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drawings/drawing4.xml" ContentType="application/vnd.openxmlformats-officedocument.drawing+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drawings/drawing6.xml" ContentType="application/vnd.openxmlformats-officedocument.drawing+xml"/>
  <Override PartName="/xl/ctrlProps/ctrlProp6.xml" ContentType="application/vnd.ms-excel.controlproperties+xml"/>
  <Override PartName="/xl/drawings/drawing7.xml" ContentType="application/vnd.openxmlformats-officedocument.drawing+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drawings/drawing9.xml" ContentType="application/vnd.openxmlformats-officedocument.drawing+xml"/>
  <Override PartName="/xl/ctrlProps/ctrlProp9.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10.xml" ContentType="application/vnd.openxmlformats-officedocument.drawing+xml"/>
  <Override PartName="/xl/ctrlProps/ctrlProp10.xml" ContentType="application/vnd.ms-excel.controlproperties+xml"/>
  <Override PartName="/xl/drawings/drawing11.xml" ContentType="application/vnd.openxmlformats-officedocument.drawing+xml"/>
  <Override PartName="/xl/ctrlProps/ctrlProp11.xml" ContentType="application/vnd.ms-excel.controlproperties+xml"/>
  <Override PartName="/xl/drawings/drawing12.xml" ContentType="application/vnd.openxmlformats-officedocument.drawing+xml"/>
  <Override PartName="/xl/ctrlProps/ctrlProp12.xml" ContentType="application/vnd.ms-excel.controlproperties+xml"/>
  <Override PartName="/xl/drawings/drawing13.xml" ContentType="application/vnd.openxmlformats-officedocument.drawing+xml"/>
  <Override PartName="/xl/ctrlProps/ctrlProp13.xml" ContentType="application/vnd.ms-excel.controlproperties+xml"/>
  <Override PartName="/xl/drawings/drawing14.xml" ContentType="application/vnd.openxmlformats-officedocument.drawing+xml"/>
  <Override PartName="/xl/ctrlProps/ctrlProp14.xml" ContentType="application/vnd.ms-excel.controlproperties+xml"/>
  <Override PartName="/xl/drawings/drawing15.xml" ContentType="application/vnd.openxmlformats-officedocument.drawing+xml"/>
  <Override PartName="/xl/ctrlProps/ctrlProp15.xml" ContentType="application/vnd.ms-excel.controlproperties+xml"/>
  <Override PartName="/xl/drawings/drawing16.xml" ContentType="application/vnd.openxmlformats-officedocument.drawing+xml"/>
  <Override PartName="/xl/ctrlProps/ctrlProp16.xml" ContentType="application/vnd.ms-excel.controlproperties+xml"/>
  <Override PartName="/xl/drawings/drawing17.xml" ContentType="application/vnd.openxmlformats-officedocument.drawing+xml"/>
  <Override PartName="/xl/ctrlProps/ctrlProp17.xml" ContentType="application/vnd.ms-excel.controlproperties+xml"/>
  <Override PartName="/xl/drawings/drawing18.xml" ContentType="application/vnd.openxmlformats-officedocument.drawing+xml"/>
  <Override PartName="/xl/ctrlProps/ctrlProp18.xml" ContentType="application/vnd.ms-excel.controlproperties+xml"/>
  <Override PartName="/xl/drawings/drawing19.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drawings/drawing20.xml" ContentType="application/vnd.openxmlformats-officedocument.drawing+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drawings/drawing21.xml" ContentType="application/vnd.openxmlformats-officedocument.drawing+xml"/>
  <Override PartName="/xl/ctrlProps/ctrlProp2069.xml" ContentType="application/vnd.ms-excel.controlproperties+xml"/>
  <Override PartName="/xl/drawings/drawing22.xml" ContentType="application/vnd.openxmlformats-officedocument.drawing+xml"/>
  <Override PartName="/xl/ctrlProps/ctrlProp2070.xml" ContentType="application/vnd.ms-excel.controlproperties+xml"/>
  <Override PartName="/xl/drawings/drawing23.xml" ContentType="application/vnd.openxmlformats-officedocument.drawing+xml"/>
  <Override PartName="/xl/ctrlProps/ctrlProp2071.xml" ContentType="application/vnd.ms-excel.controlproperties+xml"/>
  <Override PartName="/xl/drawings/drawing24.xml" ContentType="application/vnd.openxmlformats-officedocument.drawing+xml"/>
  <Override PartName="/xl/ctrlProps/ctrlProp2072.xml" ContentType="application/vnd.ms-excel.controlproperties+xml"/>
  <Override PartName="/xl/drawings/drawing25.xml" ContentType="application/vnd.openxmlformats-officedocument.drawing+xml"/>
  <Override PartName="/xl/ctrlProps/ctrlProp2073.xml" ContentType="application/vnd.ms-excel.controlproperties+xml"/>
  <Override PartName="/xl/drawings/drawing26.xml" ContentType="application/vnd.openxmlformats-officedocument.drawing+xml"/>
  <Override PartName="/xl/ctrlProps/ctrlProp2074.xml" ContentType="application/vnd.ms-excel.controlproperties+xml"/>
  <Override PartName="/xl/drawings/drawing27.xml" ContentType="application/vnd.openxmlformats-officedocument.drawing+xml"/>
  <Override PartName="/xl/ctrlProps/ctrlProp2075.xml" ContentType="application/vnd.ms-excel.controlproperties+xml"/>
  <Override PartName="/xl/drawings/drawing28.xml" ContentType="application/vnd.openxmlformats-officedocument.drawing+xml"/>
  <Override PartName="/xl/ctrlProps/ctrlProp207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12105" yWindow="-15" windowWidth="11895" windowHeight="9645" tabRatio="848"/>
  </bookViews>
  <sheets>
    <sheet name="Data Sheet" sheetId="2" r:id="rId1"/>
    <sheet name="Cover" sheetId="3" r:id="rId2"/>
    <sheet name="Table" sheetId="4" r:id="rId3"/>
    <sheet name="Sch.1" sheetId="5" r:id="rId4"/>
    <sheet name="Comments" sheetId="6" r:id="rId5"/>
    <sheet name="Sch.2" sheetId="7" r:id="rId6"/>
    <sheet name="Sch.3 (REDACTED)" sheetId="8" r:id="rId7"/>
    <sheet name="Sch.4" sheetId="9" r:id="rId8"/>
    <sheet name="Sch.5" sheetId="10" r:id="rId9"/>
    <sheet name="Sch.6" sheetId="11" r:id="rId10"/>
    <sheet name="Sch.7" sheetId="12" r:id="rId11"/>
    <sheet name=" Sch.8 (REDACTED)" sheetId="13" r:id="rId12"/>
    <sheet name="Sch.9" sheetId="75" r:id="rId13"/>
    <sheet name="Sch.10" sheetId="76" r:id="rId14"/>
    <sheet name="Sch.11" sheetId="16" r:id="rId15"/>
    <sheet name="Sch.12" sheetId="17" r:id="rId16"/>
    <sheet name="Sch.13" sheetId="18" r:id="rId17"/>
    <sheet name="Sch.14" sheetId="19" r:id="rId18"/>
    <sheet name="Sch.17" sheetId="22" r:id="rId19"/>
    <sheet name="Sch.18" sheetId="23" r:id="rId20"/>
    <sheet name="Sch.19" sheetId="24" r:id="rId21"/>
    <sheet name="Sch.20" sheetId="25" r:id="rId22"/>
    <sheet name="Sch.24" sheetId="77" r:id="rId23"/>
    <sheet name="Sch.27" sheetId="32" r:id="rId24"/>
    <sheet name="Sch.28" sheetId="33" r:id="rId25"/>
    <sheet name="Sch.30" sheetId="80" r:id="rId26"/>
    <sheet name="Sch.31" sheetId="79" r:id="rId27"/>
    <sheet name="Sch.32" sheetId="78" r:id="rId28"/>
    <sheet name="Sch.33" sheetId="38" r:id="rId29"/>
    <sheet name="Sch.36" sheetId="81" r:id="rId30"/>
    <sheet name="Sch.38" sheetId="82" r:id="rId31"/>
    <sheet name="Sch.41" sheetId="46" r:id="rId32"/>
    <sheet name="IS BS INPUT 2016" sheetId="88" state="hidden" r:id="rId33"/>
    <sheet name="Sch.42" sheetId="47" r:id="rId34"/>
    <sheet name="Sch.43" sheetId="48" r:id="rId35"/>
    <sheet name="Sch.44" sheetId="83" r:id="rId36"/>
    <sheet name="Sch.45" sheetId="50" r:id="rId37"/>
    <sheet name="Sch.46" sheetId="51" r:id="rId38"/>
    <sheet name="Sch.47" sheetId="52" r:id="rId39"/>
    <sheet name="Sch.48" sheetId="84" r:id="rId40"/>
    <sheet name="Sch.49" sheetId="54" r:id="rId41"/>
    <sheet name="Sch.50" sheetId="85" r:id="rId42"/>
    <sheet name="Sch.51" sheetId="56" r:id="rId43"/>
    <sheet name="Sch.53" sheetId="58" r:id="rId44"/>
    <sheet name="Sch.54" sheetId="59" r:id="rId45"/>
    <sheet name="Sch.55" sheetId="60" r:id="rId46"/>
    <sheet name="Sch.56" sheetId="61" r:id="rId47"/>
    <sheet name="Sch.56A" sheetId="62" r:id="rId48"/>
    <sheet name="Sch.56B" sheetId="63" r:id="rId49"/>
    <sheet name="Sch.56C" sheetId="64" r:id="rId50"/>
    <sheet name="Sch.57" sheetId="65" r:id="rId51"/>
    <sheet name="Sch.58" sheetId="66" r:id="rId52"/>
    <sheet name="Sch.59" sheetId="86" r:id="rId53"/>
    <sheet name="Sch.61 (REDACTED)" sheetId="69" r:id="rId54"/>
    <sheet name="Sch.65" sheetId="73" r:id="rId55"/>
    <sheet name="5Yr._Book" sheetId="74" r:id="rId56"/>
  </sheets>
  <externalReferences>
    <externalReference r:id="rId57"/>
    <externalReference r:id="rId58"/>
  </externalReferences>
  <definedNames>
    <definedName name="_5YR._BOOK">'5Yr._Book'!$A$11:$D$452</definedName>
    <definedName name="_xlnm._FilterDatabase" localSheetId="31" hidden="1">Sch.41!$C$530:$P$832</definedName>
    <definedName name="_Key1" hidden="1">#REF!</definedName>
    <definedName name="_Order1" hidden="1">255</definedName>
    <definedName name="_PG1">Sch.1!$D$58</definedName>
    <definedName name="_PG10">' Sch.8 (REDACTED)'!$A$65</definedName>
    <definedName name="_PG100">Sch.65!$B$55</definedName>
    <definedName name="_PG11">' Sch.8 (REDACTED)'!$A$108</definedName>
    <definedName name="_PG12">#REF!</definedName>
    <definedName name="_PG13">#REF!</definedName>
    <definedName name="_PG14">#REF!</definedName>
    <definedName name="_PG15">#REF!</definedName>
    <definedName name="_PG16">Sch.11!$A$61</definedName>
    <definedName name="_PG17">Sch.11!$A$118</definedName>
    <definedName name="_PG18">Sch.11!$A$175</definedName>
    <definedName name="_PG19">Sch.11!#REF!</definedName>
    <definedName name="_PG2">Sch.2!#REF!</definedName>
    <definedName name="_PG20">Sch.12!$A$60:$J$60</definedName>
    <definedName name="_PG21">Sch.12!$A$120:$J$120</definedName>
    <definedName name="_PG22">Sch.13!$A$62</definedName>
    <definedName name="_PG23">Sch.13!$A$126</definedName>
    <definedName name="_PG24">Sch.14!$A$52</definedName>
    <definedName name="_PG25">Sch.14!$A$104</definedName>
    <definedName name="_PG26">#REF!</definedName>
    <definedName name="_PG27">#REF!</definedName>
    <definedName name="_PG28">#REF!</definedName>
    <definedName name="_PG29">Sch.17!$A$52</definedName>
    <definedName name="_PG3">Sch.2!#REF!</definedName>
    <definedName name="_PG30">Sch.18!$A$55</definedName>
    <definedName name="_PG31">Sch.18!#REF!</definedName>
    <definedName name="_PG32">Sch.19!$A$72</definedName>
    <definedName name="_PG33">Sch.19!$I$72</definedName>
    <definedName name="_PG34">Sch.20!$B$70</definedName>
    <definedName name="_PG35">Sch.20!$J$70</definedName>
    <definedName name="_PG36">#REF!</definedName>
    <definedName name="_PG37">#REF!</definedName>
    <definedName name="_PG38">#REF!</definedName>
    <definedName name="_PG39">#REF!</definedName>
    <definedName name="_PG4">'Sch.3 (REDACTED)'!$E$47</definedName>
    <definedName name="_PG40">#REF!</definedName>
    <definedName name="_PG41">#REF!</definedName>
    <definedName name="_PG42">#REF!</definedName>
    <definedName name="_PG43">Sch.27!$A$51</definedName>
    <definedName name="_PG44">Sch.27!$A$108</definedName>
    <definedName name="_PG45">Sch.28!$A$53</definedName>
    <definedName name="_PG46">Sch.28!$A$106</definedName>
    <definedName name="_PG47">Sch.28!$A$147</definedName>
    <definedName name="_PG48">#REF!</definedName>
    <definedName name="_PG49">#REF!</definedName>
    <definedName name="_PG5">'Sch.3 (REDACTED)'!$S$47</definedName>
    <definedName name="_PG50">#REF!</definedName>
    <definedName name="_PG51">#REF!</definedName>
    <definedName name="_PG52">#REF!</definedName>
    <definedName name="_PG53">#REF!</definedName>
    <definedName name="_PG54">#REF!</definedName>
    <definedName name="_PG55">Sch.33!$B$48</definedName>
    <definedName name="_PG56">#REF!</definedName>
    <definedName name="_PG57">#REF!</definedName>
    <definedName name="_PG58">#REF!</definedName>
    <definedName name="_PG59">#REF!</definedName>
    <definedName name="_PG6">Sch.4!$B$45</definedName>
    <definedName name="_PG60">#REF!</definedName>
    <definedName name="_PG61">#REF!</definedName>
    <definedName name="_PG62">#REF!</definedName>
    <definedName name="_PG63">#REF!</definedName>
    <definedName name="_PG64">Sch.41!$A$69</definedName>
    <definedName name="_PG65">Sch.42!$A$63</definedName>
    <definedName name="_PG66">Sch.43!$A$55</definedName>
    <definedName name="_PG67">#REF!</definedName>
    <definedName name="_PG68">#REF!</definedName>
    <definedName name="_PG69">#REF!</definedName>
    <definedName name="_PG7">Sch.5!$B$52</definedName>
    <definedName name="_PG70">#REF!</definedName>
    <definedName name="_PG71">#REF!</definedName>
    <definedName name="_PG72">#REF!</definedName>
    <definedName name="_PG73">Sch.45!$F$64</definedName>
    <definedName name="_PG74">Sch.45!$L$64</definedName>
    <definedName name="_PG75">Sch.46!$B$56</definedName>
    <definedName name="_PG76">Sch.47!$A$69</definedName>
    <definedName name="_PG77">#REF!</definedName>
    <definedName name="_PG78">Sch.49!$A$60</definedName>
    <definedName name="_PG79">#REF!</definedName>
    <definedName name="_PG8">Sch.6!$B$66</definedName>
    <definedName name="_PG80">Sch.51!$A$67</definedName>
    <definedName name="_PG81">#REF!</definedName>
    <definedName name="_PG82">Sch.53!#REF!</definedName>
    <definedName name="_PG83">Sch.53!#REF!</definedName>
    <definedName name="_PG84">Sch.54!$A$56</definedName>
    <definedName name="_PG85">Sch.54!$C$56</definedName>
    <definedName name="_PG86">Sch.55!$A$67</definedName>
    <definedName name="_PG87">Sch.55!$D$67</definedName>
    <definedName name="_PG88">Sch.56!$A$63</definedName>
    <definedName name="_PG89">Sch.56A!$A$67</definedName>
    <definedName name="_PG9">Sch.7!$B$56</definedName>
    <definedName name="_PG90">Sch.56B!$A$60</definedName>
    <definedName name="_PG91">Sch.56C!$A$60</definedName>
    <definedName name="_PG92">Sch.57!$A$65</definedName>
    <definedName name="_PG93">Sch.58!$A$67</definedName>
    <definedName name="_PG94">#REF!</definedName>
    <definedName name="_PG95">#REF!</definedName>
    <definedName name="_PG96">'Sch.61 (REDACTED)'!$A$48</definedName>
    <definedName name="_PG97">#REF!</definedName>
    <definedName name="_PG98">#REF!</definedName>
    <definedName name="_PG99">#REF!</definedName>
    <definedName name="_PP49">#REF!</definedName>
    <definedName name="_Sort" hidden="1">#REF!</definedName>
    <definedName name="COMMENTSPM">Comments!$B$82:$B$92</definedName>
    <definedName name="CONAMEDATE">'Data Sheet'!$A$46</definedName>
    <definedName name="CONAMEDATE2">'Data Sheet'!$A$48</definedName>
    <definedName name="CONAMEDATE3">'Data Sheet'!$A$50</definedName>
    <definedName name="CONAMEDATE4">'Data Sheet'!$A$52</definedName>
    <definedName name="CONAMEDATE5">'Data Sheet'!$A$54</definedName>
    <definedName name="CONAMEDATE6">'Data Sheet'!$A$56</definedName>
    <definedName name="CONAMEDATE7">'Data Sheet'!$A$58</definedName>
    <definedName name="COVER">Cover!$A$2:$J$46</definedName>
    <definedName name="COVERPM">Cover!$B$56:$B$65</definedName>
    <definedName name="DATA_SHEET">'Data Sheet'!$A$1</definedName>
    <definedName name="_xlnm.Print_Area" localSheetId="11">' Sch.8 (REDACTED)'!$A$1:$F$108</definedName>
    <definedName name="_xlnm.Print_Area" localSheetId="55">'5Yr._Book'!$A$1:$D$449</definedName>
    <definedName name="_xlnm.Print_Area" localSheetId="14">Sch.11!$A$1:$G$175</definedName>
    <definedName name="_xlnm.Print_Area" localSheetId="15">Sch.12!$A$1:$J$120</definedName>
    <definedName name="_xlnm.Print_Area" localSheetId="16">Sch.13!$A$1:$G$126</definedName>
    <definedName name="_xlnm.Print_Area" localSheetId="17">Sch.14!$A$1:$J$104</definedName>
    <definedName name="_xlnm.Print_Area" localSheetId="18">Sch.17!$A$1:$J$52</definedName>
    <definedName name="_xlnm.Print_Area" localSheetId="19">Sch.18!$A$1:$M$350</definedName>
    <definedName name="_xlnm.Print_Area" localSheetId="20">Sch.19!$A$1:$N$72</definedName>
    <definedName name="_xlnm.Print_Area" localSheetId="21">Sch.20!$A$1:$Q$70</definedName>
    <definedName name="_xlnm.Print_Area" localSheetId="23">Sch.27!$A$1:$H$108</definedName>
    <definedName name="_xlnm.Print_Area" localSheetId="6">'Sch.3 (REDACTED)'!$A$1:$Z$47</definedName>
    <definedName name="_xlnm.Print_Area" localSheetId="26">Sch.31!$A$1:$M$69</definedName>
    <definedName name="_xlnm.Print_Area" localSheetId="27">Sch.32!$A$1:$F$51</definedName>
    <definedName name="_xlnm.Print_Area" localSheetId="28">Sch.33!$A$1:$H$48</definedName>
    <definedName name="_xlnm.Print_Area" localSheetId="29">Sch.36!$A$1:$M$66</definedName>
    <definedName name="_xlnm.Print_Area" localSheetId="30">Sch.38!$A$2:$H$61</definedName>
    <definedName name="_xlnm.Print_Area" localSheetId="31">Sch.41!$A$1:$E$69</definedName>
    <definedName name="_xlnm.Print_Area" localSheetId="33">Sch.42!$A$1:$E$63</definedName>
    <definedName name="_xlnm.Print_Area" localSheetId="34">Sch.43!$A$1:$D$55</definedName>
    <definedName name="_xlnm.Print_Area" localSheetId="35">Sch.44!$A$1:$J$152</definedName>
    <definedName name="_xlnm.Print_Area" localSheetId="36">Sch.45!$A$1:$R$64</definedName>
    <definedName name="_xlnm.Print_Area" localSheetId="37">Sch.46!$A$1:$F$58</definedName>
    <definedName name="_xlnm.Print_Area" localSheetId="38">Sch.47!$A$1:$J$69</definedName>
    <definedName name="_xlnm.Print_Area" localSheetId="40">Sch.49!$A$1:$E$60</definedName>
    <definedName name="_xlnm.Print_Area" localSheetId="42">Sch.51!$A$1:$O$67</definedName>
    <definedName name="_xlnm.Print_Area" localSheetId="43">Sch.53!$A$1:$E$66</definedName>
    <definedName name="_xlnm.Print_Area" localSheetId="44">Sch.54!$A$1:$I$112</definedName>
    <definedName name="_xlnm.Print_Area" localSheetId="45">Sch.55!$A$1:$L$134</definedName>
    <definedName name="_xlnm.Print_Area" localSheetId="46">Sch.56!$A$1:$C$63</definedName>
    <definedName name="_xlnm.Print_Area" localSheetId="47">Sch.56A!$A$1:$J$67</definedName>
    <definedName name="_xlnm.Print_Area" localSheetId="48">Sch.56B!$A$1:$E$60</definedName>
    <definedName name="_xlnm.Print_Area" localSheetId="49">Sch.56C!$A$1:$E$60</definedName>
    <definedName name="_xlnm.Print_Area" localSheetId="50">Sch.57!$A$1:$G$65</definedName>
    <definedName name="_xlnm.Print_Area" localSheetId="51">Sch.58!$A$1:$G$67</definedName>
    <definedName name="_xlnm.Print_Area" localSheetId="52">Sch.59!$A$1:$G$124</definedName>
    <definedName name="_xlnm.Print_Area" localSheetId="9">Sch.6!$A$1:$E$66</definedName>
    <definedName name="_xlnm.Print_Area" localSheetId="53">'Sch.61 (REDACTED)'!$A$1:$J$48</definedName>
    <definedName name="_xlnm.Print_Area" localSheetId="54">Sch.65!$A$1:$I$55</definedName>
    <definedName name="_xlnm.Print_Area" localSheetId="10">Sch.7!$A$1:$D$57</definedName>
    <definedName name="_xlnm.Print_Area" localSheetId="12">Sch.9!$A$1:$H$125</definedName>
    <definedName name="PRINTALL">'Data Sheet'!$C$66:$C$135</definedName>
    <definedName name="SCH.1">Sch.1!$A$3:$F$58</definedName>
    <definedName name="SCH.10">#REF!</definedName>
    <definedName name="SCH.11">Sch.11!$A$1:$G$175</definedName>
    <definedName name="SCH.12">Sch.12!$A$1:$J$120</definedName>
    <definedName name="SCH.13">Sch.13!$B$1:$G$126</definedName>
    <definedName name="SCH.14">Sch.14!$A$1:$J$104</definedName>
    <definedName name="SCH.15">#REF!</definedName>
    <definedName name="SCH.16">#REF!</definedName>
    <definedName name="SCH.17">Sch.17!$A$1:$J$52</definedName>
    <definedName name="SCH.18">Sch.18!$A$1:$M$55</definedName>
    <definedName name="SCH.19">Sch.19!$A$1:$N$72</definedName>
    <definedName name="SCH.2">Sch.2!#REF!</definedName>
    <definedName name="SCH.20">Sch.20!$B$1:$Q$70</definedName>
    <definedName name="SCH.21">#REF!</definedName>
    <definedName name="SCH.22">#REF!</definedName>
    <definedName name="SCH.23">#REF!</definedName>
    <definedName name="SCH.24">#REF!</definedName>
    <definedName name="SCH.25">#REF!</definedName>
    <definedName name="SCH.26">#REF!</definedName>
    <definedName name="SCH.27">Sch.27!$A$1:$H$108</definedName>
    <definedName name="SCH.28">Sch.28!$A$1:$H$147</definedName>
    <definedName name="SCH.29">#REF!</definedName>
    <definedName name="SCH.3">'Sch.3 (REDACTED)'!$A$1:$Z$47</definedName>
    <definedName name="SCH.30">#REF!</definedName>
    <definedName name="SCH.31">#REF!</definedName>
    <definedName name="SCH.32">#REF!</definedName>
    <definedName name="SCH.33">Sch.33!$B$1:$H$48</definedName>
    <definedName name="SCH.34">#REF!</definedName>
    <definedName name="SCH.35">#REF!</definedName>
    <definedName name="SCH.36">#REF!</definedName>
    <definedName name="SCH.37">#REF!</definedName>
    <definedName name="SCH.38">#REF!</definedName>
    <definedName name="SCH.39">#REF!</definedName>
    <definedName name="SCH.4">Sch.4!$A$1:$C$45</definedName>
    <definedName name="SCH.40">#REF!</definedName>
    <definedName name="SCH.41">Sch.41!$A$1:$E$69</definedName>
    <definedName name="SCH.42">Sch.42!$A$1:$E$63</definedName>
    <definedName name="SCH.43">Sch.43!$A$1:$D$55</definedName>
    <definedName name="SCH.44">#REF!</definedName>
    <definedName name="SCH.45">Sch.45!$A$1:$R$64</definedName>
    <definedName name="SCH.46">Sch.46!$A$1:$D$56</definedName>
    <definedName name="SCH.47">Sch.47!$A$1:$J$69</definedName>
    <definedName name="SCH.48">#REF!</definedName>
    <definedName name="SCH.49">Sch.49!$A$1:$E$60</definedName>
    <definedName name="SCH.5">Sch.5!$A$1:$D$52</definedName>
    <definedName name="SCH.50">#REF!</definedName>
    <definedName name="SCH.51">Sch.51!$A$1:$O$67</definedName>
    <definedName name="SCH.52">#REF!</definedName>
    <definedName name="SCH.53">Sch.53!$A$1:$C$66</definedName>
    <definedName name="SCH.54">Sch.54!$A$1:$I$56</definedName>
    <definedName name="SCH.55">Sch.55!$A$1:$L$67</definedName>
    <definedName name="SCH.56">Sch.56!$A$1:$C$63</definedName>
    <definedName name="SCH.56A">Sch.56A!$A$1:$G$67</definedName>
    <definedName name="SCH.56B">Sch.56B!$A$1:$E$60</definedName>
    <definedName name="SCH.56C">Sch.56C!$A$1:$E$60</definedName>
    <definedName name="SCH.57">Sch.57!$A$1</definedName>
    <definedName name="SCH.58">Sch.58!$A$1</definedName>
    <definedName name="SCH.59">#REF!</definedName>
    <definedName name="SCH.60">#REF!</definedName>
    <definedName name="SCH.61">'Sch.61 (REDACTED)'!$A$1</definedName>
    <definedName name="SCH.62">#REF!</definedName>
    <definedName name="SCH.63">#REF!</definedName>
    <definedName name="SCH.64">#REF!</definedName>
    <definedName name="SCH.65">Sch.65!$A$1</definedName>
    <definedName name="SCH.7">Sch.7!$A$1:$D$56</definedName>
    <definedName name="SCH.8">' Sch.8 (REDACTED)'!$A$1:$F$108</definedName>
    <definedName name="SCH.9">#REF!</definedName>
    <definedName name="SCH10PM">#REF!</definedName>
    <definedName name="SCH11PM">Sch.11!#REF!</definedName>
    <definedName name="SCH12PM">Sch.12!#REF!</definedName>
    <definedName name="SCH13PM">Sch.13!#REF!</definedName>
    <definedName name="SCH14PM">Sch.14!#REF!</definedName>
    <definedName name="SCH15PM">#REF!</definedName>
    <definedName name="SCH16PM">#REF!</definedName>
    <definedName name="SCH17PM">Sch.17!#REF!</definedName>
    <definedName name="SCH18PM">Sch.18!#REF!</definedName>
    <definedName name="SCH19PM">Sch.19!#REF!</definedName>
    <definedName name="SCH1PM">Sch.1!$C$70:$C$80</definedName>
    <definedName name="SCH20PM">Sch.20!#REF!</definedName>
    <definedName name="SCH21PM">#REF!</definedName>
    <definedName name="SCH22PM">#REF!</definedName>
    <definedName name="SCH23PM">#REF!</definedName>
    <definedName name="SCH24PM">#REF!</definedName>
    <definedName name="SCH25PM">#REF!</definedName>
    <definedName name="SCH26PM">#REF!</definedName>
    <definedName name="SCH27PM">Sch.27!#REF!</definedName>
    <definedName name="SCH28PM">Sch.28!#REF!</definedName>
    <definedName name="SCH29PM">#REF!</definedName>
    <definedName name="SCH2PM">Sch.2!#REF!</definedName>
    <definedName name="SCH30PM">#REF!</definedName>
    <definedName name="SCH31PM">#REF!</definedName>
    <definedName name="SCH32PM">#REF!</definedName>
    <definedName name="SCH33PM">Sch.33!#REF!</definedName>
    <definedName name="SCH34PM">#REF!</definedName>
    <definedName name="SCH35PM">#REF!</definedName>
    <definedName name="SCH36PM">#REF!</definedName>
    <definedName name="SCH37PM">#REF!</definedName>
    <definedName name="SCH38PM">#REF!</definedName>
    <definedName name="SCH39PM">#REF!</definedName>
    <definedName name="SCH3PM">'Sch.3 (REDACTED)'!#REF!</definedName>
    <definedName name="SCH40PM">#REF!</definedName>
    <definedName name="SCH41PM">Sch.41!#REF!</definedName>
    <definedName name="SCH42PM">Sch.42!#REF!</definedName>
    <definedName name="SCH43PM">Sch.43!$B$73:$B$82</definedName>
    <definedName name="SCH44PM">#REF!</definedName>
    <definedName name="SCH45PM">Sch.45!#REF!</definedName>
    <definedName name="SCH46PM">Sch.46!#REF!</definedName>
    <definedName name="SCH47PM">Sch.47!#REF!</definedName>
    <definedName name="SCH48PM">#REF!</definedName>
    <definedName name="SCH49PM">Sch.49!#REF!</definedName>
    <definedName name="SCH4PM">Sch.4!#REF!</definedName>
    <definedName name="SCH50PM">#REF!</definedName>
    <definedName name="SCH51PM">Sch.51!#REF!</definedName>
    <definedName name="SCH52PM">#REF!</definedName>
    <definedName name="SCH53PM">Sch.53!#REF!</definedName>
    <definedName name="SCH54PM">Sch.54!#REF!</definedName>
    <definedName name="SCH55PM">Sch.55!#REF!</definedName>
    <definedName name="SCH56APM">Sch.56A!#REF!</definedName>
    <definedName name="SCH56BPM">Sch.56B!#REF!</definedName>
    <definedName name="SCH56CPM">Sch.56C!#REF!</definedName>
    <definedName name="SCH56PM">Sch.56!#REF!</definedName>
    <definedName name="SCH57PM">Sch.57!#REF!</definedName>
    <definedName name="SCH58PM">Sch.58!#REF!</definedName>
    <definedName name="SCH59PM">#REF!</definedName>
    <definedName name="SCH5PM">Sch.5!#REF!</definedName>
    <definedName name="SCH60PM">#REF!</definedName>
    <definedName name="SCH61PM">'Sch.61 (REDACTED)'!#REF!</definedName>
    <definedName name="SCH62PM">#REF!</definedName>
    <definedName name="SCH63PM">#REF!</definedName>
    <definedName name="SCH64PM">#REF!</definedName>
    <definedName name="SCH65PM">Sch.65!#REF!</definedName>
    <definedName name="SCH6PM">Sch.6!#REF!</definedName>
    <definedName name="SCH7PM">Sch.7!#REF!</definedName>
    <definedName name="SCH8PM">' Sch.8 (REDACTED)'!#REF!</definedName>
    <definedName name="SCH9PM">#REF!</definedName>
    <definedName name="States">#REF!</definedName>
    <definedName name="TABLE">Table!$A$1</definedName>
    <definedName name="TABLEPM">Table!$B$75:$B$77</definedName>
  </definedNames>
  <calcPr calcId="145621"/>
</workbook>
</file>

<file path=xl/calcChain.xml><?xml version="1.0" encoding="utf-8"?>
<calcChain xmlns="http://schemas.openxmlformats.org/spreadsheetml/2006/main">
  <c r="D40" i="46" l="1"/>
  <c r="I52" i="50" l="1"/>
  <c r="I51" i="50"/>
  <c r="I50" i="50"/>
  <c r="I49" i="50"/>
  <c r="I42" i="50"/>
  <c r="I33" i="50"/>
  <c r="J16" i="17" l="1"/>
  <c r="P42" i="76" l="1"/>
  <c r="P41" i="76"/>
  <c r="J43" i="76"/>
  <c r="J40" i="76"/>
  <c r="J39" i="76"/>
  <c r="F87" i="75" l="1"/>
  <c r="H96" i="75"/>
  <c r="H93" i="75"/>
  <c r="H91" i="75"/>
  <c r="H80" i="75"/>
  <c r="H78" i="75"/>
  <c r="H73" i="75"/>
  <c r="H70" i="75"/>
  <c r="F96" i="75"/>
  <c r="F93" i="75"/>
  <c r="F91" i="75"/>
  <c r="F82" i="75"/>
  <c r="F80" i="75"/>
  <c r="F78" i="75"/>
  <c r="F73" i="75"/>
  <c r="F70" i="75"/>
  <c r="F48" i="75"/>
  <c r="H37" i="75"/>
  <c r="F37" i="75"/>
  <c r="H48" i="75"/>
  <c r="C47" i="75"/>
  <c r="D47" i="75"/>
  <c r="F26" i="75"/>
  <c r="H26" i="75"/>
  <c r="G38" i="83" l="1"/>
  <c r="F38" i="83" l="1"/>
  <c r="E38" i="83"/>
  <c r="F29" i="18" l="1"/>
  <c r="H48" i="17" l="1"/>
  <c r="H30" i="17"/>
  <c r="G67" i="33"/>
  <c r="G29" i="33"/>
  <c r="C29" i="33"/>
  <c r="F102" i="16" l="1"/>
  <c r="F97" i="16"/>
  <c r="E97" i="16"/>
  <c r="J98" i="19"/>
  <c r="F73" i="33" l="1"/>
  <c r="C73" i="33" l="1"/>
  <c r="B22" i="38"/>
  <c r="B23" i="38" s="1"/>
  <c r="B24" i="38" s="1"/>
  <c r="B25" i="38" s="1"/>
  <c r="B26" i="38" s="1"/>
  <c r="B27" i="38" s="1"/>
  <c r="B28" i="38" s="1"/>
  <c r="B29" i="38" s="1"/>
  <c r="B30" i="38" s="1"/>
  <c r="B31" i="38" s="1"/>
  <c r="B32" i="38" s="1"/>
  <c r="B33" i="38" s="1"/>
  <c r="B34" i="38" s="1"/>
  <c r="B35" i="38" s="1"/>
  <c r="B36" i="38" s="1"/>
  <c r="B37" i="38" s="1"/>
  <c r="B38" i="38" s="1"/>
  <c r="B39" i="38" s="1"/>
  <c r="B40" i="38" s="1"/>
  <c r="B41" i="38" s="1"/>
  <c r="B42" i="38" s="1"/>
  <c r="B43" i="38" s="1"/>
  <c r="B44" i="38" s="1"/>
  <c r="B45" i="38" s="1"/>
  <c r="B21" i="38"/>
  <c r="D26" i="38" l="1"/>
  <c r="D21" i="38"/>
  <c r="D25" i="38"/>
  <c r="D20" i="38"/>
  <c r="D24" i="38"/>
  <c r="D23" i="38"/>
  <c r="D22" i="38"/>
  <c r="G73" i="33" l="1"/>
  <c r="E66" i="33"/>
  <c r="E73" i="33" s="1"/>
  <c r="E29" i="33"/>
  <c r="F52" i="51" l="1"/>
  <c r="D34" i="46" l="1"/>
  <c r="F52" i="24" l="1"/>
  <c r="Q38" i="25" l="1"/>
  <c r="P38" i="25"/>
  <c r="O38" i="25"/>
  <c r="Q34" i="25"/>
  <c r="O34" i="25" s="1"/>
  <c r="P34" i="25"/>
  <c r="Q30" i="25"/>
  <c r="O30" i="25" s="1"/>
  <c r="P30" i="25"/>
  <c r="Q26" i="25"/>
  <c r="P26" i="25"/>
  <c r="O26" i="25"/>
  <c r="H345" i="23"/>
  <c r="E345" i="23"/>
  <c r="D345" i="23"/>
  <c r="M345" i="23"/>
  <c r="M314" i="23"/>
  <c r="M313" i="23"/>
  <c r="M312" i="23"/>
  <c r="M311" i="23"/>
  <c r="M310" i="23"/>
  <c r="M309" i="23"/>
  <c r="M308" i="23"/>
  <c r="M307" i="23"/>
  <c r="M306" i="23"/>
  <c r="M274" i="23"/>
  <c r="M273" i="23"/>
  <c r="M272" i="23"/>
  <c r="M271" i="23"/>
  <c r="M270" i="23"/>
  <c r="M269" i="23"/>
  <c r="M268" i="23"/>
  <c r="M267" i="23"/>
  <c r="M266" i="23"/>
  <c r="M265" i="23"/>
  <c r="M264" i="23"/>
  <c r="M263" i="23"/>
  <c r="M262" i="23"/>
  <c r="M261" i="23"/>
  <c r="M260" i="23"/>
  <c r="M259" i="23"/>
  <c r="M258" i="23"/>
  <c r="M257" i="23"/>
  <c r="M256" i="23"/>
  <c r="M255" i="23"/>
  <c r="M254" i="23"/>
  <c r="M253" i="23"/>
  <c r="M252" i="23"/>
  <c r="M251" i="23"/>
  <c r="M250" i="23"/>
  <c r="M249" i="23"/>
  <c r="M248" i="23"/>
  <c r="M247" i="23"/>
  <c r="M246" i="23"/>
  <c r="M245" i="23"/>
  <c r="M218" i="23"/>
  <c r="M217" i="23"/>
  <c r="M216" i="23"/>
  <c r="M215" i="23"/>
  <c r="M214" i="23"/>
  <c r="M213" i="23"/>
  <c r="M212" i="23"/>
  <c r="M211" i="23"/>
  <c r="M210" i="23"/>
  <c r="M209" i="23"/>
  <c r="M208" i="23"/>
  <c r="M207" i="23"/>
  <c r="M206" i="23"/>
  <c r="M205" i="23"/>
  <c r="M204" i="23"/>
  <c r="M203" i="23"/>
  <c r="M202" i="23"/>
  <c r="M201" i="23"/>
  <c r="M200" i="23"/>
  <c r="M199" i="23"/>
  <c r="M198" i="23"/>
  <c r="M197" i="23"/>
  <c r="M196" i="23"/>
  <c r="M195" i="23"/>
  <c r="M194" i="23"/>
  <c r="M193" i="23"/>
  <c r="M192" i="23"/>
  <c r="M191" i="23"/>
  <c r="M190" i="23"/>
  <c r="M189" i="23"/>
  <c r="M46" i="23"/>
  <c r="M69" i="24" l="1"/>
  <c r="J69" i="24"/>
  <c r="H69" i="24"/>
  <c r="F69" i="24"/>
  <c r="F70" i="24" s="1"/>
  <c r="M66" i="24"/>
  <c r="L66" i="24"/>
  <c r="K66" i="24"/>
  <c r="K69" i="24" s="1"/>
  <c r="J66" i="24"/>
  <c r="H66" i="24"/>
  <c r="G66" i="24"/>
  <c r="F66" i="24"/>
  <c r="E66" i="24"/>
  <c r="E69" i="24" s="1"/>
  <c r="M57" i="24"/>
  <c r="L57" i="24"/>
  <c r="K57" i="24"/>
  <c r="J57" i="24"/>
  <c r="H57" i="24"/>
  <c r="G57" i="24"/>
  <c r="F57" i="24"/>
  <c r="E57" i="24"/>
  <c r="M46" i="24"/>
  <c r="L46" i="24"/>
  <c r="L60" i="24" s="1"/>
  <c r="L63" i="24" s="1"/>
  <c r="L70" i="24" s="1"/>
  <c r="K46" i="24"/>
  <c r="K60" i="24" s="1"/>
  <c r="K63" i="24" s="1"/>
  <c r="J46" i="24"/>
  <c r="H46" i="24"/>
  <c r="G46" i="24"/>
  <c r="G60" i="24" s="1"/>
  <c r="G63" i="24" s="1"/>
  <c r="G70" i="24" s="1"/>
  <c r="F46" i="24"/>
  <c r="F60" i="24" s="1"/>
  <c r="F63" i="24" s="1"/>
  <c r="E46" i="24"/>
  <c r="M39" i="24"/>
  <c r="M60" i="24" s="1"/>
  <c r="M63" i="24" s="1"/>
  <c r="K39" i="24"/>
  <c r="J39" i="24"/>
  <c r="H39" i="24"/>
  <c r="G39" i="24"/>
  <c r="F39" i="24"/>
  <c r="E39" i="24"/>
  <c r="M26" i="24"/>
  <c r="K26" i="24"/>
  <c r="J26" i="24"/>
  <c r="J60" i="24" s="1"/>
  <c r="J63" i="24" s="1"/>
  <c r="J70" i="24" s="1"/>
  <c r="H26" i="24"/>
  <c r="G26" i="24"/>
  <c r="F26" i="24"/>
  <c r="E26" i="24"/>
  <c r="E60" i="24" s="1"/>
  <c r="E63" i="24" s="1"/>
  <c r="H60" i="24" l="1"/>
  <c r="H63" i="24" s="1"/>
  <c r="H70" i="24" s="1"/>
  <c r="E70" i="24"/>
  <c r="K70" i="24"/>
  <c r="M70" i="24"/>
  <c r="H52" i="81" l="1"/>
  <c r="G52" i="81"/>
  <c r="H96" i="17" l="1"/>
  <c r="F34" i="16"/>
  <c r="M50" i="80" l="1"/>
  <c r="L50" i="80"/>
  <c r="F50" i="80"/>
  <c r="D50" i="80"/>
  <c r="G50" i="80"/>
  <c r="H50" i="80"/>
  <c r="K50" i="80"/>
  <c r="H39" i="17" s="1"/>
  <c r="N50" i="80"/>
  <c r="O50" i="80"/>
  <c r="P50" i="80"/>
  <c r="E40" i="46" l="1"/>
  <c r="A47" i="82"/>
  <c r="D433" i="74"/>
  <c r="E32" i="82" l="1"/>
  <c r="H32" i="82"/>
  <c r="G32" i="82"/>
  <c r="C29" i="82" l="1"/>
  <c r="C48" i="82" l="1"/>
  <c r="C51" i="82"/>
  <c r="C50" i="82"/>
  <c r="C52" i="82"/>
  <c r="C54" i="82"/>
  <c r="C49" i="82"/>
  <c r="C53" i="82"/>
  <c r="C27" i="82" l="1"/>
  <c r="C21" i="82"/>
  <c r="C26" i="82"/>
  <c r="C28" i="82"/>
  <c r="C19" i="82"/>
  <c r="C25" i="82"/>
  <c r="C23" i="82"/>
  <c r="C30" i="82"/>
  <c r="C24" i="82"/>
  <c r="C22" i="82"/>
  <c r="C20" i="82"/>
  <c r="D46" i="38" l="1"/>
  <c r="C17" i="82"/>
  <c r="C32" i="82" s="1"/>
  <c r="F52" i="75" l="1"/>
  <c r="H52" i="75" s="1"/>
  <c r="F45" i="75"/>
  <c r="H45" i="75" s="1"/>
  <c r="H34" i="75"/>
  <c r="F35" i="75"/>
  <c r="H35" i="75" s="1"/>
  <c r="F34" i="75"/>
  <c r="F33" i="75"/>
  <c r="H33" i="75" s="1"/>
  <c r="F32" i="75"/>
  <c r="H32" i="75" s="1"/>
  <c r="F31" i="75"/>
  <c r="H31" i="75" s="1"/>
  <c r="F30" i="75"/>
  <c r="H30" i="75" s="1"/>
  <c r="F24" i="75"/>
  <c r="H24" i="75" s="1"/>
  <c r="F23" i="75"/>
  <c r="H23" i="75" s="1"/>
  <c r="F22" i="75"/>
  <c r="H22" i="75" s="1"/>
  <c r="F21" i="75"/>
  <c r="H21" i="75" s="1"/>
  <c r="F20" i="75"/>
  <c r="H20" i="75" s="1"/>
  <c r="F19" i="75"/>
  <c r="H19" i="75" s="1"/>
  <c r="F44" i="75" l="1"/>
  <c r="H44" i="75" s="1"/>
  <c r="F46" i="75"/>
  <c r="H46" i="75" s="1"/>
  <c r="F43" i="75"/>
  <c r="H43" i="75" s="1"/>
  <c r="E34" i="46"/>
  <c r="H87" i="17" s="1"/>
  <c r="H129" i="33" l="1"/>
  <c r="N25" i="24" l="1"/>
  <c r="N24" i="24"/>
  <c r="N23" i="24"/>
  <c r="N22" i="24"/>
  <c r="N21" i="24"/>
  <c r="N20" i="24"/>
  <c r="N19" i="24"/>
  <c r="N18" i="24"/>
  <c r="N17" i="24"/>
  <c r="N16" i="24"/>
  <c r="N15" i="24"/>
  <c r="E48" i="88"/>
  <c r="J44" i="17" l="1"/>
  <c r="F111" i="16"/>
  <c r="F53" i="16"/>
  <c r="F52" i="16"/>
  <c r="F51" i="16"/>
  <c r="F50" i="16"/>
  <c r="F49" i="16"/>
  <c r="F48" i="16"/>
  <c r="J16" i="76" l="1"/>
  <c r="H103" i="75"/>
  <c r="G103" i="75"/>
  <c r="P12" i="76" s="1"/>
  <c r="F103" i="75"/>
  <c r="J12" i="76" s="1"/>
  <c r="J14" i="76" s="1"/>
  <c r="E103" i="75"/>
  <c r="D103" i="75"/>
  <c r="C103" i="75"/>
  <c r="E59" i="75"/>
  <c r="H47" i="75"/>
  <c r="H49" i="75" s="1"/>
  <c r="G47" i="75"/>
  <c r="G49" i="75" s="1"/>
  <c r="F47" i="75"/>
  <c r="F49" i="75" s="1"/>
  <c r="E47" i="75"/>
  <c r="E49" i="75" s="1"/>
  <c r="D49" i="75"/>
  <c r="C49" i="75"/>
  <c r="H36" i="75"/>
  <c r="H38" i="75" s="1"/>
  <c r="G36" i="75"/>
  <c r="G38" i="75" s="1"/>
  <c r="F36" i="75"/>
  <c r="F38" i="75" s="1"/>
  <c r="E36" i="75"/>
  <c r="E38" i="75" s="1"/>
  <c r="D36" i="75"/>
  <c r="D38" i="75" s="1"/>
  <c r="C36" i="75"/>
  <c r="C38" i="75" s="1"/>
  <c r="H25" i="75"/>
  <c r="H27" i="75" s="1"/>
  <c r="G25" i="75"/>
  <c r="G27" i="75" s="1"/>
  <c r="F25" i="75"/>
  <c r="F27" i="75" s="1"/>
  <c r="E25" i="75"/>
  <c r="E27" i="75" s="1"/>
  <c r="D25" i="75"/>
  <c r="D27" i="75" s="1"/>
  <c r="C25" i="75"/>
  <c r="C27" i="75" s="1"/>
  <c r="E40" i="75" l="1"/>
  <c r="H40" i="75"/>
  <c r="D40" i="75"/>
  <c r="D54" i="75" s="1"/>
  <c r="D59" i="75" s="1"/>
  <c r="P14" i="76"/>
  <c r="S44" i="76" s="1"/>
  <c r="C40" i="75"/>
  <c r="C54" i="75" s="1"/>
  <c r="G40" i="75"/>
  <c r="G54" i="75" s="1"/>
  <c r="G59" i="75" s="1"/>
  <c r="P10" i="76" s="1"/>
  <c r="F40" i="75"/>
  <c r="F54" i="75" l="1"/>
  <c r="H54" i="75" s="1"/>
  <c r="H59" i="75" s="1"/>
  <c r="C59" i="75"/>
  <c r="F59" i="75" l="1"/>
  <c r="C62" i="61" l="1"/>
  <c r="M168" i="23" l="1"/>
  <c r="H168" i="23"/>
  <c r="E168" i="23"/>
  <c r="D168" i="23"/>
  <c r="N68" i="24" l="1"/>
  <c r="N67" i="24"/>
  <c r="N65" i="24"/>
  <c r="N64" i="24"/>
  <c r="N62" i="24"/>
  <c r="N61" i="24"/>
  <c r="N59" i="24"/>
  <c r="N58" i="24"/>
  <c r="N56" i="24"/>
  <c r="N55" i="24"/>
  <c r="N54" i="24"/>
  <c r="N53" i="24"/>
  <c r="N52" i="24"/>
  <c r="N51" i="24"/>
  <c r="N50" i="24"/>
  <c r="N49" i="24"/>
  <c r="N48" i="24"/>
  <c r="N45" i="24"/>
  <c r="N44" i="24"/>
  <c r="N43" i="24"/>
  <c r="N42" i="24"/>
  <c r="N41" i="24"/>
  <c r="N38" i="24"/>
  <c r="N37" i="24"/>
  <c r="N36" i="24"/>
  <c r="N35" i="24"/>
  <c r="N34" i="24"/>
  <c r="N33" i="24"/>
  <c r="N32" i="24"/>
  <c r="N31" i="24"/>
  <c r="N30" i="24"/>
  <c r="N29" i="24"/>
  <c r="N28" i="24"/>
  <c r="E22" i="50" l="1"/>
  <c r="Q49" i="80" l="1"/>
  <c r="G46" i="18" l="1"/>
  <c r="F46" i="18"/>
  <c r="G30" i="18"/>
  <c r="F30" i="18"/>
  <c r="H41" i="81" l="1"/>
  <c r="G112" i="86" l="1"/>
  <c r="H148" i="83" l="1"/>
  <c r="I147" i="83"/>
  <c r="G147" i="83"/>
  <c r="E147" i="83"/>
  <c r="I136" i="83"/>
  <c r="G136" i="83"/>
  <c r="F136" i="83"/>
  <c r="I129" i="83"/>
  <c r="H127" i="83"/>
  <c r="I120" i="83"/>
  <c r="G120" i="83"/>
  <c r="I103" i="83"/>
  <c r="H102" i="83"/>
  <c r="H101" i="83"/>
  <c r="H99" i="83"/>
  <c r="H98" i="83"/>
  <c r="I94" i="83"/>
  <c r="H89" i="83"/>
  <c r="H87" i="83"/>
  <c r="H85" i="83"/>
  <c r="I82" i="83"/>
  <c r="I73" i="83"/>
  <c r="I51" i="83"/>
  <c r="H50" i="83"/>
  <c r="I43" i="83"/>
  <c r="H42" i="83"/>
  <c r="G43" i="83"/>
  <c r="F43" i="83"/>
  <c r="H41" i="83"/>
  <c r="I37" i="83"/>
  <c r="F37" i="83"/>
  <c r="I31" i="83"/>
  <c r="F31" i="83"/>
  <c r="E31" i="83"/>
  <c r="H20" i="83"/>
  <c r="I24" i="83"/>
  <c r="I149" i="83" l="1"/>
  <c r="I130" i="83"/>
  <c r="I104" i="83"/>
  <c r="I74" i="83"/>
  <c r="H14" i="83"/>
  <c r="H16" i="83"/>
  <c r="E73" i="83"/>
  <c r="F82" i="83"/>
  <c r="F120" i="83"/>
  <c r="H11" i="83"/>
  <c r="H12" i="83"/>
  <c r="H28" i="83"/>
  <c r="H29" i="83"/>
  <c r="H79" i="83"/>
  <c r="H91" i="83"/>
  <c r="H119" i="83"/>
  <c r="H123" i="83"/>
  <c r="H124" i="83"/>
  <c r="H13" i="83"/>
  <c r="H34" i="83"/>
  <c r="H47" i="83"/>
  <c r="F73" i="83"/>
  <c r="G82" i="83"/>
  <c r="G24" i="83"/>
  <c r="F51" i="83"/>
  <c r="H81" i="83"/>
  <c r="G103" i="83"/>
  <c r="H15" i="83"/>
  <c r="H22" i="83"/>
  <c r="E120" i="83"/>
  <c r="H118" i="83"/>
  <c r="H135" i="83"/>
  <c r="H17" i="83"/>
  <c r="H18" i="83"/>
  <c r="E94" i="83"/>
  <c r="H125" i="83"/>
  <c r="H93" i="83"/>
  <c r="H126" i="83"/>
  <c r="G149" i="83"/>
  <c r="E24" i="83"/>
  <c r="F147" i="83"/>
  <c r="F149" i="83" s="1"/>
  <c r="E37" i="83"/>
  <c r="E51" i="83"/>
  <c r="F94" i="83"/>
  <c r="F129" i="83"/>
  <c r="H128" i="83"/>
  <c r="H141" i="83"/>
  <c r="H143" i="83"/>
  <c r="H145" i="83"/>
  <c r="H21" i="83"/>
  <c r="F24" i="83"/>
  <c r="H49" i="83"/>
  <c r="H86" i="83"/>
  <c r="H88" i="83"/>
  <c r="H90" i="83"/>
  <c r="H92" i="83"/>
  <c r="H95" i="83"/>
  <c r="H117" i="83"/>
  <c r="E136" i="83"/>
  <c r="H136" i="83" s="1"/>
  <c r="H140" i="83"/>
  <c r="H142" i="83"/>
  <c r="H144" i="83"/>
  <c r="H146" i="83"/>
  <c r="E43" i="83"/>
  <c r="H43" i="83" s="1"/>
  <c r="H23" i="83"/>
  <c r="H30" i="83"/>
  <c r="H36" i="83"/>
  <c r="H38" i="83"/>
  <c r="G51" i="83"/>
  <c r="H69" i="83"/>
  <c r="H71" i="83"/>
  <c r="E82" i="83"/>
  <c r="H80" i="83"/>
  <c r="G94" i="83"/>
  <c r="G129" i="83"/>
  <c r="G130" i="83" s="1"/>
  <c r="H134" i="83"/>
  <c r="H19" i="83"/>
  <c r="H100" i="83"/>
  <c r="H48" i="83"/>
  <c r="H139" i="83"/>
  <c r="E129" i="83"/>
  <c r="H46" i="83"/>
  <c r="H78" i="83"/>
  <c r="H120" i="83" l="1"/>
  <c r="E149" i="83"/>
  <c r="F130" i="83"/>
  <c r="I150" i="83"/>
  <c r="F74" i="83"/>
  <c r="E104" i="83"/>
  <c r="H51" i="83"/>
  <c r="H82" i="83"/>
  <c r="F104" i="83"/>
  <c r="H147" i="83"/>
  <c r="H94" i="83"/>
  <c r="H24" i="83"/>
  <c r="H103" i="83"/>
  <c r="G104" i="83"/>
  <c r="E74" i="83"/>
  <c r="H129" i="83"/>
  <c r="E130" i="83"/>
  <c r="H149" i="83" l="1"/>
  <c r="F150" i="83"/>
  <c r="E150" i="83"/>
  <c r="H130" i="83"/>
  <c r="H104" i="83"/>
  <c r="D291" i="74" l="1"/>
  <c r="F55" i="16"/>
  <c r="H85" i="59"/>
  <c r="H29" i="59"/>
  <c r="I37" i="62" l="1"/>
  <c r="G41" i="81" l="1"/>
  <c r="J41" i="81"/>
  <c r="K41" i="81"/>
  <c r="L41" i="81"/>
  <c r="E28" i="81"/>
  <c r="E41" i="81" s="1"/>
  <c r="E46" i="23" l="1"/>
  <c r="D46" i="23"/>
  <c r="H46" i="23" l="1"/>
  <c r="H69" i="19" l="1"/>
  <c r="M41" i="81" l="1"/>
  <c r="I41" i="81"/>
  <c r="Q48" i="80" l="1"/>
  <c r="Q47" i="80"/>
  <c r="Q46" i="80"/>
  <c r="Q45" i="80"/>
  <c r="Q44" i="80"/>
  <c r="Q43" i="80"/>
  <c r="Q42" i="80"/>
  <c r="Q41" i="80"/>
  <c r="Q40" i="80"/>
  <c r="Q39" i="80"/>
  <c r="Q38" i="80"/>
  <c r="Q37" i="80"/>
  <c r="Q36" i="80"/>
  <c r="Q35" i="80"/>
  <c r="Q34" i="80"/>
  <c r="Q33" i="80"/>
  <c r="Q32" i="80"/>
  <c r="Q31" i="80"/>
  <c r="Q30" i="80"/>
  <c r="Q29" i="80"/>
  <c r="Q28" i="80"/>
  <c r="Q27" i="80"/>
  <c r="Q26" i="80"/>
  <c r="Q25" i="80"/>
  <c r="I54" i="50" l="1"/>
  <c r="J54" i="50" s="1"/>
  <c r="I53" i="50"/>
  <c r="J53" i="50" s="1"/>
  <c r="J52" i="50"/>
  <c r="J51" i="50"/>
  <c r="J50" i="50"/>
  <c r="J49" i="50"/>
  <c r="J42" i="50"/>
  <c r="J33" i="50"/>
  <c r="J26" i="50"/>
  <c r="J25" i="50"/>
  <c r="G122" i="86" l="1"/>
  <c r="G45" i="86"/>
  <c r="G57" i="86" s="1"/>
  <c r="H66" i="33"/>
  <c r="H67" i="33"/>
  <c r="H68" i="33"/>
  <c r="H69" i="33"/>
  <c r="H70" i="33"/>
  <c r="H56" i="81" l="1"/>
  <c r="G56" i="81"/>
  <c r="E78" i="16"/>
  <c r="D26" i="46" l="1"/>
  <c r="H55" i="17"/>
  <c r="H53" i="17"/>
  <c r="H46" i="17"/>
  <c r="H28" i="17"/>
  <c r="J24" i="17"/>
  <c r="J31" i="17"/>
  <c r="E94" i="16"/>
  <c r="E93" i="16"/>
  <c r="E90" i="16"/>
  <c r="E89" i="16"/>
  <c r="E88" i="16"/>
  <c r="E38" i="16"/>
  <c r="J30" i="52" l="1"/>
  <c r="J27" i="52"/>
  <c r="H86" i="17"/>
  <c r="H85" i="17"/>
  <c r="E109" i="16"/>
  <c r="E108" i="16"/>
  <c r="E107" i="16"/>
  <c r="E106" i="16"/>
  <c r="E60" i="84"/>
  <c r="G58" i="85"/>
  <c r="F49" i="78"/>
  <c r="D49" i="78"/>
  <c r="E49" i="78"/>
  <c r="C49" i="78" l="1"/>
  <c r="M64" i="79"/>
  <c r="L64" i="79"/>
  <c r="H64" i="79"/>
  <c r="G64" i="79"/>
  <c r="E64" i="79"/>
  <c r="D64" i="79"/>
  <c r="M44" i="79"/>
  <c r="L44" i="79"/>
  <c r="H44" i="79"/>
  <c r="G44" i="79"/>
  <c r="E44" i="79"/>
  <c r="D44" i="79"/>
  <c r="Q50" i="80"/>
  <c r="A15" i="81"/>
  <c r="A16" i="81" s="1"/>
  <c r="A17" i="81" s="1"/>
  <c r="A18" i="81" s="1"/>
  <c r="A19" i="81" s="1"/>
  <c r="A20" i="81" s="1"/>
  <c r="A21" i="81" s="1"/>
  <c r="A22" i="81" s="1"/>
  <c r="A23" i="81" s="1"/>
  <c r="A24" i="81" s="1"/>
  <c r="A25" i="81" s="1"/>
  <c r="A26" i="81" s="1"/>
  <c r="A27" i="81" s="1"/>
  <c r="A28" i="81" s="1"/>
  <c r="A30" i="81" s="1"/>
  <c r="A31" i="81" s="1"/>
  <c r="A32" i="81" s="1"/>
  <c r="A33" i="81" s="1"/>
  <c r="A34" i="81" s="1"/>
  <c r="A35" i="81" s="1"/>
  <c r="A36" i="81" s="1"/>
  <c r="A37" i="81" s="1"/>
  <c r="A38" i="81" s="1"/>
  <c r="A39" i="81" s="1"/>
  <c r="A41" i="81" s="1"/>
  <c r="A51" i="81" s="1"/>
  <c r="A53" i="81" s="1"/>
  <c r="A54" i="81" s="1"/>
  <c r="A55" i="81" s="1"/>
  <c r="A56" i="81" s="1"/>
  <c r="A58" i="81" s="1"/>
  <c r="A60" i="81" s="1"/>
  <c r="A61" i="81" s="1"/>
  <c r="A62" i="81" s="1"/>
  <c r="A63" i="81" s="1"/>
  <c r="A65" i="81" s="1"/>
  <c r="H59" i="82"/>
  <c r="F59" i="82"/>
  <c r="E59" i="82"/>
  <c r="C59" i="82"/>
  <c r="A48" i="82"/>
  <c r="A49" i="82" s="1"/>
  <c r="A50" i="82" s="1"/>
  <c r="A51" i="82" s="1"/>
  <c r="A52" i="82" s="1"/>
  <c r="A53" i="82" s="1"/>
  <c r="A54" i="82" s="1"/>
  <c r="A55" i="82" s="1"/>
  <c r="A56" i="82" s="1"/>
  <c r="A57" i="82" s="1"/>
  <c r="A59" i="82" s="1"/>
  <c r="D127" i="74"/>
  <c r="D115" i="74"/>
  <c r="D106" i="74"/>
  <c r="B6" i="74"/>
  <c r="D31" i="74"/>
  <c r="D68" i="74"/>
  <c r="D135" i="74"/>
  <c r="D158" i="74"/>
  <c r="D160" i="74"/>
  <c r="D162" i="74"/>
  <c r="D190" i="74"/>
  <c r="D208" i="74"/>
  <c r="D236" i="74"/>
  <c r="D237" i="74"/>
  <c r="D238" i="74"/>
  <c r="D239" i="74"/>
  <c r="D250" i="74"/>
  <c r="D251" i="74"/>
  <c r="D252" i="74"/>
  <c r="D260" i="74"/>
  <c r="D261" i="74"/>
  <c r="D262" i="74"/>
  <c r="D263" i="74"/>
  <c r="D264" i="74"/>
  <c r="B14" i="3"/>
  <c r="B18" i="3"/>
  <c r="B20" i="3"/>
  <c r="A39" i="2"/>
  <c r="A40" i="2"/>
  <c r="B7" i="74" s="1"/>
  <c r="A41" i="2"/>
  <c r="B26" i="3" s="1"/>
  <c r="G89" i="16"/>
  <c r="G91" i="16"/>
  <c r="G94" i="16"/>
  <c r="F95" i="16"/>
  <c r="G109" i="16"/>
  <c r="E111" i="16"/>
  <c r="J42" i="17"/>
  <c r="J57" i="17"/>
  <c r="H73" i="17"/>
  <c r="J75" i="17"/>
  <c r="J79" i="17" s="1"/>
  <c r="J99" i="17"/>
  <c r="F112" i="16" s="1"/>
  <c r="D242" i="74"/>
  <c r="B41" i="18"/>
  <c r="B42" i="18" s="1"/>
  <c r="B43" i="18" s="1"/>
  <c r="B44" i="18" s="1"/>
  <c r="B45" i="18" s="1"/>
  <c r="B46" i="18" s="1"/>
  <c r="B47" i="18" s="1"/>
  <c r="B48" i="18" s="1"/>
  <c r="B49" i="18" s="1"/>
  <c r="B50" i="18" s="1"/>
  <c r="D249" i="74"/>
  <c r="D427" i="74" s="1"/>
  <c r="B53" i="18"/>
  <c r="B54" i="18"/>
  <c r="B55" i="18" s="1"/>
  <c r="B58" i="18"/>
  <c r="B59" i="18" s="1"/>
  <c r="B60" i="18" s="1"/>
  <c r="G60" i="18"/>
  <c r="B93" i="18"/>
  <c r="B94" i="18"/>
  <c r="B95" i="18" s="1"/>
  <c r="B96" i="18" s="1"/>
  <c r="F93" i="18"/>
  <c r="D267" i="74" s="1"/>
  <c r="G93" i="18"/>
  <c r="J23" i="19"/>
  <c r="J24" i="19"/>
  <c r="J25" i="19"/>
  <c r="J26" i="19"/>
  <c r="J27" i="19"/>
  <c r="J28" i="19"/>
  <c r="J29" i="19"/>
  <c r="J30" i="19"/>
  <c r="J31" i="19"/>
  <c r="J32" i="19"/>
  <c r="J33" i="19"/>
  <c r="J34" i="19"/>
  <c r="D35" i="19"/>
  <c r="E35" i="19"/>
  <c r="F35" i="19"/>
  <c r="G35" i="19"/>
  <c r="H35" i="19"/>
  <c r="I35" i="19"/>
  <c r="J38" i="19"/>
  <c r="J39" i="19"/>
  <c r="J40" i="19"/>
  <c r="J41" i="19"/>
  <c r="J42" i="19"/>
  <c r="J43" i="19"/>
  <c r="J44" i="19"/>
  <c r="J45" i="19"/>
  <c r="J46" i="19"/>
  <c r="J47" i="19"/>
  <c r="J48" i="19"/>
  <c r="D49" i="19"/>
  <c r="E49" i="19"/>
  <c r="F49" i="19"/>
  <c r="G49" i="19"/>
  <c r="H49" i="19"/>
  <c r="I49" i="19"/>
  <c r="J64" i="19"/>
  <c r="J65" i="19"/>
  <c r="J66" i="19"/>
  <c r="J67" i="19"/>
  <c r="J68" i="19"/>
  <c r="D69" i="19"/>
  <c r="E69" i="19"/>
  <c r="F69" i="19"/>
  <c r="G69" i="19"/>
  <c r="I69" i="19"/>
  <c r="J72" i="19"/>
  <c r="J73" i="19"/>
  <c r="J74" i="19"/>
  <c r="J75" i="19"/>
  <c r="J76" i="19"/>
  <c r="J77" i="19"/>
  <c r="J78" i="19"/>
  <c r="J79" i="19"/>
  <c r="J80" i="19"/>
  <c r="D81" i="19"/>
  <c r="E81" i="19"/>
  <c r="F81" i="19"/>
  <c r="G81" i="19"/>
  <c r="H81" i="19"/>
  <c r="I81" i="19"/>
  <c r="J84" i="19"/>
  <c r="J85" i="19"/>
  <c r="J86" i="19"/>
  <c r="D87" i="19"/>
  <c r="E87" i="19"/>
  <c r="F87" i="19"/>
  <c r="G87" i="19"/>
  <c r="H87" i="19"/>
  <c r="I87" i="19"/>
  <c r="J92" i="19"/>
  <c r="J93" i="19"/>
  <c r="J94" i="19"/>
  <c r="J95" i="19"/>
  <c r="J96" i="19"/>
  <c r="J97" i="19"/>
  <c r="J99" i="19"/>
  <c r="F56" i="16"/>
  <c r="H17" i="32"/>
  <c r="A18" i="32"/>
  <c r="A19" i="32" s="1"/>
  <c r="A20" i="32" s="1"/>
  <c r="A21" i="32" s="1"/>
  <c r="A22" i="32" s="1"/>
  <c r="A23" i="32" s="1"/>
  <c r="A24" i="32" s="1"/>
  <c r="A25" i="32" s="1"/>
  <c r="A27" i="32" s="1"/>
  <c r="A28" i="32" s="1"/>
  <c r="A29" i="32" s="1"/>
  <c r="A30" i="32" s="1"/>
  <c r="A31" i="32" s="1"/>
  <c r="A32" i="32" s="1"/>
  <c r="A33" i="32" s="1"/>
  <c r="A34" i="32" s="1"/>
  <c r="A35" i="32" s="1"/>
  <c r="A36" i="32" s="1"/>
  <c r="A40" i="32" s="1"/>
  <c r="A41" i="32" s="1"/>
  <c r="A42" i="32" s="1"/>
  <c r="A43" i="32" s="1"/>
  <c r="A44" i="32" s="1"/>
  <c r="A45" i="32" s="1"/>
  <c r="A46" i="32" s="1"/>
  <c r="A47" i="32" s="1"/>
  <c r="A48" i="32" s="1"/>
  <c r="A64" i="32" s="1"/>
  <c r="A65" i="32" s="1"/>
  <c r="A66" i="32" s="1"/>
  <c r="A67" i="32" s="1"/>
  <c r="A68" i="32" s="1"/>
  <c r="A69" i="32" s="1"/>
  <c r="A70" i="32" s="1"/>
  <c r="A71" i="32" s="1"/>
  <c r="A72" i="32" s="1"/>
  <c r="A76" i="32" s="1"/>
  <c r="A77" i="32" s="1"/>
  <c r="A78" i="32" s="1"/>
  <c r="A79" i="32" s="1"/>
  <c r="A80" i="32" s="1"/>
  <c r="A81" i="32" s="1"/>
  <c r="A83" i="32" s="1"/>
  <c r="A84" i="32" s="1"/>
  <c r="A85" i="32" s="1"/>
  <c r="A86" i="32" s="1"/>
  <c r="A87" i="32" s="1"/>
  <c r="A88" i="32" s="1"/>
  <c r="A89" i="32" s="1"/>
  <c r="A93" i="32" s="1"/>
  <c r="A94" i="32" s="1"/>
  <c r="A95" i="32" s="1"/>
  <c r="A96" i="32" s="1"/>
  <c r="A97" i="32" s="1"/>
  <c r="A98" i="32" s="1"/>
  <c r="A100" i="32" s="1"/>
  <c r="A101" i="32" s="1"/>
  <c r="A102" i="32" s="1"/>
  <c r="A103" i="32" s="1"/>
  <c r="A104" i="32" s="1"/>
  <c r="A105" i="32" s="1"/>
  <c r="H18" i="32"/>
  <c r="H19" i="32"/>
  <c r="H20" i="32"/>
  <c r="H21" i="32"/>
  <c r="H22" i="32"/>
  <c r="H23" i="32"/>
  <c r="H24" i="32"/>
  <c r="C25" i="32"/>
  <c r="E25" i="32"/>
  <c r="F25" i="32"/>
  <c r="G25" i="32"/>
  <c r="H27" i="32"/>
  <c r="H28" i="32"/>
  <c r="H29" i="32"/>
  <c r="H30" i="32"/>
  <c r="H31" i="32"/>
  <c r="H32" i="32"/>
  <c r="H33" i="32"/>
  <c r="H34" i="32"/>
  <c r="C35" i="32"/>
  <c r="E35" i="32"/>
  <c r="F35" i="32"/>
  <c r="F36" i="32" s="1"/>
  <c r="G35" i="32"/>
  <c r="H40" i="32"/>
  <c r="H41" i="32"/>
  <c r="H42" i="32"/>
  <c r="H43" i="32"/>
  <c r="H44" i="32"/>
  <c r="H45" i="32"/>
  <c r="H46" i="32"/>
  <c r="H47" i="32"/>
  <c r="C48" i="32"/>
  <c r="E48" i="32"/>
  <c r="F48" i="32"/>
  <c r="G48" i="32"/>
  <c r="H64" i="32"/>
  <c r="H65" i="32"/>
  <c r="H66" i="32"/>
  <c r="H67" i="32"/>
  <c r="H68" i="32"/>
  <c r="H69" i="32"/>
  <c r="H70" i="32"/>
  <c r="C71" i="32"/>
  <c r="E71" i="32"/>
  <c r="E72" i="32" s="1"/>
  <c r="F71" i="32"/>
  <c r="G71" i="32"/>
  <c r="H76" i="32"/>
  <c r="H77" i="32"/>
  <c r="H78" i="32"/>
  <c r="H79" i="32"/>
  <c r="H80" i="32"/>
  <c r="C81" i="32"/>
  <c r="E81" i="32"/>
  <c r="F81" i="32"/>
  <c r="G81" i="32"/>
  <c r="G89" i="32" s="1"/>
  <c r="H83" i="32"/>
  <c r="H84" i="32"/>
  <c r="H85" i="32"/>
  <c r="H86" i="32"/>
  <c r="H87" i="32"/>
  <c r="C88" i="32"/>
  <c r="E88" i="32"/>
  <c r="F88" i="32"/>
  <c r="G88" i="32"/>
  <c r="C89" i="32"/>
  <c r="H93" i="32"/>
  <c r="H94" i="32"/>
  <c r="H95" i="32"/>
  <c r="H96" i="32"/>
  <c r="H97" i="32"/>
  <c r="C98" i="32"/>
  <c r="E98" i="32"/>
  <c r="F98" i="32"/>
  <c r="G98" i="32"/>
  <c r="H100" i="32"/>
  <c r="H101" i="32"/>
  <c r="H102" i="32"/>
  <c r="H103" i="32"/>
  <c r="C104" i="32"/>
  <c r="E104" i="32"/>
  <c r="F104" i="32"/>
  <c r="F105" i="32" s="1"/>
  <c r="G104" i="32"/>
  <c r="C105" i="32"/>
  <c r="H19" i="33"/>
  <c r="A20" i="33"/>
  <c r="A21" i="33" s="1"/>
  <c r="A22" i="33" s="1"/>
  <c r="A23" i="33" s="1"/>
  <c r="A24" i="33" s="1"/>
  <c r="A25" i="33" s="1"/>
  <c r="A26" i="33" s="1"/>
  <c r="A27" i="33" s="1"/>
  <c r="A29" i="33" s="1"/>
  <c r="A30" i="33" s="1"/>
  <c r="A31" i="33" s="1"/>
  <c r="A32" i="33" s="1"/>
  <c r="A33" i="33" s="1"/>
  <c r="A34" i="33" s="1"/>
  <c r="A35" i="33" s="1"/>
  <c r="A36" i="33" s="1"/>
  <c r="A37" i="33" s="1"/>
  <c r="A38" i="33" s="1"/>
  <c r="A42" i="33" s="1"/>
  <c r="A43" i="33" s="1"/>
  <c r="A44" i="33" s="1"/>
  <c r="A45" i="33" s="1"/>
  <c r="A46" i="33" s="1"/>
  <c r="A47" i="33" s="1"/>
  <c r="A48" i="33" s="1"/>
  <c r="A49" i="33" s="1"/>
  <c r="A50" i="33" s="1"/>
  <c r="A66" i="33" s="1"/>
  <c r="A67" i="33" s="1"/>
  <c r="A68" i="33" s="1"/>
  <c r="A69" i="33" s="1"/>
  <c r="A70" i="33" s="1"/>
  <c r="A71" i="33" s="1"/>
  <c r="A72" i="33" s="1"/>
  <c r="H20" i="33"/>
  <c r="H21" i="33"/>
  <c r="H22" i="33"/>
  <c r="H23" i="33"/>
  <c r="H24" i="33"/>
  <c r="H25" i="33"/>
  <c r="H26" i="33"/>
  <c r="C27" i="33"/>
  <c r="E27" i="33"/>
  <c r="F27" i="33"/>
  <c r="G27" i="33"/>
  <c r="H29" i="33"/>
  <c r="H30" i="33"/>
  <c r="H31" i="33"/>
  <c r="H32" i="33"/>
  <c r="H33" i="33"/>
  <c r="H34" i="33"/>
  <c r="H35" i="33"/>
  <c r="H36" i="33"/>
  <c r="C37" i="33"/>
  <c r="E37" i="33"/>
  <c r="F37" i="33"/>
  <c r="F38" i="33" s="1"/>
  <c r="G37" i="33"/>
  <c r="G38" i="33" s="1"/>
  <c r="H42" i="33"/>
  <c r="H43" i="33"/>
  <c r="H44" i="33"/>
  <c r="H45" i="33"/>
  <c r="H46" i="33"/>
  <c r="H47" i="33"/>
  <c r="H48" i="33"/>
  <c r="H49" i="33"/>
  <c r="C50" i="33"/>
  <c r="E50" i="33"/>
  <c r="F50" i="33"/>
  <c r="G50" i="33"/>
  <c r="H71" i="33"/>
  <c r="H72" i="33"/>
  <c r="H77" i="33"/>
  <c r="H78" i="33"/>
  <c r="H79" i="33"/>
  <c r="H80" i="33"/>
  <c r="H81" i="33"/>
  <c r="H82" i="33"/>
  <c r="C83" i="33"/>
  <c r="F98" i="16" s="1"/>
  <c r="E83" i="33"/>
  <c r="G83" i="33"/>
  <c r="H87" i="33"/>
  <c r="H88" i="33"/>
  <c r="H89" i="33"/>
  <c r="H90" i="33"/>
  <c r="H91" i="33"/>
  <c r="H92" i="33"/>
  <c r="C93" i="33"/>
  <c r="E93" i="33"/>
  <c r="F93" i="33"/>
  <c r="G93" i="33"/>
  <c r="H96" i="33"/>
  <c r="H97" i="33"/>
  <c r="H98" i="33"/>
  <c r="H99" i="33"/>
  <c r="H100" i="33"/>
  <c r="H101" i="33"/>
  <c r="C102" i="33"/>
  <c r="E102" i="33"/>
  <c r="F102" i="33"/>
  <c r="G102" i="33"/>
  <c r="H119" i="33"/>
  <c r="H120" i="33"/>
  <c r="H121" i="33"/>
  <c r="H122" i="33"/>
  <c r="H123" i="33"/>
  <c r="H124" i="33"/>
  <c r="C125" i="33"/>
  <c r="E125" i="33"/>
  <c r="F125" i="33"/>
  <c r="G125" i="33"/>
  <c r="H128" i="33"/>
  <c r="H130" i="33"/>
  <c r="H131" i="33"/>
  <c r="H132" i="33"/>
  <c r="H133" i="33"/>
  <c r="H134" i="33"/>
  <c r="C135" i="33"/>
  <c r="E135" i="33"/>
  <c r="E136" i="33" s="1"/>
  <c r="F135" i="33"/>
  <c r="F136" i="33" s="1"/>
  <c r="G135" i="33"/>
  <c r="G136" i="33" s="1"/>
  <c r="H139" i="33"/>
  <c r="H140" i="33"/>
  <c r="H141" i="33"/>
  <c r="H142" i="33"/>
  <c r="H143" i="33"/>
  <c r="C144" i="33"/>
  <c r="F99" i="16" s="1"/>
  <c r="E144" i="33"/>
  <c r="F144" i="33"/>
  <c r="G144" i="33"/>
  <c r="E46" i="38"/>
  <c r="G46" i="38"/>
  <c r="D180" i="74"/>
  <c r="G93" i="16"/>
  <c r="G90" i="16"/>
  <c r="D75" i="74"/>
  <c r="D211" i="74"/>
  <c r="D421" i="74" s="1"/>
  <c r="D210" i="74"/>
  <c r="D448" i="74" s="1"/>
  <c r="D20" i="47"/>
  <c r="D93" i="74" s="1"/>
  <c r="E20" i="47"/>
  <c r="D26" i="47"/>
  <c r="D94" i="74" s="1"/>
  <c r="E26" i="47"/>
  <c r="D41" i="47"/>
  <c r="D95" i="74" s="1"/>
  <c r="E41" i="47"/>
  <c r="D54" i="47"/>
  <c r="D96" i="74" s="1"/>
  <c r="E54" i="47"/>
  <c r="D58" i="47"/>
  <c r="E58" i="47"/>
  <c r="E27" i="50"/>
  <c r="F27" i="50"/>
  <c r="G27" i="50"/>
  <c r="H27" i="50"/>
  <c r="I27" i="50"/>
  <c r="J27" i="50"/>
  <c r="N27" i="50"/>
  <c r="O27" i="50"/>
  <c r="P27" i="50"/>
  <c r="R27" i="50"/>
  <c r="E45" i="50"/>
  <c r="F45" i="50"/>
  <c r="G45" i="50"/>
  <c r="H45" i="50"/>
  <c r="I45" i="50"/>
  <c r="J45" i="50"/>
  <c r="N45" i="50"/>
  <c r="O45" i="50"/>
  <c r="P45" i="50"/>
  <c r="R45" i="50"/>
  <c r="E56" i="50"/>
  <c r="F56" i="50"/>
  <c r="G56" i="50"/>
  <c r="H56" i="50"/>
  <c r="I56" i="50"/>
  <c r="J56" i="50"/>
  <c r="N56" i="50"/>
  <c r="O56" i="50"/>
  <c r="P56" i="50"/>
  <c r="R56" i="50"/>
  <c r="D165" i="74"/>
  <c r="E33" i="54"/>
  <c r="E58" i="54"/>
  <c r="F33" i="56"/>
  <c r="H72" i="17" s="1"/>
  <c r="J33" i="56"/>
  <c r="H71" i="17"/>
  <c r="L33" i="56"/>
  <c r="N33" i="56"/>
  <c r="H74" i="17" s="1"/>
  <c r="J65" i="56"/>
  <c r="N65" i="56"/>
  <c r="J24" i="69"/>
  <c r="J25" i="69"/>
  <c r="J26" i="69"/>
  <c r="J27" i="69"/>
  <c r="H50" i="73"/>
  <c r="D435" i="74" s="1"/>
  <c r="D401" i="74" s="1"/>
  <c r="G38" i="16"/>
  <c r="D29" i="74"/>
  <c r="G106" i="16"/>
  <c r="G88" i="16"/>
  <c r="G78" i="16"/>
  <c r="G108" i="16"/>
  <c r="C6" i="2"/>
  <c r="A56" i="2" s="1"/>
  <c r="A1" i="82" s="1"/>
  <c r="E38" i="33" l="1"/>
  <c r="H73" i="33"/>
  <c r="A73" i="33"/>
  <c r="A74" i="33" s="1"/>
  <c r="A77" i="33" s="1"/>
  <c r="E34" i="16"/>
  <c r="Q61" i="80"/>
  <c r="F31" i="16"/>
  <c r="H35" i="32"/>
  <c r="H104" i="32"/>
  <c r="E89" i="32"/>
  <c r="H81" i="32"/>
  <c r="H48" i="32"/>
  <c r="E102" i="16"/>
  <c r="C136" i="33"/>
  <c r="F82" i="16"/>
  <c r="F83" i="16"/>
  <c r="F101" i="16"/>
  <c r="C103" i="33"/>
  <c r="D366" i="74"/>
  <c r="D368" i="74"/>
  <c r="E49" i="16"/>
  <c r="H95" i="17"/>
  <c r="J50" i="52"/>
  <c r="E105" i="32"/>
  <c r="F72" i="32"/>
  <c r="G103" i="33"/>
  <c r="F89" i="32"/>
  <c r="E26" i="46"/>
  <c r="F103" i="33"/>
  <c r="G72" i="32"/>
  <c r="F44" i="16"/>
  <c r="E50" i="16"/>
  <c r="P62" i="50"/>
  <c r="R62" i="50"/>
  <c r="O62" i="50"/>
  <c r="H62" i="50"/>
  <c r="F62" i="50"/>
  <c r="H27" i="17" s="1"/>
  <c r="D358" i="74"/>
  <c r="D97" i="74"/>
  <c r="D99" i="74" s="1"/>
  <c r="D284" i="74" s="1"/>
  <c r="H50" i="33"/>
  <c r="E90" i="19"/>
  <c r="E102" i="19" s="1"/>
  <c r="G90" i="19"/>
  <c r="G102" i="19" s="1"/>
  <c r="N62" i="50"/>
  <c r="H47" i="17" s="1"/>
  <c r="E74" i="33"/>
  <c r="A54" i="2"/>
  <c r="A1" i="17" s="1"/>
  <c r="A58" i="2"/>
  <c r="B1" i="83"/>
  <c r="I1" i="80"/>
  <c r="F1" i="76"/>
  <c r="A1" i="77"/>
  <c r="A1" i="78"/>
  <c r="A63" i="75"/>
  <c r="A1" i="79"/>
  <c r="A1" i="76"/>
  <c r="F1" i="79"/>
  <c r="A1" i="75"/>
  <c r="A1" i="80"/>
  <c r="A50" i="2"/>
  <c r="A46" i="2"/>
  <c r="A561" i="9" s="1"/>
  <c r="D114" i="74"/>
  <c r="D126" i="74"/>
  <c r="D121" i="74"/>
  <c r="D108" i="74"/>
  <c r="N57" i="24"/>
  <c r="N39" i="24"/>
  <c r="N26" i="24"/>
  <c r="N66" i="24"/>
  <c r="N46" i="24"/>
  <c r="D364" i="74"/>
  <c r="I90" i="19"/>
  <c r="I102" i="19" s="1"/>
  <c r="H90" i="19"/>
  <c r="H102" i="19" s="1"/>
  <c r="D361" i="74"/>
  <c r="D429" i="74" s="1"/>
  <c r="J87" i="19"/>
  <c r="F90" i="19"/>
  <c r="F102" i="19" s="1"/>
  <c r="J69" i="19"/>
  <c r="E53" i="16"/>
  <c r="E48" i="16"/>
  <c r="D90" i="19"/>
  <c r="F47" i="16" s="1"/>
  <c r="J35" i="19"/>
  <c r="E62" i="50"/>
  <c r="I62" i="50"/>
  <c r="J62" i="50"/>
  <c r="D286" i="74"/>
  <c r="D327" i="74" s="1"/>
  <c r="E103" i="33"/>
  <c r="H93" i="33"/>
  <c r="G62" i="50"/>
  <c r="H45" i="17" s="1"/>
  <c r="H144" i="33"/>
  <c r="H135" i="33"/>
  <c r="H125" i="33"/>
  <c r="H102" i="33"/>
  <c r="H83" i="33"/>
  <c r="F74" i="33"/>
  <c r="G74" i="33"/>
  <c r="H37" i="33"/>
  <c r="C38" i="33"/>
  <c r="H56" i="17"/>
  <c r="E59" i="47"/>
  <c r="J15" i="17" s="1"/>
  <c r="H94" i="17"/>
  <c r="A1" i="66"/>
  <c r="A1" i="46"/>
  <c r="A1" i="32"/>
  <c r="A220" i="74"/>
  <c r="A52" i="2"/>
  <c r="A48" i="2"/>
  <c r="H75" i="17"/>
  <c r="H79" i="17" s="1"/>
  <c r="A54" i="32"/>
  <c r="A1" i="48"/>
  <c r="A1" i="33"/>
  <c r="B1" i="38"/>
  <c r="A56" i="33"/>
  <c r="A109" i="33"/>
  <c r="G105" i="32"/>
  <c r="H98" i="32"/>
  <c r="H105" i="32" s="1"/>
  <c r="H88" i="32"/>
  <c r="H89" i="32" s="1"/>
  <c r="D59" i="47"/>
  <c r="H27" i="33"/>
  <c r="H71" i="32"/>
  <c r="C72" i="32"/>
  <c r="G36" i="32"/>
  <c r="E36" i="32"/>
  <c r="E51" i="16"/>
  <c r="J81" i="19"/>
  <c r="C36" i="32"/>
  <c r="F32" i="16"/>
  <c r="H25" i="32"/>
  <c r="E52" i="16"/>
  <c r="D367" i="74"/>
  <c r="J49" i="19"/>
  <c r="F60" i="18"/>
  <c r="G111" i="16"/>
  <c r="D254" i="74"/>
  <c r="D116" i="74"/>
  <c r="D293" i="74" s="1"/>
  <c r="D240" i="74"/>
  <c r="D265" i="74"/>
  <c r="D76" i="74"/>
  <c r="D411" i="74" s="1"/>
  <c r="G22" i="16"/>
  <c r="G19" i="16"/>
  <c r="G34" i="16"/>
  <c r="G107" i="16"/>
  <c r="D107" i="74"/>
  <c r="F86" i="16" l="1"/>
  <c r="E83" i="16"/>
  <c r="A78" i="33"/>
  <c r="A79" i="33" s="1"/>
  <c r="A80" i="33" s="1"/>
  <c r="A81" i="33" s="1"/>
  <c r="A82" i="33" s="1"/>
  <c r="A83" i="33" s="1"/>
  <c r="A87" i="33" s="1"/>
  <c r="A88" i="33" s="1"/>
  <c r="A89" i="33" s="1"/>
  <c r="A90" i="33" s="1"/>
  <c r="A91" i="33" s="1"/>
  <c r="A92" i="33" s="1"/>
  <c r="A93" i="33" s="1"/>
  <c r="A96" i="33" s="1"/>
  <c r="A97" i="33" s="1"/>
  <c r="A98" i="33" s="1"/>
  <c r="A99" i="33" s="1"/>
  <c r="A100" i="33" s="1"/>
  <c r="A101" i="33" s="1"/>
  <c r="A102" i="33" s="1"/>
  <c r="A103" i="33" s="1"/>
  <c r="A119" i="33" s="1"/>
  <c r="A120" i="33" s="1"/>
  <c r="A121" i="33" s="1"/>
  <c r="A122" i="33" s="1"/>
  <c r="A123" i="33" s="1"/>
  <c r="A124" i="33" s="1"/>
  <c r="A125" i="33" s="1"/>
  <c r="A129" i="33" s="1"/>
  <c r="A130" i="33" s="1"/>
  <c r="A131" i="33" s="1"/>
  <c r="A132" i="33" s="1"/>
  <c r="A133" i="33" s="1"/>
  <c r="A134" i="33" s="1"/>
  <c r="A135" i="33" s="1"/>
  <c r="A136" i="33" s="1"/>
  <c r="A137" i="33" s="1"/>
  <c r="A139" i="33" s="1"/>
  <c r="A140" i="33" s="1"/>
  <c r="A141" i="33" s="1"/>
  <c r="A142" i="33" s="1"/>
  <c r="A143" i="33" s="1"/>
  <c r="A144" i="33" s="1"/>
  <c r="F83" i="33"/>
  <c r="J29" i="52"/>
  <c r="D172" i="74"/>
  <c r="A1" i="73"/>
  <c r="A146" i="74"/>
  <c r="A1" i="84"/>
  <c r="G102" i="16"/>
  <c r="D67" i="74"/>
  <c r="H15" i="17"/>
  <c r="D141" i="74"/>
  <c r="J26" i="52"/>
  <c r="G49" i="16"/>
  <c r="H99" i="17"/>
  <c r="N69" i="24"/>
  <c r="E56" i="16" s="1"/>
  <c r="G56" i="16" s="1"/>
  <c r="D350" i="74"/>
  <c r="D352" i="74"/>
  <c r="D354" i="74"/>
  <c r="D353" i="74"/>
  <c r="G50" i="16"/>
  <c r="A67" i="13"/>
  <c r="J1" i="25"/>
  <c r="A11" i="74"/>
  <c r="A1" i="22"/>
  <c r="A115" i="23"/>
  <c r="B1" i="18"/>
  <c r="E44" i="16"/>
  <c r="F54" i="16"/>
  <c r="F57" i="16" s="1"/>
  <c r="A61" i="17"/>
  <c r="A1" i="52"/>
  <c r="A1" i="47"/>
  <c r="B1" i="25"/>
  <c r="B64" i="18"/>
  <c r="A1" i="65"/>
  <c r="A1" i="50"/>
  <c r="A3" i="5"/>
  <c r="A461" i="9"/>
  <c r="A511" i="9"/>
  <c r="D189" i="74"/>
  <c r="D192" i="74" s="1"/>
  <c r="G51" i="16"/>
  <c r="G53" i="16"/>
  <c r="H136" i="33"/>
  <c r="J49" i="17"/>
  <c r="J50" i="17" s="1"/>
  <c r="H74" i="33"/>
  <c r="A119" i="16"/>
  <c r="A1" i="86"/>
  <c r="A66" i="86"/>
  <c r="A1" i="8"/>
  <c r="A1" i="58"/>
  <c r="C1" i="59"/>
  <c r="A1" i="60"/>
  <c r="A1" i="64"/>
  <c r="D1" i="60"/>
  <c r="A1" i="63"/>
  <c r="C57" i="59"/>
  <c r="A1" i="59"/>
  <c r="A57" i="59"/>
  <c r="A1" i="85"/>
  <c r="A359" i="9"/>
  <c r="A146" i="9"/>
  <c r="A1" i="7"/>
  <c r="A253" i="9"/>
  <c r="A306" i="9"/>
  <c r="A94" i="9"/>
  <c r="A412" i="9"/>
  <c r="A200" i="9"/>
  <c r="A42" i="7"/>
  <c r="A46" i="9"/>
  <c r="A1" i="9"/>
  <c r="A1" i="6"/>
  <c r="A84" i="74"/>
  <c r="K1" i="50"/>
  <c r="A1" i="51"/>
  <c r="A1" i="13"/>
  <c r="A1" i="16"/>
  <c r="A1" i="10"/>
  <c r="A1" i="12"/>
  <c r="A341" i="74"/>
  <c r="L1" i="8"/>
  <c r="A275" i="74"/>
  <c r="A68" i="60"/>
  <c r="A1" i="62"/>
  <c r="A1" i="61"/>
  <c r="A54" i="19"/>
  <c r="A291" i="23"/>
  <c r="A1" i="23"/>
  <c r="A56" i="23"/>
  <c r="A231" i="23"/>
  <c r="A174" i="23"/>
  <c r="A1" i="81"/>
  <c r="A1" i="19"/>
  <c r="A1" i="11"/>
  <c r="A62" i="16"/>
  <c r="G52" i="16"/>
  <c r="G48" i="16"/>
  <c r="H12" i="73"/>
  <c r="N60" i="24"/>
  <c r="D102" i="19"/>
  <c r="D163" i="74"/>
  <c r="H29" i="17"/>
  <c r="D329" i="74"/>
  <c r="E99" i="16"/>
  <c r="H44" i="17"/>
  <c r="E101" i="16"/>
  <c r="H103" i="33"/>
  <c r="E98" i="16"/>
  <c r="H26" i="17"/>
  <c r="E100" i="16"/>
  <c r="I1" i="24"/>
  <c r="A1" i="54"/>
  <c r="A1" i="56"/>
  <c r="A1" i="69"/>
  <c r="A1" i="24"/>
  <c r="A1" i="4"/>
  <c r="G44" i="16"/>
  <c r="D32" i="74"/>
  <c r="D120" i="74"/>
  <c r="D123" i="74" s="1"/>
  <c r="E31" i="16"/>
  <c r="H36" i="32"/>
  <c r="H72" i="32"/>
  <c r="D103" i="74"/>
  <c r="D125" i="74"/>
  <c r="D130" i="74" s="1"/>
  <c r="D113" i="74"/>
  <c r="D118" i="74" s="1"/>
  <c r="D351" i="74"/>
  <c r="J90" i="19"/>
  <c r="E82" i="16"/>
  <c r="H38" i="33"/>
  <c r="D310" i="74"/>
  <c r="D305" i="74"/>
  <c r="D312" i="74"/>
  <c r="E86" i="16" l="1"/>
  <c r="E104" i="16"/>
  <c r="G83" i="16"/>
  <c r="H34" i="73"/>
  <c r="J31" i="52"/>
  <c r="J25" i="52"/>
  <c r="E112" i="16"/>
  <c r="N63" i="24"/>
  <c r="E55" i="16" s="1"/>
  <c r="D40" i="74" s="1"/>
  <c r="D372" i="74" s="1"/>
  <c r="D356" i="74"/>
  <c r="D370" i="74" s="1"/>
  <c r="D431" i="74" s="1"/>
  <c r="D399" i="74" s="1"/>
  <c r="D216" i="74"/>
  <c r="D136" i="74"/>
  <c r="D301" i="74" s="1"/>
  <c r="D335" i="74" s="1"/>
  <c r="G99" i="16"/>
  <c r="G101" i="16"/>
  <c r="D140" i="74"/>
  <c r="D171" i="74"/>
  <c r="D174" i="74" s="1"/>
  <c r="H49" i="17"/>
  <c r="G98" i="16"/>
  <c r="D65" i="74"/>
  <c r="D66" i="74"/>
  <c r="J102" i="19"/>
  <c r="E47" i="16"/>
  <c r="G82" i="16"/>
  <c r="D54" i="74"/>
  <c r="D21" i="74"/>
  <c r="G31" i="16"/>
  <c r="N70" i="24" l="1"/>
  <c r="G112" i="16"/>
  <c r="D374" i="74"/>
  <c r="D318" i="74"/>
  <c r="G55" i="16"/>
  <c r="G47" i="16"/>
  <c r="G54" i="16" s="1"/>
  <c r="E54" i="16"/>
  <c r="G57" i="16" l="1"/>
  <c r="E57" i="16"/>
  <c r="D39" i="74"/>
  <c r="D42" i="74" s="1"/>
  <c r="G13" i="16" l="1"/>
  <c r="G15" i="16" l="1"/>
  <c r="G40" i="16" l="1"/>
  <c r="D164" i="74"/>
  <c r="G37" i="16"/>
  <c r="G81" i="16"/>
  <c r="D161" i="74"/>
  <c r="G85" i="16"/>
  <c r="G39" i="16"/>
  <c r="G73" i="16"/>
  <c r="G84" i="16"/>
  <c r="H57" i="17"/>
  <c r="G36" i="16"/>
  <c r="G75" i="16"/>
  <c r="G80" i="16"/>
  <c r="G35" i="16"/>
  <c r="D28" i="74"/>
  <c r="E95" i="16"/>
  <c r="G92" i="16"/>
  <c r="G95" i="16" s="1"/>
  <c r="G110" i="16"/>
  <c r="D77" i="74"/>
  <c r="D52" i="74"/>
  <c r="G77" i="16"/>
  <c r="G41" i="16"/>
  <c r="G74" i="16"/>
  <c r="D50" i="74"/>
  <c r="D49" i="74"/>
  <c r="G72" i="16"/>
  <c r="D51" i="74"/>
  <c r="G76" i="16"/>
  <c r="G79" i="16"/>
  <c r="D53" i="74"/>
  <c r="D159" i="74"/>
  <c r="H42" i="17"/>
  <c r="H24" i="17"/>
  <c r="J27" i="76" l="1"/>
  <c r="G23" i="16"/>
  <c r="G16" i="16"/>
  <c r="G14" i="16"/>
  <c r="G21" i="16"/>
  <c r="G26" i="16"/>
  <c r="G30" i="16"/>
  <c r="G12" i="16"/>
  <c r="G25" i="16"/>
  <c r="G18" i="16"/>
  <c r="G24" i="16"/>
  <c r="G28" i="16"/>
  <c r="G27" i="16"/>
  <c r="G20" i="16"/>
  <c r="G29" i="16"/>
  <c r="H50" i="17"/>
  <c r="D183" i="74"/>
  <c r="D167" i="74"/>
  <c r="D443" i="74" s="1"/>
  <c r="G17" i="16"/>
  <c r="D20" i="74"/>
  <c r="D19" i="74"/>
  <c r="G11" i="16"/>
  <c r="E32" i="16"/>
  <c r="G86" i="16"/>
  <c r="D134" i="74"/>
  <c r="D57" i="74"/>
  <c r="D61" i="74"/>
  <c r="D409" i="74" s="1"/>
  <c r="D415" i="74"/>
  <c r="D419" i="74" l="1"/>
  <c r="D181" i="74"/>
  <c r="D24" i="74"/>
  <c r="D405" i="74"/>
  <c r="D55" i="74"/>
  <c r="G32" i="16"/>
  <c r="D22" i="74" l="1"/>
  <c r="D403" i="74"/>
  <c r="D380" i="74" s="1"/>
  <c r="J17" i="17" l="1"/>
  <c r="J32" i="17" s="1"/>
  <c r="J51" i="17" s="1"/>
  <c r="J58" i="17" s="1"/>
  <c r="J80" i="17" l="1"/>
  <c r="G8" i="18" l="1"/>
  <c r="G31" i="18" s="1"/>
  <c r="G94" i="18" s="1"/>
  <c r="G96" i="18" s="1"/>
  <c r="J83" i="17"/>
  <c r="J88" i="17" l="1"/>
  <c r="J89" i="17" s="1"/>
  <c r="F113" i="16" s="1"/>
  <c r="F114" i="16" s="1"/>
  <c r="J91" i="17" l="1"/>
  <c r="H82" i="17" s="1"/>
  <c r="D206" i="74" s="1"/>
  <c r="H72" i="83"/>
  <c r="H70" i="83"/>
  <c r="H68" i="83"/>
  <c r="H66" i="83"/>
  <c r="H65" i="83" l="1"/>
  <c r="H67" i="83"/>
  <c r="G31" i="83"/>
  <c r="H31" i="83" s="1"/>
  <c r="H35" i="83"/>
  <c r="G37" i="83"/>
  <c r="H37" i="83" s="1"/>
  <c r="H64" i="83"/>
  <c r="H27" i="83" l="1"/>
  <c r="G73" i="83"/>
  <c r="G74" i="83" s="1"/>
  <c r="D104" i="74"/>
  <c r="D105" i="74"/>
  <c r="H73" i="83" l="1"/>
  <c r="D109" i="74" s="1"/>
  <c r="D111" i="74" s="1"/>
  <c r="D132" i="74" s="1"/>
  <c r="G150" i="83"/>
  <c r="H74" i="83"/>
  <c r="D297" i="74" l="1"/>
  <c r="D138" i="74"/>
  <c r="H150" i="83"/>
  <c r="H16" i="17" s="1"/>
  <c r="D295" i="74" l="1"/>
  <c r="D442" i="74"/>
  <c r="D445" i="74" s="1"/>
  <c r="D417" i="74" s="1"/>
  <c r="D390" i="74" s="1"/>
  <c r="H17" i="17" l="1"/>
  <c r="D314" i="74"/>
  <c r="D331" i="74"/>
  <c r="D271" i="74" l="1"/>
  <c r="D212" i="74" l="1"/>
  <c r="S42" i="76" l="1"/>
  <c r="P18" i="76" l="1"/>
  <c r="S39" i="76"/>
  <c r="S40" i="76"/>
  <c r="S41" i="76"/>
  <c r="S43" i="76" l="1"/>
  <c r="P43" i="76" s="1"/>
  <c r="P16" i="76" s="1"/>
  <c r="M44" i="76"/>
  <c r="H46" i="38"/>
  <c r="E42" i="16" s="1"/>
  <c r="F42" i="16" l="1"/>
  <c r="F45" i="16" s="1"/>
  <c r="F58" i="16" s="1"/>
  <c r="E45" i="16"/>
  <c r="D30" i="74"/>
  <c r="G42" i="16" l="1"/>
  <c r="G45" i="16" s="1"/>
  <c r="G58" i="16" s="1"/>
  <c r="D35" i="74"/>
  <c r="E58" i="16"/>
  <c r="D44" i="74" l="1"/>
  <c r="D33" i="74"/>
  <c r="G97" i="16" l="1"/>
  <c r="D71" i="74" l="1"/>
  <c r="D69" i="74" l="1"/>
  <c r="C74" i="33" l="1"/>
  <c r="F100" i="16"/>
  <c r="G100" i="16" s="1"/>
  <c r="G104" i="16" s="1"/>
  <c r="H31" i="17" l="1"/>
  <c r="D142" i="74"/>
  <c r="D299" i="74" s="1"/>
  <c r="D333" i="74" s="1"/>
  <c r="J28" i="52"/>
  <c r="F104" i="16"/>
  <c r="F115" i="16" s="1"/>
  <c r="D144" i="74" l="1"/>
  <c r="D153" i="74" s="1"/>
  <c r="D176" i="74" s="1"/>
  <c r="D185" i="74" s="1"/>
  <c r="D194" i="74" s="1"/>
  <c r="D231" i="74" s="1"/>
  <c r="D244" i="74" s="1"/>
  <c r="D303" i="74"/>
  <c r="D320" i="74" s="1"/>
  <c r="D316" i="74"/>
  <c r="H32" i="17"/>
  <c r="D322" i="74" l="1"/>
  <c r="D447" i="74"/>
  <c r="D449" i="74" s="1"/>
  <c r="D423" i="74" s="1"/>
  <c r="D392" i="74" s="1"/>
  <c r="D337" i="74"/>
  <c r="D339" i="74" s="1"/>
  <c r="H51" i="17"/>
  <c r="D269" i="74"/>
  <c r="D273" i="74" s="1"/>
  <c r="D425" i="74"/>
  <c r="D397" i="74" s="1"/>
  <c r="H58" i="17" l="1"/>
  <c r="J22" i="52" s="1"/>
  <c r="J59" i="52" s="1"/>
  <c r="J61" i="52" s="1"/>
  <c r="J66" i="52" s="1"/>
  <c r="H80" i="17" l="1"/>
  <c r="H83" i="17" l="1"/>
  <c r="F8" i="18"/>
  <c r="F31" i="18" s="1"/>
  <c r="F94" i="18" s="1"/>
  <c r="F96" i="18" s="1"/>
  <c r="H88" i="17" l="1"/>
  <c r="H89" i="17" s="1"/>
  <c r="D207" i="74"/>
  <c r="D214" i="74" s="1"/>
  <c r="D218" i="74" s="1"/>
  <c r="E113" i="16" l="1"/>
  <c r="H91" i="17"/>
  <c r="G113" i="16" l="1"/>
  <c r="G114" i="16" s="1"/>
  <c r="G115" i="16" s="1"/>
  <c r="E114" i="16"/>
  <c r="E115" i="16" s="1"/>
  <c r="J31" i="76" l="1"/>
  <c r="J32" i="76" s="1"/>
  <c r="M28" i="76" s="1"/>
  <c r="E65" i="81"/>
  <c r="D80" i="74"/>
  <c r="M29" i="76" l="1"/>
  <c r="M27" i="76"/>
  <c r="M30" i="76"/>
  <c r="D82" i="74"/>
  <c r="D413" i="74"/>
  <c r="D78" i="74"/>
  <c r="M32" i="76" l="1"/>
  <c r="D394" i="74"/>
  <c r="D407" i="74"/>
  <c r="D388" i="74" l="1"/>
  <c r="D385" i="74"/>
  <c r="D382" i="74"/>
  <c r="D386" i="74"/>
  <c r="D387" i="74"/>
</calcChain>
</file>

<file path=xl/comments1.xml><?xml version="1.0" encoding="utf-8"?>
<comments xmlns="http://schemas.openxmlformats.org/spreadsheetml/2006/main">
  <authors>
    <author>Brennan, Joseph</author>
  </authors>
  <commentList>
    <comment ref="G119" authorId="0">
      <text>
        <r>
          <rPr>
            <b/>
            <sz val="9"/>
            <color indexed="81"/>
            <rFont val="Tahoma"/>
            <family val="2"/>
          </rPr>
          <t>Brennan, Joseph:</t>
        </r>
        <r>
          <rPr>
            <sz val="9"/>
            <color indexed="81"/>
            <rFont val="Tahoma"/>
            <family val="2"/>
          </rPr>
          <t xml:space="preserve">
NonOperating Reclass for Sep co. vs Unitary State Rate diff booked to all 3 GLs(GAAP FCC and State)
</t>
        </r>
      </text>
    </comment>
  </commentList>
</comments>
</file>

<file path=xl/comments2.xml><?xml version="1.0" encoding="utf-8"?>
<comments xmlns="http://schemas.openxmlformats.org/spreadsheetml/2006/main">
  <authors>
    <author>Bakthy, Stephanie Thieman</author>
  </authors>
  <commentList>
    <comment ref="F27" authorId="0">
      <text>
        <r>
          <rPr>
            <b/>
            <sz val="9"/>
            <color rgb="FF000000"/>
            <rFont val="Tahoma"/>
            <family val="2"/>
          </rPr>
          <t>Bakthy, Stephanie Thieman:</t>
        </r>
        <r>
          <rPr>
            <sz val="9"/>
            <color rgb="FF000000"/>
            <rFont val="Tahoma"/>
            <family val="2"/>
          </rPr>
          <t xml:space="preserve">
Per prior year ending balance - ECS promissory note on separate line below. </t>
        </r>
      </text>
    </comment>
  </commentList>
</comments>
</file>

<file path=xl/sharedStrings.xml><?xml version="1.0" encoding="utf-8"?>
<sst xmlns="http://schemas.openxmlformats.org/spreadsheetml/2006/main" count="7921" uniqueCount="3613">
  <si>
    <t>Report on line 2 the actuarial present value of all benefits attributed to employee service  up to a specific  date, based on the</t>
  </si>
  <si>
    <t>Accumulated Benefit Obligation</t>
  </si>
  <si>
    <t xml:space="preserve">terms of the plan including salary progression factor for final pay and career average pay plans. </t>
  </si>
  <si>
    <t>Projected Benefit Obligation</t>
  </si>
  <si>
    <t>Report on line 3 the amount the pension plan could expect to receive for investments in a sale between a willing buyer and a</t>
  </si>
  <si>
    <t>Fair Value of Plan Assets</t>
  </si>
  <si>
    <t>willing seller, other than in a forced or liquidation sale.</t>
  </si>
  <si>
    <t>Unrecognized Transition Amount</t>
  </si>
  <si>
    <t>Report on line 8 the discount rate which was used to calculate the obligations reported on Lines 1 and 2.</t>
  </si>
  <si>
    <t>Unrecognized Prior Service Costs</t>
  </si>
  <si>
    <t>Report on Line 9 the expected long-term return on plan assets.</t>
  </si>
  <si>
    <t>Unrecognized Gains or (Losses)</t>
  </si>
  <si>
    <t>Report on line 14 the net asset gain or loss deferred during the reporting year for later recognition.  Do not include in this</t>
  </si>
  <si>
    <t>Date of Valuation Reported on Lines 1 through 6</t>
  </si>
  <si>
    <t>amount amortization of previously deferred gains or losses as these amounts are to be reported on line 17.</t>
  </si>
  <si>
    <t xml:space="preserve">Discount Rate </t>
  </si>
  <si>
    <t>Report on lines 19 thru 21 and lines 29 thru 32 the number of persons covered by the plan at the BEGINNING  of the policy</t>
  </si>
  <si>
    <t>Expected Long-Term Rate of Return on Assets</t>
  </si>
  <si>
    <t>year.</t>
  </si>
  <si>
    <t>Salary Progression Rate (if applicable)</t>
  </si>
  <si>
    <t xml:space="preserve"> Report on line lines 21 and 32 the numbers of persons having vested pension rights but who are no longer employed by the</t>
  </si>
  <si>
    <t>Net Periodic Pension Cost:</t>
  </si>
  <si>
    <t>company and not yet drawing a pension allowance.</t>
  </si>
  <si>
    <t>Service Cost</t>
  </si>
  <si>
    <t xml:space="preserve">       in column (e) list the amounts in columns (f) through (k) with the footnotes necessary to explain the essentials of the plan,</t>
  </si>
  <si>
    <t xml:space="preserve">       the basis of determining the ultimate benefits receivable and the payments or provisions made during the year to each person</t>
  </si>
  <si>
    <t xml:space="preserve">Executive officers include a company's president, secretary, treasurer and vice president in charge of a principal business unit, </t>
  </si>
  <si>
    <t xml:space="preserve">       reported herein.  If the word "none" correctly states the facts in regard to entries for columns (f) through (k), so state.</t>
  </si>
  <si>
    <t>division or function (such as sales, administration or finance), and any other person who performs similar policy making functions.</t>
  </si>
  <si>
    <t xml:space="preserve">   5.  If any person reported hereunder received compensation from more than one affiliated company or was carried on the payroll of an</t>
  </si>
  <si>
    <t>Indicate with an asterisk (*) in column (a) those directors who were members of the executive committee, if any,</t>
  </si>
  <si>
    <t xml:space="preserve">       affiliated company, details shall be given in a note.</t>
  </si>
  <si>
    <t>and by a double asterisk (**) the chairman, if any, of that committee, at the end of the year.</t>
  </si>
  <si>
    <t>Title and Department</t>
  </si>
  <si>
    <t>Term Expired</t>
  </si>
  <si>
    <t>Salary</t>
  </si>
  <si>
    <t>Line</t>
  </si>
  <si>
    <t>Over Which Jurisdiction</t>
  </si>
  <si>
    <t>or Current</t>
  </si>
  <si>
    <t>Rate at</t>
  </si>
  <si>
    <t>Paid During</t>
  </si>
  <si>
    <t>Deferred</t>
  </si>
  <si>
    <t>Incentive Pay</t>
  </si>
  <si>
    <t>Savings</t>
  </si>
  <si>
    <t>Stock</t>
  </si>
  <si>
    <t>Life Insurance</t>
  </si>
  <si>
    <t>Other</t>
  </si>
  <si>
    <t>Total</t>
  </si>
  <si>
    <t>No.</t>
  </si>
  <si>
    <t>Name of Person</t>
  </si>
  <si>
    <t>Is Exercised</t>
  </si>
  <si>
    <t>Term Will</t>
  </si>
  <si>
    <t>Year End</t>
  </si>
  <si>
    <t>Year</t>
  </si>
  <si>
    <t>Compensation</t>
  </si>
  <si>
    <t>(Bonuses, etc.)</t>
  </si>
  <si>
    <t>Plans</t>
  </si>
  <si>
    <t>Options</t>
  </si>
  <si>
    <t>Premiums</t>
  </si>
  <si>
    <t>(Explain Below)</t>
  </si>
  <si>
    <t>(e thru k)</t>
  </si>
  <si>
    <t>Expire</t>
  </si>
  <si>
    <t>(d)</t>
  </si>
  <si>
    <t>(e)</t>
  </si>
  <si>
    <t>(f)</t>
  </si>
  <si>
    <t>(g)</t>
  </si>
  <si>
    <t>(h)</t>
  </si>
  <si>
    <t>(i)</t>
  </si>
  <si>
    <t>(j)</t>
  </si>
  <si>
    <t>(k)</t>
  </si>
  <si>
    <t>(l)</t>
  </si>
  <si>
    <t>4</t>
  </si>
  <si>
    <t>5</t>
  </si>
  <si>
    <t>10</t>
  </si>
  <si>
    <t>11</t>
  </si>
  <si>
    <t>12</t>
  </si>
  <si>
    <t>13</t>
  </si>
  <si>
    <t>14</t>
  </si>
  <si>
    <t>15</t>
  </si>
  <si>
    <t>16</t>
  </si>
  <si>
    <t>17</t>
  </si>
  <si>
    <t>18</t>
  </si>
  <si>
    <t>19</t>
  </si>
  <si>
    <t>20</t>
  </si>
  <si>
    <t>21</t>
  </si>
  <si>
    <t>22</t>
  </si>
  <si>
    <t>23</t>
  </si>
  <si>
    <t>24</t>
  </si>
  <si>
    <t>25</t>
  </si>
  <si>
    <t xml:space="preserve"> NOTES:</t>
  </si>
  <si>
    <t>NOTES:</t>
  </si>
  <si>
    <t>of the report.</t>
  </si>
  <si>
    <t>Rate of Return</t>
  </si>
  <si>
    <t>Column (b): Page 13, Line 14, Column (f)</t>
  </si>
  <si>
    <t>Return on Common Equity</t>
  </si>
  <si>
    <t>Line 3:</t>
  </si>
  <si>
    <t>Columns (a) and (b): Divide Line 1 by Line 2</t>
  </si>
  <si>
    <t>Required Additional Revenues *</t>
  </si>
  <si>
    <t>Line 4:</t>
  </si>
  <si>
    <t xml:space="preserve"> *  (To provide an additional 1% Return on Common Equity)</t>
  </si>
  <si>
    <t>Column (a):  Line 10, Column (c)</t>
  </si>
  <si>
    <t>Column (b):  Line 16, Column (c)</t>
  </si>
  <si>
    <t>Capital Structure used for Subject to Separations *</t>
  </si>
  <si>
    <t>CAPITAL STRUCTURE:</t>
  </si>
  <si>
    <t>Structure</t>
  </si>
  <si>
    <t>Cost Rate</t>
  </si>
  <si>
    <t>Weighted Cost</t>
  </si>
  <si>
    <t>Column (a):</t>
  </si>
  <si>
    <t>Long-Term Debt</t>
  </si>
  <si>
    <t>current maturities), Notes Payable, Customer Deposits,  Preferred Stock and Common Equity (Total</t>
  </si>
  <si>
    <t>Notes Payable</t>
  </si>
  <si>
    <t>Stockholder's Equity less Preferred Stock).</t>
  </si>
  <si>
    <t>Customer Deposits</t>
  </si>
  <si>
    <t>Preferred Stock</t>
  </si>
  <si>
    <t>Column (b):</t>
  </si>
  <si>
    <t>The structure column reflects the percentage of total capitalization that each component represents.</t>
  </si>
  <si>
    <t>Common Equity</t>
  </si>
  <si>
    <t>Column (c):</t>
  </si>
  <si>
    <t>The cost rate column reflects the actual cost of debt, customer deposits and preferred stock preferred stock</t>
  </si>
  <si>
    <t>Capital Structure used for Intrastate*</t>
  </si>
  <si>
    <t>calculated amount.</t>
  </si>
  <si>
    <t>Column (d):</t>
  </si>
  <si>
    <t>Total Number of Company Employees at Beginning of Policy Year</t>
  </si>
  <si>
    <t>Number of Active Employees Covered by Plan.</t>
  </si>
  <si>
    <t>Number of Retired Employees Covered by Plan.</t>
  </si>
  <si>
    <t>Number of Previous Employees Vested but Not Retired.</t>
  </si>
  <si>
    <t xml:space="preserve"> *  Specify in the space below the reason(s) for any difference between the amounts reported</t>
  </si>
  <si>
    <t xml:space="preserve">     on lines 23(b) and 24(b).</t>
  </si>
  <si>
    <t>NYPSC 223-95</t>
  </si>
  <si>
    <t>55.  ANALYSIS OF PENSION SETTLEMENTS, CURTAILMENTS, AND TERMINATIONS</t>
  </si>
  <si>
    <t>55. ANALYSIS OF PENSION SETTLEMENTS, CURTAILMENTS, AND TERMINATIONS (Continued)</t>
  </si>
  <si>
    <t>Report the amount of gains or losses arising from employee termination benefits or settlements, partial settlements,</t>
  </si>
  <si>
    <t>curtailments or suspensions of pensions or pension obligations during the year.  If none have occurred, or they qualified as</t>
  </si>
  <si>
    <t>ESTIMATE OF SETTLEMENT GAIN OR LOSS</t>
  </si>
  <si>
    <t>"small settlements" under SFAS-88 and the company elected not to recognize the gain or loss, state "none" on line 5 and</t>
  </si>
  <si>
    <t>Other Taxes</t>
  </si>
  <si>
    <t>L13</t>
  </si>
  <si>
    <t xml:space="preserve">        Net Operating Income Before FIT</t>
  </si>
  <si>
    <t>65. DISTRIBUTION OF TOTAL COMPENSATION OF EMPLOYEES</t>
  </si>
  <si>
    <t>Account Group</t>
  </si>
  <si>
    <t xml:space="preserve"> Operating Expenses</t>
  </si>
  <si>
    <t xml:space="preserve"> Telecommunications Plant Under Construction</t>
  </si>
  <si>
    <t xml:space="preserve"> Other (specify):</t>
  </si>
  <si>
    <t>Total Compensation of Officers and Employees</t>
  </si>
  <si>
    <t>65A. NUMBER OF EMPLOYEES</t>
  </si>
  <si>
    <t>Total Employees</t>
  </si>
  <si>
    <t>For PSC Use Only (Do not Print)</t>
  </si>
  <si>
    <t>Public Service Commission</t>
  </si>
  <si>
    <t>5 Year Book Data</t>
  </si>
  <si>
    <t>COMPARATIVE BALANCE SHEET</t>
  </si>
  <si>
    <t>Annual Report</t>
  </si>
  <si>
    <t>Source</t>
  </si>
  <si>
    <t>Sch 11, Pg 16 (C)</t>
  </si>
  <si>
    <t>Cash and Temporary Cash Investments</t>
  </si>
  <si>
    <t>L1-4</t>
  </si>
  <si>
    <t>Accounts Receivable (Net)</t>
  </si>
  <si>
    <t>L(5,7,8) - L(6,9)</t>
  </si>
  <si>
    <t>Current Deferred Income Taxes</t>
  </si>
  <si>
    <t>L21</t>
  </si>
  <si>
    <t>Other Current Assets</t>
  </si>
  <si>
    <t>(Formula)</t>
  </si>
  <si>
    <t xml:space="preserve">        Total Current Assets</t>
  </si>
  <si>
    <t>L22</t>
  </si>
  <si>
    <t>NON-CURRENT ASSETS</t>
  </si>
  <si>
    <t>L23-26</t>
  </si>
  <si>
    <t>Unamortized Debt Issuance Costs</t>
  </si>
  <si>
    <t>L27</t>
  </si>
  <si>
    <t>Deferred Charges</t>
  </si>
  <si>
    <t>L30-31</t>
  </si>
  <si>
    <t>Other Jurisdictional Assets - Net</t>
  </si>
  <si>
    <t>L32</t>
  </si>
  <si>
    <t>Non-Current Deferred Income Taxes</t>
  </si>
  <si>
    <t>L33</t>
  </si>
  <si>
    <t>Other Non-Current Assets</t>
  </si>
  <si>
    <t xml:space="preserve">        Total Non-Current Assets</t>
  </si>
  <si>
    <t>L 34</t>
  </si>
  <si>
    <t>L42</t>
  </si>
  <si>
    <t>Less:  Accumulated Depreciation and Amort.</t>
  </si>
  <si>
    <t>L43-44</t>
  </si>
  <si>
    <t xml:space="preserve">        Net Regulated Plant</t>
  </si>
  <si>
    <t>Total Assets &amp; Other Debits</t>
  </si>
  <si>
    <t>Sch 11, Pg 17 (C)</t>
  </si>
  <si>
    <t>Accounts Payable</t>
  </si>
  <si>
    <t>L1-2</t>
  </si>
  <si>
    <t>L3-4</t>
  </si>
  <si>
    <t>Advanced Billings</t>
  </si>
  <si>
    <t>L5</t>
  </si>
  <si>
    <t>33. OTHER DEFERRED CHARGES</t>
  </si>
  <si>
    <t>For any deferred charge being amortized, show the period of amortization and the date of Commission authorization.</t>
  </si>
  <si>
    <t>For all other items, except for telephone plant acquired, report the indicated particulars of each item amounting individually to $100,000 or more for Class A companies,</t>
  </si>
  <si>
    <t>or $10,000 or more for Class B companies.  For telephone plant acquired, list only the aggregate amount.</t>
  </si>
  <si>
    <t>Show the number and aggregate amount of all other items.</t>
  </si>
  <si>
    <t xml:space="preserve">4.  </t>
  </si>
  <si>
    <t>Where numerous accounts are affected in the disposition of these charges, the designation "various" may be inserted in column (d) for accounts credited.</t>
  </si>
  <si>
    <t xml:space="preserve">5.  </t>
  </si>
  <si>
    <t>All transactions for telephone plant acquired included in this account, in accordance with Section 663.2, require analysis on Schedule 15, Analysis of Telephone</t>
  </si>
  <si>
    <t>Plant Acquired.</t>
  </si>
  <si>
    <t>Balance at Beg.</t>
  </si>
  <si>
    <t>Totals from Insert Pages</t>
  </si>
  <si>
    <t xml:space="preserve">       Adjustments to gross additions:</t>
  </si>
  <si>
    <t xml:space="preserve">         Increase (Decrease) in payables related to construction</t>
  </si>
  <si>
    <t xml:space="preserve">         Decrease (Increase) in inventory related to construction</t>
  </si>
  <si>
    <t xml:space="preserve">         Capital leases</t>
  </si>
  <si>
    <t xml:space="preserve">         Equity AFUDC</t>
  </si>
  <si>
    <t xml:space="preserve">         Other adjustments</t>
  </si>
  <si>
    <t xml:space="preserve">   Total cash outflows for construction</t>
  </si>
  <si>
    <t xml:space="preserve">   Acquisition of other non-current assets (5)(d)</t>
  </si>
  <si>
    <t xml:space="preserve">   Payments for the acquisition of other debt and equity securities (5)(a)</t>
  </si>
  <si>
    <t xml:space="preserve">   Investments in and advances to subsidiary and associated companies</t>
  </si>
  <si>
    <t xml:space="preserve">   Repayments of advances by associated and subsidiary companies</t>
  </si>
  <si>
    <t xml:space="preserve">   Net proceeds from sale or disposition of:</t>
  </si>
  <si>
    <t xml:space="preserve">      Property, plant and equipment</t>
  </si>
  <si>
    <t xml:space="preserve">      Investments in subsidiary &amp; associated companies</t>
  </si>
  <si>
    <t xml:space="preserve">      Other debt and equity investments</t>
  </si>
  <si>
    <t>1.  List by balance sheet account debt held in Accounts 4050, 4210, 4260, 4270. Provide the particulars regarding each obligation within those accounts.</t>
  </si>
  <si>
    <t>2.  Explain any interest charged other than to account 7510.1.</t>
  </si>
  <si>
    <t>3.  Explain any debits and credits other than amortizations debited to account 7530, account 7510.2, or credited to account 7510.3.</t>
  </si>
  <si>
    <t>Nominal</t>
  </si>
  <si>
    <t>Face</t>
  </si>
  <si>
    <t xml:space="preserve">Interest </t>
  </si>
  <si>
    <t>Unamortized Balances</t>
  </si>
  <si>
    <t xml:space="preserve">Description of Obligation </t>
  </si>
  <si>
    <t>Stated</t>
  </si>
  <si>
    <t>Debt Exp</t>
  </si>
  <si>
    <t>Premium</t>
  </si>
  <si>
    <t>Discount</t>
  </si>
  <si>
    <t>Outstanding</t>
  </si>
  <si>
    <t>Rate</t>
  </si>
  <si>
    <t>Acct. 7510.1</t>
  </si>
  <si>
    <t>Acct. 1407</t>
  </si>
  <si>
    <t>Acct. 4220</t>
  </si>
  <si>
    <t>Acct. 4230</t>
  </si>
  <si>
    <t>Acct. 7530</t>
  </si>
  <si>
    <t>Acct. 7510.2</t>
  </si>
  <si>
    <t>Acct. 7510.3</t>
  </si>
  <si>
    <t>Account 4050, Current Maturities - Debt</t>
  </si>
  <si>
    <t>Account 4210, Funded Debt</t>
  </si>
  <si>
    <t>Account 4260, Advances from Affiliated Companies</t>
  </si>
  <si>
    <t>Account 4270, Other Long-Term Debt</t>
  </si>
  <si>
    <t>of</t>
  </si>
  <si>
    <t>Shares</t>
  </si>
  <si>
    <t>(m)</t>
  </si>
  <si>
    <t>Show separately, by subsidiary record category, amounts accrued to provide for such items as unfunded pensions, death</t>
  </si>
  <si>
    <t>benefits, deferred compensation costs and other long-term liabilities not provided for elsewhere</t>
  </si>
  <si>
    <t>Credits During Year</t>
  </si>
  <si>
    <t>Debits During Year</t>
  </si>
  <si>
    <t>(or description of item)</t>
  </si>
  <si>
    <t xml:space="preserve">                     Totals</t>
  </si>
  <si>
    <t>2.  Furnish particulars for material contingent assets or liabilities existing at the end of the year which are</t>
  </si>
  <si>
    <t xml:space="preserve">     reasonably possible in accordance with Statement of Financial standards No.5.  For any dividends in arrears at the</t>
  </si>
  <si>
    <t xml:space="preserve">     end of the year on cumulative preferred stock, state the date of the last dividend, the average per share, and the</t>
  </si>
  <si>
    <t xml:space="preserve">     total amount arrearage.  List all discounted notes receivable outstanding at the end of the year, stating for each the</t>
  </si>
  <si>
    <t xml:space="preserve">     name of maker, amount and term of note, interest rate, date discounted, and net proceeds realized. </t>
  </si>
  <si>
    <t>3.  Give a concise explanation of any retained earnings restriction and state the amount of retained earnings</t>
  </si>
  <si>
    <t xml:space="preserve">     affected by such restriction.</t>
  </si>
  <si>
    <t>4.  If the notes to balance sheet appearing in the annual report to the stockholders are applicable, such notes</t>
  </si>
  <si>
    <t xml:space="preserve">      (designated as such) may be used in lieu of answers for the foregoing.</t>
  </si>
  <si>
    <t>1.  The amount of pension funds held by outside trustees and irrevocably devoted to pension purposes at the end of the year</t>
  </si>
  <si>
    <t xml:space="preserve">     was $_______________.</t>
  </si>
  <si>
    <t>2.  Cumulative dividends in arrears at the end of the year amounted to $_____________.</t>
  </si>
  <si>
    <t>ADDITIONAL NOTES TO BALANCE SHEET</t>
  </si>
  <si>
    <t>12. INCOME AND RETAINED EARNINGS STATEMENT</t>
  </si>
  <si>
    <t>Provide total company amount on the basis of the New York Uniform System of Accounts.  Any jurisdictional differences</t>
  </si>
  <si>
    <t>between the FCC and NY PSC should be distributed to each account.</t>
  </si>
  <si>
    <t>TOTAL</t>
  </si>
  <si>
    <t>Current</t>
  </si>
  <si>
    <t>Last</t>
  </si>
  <si>
    <t>Page No.</t>
  </si>
  <si>
    <t>Type Of</t>
  </si>
  <si>
    <t>Amount of Inv.</t>
  </si>
  <si>
    <t>Invests Retired</t>
  </si>
  <si>
    <t>Gain or loss</t>
  </si>
  <si>
    <t>Percent of</t>
  </si>
  <si>
    <t>Companies</t>
  </si>
  <si>
    <t>Dividends</t>
  </si>
  <si>
    <t>and</t>
  </si>
  <si>
    <t>Income</t>
  </si>
  <si>
    <t>Temporary</t>
  </si>
  <si>
    <t>Investments</t>
  </si>
  <si>
    <t>Security</t>
  </si>
  <si>
    <t>Beg of Year</t>
  </si>
  <si>
    <t>on disposition</t>
  </si>
  <si>
    <t>Ownership</t>
  </si>
  <si>
    <t>Account 7355</t>
  </si>
  <si>
    <t>Declared</t>
  </si>
  <si>
    <t>Amortizations</t>
  </si>
  <si>
    <t>Account 7310</t>
  </si>
  <si>
    <t>Account 4540</t>
  </si>
  <si>
    <t>Permanent</t>
  </si>
  <si>
    <t>(A)</t>
  </si>
  <si>
    <t>(B)</t>
  </si>
  <si>
    <t>(C)</t>
  </si>
  <si>
    <t>(D)</t>
  </si>
  <si>
    <t>(E)</t>
  </si>
  <si>
    <t>(F)</t>
  </si>
  <si>
    <t>(G)</t>
  </si>
  <si>
    <t>(H)</t>
  </si>
  <si>
    <t>(I)</t>
  </si>
  <si>
    <t>(J)</t>
  </si>
  <si>
    <t>(K)</t>
  </si>
  <si>
    <t>(L)</t>
  </si>
  <si>
    <t>(M)</t>
  </si>
  <si>
    <t>(N)</t>
  </si>
  <si>
    <t>(O)</t>
  </si>
  <si>
    <t xml:space="preserve">               Total</t>
  </si>
  <si>
    <t>XXXXXXXX</t>
  </si>
  <si>
    <t>31. INVESTMENTS</t>
  </si>
  <si>
    <t>31. INVESTMENTS (Continued)</t>
  </si>
  <si>
    <t>1. With respect to each account includible in this schedule in which there was reflected an investment at any time during the year, enter in</t>
  </si>
  <si>
    <t>2. In column (i), enter an appropriate symbol with respect to each investment that is pledged as security</t>
  </si>
  <si>
    <t xml:space="preserve">    column (b) the description of each security or other investment.  The entries for accounts 1401.2 and 1402 should be identified by</t>
  </si>
  <si>
    <t xml:space="preserve">    for an obligation of the respondent or is subject to any other restrictions as to disposition, and</t>
  </si>
  <si>
    <t xml:space="preserve">    company, and separately listed by symbols to be indicated in column (a): A-1 Stocks of active telephone companies; A-2 Stocks of</t>
  </si>
  <si>
    <t xml:space="preserve">    furnish particulars in a note.</t>
  </si>
  <si>
    <t xml:space="preserve">    inactive telephone companies; A-3 Stocks of other companies; B Long-term securities owned; C Investment advances; D Other.  Subtotals</t>
  </si>
  <si>
    <t>4. CONTROL OVER RESPONDENT</t>
  </si>
  <si>
    <t>whom trust was maintained, and purpose of the trust.  If other companies are controlled by the organization which holds control over the respondent, list the names of such companies and the kind of business each is engaged in.</t>
  </si>
  <si>
    <t xml:space="preserve">223-88                                          </t>
  </si>
  <si>
    <t>6-A</t>
  </si>
  <si>
    <t>6-B</t>
  </si>
  <si>
    <t>6-C</t>
  </si>
  <si>
    <t>5. CORPORATIONS CONTROLLED BY RESPONDENT</t>
  </si>
  <si>
    <t xml:space="preserve"> 1. Report below the names of all corporations, business trusts, and similar organizations, controlled directly or indirectly by respondent at</t>
  </si>
  <si>
    <t xml:space="preserve">     any time during the year. If control ceased prior to end of year, give particulars in a footnote.</t>
  </si>
  <si>
    <t xml:space="preserve"> 2. If control was by other means than a direct holding of voting rights, state in a footnote the manner in which control was held, naming</t>
  </si>
  <si>
    <t xml:space="preserve">     any intermediaries involved.</t>
  </si>
  <si>
    <t xml:space="preserve"> 3. If control was held jointly with one or more other interests, state the fact in a footnote and name the other interests.</t>
  </si>
  <si>
    <t>Percent</t>
  </si>
  <si>
    <t>Voting</t>
  </si>
  <si>
    <t>Foot-</t>
  </si>
  <si>
    <t xml:space="preserve"> Name of Company Controlled</t>
  </si>
  <si>
    <t xml:space="preserve"> Kind of Business</t>
  </si>
  <si>
    <t>note</t>
  </si>
  <si>
    <t>Owned</t>
  </si>
  <si>
    <t>Ref.</t>
  </si>
  <si>
    <t>DEFINITIONS</t>
  </si>
  <si>
    <t>Voting Powers and Election..........................................</t>
  </si>
  <si>
    <t>9</t>
  </si>
  <si>
    <t xml:space="preserve">     Earnings Accounts................................................................</t>
  </si>
  <si>
    <t>64</t>
  </si>
  <si>
    <t>Operating Revenues.................................................................</t>
  </si>
  <si>
    <t>65</t>
  </si>
  <si>
    <t>Important Changes During the Year......................................................</t>
  </si>
  <si>
    <t>10-11</t>
  </si>
  <si>
    <t>Reserved............................................................................</t>
  </si>
  <si>
    <t>66</t>
  </si>
  <si>
    <t>Operating Expenses by Category........................................</t>
  </si>
  <si>
    <t>Financial And Accounting Data</t>
  </si>
  <si>
    <t>Taxes Charged During Year..................................................</t>
  </si>
  <si>
    <t>Income Available for Return and Calculation</t>
  </si>
  <si>
    <t>Miscellaneous Tax Refunds...................................................</t>
  </si>
  <si>
    <t>75</t>
  </si>
  <si>
    <t xml:space="preserve">     of Rate Base........................................................................................</t>
  </si>
  <si>
    <t>12-13</t>
  </si>
  <si>
    <t>Rate of Return and Return on Common Equity..............................</t>
  </si>
  <si>
    <t>14-15</t>
  </si>
  <si>
    <t>76</t>
  </si>
  <si>
    <t>Balance Sheet and Notes to Balance Sheet.................................</t>
  </si>
  <si>
    <t>Special Charges.........................................................................</t>
  </si>
  <si>
    <t>77</t>
  </si>
  <si>
    <t>Income and Retained Earnings Statement....................................</t>
  </si>
  <si>
    <t>20-21</t>
  </si>
  <si>
    <t>Other Interest Deductions.........................................................</t>
  </si>
  <si>
    <t>78</t>
  </si>
  <si>
    <t>Cash Flow Statement.............................................................................</t>
  </si>
  <si>
    <t>Other Nonoperating Income....................................................</t>
  </si>
  <si>
    <t>Items of a reverse or contrary character should be designated by appropriate symbols.</t>
  </si>
  <si>
    <t xml:space="preserve">       d. routine entries relating to the acquisition, sale, retirement, or change in the use of plant,</t>
  </si>
  <si>
    <t xml:space="preserve">           such as transfers among accounts 2111 to 2690, inclusive, 2002 and 2005.</t>
  </si>
  <si>
    <t>Charges During the Year</t>
  </si>
  <si>
    <t>Credits During The Year</t>
  </si>
  <si>
    <t>Transfers and</t>
  </si>
  <si>
    <t>Beginning</t>
  </si>
  <si>
    <t>Other Plant Added</t>
  </si>
  <si>
    <t>Plant Sold</t>
  </si>
  <si>
    <t>Other Plt. Ret.</t>
  </si>
  <si>
    <t>End</t>
  </si>
  <si>
    <t xml:space="preserve">Account         </t>
  </si>
  <si>
    <t>of the Year</t>
  </si>
  <si>
    <t>from Predecessor</t>
  </si>
  <si>
    <t>or Transferred</t>
  </si>
  <si>
    <t>With Traffic</t>
  </si>
  <si>
    <t>Charges (Credits)</t>
  </si>
  <si>
    <t xml:space="preserve"> (a)          </t>
  </si>
  <si>
    <t>2001 Telecommunications Plant in Service</t>
  </si>
  <si>
    <t xml:space="preserve">  General Support Assets</t>
  </si>
  <si>
    <t>2111</t>
  </si>
  <si>
    <t>Land</t>
  </si>
  <si>
    <t>2112</t>
  </si>
  <si>
    <t>Motor Vehicles</t>
  </si>
  <si>
    <t>2113</t>
  </si>
  <si>
    <t>Aircraft</t>
  </si>
  <si>
    <t>2114</t>
  </si>
  <si>
    <t>Special Purpose Vehicles</t>
  </si>
  <si>
    <t>2115</t>
  </si>
  <si>
    <t>Garage Work Equipment</t>
  </si>
  <si>
    <t>2116</t>
  </si>
  <si>
    <t>Other Work Equipment</t>
  </si>
  <si>
    <t>2121</t>
  </si>
  <si>
    <t>Buildings</t>
  </si>
  <si>
    <t>2122</t>
  </si>
  <si>
    <t>Furniture</t>
  </si>
  <si>
    <t>2123</t>
  </si>
  <si>
    <t>Office Equipment</t>
  </si>
  <si>
    <t>7140</t>
  </si>
  <si>
    <t>Gains and Losses from Foreign Exchange.....................................</t>
  </si>
  <si>
    <t>7151</t>
  </si>
  <si>
    <t>Gains or Losses from Disposition of Land and Artworks................</t>
  </si>
  <si>
    <t>7160</t>
  </si>
  <si>
    <t>Other Operating Gains and Losses..................................................</t>
  </si>
  <si>
    <t>Total Other Operating Income and Expenses</t>
  </si>
  <si>
    <t>OPERATING TAXES</t>
  </si>
  <si>
    <t>7210</t>
  </si>
  <si>
    <t>Operating Investment Tax Credits-Net.............................................</t>
  </si>
  <si>
    <t>7220</t>
  </si>
  <si>
    <t>Operating Federal Income Taxes....................................................</t>
  </si>
  <si>
    <t>7230</t>
  </si>
  <si>
    <t>Operating State and Local Income Taxes........................................</t>
  </si>
  <si>
    <t>7240</t>
  </si>
  <si>
    <t>Operating Other Taxes.....................................................................</t>
  </si>
  <si>
    <t>7250</t>
  </si>
  <si>
    <t>Provision for Deferred Operating Income Taxes-Net.....................</t>
  </si>
  <si>
    <t>Total Operating Taxes</t>
  </si>
  <si>
    <t>Net Operating Income</t>
  </si>
  <si>
    <t>NONOPERATING INCOME AND EXPENSES</t>
  </si>
  <si>
    <t>7310</t>
  </si>
  <si>
    <t>Dividend Income................................................................................</t>
  </si>
  <si>
    <t>7320</t>
  </si>
  <si>
    <t>Interest Income.................................................................................</t>
  </si>
  <si>
    <t>7330</t>
  </si>
  <si>
    <t>Income from Sinking and Other Funds............................................</t>
  </si>
  <si>
    <t>7340</t>
  </si>
  <si>
    <t>Allowance for Funds Used During Construction.........................</t>
  </si>
  <si>
    <t>7350</t>
  </si>
  <si>
    <t>Gains or Losses from the Disposition of Certain Property...............</t>
  </si>
  <si>
    <t>7355</t>
  </si>
  <si>
    <t>Equity in Earnings of Affiliated Companies......................................</t>
  </si>
  <si>
    <t>7360</t>
  </si>
  <si>
    <t>Other Nonoperating Income............................................................</t>
  </si>
  <si>
    <t>7370</t>
  </si>
  <si>
    <t>Special Charges...............................................................................</t>
  </si>
  <si>
    <t>Total Nonoperating Income Items and Expenses</t>
  </si>
  <si>
    <t>For the period ending:</t>
  </si>
  <si>
    <t>December 31,1995</t>
  </si>
  <si>
    <t>Date due:</t>
  </si>
  <si>
    <t>March 31, 1995</t>
  </si>
  <si>
    <t>Please fill in the requested information on Rows 42, 43 and 44.</t>
  </si>
  <si>
    <t>COMPANY CODE:</t>
  </si>
  <si>
    <t>TELEPHONE CORPORATIONS</t>
  </si>
  <si>
    <t>OF</t>
  </si>
  <si>
    <t>Exact legal name of reporting telephone corporation</t>
  </si>
  <si>
    <t>(If name was changed during year, show also the previous name and date change)</t>
  </si>
  <si>
    <t>(Address of principal business office at end of year)</t>
  </si>
  <si>
    <t>FOR THE</t>
  </si>
  <si>
    <t>TO THE</t>
  </si>
  <si>
    <t>Name, title, address and telephone number (including area code), of the person</t>
  </si>
  <si>
    <t>to be contacted concerning this report:</t>
  </si>
  <si>
    <t>223-92</t>
  </si>
  <si>
    <t>TABLE OF CONTENTS</t>
  </si>
  <si>
    <t>Sch</t>
  </si>
  <si>
    <t>Title of Schedule</t>
  </si>
  <si>
    <t>Page</t>
  </si>
  <si>
    <t>(a)</t>
  </si>
  <si>
    <t>(b)</t>
  </si>
  <si>
    <t>(c)</t>
  </si>
  <si>
    <t>Long Term Debt.......................................................................................</t>
  </si>
  <si>
    <t>General Instructions................................................................................</t>
  </si>
  <si>
    <t>1</t>
  </si>
  <si>
    <t>General Information................................................................................</t>
  </si>
  <si>
    <t>2-3</t>
  </si>
  <si>
    <t>60</t>
  </si>
  <si>
    <t>Officers and Directors ( including Compensation)........................</t>
  </si>
  <si>
    <t>4-5</t>
  </si>
  <si>
    <t>Other Long Term Liabilities......................................................</t>
  </si>
  <si>
    <t>61</t>
  </si>
  <si>
    <t>Control over Respondent.....................................................................</t>
  </si>
  <si>
    <t>6</t>
  </si>
  <si>
    <t>62</t>
  </si>
  <si>
    <t>Corporations Controlled by Respondent........................................</t>
  </si>
  <si>
    <t>7</t>
  </si>
  <si>
    <t>63</t>
  </si>
  <si>
    <t>In column (f) indicate the number of the primary plant account in which the listed subclasses are included.</t>
  </si>
  <si>
    <t>The rate to reported in column (d) with respect to an account for which subclasses are indicated in Section II is the composite</t>
  </si>
  <si>
    <t>Amounts in columns (k) and (l) shall be reported only to the nearest dollar.  Such amounts shall be totaled by primary classes and the</t>
  </si>
  <si>
    <t xml:space="preserve">rate productive of an amount equal to the sum of the estimated annual charges for the constituent subclasses, produced  </t>
  </si>
  <si>
    <t>appropriate composite rate shall be entered in column (j) opposite the respective totals in order to prove the correctness of the</t>
  </si>
  <si>
    <t>by applying (actually or in effect) the individual rates set forth in column (j), to the book cost of each subclass.</t>
  </si>
  <si>
    <t>compositing (unless the compositing is by some other process, in which event the procedure used shall be described in a note).</t>
  </si>
  <si>
    <t>Section I. Classes of Depreciable Plant</t>
  </si>
  <si>
    <t>Section II.  Subclasses of Depreciable Plant</t>
  </si>
  <si>
    <t>Ratio of</t>
  </si>
  <si>
    <t>Est. Annual</t>
  </si>
  <si>
    <t>Estimated</t>
  </si>
  <si>
    <t>Annual</t>
  </si>
  <si>
    <t>Plant Balances</t>
  </si>
  <si>
    <t>Service</t>
  </si>
  <si>
    <t>Net</t>
  </si>
  <si>
    <t>Composite</t>
  </si>
  <si>
    <t xml:space="preserve">Charges to </t>
  </si>
  <si>
    <t>Name or</t>
  </si>
  <si>
    <t>Annual Rate</t>
  </si>
  <si>
    <t>Used in</t>
  </si>
  <si>
    <t>for Compositing</t>
  </si>
  <si>
    <t>Life</t>
  </si>
  <si>
    <t>Rate at End</t>
  </si>
  <si>
    <t>Ave Monthly</t>
  </si>
  <si>
    <t>Primary</t>
  </si>
  <si>
    <t>Description of</t>
  </si>
  <si>
    <t>Service Life</t>
  </si>
  <si>
    <t>Net Salvage</t>
  </si>
  <si>
    <t>End of the</t>
  </si>
  <si>
    <t>Computing</t>
  </si>
  <si>
    <t>Purposes</t>
  </si>
  <si>
    <t>in Years</t>
  </si>
  <si>
    <t>Factor</t>
  </si>
  <si>
    <t>Book Cost</t>
  </si>
  <si>
    <t>Acct. No.</t>
  </si>
  <si>
    <t>Subclass</t>
  </si>
  <si>
    <t>Composite Rates</t>
  </si>
  <si>
    <t>(j)x(k)</t>
  </si>
  <si>
    <t xml:space="preserve"> Motor Vehicles</t>
  </si>
  <si>
    <t xml:space="preserve"> Aircraft</t>
  </si>
  <si>
    <t xml:space="preserve"> Special Purpose Vehicles</t>
  </si>
  <si>
    <t xml:space="preserve"> Garage Work Equipment</t>
  </si>
  <si>
    <t xml:space="preserve"> Other Work Equipment</t>
  </si>
  <si>
    <t xml:space="preserve"> Buildings</t>
  </si>
  <si>
    <t xml:space="preserve"> Furniture</t>
  </si>
  <si>
    <t xml:space="preserve"> Office Equipment</t>
  </si>
  <si>
    <t xml:space="preserve"> General Purpose Computers</t>
  </si>
  <si>
    <t xml:space="preserve"> Analog Electronic Switching</t>
  </si>
  <si>
    <t xml:space="preserve"> Digital Electronic Switching</t>
  </si>
  <si>
    <t xml:space="preserve"> Electro-Mechanical Switching</t>
  </si>
  <si>
    <t>.1 step-by-step</t>
  </si>
  <si>
    <t>.2 Crossbar</t>
  </si>
  <si>
    <t>.3 Other Electro-Mechanical Switching</t>
  </si>
  <si>
    <t>2200</t>
  </si>
  <si>
    <t xml:space="preserve"> Operator Systems</t>
  </si>
  <si>
    <t xml:space="preserve"> Radio Systems</t>
  </si>
  <si>
    <t xml:space="preserve">  a. the amount recorded as income for the current year</t>
  </si>
  <si>
    <t>Convert the basis points and percentages reported on line 7 and 8 to their decimal equivalents before entering them in the</t>
  </si>
  <si>
    <t xml:space="preserve">  b. the amount deferred on the balance sheet</t>
  </si>
  <si>
    <t xml:space="preserve">formula on line 9. </t>
  </si>
  <si>
    <t xml:space="preserve">  c. amortization period for the deferred amount (specify beginning and ending dates).</t>
  </si>
  <si>
    <t>Report on line 17 the applicable Federal income tax rate.  Although no tax is currently payable on the gain and loss, it should</t>
  </si>
  <si>
    <t xml:space="preserve">Briefly describe the event (e.g., settlement, curtailment or termination with short description of the change) and the date of </t>
  </si>
  <si>
    <t>be reflected because it represents a reduction of future pretax pension expense.</t>
  </si>
  <si>
    <t>its occurrence.</t>
  </si>
  <si>
    <t>which amortization of deferred gains or losses was not completed by December 31 of last year, the (1) type of event, e.g.</t>
  </si>
  <si>
    <t>If the event involves the purchase of an annuity contract(s), state whether they are participating or nonparticipating</t>
  </si>
  <si>
    <t>settlement or curtailment, (2) date of occurrence, (3) amount of gain or loss originally deferred, (4) period of amortization</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</si>
  <si>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</si>
  <si>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</si>
  <si>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</si>
  <si>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</si>
  <si>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Number</t>
  </si>
  <si>
    <t>2. GENERAL INFORMATION</t>
  </si>
  <si>
    <t>Name and title of officer having custody of the general books of account and address of the office where such books are kept.</t>
  </si>
  <si>
    <t>56. ANALYSIS OF OPEB COSTS, FUNDING, AND DEFERRALS</t>
  </si>
  <si>
    <t>Report on Pages 88 through 91, the requested data concerning Postretirement Benefits Other than Pensions</t>
  </si>
  <si>
    <t>(OPEB).  For these schedules, the measurement date, calculation of the data requested, and separate reporting for</t>
  </si>
  <si>
    <t>different types of OPEB plans shall be consistent with the disclosure requirements specified in SFAS-106 (Paragraphs</t>
  </si>
  <si>
    <t>72-89).  If the reporting company's OPEB benefits are provided through a joint plan with its parent company or holding</t>
  </si>
  <si>
    <t>company, report under the columnar heading "Total Company" the data applicable to the total plan (i.e., that of the</t>
  </si>
  <si>
    <t>parent or holding company.  The columnar heading "New York State Jurisdiction" refers to the New York State</t>
  </si>
  <si>
    <t>jurisdictional operations of the reporting company, exclusive of amounts applicable to subsidiary companies which are</t>
  </si>
  <si>
    <t>subject to the Commission's jurisdiction but are separately reported.</t>
  </si>
  <si>
    <t>The quantification of amounts reported on Lines 1 - 12 shall be as of the date reported on Line 13.</t>
  </si>
  <si>
    <t>Report on Lines 1 - 3 the actuarial present value of benefits attributed employees' service rendered to the date reported</t>
  </si>
  <si>
    <t>on Line 13.</t>
  </si>
  <si>
    <t>Report on Line 4 the amount the OPEB plan(s) could expect to receive for investments in a sale between a</t>
  </si>
  <si>
    <t>willing buyer  and a willing seller, other than in a forced or liquidation sale.</t>
  </si>
  <si>
    <t>Report on Lines 5 and 6 , the amounts applicable to OPEB that are recorded in internal reserves, net of their related deferred</t>
  </si>
  <si>
    <t>income tax effect.   For New York State Jurisdictional Operations, creation of an internal reserve was required by the</t>
  </si>
  <si>
    <t>Commission's  "Statement of Policy and Order Concerning the Accounting and Ratemaking Treatment for Pensions and</t>
  </si>
  <si>
    <t>OPEB" ( issued September 7, 1993).</t>
  </si>
  <si>
    <t>Report on Line 10 the amount of unrecognized net gain or loss (including plan asset gains and losses not yet</t>
  </si>
  <si>
    <t>reflected in the market-related value of the plan assets).</t>
  </si>
  <si>
    <t>Report on Line 11 the amount of unrecognized net asset gain or loss not yet reflected in the market-related value of</t>
  </si>
  <si>
    <t>plan assets.</t>
  </si>
  <si>
    <t xml:space="preserve">In certain instances, a portion of the New York State Jurisdiction OPEB internal reserve may not be subject to the </t>
  </si>
  <si>
    <t xml:space="preserve">accrual of interest (e.g. in the company's last rate case a portion of the reserve may have been used to reduce rate base).  </t>
  </si>
  <si>
    <t xml:space="preserve">Report on Line 12 the balance of the reserve, net of its related deferred income tax effect, which is subject to the </t>
  </si>
  <si>
    <t>accrual of interest.</t>
  </si>
  <si>
    <t>Report on Line 14 the discount rate which was used to calculate the obligations reported on Lines 1-3.</t>
  </si>
  <si>
    <t>Report on Line 15 the expected long-term return on plan assets reported on Line 4.</t>
  </si>
  <si>
    <t>Report on Line 21 the net asset gain or loss deferred during the reporting year for later recognition.  Do not</t>
  </si>
  <si>
    <t>include in this amount amortization of previously deferred gains or losses as these amounts are to be reported</t>
  </si>
  <si>
    <t>on Line 24.</t>
  </si>
  <si>
    <t xml:space="preserve">  </t>
  </si>
  <si>
    <t>30. Investments in Affiliated Companies</t>
  </si>
  <si>
    <t>List the investments by affiliate company in column (a), and the acquisition cost of the investment in column (c).</t>
  </si>
  <si>
    <t>Data for each investment should continue on the same numbered line on all pages of this schedule.</t>
  </si>
  <si>
    <t xml:space="preserve">Investments in affiliated companies must be reported using the Equity Method of accounting if the affiliate meets the definition as contained in the Glossary </t>
  </si>
  <si>
    <t>to the USOA at Item 4.</t>
  </si>
  <si>
    <t xml:space="preserve">Identify the type of security in column (d), by using a (C) for common stock, (P) for preferred, and (L) for long term debt.  Additionally, indicate by (*) and </t>
  </si>
  <si>
    <t>describe in a foot note those securities pledged as collateral.</t>
  </si>
  <si>
    <t xml:space="preserve">Under the cost method, indicate in column (m) any temporary decline in the value of an investment which has been charged to account 4540, Other Capital.  </t>
  </si>
  <si>
    <t>A permanent decline in the value of an investment, which has been charged to current period income, should be recorded in column (n).</t>
  </si>
  <si>
    <t xml:space="preserve">If the respondent considers the information requested on this schedule to be propriety, this schedule as included in the report form may be filed with totals </t>
  </si>
  <si>
    <t xml:space="preserve">only.  However, the respondent is required to file one complete copy of this schedule, including all detail by affiliate, accompanied by a request for </t>
  </si>
  <si>
    <t>proprietary treatment in accordance with General Instruction 2 of this report form.</t>
  </si>
  <si>
    <t>Equity Method</t>
  </si>
  <si>
    <t>Cost Method</t>
  </si>
  <si>
    <t>Equity in Earnings</t>
  </si>
  <si>
    <t>Of Affiliated</t>
  </si>
  <si>
    <t>Other Adjustments</t>
  </si>
  <si>
    <t>Dividend</t>
  </si>
  <si>
    <t>Decline in Value of Investments</t>
  </si>
  <si>
    <t>Amount of</t>
  </si>
  <si>
    <t xml:space="preserve">Date of </t>
  </si>
  <si>
    <t>Acquisition</t>
  </si>
  <si>
    <t>For each plan, specify and explain in the space below any accounting changes or changes in assumptions or elected</t>
  </si>
  <si>
    <t>options made during the reporting year.  Quantify the effects of each revision on each of the amounts reported on</t>
  </si>
  <si>
    <t>223-93</t>
  </si>
  <si>
    <t>56A. ANALYSIS OF OPEB COSTS, FUNDING AND DEFERRALS  (Continued)</t>
  </si>
  <si>
    <t>Company</t>
  </si>
  <si>
    <t>Accumulated Benefit Obligation Attributable to:</t>
  </si>
  <si>
    <t xml:space="preserve">     Retirees Covered by the Plan</t>
  </si>
  <si>
    <t xml:space="preserve">     Other Fully Eligible Plan Participants</t>
  </si>
  <si>
    <t xml:space="preserve">     Other Active Plan Participants</t>
  </si>
  <si>
    <t>Fair Value of Plan Assets Held in an Exterior Fund or Trust</t>
  </si>
  <si>
    <t>Plan Assets Held in an Internal Reserve (net of tax):</t>
  </si>
  <si>
    <t xml:space="preserve">     New York State Jurisdiction</t>
  </si>
  <si>
    <t xml:space="preserve">     Other</t>
  </si>
  <si>
    <t xml:space="preserve">    .1 Step-by-Step Switching</t>
  </si>
  <si>
    <t xml:space="preserve">    .2 Crossbar Switching</t>
  </si>
  <si>
    <t xml:space="preserve">    .3 Other Electro-Mechanical Switching</t>
  </si>
  <si>
    <t>2220</t>
  </si>
  <si>
    <t>Operator Systems</t>
  </si>
  <si>
    <t>2231</t>
  </si>
  <si>
    <t>Radio Systems</t>
  </si>
  <si>
    <t xml:space="preserve">    .1 Satellite &amp; Earth Station Facilities</t>
  </si>
  <si>
    <t xml:space="preserve">    .2 Other Radio Facilities</t>
  </si>
  <si>
    <t>2232</t>
  </si>
  <si>
    <t>Circuit Equipment</t>
  </si>
  <si>
    <t xml:space="preserve">  Total Central Office Assets</t>
  </si>
  <si>
    <t>14. ANALYSIS OF TELECOMMUNICATIONS PLANT ACCOUNTS (Continued)</t>
  </si>
  <si>
    <t>Information Org./Term. Assets</t>
  </si>
  <si>
    <t>2311</t>
  </si>
  <si>
    <t>Station Apparatus</t>
  </si>
  <si>
    <t>2321</t>
  </si>
  <si>
    <t>Customer Premises Wiring</t>
  </si>
  <si>
    <t>2341</t>
  </si>
  <si>
    <t>Large Private Branch Exchanges</t>
  </si>
  <si>
    <t>2351</t>
  </si>
  <si>
    <t>Public Terminal Equipment</t>
  </si>
  <si>
    <t>2362</t>
  </si>
  <si>
    <t>Other Terminal Equipment</t>
  </si>
  <si>
    <t xml:space="preserve">    Total Information Org./Term. Assets</t>
  </si>
  <si>
    <t>Cable and Wire Facilities</t>
  </si>
  <si>
    <t>Poles</t>
  </si>
  <si>
    <t xml:space="preserve">2421 </t>
  </si>
  <si>
    <t>Aerial Cable</t>
  </si>
  <si>
    <t xml:space="preserve">2422 </t>
  </si>
  <si>
    <t>Underground Cable</t>
  </si>
  <si>
    <t xml:space="preserve">2423 </t>
  </si>
  <si>
    <t>Buried Cable</t>
  </si>
  <si>
    <t xml:space="preserve">2424 </t>
  </si>
  <si>
    <t>Submarine Cable</t>
  </si>
  <si>
    <t xml:space="preserve">2425 </t>
  </si>
  <si>
    <t>Deep Sea Cable</t>
  </si>
  <si>
    <t xml:space="preserve">2426 </t>
  </si>
  <si>
    <t>Intrabuilding Network Cable</t>
  </si>
  <si>
    <t xml:space="preserve">2431 </t>
  </si>
  <si>
    <t>Aerial Wire</t>
  </si>
  <si>
    <t xml:space="preserve">2441 </t>
  </si>
  <si>
    <t>Conduit</t>
  </si>
  <si>
    <t xml:space="preserve">     Total Cable and Wire Facilities</t>
  </si>
  <si>
    <t xml:space="preserve"> Amortizable Assets</t>
  </si>
  <si>
    <t xml:space="preserve">2681 </t>
  </si>
  <si>
    <t>Capital Leases</t>
  </si>
  <si>
    <t xml:space="preserve">2682 </t>
  </si>
  <si>
    <t>Leasehold Improvements</t>
  </si>
  <si>
    <t xml:space="preserve">2690 </t>
  </si>
  <si>
    <t>Intangibles</t>
  </si>
  <si>
    <t xml:space="preserve">     Total Amortizable Assets</t>
  </si>
  <si>
    <t>Total Telecommunications Plant in Service</t>
  </si>
  <si>
    <t>2002 Property Held for Future Telecom. Use</t>
  </si>
  <si>
    <t>2003 Telecom. Plt. Under Constr.-Short Term</t>
  </si>
  <si>
    <t>2004 Telecom. Plt. Under Constr.-Long Term</t>
  </si>
  <si>
    <t>2005 Telecom. Plt. Acquisition Adjustment</t>
  </si>
  <si>
    <t xml:space="preserve">     .1 Tel.. Plant Acquisition Adjustment</t>
  </si>
  <si>
    <t xml:space="preserve">     .2 Other Plant Adjustments</t>
  </si>
  <si>
    <t>2006 Nonoperating Plant</t>
  </si>
  <si>
    <t>2007 Goodwill</t>
  </si>
  <si>
    <t xml:space="preserve">Total Telecommunications Plant  </t>
  </si>
  <si>
    <t xml:space="preserve">instruction 663.2 of the Uniform System of Accounts.  Report in column (e) all amounts relating to </t>
  </si>
  <si>
    <t xml:space="preserve">    2005, or  between accounts listed in this schedule and other accounts, shall be included in</t>
  </si>
  <si>
    <t xml:space="preserve">sales of plant with traffic accounted for in accordance with instruction 663.5(e) of the Uniform System </t>
  </si>
  <si>
    <t xml:space="preserve">    column (g) and  explained in a note, except the following which shall be included in the</t>
  </si>
  <si>
    <t>of Accounts.</t>
  </si>
  <si>
    <t xml:space="preserve">    columns (c) through (f),  as appropriate:</t>
  </si>
  <si>
    <t xml:space="preserve">       a. transfers and adjustments amounting to less than $5,000;</t>
  </si>
  <si>
    <t xml:space="preserve">Credits to accounts listed in this schedule relating to property retired and charged to Account 2006 </t>
  </si>
  <si>
    <t xml:space="preserve">       b. adjustments and corrections of additions and retirements for the current or preceding year;</t>
  </si>
  <si>
    <t>'Nonoperating Plant', shall be included in column (f).</t>
  </si>
  <si>
    <t xml:space="preserve">       c. transfers involving account 2003 and 2004, the plant accounts, and account 2002 made in</t>
  </si>
  <si>
    <t xml:space="preserve">           connection with the closing of the records of construction work orders or authorizations;</t>
  </si>
  <si>
    <t>STATE OF NEW YORK</t>
  </si>
  <si>
    <t>PUBLIC SERVICE COMMISSION</t>
  </si>
  <si>
    <t>ANNUAL REPORT</t>
  </si>
  <si>
    <t>OF TELEPHONE CORPORATIONS</t>
  </si>
  <si>
    <t>Instructions for this Tab:</t>
  </si>
  <si>
    <t>Fill in your name and address below so that this information will carry to other parts of the spreadsheet.</t>
  </si>
  <si>
    <t>If the respondent's name is long, the "Year ended December 31, 19__" may over pass the print range. This can be corrected by one of two methods: selecting a smaller font size on the specific sheet, or to delete some spaces on the combined string below.</t>
  </si>
  <si>
    <t>Please fill in the following:</t>
  </si>
  <si>
    <t>Respondent's exact legal name :</t>
  </si>
  <si>
    <t>Address line 1:</t>
  </si>
  <si>
    <t>Address line 2:</t>
  </si>
  <si>
    <t>Example</t>
  </si>
  <si>
    <t>For the period starting:</t>
  </si>
  <si>
    <t xml:space="preserve"> </t>
  </si>
  <si>
    <t>charged to Account 7240 must be separated into intrastate and interstate operations.</t>
  </si>
  <si>
    <t>apportioning such tax.</t>
  </si>
  <si>
    <t>Do not include gasoline and other sales taxes which have been charged to accounts to which was charged the material</t>
  </si>
  <si>
    <t>Taxes not includable in the accounts listed below should be itemized in column (l) along with the applicable account to</t>
  </si>
  <si>
    <t>on which the tax was levied.</t>
  </si>
  <si>
    <t>be charged indicated in column (k).</t>
  </si>
  <si>
    <t>For taxes charged to telecommunications plant, show only the number of the appropriate balance sheet plant account.</t>
  </si>
  <si>
    <t>Itemize significant amounts included under the "Other" caption in column (a).  Class A companies must itemize</t>
  </si>
  <si>
    <t>individual charges greater than $1,000,000, and Class B companies must itemize amounts greater than $25,000.</t>
  </si>
  <si>
    <t>Total taxes</t>
  </si>
  <si>
    <t>Kind of Tax</t>
  </si>
  <si>
    <t>charged</t>
  </si>
  <si>
    <t>during year</t>
  </si>
  <si>
    <t>Interstate</t>
  </si>
  <si>
    <t>Federal Taxes:</t>
  </si>
  <si>
    <t>FICA-Contribution</t>
  </si>
  <si>
    <t>Unemployment</t>
  </si>
  <si>
    <t xml:space="preserve">       Total</t>
  </si>
  <si>
    <t>XXXXXXX</t>
  </si>
  <si>
    <t>State Taxes:</t>
  </si>
  <si>
    <t>Franchise-Gross Income-186a</t>
  </si>
  <si>
    <t>Franch.-Gross Inc.-Access Charges</t>
  </si>
  <si>
    <t>Franchise-Gross Earnings-184</t>
  </si>
  <si>
    <t>Franchise-Excess Div.-186</t>
  </si>
  <si>
    <t>Temporary Surcharges-</t>
  </si>
  <si>
    <t xml:space="preserve">   Sec. 186a (Gross Income)</t>
  </si>
  <si>
    <t xml:space="preserve">   Sec. 184  (Gross Earnings) </t>
  </si>
  <si>
    <t xml:space="preserve">   Sec. 184   (Gross Earnings)</t>
  </si>
  <si>
    <t xml:space="preserve">   Sec. 186  ( Excess Dividend)</t>
  </si>
  <si>
    <t xml:space="preserve">   Sec. 186   ( Excess Dividend)</t>
  </si>
  <si>
    <t>MTA Surcharge</t>
  </si>
  <si>
    <t>Unemployment Insurance</t>
  </si>
  <si>
    <t>Disability Insurance</t>
  </si>
  <si>
    <t>Sales and Use</t>
  </si>
  <si>
    <t>Local Taxes:</t>
  </si>
  <si>
    <t>Real Estate</t>
  </si>
  <si>
    <t>Special Franchise</t>
  </si>
  <si>
    <t>Municipal Gross Income</t>
  </si>
  <si>
    <t>NYC-Spec. Franchise</t>
  </si>
  <si>
    <t>Other (list):</t>
  </si>
  <si>
    <t xml:space="preserve">       Totals</t>
  </si>
  <si>
    <t xml:space="preserve"> XXXXXXX</t>
  </si>
  <si>
    <t>46. MISCELLANEOUS TAX REFUNDS</t>
  </si>
  <si>
    <t xml:space="preserve">Report below particulars concerning all tax refunds received or used as a reduction of taxes payable during the </t>
  </si>
  <si>
    <t xml:space="preserve">year which are not more than $1.5 million or do not exceed $1,000 and 0.2% of the utility's operating revenues. </t>
  </si>
  <si>
    <t xml:space="preserve">This information is requested in compliance with Section 89.3, Notification Concerning Tax Refunds, of 16 </t>
  </si>
  <si>
    <t xml:space="preserve">NYCRR.  This report shall be inapplicable to ordinary operating refunds that are not attributable to negotiation </t>
  </si>
  <si>
    <t xml:space="preserve">or to new legislation, adjudication, or rulemaking (such as refunds for overpayment of estimated taxes, and </t>
  </si>
  <si>
    <t>carrybacks of net operating losses and investment tax credits).</t>
  </si>
  <si>
    <t xml:space="preserve">In determining whether a refund exceeds 0.2% of operating revenues for purposes of this report, the operating </t>
  </si>
  <si>
    <t>revenues of a telecommunication utility shall not include interstate revenues.</t>
  </si>
  <si>
    <t>In determining whether a refund meets the criteria stated in Instruction 1 above, multiple refunds shall be treated</t>
  </si>
  <si>
    <t>as a single refund if they share a common cause such as a common act of negotiation, legislation, adjudication</t>
  </si>
  <si>
    <t xml:space="preserve">or rulemaking.  In this report, the utility also shall either propose a method of distributing to its customers the </t>
  </si>
  <si>
    <t>entire amount refunded or show why it should not make such a distribution.</t>
  </si>
  <si>
    <t>Unappropriated Undistributed Affiliate Earnings</t>
  </si>
  <si>
    <t>(beginning of period)..........</t>
  </si>
  <si>
    <t>Equity in Earnings for Period........................................................</t>
  </si>
  <si>
    <t>(end of period)..........</t>
  </si>
  <si>
    <t>NOTES TO INCOME AND RETAINED EARNINGS STATEMENT</t>
  </si>
  <si>
    <t>Note 1.</t>
  </si>
  <si>
    <t>Refunds to subscribers, in the event of an adverse decision in pending rate proceedings, would</t>
  </si>
  <si>
    <t>reduce the amount of  "Operating Revenues"  for the current year by approximately $______________</t>
  </si>
  <si>
    <t>13.  STATEMENT OF CASH FLOWS</t>
  </si>
  <si>
    <t>Items</t>
  </si>
  <si>
    <t>Current Year</t>
  </si>
  <si>
    <t>Last Year</t>
  </si>
  <si>
    <t>Cash flows from operating activities:</t>
  </si>
  <si>
    <t xml:space="preserve">   Net Income</t>
  </si>
  <si>
    <t xml:space="preserve">      Adjustments to reconcile net income to net cash provided</t>
  </si>
  <si>
    <t xml:space="preserve">         by (used in) operating activities:</t>
  </si>
  <si>
    <t>January 1, 1995</t>
  </si>
  <si>
    <t>Distribution of Total Compensation of Employees</t>
  </si>
  <si>
    <t xml:space="preserve">   and Number of Employees.........................................</t>
  </si>
  <si>
    <t>48</t>
  </si>
  <si>
    <t>to cover pension, profit sharing, group life insurance, accident and sickness, medical, hospital, prescription</t>
  </si>
  <si>
    <t>drugs, guaranteed annual wage, severance pay, and any other plan maintained for employees (or retirees), but</t>
  </si>
  <si>
    <t>it is not intended to cover such a plan required by law, (e.g. social security).</t>
  </si>
  <si>
    <t>For each plan report:</t>
  </si>
  <si>
    <t>1.  the identity thereof, and the employee group covered (e.g. management, non-management, executive</t>
  </si>
  <si>
    <t xml:space="preserve">     officers, etc.)</t>
  </si>
  <si>
    <t xml:space="preserve">2.  whether the benefits are provided through an insurance carrier or directly by the company.  </t>
  </si>
  <si>
    <t>3.  the total cost for the year.</t>
  </si>
  <si>
    <t>Note:  If any important change is made with respect to any such plan during the year, give brief particulars.</t>
  </si>
  <si>
    <t>54. ANALYSIS OF PENSION COST</t>
  </si>
  <si>
    <t>54. ANALYSIS OF PENSION COST (Continued)</t>
  </si>
  <si>
    <t>On lines 1-21 report the terms of the Pension Plan for the holding company or parent company; on lines 22-32 report</t>
  </si>
  <si>
    <t xml:space="preserve">details for the reporting company.  If the reporting company has more than one pension plan, report each using separate </t>
  </si>
  <si>
    <t>forms.</t>
  </si>
  <si>
    <t>Report on line 1 the actuarial present value of benefits determined as of a specific date during the calendar year according</t>
  </si>
  <si>
    <t>to the terms of a pension plan and based on employees' compensation and service to that date (salary progression is not</t>
  </si>
  <si>
    <t>considered in making this computation).</t>
  </si>
  <si>
    <t>PLAN</t>
  </si>
  <si>
    <t>Total Nonproperty Related Deferred Nonoperating Income Taxes - Dr.</t>
  </si>
  <si>
    <t>28. DEFERRED INCOME TAXES-Cr. AND INVESTMENT TAX CREDIT</t>
  </si>
  <si>
    <t>State below the option selected for the investment tax credit, (1) reduction to rate base, or (2) reduction of cost of service for rate purposes in accordance with Section 46(e)</t>
  </si>
  <si>
    <t>of the Internal Revenue Code.</t>
  </si>
  <si>
    <t xml:space="preserve">  Current Deferred Operating Income Taxes-Cr. (Account 4100)</t>
  </si>
  <si>
    <t xml:space="preserve">   Noncurrent Deferred Operating Income Taxes-Cr. (Account 4340)</t>
  </si>
  <si>
    <t>Total Property Related Deferred Operating Income Taxes-Cr.</t>
  </si>
  <si>
    <t>28. DEFERRED INCOME TAXES-Cr. AND INVESTMENT TAX CREDIT (Continued)</t>
  </si>
  <si>
    <t>Total Nonproperty Related Deferred Operating Income Taxes - Cr.</t>
  </si>
  <si>
    <t>Operating Investment Tax Credit (Account 4320)</t>
  </si>
  <si>
    <t xml:space="preserve">  Current Deferred Nonoperating Income Taxes-Cr. (Account 4110)</t>
  </si>
  <si>
    <t>Noncurrent Deferred Nonoperating Income Taxes-Cr. (Account 4350)</t>
  </si>
  <si>
    <t>Total Property Related Deferred Nonoperating Income Taxes-Cr.</t>
  </si>
  <si>
    <t xml:space="preserve">   Noncurrent Deferred Nonoperating Income Taxes-Cr. (Account 4350)</t>
  </si>
  <si>
    <t>Total Nonproperty Related Deferred Nonoperating Income Taxes - Cr.</t>
  </si>
  <si>
    <t>Nonoperating Investment Tax Credit (Account 4330)</t>
  </si>
  <si>
    <t>Respondents shall report all services rendered by or provided to affiliated and nonaffiliated companies under a license</t>
  </si>
  <si>
    <t>agreement, a general service contract, or other arrangement for furnishing of general accounting, advisory, engineering,</t>
  </si>
  <si>
    <t>Name all classes of service furnished by respondent.</t>
  </si>
  <si>
    <t xml:space="preserve"> 223-88 </t>
  </si>
  <si>
    <t>2</t>
  </si>
  <si>
    <t>2. GENERAL INFORMATION (Continued)</t>
  </si>
  <si>
    <t>At End of</t>
  </si>
  <si>
    <t>Division of Territory</t>
  </si>
  <si>
    <t>Added</t>
  </si>
  <si>
    <t>Discontinued</t>
  </si>
  <si>
    <t>NUMBER AT END OF THE YEAR</t>
  </si>
  <si>
    <t>Access Lines Classified by Type</t>
  </si>
  <si>
    <t>Business</t>
  </si>
  <si>
    <t>Public</t>
  </si>
  <si>
    <t>Residential</t>
  </si>
  <si>
    <t>Mobile</t>
  </si>
  <si>
    <t>Private</t>
  </si>
  <si>
    <t>Single</t>
  </si>
  <si>
    <t>Multi-Line</t>
  </si>
  <si>
    <t>Four or More</t>
  </si>
  <si>
    <t>Circuits</t>
  </si>
  <si>
    <t>(Instr. 2)</t>
  </si>
  <si>
    <t>(Instr. 3)</t>
  </si>
  <si>
    <t>One Party</t>
  </si>
  <si>
    <t>Two Party</t>
  </si>
  <si>
    <t>Parties</t>
  </si>
  <si>
    <t>Lines</t>
  </si>
  <si>
    <t>(Instr. 4)</t>
  </si>
  <si>
    <t xml:space="preserve">If the respondent's annual report to stockholders or audited annual financial statements are prepared on a calendar year basis, the major financial statements contained therein, i.e., Balance Sheet, Income and Retained Earnings Statement and Statement of Cash Flows, shall be reconciled with the corresponding statements in this annual  </t>
  </si>
  <si>
    <t>report. The reconciliation shall contain an explanation of all differences in reporting.</t>
  </si>
  <si>
    <t xml:space="preserve">If at any time during the year the property of the company was held by a receiver or trustee, give (a) the name of the receiver or trustee, (b) the date such receiver or trustee took possession, (c) the authority by which the receivership or trusteeship was vested, and (d) the date when possession by receiver or trustee </t>
  </si>
  <si>
    <t>ceased.</t>
  </si>
  <si>
    <t>complete the applicable sections on the bottom of the form.  Use separate forms to report the effect of each event and, if</t>
  </si>
  <si>
    <t>the event affected more than one plan, use separate forms for each plan.  These events include:</t>
  </si>
  <si>
    <t xml:space="preserve">      a.  purchases of annuity contracts.</t>
  </si>
  <si>
    <t>Unrecognized net asset</t>
  </si>
  <si>
    <t xml:space="preserve">      b.  lump-sum cash payments to plan participants.</t>
  </si>
  <si>
    <t>Unrecognized net actuarial gain or (loss)</t>
  </si>
  <si>
    <t xml:space="preserve"> 2. Direct control is that which is exercised without interposition of an intermediary.</t>
  </si>
  <si>
    <t xml:space="preserve"> 3. Indirect control is that which is exercised by the interposition of an intermediary which exercises direct control.</t>
  </si>
  <si>
    <t xml:space="preserve"> 4. Joint control is that in which neither interest can effectively control or direct action without the consent of the other, as where the</t>
  </si>
  <si>
    <t xml:space="preserve">     voting control is equally divided between two holders, or each party holds a veto power over the other. Joint control may exist by</t>
  </si>
  <si>
    <t>.1 Satellite and Earth Station Facilities</t>
  </si>
  <si>
    <t>.2 Other Radio Facilities</t>
  </si>
  <si>
    <t xml:space="preserve"> Circuit Equipment</t>
  </si>
  <si>
    <t xml:space="preserve"> Information Origination/Termination Assets</t>
  </si>
  <si>
    <t xml:space="preserve"> Station Apparatus</t>
  </si>
  <si>
    <t xml:space="preserve"> Customer Premises Wiring</t>
  </si>
  <si>
    <t xml:space="preserve"> Large Private Branch Exchanges</t>
  </si>
  <si>
    <t xml:space="preserve"> Public Telephone Terminal Equipment</t>
  </si>
  <si>
    <t xml:space="preserve"> Other Terminal Equipment</t>
  </si>
  <si>
    <t xml:space="preserve"> Poles</t>
  </si>
  <si>
    <t xml:space="preserve"> Aerial Cable</t>
  </si>
  <si>
    <t xml:space="preserve"> Underground Cable</t>
  </si>
  <si>
    <t xml:space="preserve"> Buried Cable</t>
  </si>
  <si>
    <t xml:space="preserve"> Submarine Cable</t>
  </si>
  <si>
    <t xml:space="preserve"> Deep Sea Cable</t>
  </si>
  <si>
    <t xml:space="preserve"> Intrabuilding Network Cable</t>
  </si>
  <si>
    <t xml:space="preserve"> Aerial Wire</t>
  </si>
  <si>
    <t xml:space="preserve"> Conduit Systems</t>
  </si>
  <si>
    <t xml:space="preserve"> Composite rate for all depreciable accounts</t>
  </si>
  <si>
    <t>XXXXXXXXXX</t>
  </si>
  <si>
    <t xml:space="preserve"> Composite rate for all plant accounts included in </t>
  </si>
  <si>
    <t xml:space="preserve"> account 2001</t>
  </si>
  <si>
    <t xml:space="preserve"> Ratio to all depreciable accounts</t>
  </si>
  <si>
    <t xml:space="preserve"> Ratio to all plant accounts included in account 2001</t>
  </si>
  <si>
    <t>Amount at End</t>
  </si>
  <si>
    <t>Particulars</t>
  </si>
  <si>
    <t xml:space="preserve"> Balance at beginning of the year</t>
  </si>
  <si>
    <t xml:space="preserve"> Collection of amounts previously written off</t>
  </si>
  <si>
    <t xml:space="preserve"> Other debits (explain in a note)</t>
  </si>
  <si>
    <t>Other Plan Assets (Specify ....................................)</t>
  </si>
  <si>
    <t>Unrecognized Transition Obligation</t>
  </si>
  <si>
    <t>Gains or (Losses) Unrecognized in Market Related Value of Assets</t>
  </si>
  <si>
    <t>NYS Jurisdiction Internal Reserve Balance Subject to Accrual of Interest (net of tax)</t>
  </si>
  <si>
    <t>Date of Valuation for Amounts Reported on Lines 1 - 12.</t>
  </si>
  <si>
    <t xml:space="preserve"> 1. See the Uniform System of Accounts for a definition of control.</t>
  </si>
  <si>
    <t>Customer Deposits) and preferred stock are totaled and then subtracted from the respective rate of return, the fall</t>
  </si>
  <si>
    <t>out number is the weighted cost of common equity.  The return on common equity (Column (c) ) is derived by</t>
  </si>
  <si>
    <t>dividing the weighted cost of common equity (Column (d) ) by the Common equity percentage of total</t>
  </si>
  <si>
    <t>capitalization (Column (b) ).</t>
  </si>
  <si>
    <t>ALTERNATIVE CAPITAL STRUCTURE</t>
  </si>
  <si>
    <t>For companies who are required to report their achieved returns to this Commission on a regular</t>
  </si>
  <si>
    <t>basis and companies that use alternative capital structures for ratemaking purposes, report the capital structure</t>
  </si>
  <si>
    <t>used for that purpose herein.  Explain the basis for the capital structure used.</t>
  </si>
  <si>
    <t>Line 5:</t>
  </si>
  <si>
    <t>Required Additional Revenues:</t>
  </si>
  <si>
    <t xml:space="preserve">It should be noted that these calculated rates of return and common equity returns are not intended as an evaluation </t>
  </si>
  <si>
    <t>of the reasonableness of the earnings of any utility under the jurisdiction of the Public Service Commission.  Also, the</t>
  </si>
  <si>
    <t>Multiply the rate base (Line 2, Column (a) ) by the common equity percentage of total capitalization (Line 10,</t>
  </si>
  <si>
    <t>Column (b) ).  Take this Product and multiply by 1% and then divide the result by 63.5%.  The resulting product is</t>
  </si>
  <si>
    <t>computed in a formal rate proceeding.  Differences may occur because the data in formal proceeding are analyzed in</t>
  </si>
  <si>
    <t>the additional revenues.</t>
  </si>
  <si>
    <t>detail and some adjustments are usually made to booked amounts.</t>
  </si>
  <si>
    <t>Multiply the rate base (Line 2, Column (b) ) by the common equity percentage  of total capitalization (Line 16,</t>
  </si>
  <si>
    <t>*   Use alternative capital structure if applicable.</t>
  </si>
  <si>
    <t>Column (b) ).  Take this product and multiply  by 1% and then divide the result by 63.5%  The resulting product is</t>
  </si>
  <si>
    <t>11. BALANCE SHEET</t>
  </si>
  <si>
    <t>Assets and Other Debits</t>
  </si>
  <si>
    <t xml:space="preserve"> Provide total company amounts on the basis of the New York Uniform System of Accounts.  Any jurisdictional differences between </t>
  </si>
  <si>
    <t xml:space="preserve"> the FCC and NY PSC should be distributed to each account.</t>
  </si>
  <si>
    <t>Sch.</t>
  </si>
  <si>
    <t>Balance at</t>
  </si>
  <si>
    <t>Increase</t>
  </si>
  <si>
    <t>End of</t>
  </si>
  <si>
    <t>Investment Tax Credits - Net</t>
  </si>
  <si>
    <t>Federal Income Taxes</t>
  </si>
  <si>
    <t>L11</t>
  </si>
  <si>
    <t>Provision - Def. Operating Income Taxes - Net</t>
  </si>
  <si>
    <t xml:space="preserve">        Net Operating Income</t>
  </si>
  <si>
    <t>From Above</t>
  </si>
  <si>
    <t>NON-OPERATING INCOME &amp; EXPENSES</t>
  </si>
  <si>
    <t>Dividend Income</t>
  </si>
  <si>
    <t>L17</t>
  </si>
  <si>
    <t>Interest Income</t>
  </si>
  <si>
    <t>L18</t>
  </si>
  <si>
    <t>Income - Sinking and Other Funds</t>
  </si>
  <si>
    <t>Allowance for Funds Used During Construction</t>
  </si>
  <si>
    <t>L20</t>
  </si>
  <si>
    <t>Gains/Losses - Disposal of Property</t>
  </si>
  <si>
    <t>Equity in Earnings of Affiliated Companies</t>
  </si>
  <si>
    <t>Other Non-Operating Income</t>
  </si>
  <si>
    <t>Special Charges</t>
  </si>
  <si>
    <t xml:space="preserve">        Total Non-Operating Income &amp; Expenses</t>
  </si>
  <si>
    <t>NON-OPERATING TAXES</t>
  </si>
  <si>
    <t>L26+L27+L30</t>
  </si>
  <si>
    <t>L28+L29</t>
  </si>
  <si>
    <t xml:space="preserve">        Total Non-Operating Taxes</t>
  </si>
  <si>
    <t>Income Available Before Interest Charges</t>
  </si>
  <si>
    <t>INTEREST CHARGES</t>
  </si>
  <si>
    <t>Interest on Funded Debt</t>
  </si>
  <si>
    <t>L34</t>
  </si>
  <si>
    <t>Other Interest Expense</t>
  </si>
  <si>
    <t xml:space="preserve">        Total Interest Charges</t>
  </si>
  <si>
    <t>L38</t>
  </si>
  <si>
    <t>Income Before Extraordinary &amp; Nonregulated Items</t>
  </si>
  <si>
    <t>Extraordinary &amp; Nonregulated Items</t>
  </si>
  <si>
    <t>Sch 12, Pg 21 (C)</t>
  </si>
  <si>
    <t>Extraordinary Items</t>
  </si>
  <si>
    <t>L46</t>
  </si>
  <si>
    <t>RETAINED EARNINGS STATEMENT</t>
  </si>
  <si>
    <t>Unappropriated Retained Earnings:</t>
  </si>
  <si>
    <t>Beginning Year Balance</t>
  </si>
  <si>
    <t>Transferred from Income</t>
  </si>
  <si>
    <t>L50</t>
  </si>
  <si>
    <t>Appropriations</t>
  </si>
  <si>
    <t>L51</t>
  </si>
  <si>
    <t>Dividends Declared:</t>
  </si>
  <si>
    <t xml:space="preserve">  Preferred Stock</t>
  </si>
  <si>
    <t>L52</t>
  </si>
  <si>
    <t xml:space="preserve">  Common Stock</t>
  </si>
  <si>
    <t>L53</t>
  </si>
  <si>
    <t>L54</t>
  </si>
  <si>
    <t>Ending Year Balance</t>
  </si>
  <si>
    <t>Appropriated/Undistributed Affiliated Retained Earnings</t>
  </si>
  <si>
    <t>L57+L60-L61+L62)</t>
  </si>
  <si>
    <t xml:space="preserve">        Total Retained Earnings</t>
  </si>
  <si>
    <t>For the Year Ended December 31,</t>
  </si>
  <si>
    <t>CASH FLOW STATEMENT</t>
  </si>
  <si>
    <t xml:space="preserve">Cash Flows from Operating Activities </t>
  </si>
  <si>
    <t>Non-Cash Items Included in Net Income</t>
  </si>
  <si>
    <t>Sch 13, Pg 22 (B)</t>
  </si>
  <si>
    <t>Depreciation, Depletion &amp; Amortization</t>
  </si>
  <si>
    <t>L2+L3</t>
  </si>
  <si>
    <t>Changes in Accumulated Deferred Income Taxes</t>
  </si>
  <si>
    <t>L4</t>
  </si>
  <si>
    <t>Changes in Working Capital</t>
  </si>
  <si>
    <t>L6+L7+L8+L10+L11</t>
  </si>
  <si>
    <t>Capitalized AFDC - Equity</t>
  </si>
  <si>
    <t xml:space="preserve">        Total Non-Cash Items</t>
  </si>
  <si>
    <t>Net Cash Provided by (Used In) Operating Activities</t>
  </si>
  <si>
    <t>Cash Flows from Investing Activities</t>
  </si>
  <si>
    <t>Cash Flows from Construction</t>
  </si>
  <si>
    <t>L28</t>
  </si>
  <si>
    <t>Purchase of Other Investments</t>
  </si>
  <si>
    <t>L29+L30+L31+L32</t>
  </si>
  <si>
    <t>Sale of Other Investments</t>
  </si>
  <si>
    <t>L33+L34+L35+L36</t>
  </si>
  <si>
    <t>L37+L38+L39</t>
  </si>
  <si>
    <t>Cash Flows from Financing Activities</t>
  </si>
  <si>
    <t>Sch 13, Pg 23 (B)</t>
  </si>
  <si>
    <t>Net Proceeds (Payments)</t>
  </si>
  <si>
    <t>L43+L49</t>
  </si>
  <si>
    <t>L41+L47</t>
  </si>
  <si>
    <t>L42+L48</t>
  </si>
  <si>
    <t>Short-Term Debt</t>
  </si>
  <si>
    <t>Dividends Paid</t>
  </si>
  <si>
    <t>L50+L51</t>
  </si>
  <si>
    <t>Other Financing</t>
  </si>
  <si>
    <t>Net Cash Provided by (Used In) Financing</t>
  </si>
  <si>
    <t>Cash &amp; Equivalents at Beginning of Year</t>
  </si>
  <si>
    <t>L61</t>
  </si>
  <si>
    <t>Cash &amp; Equivalents at End of Year</t>
  </si>
  <si>
    <t>DISTRIBUTION OF TELEPHONE REVENUES</t>
  </si>
  <si>
    <t>Revenues</t>
  </si>
  <si>
    <t>Sch 61</t>
  </si>
  <si>
    <t xml:space="preserve"> 1. For any deferred credit being amortized, show the period of amortization and the date of Commission authorization.</t>
  </si>
  <si>
    <t>Shares Outstanding</t>
  </si>
  <si>
    <t>Pg. 63, Ln 9 (c)</t>
  </si>
  <si>
    <t>Pg. 100, Ln 32</t>
  </si>
  <si>
    <t>Additional Calculations</t>
  </si>
  <si>
    <t>Data used for "Pretax Income":</t>
  </si>
  <si>
    <t>NOI Before FIT</t>
  </si>
  <si>
    <t>Non-Oper. Inc. &amp; Exp.</t>
  </si>
  <si>
    <t>Non-Oper. Tax - Other</t>
  </si>
  <si>
    <t>Data used for "Net Income":</t>
  </si>
  <si>
    <t>Pref. Dividends</t>
  </si>
  <si>
    <t>Reconciliation of Reported Net Income with</t>
  </si>
  <si>
    <t xml:space="preserve">     Taxable Income for Federal Income Taxes.....................…</t>
  </si>
  <si>
    <t xml:space="preserve">     Management, Engineering or Purchasing</t>
  </si>
  <si>
    <t xml:space="preserve">     Services …………………………………………….</t>
  </si>
  <si>
    <t xml:space="preserve">Line  </t>
  </si>
  <si>
    <t>Acct. Dr.</t>
  </si>
  <si>
    <t>at End</t>
  </si>
  <si>
    <t xml:space="preserve">No.  </t>
  </si>
  <si>
    <t>OUTSTANDING PER BALANCE SHEET*</t>
  </si>
  <si>
    <t>HELD BY RESPONDENT</t>
  </si>
  <si>
    <t>DIVIDENDS DURING YEAR</t>
  </si>
  <si>
    <t>Additional</t>
  </si>
  <si>
    <t>Paid in Capital</t>
  </si>
  <si>
    <t>(Account</t>
  </si>
  <si>
    <t>shares</t>
  </si>
  <si>
    <t>(Acct. 4520)</t>
  </si>
  <si>
    <t>4530)</t>
  </si>
  <si>
    <t>Paid</t>
  </si>
  <si>
    <t>Account 4510.1 Capital Stock-Common</t>
  </si>
  <si>
    <t>TOTALS (Account 4510.1)</t>
  </si>
  <si>
    <t>Account 4510.2 Capital Stock-Preferred</t>
  </si>
  <si>
    <t>TOTALS (Account 4510.2)</t>
  </si>
  <si>
    <t>41. ANALYSIS OF ENTRIES IN OTHER CAPITAL AND RETAINED EARNINGS ACCOUNTS</t>
  </si>
  <si>
    <t>Report separately by accounts particulars with respect to the major items entered in any of the following accounts during</t>
  </si>
  <si>
    <t>the year: Account 4520, Additional Paid-in Capital; Account 4530, Treasury Stock; Account 4540, Other Capital; and</t>
  </si>
  <si>
    <t>Account 4550.5, Appropriations of Retained Earnings, and Account 4550.8, Adjustments to Retained Earnings.</t>
  </si>
  <si>
    <t xml:space="preserve">With respect to prior period adjustments included in Account 4550.8, Adjustments to Retained Earnings, show in </t>
  </si>
  <si>
    <t>column (a) a description of the item, the reason for the adjustment, and the amount applicable to each year.</t>
  </si>
  <si>
    <t>(See also Section 661.17,' General Instructions of the Uniform System of Accounts).</t>
  </si>
  <si>
    <t>For all items in this account cite the date of Commission approval and authorization (e.g.. Case or Docket No.).</t>
  </si>
  <si>
    <t>The aggregate of all other items in each account shall be reported on a separate line immediately preceding the total for</t>
  </si>
  <si>
    <t>the account.</t>
  </si>
  <si>
    <t>Included In</t>
  </si>
  <si>
    <t>42. OPERATING REVENUES</t>
  </si>
  <si>
    <t>This Year</t>
  </si>
  <si>
    <t>LOCAL NETWORK SERVICES REVENUES</t>
  </si>
  <si>
    <t xml:space="preserve">  5001</t>
  </si>
  <si>
    <t>Basic Area</t>
  </si>
  <si>
    <t>If reports to stockholders or audited annual financial statements are not prepared, so state below:</t>
  </si>
  <si>
    <t>3</t>
  </si>
  <si>
    <t>3. OFFICERS AND DIRECTORS (including Compensation)</t>
  </si>
  <si>
    <t>3. OFFICERS AND DIRECTORS (including Compensation - Continued)</t>
  </si>
  <si>
    <t>Furnish the indicated data with respect to each executive officer and director, whether or not they received any</t>
  </si>
  <si>
    <t xml:space="preserve">  4.  If any person reported in this schedule received remuneration directly or indirectly other than salary shown</t>
  </si>
  <si>
    <t>compensation from the respondent.</t>
  </si>
  <si>
    <t xml:space="preserve">  3. Include in column (g), Part 36 interstate amounts and any reconciliation of New York State amounts.</t>
  </si>
  <si>
    <t xml:space="preserve">  4. Include on Line 27 any adjustments needed for items includable in Earnings Available for Rate of Return</t>
  </si>
  <si>
    <t xml:space="preserve">      calculation purposes which are not includable in the lines above (e.g. tax imputation for imputed interest, etc.)</t>
  </si>
  <si>
    <t xml:space="preserve">      Please identify and explain.</t>
  </si>
  <si>
    <t>Subject to</t>
  </si>
  <si>
    <t>New York</t>
  </si>
  <si>
    <t xml:space="preserve">Line </t>
  </si>
  <si>
    <t>Nonregulated</t>
  </si>
  <si>
    <t>Adjustments</t>
  </si>
  <si>
    <t>Separations</t>
  </si>
  <si>
    <t>State</t>
  </si>
  <si>
    <t>Operating Revenues</t>
  </si>
  <si>
    <t>Local Network Services</t>
  </si>
  <si>
    <t>Network Access Services</t>
  </si>
  <si>
    <t>Long Distance Network Serv.</t>
  </si>
  <si>
    <t>Miscellaneous</t>
  </si>
  <si>
    <t>Settlements</t>
  </si>
  <si>
    <t>Nonregulated Revenues</t>
  </si>
  <si>
    <t xml:space="preserve">          Subtotal</t>
  </si>
  <si>
    <t>Uncollectibles</t>
  </si>
  <si>
    <t xml:space="preserve">          Total Operating Revenues</t>
  </si>
  <si>
    <t/>
  </si>
  <si>
    <t>Operating Expenses</t>
  </si>
  <si>
    <t>Plant Specific</t>
  </si>
  <si>
    <t>Plant Non-specific</t>
  </si>
  <si>
    <t>Marketing</t>
  </si>
  <si>
    <t>Customer Operations Services</t>
  </si>
  <si>
    <t>Access</t>
  </si>
  <si>
    <t>Corporate Operations</t>
  </si>
  <si>
    <t>Depreciation &amp; Amortization</t>
  </si>
  <si>
    <t xml:space="preserve">          Total Operating Expenses</t>
  </si>
  <si>
    <t>Net Operating Revenues</t>
  </si>
  <si>
    <t>Operating Taxes</t>
  </si>
  <si>
    <t>Operating FIT</t>
  </si>
  <si>
    <t>Deferred Operating FIT-Net</t>
  </si>
  <si>
    <t>Operating Investment Tax</t>
  </si>
  <si>
    <t xml:space="preserve">  Credit - Amort (Option 2)</t>
  </si>
  <si>
    <t>Total Federal Income Taxes</t>
  </si>
  <si>
    <t>Other Operating Taxes</t>
  </si>
  <si>
    <t xml:space="preserve">          Total Operating Taxes</t>
  </si>
  <si>
    <t>Other Operating Income and</t>
  </si>
  <si>
    <t xml:space="preserve">     Expenses</t>
  </si>
  <si>
    <t xml:space="preserve">     Net Operating Income*</t>
  </si>
  <si>
    <t>Rate Case Adj, if applicable</t>
  </si>
  <si>
    <t xml:space="preserve">      Net Operating Income</t>
  </si>
  <si>
    <t xml:space="preserve">          after Rate Case Adj</t>
  </si>
  <si>
    <t>* Net Operating Income on Line 27 should equal Net Operating Income on Sch 12, Line 16, Column C.</t>
  </si>
  <si>
    <t>Telephone Plant in Service</t>
  </si>
  <si>
    <t>Noninterest Bearing Telephone</t>
  </si>
  <si>
    <t xml:space="preserve">  Plant under Construction</t>
  </si>
  <si>
    <t>Telephone Plant Held for</t>
  </si>
  <si>
    <t>The weighted cost column represents the cost rate of the total capitalization and is equal to the respective rate</t>
  </si>
  <si>
    <t>of returns (Line 3, Column (a) by Column (b).  Once the weighted cost of debt (Long-Term Debt, Notes Payable,</t>
  </si>
  <si>
    <t>L6</t>
  </si>
  <si>
    <t>Current Maturities - Long-Term Debt</t>
  </si>
  <si>
    <t>L7-8</t>
  </si>
  <si>
    <t>L11-12</t>
  </si>
  <si>
    <t>Other Current Liabilities</t>
  </si>
  <si>
    <t xml:space="preserve">        Total Current Liabilities</t>
  </si>
  <si>
    <t>L15</t>
  </si>
  <si>
    <t>L23</t>
  </si>
  <si>
    <t>OTHER LIAB. &amp; DEFERRED CREDITS</t>
  </si>
  <si>
    <t>Unamortized ITC</t>
  </si>
  <si>
    <t>L25-26</t>
  </si>
  <si>
    <t>Non-Current Deferred Taxes</t>
  </si>
  <si>
    <t>L27-28</t>
  </si>
  <si>
    <t>Other Deferred Credits</t>
  </si>
  <si>
    <t>L29</t>
  </si>
  <si>
    <t>Other Jurisdictional Differences - Net</t>
  </si>
  <si>
    <t>L30</t>
  </si>
  <si>
    <t>Other Liabilities</t>
  </si>
  <si>
    <t xml:space="preserve">        Total Other Liab. and Def. Credits</t>
  </si>
  <si>
    <t>L31</t>
  </si>
  <si>
    <t>STOCKHOLDER'S EQUITY</t>
  </si>
  <si>
    <t>Common Stock</t>
  </si>
  <si>
    <t>Other Paid in Capital</t>
  </si>
  <si>
    <t>L34-36</t>
  </si>
  <si>
    <t>Retained Earnings</t>
  </si>
  <si>
    <t>Formula</t>
  </si>
  <si>
    <t xml:space="preserve">        Total Stockholder's Equity</t>
  </si>
  <si>
    <t>L40</t>
  </si>
  <si>
    <t>Total Liab. and Stockholder's Equity</t>
  </si>
  <si>
    <t>INCOME STATEMENT</t>
  </si>
  <si>
    <t>OPERATING REVENUES</t>
  </si>
  <si>
    <t>Sch 42, Pg 65 (b)</t>
  </si>
  <si>
    <t>L10</t>
  </si>
  <si>
    <t>Long Distance Network Services</t>
  </si>
  <si>
    <t>Miscellaneous Revenues</t>
  </si>
  <si>
    <t>L41</t>
  </si>
  <si>
    <t>Less:  Uncollectible Revenues</t>
  </si>
  <si>
    <t>L44</t>
  </si>
  <si>
    <t xml:space="preserve">        Total Operating Revenues</t>
  </si>
  <si>
    <t>OPERATING EXPENSES</t>
  </si>
  <si>
    <t>Sch 44, Pg 67 (F)</t>
  </si>
  <si>
    <t>L14</t>
  </si>
  <si>
    <t>L19</t>
  </si>
  <si>
    <t>Central Office Switching</t>
  </si>
  <si>
    <t>L24</t>
  </si>
  <si>
    <t>Central Office Transmission</t>
  </si>
  <si>
    <t>Info. Origination/Termination</t>
  </si>
  <si>
    <t>Cable &amp; Wire Facilities</t>
  </si>
  <si>
    <t>L43</t>
  </si>
  <si>
    <t xml:space="preserve">        Total Plant Specific Operations</t>
  </si>
  <si>
    <t>Sch 44, Pg 69 (F)</t>
  </si>
  <si>
    <t>Other Plant, Property &amp; Equipment</t>
  </si>
  <si>
    <t>L49</t>
  </si>
  <si>
    <t>Network Operations</t>
  </si>
  <si>
    <t>L59</t>
  </si>
  <si>
    <t>L60</t>
  </si>
  <si>
    <t>Depreciation and Amortization</t>
  </si>
  <si>
    <t>L66</t>
  </si>
  <si>
    <t xml:space="preserve">        Total Plant Non-Specific Operations</t>
  </si>
  <si>
    <t>Sch 44, Pg 71 (F)</t>
  </si>
  <si>
    <t>Marketing Expense</t>
  </si>
  <si>
    <t>L71</t>
  </si>
  <si>
    <t>Services Expense</t>
  </si>
  <si>
    <t>L78</t>
  </si>
  <si>
    <t xml:space="preserve">        Total Customer Operations</t>
  </si>
  <si>
    <t>Sch 44, Pg 73 (F)</t>
  </si>
  <si>
    <t>Executive &amp; Planning</t>
  </si>
  <si>
    <t>L82</t>
  </si>
  <si>
    <t>L91</t>
  </si>
  <si>
    <t>Provision - Uncollectible Notes Rec.</t>
  </si>
  <si>
    <t>Less L92</t>
  </si>
  <si>
    <t xml:space="preserve">        Total Corporate Operations</t>
  </si>
  <si>
    <t xml:space="preserve">        Total Operations Expense</t>
  </si>
  <si>
    <t>Sch 12, Pg 20 (C)</t>
  </si>
  <si>
    <t>Other Operating Income &amp; Expenses</t>
  </si>
  <si>
    <t>L9</t>
  </si>
  <si>
    <t>State &amp; Local Income Taxes</t>
  </si>
  <si>
    <t>L12</t>
  </si>
  <si>
    <t xml:space="preserve">     year. When the holder of record is a trustee, or other intermediate agency (except a corporation), the data should be reported</t>
  </si>
  <si>
    <t xml:space="preserve">     opposite the names of the beneficial owners, designated as such, under a general heading identifying the trustee or other</t>
  </si>
  <si>
    <t xml:space="preserve">     agency. For corporations listed hereunder as holders of voting securities, see the next succeeding schedule. Securities with</t>
  </si>
  <si>
    <t xml:space="preserve">     contingent voting rights may be disregarded.</t>
  </si>
  <si>
    <t xml:space="preserve"> 2. Attach hereto a certified copy of every effective voting trust established under Section 621 of the Business Corporation Law</t>
  </si>
  <si>
    <t>Report on line 4 the expected return on plan assets (a component of the current-year expense calculation, which should</t>
  </si>
  <si>
    <t>be prorated for the elapsed portion of the current year).</t>
  </si>
  <si>
    <t>Explain the basis of allocation used to derive the amount reported on line 16 from that reported on line 15:</t>
  </si>
  <si>
    <t xml:space="preserve">Report on line 6 the Pension Benefit Obligation (PBO) updated from the previous year-end figure to the settlement date. </t>
  </si>
  <si>
    <t>This amount should reflect the addition of a pro rata portion of the service cost and interest cost and the subtraction of</t>
  </si>
  <si>
    <t>benefit payments.  It should also reflect any plan changes made during the year.</t>
  </si>
  <si>
    <t>For the amount reported on line 16 specify:</t>
  </si>
  <si>
    <t>Temporary Investments .............................…………………..</t>
  </si>
  <si>
    <t>be given as the answer to any particular inquiry or schedule</t>
  </si>
  <si>
    <t>treatment, with the Records Access Officer, in</t>
  </si>
  <si>
    <t>where it truly and completely states the fact. Unless</t>
  </si>
  <si>
    <t>accordance with the Rules of Procedure of</t>
  </si>
  <si>
    <t>otherwise indicated, no information will be accepted which</t>
  </si>
  <si>
    <t>Title 16, NYCRR, Chapter I, Section 6-1.3(b).  However,</t>
  </si>
  <si>
    <t>incorporates by reference information from another</t>
  </si>
  <si>
    <t>the company must still file such additional "Public" copy</t>
  </si>
  <si>
    <t>document or report, Where information called for herein is</t>
  </si>
  <si>
    <t>as required (one conformed copy) with the proprietary</t>
  </si>
  <si>
    <t>not given, state fully the reason for its omission.</t>
  </si>
  <si>
    <t>information blocked out and accompanied by a letter</t>
  </si>
  <si>
    <t>stating that this was done.</t>
  </si>
  <si>
    <t>8.</t>
  </si>
  <si>
    <t>The report should not  be permanently bound.</t>
  </si>
  <si>
    <t>Extra copies of any page of the report will be</t>
  </si>
  <si>
    <t>3.</t>
  </si>
  <si>
    <t>All telephone corporations upon which this report form is</t>
  </si>
  <si>
    <t>furnished on request.  If necessary or desirable to insert</t>
  </si>
  <si>
    <t>served are required by statute to complete and to file the</t>
  </si>
  <si>
    <t>additional statements for the purpose of further explanation</t>
  </si>
  <si>
    <t>report. The statute further provides that when any such</t>
  </si>
  <si>
    <t>of accounts or schedules, they shall be legibly made on</t>
  </si>
  <si>
    <t>report is defective or believed to be erroneous, the reporting</t>
  </si>
  <si>
    <t>paper of durable quality and shall correspond to this form in</t>
  </si>
  <si>
    <t>corporation shall be duly notified and given reasonable time</t>
  </si>
  <si>
    <t>size of page and width of margin.   Additional sheets, ruled</t>
  </si>
  <si>
    <t>within to make the necessary amendments or corrections.</t>
  </si>
  <si>
    <t>either vertically or horizontally, will be furnished on request.</t>
  </si>
  <si>
    <t>All data comprising this report shall be submitted in</t>
  </si>
  <si>
    <t>Inserts, if any, should be appropriately identified with the</t>
  </si>
  <si>
    <t>permanent form, i.e., washable ink or washable</t>
  </si>
  <si>
    <t xml:space="preserve">schedules to which they relate. </t>
  </si>
  <si>
    <t>reproductions should not be used.</t>
  </si>
  <si>
    <t>9.</t>
  </si>
  <si>
    <t>If the telephone corporation conducts operations both</t>
  </si>
  <si>
    <t>4.</t>
  </si>
  <si>
    <t>All accounting terms and phrases used in this form are</t>
  </si>
  <si>
    <t>within and outside the State of New York, data should be</t>
  </si>
  <si>
    <t>to be interpreted in accordance with the effective</t>
  </si>
  <si>
    <t>reported so that there will be shown the number of</t>
  </si>
  <si>
    <t>applicable Uniform System of Accounts prescribed</t>
  </si>
  <si>
    <t>subscribers within this state, and  (separately by accounts)</t>
  </si>
  <si>
    <t>by this Commission as set forth in 16 NYCRR,</t>
  </si>
  <si>
    <t>the operating revenues from sources within this state, and</t>
  </si>
  <si>
    <t>Subchapter E, Article 1 (Case 8579).</t>
  </si>
  <si>
    <t>the plant investment as of the end of the year within this</t>
  </si>
  <si>
    <t xml:space="preserve">The Uniform System of Accounts defines Class A </t>
  </si>
  <si>
    <t xml:space="preserve">state. </t>
  </si>
  <si>
    <t xml:space="preserve">companies as those with annual revenues from </t>
  </si>
  <si>
    <t>regulated telecommunications operations of $100 million</t>
  </si>
  <si>
    <t>10.</t>
  </si>
  <si>
    <t>Whenever schedules call for comparison of figures of a</t>
  </si>
  <si>
    <t>or more. Class B are defined as those with annual</t>
  </si>
  <si>
    <t>previous year, the figures reported must be based upon</t>
  </si>
  <si>
    <t>revenues form regulated telecommunications operations</t>
  </si>
  <si>
    <t>those shown by the annual report of the previous year or</t>
  </si>
  <si>
    <t>of less than $100 million.  Whenever the term respondent</t>
  </si>
  <si>
    <t>an appropriate explanation given why different figures were</t>
  </si>
  <si>
    <t>is used, it shall be understood to mean the reporting</t>
  </si>
  <si>
    <t>used.</t>
  </si>
  <si>
    <t>5.</t>
  </si>
  <si>
    <t>11.</t>
  </si>
  <si>
    <t>Throughout the report money items shall be shown in units of dollars adjusted to accord footings.  Omitting cents does not apply, however, to items in which cents are of significance as, for instance in averages and in unit costs.</t>
  </si>
  <si>
    <t>6.</t>
  </si>
  <si>
    <t>If the report is made for a period less than the calendar year,  the period covered must be clearly stated on the front cover</t>
  </si>
  <si>
    <t>12.</t>
  </si>
  <si>
    <t>In the space provided on the upper outside margin of each page there should be inserted (by rubber stamp, if desired), the name of the respondent and the year to which the report relates.</t>
  </si>
  <si>
    <t>223-95</t>
  </si>
  <si>
    <t>Comment Sheet</t>
  </si>
  <si>
    <t xml:space="preserve">      Net change in short-term debt (5)(c)</t>
  </si>
  <si>
    <t xml:space="preserve">      Contributions and advances from subsidiary and associated companies</t>
  </si>
  <si>
    <t xml:space="preserve">      Principal payments under capital leases</t>
  </si>
  <si>
    <t xml:space="preserve">      Payments for retirement of: (-)</t>
  </si>
  <si>
    <t xml:space="preserve">      Dividends paid on: (-)</t>
  </si>
  <si>
    <t xml:space="preserve">      Other:(5)(e)</t>
  </si>
  <si>
    <t>Net cash provided by (used in) financing activities</t>
  </si>
  <si>
    <t>Net increase(decrease) in cash and cash equivalents</t>
  </si>
  <si>
    <t>Cash &amp; cash equivalents at the beginning of the year</t>
  </si>
  <si>
    <t>Cash &amp; cash equivalents at the end of the year</t>
  </si>
  <si>
    <t>INSTRUCTIONS</t>
  </si>
  <si>
    <t xml:space="preserve"> 1. If the notes to the cash flow statement in the respondent's report to</t>
  </si>
  <si>
    <t>4. Investing activities - Include at "Other" line 37 the</t>
  </si>
  <si>
    <t xml:space="preserve">     stockholders are applicable to this statement, such notes should be </t>
  </si>
  <si>
    <t xml:space="preserve">    net cash flow to acquire other companies that</t>
  </si>
  <si>
    <t xml:space="preserve">     attached below.  Information about non-cash investing and</t>
  </si>
  <si>
    <t xml:space="preserve">    are not associated or subsidiaries.  Provide a</t>
  </si>
  <si>
    <t xml:space="preserve">     financing activities should be provided below.  Also, provide below a </t>
  </si>
  <si>
    <t xml:space="preserve">    reconciliation of assets  acquired with liabilities</t>
  </si>
  <si>
    <t xml:space="preserve">     reconciliation between "Cash and Cash Equivalents at End of Year"</t>
  </si>
  <si>
    <t xml:space="preserve">    assumed below.</t>
  </si>
  <si>
    <t xml:space="preserve">     with related accounts on the balance sheet.</t>
  </si>
  <si>
    <t>5. Codes used:</t>
  </si>
  <si>
    <t xml:space="preserve"> 2. "Other" in operating activities should include net changes</t>
  </si>
  <si>
    <t xml:space="preserve">    (a) Net proceeds or payments.</t>
  </si>
  <si>
    <t xml:space="preserve">     in deferred debits and credits.  In all activities companies should</t>
  </si>
  <si>
    <t xml:space="preserve">    (b) Bonds, debentures and other long-term debt.</t>
  </si>
  <si>
    <t xml:space="preserve">     specify significant amounts and group others.</t>
  </si>
  <si>
    <t xml:space="preserve">    (c) Include commercial paper.</t>
  </si>
  <si>
    <t xml:space="preserve">    (d) Identify separately in space below such items</t>
  </si>
  <si>
    <t xml:space="preserve"> 3. Operating activities - other: Exclude gains and losses from investing</t>
  </si>
  <si>
    <t xml:space="preserve">         as investments, fixed assets , intangibles, etc.</t>
  </si>
  <si>
    <t xml:space="preserve">     and financing activities on lines 14 through 16.  Include these gains </t>
  </si>
  <si>
    <t xml:space="preserve">    (e) Show separately, by issue, financing expenses </t>
  </si>
  <si>
    <t xml:space="preserve">     or losses in the appropriate investing or financing activities section. </t>
  </si>
  <si>
    <t xml:space="preserve">         related to issuance and gains or losses</t>
  </si>
  <si>
    <t xml:space="preserve">     Show below the amounts of interest paid (net of amounts capitalized) </t>
  </si>
  <si>
    <t xml:space="preserve">         resulting from redemptions.</t>
  </si>
  <si>
    <t xml:space="preserve">     and income taxes paid.</t>
  </si>
  <si>
    <t>14. ANALYSIS OF TELECOMMUNICATIONS PLANT ACCOUNTS</t>
  </si>
  <si>
    <t>Report in column (c) all amounts relating to purchases of plant accounted for in accordance with</t>
  </si>
  <si>
    <t>4. Each transfer or adjustment between accounts listed in this schedule, including account</t>
  </si>
  <si>
    <t>Discount on Long-Term Debt ........................................</t>
  </si>
  <si>
    <t>4240</t>
  </si>
  <si>
    <t>Reacquired Debt .............................................................</t>
  </si>
  <si>
    <t>4250</t>
  </si>
  <si>
    <t>Obligations Under Capital Leases .................</t>
  </si>
  <si>
    <t>4260</t>
  </si>
  <si>
    <t>Advances from Affiliated Companies ............................</t>
  </si>
  <si>
    <t>4270</t>
  </si>
  <si>
    <t>Other Long-Term Debt ...................................................</t>
  </si>
  <si>
    <t>Total Long-Term Debt</t>
  </si>
  <si>
    <t>OTHER LIABILITIES AND DEFERRED CREDITS</t>
  </si>
  <si>
    <t>4310</t>
  </si>
  <si>
    <t>Other Long-Term Liabilities ...........................................</t>
  </si>
  <si>
    <t>4320</t>
  </si>
  <si>
    <t>Un.Oper.Invest.Tax Credits-Net ....................................</t>
  </si>
  <si>
    <t>4330</t>
  </si>
  <si>
    <t>Un.Nonoper.Invest.Tax Credits-Net ..............................</t>
  </si>
  <si>
    <t>4340</t>
  </si>
  <si>
    <t>Noncurrent Def.Oper Income Taxes-Cr. ........................</t>
  </si>
  <si>
    <t>4350</t>
  </si>
  <si>
    <t>Noncurrent Def.Nonoper Income Taxes-Cr. ..................</t>
  </si>
  <si>
    <t>4360</t>
  </si>
  <si>
    <t>Other Deferred Credits ...................................................</t>
  </si>
  <si>
    <t>4370</t>
  </si>
  <si>
    <t>Other Juris.Liabilities &amp; Def.Credits-Net .......................</t>
  </si>
  <si>
    <t>Total Other Liabilities and Def. Credits</t>
  </si>
  <si>
    <t>STOCKHOLDERS' EQUITY</t>
  </si>
  <si>
    <t>4510.1</t>
  </si>
  <si>
    <t>Capital Stock-Common ..................................................</t>
  </si>
  <si>
    <t>4510.2</t>
  </si>
  <si>
    <t>Capital Stock-Preferred ..................................................</t>
  </si>
  <si>
    <t>4520</t>
  </si>
  <si>
    <t>Additional Paid-in Capital ...............................................</t>
  </si>
  <si>
    <t>4530</t>
  </si>
  <si>
    <t>Treasury Stock ............................................</t>
  </si>
  <si>
    <t>4540</t>
  </si>
  <si>
    <t>Other Capital ...................................................................</t>
  </si>
  <si>
    <t>4550.1</t>
  </si>
  <si>
    <t>Appropriated Retained Earnings ....................................</t>
  </si>
  <si>
    <t>4550.2</t>
  </si>
  <si>
    <t>Unappropriated Undistrib. Affil Earnings .......................</t>
  </si>
  <si>
    <t>4550.3</t>
  </si>
  <si>
    <t>Unappropriated Retained Earnings ................................</t>
  </si>
  <si>
    <t>Total Stockholders' Equity</t>
  </si>
  <si>
    <t>TOTAL  LIABILITIES AND OTHER CREDITS</t>
  </si>
  <si>
    <t>11. NOTES TO BALANCE SHEET</t>
  </si>
  <si>
    <t>1.  The space below and on the page following is provided for important notes regarding the balance sheet or any account thereof.</t>
  </si>
  <si>
    <t xml:space="preserve"> on account of violations of statutes; and abandoned construction projects.  Amounts of less than $25,000</t>
  </si>
  <si>
    <t xml:space="preserve"> may be grouped by subsidiary categories for each of the items for Class A companies and less than  $2,000</t>
  </si>
  <si>
    <t>49. OTHER INTEREST DEDUCTIONS</t>
  </si>
  <si>
    <t xml:space="preserve">1.   From each affiliated company to which interest on debt was incurred during the year  show the amount and </t>
  </si>
  <si>
    <t xml:space="preserve">      interest rate respectively for (a) advances on notes, (b) advances on open account, (c) notes payable, and </t>
  </si>
  <si>
    <t xml:space="preserve">      (e) other debt, and total interest.  Explain the nature of the other debt on which interest was incurred</t>
  </si>
  <si>
    <t xml:space="preserve">      during the year.</t>
  </si>
  <si>
    <t>59. GENERAL SERVICES AND LICENSES,</t>
  </si>
  <si>
    <t>ADVISORY, MANAGEMENT, ENGINEERING, OR PURCHASING SERVICES</t>
  </si>
  <si>
    <t>Balance at End</t>
  </si>
  <si>
    <t>Charges</t>
  </si>
  <si>
    <t>Credits</t>
  </si>
  <si>
    <t xml:space="preserve"> Central Office Assets</t>
  </si>
  <si>
    <t>Digital Electronic Switching</t>
  </si>
  <si>
    <t>Public Telephone Terminal Equip.</t>
  </si>
  <si>
    <t xml:space="preserve"> Cable and Wire Facilities Assets</t>
  </si>
  <si>
    <t>2411</t>
  </si>
  <si>
    <t>2421</t>
  </si>
  <si>
    <t>2422</t>
  </si>
  <si>
    <t>2423</t>
  </si>
  <si>
    <t>2424</t>
  </si>
  <si>
    <t>2425</t>
  </si>
  <si>
    <t>2426</t>
  </si>
  <si>
    <t>2431</t>
  </si>
  <si>
    <t>2441</t>
  </si>
  <si>
    <t>Conduit Systems</t>
  </si>
  <si>
    <t>During Year</t>
  </si>
  <si>
    <t>Retirements</t>
  </si>
  <si>
    <t>Debit or</t>
  </si>
  <si>
    <t>Date</t>
  </si>
  <si>
    <t>(Credit)</t>
  </si>
  <si>
    <t>End of Year</t>
  </si>
  <si>
    <t>THIS PAGE LEFT BLANK INTENTIONALLY</t>
  </si>
  <si>
    <t>18. ANALYSIS OF ASSETS PURCHASED OR SOLD TO AFFILIATES</t>
  </si>
  <si>
    <t xml:space="preserve">1.  </t>
  </si>
  <si>
    <t xml:space="preserve">Report separately, for each affiliate by account, sales and/or purchases of assets at </t>
  </si>
  <si>
    <t>3. In column (g), report the fair market value which determined the sale or purchase price.  Indicate in</t>
  </si>
  <si>
    <t>any time during the year.</t>
  </si>
  <si>
    <t xml:space="preserve">    footnote the source of fair market value.  If sale price was determined instead by tariffed rate, </t>
  </si>
  <si>
    <t xml:space="preserve">    report this value.  Indicate fair market value with an (F) and tariffed rate with (T) next to the amount in</t>
  </si>
  <si>
    <t xml:space="preserve">2.  </t>
  </si>
  <si>
    <t>The net book value in column (f) shall equal the gross investment less accumulated depreciation</t>
  </si>
  <si>
    <t xml:space="preserve">    column (g).</t>
  </si>
  <si>
    <t>and other applicable valuation reserves in column (e).</t>
  </si>
  <si>
    <t>Name of</t>
  </si>
  <si>
    <t>Account</t>
  </si>
  <si>
    <t>Original</t>
  </si>
  <si>
    <t>Accumulated</t>
  </si>
  <si>
    <t>Net Book</t>
  </si>
  <si>
    <t>FMV or</t>
  </si>
  <si>
    <t>Sale</t>
  </si>
  <si>
    <t>Affiliate</t>
  </si>
  <si>
    <t>Cost</t>
  </si>
  <si>
    <t>Depreciation</t>
  </si>
  <si>
    <t>Value</t>
  </si>
  <si>
    <t>Tariffed Rate</t>
  </si>
  <si>
    <t>Purchased Price</t>
  </si>
  <si>
    <t>Price</t>
  </si>
  <si>
    <t>Notes:</t>
  </si>
  <si>
    <t>19. ANALYSIS OF ENTRIES IN ACCUMULATED DEPRECIATION</t>
  </si>
  <si>
    <t>For the total of accrual reflected in column (c), show in a note the amounts concurrently charged to Accounts 6561,</t>
  </si>
  <si>
    <t>6562 and to other accounts (specify).</t>
  </si>
  <si>
    <t>INCOME</t>
  </si>
  <si>
    <t>TELEPHONE OPERATING INCOME</t>
  </si>
  <si>
    <t>Operating Revenues........................................................................</t>
  </si>
  <si>
    <t>Operating Expenses........................................................................</t>
  </si>
  <si>
    <t>72</t>
  </si>
  <si>
    <t>OTHER OPERATING INCOME AND EXPENSE</t>
  </si>
  <si>
    <t>7110</t>
  </si>
  <si>
    <t>Income from Custom Work...............................................................</t>
  </si>
  <si>
    <t>7130</t>
  </si>
  <si>
    <t>Return from Nonregulated Use of Regulated Facilities...................</t>
  </si>
  <si>
    <t xml:space="preserve">2.  Report the amount and interest rate for each class of debt on which other interest charges were incurred </t>
  </si>
  <si>
    <t xml:space="preserve">     during the year.</t>
  </si>
  <si>
    <t>Account 7540.1  Other Interest Deductions-Affiliated Companies</t>
  </si>
  <si>
    <t>Total Other Interest Deductions-Affiliated Companies</t>
  </si>
  <si>
    <t xml:space="preserve">Account 7540.2  Other Interest Deductions </t>
  </si>
  <si>
    <t xml:space="preserve">                  Total Other Interest Deductions</t>
  </si>
  <si>
    <t>50. OTHER NONOPERATING INCOME</t>
  </si>
  <si>
    <t>Give the nature and source of each item recorded in this account, before taxes, and the amount thereof for the year.</t>
  </si>
  <si>
    <t xml:space="preserve">Amounts of less than $25,000 may be grouped by subsidiary categories for each of the items for Class A companies and </t>
  </si>
  <si>
    <t xml:space="preserve">Total  </t>
  </si>
  <si>
    <t>51. EXTRAORDINARY ITEMS</t>
  </si>
  <si>
    <t>Show in column (a), separately by accounts, a brief description of each item in accounts 7610, Extraordinary Income Credits, and 7620,</t>
  </si>
  <si>
    <t>Extraordinary Income Charges.  Report the applicable income tax effect in column (d).</t>
  </si>
  <si>
    <t>For each item, cite the date of Commission approval and authorization (e.g. Case or Docket No.).   Also, see section 661.17 of the</t>
  </si>
  <si>
    <t>Uniform System of Accounts.</t>
  </si>
  <si>
    <t>Tax Effect Incl. in</t>
  </si>
  <si>
    <t>Debit Amounts</t>
  </si>
  <si>
    <t>Credit Amounts</t>
  </si>
  <si>
    <t>Totals</t>
  </si>
  <si>
    <t>51A. CONTINGENT LIABILITIES</t>
  </si>
  <si>
    <t>Describe in column (e) the details of all contingent liabilities.</t>
  </si>
  <si>
    <t>In columns (f) through (i) report the accounts used to record the contingent liabilities and the amounts.</t>
  </si>
  <si>
    <t>For each item, cite the date of Commission approval and authorization (e.g. Case or Docket No.). Also, see section 661.17 of the</t>
  </si>
  <si>
    <t xml:space="preserve">Total       </t>
  </si>
  <si>
    <t xml:space="preserve">  X X X</t>
  </si>
  <si>
    <t>53. Employee Protective Plans</t>
  </si>
  <si>
    <t>Report a summary of each employee program in effect at any time during the year.  This schedule is intended</t>
  </si>
  <si>
    <t>Plant Specific Operations (cont.)</t>
  </si>
  <si>
    <t>Cable and Wire Facilities Expenses</t>
  </si>
  <si>
    <t>6411</t>
  </si>
  <si>
    <t>6421</t>
  </si>
  <si>
    <t>6422</t>
  </si>
  <si>
    <t>6423</t>
  </si>
  <si>
    <t>6424</t>
  </si>
  <si>
    <t>6425</t>
  </si>
  <si>
    <t>6426</t>
  </si>
  <si>
    <t>6431</t>
  </si>
  <si>
    <t>6441</t>
  </si>
  <si>
    <t>6410</t>
  </si>
  <si>
    <t>Total Plant Specific Operations Expense</t>
  </si>
  <si>
    <t>Plant Nonspecific Operations</t>
  </si>
  <si>
    <t>Other Property, Plant &amp; Equipment Expenses</t>
  </si>
  <si>
    <t>On line 22, the term "Minimum Required Contribution" shall mean the payment by the employer to its employees' pension</t>
  </si>
  <si>
    <t>Interest Cost</t>
  </si>
  <si>
    <t>fund necessary to meet the requirement set forth in the Employee Retirement Income Security Act of 1974.</t>
  </si>
  <si>
    <t>Actual Return on Plan Assets [(Gain) or Loss]</t>
  </si>
  <si>
    <t>On line 24, the term "Maximum Amount Deductible" shall mean the amount of pension expense that is allowable under</t>
  </si>
  <si>
    <t>Deferral of Asset Gain or (Loss)</t>
  </si>
  <si>
    <t>Section 415 of the Internal Revenue Code.</t>
  </si>
  <si>
    <t>Amortization of Transition Amount</t>
  </si>
  <si>
    <t>Report on line 26 the dollar amount applicable to the reporting company which has been included in the amount on line 18.</t>
  </si>
  <si>
    <t>Amortization of Unrecognized Prior Service Cost</t>
  </si>
  <si>
    <t>13.</t>
  </si>
  <si>
    <t>Report on line 27 the dollar amount included on line 26 which has been capitalized.</t>
  </si>
  <si>
    <t>Total Pension Cost</t>
  </si>
  <si>
    <t>Number of Active Employees Covered by Plan</t>
  </si>
  <si>
    <t>For the above plan, specify and explain in the space below any accounting changes or changes in assumptions or elected</t>
  </si>
  <si>
    <t>Number of Retired Employees Covered by Plan</t>
  </si>
  <si>
    <t>options made during the reporting year.  Quantify the effects of each such revision on each of the amounts reported on</t>
  </si>
  <si>
    <t>Number of Previous Employees Vested but Not Retired</t>
  </si>
  <si>
    <t>page 85.  Use a separate insert sheet if more space is required.</t>
  </si>
  <si>
    <t>REPORTING COMPANY</t>
  </si>
  <si>
    <t>Pension Cost Capitalized</t>
  </si>
  <si>
    <t xml:space="preserve">     and a certified copy of every other agreement (trustee or otherwise) under which voting securities are held for beneficial</t>
  </si>
  <si>
    <t xml:space="preserve">     owners. If any such agreement has been filed with a previous report, reference to the earlier report will be sufficient provided</t>
  </si>
  <si>
    <t xml:space="preserve">     changes or modification since filing are shown.</t>
  </si>
  <si>
    <t xml:space="preserve"> Number of Votes as of</t>
  </si>
  <si>
    <t>Name and Address of Security Holder</t>
  </si>
  <si>
    <t>Common</t>
  </si>
  <si>
    <t>Other (Specify)</t>
  </si>
  <si>
    <t xml:space="preserve"> 223-88</t>
  </si>
  <si>
    <t>7. VOTING POWERS AND ELECTIONS</t>
  </si>
  <si>
    <t xml:space="preserve">      '(if the answer to either query 1 or 2 is "No", give full particulars in a note.)</t>
  </si>
  <si>
    <t xml:space="preserve"> 4. State the place and date of the latest general meeting held prior to the end of the year for the election of directors.</t>
  </si>
  <si>
    <t xml:space="preserve">     date.</t>
  </si>
  <si>
    <t xml:space="preserve"> 7. If any security has preferences, special privileges, or restrictions in the election of directors, trustees or managers, or in the</t>
  </si>
  <si>
    <t xml:space="preserve">     determination of any corporate action, give details.</t>
  </si>
  <si>
    <t>223-96</t>
  </si>
  <si>
    <t>8. IMPORTANT CHANGES DURING THE YEAR</t>
  </si>
  <si>
    <t xml:space="preserve">Report important changes of the types listed.  Except as otherwise indicated, data  furnished should apply to the same period the </t>
  </si>
  <si>
    <t>Other Prepayments ...............................................................</t>
  </si>
  <si>
    <t>1350</t>
  </si>
  <si>
    <t>Other Current Assets ...........................................................</t>
  </si>
  <si>
    <t>1360</t>
  </si>
  <si>
    <t xml:space="preserve"> 1. Report the requested information for each holder of record of five percent or more of the voting capital or, if there are fewer</t>
  </si>
  <si>
    <t>NONOPERATING TAXES</t>
  </si>
  <si>
    <t>7410</t>
  </si>
  <si>
    <t>Nonoperating Investment Tax Credits-Net (-).....................................</t>
  </si>
  <si>
    <t>7420</t>
  </si>
  <si>
    <t>Nonoperating Federal Income Taxes.............................................</t>
  </si>
  <si>
    <t>73</t>
  </si>
  <si>
    <t>7430</t>
  </si>
  <si>
    <t>Nonoperating State and Local Income Taxes...............................</t>
  </si>
  <si>
    <t>7440</t>
  </si>
  <si>
    <t>Nonoperating Other Taxes..............................................................</t>
  </si>
  <si>
    <t>7450</t>
  </si>
  <si>
    <t>Provision for Deferred Nonoperating Income Taxes-Net...............</t>
  </si>
  <si>
    <t>Total Nonoperating Taxes</t>
  </si>
  <si>
    <t>Total Nonoperating Income</t>
  </si>
  <si>
    <t>Income Available for Fixed Charges</t>
  </si>
  <si>
    <t>INTEREST AND RELATED ITEMS</t>
  </si>
  <si>
    <t>7510</t>
  </si>
  <si>
    <t>Interest on Funded Debt..................................................................</t>
  </si>
  <si>
    <t>7520</t>
  </si>
  <si>
    <t>7530</t>
  </si>
  <si>
    <t>7540</t>
  </si>
  <si>
    <t>Other Interest Deductions................................................................</t>
  </si>
  <si>
    <t>Total Interest and Related Items</t>
  </si>
  <si>
    <t>Income Before Extraordinary Items</t>
  </si>
  <si>
    <t>12. INCOME AND RETAINED EARNINGS STATEMENT (Continued)</t>
  </si>
  <si>
    <t>EXTRAORDINARY ITEMS</t>
  </si>
  <si>
    <t>7610</t>
  </si>
  <si>
    <t>Extraordinary Income Credits...........................................................</t>
  </si>
  <si>
    <t>7620</t>
  </si>
  <si>
    <t>Extraordinary Income Charges........................................................</t>
  </si>
  <si>
    <t>7630</t>
  </si>
  <si>
    <t>Current Income Tax Effect of Extraordinary Items-Net....................</t>
  </si>
  <si>
    <t>7640</t>
  </si>
  <si>
    <t>Provision for Def. Income Tax Effect of Extra. Items-Net................</t>
  </si>
  <si>
    <t>Total Extraordinary Items</t>
  </si>
  <si>
    <t>JURISDICTIONAL DIFFERENCES AND NONREG. INCOME ITEMS</t>
  </si>
  <si>
    <t>7910</t>
  </si>
  <si>
    <t>Income Effect of Jurisdictional Ratemaking Differences-Net..........</t>
  </si>
  <si>
    <t>- -</t>
  </si>
  <si>
    <t>x</t>
  </si>
  <si>
    <t>7990</t>
  </si>
  <si>
    <t>Nonregulated Net Income...............................................................</t>
  </si>
  <si>
    <t>47</t>
  </si>
  <si>
    <t>Total Jurisdictional Differences and Extraordinary Items</t>
  </si>
  <si>
    <t>Net Income</t>
  </si>
  <si>
    <t>RETAINED EARNINGS</t>
  </si>
  <si>
    <t>Unappropriated Retained Earnings (at Beginning of Period)..</t>
  </si>
  <si>
    <t>50</t>
  </si>
  <si>
    <t>4550.4</t>
  </si>
  <si>
    <t>51</t>
  </si>
  <si>
    <t>4550.5</t>
  </si>
  <si>
    <t>52</t>
  </si>
  <si>
    <t>4550.6</t>
  </si>
  <si>
    <t>Dividends Declared-Preferred Stock..............................................</t>
  </si>
  <si>
    <t>53</t>
  </si>
  <si>
    <t>4550.7</t>
  </si>
  <si>
    <t>Dividends Declared-Common Stock..............................................</t>
  </si>
  <si>
    <t>4550.8</t>
  </si>
  <si>
    <t>Adjustments to Retained Earnings.................................................</t>
  </si>
  <si>
    <t>Net Change to Unappropriated Retained Earnings</t>
  </si>
  <si>
    <t>58</t>
  </si>
  <si>
    <t>Total Retained Earnings</t>
  </si>
  <si>
    <t>UNAPPROPRIATED UNDISTRIBUTED AFFILIATE EARNINGS</t>
  </si>
  <si>
    <t>59</t>
  </si>
  <si>
    <t xml:space="preserve">  5040</t>
  </si>
  <si>
    <t>Local Private Line</t>
  </si>
  <si>
    <t xml:space="preserve">  5050</t>
  </si>
  <si>
    <t>Customer Premises</t>
  </si>
  <si>
    <t xml:space="preserve">  5060</t>
  </si>
  <si>
    <t>Other Local Exchange</t>
  </si>
  <si>
    <t xml:space="preserve">  5069</t>
  </si>
  <si>
    <t>Other Local Exchange Settlements</t>
  </si>
  <si>
    <t>Total Local Network Services Revenues</t>
  </si>
  <si>
    <t>NETWORK ACCESS SERVICES REVENUES</t>
  </si>
  <si>
    <t xml:space="preserve">  5081</t>
  </si>
  <si>
    <t>End User</t>
  </si>
  <si>
    <t xml:space="preserve">  5082</t>
  </si>
  <si>
    <t>Switched Access</t>
  </si>
  <si>
    <t xml:space="preserve">  5083</t>
  </si>
  <si>
    <t>Special Access</t>
  </si>
  <si>
    <t xml:space="preserve">  5084</t>
  </si>
  <si>
    <t>State Access</t>
  </si>
  <si>
    <t>Total Access Services Revenues</t>
  </si>
  <si>
    <t>LONG DISTANCE NETWORK SERVICES REVENUES</t>
  </si>
  <si>
    <t xml:space="preserve">  5100</t>
  </si>
  <si>
    <t>Long Distance Message</t>
  </si>
  <si>
    <t xml:space="preserve">  5111</t>
  </si>
  <si>
    <t>Long Distance Inward-Only</t>
  </si>
  <si>
    <t xml:space="preserve">  5112</t>
  </si>
  <si>
    <t>Long Distance Outward-Only</t>
  </si>
  <si>
    <t xml:space="preserve">  5121</t>
  </si>
  <si>
    <t>Subvoice Grade Long Distance Private Network</t>
  </si>
  <si>
    <t xml:space="preserve">  5122</t>
  </si>
  <si>
    <t>Voice Grade Long Distance Private Network</t>
  </si>
  <si>
    <t xml:space="preserve">  5123</t>
  </si>
  <si>
    <t>Audio Program Grade Long Distance Private Network</t>
  </si>
  <si>
    <t xml:space="preserve">  5124</t>
  </si>
  <si>
    <t>Video Program Grade Long Distance Private Network</t>
  </si>
  <si>
    <t xml:space="preserve">  5125</t>
  </si>
  <si>
    <t>Digital Transmission Long Distance Private Network</t>
  </si>
  <si>
    <t xml:space="preserve">  5126</t>
  </si>
  <si>
    <t>Long Distance Private Network Switching</t>
  </si>
  <si>
    <t xml:space="preserve">  5128</t>
  </si>
  <si>
    <t>Other Long Distance Private Network</t>
  </si>
  <si>
    <t xml:space="preserve">  5129</t>
  </si>
  <si>
    <t>Other Long Distance Private Network Settlements</t>
  </si>
  <si>
    <t xml:space="preserve">  5160</t>
  </si>
  <si>
    <t>Other Long Distance</t>
  </si>
  <si>
    <t xml:space="preserve">  5169</t>
  </si>
  <si>
    <t>Other Long Distance Settlements</t>
  </si>
  <si>
    <t>Total Long Distance Network Services Revenues</t>
  </si>
  <si>
    <t>MISCELLANEOUS REVENUES</t>
  </si>
  <si>
    <t xml:space="preserve">  5230</t>
  </si>
  <si>
    <t>Directory</t>
  </si>
  <si>
    <t xml:space="preserve">  5240</t>
  </si>
  <si>
    <t>Rent</t>
  </si>
  <si>
    <t xml:space="preserve">  5250</t>
  </si>
  <si>
    <t xml:space="preserve">  5261</t>
  </si>
  <si>
    <t>Special Billing Arrangements</t>
  </si>
  <si>
    <t xml:space="preserve">  5262</t>
  </si>
  <si>
    <t>Customer Operations</t>
  </si>
  <si>
    <t xml:space="preserve">  5263</t>
  </si>
  <si>
    <t>Plant Operations</t>
  </si>
  <si>
    <t xml:space="preserve">  5264</t>
  </si>
  <si>
    <t>Other Incidental Regulated</t>
  </si>
  <si>
    <t xml:space="preserve">  5269</t>
  </si>
  <si>
    <t>Other Settlements</t>
  </si>
  <si>
    <t xml:space="preserve">  5270.1</t>
  </si>
  <si>
    <t>Interstate Billing and Collection</t>
  </si>
  <si>
    <t xml:space="preserve">  5270.2</t>
  </si>
  <si>
    <t>Intrastate Billing and Collection</t>
  </si>
  <si>
    <t xml:space="preserve">  5280</t>
  </si>
  <si>
    <t>Total Miscellaneous Revenues</t>
  </si>
  <si>
    <t>UNCOLLECTIBLE REVENUES</t>
  </si>
  <si>
    <t xml:space="preserve">  5301</t>
  </si>
  <si>
    <t>Uncollectible-Telecommunications</t>
  </si>
  <si>
    <t xml:space="preserve">  5302</t>
  </si>
  <si>
    <t>Uncollectible-Other</t>
  </si>
  <si>
    <t>Total Uncollectible Revenues</t>
  </si>
  <si>
    <t xml:space="preserve">TOTAL OPERATING REVENUES   </t>
  </si>
  <si>
    <t>contracts.  If they are participating, explain the terms and state the cost difference between the contract(s) purchased and</t>
  </si>
  <si>
    <t>specified by beginning and ending dates, and (5) amount of the current year's amortization.</t>
  </si>
  <si>
    <t>identical contracts without the participating feature.</t>
  </si>
  <si>
    <t>If the event qualified as a "small settlement" under SFAS 88, and the company elected not to recognize the gain or loss, state:</t>
  </si>
  <si>
    <t xml:space="preserve">   a. number of employees affected</t>
  </si>
  <si>
    <t xml:space="preserve">   b. the cost of the settlement</t>
  </si>
  <si>
    <t xml:space="preserve">   c. the amount of PBO settled</t>
  </si>
  <si>
    <t xml:space="preserve">Fair Value of Plan Assets at End of the Period </t>
  </si>
  <si>
    <t>*  Specify the source of any amount reported on Line 4.</t>
  </si>
  <si>
    <t>** Specify the type and amount of any expenses reported on Line 8.</t>
  </si>
  <si>
    <t>56C. ANALYSIS OF OPEB COSTS, FUNDING AND DEFERRALS (Continued)</t>
  </si>
  <si>
    <t>The data requested on Lines 1 through 12  are for the internal reserve, the establishment of which is required by the Commission's</t>
  </si>
  <si>
    <t>"Statement of Policy and Order Concerning the Accounting and Ratemaking Treatment for Pensions and Postretirement Benefits Other</t>
  </si>
  <si>
    <t>Than Pensions"  (Case 91-M-0890, issued and effective September 7, 1993).   The amounts reported below are to be consistent with the</t>
  </si>
  <si>
    <t>definitions and intent contained in that Statement.</t>
  </si>
  <si>
    <t>The "rate allowance"  to be reported on Line 2  is the amount which was projected to be charged to expense accounts (i.e., not charged to</t>
  </si>
  <si>
    <t>construction, depreciation, nor the rate base allowance related to capitalized OPEB costs) in the company's latest rate proceeding,</t>
  </si>
  <si>
    <t>adjusted to actual Kwh (etc.) sales as per the above Policy Statement.</t>
  </si>
  <si>
    <t>The amount reported on Line 9 less the amount on Line 10 should total the amount reported on Line 5 of Page 89.</t>
  </si>
  <si>
    <t>In certain instances, a portion of the OPEB internal reserve may not be subject to the accrual of interest (e.g., in the company's last rate case,</t>
  </si>
  <si>
    <t>a portion of the reserve may have been used as a rate base reduction).  Report on Line 12 the balance of the reserve, net of its related</t>
  </si>
  <si>
    <t>deferred income tax effect, which is subject to the accrual of interest.</t>
  </si>
  <si>
    <t>The Commission's September 7, 1993 Policy Statement on pensions and OPEB stated that, except under certain circumstances, the</t>
  </si>
  <si>
    <t>difference between 1)  the rate allowance for OPEB expense, plus any pension related or other funds or credits the company is directed to</t>
  </si>
  <si>
    <t>use for OPEB purposes, and 2)  OPEB expense determined as required therein, are to be deferred for future recovery.   Report on Lines 13</t>
  </si>
  <si>
    <t xml:space="preserve"> through 17 the amounts relating to this requirement. </t>
  </si>
  <si>
    <t>New York State</t>
  </si>
  <si>
    <t>Jurisdiction</t>
  </si>
  <si>
    <t xml:space="preserve">      (b)   </t>
  </si>
  <si>
    <t xml:space="preserve">              OPEB RELATED ASSETS RECORDED IN AN INTERNAL RESERVE</t>
  </si>
  <si>
    <t>Balance in Internal Reserve at Beginning of the Period - [ (Debit) / Credit ]</t>
  </si>
  <si>
    <t>Amount of the Company's Latest Rate Allowance for OPEB Expense</t>
  </si>
  <si>
    <t>Amount of OPEB costs actually charged to Construction</t>
  </si>
  <si>
    <t xml:space="preserve">Pension Related or Other Funds or Credits this Commission Directed the Company </t>
  </si>
  <si>
    <t xml:space="preserve">     to Use for OPEB Purposes</t>
  </si>
  <si>
    <t>Interest Accrued on Fund Balance</t>
  </si>
  <si>
    <t>Cost Benefits Paid to or for Plan Participants</t>
  </si>
  <si>
    <t>Amount Transferred to an External OPEB Dedicated Fund</t>
  </si>
  <si>
    <t>Other Debits or Credits to the Internal Reserve *</t>
  </si>
  <si>
    <t>Balance in Internal Reserve at End of the Period</t>
  </si>
  <si>
    <t>Balance of Deferred Income Tax Applicable to the Internal Reserve</t>
  </si>
  <si>
    <t>Interest Rate Applied  to Internal Reserve  Balances</t>
  </si>
  <si>
    <t>Internal Reserve Balance Subject to Accrual of Interest (net of tax)</t>
  </si>
  <si>
    <t xml:space="preserve">              ACCUMULATED DEFERRED OPEB EXPENSE</t>
  </si>
  <si>
    <t>Accumulated Deferred Balance Beginning of Period - [Debit / (Credit)]</t>
  </si>
  <si>
    <t>Deferral Applicable to Current Year Variation</t>
  </si>
  <si>
    <t>Amortization of Previous Deferrals</t>
  </si>
  <si>
    <t>Accumulated Deferred Balance at End of Period</t>
  </si>
  <si>
    <t>Balance of Deferred Income Tax Applicable to Deferred OPEB Expense at the End of Period</t>
  </si>
  <si>
    <t xml:space="preserve">  * Briefly explain any amounts reported on Line 8.</t>
  </si>
  <si>
    <t>The amount reported on Line 24 is to include the amortization of gains and losses arising from changes in</t>
  </si>
  <si>
    <t>assumptions.</t>
  </si>
  <si>
    <t xml:space="preserve">Standard accounting procedures will apply in determining the nature of any entry (e.g. Uncollectibles, a revenue item, is normally a debit entry, and should be entered as a "positive" number unless the reported balance is a "credit").  Entries of a reverse or contrary character shall be indicated by parentheses around the number. </t>
  </si>
  <si>
    <t>If any corporation, business trust, or similar organization or combination of such organizations jointly held control over the respondent at end of year, state name of controlling corporation or organization, manner in which control was held and extent of control. If control was in a holding company organization, show the chain of ownership or control to the main parent company or organization. If control was held by trustee(s), state name of trustee(s), name of beneficiaries for</t>
  </si>
  <si>
    <t>* Allowance based upon collection of revenues and operating expenses:</t>
  </si>
  <si>
    <t>For Example:</t>
  </si>
  <si>
    <t>Lag</t>
  </si>
  <si>
    <t>Weighted</t>
  </si>
  <si>
    <t>Amount</t>
  </si>
  <si>
    <t>Percentage</t>
  </si>
  <si>
    <t>Days</t>
  </si>
  <si>
    <t>1.  Advance Billings (Local Service, etc.)</t>
  </si>
  <si>
    <t xml:space="preserve">     Arrears Billings (Toll, etc.)</t>
  </si>
  <si>
    <t>2.  Weighted Days - 33 divided by 365 days equals 9.04%</t>
  </si>
  <si>
    <t>3.  Operating Expenses minus Depreciation multiplied by 9.04% equals Cash Working Capital</t>
  </si>
  <si>
    <t>10. Instructions for Rate of Return and Return on Common Equity</t>
  </si>
  <si>
    <t>10. Rate of Return and Return on Common Equity</t>
  </si>
  <si>
    <t xml:space="preserve">Subject to </t>
  </si>
  <si>
    <t>RATE OF RETURN AND RETURN ON COMMON EQUITY COMPUTATIONS:</t>
  </si>
  <si>
    <t>Separation</t>
  </si>
  <si>
    <t>Intrastate</t>
  </si>
  <si>
    <t>Line 1:</t>
  </si>
  <si>
    <t>Income Available for Return and Calculation of Rate Base</t>
  </si>
  <si>
    <t>Column (a): Page 12, Line 29, Column (e)</t>
  </si>
  <si>
    <t>Net Operating Income after Rate Case Adj</t>
  </si>
  <si>
    <t>$</t>
  </si>
  <si>
    <t>Column (b): Page 12, Line 29, Column (f)</t>
  </si>
  <si>
    <t>Rate Base</t>
  </si>
  <si>
    <t>Line 2:</t>
  </si>
  <si>
    <t>Column (a): Page 13, Line 14, Column (e)</t>
  </si>
  <si>
    <t>Total Operation Expenses</t>
  </si>
  <si>
    <t>Net Increase (Decrease) in Cash &amp; Equivalents</t>
  </si>
  <si>
    <t>Net Cash Provided by (Used In) Investing Activities</t>
  </si>
  <si>
    <t>Total Extraordinary &amp; Nonregulated Items</t>
  </si>
  <si>
    <t>If this is the first year the company is subject to the reporting requirements of this schedule, complete separate forms for</t>
  </si>
  <si>
    <t xml:space="preserve">     PBO at settlement date</t>
  </si>
  <si>
    <t>each reportable event having occurred since the company's adoption of SFAS-87 and include those forms in the current</t>
  </si>
  <si>
    <t xml:space="preserve">     Year-to-date increase (or decrease) in actuarial discount rate </t>
  </si>
  <si>
    <t>Annual Report.</t>
  </si>
  <si>
    <t xml:space="preserve">     Percentage decrease in PBO for each 100 basis-point increase in the discount rate</t>
  </si>
  <si>
    <t xml:space="preserve">     Liability gain or (loss): {(6) x (7) x (8)} x 100 -- see instructions</t>
  </si>
  <si>
    <t>In line 1-15 report activities for holding company or parent company; on line 16-18 report details for the reporting</t>
  </si>
  <si>
    <t>Settlement gain or (loss):</t>
  </si>
  <si>
    <t xml:space="preserve">company. </t>
  </si>
  <si>
    <t xml:space="preserve">      Accounting value of obligation which was settled</t>
  </si>
  <si>
    <t xml:space="preserve">      Settlement cost (e.g., price of purchased annuity contract)</t>
  </si>
  <si>
    <t>Report on line 1 the amount of overfunding remaining (excess of plan assets, adjusted for accrued or prepaid pension</t>
  </si>
  <si>
    <t xml:space="preserve">      Settlement gain or (loss): (10)-(11)</t>
  </si>
  <si>
    <t>costs, over the Pension Benefit Obligation), if any, from when the company first complied with SFAS-87.  The amount</t>
  </si>
  <si>
    <t>Total accumulated gain or (loss): (1)+(2)+(5)+(9)+(12)</t>
  </si>
  <si>
    <t>should be adjusted by the year-to-date amortization.</t>
  </si>
  <si>
    <t>Settlement ratio: (10)/(6)</t>
  </si>
  <si>
    <t>14.</t>
  </si>
  <si>
    <t>Pretax gain recognizable in current income: (13) x (14)</t>
  </si>
  <si>
    <t>15.</t>
  </si>
  <si>
    <t>Report on line 2 the actuarial gains and losses that occurred in prior fiscal years</t>
  </si>
  <si>
    <t>following compliance with SFAS-87 but have not yet been amortized.  The amount should be</t>
  </si>
  <si>
    <t>Portion of amount on line 15 allocated to reporting company</t>
  </si>
  <si>
    <t>16.</t>
  </si>
  <si>
    <t>adjusted by the year-to-date amortization.</t>
  </si>
  <si>
    <t>Tax-affected gain:</t>
  </si>
  <si>
    <t xml:space="preserve">     Tax rate</t>
  </si>
  <si>
    <t>17.</t>
  </si>
  <si>
    <t>Report on line 3 the actual return on plan assets (the sum of investment income and appreciation).</t>
  </si>
  <si>
    <t xml:space="preserve">     Gain or (loss) after provision for income tax: 16 x [100% - (17)]</t>
  </si>
  <si>
    <t>18.</t>
  </si>
  <si>
    <t xml:space="preserve">      Dividends received from associated and subsidiary companies</t>
  </si>
  <si>
    <t xml:space="preserve">         accounted for under the equity method</t>
  </si>
  <si>
    <t xml:space="preserve">      Other Adjustments:</t>
  </si>
  <si>
    <t xml:space="preserve">      Total Adjustments</t>
  </si>
  <si>
    <t>Net cash provided by (used in) operating activities</t>
  </si>
  <si>
    <t>Cash flows from investing activities:</t>
  </si>
  <si>
    <t xml:space="preserve">   Cash outflows for construction (-)</t>
  </si>
  <si>
    <t xml:space="preserve">      Gross additions to:</t>
  </si>
  <si>
    <t xml:space="preserve">         Telephone plant (include capital leases)</t>
  </si>
  <si>
    <t xml:space="preserve">         Common plant</t>
  </si>
  <si>
    <t xml:space="preserve">         Non-utility plant</t>
  </si>
  <si>
    <t xml:space="preserve">         Other plant</t>
  </si>
  <si>
    <t>The estimated net salvage factors in columns (c) and (i) shall be shown as a percentage of original cost. Columns (b) and (c)</t>
  </si>
  <si>
    <t>shall be left blank only when two or more subclasses are indicated in Section II.</t>
  </si>
  <si>
    <t>3. If the consideration given or received for any investment reported in the schedule was other than cash,</t>
  </si>
  <si>
    <t xml:space="preserve">    individually to less than $100,000 each in the case of Class A companies, or $10,000 in case of class B companies, may be shown as a</t>
  </si>
  <si>
    <t xml:space="preserve">    give particulars in a note.</t>
  </si>
  <si>
    <t xml:space="preserve">    balancing amount on the line immediately preceding the total of account 1402.  (By an inactive company is meant one which has been</t>
  </si>
  <si>
    <t xml:space="preserve">    practically absorbed in a controlling company, and which neither operates properly nor administers its financial affairs; if it maintains an</t>
  </si>
  <si>
    <t>4. The book cost of investments transferred from other accounts shall be reported in column(d).  The book</t>
  </si>
  <si>
    <t xml:space="preserve">    organization, it does so only for the purpose of complying with legal requirements and maintaining title to property or franchises.)</t>
  </si>
  <si>
    <t xml:space="preserve">    cost of investments transferred to other accounts or the amount by which investments are written down</t>
  </si>
  <si>
    <t xml:space="preserve">    shall be reported in column (e).  All such entries shall be explained in notes.</t>
  </si>
  <si>
    <t>INVESTMENTS AT END OF YEAR</t>
  </si>
  <si>
    <t>% of</t>
  </si>
  <si>
    <t>Interest or Dividends</t>
  </si>
  <si>
    <t>Book Cost of</t>
  </si>
  <si>
    <t>Shares of Stock</t>
  </si>
  <si>
    <t>Gain (G)</t>
  </si>
  <si>
    <t>Credited</t>
  </si>
  <si>
    <t>Investment</t>
  </si>
  <si>
    <t>of Investments</t>
  </si>
  <si>
    <t>Lien</t>
  </si>
  <si>
    <t>or Loss (L)</t>
  </si>
  <si>
    <t>to Income</t>
  </si>
  <si>
    <t>Class</t>
  </si>
  <si>
    <t>Description of Investment</t>
  </si>
  <si>
    <t>Made During</t>
  </si>
  <si>
    <t>Disposed of</t>
  </si>
  <si>
    <t>Face Amount of</t>
  </si>
  <si>
    <t>Rights in</t>
  </si>
  <si>
    <t>References</t>
  </si>
  <si>
    <t>from Investments</t>
  </si>
  <si>
    <t>During the Year</t>
  </si>
  <si>
    <t>(Including nominal interest rate and term when appropriate)</t>
  </si>
  <si>
    <t>the Year</t>
  </si>
  <si>
    <t>Other Investments</t>
  </si>
  <si>
    <t>Account 7310, 7320</t>
  </si>
  <si>
    <t>Account 1401.2, Advances to Affiliated Companies:</t>
  </si>
  <si>
    <t>Total Account 1401.2</t>
  </si>
  <si>
    <t>Account 1402, Investments in Nonaffiliated Companies:</t>
  </si>
  <si>
    <t>Total Account 1402</t>
  </si>
  <si>
    <t>32. NONREGULATED INVESTMENTS</t>
  </si>
  <si>
    <t xml:space="preserve"> 1. This account shall include the carrier's investment in nonregulated activities, accounted for as provided in Section 661.14 of the Uniform System of Accounts.</t>
  </si>
  <si>
    <t>Subaccount</t>
  </si>
  <si>
    <t>Beginning of Year</t>
  </si>
  <si>
    <t xml:space="preserve"> Subaccount 1406.1 Permanent Investment</t>
  </si>
  <si>
    <t xml:space="preserve"> Subaccount 1406.2 Receivable/Payable</t>
  </si>
  <si>
    <t xml:space="preserve"> Subaccount 1406.3 Current Net Income or Loss</t>
  </si>
  <si>
    <t xml:space="preserve">                     Total</t>
  </si>
  <si>
    <t>36</t>
  </si>
  <si>
    <t>94</t>
  </si>
  <si>
    <t>37</t>
  </si>
  <si>
    <t>38</t>
  </si>
  <si>
    <t>Operating Data</t>
  </si>
  <si>
    <t>Notes Receivable and Notes Receivable</t>
  </si>
  <si>
    <t xml:space="preserve">     Allowance.............................................................................................</t>
  </si>
  <si>
    <t>39</t>
  </si>
  <si>
    <t>Access Lines in Service...........................................................</t>
  </si>
  <si>
    <t>40</t>
  </si>
  <si>
    <t>41-42</t>
  </si>
  <si>
    <t>43-44</t>
  </si>
  <si>
    <t>Deferred Income Taxes  - Cr.  and</t>
  </si>
  <si>
    <t>Nonregulated Investments...................................................................</t>
  </si>
  <si>
    <t>54</t>
  </si>
  <si>
    <t>Other Deferred Charges........................................................................</t>
  </si>
  <si>
    <t>55</t>
  </si>
  <si>
    <t>56</t>
  </si>
  <si>
    <t>57</t>
  </si>
  <si>
    <t>223-97</t>
  </si>
  <si>
    <t>1. GENERAL INSTRUCTIONS</t>
  </si>
  <si>
    <t>1.</t>
  </si>
  <si>
    <t>The completed original of this report shall be filed with the</t>
  </si>
  <si>
    <t>and elsewhere throughout the report where the period</t>
  </si>
  <si>
    <t>Public Service Commission, Albany, NY,</t>
  </si>
  <si>
    <t>covered is shown.  When operations cease during the year</t>
  </si>
  <si>
    <t>on or before the 31st of March next following the end of the</t>
  </si>
  <si>
    <t>because of the disposition of property, the balance sheet</t>
  </si>
  <si>
    <t xml:space="preserve">year to which the report applies.  At least one additional </t>
  </si>
  <si>
    <t>and supporting schedules should consist of balances and</t>
  </si>
  <si>
    <t>copy shall be retained in the files of the reporting</t>
  </si>
  <si>
    <t>items immediately prior to transfer (for accounting</t>
  </si>
  <si>
    <t>telephone corporation.</t>
  </si>
  <si>
    <t>purposes).   If the books are not closed as of that date the</t>
  </si>
  <si>
    <t>data in the report should nevertheless be complete, and the</t>
  </si>
  <si>
    <t>2.</t>
  </si>
  <si>
    <t>If the respondent considers any information requested on  a</t>
  </si>
  <si>
    <t>amounts reported should be supported by information set</t>
  </si>
  <si>
    <t>schedule to be of a proprietary nature, as defined in 16</t>
  </si>
  <si>
    <t>forth in, or as part of, the books of account.</t>
  </si>
  <si>
    <t>NYCRR, Chapter 1, Section 6-1.3 of Chapter 1 of the Rules</t>
  </si>
  <si>
    <t>of Procedure, the schedule as included in the report forms</t>
  </si>
  <si>
    <t>7.</t>
  </si>
  <si>
    <t>All instructions shall be followed and each question shall</t>
  </si>
  <si>
    <t>should be filed as directed by the Commission.  However,</t>
  </si>
  <si>
    <t>be answered fully and accurately. Sufficient answer shall</t>
  </si>
  <si>
    <t>the respondent is required to file one complete copy of</t>
  </si>
  <si>
    <t>appear to show that no question or schedule has been</t>
  </si>
  <si>
    <t>each schedule deemed proprietary, including all detail</t>
  </si>
  <si>
    <t>overlooked. The expression "none" or "not applicable" shall</t>
  </si>
  <si>
    <t>requested, accompanied by a request for proprietary</t>
  </si>
  <si>
    <t>Acct.</t>
  </si>
  <si>
    <t>27. DEFERRED INCOME TAXES-Dr.</t>
  </si>
  <si>
    <t xml:space="preserve"> Report the details of operating income tax expense related to current and noncurrent items which have been paid in advance but which are expected to be charged to income in a</t>
  </si>
  <si>
    <t xml:space="preserve"> future period as a result of tax normalization accounting.</t>
  </si>
  <si>
    <t xml:space="preserve"> In column (f) respondents shall report the adjustments, debit or (credit), made to the items in column (a).  The Adjustment should be explained in a note if the individual item amounts</t>
  </si>
  <si>
    <t xml:space="preserve"> amounts to more than $100,000 for Class A companies or $10,000 for Class B companies.</t>
  </si>
  <si>
    <t>Description of Item</t>
  </si>
  <si>
    <t>Contra</t>
  </si>
  <si>
    <t>Accrual</t>
  </si>
  <si>
    <t>Amortization</t>
  </si>
  <si>
    <t>Property Related</t>
  </si>
  <si>
    <t xml:space="preserve">  Current Deferred Operating Income Taxes-Dr. (Account 1360)</t>
  </si>
  <si>
    <t>Noncurrent Deferred Operating Income Taxes-Dr. (Account 1510)</t>
  </si>
  <si>
    <t>Total Property Related Deferred Operating Income Taxes-Dr.</t>
  </si>
  <si>
    <t>Nonproperty Related</t>
  </si>
  <si>
    <t>27. DEFERRED INCOME TAXES-Dr. (Continued)</t>
  </si>
  <si>
    <t xml:space="preserve">   Noncurrent Deferred Operating Income Taxes-Dr. (Account 1510)</t>
  </si>
  <si>
    <t>Total Nonproperty Related Deferred Operating Income Taxes - Dr.</t>
  </si>
  <si>
    <t xml:space="preserve">  Current Deferred Nonoperating Income Taxes-Dr. (Account 1360)</t>
  </si>
  <si>
    <t>Deferred Income Tax Effect of Extraordinary Items</t>
  </si>
  <si>
    <t>Noncurrent Deferred Nonoperating Income Taxes-Dr. (Account 1510)</t>
  </si>
  <si>
    <t>Total Property Related Deferred Nonoperating Income Taxes-Dr.</t>
  </si>
  <si>
    <t xml:space="preserve">   Noncurrent Deferred Nonoperating Income Taxes-Dr. (Account (1510)</t>
  </si>
  <si>
    <t>FOOTNOTE:   USF Revenues $.....................</t>
  </si>
  <si>
    <t>Recorded in Account:   ....................</t>
  </si>
  <si>
    <t>44. OPERATING EXPENSES BY CATEGORY</t>
  </si>
  <si>
    <t>44. OPERATING EXPENSES BY CATEGORY (Continued)</t>
  </si>
  <si>
    <t>Salaries &amp; Wages</t>
  </si>
  <si>
    <t>Benefits</t>
  </si>
  <si>
    <t>Other Expenses</t>
  </si>
  <si>
    <t xml:space="preserve">(b) </t>
  </si>
  <si>
    <t xml:space="preserve">(c) </t>
  </si>
  <si>
    <t xml:space="preserve">(d) </t>
  </si>
  <si>
    <t>Plant Specific Operations</t>
  </si>
  <si>
    <t>Network Support Expenses</t>
  </si>
  <si>
    <t>6112</t>
  </si>
  <si>
    <t>Motor Vehicle</t>
  </si>
  <si>
    <t>Clearance</t>
  </si>
  <si>
    <t>Net Balance</t>
  </si>
  <si>
    <t>6113</t>
  </si>
  <si>
    <t>6114</t>
  </si>
  <si>
    <t>6115</t>
  </si>
  <si>
    <t>6116</t>
  </si>
  <si>
    <t>6110</t>
  </si>
  <si>
    <t>General Support Expenses</t>
  </si>
  <si>
    <t>6121</t>
  </si>
  <si>
    <t>Land and Building</t>
  </si>
  <si>
    <t>6122</t>
  </si>
  <si>
    <t>Furniture and Artworks</t>
  </si>
  <si>
    <t>6123</t>
  </si>
  <si>
    <t>6124</t>
  </si>
  <si>
    <t>6120</t>
  </si>
  <si>
    <t>Central Office Switching Expenses</t>
  </si>
  <si>
    <t>6211</t>
  </si>
  <si>
    <t>Analog Electronic</t>
  </si>
  <si>
    <t>6212</t>
  </si>
  <si>
    <t>Digital Electronic</t>
  </si>
  <si>
    <t>6215</t>
  </si>
  <si>
    <t>Electro-Mechanical</t>
  </si>
  <si>
    <t>6210</t>
  </si>
  <si>
    <t>6220</t>
  </si>
  <si>
    <t>Operator Systems Expense</t>
  </si>
  <si>
    <t>Central Office Transmission Expenses</t>
  </si>
  <si>
    <t>6231</t>
  </si>
  <si>
    <t>6232</t>
  </si>
  <si>
    <t>6230</t>
  </si>
  <si>
    <t>Information Origination/Termination Expenses</t>
  </si>
  <si>
    <t>6311</t>
  </si>
  <si>
    <t>6321</t>
  </si>
  <si>
    <t>6341</t>
  </si>
  <si>
    <t>Large Private Branch Exchange</t>
  </si>
  <si>
    <t>6351</t>
  </si>
  <si>
    <t>Public Telephone Terminal Equipment</t>
  </si>
  <si>
    <t>6362</t>
  </si>
  <si>
    <t>6310</t>
  </si>
  <si>
    <t>67</t>
  </si>
  <si>
    <t>68</t>
  </si>
  <si>
    <t xml:space="preserve">  5002</t>
  </si>
  <si>
    <t>Optional Extended Area Service</t>
  </si>
  <si>
    <t xml:space="preserve">  5003</t>
  </si>
  <si>
    <t>Cellular Mobile</t>
  </si>
  <si>
    <t xml:space="preserve">  5004</t>
  </si>
  <si>
    <t>Other Mobile Services</t>
  </si>
  <si>
    <t xml:space="preserve">  5010</t>
  </si>
  <si>
    <t>Public Telephone</t>
  </si>
  <si>
    <t xml:space="preserve"> 3. Show the number and aggregate amount of all other items.</t>
  </si>
  <si>
    <t>the report covers.  Answers should be numbered in accordance with the inquiries, and if "none" states the fact, it should be</t>
  </si>
  <si>
    <t>used.  If information which answers an inquiry is given elsewhere in the report, identification of the other source will be sufficient.</t>
  </si>
  <si>
    <t>1.  Changes in rights to furnish service, i.e. distribution franchises or similar consents:  For each franchise surrendered show the</t>
  </si>
  <si>
    <t xml:space="preserve">      name of the municipality, date of grant, and date of surrender.  For each franchise acquired, show the grantor, the  date, the</t>
  </si>
  <si>
    <t xml:space="preserve">      specific territory covered, the party from whom acquired, and the  consideration.</t>
  </si>
  <si>
    <t>2.  Consolidations, mergers and reorganizations:  Give names of other companies  involved, particulars of each such incident, date,</t>
  </si>
  <si>
    <t xml:space="preserve">      and Commission authorization.</t>
  </si>
  <si>
    <t>3.  Purchase or sale of entire property, or a part of property when service territory is included:  Give brief description of each</t>
  </si>
  <si>
    <t xml:space="preserve">      transaction, name of the other party, date, consideration and Commission authorization.</t>
  </si>
  <si>
    <t xml:space="preserve">4.  Lease of property (to or from another) of the kind covered by the preceding inquiry:  To the extent applicable give details </t>
  </si>
  <si>
    <t xml:space="preserve">      corresponding to those required by the preceding inquiry.</t>
  </si>
  <si>
    <t>5.  Securities issued during the year:  Identify the securities, give purposes of  issuance, date, consideration received and Commission</t>
  </si>
  <si>
    <t xml:space="preserve">      authorization.  As here used the term "securities" shall be taken to mean any capital stock or debt, the issuance of which </t>
  </si>
  <si>
    <t xml:space="preserve">      requires prior authorization by this Commission.</t>
  </si>
  <si>
    <t xml:space="preserve">6.  Changes in rates:  Show brief particulars of each intrastate rate change, the estimated increase or decrease in annual revenues </t>
  </si>
  <si>
    <t xml:space="preserve">      by reason of such changes, the service classification, effective date, and date ordered or allowed by the Commission. Give the same</t>
  </si>
  <si>
    <t xml:space="preserve">      information for interstate rate changes.</t>
  </si>
  <si>
    <t>7.  Changes in scales of wages:  State the estimated annual effect and nature of any important wage scale changes during the year.</t>
  </si>
  <si>
    <t xml:space="preserve">8.  Changes in articles of incorporation:  Give brief particulars of each change and date.    </t>
  </si>
  <si>
    <t>9.  Changes in general officers between end of period covered by this report  and date of filing thereof.  Give brief particulars.</t>
  </si>
  <si>
    <t>10. Other important changes:  Give brief particulars of each other important change which is not disclosed elsewhere in this report.</t>
  </si>
  <si>
    <t>11. Give information on any changes in accounting standards that have occurred during the year.</t>
  </si>
  <si>
    <t>8. IMPORTANT CHANGES DURING THE YEAR (Continued)</t>
  </si>
  <si>
    <t>9. INCOME AVAILABLE FOR RETURN AND CALCULATION OF RATE BASE</t>
  </si>
  <si>
    <t xml:space="preserve">  1. All columns must be filled in for those companies whose toll settlements are based on actual cost.  Companies </t>
  </si>
  <si>
    <t xml:space="preserve">      that receive toll settlements on the basis of average cost need to complete columns (b) through (e).</t>
  </si>
  <si>
    <t xml:space="preserve">  2. The totals as reported on this schedule should conform with amounts reported on corresponding schedules.</t>
  </si>
  <si>
    <t>financial, legal, patent, purchasing or other general services of a continuous nature.</t>
  </si>
  <si>
    <t>Report the valuation method used; tariffed rate or cost.</t>
  </si>
  <si>
    <t>Valuation</t>
  </si>
  <si>
    <t>Service Provided</t>
  </si>
  <si>
    <t>Name of Affiliate or Other Company</t>
  </si>
  <si>
    <t>Method</t>
  </si>
  <si>
    <t>For/To</t>
  </si>
  <si>
    <t>Affiliates:</t>
  </si>
  <si>
    <t>Total Affiliates</t>
  </si>
  <si>
    <t>Other Companies:</t>
  </si>
  <si>
    <t>Aggregate of All Other Items</t>
  </si>
  <si>
    <t>Total Other Companies</t>
  </si>
  <si>
    <t>Total General Services and Licenses</t>
  </si>
  <si>
    <t>61. ACCESS LINES IN SERVICE</t>
  </si>
  <si>
    <t>Access lines are any and all facilities appearing at a customer's premises for which an access line charge is made as provided for</t>
  </si>
  <si>
    <t>in company tariffs.</t>
  </si>
  <si>
    <t>Multi-line business access lines shall include all access lines provided to businesses with two or more lines on the same premises</t>
  </si>
  <si>
    <t>(i.e., two line service, key telephone system services, PBX system  services).</t>
  </si>
  <si>
    <t>Public access lines shall include all access lines provided to serve public coin telephones,  semi-public coin telephones, customer</t>
  </si>
  <si>
    <t>owned coin operated telephones (COCOTS) and credit card telephones.</t>
  </si>
  <si>
    <t>Private Line Circuits are telephone facilities furnished under contracts providing exclusive service, i.e., service not requiring</t>
  </si>
  <si>
    <t>central office switching operations.</t>
  </si>
  <si>
    <t>Number of Access Lines</t>
  </si>
  <si>
    <t>At Beginning</t>
  </si>
  <si>
    <t xml:space="preserve"> Future Use</t>
  </si>
  <si>
    <t>Materials and Supplies</t>
  </si>
  <si>
    <t>Prepayments</t>
  </si>
  <si>
    <t>Cash Working Capital *</t>
  </si>
  <si>
    <t>RTB Stock</t>
  </si>
  <si>
    <t>Other Rate Base Adjustments,</t>
  </si>
  <si>
    <t xml:space="preserve">  If Applicable</t>
  </si>
  <si>
    <t>Unamortized Deferrals</t>
  </si>
  <si>
    <t>Depreciation Reserve</t>
  </si>
  <si>
    <t>Amortization Reserve</t>
  </si>
  <si>
    <t>Accumulated Deferred</t>
  </si>
  <si>
    <t xml:space="preserve"> Income Taxes</t>
  </si>
  <si>
    <t xml:space="preserve"> Investment Tax Credit</t>
  </si>
  <si>
    <t xml:space="preserve"> (Option 1 Only)</t>
  </si>
  <si>
    <t>Rate Base (Lines 1-9 minus</t>
  </si>
  <si>
    <t xml:space="preserve"> lines 10-13)</t>
  </si>
  <si>
    <t xml:space="preserve">    for each of the required classifications and totals for each account shall be shown.  The aggregate of all deposits of cash amounting</t>
  </si>
  <si>
    <t xml:space="preserve">      Depreciation and depletion</t>
  </si>
  <si>
    <t xml:space="preserve">      Amortizations</t>
  </si>
  <si>
    <t xml:space="preserve">      Increase (Decrease) in deferred taxes and investment tax credits-net</t>
  </si>
  <si>
    <t xml:space="preserve">      Equity  (AFUDC)</t>
  </si>
  <si>
    <t xml:space="preserve">      Decrease (Increase) in receivables related to operations excluding</t>
  </si>
  <si>
    <t xml:space="preserve">          unbilled revenues</t>
  </si>
  <si>
    <t xml:space="preserve">      Decrease (Increase) in inventory related to operations</t>
  </si>
  <si>
    <t xml:space="preserve">      Increase (Decrease) in accrued expenses and accounts payable</t>
  </si>
  <si>
    <t xml:space="preserve">         related to operations</t>
  </si>
  <si>
    <t xml:space="preserve">      Unbilled revenues</t>
  </si>
  <si>
    <t xml:space="preserve">      Increase (Decrease) in current income taxes and other taxes payable</t>
  </si>
  <si>
    <t xml:space="preserve">      Increase (Decrease) in interest payable</t>
  </si>
  <si>
    <t xml:space="preserve">      Equity in loss(earnings) of affiliates</t>
  </si>
  <si>
    <t>Amortization of Debt Issuance Expense......................................</t>
  </si>
  <si>
    <t>Interest Expense-Capital Leases...…….................................</t>
  </si>
  <si>
    <t>Balance Transferred from Income.......................................…</t>
  </si>
  <si>
    <t>Appropriations of Retained Earnings....................................</t>
  </si>
  <si>
    <t>Unappropriated Retained Earnings (End of Period)..............</t>
  </si>
  <si>
    <t>Appropriated Retained Earnings (End of Period).................</t>
  </si>
  <si>
    <t>Dividends Received.............................................................</t>
  </si>
  <si>
    <t>Other Changes (explain)....................................................</t>
  </si>
  <si>
    <t>Holders of Voting Securities................................................................</t>
  </si>
  <si>
    <t>8</t>
  </si>
  <si>
    <t>Analysis of Entries in Other Capital and Retained</t>
  </si>
  <si>
    <t>Report in column (e) the ratios of the depreciation charge actually included in the accounts to the average monthly</t>
  </si>
  <si>
    <t xml:space="preserve"> subclass for the purpose of this schedule.</t>
  </si>
  <si>
    <t>book costs of the plant indicated.  The average monthly book cost shall be determined by dividing by 12 the sum</t>
  </si>
  <si>
    <t>of the monthly book cost to which the depreciation rates were applied.</t>
  </si>
  <si>
    <t>79</t>
  </si>
  <si>
    <t>Analysis of Telecommunications Plant Accounts........................</t>
  </si>
  <si>
    <t>24-25</t>
  </si>
  <si>
    <t>Extraordinary Items....................................................................</t>
  </si>
  <si>
    <t>80</t>
  </si>
  <si>
    <t>51A</t>
  </si>
  <si>
    <t>26</t>
  </si>
  <si>
    <t>81</t>
  </si>
  <si>
    <t>27</t>
  </si>
  <si>
    <t>Employee Protective Plans.....................................................</t>
  </si>
  <si>
    <t>Analysis of Pension Cost.........................................................</t>
  </si>
  <si>
    <t>28</t>
  </si>
  <si>
    <t>Analysis of Pension Settlements, Curtailments,</t>
  </si>
  <si>
    <t>Reserved.............................................................................</t>
  </si>
  <si>
    <t>29</t>
  </si>
  <si>
    <t xml:space="preserve">     and Terminations..................................................................</t>
  </si>
  <si>
    <t>Analysis of Assets Purchased or Sold to Affiliates......................</t>
  </si>
  <si>
    <t>Analysis of OPEB Costs, Funding and Deferrals..................</t>
  </si>
  <si>
    <t>Analysis of Entries in Accumulated Depreciation........................</t>
  </si>
  <si>
    <t>32-33</t>
  </si>
  <si>
    <t>Reserved...........................................................................</t>
  </si>
  <si>
    <t>92</t>
  </si>
  <si>
    <t>Basis of Charges for Depreciation....................................................</t>
  </si>
  <si>
    <t>93</t>
  </si>
  <si>
    <t>General Services and Licenses, Advisory,</t>
  </si>
  <si>
    <t>Debits</t>
  </si>
  <si>
    <t>Name of Debtor</t>
  </si>
  <si>
    <t xml:space="preserve"> Other credits (explain in a note)</t>
  </si>
  <si>
    <t xml:space="preserve"> Uncollectibles written off during the year</t>
  </si>
  <si>
    <t>24. NOTES RECEIVABLE AND NOTES RECEIVABLE ALLOWANCE</t>
  </si>
  <si>
    <t>List the information for each affiliate, and also the ten largest nonaffiliate debtors.  Aggregate all other nonaffiliate notes receivable.</t>
  </si>
  <si>
    <t>Interest</t>
  </si>
  <si>
    <t>Date of</t>
  </si>
  <si>
    <t>Rate Per</t>
  </si>
  <si>
    <t>Transaction</t>
  </si>
  <si>
    <t>Issue</t>
  </si>
  <si>
    <t>Maturity</t>
  </si>
  <si>
    <t>Annum</t>
  </si>
  <si>
    <t xml:space="preserve"> Account 1200.1 Notes Receivable</t>
  </si>
  <si>
    <t xml:space="preserve">  from Affiliated Companies:</t>
  </si>
  <si>
    <t>%</t>
  </si>
  <si>
    <t xml:space="preserve">                    Total</t>
  </si>
  <si>
    <t>xxx</t>
  </si>
  <si>
    <t xml:space="preserve"> Account 1200.2 Other Notes Receivable:</t>
  </si>
  <si>
    <t xml:space="preserve"> Aggregate of all other items</t>
  </si>
  <si>
    <t>Explain in a note the basis used to determine the accruals charged to Account 6790.</t>
  </si>
  <si>
    <t>Affiliates</t>
  </si>
  <si>
    <t>Nonaffiliates</t>
  </si>
  <si>
    <t xml:space="preserve"> Accruals charged to account 6790</t>
  </si>
  <si>
    <t xml:space="preserve">   Total credits</t>
  </si>
  <si>
    <t xml:space="preserve">    Total debits</t>
  </si>
  <si>
    <t>Balance at end of the year</t>
  </si>
  <si>
    <t>49</t>
  </si>
  <si>
    <t>Investments...............................................................................................</t>
  </si>
  <si>
    <t>Access Lines</t>
  </si>
  <si>
    <t>Pg 96, L10 (e)</t>
  </si>
  <si>
    <t>DOLLAR AMOUNTS</t>
  </si>
  <si>
    <t>Sch 44</t>
  </si>
  <si>
    <t>Wages and Benefits</t>
  </si>
  <si>
    <t>Pg 71, L94 (b) (c)</t>
  </si>
  <si>
    <t>Other Operations Expense</t>
  </si>
  <si>
    <t>Income Taxes - Operating Taxes</t>
  </si>
  <si>
    <t>Other Taxes - Operating Taxes</t>
  </si>
  <si>
    <t>Capital Costs</t>
  </si>
  <si>
    <t xml:space="preserve">     Total</t>
  </si>
  <si>
    <t>PERCENT OF REVENUES</t>
  </si>
  <si>
    <t>DOLLARS PER ACCESS LINE</t>
  </si>
  <si>
    <t>TELECOMMUNICATIONS PLANT AND SELECTED RATIOS</t>
  </si>
  <si>
    <t>Plant In Service</t>
  </si>
  <si>
    <t>Sch 14, Pg 24, 25</t>
  </si>
  <si>
    <t>L25</t>
  </si>
  <si>
    <t>Information Origination/Termination</t>
  </si>
  <si>
    <t>Cable And Wire Facilities</t>
  </si>
  <si>
    <t>Amortizable Assets</t>
  </si>
  <si>
    <t>L45</t>
  </si>
  <si>
    <t xml:space="preserve">  Total Plant In Service</t>
  </si>
  <si>
    <t>Property Held For Future Use</t>
  </si>
  <si>
    <t>L47</t>
  </si>
  <si>
    <t>Plant Under Construction -</t>
  </si>
  <si>
    <t xml:space="preserve">                    Short &amp; Long Term</t>
  </si>
  <si>
    <t>L48,49</t>
  </si>
  <si>
    <t>Telecommunications Plant Adjustment:</t>
  </si>
  <si>
    <t xml:space="preserve">  Tel. Acquisition</t>
  </si>
  <si>
    <t>Other Plant</t>
  </si>
  <si>
    <t>Nonoperating Plant</t>
  </si>
  <si>
    <t>Goodwill</t>
  </si>
  <si>
    <t xml:space="preserve">  Total Telecommunications Plant</t>
  </si>
  <si>
    <t>Less Acc. Prov. For Depreciation &amp; Amort.</t>
  </si>
  <si>
    <t xml:space="preserve">  Net Total Utility Plant</t>
  </si>
  <si>
    <t>SELECTED RATIOS AND STATISTICS</t>
  </si>
  <si>
    <t>Current Assets / Current Liabilities</t>
  </si>
  <si>
    <t>Total Capitalization</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</si>
  <si>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</si>
  <si>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</si>
  <si>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</si>
  <si>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</si>
  <si>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</si>
  <si>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</si>
  <si>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</si>
  <si>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Internal Cash Generated as a % of</t>
  </si>
  <si>
    <t xml:space="preserve">    Cash Outflows for Construction </t>
  </si>
  <si>
    <t>CWIP as a % of Plant</t>
  </si>
  <si>
    <t>Number of Employees</t>
  </si>
  <si>
    <t>Current Assets</t>
  </si>
  <si>
    <t>Current Liabilities</t>
  </si>
  <si>
    <t>Common Stock and Retained Earnings</t>
  </si>
  <si>
    <t xml:space="preserve">    (Excl. Preferred Stock)</t>
  </si>
  <si>
    <t>Pretax Income</t>
  </si>
  <si>
    <t>See Below</t>
  </si>
  <si>
    <t>Interest Expense</t>
  </si>
  <si>
    <t>Common Dividends Paid</t>
  </si>
  <si>
    <t xml:space="preserve">    (Excl. Preferred Stock Dividends)</t>
  </si>
  <si>
    <t>Internal Cash</t>
  </si>
  <si>
    <t>Cash Outflows for Construction</t>
  </si>
  <si>
    <t>CWIP</t>
  </si>
  <si>
    <t>Total Plant</t>
  </si>
  <si>
    <t>Name of state in which incorporated, date of incorporation, and designation of law under which incorporated. If not incorporated, show type of organization, date organized and the identity of the parties in interest together with the extent of their respective interests.</t>
  </si>
  <si>
    <t xml:space="preserve">State the name of each other state or federal body exercising regulatory jurisdiction over respondent (excepting taxing authorities); and if such jurisdiction is limited, the extent of limitation should be set forth. If such jurisdiction terminated prior to the end of the year, state that fact with reasons for such termination and the effective date thereof.  </t>
  </si>
  <si>
    <t xml:space="preserve">Attach herein (following this page) the respondent's latest annual report to stockholders. If such a report is not prepared, but if audited annual financial statements on which a certified public accountant expresses an opinion are regularly prepared and distributed to bondholders, banking institutions or security analysts, submit that. </t>
  </si>
  <si>
    <t xml:space="preserve">If the respondent's annual report to stockholders or audited annual financial statements are prepared on a fiscal year basis, then a statement shall be included stating that, except as noted, the major financial statements are prepared on the same basis as in this annual report to the Commission and are in conformity with this Commission's applicable Uniform system of Accounts. </t>
  </si>
  <si>
    <t>Please complete the information on this schedule for all copies (paper and electronic version)</t>
  </si>
  <si>
    <t>Include in columns (d), (f), (g) and (h) the amounts on open retirement work orders carried in sub-account 3100.01, Retirement</t>
  </si>
  <si>
    <t>Work in Progress.</t>
  </si>
  <si>
    <t xml:space="preserve">3.  </t>
  </si>
  <si>
    <t>With respect to items in columns (e) and (i), include in a note the contra accounts charged or credited together with an</t>
  </si>
  <si>
    <t>explanation of the entries.</t>
  </si>
  <si>
    <t>Balance</t>
  </si>
  <si>
    <t>Credits During the Year</t>
  </si>
  <si>
    <t>Debits During the Year</t>
  </si>
  <si>
    <t>at Beginning</t>
  </si>
  <si>
    <t>Salvage</t>
  </si>
  <si>
    <t>Cost of</t>
  </si>
  <si>
    <t>Plant Account</t>
  </si>
  <si>
    <t>of Year</t>
  </si>
  <si>
    <t>Accruals</t>
  </si>
  <si>
    <t>Insurance, etc.</t>
  </si>
  <si>
    <t>with Traffic</t>
  </si>
  <si>
    <t>without Traffic</t>
  </si>
  <si>
    <t>Removal</t>
  </si>
  <si>
    <t>End of the Year</t>
  </si>
  <si>
    <t>Telecommunications Plant in Service</t>
  </si>
  <si>
    <t>General Support Assets</t>
  </si>
  <si>
    <t xml:space="preserve">        .1</t>
  </si>
  <si>
    <t>Office Support Equipment</t>
  </si>
  <si>
    <t xml:space="preserve">        .2</t>
  </si>
  <si>
    <t>Company Communications Equipment</t>
  </si>
  <si>
    <t>Total General Support Assets</t>
  </si>
  <si>
    <t>Central Office Assets</t>
  </si>
  <si>
    <t>Step-by Step</t>
  </si>
  <si>
    <t>Crossbar</t>
  </si>
  <si>
    <t xml:space="preserve">        .3</t>
  </si>
  <si>
    <t>Other Electro-Mechanical Switching</t>
  </si>
  <si>
    <t>Satellite and Earth Station Facilities</t>
  </si>
  <si>
    <t>Other Radio Facilities</t>
  </si>
  <si>
    <t>Total Central Office Assets</t>
  </si>
  <si>
    <t>Information Orig/Termination Assets</t>
  </si>
  <si>
    <t>Total Information Orig/Termination Assets</t>
  </si>
  <si>
    <t>Cable and Wire Facilities Assets</t>
  </si>
  <si>
    <t>Total Cable and Wire Facilities Assets</t>
  </si>
  <si>
    <t>3100</t>
  </si>
  <si>
    <t>Other - Explain</t>
  </si>
  <si>
    <t>Total Accumulated Depreciation - TPIS</t>
  </si>
  <si>
    <t>3200</t>
  </si>
  <si>
    <t>Held for Future Communications Use</t>
  </si>
  <si>
    <t>3300</t>
  </si>
  <si>
    <t>Nonoperating</t>
  </si>
  <si>
    <t>Total Accumulated Depreciation</t>
  </si>
  <si>
    <t>3410</t>
  </si>
  <si>
    <t>3420</t>
  </si>
  <si>
    <t>Accumulated Amortization - Tangible</t>
  </si>
  <si>
    <t>3500</t>
  </si>
  <si>
    <t>Accumulated Amortization - Intangible</t>
  </si>
  <si>
    <t>3600</t>
  </si>
  <si>
    <t>Accumulated Amortization - Other</t>
  </si>
  <si>
    <t>Total Accumulated Amortization</t>
  </si>
  <si>
    <t>Total Accumulated Depreciation &amp; Amortization</t>
  </si>
  <si>
    <t>20. BASIS OF CHARGES FOR DEPRECIATION</t>
  </si>
  <si>
    <t>20. BASES OF CHARGES FOR DEPRECIATION (Continued)</t>
  </si>
  <si>
    <t xml:space="preserve">Each type of plant for which a separate depreciation rate is determined and applied in the accounts shall be considered as a </t>
  </si>
  <si>
    <t>.1 Office Support Equipment</t>
  </si>
  <si>
    <t>.2 Company Communications Equipment</t>
  </si>
  <si>
    <t>2124</t>
  </si>
  <si>
    <t>General Purpose Computers</t>
  </si>
  <si>
    <t xml:space="preserve">  Total General Support Assets</t>
  </si>
  <si>
    <t xml:space="preserve">  Central Office Assets</t>
  </si>
  <si>
    <t>2211</t>
  </si>
  <si>
    <t>Analog Electronic Switching</t>
  </si>
  <si>
    <t>2212</t>
  </si>
  <si>
    <t>Digital-Electronic Switching</t>
  </si>
  <si>
    <t>2215</t>
  </si>
  <si>
    <t>Electro-Mechanical Switching</t>
  </si>
  <si>
    <t>General Information</t>
  </si>
  <si>
    <t>6511</t>
  </si>
  <si>
    <t>Property Held for Future Telephone Use</t>
  </si>
  <si>
    <t>6512</t>
  </si>
  <si>
    <t>Provisioning</t>
  </si>
  <si>
    <t>6510</t>
  </si>
  <si>
    <t>Total Other Property, Plant &amp; Equipment Expenses</t>
  </si>
  <si>
    <t>Network Operations Expenses</t>
  </si>
  <si>
    <t>6531</t>
  </si>
  <si>
    <t>Power</t>
  </si>
  <si>
    <t>6532</t>
  </si>
  <si>
    <t>Network Administration</t>
  </si>
  <si>
    <t>6533</t>
  </si>
  <si>
    <t>Testing</t>
  </si>
  <si>
    <t>6534</t>
  </si>
  <si>
    <t>Plant Operations Administration</t>
  </si>
  <si>
    <t>6535</t>
  </si>
  <si>
    <t>Engineering</t>
  </si>
  <si>
    <t>6530</t>
  </si>
  <si>
    <t>Network Operations Expense</t>
  </si>
  <si>
    <t>6540</t>
  </si>
  <si>
    <t>Access Expense</t>
  </si>
  <si>
    <t>Depreciation &amp; Amortization Expenses</t>
  </si>
  <si>
    <t>6561</t>
  </si>
  <si>
    <t>Depreciation-TPIS</t>
  </si>
  <si>
    <t>6562</t>
  </si>
  <si>
    <t>Depreciation-Property Held for Future Tel.. Use</t>
  </si>
  <si>
    <t>6563</t>
  </si>
  <si>
    <t>Amortization-Tangible</t>
  </si>
  <si>
    <t>6564</t>
  </si>
  <si>
    <t>Amortization-Intangible</t>
  </si>
  <si>
    <t>6565</t>
  </si>
  <si>
    <t>Amortization-Other</t>
  </si>
  <si>
    <t>6560</t>
  </si>
  <si>
    <t>Total Plant Nonspecific Operations Expense</t>
  </si>
  <si>
    <t>223-91</t>
  </si>
  <si>
    <t>69</t>
  </si>
  <si>
    <t>70</t>
  </si>
  <si>
    <t>6611</t>
  </si>
  <si>
    <t>Product Management</t>
  </si>
  <si>
    <t>6612</t>
  </si>
  <si>
    <t>Sales</t>
  </si>
  <si>
    <t>6613</t>
  </si>
  <si>
    <t>Product Advertising</t>
  </si>
  <si>
    <t>71</t>
  </si>
  <si>
    <t>6610</t>
  </si>
  <si>
    <t>Services</t>
  </si>
  <si>
    <t>6621</t>
  </si>
  <si>
    <t>Call Completion Services</t>
  </si>
  <si>
    <t>6622.1</t>
  </si>
  <si>
    <t>Number Services-Directory Assistance</t>
  </si>
  <si>
    <t>74</t>
  </si>
  <si>
    <t>6622.2</t>
  </si>
  <si>
    <t>Number Services-Directory Publishing</t>
  </si>
  <si>
    <t>6623.1</t>
  </si>
  <si>
    <t>Customer Services-Order Processing &amp; Instruction</t>
  </si>
  <si>
    <t>6623.2</t>
  </si>
  <si>
    <t>Customer Services-Billing and Collections</t>
  </si>
  <si>
    <t>6623.3</t>
  </si>
  <si>
    <t>Customer Services-Public Telephone Expenses</t>
  </si>
  <si>
    <t>6620</t>
  </si>
  <si>
    <t>Total Customer Operations Expense</t>
  </si>
  <si>
    <t>Corporate Operations Expense</t>
  </si>
  <si>
    <t>Executive and Planning</t>
  </si>
  <si>
    <t>6711</t>
  </si>
  <si>
    <t>Executive</t>
  </si>
  <si>
    <t>6712</t>
  </si>
  <si>
    <t>Planning</t>
  </si>
  <si>
    <t>82</t>
  </si>
  <si>
    <t>6710</t>
  </si>
  <si>
    <t>General &amp; Administrative</t>
  </si>
  <si>
    <t>83</t>
  </si>
  <si>
    <t>6721</t>
  </si>
  <si>
    <t>Accounting &amp; Finance</t>
  </si>
  <si>
    <t>84</t>
  </si>
  <si>
    <t>6722</t>
  </si>
  <si>
    <t>External Relations</t>
  </si>
  <si>
    <t>85</t>
  </si>
  <si>
    <t>6723</t>
  </si>
  <si>
    <t>Human Resources</t>
  </si>
  <si>
    <t>86</t>
  </si>
  <si>
    <t>6724</t>
  </si>
  <si>
    <t>Information Management</t>
  </si>
  <si>
    <t>87</t>
  </si>
  <si>
    <t>6725</t>
  </si>
  <si>
    <t>Legal</t>
  </si>
  <si>
    <t>88</t>
  </si>
  <si>
    <t>6726</t>
  </si>
  <si>
    <t>Procurement</t>
  </si>
  <si>
    <t>89</t>
  </si>
  <si>
    <t>6727</t>
  </si>
  <si>
    <t>Research and Development</t>
  </si>
  <si>
    <t>90</t>
  </si>
  <si>
    <t>6728</t>
  </si>
  <si>
    <t>Other General &amp; Administrative</t>
  </si>
  <si>
    <t>91</t>
  </si>
  <si>
    <t>6720</t>
  </si>
  <si>
    <t>6790</t>
  </si>
  <si>
    <t>Provision for Uncollectible Notes Receivable</t>
  </si>
  <si>
    <t>Total Corporate Operations Expenses</t>
  </si>
  <si>
    <t>TOTAL OPERATING EXPENSES</t>
  </si>
  <si>
    <t>45. TAXES CHARGED DURING YEAR</t>
  </si>
  <si>
    <t>45. TAXES CHARGED DURING YEAR (Continued)</t>
  </si>
  <si>
    <t>Show the account distribution of total taxes charged to operations and to other final accounts during the year. Taxes</t>
  </si>
  <si>
    <t>For any tax which it was necessary to apportion to more than one of the accounts shown, state hereunder the basis of</t>
  </si>
  <si>
    <t xml:space="preserve">      c.  other irrevocable actions that relieved the company or the plan of primary  responsibility for a pension obligation</t>
  </si>
  <si>
    <t xml:space="preserve">Year-to-date asset gain or (loss): </t>
  </si>
  <si>
    <t xml:space="preserve">           and eliminates significant risks related to the obligation and assets.</t>
  </si>
  <si>
    <t xml:space="preserve">     Actual return</t>
  </si>
  <si>
    <t xml:space="preserve">      d. an event that significantly reduces the expected of years future service for present employees who are entitled</t>
  </si>
  <si>
    <t xml:space="preserve">     Expected return   </t>
  </si>
  <si>
    <t xml:space="preserve">           to receive benefits from that plan or that  eliminates the accrual of benefits for some or all of the future services</t>
  </si>
  <si>
    <t xml:space="preserve">     Gain or (loss): (3)-(4)</t>
  </si>
  <si>
    <t xml:space="preserve">           of a significant number of those employees.</t>
  </si>
  <si>
    <t xml:space="preserve">Year-to-date liability gain or (loss): </t>
  </si>
  <si>
    <t xml:space="preserve">     mutual agreement or understanding between two or more parties who together have control within the meaning of the definition of</t>
  </si>
  <si>
    <t xml:space="preserve">     control in the Uniform System of Accounts, regardless of the relative voting rights of each party.</t>
  </si>
  <si>
    <t>223-88</t>
  </si>
  <si>
    <t>6. HOLDERS OF VOTING SECURITIES</t>
  </si>
  <si>
    <t xml:space="preserve">     than ten such holders, the ten who hold the highest voting powers. Data should be the latest available nearest the end of the</t>
  </si>
  <si>
    <t>Current Deferred Income Taxes-Dr. ...............................</t>
  </si>
  <si>
    <t>Total Current Assets ..........</t>
  </si>
  <si>
    <t>NONCURRENT ASSETS</t>
  </si>
  <si>
    <t>1401.1</t>
  </si>
  <si>
    <t>Investments in Affiliated Companies .............................</t>
  </si>
  <si>
    <t>1401.2</t>
  </si>
  <si>
    <t>Advances to Affiliated Companies ................................</t>
  </si>
  <si>
    <t>1402</t>
  </si>
  <si>
    <t>Investments in Nonaffiliated Companies ......................</t>
  </si>
  <si>
    <t>1406</t>
  </si>
  <si>
    <t>Nonregulated Investments .................................................</t>
  </si>
  <si>
    <t>1407</t>
  </si>
  <si>
    <t>Unamortized Debt Issuance Expense ............................</t>
  </si>
  <si>
    <t>1408</t>
  </si>
  <si>
    <t>Sinking Funds ..........................................................................</t>
  </si>
  <si>
    <t>1410</t>
  </si>
  <si>
    <t>Other Noncurrent Assets ...................................................</t>
  </si>
  <si>
    <t>30</t>
  </si>
  <si>
    <t>1438</t>
  </si>
  <si>
    <t>Deferred Maintenance and Retirements ........................</t>
  </si>
  <si>
    <t>31</t>
  </si>
  <si>
    <t>1439</t>
  </si>
  <si>
    <t>Deferred Charges ...................................................................</t>
  </si>
  <si>
    <t>32</t>
  </si>
  <si>
    <t>1500</t>
  </si>
  <si>
    <t>Other Jurisdictional Assets-Net ......................................</t>
  </si>
  <si>
    <t>X</t>
  </si>
  <si>
    <t>33</t>
  </si>
  <si>
    <t>1510</t>
  </si>
  <si>
    <t>Noncurrent Deferred Income Taxes-Dr. .......................</t>
  </si>
  <si>
    <t>34</t>
  </si>
  <si>
    <t>Total Noncurrent Assets ..........</t>
  </si>
  <si>
    <t>REGULATED PLANT</t>
  </si>
  <si>
    <t>35</t>
  </si>
  <si>
    <t>2001</t>
  </si>
  <si>
    <t>Telecommunications Plant In Service ..........................</t>
  </si>
  <si>
    <t>2002</t>
  </si>
  <si>
    <t>Property Held for Future Tel. Use ....................................</t>
  </si>
  <si>
    <t>2003</t>
  </si>
  <si>
    <t>Tel. Plant Under Construction - Short Term .................</t>
  </si>
  <si>
    <t>2004</t>
  </si>
  <si>
    <t>Tel. Plant Under Construction - Long Term ..................</t>
  </si>
  <si>
    <t>2005</t>
  </si>
  <si>
    <t>Tel. Plant Adjustment ..........................................................</t>
  </si>
  <si>
    <t>2006</t>
  </si>
  <si>
    <t>Nonoperating Plant ...............................................................</t>
  </si>
  <si>
    <t>41</t>
  </si>
  <si>
    <t>2007</t>
  </si>
  <si>
    <t>Goodwill .....................................................................................</t>
  </si>
  <si>
    <t>42</t>
  </si>
  <si>
    <t>Total Telecommunications Plant</t>
  </si>
  <si>
    <t>43</t>
  </si>
  <si>
    <t>3100-3300</t>
  </si>
  <si>
    <t>Less: Accumulated Depreciation ....................................</t>
  </si>
  <si>
    <t>44</t>
  </si>
  <si>
    <t>3410-3600</t>
  </si>
  <si>
    <t>Less: Accumulated Amortization ....................................</t>
  </si>
  <si>
    <t>45</t>
  </si>
  <si>
    <t>Net Telecommunications Plant</t>
  </si>
  <si>
    <t>46</t>
  </si>
  <si>
    <t>TOTAL ASSETS AND OTHER DEBITS</t>
  </si>
  <si>
    <t>For Notes to Balance Sheet see Page 18.</t>
  </si>
  <si>
    <t>Liabilities and Other Credits</t>
  </si>
  <si>
    <t>CURRENT LIABILITIES</t>
  </si>
  <si>
    <t>4010.1</t>
  </si>
  <si>
    <t>Accounts Payable to Affiliated Companies ..................</t>
  </si>
  <si>
    <t>4010.2</t>
  </si>
  <si>
    <t>Other Accounts Payable ...............................................</t>
  </si>
  <si>
    <t>4020.1</t>
  </si>
  <si>
    <t>Notes Payable to Affiliated Companies ........................</t>
  </si>
  <si>
    <t>4020.2</t>
  </si>
  <si>
    <t>Other Notes Payable ......................................................</t>
  </si>
  <si>
    <t>4030</t>
  </si>
  <si>
    <t>Advance Billing and Payments ......................................</t>
  </si>
  <si>
    <t>4040</t>
  </si>
  <si>
    <t>Customers' Deposits ......................................................</t>
  </si>
  <si>
    <t>4050</t>
  </si>
  <si>
    <t>Current Maturities-Long-Term Debt ..............................</t>
  </si>
  <si>
    <t>4060</t>
  </si>
  <si>
    <t>Current Maturities-Capital Leases .................</t>
  </si>
  <si>
    <t>4070</t>
  </si>
  <si>
    <t>Income Taxes-Accrued ..................................................</t>
  </si>
  <si>
    <t>4080</t>
  </si>
  <si>
    <t>Other Taxes-Accrued ....................................................</t>
  </si>
  <si>
    <t>4100</t>
  </si>
  <si>
    <t>Current Deferred Oper. Income Taxes-Cr. ...................</t>
  </si>
  <si>
    <t>4110</t>
  </si>
  <si>
    <t>Current Def. Nonoper. Income Taxes-Cr. ......................</t>
  </si>
  <si>
    <t>4120</t>
  </si>
  <si>
    <t>Other Accrued Liabilities ...............................................</t>
  </si>
  <si>
    <t>4130</t>
  </si>
  <si>
    <t>Other Current Liabilities .................................................</t>
  </si>
  <si>
    <t>Total Current Liabilities</t>
  </si>
  <si>
    <t>LONG-TERM DEBT</t>
  </si>
  <si>
    <t>4210</t>
  </si>
  <si>
    <t>Funded Debt ....................................................................</t>
  </si>
  <si>
    <t>4220</t>
  </si>
  <si>
    <t>Premium on Long-Term Debt ........................................</t>
  </si>
  <si>
    <t>4230</t>
  </si>
  <si>
    <t xml:space="preserve">Beginning of </t>
  </si>
  <si>
    <t>or</t>
  </si>
  <si>
    <t>Accounts</t>
  </si>
  <si>
    <t>(Decrease)</t>
  </si>
  <si>
    <t>CURRENT ASSETS</t>
  </si>
  <si>
    <t>1130</t>
  </si>
  <si>
    <t>Cash ............................................................................................</t>
  </si>
  <si>
    <t>--</t>
  </si>
  <si>
    <t>1140</t>
  </si>
  <si>
    <t>Special Cash Deposits.........................................................</t>
  </si>
  <si>
    <t>1150</t>
  </si>
  <si>
    <t xml:space="preserve">      Other non-current assets</t>
  </si>
  <si>
    <t xml:space="preserve">   Other:</t>
  </si>
  <si>
    <t xml:space="preserve">       Total of any Insert Pages</t>
  </si>
  <si>
    <t>Net cash provided by (used in) investing activities</t>
  </si>
  <si>
    <t>13.  STATEMENT OF CASH FLOWS (Continued)</t>
  </si>
  <si>
    <t xml:space="preserve">   Cash flows from financing activities:</t>
  </si>
  <si>
    <t xml:space="preserve">      Proceeds from issuing:</t>
  </si>
  <si>
    <t xml:space="preserve">         Common stock</t>
  </si>
  <si>
    <t xml:space="preserve">         Preferred stock</t>
  </si>
  <si>
    <t xml:space="preserve">         Long-term debt (5)(b)</t>
  </si>
  <si>
    <t>Expected Long-Term Rate of Return on Assets (Exterior Fund)</t>
  </si>
  <si>
    <t>Interest Rate Applied to NYS Jurisdiction Internal Reserve Balance</t>
  </si>
  <si>
    <t>Actual Return on Plan Assets [ (Gain) or Loss ]</t>
  </si>
  <si>
    <t xml:space="preserve">(Gain) or Loss Due to a Temporary Deviation From a Substantive Plan </t>
  </si>
  <si>
    <t xml:space="preserve">          Net Periodic OPEB Cost</t>
  </si>
  <si>
    <t>56B. ANALYSIS OF OPEB COSTS, FUNDING AND DEFERRALS (Continued)</t>
  </si>
  <si>
    <t>Report on Line 3 items such as transfers of excess pension funds from the company's pension trust fund to an account set up under Section401 (h) of the Internal Revenue Code.</t>
  </si>
  <si>
    <t>Report on Line 5 items of income (e.g., dividends and interest).</t>
  </si>
  <si>
    <t>The amount reported on Line 9 should be the same amount as that reported on Line 4 on Page 89.</t>
  </si>
  <si>
    <t xml:space="preserve">(b)   </t>
  </si>
  <si>
    <t>EXTERNALLY HELD OPEB DEDICATED FUNDS OR TRUSTS</t>
  </si>
  <si>
    <t>Fair Value of Plan Assets at Beginning of Period</t>
  </si>
  <si>
    <t>Contributions to the Fund:</t>
  </si>
  <si>
    <t xml:space="preserve">     Deposits of Company Funds</t>
  </si>
  <si>
    <t xml:space="preserve">     Transfers from Pension Related Funds</t>
  </si>
  <si>
    <t xml:space="preserve">     Other  *</t>
  </si>
  <si>
    <t xml:space="preserve">Income or (Loss) Earned on Fund Assets </t>
  </si>
  <si>
    <t>Capital Appreciation or (Depreciation) of Fund Assets</t>
  </si>
  <si>
    <t>Cost Benefits Paid from the Fund To or For Plan Participants</t>
  </si>
  <si>
    <t>Other Expenses Paid By the Fund **</t>
  </si>
  <si>
    <t>Working Cash Advances ....................................................</t>
  </si>
  <si>
    <t>1160</t>
  </si>
  <si>
    <t>1180</t>
  </si>
  <si>
    <t>Telecom. Accounts Receivable ......................................</t>
  </si>
  <si>
    <t>1181</t>
  </si>
  <si>
    <t>Accounts Rec. Allow.-Tel. ..................................................</t>
  </si>
  <si>
    <t>1190.1</t>
  </si>
  <si>
    <t>Accounts Rec From Affil. Cos. ........................................</t>
  </si>
  <si>
    <t>1190.2</t>
  </si>
  <si>
    <t>Other Accounts Receivable ..............................................</t>
  </si>
  <si>
    <t>1191</t>
  </si>
  <si>
    <t>Accounts Rec Allow-Other and Affil. .............................</t>
  </si>
  <si>
    <t>1200.1</t>
  </si>
  <si>
    <t>Notes Receivable From Affil Cos. .................................</t>
  </si>
  <si>
    <t>1200.2</t>
  </si>
  <si>
    <t>Other Notes Receivable.......................................................</t>
  </si>
  <si>
    <t>1201</t>
  </si>
  <si>
    <t>Notes Rec. Allow-Other and Affil. ....................................</t>
  </si>
  <si>
    <t>1210</t>
  </si>
  <si>
    <t>Interest and Dividends Receivable ..................................</t>
  </si>
  <si>
    <t>1220</t>
  </si>
  <si>
    <t>Inventories ................................................................................</t>
  </si>
  <si>
    <t>1290</t>
  </si>
  <si>
    <t>Prepaid Rents .........................................................................</t>
  </si>
  <si>
    <t>1300</t>
  </si>
  <si>
    <t>Prepaid Taxes .........................................................................</t>
  </si>
  <si>
    <t>1310</t>
  </si>
  <si>
    <t>Prepaid Insurance ..................................................................</t>
  </si>
  <si>
    <t>1320</t>
  </si>
  <si>
    <t>Prepaid Directory Expenses ..............................................</t>
  </si>
  <si>
    <t>1330</t>
  </si>
  <si>
    <t>47. RECONCILIATION OF REPORTED NET INCOME WITH TAXABLE INCOME</t>
  </si>
  <si>
    <t>FOR FEDERAL INCOME TAXES</t>
  </si>
  <si>
    <t xml:space="preserve">Report hereunder a reconciliation of reported net income for the year with taxable income used in computing </t>
  </si>
  <si>
    <t xml:space="preserve">Federal Income tax accruals and show computation of such tax accruals.  The reconciliation shall be submitted </t>
  </si>
  <si>
    <t>even though there is no taxable income for the year.  Descriptions should clearly indicate the nature</t>
  </si>
  <si>
    <t>of each reconciling amount.</t>
  </si>
  <si>
    <t>If the telecommunication company is a member of a group which files a consolidated Federal tax return,</t>
  </si>
  <si>
    <t>reconcile reported net income with taxable net income as if a separate return were to be filed, indicating,</t>
  </si>
  <si>
    <t>however, intercompany amounts to be eliminated in such consolidated return.  State names of</t>
  </si>
  <si>
    <t>group members, tax assigned to each group member, and basis of allocation, assignment, or sharing of the</t>
  </si>
  <si>
    <t>consolidated tax among the group members.</t>
  </si>
  <si>
    <t xml:space="preserve"> Net Income for the Year per Income Statement (Schedule 12, line 48)</t>
  </si>
  <si>
    <t xml:space="preserve"> Income Taxes Accrued:</t>
  </si>
  <si>
    <t xml:space="preserve"> Other reconciling amounts (list first additional income and unallowable deductions,</t>
  </si>
  <si>
    <t xml:space="preserve"> followed by additional deductions and nontaxable income):</t>
  </si>
  <si>
    <t>xxxxxxxxxxxx</t>
  </si>
  <si>
    <t>Additional Income &amp; Unallowable Deductions:</t>
  </si>
  <si>
    <t>Additional Deductions &amp; Non-Taxable Income:</t>
  </si>
  <si>
    <t xml:space="preserve"> Federal tax net income</t>
  </si>
  <si>
    <t xml:space="preserve"> Computation of tax:</t>
  </si>
  <si>
    <t>Computed Federal Income Tax</t>
  </si>
  <si>
    <t>48. SPECIAL CHARGES</t>
  </si>
  <si>
    <t xml:space="preserve"> Report below all expenditures incurred during the year for the purpose of lobbying (see paragraph (1) of account</t>
  </si>
  <si>
    <t xml:space="preserve"> in USOA); contributions for charitable, social or community welfare purposes; penalties and fines paid</t>
  </si>
  <si>
    <t xml:space="preserve">All lines except line 6 are balances at end of year. </t>
  </si>
  <si>
    <t>The amount in Column (a) reflects the year end balance in the reporting year for Long-Term Debt (including</t>
  </si>
  <si>
    <t>at the end of the reporting year.  The cost rate is derived by dividing the interest expense and/or preferred stock</t>
  </si>
  <si>
    <t>dividends by the respective year end debt or preferred stock balance.  The return on common equity is a</t>
  </si>
  <si>
    <t>earned rates of return reported here are not necessairly the same that would be</t>
  </si>
  <si>
    <t>If Total on Line 24 is less than 20% of Total Assets the Filing of this Schedule 24 is optional.</t>
  </si>
  <si>
    <t>This schedule is optional for filers if Line 26 is less than 5% of the Total Assets of the Company.</t>
  </si>
  <si>
    <t>5.  This schedule is optional for filers if the aggregate Year End Book Value of account 1401.2 and Account 1402 is less than</t>
  </si>
  <si>
    <t>5% of the Total Assets of the Company.</t>
  </si>
  <si>
    <t xml:space="preserve"> 2.  This schedule is optional for filers if the aggregate Year End Book Value of Account 1401.2 and Account 1402 is less than 5% of the Total Assets of the Company.</t>
  </si>
  <si>
    <t>36. Capitalization</t>
  </si>
  <si>
    <t xml:space="preserve">               Grand Total Long Term Debt</t>
  </si>
  <si>
    <t>Par or</t>
  </si>
  <si>
    <t>stated</t>
  </si>
  <si>
    <t>value</t>
  </si>
  <si>
    <t>per share</t>
  </si>
  <si>
    <t xml:space="preserve">               Grand Total Capitalization</t>
  </si>
  <si>
    <t>Other Long-Term Liabilities</t>
  </si>
  <si>
    <t>OTHER DEFERRED CREDITS</t>
  </si>
  <si>
    <t xml:space="preserve"> 2. For all other items, report the indicated particulars of each item amounting individually to $100,000 or more for Class A companies, or $10,000</t>
  </si>
  <si>
    <t>or more for Class B Companies</t>
  </si>
  <si>
    <t xml:space="preserve"> 4. Where numerous accounts are affected in the disposition of these credits, the designation "various" may be inserted for accounts debited.</t>
  </si>
  <si>
    <t xml:space="preserve"> for Class B companies.  This schedule is optional for companies whose total for Line 45 is less than 10% of</t>
  </si>
  <si>
    <t>Operating Expenses Excluding Depreciation.</t>
  </si>
  <si>
    <t>less than $2,000 for Class B companies.  This schedule is optional for companies whose total for Line 45 is less than 10% of</t>
  </si>
  <si>
    <t xml:space="preserve">(e) </t>
  </si>
  <si>
    <t>VERIZON NEW YORK INC.</t>
  </si>
  <si>
    <t>140 WEST STREET</t>
  </si>
  <si>
    <t>NEW YORK, N.Y. 10007</t>
  </si>
  <si>
    <t xml:space="preserve">One Verizon Way </t>
  </si>
  <si>
    <t>Basking Ridge, NJ 07920</t>
  </si>
  <si>
    <t>Respondent was incorporated in New York State on June 18, 1896 under the</t>
  </si>
  <si>
    <t>Transportation Corporation Law</t>
  </si>
  <si>
    <t>Property was not held by a receiver or trustee</t>
  </si>
  <si>
    <t>are not prepared.</t>
  </si>
  <si>
    <t>Keefe B. Clemons</t>
  </si>
  <si>
    <t>Vice President, General Counsel and Secretary / Director</t>
  </si>
  <si>
    <t>Tracey A. Edwards</t>
  </si>
  <si>
    <t>Region President - Consumer &amp; Mass Business Markets</t>
  </si>
  <si>
    <t>Leecia Eve</t>
  </si>
  <si>
    <t>Vice President</t>
  </si>
  <si>
    <t>Senior Vice President and Chief Financial Officer / Director</t>
  </si>
  <si>
    <t>Kevin M. Service</t>
  </si>
  <si>
    <t>The common stock of the respondent is wholly owned by NYNEX LLC which is</t>
  </si>
  <si>
    <t>wholly owned by Verizon Communications Inc.  This list displays companies in which</t>
  </si>
  <si>
    <t>Verizon Communications Inc. has interest of 5% or more:</t>
  </si>
  <si>
    <t>210 Pine Street Condominium Association</t>
  </si>
  <si>
    <t>Australian-Japan Cable (Holding) Limited</t>
  </si>
  <si>
    <t>BATCL - 1987 - II, Inc.</t>
  </si>
  <si>
    <t>BATCL - 1987 - III, Inc.</t>
  </si>
  <si>
    <t>Bell Atlantic Advertising (China) Company</t>
  </si>
  <si>
    <t>Bell Atlantic Mobile Systems LLC</t>
  </si>
  <si>
    <t>Bell Atlantic TriCon Leasing Corporation</t>
  </si>
  <si>
    <t>Cellco Partnership (d/b/a Verizon Wireless)</t>
  </si>
  <si>
    <t>Conagro Telecommunications, S.A.</t>
  </si>
  <si>
    <t>Contel Federal Systems, Inc.</t>
  </si>
  <si>
    <t>Continental Telecommunications Company (Nigeria)</t>
  </si>
  <si>
    <t>CQRCert LLC</t>
  </si>
  <si>
    <t>Cybertrust Holding International, A.V.V.</t>
  </si>
  <si>
    <t>Dickerson OLI LLC</t>
  </si>
  <si>
    <t>Empire City Subway Company (Limited)</t>
  </si>
  <si>
    <t>Exchange Indemnity Company</t>
  </si>
  <si>
    <t>Exchange Indemnity Company New Jersey</t>
  </si>
  <si>
    <t>Exchange Indemnity Company New York</t>
  </si>
  <si>
    <t>Fox Court Nominees Limited</t>
  </si>
  <si>
    <t>GTE Communication Systems Corporation</t>
  </si>
  <si>
    <t>GTE Life Insurance Company Limited</t>
  </si>
  <si>
    <t>GTE Operations Support Incorporated</t>
  </si>
  <si>
    <t>GTE Overseas Corporation</t>
  </si>
  <si>
    <t>GTE Products of Connecticut Corporation</t>
  </si>
  <si>
    <t>GTE Venezuela S.à r.l.</t>
  </si>
  <si>
    <t>Hughes Oriental Telematics Holding (China) Company Limited</t>
  </si>
  <si>
    <t>Laycon Telecommunications, S.A.</t>
  </si>
  <si>
    <t>MCI Broadband Solutions, Inc.</t>
  </si>
  <si>
    <t>MCI Communications Corporation</t>
  </si>
  <si>
    <t>MCI Communications Services, Inc.</t>
  </si>
  <si>
    <t>MCI International Services, Inc.</t>
  </si>
  <si>
    <t>MCI International Telecommunications Corporation</t>
  </si>
  <si>
    <t>MCI International, Inc.</t>
  </si>
  <si>
    <t>MCI WorldCom Asia Pacific Limited</t>
  </si>
  <si>
    <t>MCImetrol Access Transmission Services of Virginia, Inc.</t>
  </si>
  <si>
    <t>Metropolitan Fiber Systems of New York, Inc.</t>
  </si>
  <si>
    <t>MFS CableCo U.S., Inc.</t>
  </si>
  <si>
    <t>MFS Globenet, Inc.</t>
  </si>
  <si>
    <t>MK International Limited</t>
  </si>
  <si>
    <t>Morgantown OL1 LLC</t>
  </si>
  <si>
    <t>Morgantown OL2 LLC</t>
  </si>
  <si>
    <t>MovARoo, LLC</t>
  </si>
  <si>
    <t>Mtel Latin America, Inc.</t>
  </si>
  <si>
    <t>Mtel Uruguay S.A.</t>
  </si>
  <si>
    <t>NCC Braeburn Company</t>
  </si>
  <si>
    <t>NCC Charlie Company</t>
  </si>
  <si>
    <t>NCC Delta Company</t>
  </si>
  <si>
    <t>NCC Echo Company</t>
  </si>
  <si>
    <t>NCC Farnborough Company</t>
  </si>
  <si>
    <t>NCC Farnborough Investments Limited</t>
  </si>
  <si>
    <t>NCC Farnborough Trustee Limited</t>
  </si>
  <si>
    <t>NCC FSC V, Inc.</t>
  </si>
  <si>
    <t>NCC FSC XII, Inc.</t>
  </si>
  <si>
    <t>NCC Golf Company</t>
  </si>
  <si>
    <t>NCC Hampshire Investments Ltd.</t>
  </si>
  <si>
    <t>NCC Indigo Company</t>
  </si>
  <si>
    <t>NCC Key Company</t>
  </si>
  <si>
    <t>NCC Mianus Corporation</t>
  </si>
  <si>
    <t>NCC Micron Company</t>
  </si>
  <si>
    <t>NCC Republic Company</t>
  </si>
  <si>
    <t>NCC Sierra Company</t>
  </si>
  <si>
    <t>NCC Solar Company</t>
  </si>
  <si>
    <t>NCC Stamford Corporation</t>
  </si>
  <si>
    <t>NCC Yearling Company</t>
  </si>
  <si>
    <t>NCC Zee Company</t>
  </si>
  <si>
    <t>Networkfleet, Inc.</t>
  </si>
  <si>
    <t>NV Verizon Belgium Luxembourg (succursale due Luxembourg)</t>
  </si>
  <si>
    <t>NYNEX Bell IP Holding Corporation</t>
  </si>
  <si>
    <t>NYNEX LLC</t>
  </si>
  <si>
    <t>Pacific Carriage Holdings Limited</t>
  </si>
  <si>
    <t>PT Communications Verizon Indonesia</t>
  </si>
  <si>
    <t>RJM Lease Partners I</t>
  </si>
  <si>
    <t>SEMA OP1 LLC</t>
  </si>
  <si>
    <t>SEMA OP2 LLC</t>
  </si>
  <si>
    <t>SEMA OP3 LLC</t>
  </si>
  <si>
    <t>Shanghai Bell Atlantic Yellow Pages Advertising Co. Ltd.</t>
  </si>
  <si>
    <t>Sherkate Sahami Khass Telephone Sazi Iran</t>
  </si>
  <si>
    <t>Southern Cross Cable Holdings Limited</t>
  </si>
  <si>
    <t>Steam Heat LLC</t>
  </si>
  <si>
    <t>Steamed Crab Partners, L.P.</t>
  </si>
  <si>
    <t>Telesector Resources Group, Inc. (d/b/a Verizon Services Group)</t>
  </si>
  <si>
    <t>Terremark del Caribe, Inc.</t>
  </si>
  <si>
    <t>Terremark do Brasil Ltda.</t>
  </si>
  <si>
    <t>Terremark Federal Group LLC</t>
  </si>
  <si>
    <t>Terremark Latin America S.A.</t>
  </si>
  <si>
    <t>Terremark Latin America, Inc.</t>
  </si>
  <si>
    <t>Terremark North America LLC</t>
  </si>
  <si>
    <t>Terremark Technology Contractors, Inc.</t>
  </si>
  <si>
    <t>Terremark Trademark Holdings, Inc.</t>
  </si>
  <si>
    <t>Terremark Worldwide, Inc.</t>
  </si>
  <si>
    <t>UAB Verizon Lietuva</t>
  </si>
  <si>
    <t>UUNET Holdings Australia Pty Limited</t>
  </si>
  <si>
    <t>VEBA GP LLC</t>
  </si>
  <si>
    <t>Verizon (Thailand) Limited</t>
  </si>
  <si>
    <t>Verizon Albania ShPk</t>
  </si>
  <si>
    <t>Verizon Argentina S.R.L.</t>
  </si>
  <si>
    <t>Verizon Asia Pacific Holdings Pte. Ltd.</t>
  </si>
  <si>
    <t>Verizon Australia Holdings LLC</t>
  </si>
  <si>
    <t>Verizon Australia Pty Limited</t>
  </si>
  <si>
    <t>Verizon Austria GmbH</t>
  </si>
  <si>
    <t>Verizon Benefits Administration Inc.</t>
  </si>
  <si>
    <t>Verizon Bolivia S.R.L.</t>
  </si>
  <si>
    <t>Verizon Bulgaria EOOD</t>
  </si>
  <si>
    <t>Verizon Business Global LLC</t>
  </si>
  <si>
    <t>Verizon Business International Holdings B.V.</t>
  </si>
  <si>
    <t>Verizon Business Network Services Inc.</t>
  </si>
  <si>
    <t>Verizon Business Purchasing LLC</t>
  </si>
  <si>
    <t>Verizon Business Security Solutions Luxembourg SA</t>
  </si>
  <si>
    <t>Verizon Canada Ltd.</t>
  </si>
  <si>
    <t>Verizon Capital Corp.</t>
  </si>
  <si>
    <t>Verizon Chile S.A.</t>
  </si>
  <si>
    <t>Verizon Colombia S.A.</t>
  </si>
  <si>
    <t>Verizon Communications (Cyprus) Limited</t>
  </si>
  <si>
    <t>Verizon Communications Egypt LLC</t>
  </si>
  <si>
    <t>Verizon Communications Guatemala Limitada</t>
  </si>
  <si>
    <t>Verizon Communications India Private Limited</t>
  </si>
  <si>
    <t>Verizon Communications Malaysia Sdn. Bhd.</t>
  </si>
  <si>
    <t>Verizon Communications Philippines Inc.</t>
  </si>
  <si>
    <t>Verizon Communications Singapore Pte. Ltd.</t>
  </si>
  <si>
    <t>Verizon Communications Slovakia s.r.o</t>
  </si>
  <si>
    <t>Verizon Communications South Africa (Pty) Limited</t>
  </si>
  <si>
    <t>Verizon Communications Technology (Beijing) Co., Limited</t>
  </si>
  <si>
    <t>Verizon Connected Solutions Inc.</t>
  </si>
  <si>
    <t>6-D</t>
  </si>
  <si>
    <t>Verizon Corporate Resources Group LLC</t>
  </si>
  <si>
    <t>Verizon Corporate Services Group Inc.</t>
  </si>
  <si>
    <t>Verizon Costa Rica S.R.L.</t>
  </si>
  <si>
    <t>Verizon Credit Inc.</t>
  </si>
  <si>
    <t>Verizon Croatia Ltd.</t>
  </si>
  <si>
    <t>Verizon Czech s.r.o.</t>
  </si>
  <si>
    <t>Verizon Data Services India Private Limited</t>
  </si>
  <si>
    <t>Verizon Data Services LLC</t>
  </si>
  <si>
    <t>Verizon Delaware Holdings II Inc.</t>
  </si>
  <si>
    <t>Verizon Delaware Holdings Inc.</t>
  </si>
  <si>
    <t>Verizon Delaware LLC</t>
  </si>
  <si>
    <t>Verizon Denmark A/S</t>
  </si>
  <si>
    <t>Verizon Deutschland GmbH</t>
  </si>
  <si>
    <t>Verizon Ecuador Cia. Ltda</t>
  </si>
  <si>
    <t>Verizon ELPI Holding Corp.</t>
  </si>
  <si>
    <t>Verizon Enterprise Holdings B.V.</t>
  </si>
  <si>
    <t>Verizon Estonia OÜ</t>
  </si>
  <si>
    <t>Verizon European Holdings Limited</t>
  </si>
  <si>
    <t>Verizon Federal Inc.</t>
  </si>
  <si>
    <t>Verizon Financial Services LLC</t>
  </si>
  <si>
    <t>Verizon Financing</t>
  </si>
  <si>
    <t>Verizon Finland Oy</t>
  </si>
  <si>
    <t>Verizon Foundation</t>
  </si>
  <si>
    <t>Verizon France SAS</t>
  </si>
  <si>
    <t>Verizon FZ-LLC</t>
  </si>
  <si>
    <t>Verizon Hawaii International Inc.</t>
  </si>
  <si>
    <t>6-E</t>
  </si>
  <si>
    <t>Verizon Hellas Telecommunications, Single Member Limited Liability Company</t>
  </si>
  <si>
    <t>Verizon Holding Austria GmbH</t>
  </si>
  <si>
    <t>Verizon Holding do Brasil Ltda.</t>
  </si>
  <si>
    <t>Verizon Holding France EURL</t>
  </si>
  <si>
    <t>Verizon Holding Netherlands B.V.</t>
  </si>
  <si>
    <t>Verizon Hong Kong Limited</t>
  </si>
  <si>
    <t>Verizon Hungary Telecommunications Limited Liability Company</t>
  </si>
  <si>
    <t>Verizon Iceland ehf</t>
  </si>
  <si>
    <t>Verizon India Private Limited</t>
  </si>
  <si>
    <t>Verizon Information Services-Costa Rica, LLC</t>
  </si>
  <si>
    <t>Verizon Information Technologies LLC</t>
  </si>
  <si>
    <t>Verizon International Holdings Inc.</t>
  </si>
  <si>
    <t>Verizon International Inc.</t>
  </si>
  <si>
    <t>Verizon International Limited</t>
  </si>
  <si>
    <t>Verizon Investment Management Corp.</t>
  </si>
  <si>
    <t>Verizon Ireland Limited</t>
  </si>
  <si>
    <t>Verizon Israel Telecommunications Limited</t>
  </si>
  <si>
    <t>Verizon Italia S.p.A.</t>
  </si>
  <si>
    <t>Verizon Japan Ltd</t>
  </si>
  <si>
    <t>Verizon Komunifacije d.o.o., Beograd</t>
  </si>
  <si>
    <t>Verizon Korea Limited</t>
  </si>
  <si>
    <t>Verizon Latvia SIA</t>
  </si>
  <si>
    <t>Verizon Licensing Company</t>
  </si>
  <si>
    <t>Verizon Ljubljana trgovina in storitive, d.o.o.</t>
  </si>
  <si>
    <t>Verizon Long Distance LLC</t>
  </si>
  <si>
    <t>Verizon Malta Limited</t>
  </si>
  <si>
    <t>Verizon Maryland LLC</t>
  </si>
  <si>
    <t>Verizon Morocco Sarl</t>
  </si>
  <si>
    <t>Verizon Nederland BV</t>
  </si>
  <si>
    <t>Verizon Network Integration Corp.</t>
  </si>
  <si>
    <t>Verizon New England Inc.</t>
  </si>
  <si>
    <t>Verizon New Jersey Inc.</t>
  </si>
  <si>
    <t>Verizon New York Inc.</t>
  </si>
  <si>
    <t>Verizon New Zealand Limited</t>
  </si>
  <si>
    <t>Verizon North LLC</t>
  </si>
  <si>
    <t>Verizon Norway AS</t>
  </si>
  <si>
    <t>Verizon Online LLC</t>
  </si>
  <si>
    <t>Verizon Pakistan (Private) Limited</t>
  </si>
  <si>
    <t>6-F</t>
  </si>
  <si>
    <t>Verizon Panama S.A.</t>
  </si>
  <si>
    <t>Verizon Paraguay S.R.L.</t>
  </si>
  <si>
    <t>Verizon Patent and Licensing Inc.</t>
  </si>
  <si>
    <t>Verizon Pennsylvania LLC</t>
  </si>
  <si>
    <t>Verizon Peru S.R.L.</t>
  </si>
  <si>
    <t>Verizon Polska Sp. Z o.o.</t>
  </si>
  <si>
    <t>Verizon Portugal - Sociedade Unipessoal, Lda.</t>
  </si>
  <si>
    <t>Verizon Realty Corp.</t>
  </si>
  <si>
    <t>Verizon Romania SRL</t>
  </si>
  <si>
    <t>Verizon Rus LLC</t>
  </si>
  <si>
    <t>Verizon Saudi Arabia LLC</t>
  </si>
  <si>
    <t>Verizon Select Services Inc.</t>
  </si>
  <si>
    <t>Verizon Select Services of Virginia Inc.</t>
  </si>
  <si>
    <t>Verizon Services Corp.</t>
  </si>
  <si>
    <t>Verizon Services Organization Inc.</t>
  </si>
  <si>
    <t>Verizon Services Singapore Pte. Ltd</t>
  </si>
  <si>
    <t>Verizon Servicios Empresariales Mexico, S. de R.L. de C.V.</t>
  </si>
  <si>
    <t>Verizon Sourcing LLC</t>
  </si>
  <si>
    <t>Verizon South Inc.</t>
  </si>
  <si>
    <t>Verizon Spain Holdings, S.L.</t>
  </si>
  <si>
    <t>Verizon Spain S.L.</t>
  </si>
  <si>
    <t>Verizon Sweden Aktiebolag</t>
  </si>
  <si>
    <t>Verizon Switzerland AG</t>
  </si>
  <si>
    <t>Verizon Taiwan Co. Limited</t>
  </si>
  <si>
    <t>Verizon Telecomunicacóes do Brasil Ltda.</t>
  </si>
  <si>
    <t>Verizon Telematics Inc.</t>
  </si>
  <si>
    <t>Verizon TeleProducts Corp.</t>
  </si>
  <si>
    <t>Verizon Trademark Services LLC</t>
  </si>
  <si>
    <t>Verizon UK Limited</t>
  </si>
  <si>
    <t>Verizon Ukraine LLC</t>
  </si>
  <si>
    <r>
      <t>Verizon Uluslarasi Telekom</t>
    </r>
    <r>
      <rPr>
        <sz val="12"/>
        <color indexed="12"/>
        <rFont val="Arial"/>
        <family val="2"/>
      </rPr>
      <t>ü</t>
    </r>
    <r>
      <rPr>
        <sz val="12"/>
        <color indexed="12"/>
        <rFont val="Arial"/>
        <family val="2"/>
      </rPr>
      <t>nikasyon Ticaret Anonim Sirketi</t>
    </r>
  </si>
  <si>
    <t>Verizon Uruguay S.R.L.</t>
  </si>
  <si>
    <t>Verizon Venezuela, S.A.</t>
  </si>
  <si>
    <t>Verizon Ventures LLC</t>
  </si>
  <si>
    <t>Verizon Virginia LLC</t>
  </si>
  <si>
    <t>Verizon Washington, DC Inc.</t>
  </si>
  <si>
    <t>VZB OpCo Nigeria Limited</t>
  </si>
  <si>
    <t>6-G</t>
  </si>
  <si>
    <t>WorldCom Global Networks Limited</t>
  </si>
  <si>
    <t>WorldCom International El Salvador, S.A. de C.V.</t>
  </si>
  <si>
    <t>6-H</t>
  </si>
  <si>
    <t>Empire City Subway (Limited)</t>
  </si>
  <si>
    <t>Builds, maintains and operates underground</t>
  </si>
  <si>
    <t>subways, conduits and ducts in the boroughs of</t>
  </si>
  <si>
    <t>Bronx and Manhattan, City of New York in which</t>
  </si>
  <si>
    <t>it leases space primarily for companies in the</t>
  </si>
  <si>
    <t>telecommunications business</t>
  </si>
  <si>
    <t>Telesector Resources Group, Inc.</t>
  </si>
  <si>
    <t>As of April 2004, all TRG/VSG employees were transitioned</t>
  </si>
  <si>
    <t>to the Verizon Services Corp payroll. TRG/VSG will</t>
  </si>
  <si>
    <t>continue to own assets supporting VSC services.</t>
  </si>
  <si>
    <t>Telesector Res Grp Inc exists solely to provide these</t>
  </si>
  <si>
    <t>services to affiliates in the Verizon corporate family.</t>
  </si>
  <si>
    <t># - Telesector Research Group, Inc is</t>
  </si>
  <si>
    <t xml:space="preserve">     jointly owned by the Company and</t>
  </si>
  <si>
    <t xml:space="preserve">     VZ New England Inc.</t>
  </si>
  <si>
    <t>#</t>
  </si>
  <si>
    <t xml:space="preserve"> of Verizon Communications Inc)</t>
  </si>
  <si>
    <t>New York, NY 10007</t>
  </si>
  <si>
    <t>None</t>
  </si>
  <si>
    <t xml:space="preserve"> 1. Has each share of stock the right to one vote? ___Yes_______ </t>
  </si>
  <si>
    <t xml:space="preserve"> 2. Are voting rights attached only to stock? ____Yes________</t>
  </si>
  <si>
    <t xml:space="preserve"> 3. Is cumulative voting permitted? ______No________</t>
  </si>
  <si>
    <t>A Consent of Sole Stockholder in Lieu of Annual Meeting of Verizon New York Inc.
Pursuant to Section 615(a) of the New York Business Corporation Law for the
Election of Directors was signed on March 19, 2013.</t>
  </si>
  <si>
    <t>5. State the total number of votes cast at such general meeting ___________1______________and the total number cast by proxy ___0_____.</t>
  </si>
  <si>
    <t xml:space="preserve"> 6. State the total number of voting security holders _____1______ and the total of all voting securities ______1_______  as of such</t>
  </si>
  <si>
    <t>Inquiry 1, 2, 3, 4 &amp; 5 - nothing to report</t>
  </si>
  <si>
    <t>Inquiry 6: Intrastate Changes in Services and Rates</t>
  </si>
  <si>
    <t>Description of Changes</t>
  </si>
  <si>
    <t>Service Classification</t>
  </si>
  <si>
    <t>Effective Date</t>
  </si>
  <si>
    <t>Estimated Annual Effect on Revenues</t>
  </si>
  <si>
    <t>Local/Toll</t>
  </si>
  <si>
    <t>Individual Case Billing Addendum</t>
  </si>
  <si>
    <t>Inquiry 7:</t>
  </si>
  <si>
    <t>Inquiry 8: Nothing to report</t>
  </si>
  <si>
    <t>Inquiry 10- Other Important Changes - None</t>
  </si>
  <si>
    <t>Non-Management Pension Plan</t>
  </si>
  <si>
    <t>Management Pension Plan</t>
  </si>
  <si>
    <t>no par</t>
  </si>
  <si>
    <t>Other Interest Expense - Affiliates</t>
  </si>
  <si>
    <t>Depreciation Flow-Through</t>
  </si>
  <si>
    <t>50% Meal Expenses not Deductible</t>
  </si>
  <si>
    <t>Fines</t>
  </si>
  <si>
    <t>Equity in Subsidiary</t>
  </si>
  <si>
    <t>Section 199</t>
  </si>
  <si>
    <t>Tax @ 35%</t>
  </si>
  <si>
    <t>Deferred Tax on ITC</t>
  </si>
  <si>
    <t>Amortization of Investment Tax Credit</t>
  </si>
  <si>
    <t>Federal Benefit on State Tax</t>
  </si>
  <si>
    <t>Category</t>
  </si>
  <si>
    <t>Tax Yr  /  Municipality</t>
  </si>
  <si>
    <t>LITIGATION SETTLEMENT</t>
  </si>
  <si>
    <t>Aggregate all Other Company items under $100,000 for Class A and $25,000 for Class B Telecommunications Companies.</t>
  </si>
  <si>
    <t>Cellco Partnership</t>
  </si>
  <si>
    <t>Provided to Affiliates</t>
  </si>
  <si>
    <t>Empire City Subway Co</t>
  </si>
  <si>
    <t>Vz Business Global LLC</t>
  </si>
  <si>
    <t>Vz Corporate Services Corp</t>
  </si>
  <si>
    <t>Vz Online LLC</t>
  </si>
  <si>
    <t>Vz Long Distance LLC</t>
  </si>
  <si>
    <t>Vz Select Services Inc</t>
  </si>
  <si>
    <t>Vz Services Corp</t>
  </si>
  <si>
    <t>All Other Affiliates under 100K</t>
  </si>
  <si>
    <t>Purchased from Affiliates</t>
  </si>
  <si>
    <t>Vz Sourcing LLC</t>
  </si>
  <si>
    <t>Vz Business Purchasing LLC</t>
  </si>
  <si>
    <t>Vz Business Network Servces Inc</t>
  </si>
  <si>
    <t>Vz Corporate Services Group</t>
  </si>
  <si>
    <t>Vz Corporate Resources Group</t>
  </si>
  <si>
    <t>Vz Data Services LLC</t>
  </si>
  <si>
    <t>Vz Services Organization Inc</t>
  </si>
  <si>
    <t>Manhattan (Bronx, Brooklyn Staten Island, N Manhattan, Queens, Manhattan)</t>
  </si>
  <si>
    <t>Midstate wo Connecticut (Midstate 132, Midstate 133)</t>
  </si>
  <si>
    <t>Connecticut</t>
  </si>
  <si>
    <t>Not Available</t>
  </si>
  <si>
    <t>NY tagged Assets to Affiliates</t>
  </si>
  <si>
    <t>NY COE Sales to Affiliates</t>
  </si>
  <si>
    <t>NY Purchased from MA</t>
  </si>
  <si>
    <t>NY Purchased from MD</t>
  </si>
  <si>
    <t>NY Purchased from NJ</t>
  </si>
  <si>
    <t>NY Purchased from PA</t>
  </si>
  <si>
    <t>NY Purchased from VA</t>
  </si>
  <si>
    <t>NY Purchased from RI</t>
  </si>
  <si>
    <t>NY Purchased from DE</t>
  </si>
  <si>
    <t>NY Purchased from DC</t>
  </si>
  <si>
    <t>NY COE Purchases from Affiliates</t>
  </si>
  <si>
    <t>8 and 3</t>
  </si>
  <si>
    <t>12 and 3</t>
  </si>
  <si>
    <t>45, 22.5, 15 and 7</t>
  </si>
  <si>
    <t>n/a</t>
  </si>
  <si>
    <t xml:space="preserve">   Aerial Cable Met.</t>
  </si>
  <si>
    <t>15 and 7</t>
  </si>
  <si>
    <t xml:space="preserve">   Aerial Cable Nmet.</t>
  </si>
  <si>
    <t xml:space="preserve">   U.G. Cable Met.</t>
  </si>
  <si>
    <t xml:space="preserve">   U.G. Cable Nmet.</t>
  </si>
  <si>
    <t xml:space="preserve">   Buried Cable Met.</t>
  </si>
  <si>
    <t xml:space="preserve">   Buried Cable Nmet.</t>
  </si>
  <si>
    <t xml:space="preserve"> Intrabuilding Cable Met</t>
  </si>
  <si>
    <t xml:space="preserve"> Intrabuilding Cable Nmet</t>
  </si>
  <si>
    <t>Pension - Associates</t>
  </si>
  <si>
    <t>Post Retirement Benefits Other Than</t>
  </si>
  <si>
    <t xml:space="preserve">     Pensions (SFAS #106)</t>
  </si>
  <si>
    <t>Income Deferral Plan</t>
  </si>
  <si>
    <t>Executive Deferral Plan</t>
  </si>
  <si>
    <t>Accrued Operating Rents - Non affiliated</t>
  </si>
  <si>
    <t>Recording of Franchise Fees</t>
  </si>
  <si>
    <t>LT-Environmental Remediation</t>
  </si>
  <si>
    <t>Pension - Management</t>
  </si>
  <si>
    <t>Aggregate of All Other</t>
  </si>
  <si>
    <t>UR Tax Ben-Fed N-Current-Fin48</t>
  </si>
  <si>
    <t>UR Tax Ben-Int N-Current-Fin48</t>
  </si>
  <si>
    <t>UR Tax Ben-State N-Current-Fin48</t>
  </si>
  <si>
    <t>Special Projects Billing Misc Charges</t>
  </si>
  <si>
    <t>Special Projects Billing Loss of Use</t>
  </si>
  <si>
    <t>30 Year 7.37% Debenture</t>
  </si>
  <si>
    <t>Other Deferred -Misc. Revenue Settlements</t>
  </si>
  <si>
    <t>N/A</t>
  </si>
  <si>
    <r>
      <t>Deferral of Asset Gain or (Loss)</t>
    </r>
    <r>
      <rPr>
        <vertAlign val="subscript"/>
        <sz val="12"/>
        <rFont val="Arial"/>
        <family val="2"/>
      </rPr>
      <t xml:space="preserve"> </t>
    </r>
    <r>
      <rPr>
        <vertAlign val="superscript"/>
        <sz val="12"/>
        <rFont val="Arial"/>
        <family val="2"/>
      </rPr>
      <t>1</t>
    </r>
  </si>
  <si>
    <r>
      <t xml:space="preserve">Amortization of Gains or Losses </t>
    </r>
    <r>
      <rPr>
        <vertAlign val="superscript"/>
        <sz val="12"/>
        <rFont val="Arial"/>
        <family val="2"/>
      </rPr>
      <t>1</t>
    </r>
  </si>
  <si>
    <r>
      <t xml:space="preserve">Minimum Required Contribution </t>
    </r>
    <r>
      <rPr>
        <vertAlign val="superscript"/>
        <sz val="12"/>
        <rFont val="Arial"/>
        <family val="2"/>
      </rPr>
      <t>2</t>
    </r>
  </si>
  <si>
    <r>
      <t xml:space="preserve">Actual Contribution </t>
    </r>
    <r>
      <rPr>
        <vertAlign val="superscript"/>
        <sz val="12"/>
        <rFont val="Arial"/>
        <family val="2"/>
      </rPr>
      <t>2</t>
    </r>
  </si>
  <si>
    <t>Change in Assumptions/Methods</t>
  </si>
  <si>
    <r>
      <t xml:space="preserve">Maximum Amount Deductible </t>
    </r>
    <r>
      <rPr>
        <vertAlign val="superscript"/>
        <sz val="12"/>
        <rFont val="Arial"/>
        <family val="2"/>
      </rPr>
      <t>2</t>
    </r>
  </si>
  <si>
    <r>
      <t>Benefit Payments</t>
    </r>
    <r>
      <rPr>
        <vertAlign val="superscript"/>
        <sz val="12"/>
        <rFont val="Arial"/>
        <family val="2"/>
      </rPr>
      <t xml:space="preserve"> 3</t>
    </r>
  </si>
  <si>
    <t>Accumulated Pension (Asset)/Liability at Close of Year</t>
  </si>
  <si>
    <r>
      <t>3</t>
    </r>
    <r>
      <rPr>
        <sz val="12"/>
        <rFont val="Arial"/>
        <family val="2"/>
      </rPr>
      <t>Annuity benefit payments are not available for plans that pay lump sum cashouts.</t>
    </r>
  </si>
  <si>
    <r>
      <t xml:space="preserve">Deferral of Asset Gain or (Loss) </t>
    </r>
    <r>
      <rPr>
        <vertAlign val="superscript"/>
        <sz val="12"/>
        <rFont val="Arial"/>
        <family val="2"/>
      </rPr>
      <t>1</t>
    </r>
  </si>
  <si>
    <r>
      <t>Amortization of Gains or Losses</t>
    </r>
    <r>
      <rPr>
        <vertAlign val="superscript"/>
        <sz val="12"/>
        <rFont val="Arial"/>
        <family val="2"/>
      </rPr>
      <t xml:space="preserve"> 1</t>
    </r>
  </si>
  <si>
    <r>
      <t>Minimum Required Contribution</t>
    </r>
    <r>
      <rPr>
        <vertAlign val="superscript"/>
        <sz val="12"/>
        <rFont val="Arial"/>
        <family val="2"/>
      </rPr>
      <t xml:space="preserve"> 2</t>
    </r>
  </si>
  <si>
    <r>
      <t>Actual Contribution</t>
    </r>
    <r>
      <rPr>
        <vertAlign val="superscript"/>
        <sz val="12"/>
        <rFont val="Arial"/>
        <family val="2"/>
      </rPr>
      <t xml:space="preserve"> 2</t>
    </r>
  </si>
  <si>
    <r>
      <t xml:space="preserve">Benefit Payments </t>
    </r>
    <r>
      <rPr>
        <vertAlign val="superscript"/>
        <sz val="12"/>
        <rFont val="Arial"/>
        <family val="2"/>
      </rPr>
      <t>3</t>
    </r>
  </si>
  <si>
    <t>Lacking a curtailment/settlement event, schedule 55 is not applicable</t>
  </si>
  <si>
    <t>In Q4 2011, Verizon's Management pension plan lump sum pension distributions surpassed the settlement</t>
  </si>
  <si>
    <t>threshold equal to the sum of service cost and interest cost requiring settlement recognition per SFAS 88.</t>
  </si>
  <si>
    <t>In addition, in Q3,Verizon New York received a settlement charge of $.9M.</t>
  </si>
  <si>
    <t>In 4Q 2010 VZ Mgt. pension lump sum pension distributions surpassed the settlement threshold equal to the sum of service costs</t>
  </si>
  <si>
    <t>and interest costs requiring settlement recognition per SFAS88. In addition, in 3Q and 4Q, the NYNE associate plan received</t>
  </si>
  <si>
    <t>settlement allocations of $348.4M and $86.5M - in Q2 received $80.7M and $323.4M as Curtailment and termination benefit charges.</t>
  </si>
  <si>
    <t>In 2009, Verizon's Management Non-Parco pension plan lump sum pension distributions surpassed the settlement</t>
  </si>
  <si>
    <t>In addtion,  ($ 73.4M) and ($ 6.0M) were allocated to Verizon New York in Q4 2009 as Curtailment and Special Termination Benefit charges</t>
  </si>
  <si>
    <t>and a settlement charge of ($38.7M) was allocated in Q3 09.</t>
  </si>
  <si>
    <t>In 2008, as a result of planned work force reductions, the Company incurred additional pension costs of $27,000,000 for management</t>
  </si>
  <si>
    <t>employees comprised of a charge for special termination benefits of $3,000,000, settlements of $24,000,000 and a curtailment gain of</t>
  </si>
  <si>
    <t>$0.  There were no additional pension costs, charges for special termination benefits or curtailment gains associated with nonmanage-</t>
  </si>
  <si>
    <t>ment employees.</t>
  </si>
  <si>
    <t>settlements or curtailments.</t>
  </si>
  <si>
    <t>In 2006, as a result of planned work force reductions, the Company incurred additional pension costs of $4,000,000 for</t>
  </si>
  <si>
    <t xml:space="preserve">management employees comprised of a charge for special termination benefits of $2,000,000, settlements of $2,000,000 </t>
  </si>
  <si>
    <t>and a curtailment gain of $0.  In 2006, as a result of planned work reductions, the Company incurred additional pension costs</t>
  </si>
  <si>
    <t>of $0 for nonmanagement employees comprised of a charge for special termination benefits of $0 and a curtailment gain of $0.</t>
  </si>
  <si>
    <t>In 2005, as a result of planned work force reductions, the Company incurred additional</t>
  </si>
  <si>
    <t>pension costs of $66,990,000 for management employees comprised of a charge for special termination</t>
  </si>
  <si>
    <t>benefits of $0, settlements of $0, and a curtailment gain of $(66,990,000).  In 2005, as a result of planned work</t>
  </si>
  <si>
    <t>force reductions, the Company incurred additional pension costs of $0 for associate employees</t>
  </si>
  <si>
    <t>comprised of a charge for special termination benefits of $0, settlements of $0, and a curtailment gain of $0.</t>
  </si>
  <si>
    <t>In 2004, as a result of planned work force reductions, the Company incurred additional</t>
  </si>
  <si>
    <t>pension costs of $42,374,000 for management employees comprised of a charge for special termination</t>
  </si>
  <si>
    <t>benefits of $0, settlements of $42,374,000, and a curtailment gain of $0.  In 2004, as a result of planned work</t>
  </si>
  <si>
    <t>In 2003, as a result of planned work force reductions, the Company incurred additional</t>
  </si>
  <si>
    <t>pension costs of $128,063,000 for management employees comprised of a charge for special termination</t>
  </si>
  <si>
    <t>benefits of $118,239,000, settlements of $0, and a curtailment gain of $(9,824,000).  In 2003, as a result of planned work</t>
  </si>
  <si>
    <t>force reductions, the Company incurred additional pension costs of $230,589,000 for associate employees</t>
  </si>
  <si>
    <t>comprised of a charge for special termination benefits of $230,589,000, settlements of $0, and a curtailment gain of $0.</t>
  </si>
  <si>
    <t>In 2002, as a result of planned work force reductions, the Company incurred additional</t>
  </si>
  <si>
    <t>pension costs of $ 235,000 for management employees comprised of a charge for special termination</t>
  </si>
  <si>
    <t>benefits of $ 235,000, settlements of $0, and a curtailment gain of $ 0.  In 2002, as a result of planned work</t>
  </si>
  <si>
    <t>force reductions, the Company incurred additional pension costs of $ 322,207,000 for associate employees</t>
  </si>
  <si>
    <t>comprised of a charge for special termination benefits of $ 189,520,000, settlements of $89,894,000, and a crtailment gain of $42,793,000</t>
  </si>
  <si>
    <t>In 2001, as a result of planned work force reductions, the Company incurred additional pension costs of $ 0 for management</t>
  </si>
  <si>
    <t>employees comprised of a charge for special termination benefits of $ 0 and a curtailment gain of $ 0.  In 2001, as a</t>
  </si>
  <si>
    <t>result of planned work reductions, the Company incurred additional pension costs of $ 354,000,000 for associate employees</t>
  </si>
  <si>
    <t>comprised of a charge for special termination benefits of $ 354,000,000 and a curtailment gain of $ 0.  In accordance with</t>
  </si>
  <si>
    <t>the commission order effective August 12, 1999, in case 92-C-0665, the Company amortized $ 185,103,912 of additional OPEB TBO.</t>
  </si>
  <si>
    <t>In 2000, as a result of planned work force reductions, the Company incurred additional pension costs of $0 for management</t>
  </si>
  <si>
    <t>employees comprised of a charge for special termination benefits of $0 and a curtailment gain of $0.  In 2000, as a</t>
  </si>
  <si>
    <t>result of planned work reductions, the Company incurred additional pension costs of $0 for nonmanagement employees</t>
  </si>
  <si>
    <t>comprised of a charge for special termination benefits of $0 and a curtailment gain of $0.  In accordance with</t>
  </si>
  <si>
    <t>the Commission order effective August 12, 1999, in case 92-C-0665, the Company amortized $245,778,084 of additional OPEB TBO.</t>
  </si>
  <si>
    <t>In 1999, as a result of planned work force reductions, the Company incurred additional pension costs of $0 for management</t>
  </si>
  <si>
    <t>employees comprised of a charge for special termination benefits of $0 and a curtailment gain of $0.  In 1999, as a</t>
  </si>
  <si>
    <t>result of planned work reductions, the Company incurred additional pension costs of $35,127,305 for nonmanagement employees</t>
  </si>
  <si>
    <t>comprised of a charge for special termination benefits of $409,487,296 and a curtailment gain of $(54,359,991).  In accordance with</t>
  </si>
  <si>
    <t>the Commission order effective August 12, 1999, in case 92-C-0665, the Company amortized $71,038,236 of additional OPEB TBO.</t>
  </si>
  <si>
    <t>In 1998, as a result of planned work force reductions, the Company incurred additional pension costs of $0 for management</t>
  </si>
  <si>
    <t>employees comprised of a charge for special termination benefits of $0 and a curtailment gain of $0.  In 1998, as a</t>
  </si>
  <si>
    <t>result of planned work reductions, the Company incurred additional pension costs of $262,437,113 for nonmanagement employees</t>
  </si>
  <si>
    <t>comprised of a charge for special termination benefits of $303,541,367  and a curtailment gain of $(41,104,254)</t>
  </si>
  <si>
    <t>Accumulated Postretirement Benefit Obligation (APBO)</t>
  </si>
  <si>
    <t>Unrecognized Gains/(Losses)</t>
  </si>
  <si>
    <t>Expected Return on Assets (EROA)</t>
  </si>
  <si>
    <t>Amortization of (Gains)/Losses</t>
  </si>
  <si>
    <t>Total OPEB Cost</t>
  </si>
  <si>
    <t>Note: This analysis includes the former Bell Atlantic South Management plan which</t>
  </si>
  <si>
    <t>Jurisdictional Breakdown of Net Periodic OPEB Cost:</t>
  </si>
  <si>
    <t>Return On Assets</t>
  </si>
  <si>
    <t>Amortization of Prior Service Cost</t>
  </si>
  <si>
    <t>Amortization of Net (Gain) Loss</t>
  </si>
  <si>
    <t>Schedules with additional pages added</t>
  </si>
  <si>
    <t xml:space="preserve">                                             NAME OF PLAN                                                                       BENEFITS</t>
  </si>
  <si>
    <t>AMOUNT</t>
  </si>
  <si>
    <t>The Plan for Group                        Verizon Sickness &amp; Accident Disability                The Company</t>
  </si>
  <si>
    <t xml:space="preserve">Insurance                                        Benefit Plan for New York Associates             </t>
  </si>
  <si>
    <t>The Plan  for Group                     Verizon Long Term Disability Plan                           The Company</t>
  </si>
  <si>
    <t xml:space="preserve">Insurance                                       for New York and New England Associates              </t>
  </si>
  <si>
    <t>The Plan for Group                         Verizon  Group Life Insurance Plan                    Insurance Carrier</t>
  </si>
  <si>
    <t>Insurance                                       for New York and New England Associates</t>
  </si>
  <si>
    <t>The Plan for Group                      Verizon Dental Expense Plan                                 Insurance Carrier</t>
  </si>
  <si>
    <t>Cost Included with Medical</t>
  </si>
  <si>
    <t>Insurance                                      for New York and New England Associates</t>
  </si>
  <si>
    <t>The Plan for Group                      Verizon Medical Expense Plan                              Insurance Carrier</t>
  </si>
  <si>
    <t>Insurance                                     for New York and New England Associates</t>
  </si>
  <si>
    <t>Verizon Management                      Verizon Pension Plan for                                       Trusteed Plan</t>
  </si>
  <si>
    <t xml:space="preserve">Pension Plan                               Associates           </t>
  </si>
  <si>
    <t>Verizon Savings Plan                      Verizon Savings and Security                               Trusteed Plan</t>
  </si>
  <si>
    <t>for Management                             Plan for New York and New England</t>
  </si>
  <si>
    <t>Employees                                                              Associates</t>
  </si>
  <si>
    <t>38-40</t>
  </si>
  <si>
    <t>Capital Stock and Funded Debt Reaquired or</t>
  </si>
  <si>
    <t>Retired During the Year</t>
  </si>
  <si>
    <t>Non Affiliate - Does not meet the threshold for report per Case # 13-C-0349 Order Revising Annual Reports</t>
  </si>
  <si>
    <t>Employee Benefit Obligations</t>
  </si>
  <si>
    <t>Provision for losses for Accounts Receivables</t>
  </si>
  <si>
    <t xml:space="preserve">          Purchase of Short Term Investments</t>
  </si>
  <si>
    <t xml:space="preserve">          Sale of Short Term Investments</t>
  </si>
  <si>
    <t xml:space="preserve">          Change in O/S Checks</t>
  </si>
  <si>
    <t xml:space="preserve">          Other</t>
  </si>
  <si>
    <t>FCC Video Copyright Fees</t>
  </si>
  <si>
    <t>FCC Regulatory Fees</t>
  </si>
  <si>
    <t>Income tax</t>
  </si>
  <si>
    <t>38-39</t>
  </si>
  <si>
    <t>30 Year 6.50% Debenture</t>
  </si>
  <si>
    <t>47-48</t>
  </si>
  <si>
    <t>53-55</t>
  </si>
  <si>
    <t>56-57</t>
  </si>
  <si>
    <t>Kee Chan Sin</t>
  </si>
  <si>
    <t>Vice President and Assistant Treasurer</t>
  </si>
  <si>
    <t>AirTouch Cellular</t>
  </si>
  <si>
    <t>Allentown SMSA Limited Partnership</t>
  </si>
  <si>
    <t>Alltel Communications of Arkansas RSA #12 Cellular Limited Partn</t>
  </si>
  <si>
    <t>Alltel Communications of LaCrosse Limited Partnership</t>
  </si>
  <si>
    <t>Alltel Communications of Mississippi RSA #2, Inc.</t>
  </si>
  <si>
    <t>Alltel Communications of Nebraska LLC</t>
  </si>
  <si>
    <t>Alltel Communications Wireless of Louisiana, Inc.</t>
  </si>
  <si>
    <t>Alltel Communications Wireless, Inc.</t>
  </si>
  <si>
    <t>Alltel Communications, LLC</t>
  </si>
  <si>
    <t>Alltel Corporation</t>
  </si>
  <si>
    <t>Alltel Information (India) Private Limited</t>
  </si>
  <si>
    <t>Alltel Information (Mauritius) Inc.</t>
  </si>
  <si>
    <t>Alltel International Holding, Inc.</t>
  </si>
  <si>
    <t>Alltel Wireless of Wisconsin RSA #1, LLC</t>
  </si>
  <si>
    <t>Anderson CellTelCo</t>
  </si>
  <si>
    <t>Athens Cellular, Inc.</t>
  </si>
  <si>
    <t>Badlands Cellular of North Dakota Limited Partnership</t>
  </si>
  <si>
    <t>Bell Atlantic Cellular Consulting Group, Inc.</t>
  </si>
  <si>
    <t>Bell Atlantic Mobile of Asheville, Inc.</t>
  </si>
  <si>
    <t>Bell Atlantic Mobile Systems of Allentown, Inc.</t>
  </si>
  <si>
    <t>Bismarck MSA Limited Partnership</t>
  </si>
  <si>
    <t>California RSA No. 4 Limited Partnership</t>
  </si>
  <si>
    <t>Cellular 29 Ltd.</t>
  </si>
  <si>
    <t>Central Dakota Cellular of North Dakota Limited Partnership</t>
  </si>
  <si>
    <t>Charleston-North Charleston MSA Limited Partnership</t>
  </si>
  <si>
    <t>Chicago SMSA Limited Partnership</t>
  </si>
  <si>
    <t>Colorado 7-Saguache Limited Partnership</t>
  </si>
  <si>
    <t>CommNet Cellular Inc.</t>
  </si>
  <si>
    <t>Dallas MTA, L.P.</t>
  </si>
  <si>
    <t>Fresno MSA Limited Partnership</t>
  </si>
  <si>
    <t>Gadsden CellTelCo Partnership</t>
  </si>
  <si>
    <t>Gila River Cellular General Partnership</t>
  </si>
  <si>
    <t>Gold Creek Cellular of Montana Limited Partnership</t>
  </si>
  <si>
    <t>Gold Creek Cellular, Inc.</t>
  </si>
  <si>
    <t>GTE Mobilnet of California Limited Partnership</t>
  </si>
  <si>
    <t>GTE Mobilnet of Florence, Alabama Incorporated</t>
  </si>
  <si>
    <t>GTE Mobilnet of Fort Wayne Limited Partnership</t>
  </si>
  <si>
    <t>GTE Mobilnet of Indiana Limited Partnership</t>
  </si>
  <si>
    <t>GTE Mobilnet of Indiana RSA #3 Limited Partnership</t>
  </si>
  <si>
    <t>GTE Mobilnet of Indiana RSA #6 Limited Partnership</t>
  </si>
  <si>
    <t>GTE Mobilnet of South Texas Limited Partnership</t>
  </si>
  <si>
    <t>GTE Mobilnet of Terre Haute Limited Partnership</t>
  </si>
  <si>
    <t>GTE Mobilnet of Texas RSA #17 Limited Partnership</t>
  </si>
  <si>
    <t>GTE Wireless of the Midwest Incorporated</t>
  </si>
  <si>
    <t>Idaho 6-Clark Limited Partnership</t>
  </si>
  <si>
    <t>Illinois RSA 6 and 7 Limited Partnership</t>
  </si>
  <si>
    <t>Illinois SMSA Limited Partnership</t>
  </si>
  <si>
    <t>Illinois Valley Cellular RSA 2-II Partnership</t>
  </si>
  <si>
    <t>Indiana RSA #1 Limited Partnership</t>
  </si>
  <si>
    <t>Indiana RSA 2 Limited Partnership</t>
  </si>
  <si>
    <t>Iowa 8-Monona Limited Partnership</t>
  </si>
  <si>
    <t>Iowa RSA 2 Limited Partnership</t>
  </si>
  <si>
    <t>Iowa RSA 5 Limited Partnership</t>
  </si>
  <si>
    <t>Iowa RSA No. 4 Limited Partnership</t>
  </si>
  <si>
    <t>Jackson Cellular Telephone Co., Inc.</t>
  </si>
  <si>
    <t>JVL Ventures, LLC</t>
  </si>
  <si>
    <t>Kentucky RSA No. 1 Partnership</t>
  </si>
  <si>
    <t>Lafayette Cellular Telephone Company</t>
  </si>
  <si>
    <t>MBI Oversight LLC</t>
  </si>
  <si>
    <t>Missouri RSA 2 Limited Partnership</t>
  </si>
  <si>
    <t>Missouri RSA 4 Limited Partnership</t>
  </si>
  <si>
    <t>Modoc RSA Limited Partnership</t>
  </si>
  <si>
    <t>Muskegon Cellular Partnership</t>
  </si>
  <si>
    <t>New Mexico RSA 6-I Partnership</t>
  </si>
  <si>
    <t>New Mexico RSA No. 5 Limited Partnership</t>
  </si>
  <si>
    <t>New Par</t>
  </si>
  <si>
    <t>New York RSA 2 Cellular Partnership</t>
  </si>
  <si>
    <t>New York SMSA Limited Partnership</t>
  </si>
  <si>
    <t>North Central RSA 2 of North Dakota Limited Partnership</t>
  </si>
  <si>
    <t>North Central RSA 2, Inc.</t>
  </si>
  <si>
    <t>North Dakota 5-Kidder Limited Partnership</t>
  </si>
  <si>
    <t>North Dakota RSA No. 3 Limited Partnership</t>
  </si>
  <si>
    <t>Northeast Pennsylvania SMSA Limited Partnership</t>
  </si>
  <si>
    <t>Northern New Mexico Limited Partnership</t>
  </si>
  <si>
    <t>Northwest Dakota Cellular Inc.</t>
  </si>
  <si>
    <t>Northwest Dakota Cellular of North Dakota Limited Partnership</t>
  </si>
  <si>
    <t>Northwest Missouri Cellular Limited Partnership</t>
  </si>
  <si>
    <t>Northwest New Mexico Cellular of New Mexico Limited Partnership</t>
  </si>
  <si>
    <t>NV Verizon Belgium Luxembourg SA</t>
  </si>
  <si>
    <t>Ocean Technology, Inc.</t>
  </si>
  <si>
    <t>Omaha Cellular Telephone Company</t>
  </si>
  <si>
    <t>Orange County-Poughkeepsie Limited Partnership</t>
  </si>
  <si>
    <t>Pascagoula Cellular Partnership</t>
  </si>
  <si>
    <t>Pascagoula Cellular Services, Inc.</t>
  </si>
  <si>
    <t>Pennsylvania RSA 1 Limited Partnership</t>
  </si>
  <si>
    <t>Pennsylvania RSA No. 6 (I) Limited Partnership</t>
  </si>
  <si>
    <t>Pennsylvania RSA No. 6 (II) Limtied Partnership</t>
  </si>
  <si>
    <t>Petersburg Cellular Partnership</t>
  </si>
  <si>
    <t>Pinnacles Cellular, Inc.</t>
  </si>
  <si>
    <t>Pittsburgh SMSA Limited Partnership</t>
  </si>
  <si>
    <t>Pittsburgh Cellular Telephone Company</t>
  </si>
  <si>
    <t>Purco Holding LLC</t>
  </si>
  <si>
    <t>Red River Cellular of North Dakota Limited Partnership</t>
  </si>
  <si>
    <t>Redding MSA Limited Partnership</t>
  </si>
  <si>
    <t>Rihab Dijlah for General Trading LLC</t>
  </si>
  <si>
    <t>RSA 1 Limited Partnership</t>
  </si>
  <si>
    <t>RSA 7 Limited Partnership</t>
  </si>
  <si>
    <t>Rural Cellular Corporation</t>
  </si>
  <si>
    <t>Sacramento-Valley Limited Partnership</t>
  </si>
  <si>
    <t>San Antonio MTA, L.P.</t>
  </si>
  <si>
    <t>San Isabel Cellular of Colorado Limited Partnership</t>
  </si>
  <si>
    <t>Sand Dunes Cellular of Colorado Limited Partnership</t>
  </si>
  <si>
    <t>Seattle SMSA Limited Partnership</t>
  </si>
  <si>
    <t>Sioux City MSA Limited Partnership</t>
  </si>
  <si>
    <t>Southwestco Wireless, Inc.</t>
  </si>
  <si>
    <t>Springfield Cellular Telephone Company</t>
  </si>
  <si>
    <t>St. Joseph CellTelCo</t>
  </si>
  <si>
    <t>St. Lawrence Seaway RSA Cellular Partnership</t>
  </si>
  <si>
    <t>Teton Cellular of Idaho Limited Partnership</t>
  </si>
  <si>
    <t>Teton Cellular, Inc.</t>
  </si>
  <si>
    <t>Texas RSA #11B Limited Partnership</t>
  </si>
  <si>
    <t>Topeka Cellular Telephone Company, Inc.</t>
  </si>
  <si>
    <t>Tuscaloosa Cellular Partnership</t>
  </si>
  <si>
    <t>Tyler/Longview/Marshall MSA Limited Partnership</t>
  </si>
  <si>
    <t>Verizon Americas Finance 1 Inc.</t>
  </si>
  <si>
    <t>Verizon Americas Inc.</t>
  </si>
  <si>
    <t>Verizon Global Enterprise B.V.</t>
  </si>
  <si>
    <t>Verizon Innovation LLC</t>
  </si>
  <si>
    <t>Verizon International Business Ventures Inc.</t>
  </si>
  <si>
    <t>Verizon Puerto Rico LLC</t>
  </si>
  <si>
    <t>6-I</t>
  </si>
  <si>
    <t>Verizon Services Ireland Limited</t>
  </si>
  <si>
    <t>Verizon Terremark NV</t>
  </si>
  <si>
    <t>Verizon Ventures II LLC</t>
  </si>
  <si>
    <t>Verizon Wireless (VAW) LLC</t>
  </si>
  <si>
    <t>Verizon Wireless Acquisition South LLC</t>
  </si>
  <si>
    <t>Verizon Wireless Canada Corp.</t>
  </si>
  <si>
    <t>Verizon Wireless Capital LLC</t>
  </si>
  <si>
    <t>Verizon Wireless Network Procurement LP</t>
  </si>
  <si>
    <t>Verizon Wireless of the East LP</t>
  </si>
  <si>
    <t>Verizon Wireless Personal Communications LP</t>
  </si>
  <si>
    <t>Verizon Wireless Services, LLC</t>
  </si>
  <si>
    <t>Verizon Wireless South Area LLC</t>
  </si>
  <si>
    <t>6-J</t>
  </si>
  <si>
    <t>Verizon Wireless Tennessee Partnership</t>
  </si>
  <si>
    <t>Verizon Wireless Texas, LLC</t>
  </si>
  <si>
    <t>Virginia RSA 5 Limited Partnership</t>
  </si>
  <si>
    <t>VZW 2006B BP, LLC</t>
  </si>
  <si>
    <t>VZW Corp.</t>
  </si>
  <si>
    <t>Wasatch Utah RSA No. 2 Limited Partnership</t>
  </si>
  <si>
    <t>Western Iowa Cellular, Inc.</t>
  </si>
  <si>
    <t>Wisconsin RSA #1 Limited Partnership</t>
  </si>
  <si>
    <t>Wisconsin RSA #2 Partnership</t>
  </si>
  <si>
    <t>Wisconsin RSA #6 Partnership, LLP</t>
  </si>
  <si>
    <t>Wisconsin RSA No. 8 Limited Partnership</t>
  </si>
  <si>
    <t>WWC Texas RSA LLC</t>
  </si>
  <si>
    <t>Wyoming 1-Park Limited Partnership</t>
  </si>
  <si>
    <t>ok</t>
  </si>
  <si>
    <t>Other Interest Deduction - Treasury Cash Pool Interest</t>
  </si>
  <si>
    <t>MISCELLANEOUS SETTLEMENT</t>
  </si>
  <si>
    <t>2681</t>
  </si>
  <si>
    <t>2682</t>
  </si>
  <si>
    <t>2690</t>
  </si>
  <si>
    <t>Vz Benefits Administratiion Inc</t>
  </si>
  <si>
    <t>Actual Return on Plan Assets                      $0</t>
  </si>
  <si>
    <t>Service Cost                                                $0</t>
  </si>
  <si>
    <r>
      <t>1</t>
    </r>
    <r>
      <rPr>
        <sz val="12"/>
        <rFont val="Arial"/>
        <family val="2"/>
      </rPr>
      <t xml:space="preserve">Gain/loss is recognized immediately under mark to market accounting, so unrecognized amount as  </t>
    </r>
  </si>
  <si>
    <t>Network Operations and Plant</t>
  </si>
  <si>
    <t>Tracy Krause</t>
  </si>
  <si>
    <t>Steven Tugentman</t>
  </si>
  <si>
    <t>ASU 2013-11 State NOL UTB Reclass</t>
  </si>
  <si>
    <t>NY Sold to MA</t>
  </si>
  <si>
    <t>NY Sold to DC</t>
  </si>
  <si>
    <t>NY Sold to DE</t>
  </si>
  <si>
    <t>NY Sold to FL</t>
  </si>
  <si>
    <t>NY Sold to MD</t>
  </si>
  <si>
    <t>NY Sold to NJ</t>
  </si>
  <si>
    <t>NY Sold to PA</t>
  </si>
  <si>
    <t>NY Sold to RI</t>
  </si>
  <si>
    <t>NY Sold to VA</t>
  </si>
  <si>
    <t>NYNEX LLC (a wholly owned subsidiary</t>
  </si>
  <si>
    <t>Alltel Edge LLC</t>
  </si>
  <si>
    <t>Alltel NC Edge LLC</t>
  </si>
  <si>
    <t>BAM Rochester Edge LLC</t>
  </si>
  <si>
    <t>Cellco Edge LLC</t>
  </si>
  <si>
    <t>Cellular Network Edge LLC</t>
  </si>
  <si>
    <t>Chicago Edge LLC</t>
  </si>
  <si>
    <t>Fresno Edge LLC</t>
  </si>
  <si>
    <t>Gold Creek MT Edge LLC</t>
  </si>
  <si>
    <t>GTEM CA Edge LLC</t>
  </si>
  <si>
    <t>GTEM IN Edge LLC</t>
  </si>
  <si>
    <t>GTEM South TX Edge LLC</t>
  </si>
  <si>
    <t>Los Angeles SMSA Limited Partnership, a California Limited Partnership</t>
  </si>
  <si>
    <t>New York Edge LLC</t>
  </si>
  <si>
    <t>NY-SMSA Sale Site Subsidiary LLC</t>
  </si>
  <si>
    <t>Omaha Edge LLC</t>
  </si>
  <si>
    <t>Pittsburgh Edge LLC</t>
  </si>
  <si>
    <t>Sacramento Valley Edge LLC</t>
  </si>
  <si>
    <t>Seattle Edge LLC</t>
  </si>
  <si>
    <t>Southwestco Edge LLC</t>
  </si>
  <si>
    <t>Upstate Cellular Edge LLC</t>
  </si>
  <si>
    <t>Ventures XXV Inc.</t>
  </si>
  <si>
    <t>Verizon Media LLC</t>
  </si>
  <si>
    <t>Verizon Telematics (China) Co., Ltd.</t>
  </si>
  <si>
    <t>VZW East Edge LLC</t>
  </si>
  <si>
    <t>Zentry LLC</t>
  </si>
  <si>
    <t>2014 True-ups &amp; Prior Year Audit</t>
  </si>
  <si>
    <t>223209</t>
  </si>
  <si>
    <t>CT Sold to MA</t>
  </si>
  <si>
    <t>223202</t>
  </si>
  <si>
    <t>CT Sold to NJ</t>
  </si>
  <si>
    <t>CT Sold to PA</t>
  </si>
  <si>
    <t>CT Sold to VA</t>
  </si>
  <si>
    <t>221201</t>
  </si>
  <si>
    <t>221202</t>
  </si>
  <si>
    <t>223208</t>
  </si>
  <si>
    <t>236201</t>
  </si>
  <si>
    <t>222001</t>
  </si>
  <si>
    <t>223201</t>
  </si>
  <si>
    <t>CT Purchased from VA</t>
  </si>
  <si>
    <t>211201</t>
  </si>
  <si>
    <t>CT Purchased from MA</t>
  </si>
  <si>
    <t>CT Purchased from MD</t>
  </si>
  <si>
    <t>CT Purchased from NJ</t>
  </si>
  <si>
    <t>CT Purchased from PA</t>
  </si>
  <si>
    <t>NY Purchased from IL</t>
  </si>
  <si>
    <t>223203</t>
  </si>
  <si>
    <t>a blue collar adjustment for associates and the base table for management</t>
  </si>
  <si>
    <t xml:space="preserve">merged with the North Management plan as of January 1, 1999. MCI results are also included in </t>
  </si>
  <si>
    <t>the Management Plan.</t>
  </si>
  <si>
    <t>Management salary increases were budgeted at 3.0%.</t>
  </si>
  <si>
    <t xml:space="preserve">Inquiry 11 - Change in Accounting Standards:  Verizon adopted the following accounting standards. </t>
  </si>
  <si>
    <t>Chief Executive Officer and President / Director</t>
  </si>
  <si>
    <t>Joseph E. Beasley</t>
  </si>
  <si>
    <t>Controller</t>
  </si>
  <si>
    <t>Senior Vice President of Operations - Consumer &amp; Mass Business Markets</t>
  </si>
  <si>
    <t>Vice President and Treasurer</t>
  </si>
  <si>
    <r>
      <t>2</t>
    </r>
    <r>
      <rPr>
        <sz val="12"/>
        <rFont val="Arial"/>
        <family val="2"/>
      </rPr>
      <t>2016 plan year minimum required and maximum deductible contributions are for plans in total. Actual contribution</t>
    </r>
  </si>
  <si>
    <t>4 DIGET</t>
  </si>
  <si>
    <t>Grand Total</t>
  </si>
  <si>
    <t>4510</t>
  </si>
  <si>
    <t>4550</t>
  </si>
  <si>
    <t>5001</t>
  </si>
  <si>
    <t>5002</t>
  </si>
  <si>
    <t>5003</t>
  </si>
  <si>
    <t>5040</t>
  </si>
  <si>
    <t>5050</t>
  </si>
  <si>
    <t>5060</t>
  </si>
  <si>
    <t>5081</t>
  </si>
  <si>
    <t>5084</t>
  </si>
  <si>
    <t>5082</t>
  </si>
  <si>
    <t>5083</t>
  </si>
  <si>
    <t>5100</t>
  </si>
  <si>
    <t>5111</t>
  </si>
  <si>
    <t>5112</t>
  </si>
  <si>
    <t>5122</t>
  </si>
  <si>
    <t>5125</t>
  </si>
  <si>
    <t>5169</t>
  </si>
  <si>
    <t>5240</t>
  </si>
  <si>
    <t>5261</t>
  </si>
  <si>
    <t>5263</t>
  </si>
  <si>
    <t>5264</t>
  </si>
  <si>
    <t>5270</t>
  </si>
  <si>
    <t>5230</t>
  </si>
  <si>
    <t>5280</t>
  </si>
  <si>
    <t>5302</t>
  </si>
  <si>
    <t>5301</t>
  </si>
  <si>
    <t>6622</t>
  </si>
  <si>
    <t>6623</t>
  </si>
  <si>
    <t>Values</t>
  </si>
  <si>
    <t>Sum of ADJ</t>
  </si>
  <si>
    <t>Sum of STATE</t>
  </si>
  <si>
    <t>Sum of Grand Total</t>
  </si>
  <si>
    <t>NY Sold to NY</t>
  </si>
  <si>
    <t>212101</t>
  </si>
  <si>
    <t>CT Purchased from DE</t>
  </si>
  <si>
    <t>2016 - TOWN OF BROOKHAVEN</t>
  </si>
  <si>
    <t>2016 - CITY OF PEEKSKILL</t>
  </si>
  <si>
    <t>Long Island - Suffolk NY AFA</t>
  </si>
  <si>
    <t>Upstate East NY AFA</t>
  </si>
  <si>
    <t>CM Partners, LLC</t>
  </si>
  <si>
    <t>Complex Media, Inc.</t>
  </si>
  <si>
    <t>Connect2Field Holdings Pty Limited</t>
  </si>
  <si>
    <t>Connect2Field Licensing Pty Limited</t>
  </si>
  <si>
    <t>Eutecus Europe Kft.</t>
  </si>
  <si>
    <t>Fleetmatics (France) SAS</t>
  </si>
  <si>
    <t>Fleetmatics (UK) Limited</t>
  </si>
  <si>
    <t>Fleetmatics Australia Pty Ltd</t>
  </si>
  <si>
    <t>Fleetmatics de Mexico, Sociedad de Responsabilidad Limitada de Capital Variable (S. de R.L. de C.V.)</t>
  </si>
  <si>
    <t>Fleetmatics Group Holdings Limited</t>
  </si>
  <si>
    <t>Fleetmatics Group Limited</t>
  </si>
  <si>
    <t>Fleetmatics Insurance Services, LLC</t>
  </si>
  <si>
    <t>Fleetmatics Ireland Limited</t>
  </si>
  <si>
    <t>Fleetmatics Italia S.r.l.</t>
  </si>
  <si>
    <t>Fleetmatics Netherlands B.V.</t>
  </si>
  <si>
    <t>Fleetmatics Patents Limited</t>
  </si>
  <si>
    <t>Fleetmatics Pty Ltd</t>
  </si>
  <si>
    <t>Fleetmatics USA Holdings, Inc.</t>
  </si>
  <si>
    <t>Fleetmatics USA, LLC</t>
  </si>
  <si>
    <t>GTE LLC</t>
  </si>
  <si>
    <t>GTE Wireless LLC</t>
  </si>
  <si>
    <t>INOGPS S.A.</t>
  </si>
  <si>
    <t>Inosat Consultoria Informatica S.A.</t>
  </si>
  <si>
    <t>Inosat Global Limited</t>
  </si>
  <si>
    <t>Inosat Holding Limited</t>
  </si>
  <si>
    <t>Inosat Solucoes E Servicos Em Mobilidads Ltda</t>
  </si>
  <si>
    <t>KKT S.r.l.</t>
  </si>
  <si>
    <t>Los Angeles Edge LLC</t>
  </si>
  <si>
    <t>Poltrack Sp. Z.o.o.</t>
  </si>
  <si>
    <t>Sensity Systems Inc.</t>
  </si>
  <si>
    <t>Telogis Australia PTY LTD</t>
  </si>
  <si>
    <t>Telogis Canada Inc.</t>
  </si>
  <si>
    <t>Telogis do Brasil Servico de Software Ltda.</t>
  </si>
  <si>
    <t>Telogis Limited</t>
  </si>
  <si>
    <t>Telogis UK Ltd</t>
  </si>
  <si>
    <t>Telogis, Inc.</t>
  </si>
  <si>
    <t>TrackEasy GmbH</t>
  </si>
  <si>
    <t>TrackEasy Oy</t>
  </si>
  <si>
    <t>Verizon ABS II LLC</t>
  </si>
  <si>
    <t>Verizon ABS LLC</t>
  </si>
  <si>
    <t>Verizon BR Operating LLC</t>
  </si>
  <si>
    <t>Verizon Digital Media Services, Inc.</t>
  </si>
  <si>
    <t>Verizon Digital Media Services UK Limited</t>
  </si>
  <si>
    <t>Verizon DPPA Master Trust</t>
  </si>
  <si>
    <t>Verizon DPPA True-up Trust</t>
  </si>
  <si>
    <t>Verizon Hearst Media Partners, LLC</t>
  </si>
  <si>
    <t>Verizon Owner Trust 2016-1</t>
  </si>
  <si>
    <t>Verizon Owner Trust 2016-2</t>
  </si>
  <si>
    <t>Verizon UK Financing Limited</t>
  </si>
  <si>
    <t>Verizon UK Holding Limited</t>
  </si>
  <si>
    <t>Visirun S.p.A.</t>
  </si>
  <si>
    <t>Visirun Sp. Z.o.o.</t>
  </si>
  <si>
    <t>Intrastate Access Service Rate Reduction</t>
  </si>
  <si>
    <t>Grandfathering of Certain Services and Features</t>
  </si>
  <si>
    <t>Increase State Universal Service Fund Surcharge</t>
  </si>
  <si>
    <t>Decrease State Universal Service Fund Surcharge</t>
  </si>
  <si>
    <t>xx</t>
  </si>
  <si>
    <t>Kenneth Dixon</t>
  </si>
  <si>
    <t>Sara A. Orr</t>
  </si>
  <si>
    <t>Abdulaziz Shroff</t>
  </si>
  <si>
    <t>Vz North LLC</t>
  </si>
  <si>
    <t>complete</t>
  </si>
  <si>
    <t xml:space="preserve">Deferred Income Taxes  - Dr. </t>
  </si>
  <si>
    <t xml:space="preserve">     and Investment Tax Credits..................................</t>
  </si>
  <si>
    <t>Investments in Affiliated Companies...................................................</t>
  </si>
  <si>
    <t>Contingent Liabilities...............................................</t>
  </si>
  <si>
    <t>67A</t>
  </si>
  <si>
    <t>68A</t>
  </si>
  <si>
    <t>16-18</t>
  </si>
  <si>
    <t>19-20</t>
  </si>
  <si>
    <t>21-22</t>
  </si>
  <si>
    <t>23-24</t>
  </si>
  <si>
    <t>26-31</t>
  </si>
  <si>
    <t>34-35</t>
  </si>
  <si>
    <t>37-38</t>
  </si>
  <si>
    <t>39-41</t>
  </si>
  <si>
    <t>42-43</t>
  </si>
  <si>
    <t>44-45</t>
  </si>
  <si>
    <t>48-49</t>
  </si>
  <si>
    <t>54-56</t>
  </si>
  <si>
    <t>57-58</t>
  </si>
  <si>
    <t>66-67</t>
  </si>
  <si>
    <t>68-69</t>
  </si>
  <si>
    <t>70-73</t>
  </si>
  <si>
    <t>66A, 67A</t>
  </si>
  <si>
    <t>76A</t>
  </si>
  <si>
    <t>66A</t>
  </si>
  <si>
    <t>68-A</t>
  </si>
  <si>
    <t>76-A</t>
  </si>
  <si>
    <t>Loss on Debt Extinguishment</t>
  </si>
  <si>
    <t>Equity infusion</t>
  </si>
  <si>
    <t xml:space="preserve">Reports to stockholders or audited financial statements for Verizon New York Inc. </t>
  </si>
  <si>
    <t xml:space="preserve">Provides long distance services </t>
  </si>
  <si>
    <t>This Schedule does not meet the threshold for reporting per Case # 13-C-0349 Order Revising Annual Reports</t>
  </si>
  <si>
    <t xml:space="preserve">38.  Other Long-Term Liabilities </t>
  </si>
  <si>
    <t>LT-Disability Liability</t>
  </si>
  <si>
    <t>SAB 101</t>
  </si>
  <si>
    <t>Other Post-Employment Benefits -SFAS 112</t>
  </si>
  <si>
    <t>Long Term Incentive</t>
  </si>
  <si>
    <t>Reserve for Tax Contingencies</t>
  </si>
  <si>
    <t>2018 Mtg</t>
  </si>
  <si>
    <t>William P. Van Saders</t>
  </si>
  <si>
    <t>Vice President - Taxes</t>
  </si>
  <si>
    <t>ALLTEL Communications of North Carolina Limited Partnership</t>
  </si>
  <si>
    <t>ALLTEL Communications Southwest Holdings, Inc.</t>
  </si>
  <si>
    <t>MapQuest, Inc.</t>
  </si>
  <si>
    <t>MCImetro Access Transmission Services Corp.</t>
  </si>
  <si>
    <t>NIDDEL CORP.</t>
  </si>
  <si>
    <t>Oath Holdings Inc.</t>
  </si>
  <si>
    <t>Oath Inc.</t>
  </si>
  <si>
    <t>Skyward IO, Inc.</t>
  </si>
  <si>
    <t>TradeMore Services LLC</t>
  </si>
  <si>
    <t>Verizon Dominican Republic S.R.L.</t>
  </si>
  <si>
    <t>Verizon Owner Trust 2017-1</t>
  </si>
  <si>
    <t>Verizon Owner Trust 2017-3</t>
  </si>
  <si>
    <t>Verizon Smart Communities HU Kft</t>
  </si>
  <si>
    <t>Verizon Technology Licensing LLC</t>
  </si>
  <si>
    <t>Verizon Turnkey Services LLC</t>
  </si>
  <si>
    <t>Visible Service LLC</t>
  </si>
  <si>
    <t>VZOT 2017-1 True-up Trust</t>
  </si>
  <si>
    <t>XO Asia Limited</t>
  </si>
  <si>
    <t>XO Communications Services, LLC</t>
  </si>
  <si>
    <t>XO International Holdigs, LLC</t>
  </si>
  <si>
    <t>XO International, Inc.</t>
  </si>
  <si>
    <t>XO NS, Inc.</t>
  </si>
  <si>
    <t>XO Virginia, LLC</t>
  </si>
  <si>
    <t>Yahoo Holdings International B.V.</t>
  </si>
  <si>
    <t>6-K</t>
  </si>
  <si>
    <t>New Labor Agreements were reached May 29, 2016 and ratified June 17, 2016 to succeed the agreements that expired on August 1, 2015.  Effective Sunday</t>
  </si>
  <si>
    <t>Revision to Demarcation Point Language</t>
  </si>
  <si>
    <t>Non-Published Service Increase</t>
  </si>
  <si>
    <t>Grandfathering of Channels for Program Transmission Service</t>
  </si>
  <si>
    <t>Concurrence of State Telephone Long Distance Company, Inc.</t>
  </si>
  <si>
    <t>Concurrence of DTC Cable, Inc.</t>
  </si>
  <si>
    <t>Remove References to PULSENET Alert Transport Service</t>
  </si>
  <si>
    <t>Increase Unlimited Local Usage for Business</t>
  </si>
  <si>
    <t xml:space="preserve">Increase Business Individual Message and Trunk </t>
  </si>
  <si>
    <t>Tariff Corrections</t>
  </si>
  <si>
    <t>Addition of Reserved For Future Use Language</t>
  </si>
  <si>
    <t>Serving Wire Center Information Update</t>
  </si>
  <si>
    <t>Account 1401, Investment in Affiliated Companies</t>
  </si>
  <si>
    <t>Empire City Subway (Limited) - Common - 1234</t>
  </si>
  <si>
    <t>June 1896</t>
  </si>
  <si>
    <t>C</t>
  </si>
  <si>
    <t>NYNEX Telesector Resources Group (Verizon Services Group) -1233</t>
  </si>
  <si>
    <t>Jan. 1985</t>
  </si>
  <si>
    <t xml:space="preserve">Empire City Subway (Limited) - Promissory Notes </t>
  </si>
  <si>
    <t>*</t>
  </si>
  <si>
    <t>Verizon Long Distance LLC -1229</t>
  </si>
  <si>
    <t>Dec. 2008</t>
  </si>
  <si>
    <t>Verizon Enterprise Solutions LLC -1247</t>
  </si>
  <si>
    <t>JANUARY 1, 2017</t>
  </si>
  <si>
    <t>DECEMBER 31, 2017</t>
  </si>
  <si>
    <t>Consumer and Business Markets</t>
  </si>
  <si>
    <t>During the first quarter of 2016, the Financial Accounting Standards Board (FASB) issued Accounting Standards Update (ASU) 2016-09, “Compensation - Stock Compensation (Topic 718): Improvements to Employee Share-Based Payment Accounting.” This standard update intends to simplify several aspects of the accounting for share-based payment transactions, including the income tax consequences, classification of awards as either equity or liabilities, and classification on the statement of cash flows. This standard update was effective as of the first quarter of 2017. The adoption of this standard update did not have a significant impact on our consolidated financial statements.</t>
  </si>
  <si>
    <t>During the first quarter of 2017, the FASB issued ASU 2017-04, “Intangibles - Goodwill and Other (Topic 350): Simplifying the Test for Goodwill Impairment.” The amendments in this update eliminate the requirement to perform step two of the goodwill impairment test, which requires a hypothetical purchase price allocation when an impairment is determined to have occurred. A goodwill impairment will now be the amount by which a reporting unit’s carrying value exceeds its fair value, not to exceed the carrying amount of goodwill. This standard update is effective as of the first quarter of 2020; however, early adoption is permitted for any interim or annual impairment tests performed after January 1, 2017. Verizon early adopted this standard on January 1, 2017. The adoption of this standard update did not have a significant impact on our consolidated financial statements</t>
  </si>
  <si>
    <t>During the first quarter of 2017, the FASB issued ASU 2017-01, “Business Combinations (Topic 805): Clarifying the Definition of a Business.” The amendments in this update provide a framework - the "screen" - in which to evaluate whether a set of transferred assets and activities is a business. The screen requires that such set is not a business when substantially all of the fair value of the gross assets acquired is concentrated in a single identifiable asset or a group of similar identifiable assets. The standard also aligns the definition of outputs with how outputs are described in Accounting Standards Codification (ASC) 606, Revenue from Contracts with Customers. This standard is effective as of the first quarter of 2018; however, early adoption is permitted. Verizon early adopted this standard, on a prospective basis, in the fourth quarter of 2017. The adoption of this standard update did not have a significant impact on our consolidated financial statements.</t>
  </si>
  <si>
    <t>During the third quarter of 2017, the FASB issued ASU 2017-12, “Derivatives and Hedging (Topic 815): Targeted Improvements to Accounting for Hedging Activities.” The amendments in this update simplify the application of hedge accounting and increase the transparency of hedge results. The updated standard also amends the presentation and disclosure requirements and changes how companies can assess the effectiveness of their hedging relationships. Companies will now have until the end of the first quarter in which a hedge is entered into to perform an initial assessment of a hedge’s effectiveness. After initial qualification, the new guidance permits a qualitative effectiveness assessment for certain hedges instead of a quantitative test if the company can reasonably support an expectation of high effectiveness throughout the term of the hedge. An initial quantitative test to establish that the hedge relationship is highly effective is still required. For cash flow hedges, if the hedge is highly effective, all changes in the fair value of the derivative hedging instrument will be recorded in Other comprehensive income (loss). These changes in fair value will be reclassified to earnings when the hedged item impacts earnings. The standard update is effective as of the first quarter of 2019; however, early adoption is permitted within an interim period. Verizon early adopted this standard in the fourth quarter of 2017. The adoption of this standard update did not have a significant impact on our consolidated financial statements</t>
  </si>
  <si>
    <t>Inquiry 9- Changes in Officers: There were no changes in officers or directors subsequent to December 31, 2017.</t>
  </si>
  <si>
    <t>268201</t>
  </si>
  <si>
    <t>NY Sold to IL</t>
  </si>
  <si>
    <t>CT Purchased from RI</t>
  </si>
  <si>
    <t>AOCI - EBO</t>
  </si>
  <si>
    <t>2016/17 - NEW YORK CITY</t>
  </si>
  <si>
    <t>2008/09 - COUNTY OF NASSAU</t>
  </si>
  <si>
    <t>2013/14-2015/16 - TOWN OF HUNTINGTON</t>
  </si>
  <si>
    <t>2015/16 - TOWN OF NORTH CASTLE</t>
  </si>
  <si>
    <t>VARIOUS - VILLAGE OF CROTON-ON-HUDSON</t>
  </si>
  <si>
    <t>2016/17 - CITY OF RYE</t>
  </si>
  <si>
    <t>2016 - CITY OF SYRACUSE</t>
  </si>
  <si>
    <t>2015/16-2016/17 - NEW YORK CITY</t>
  </si>
  <si>
    <t>VARIOUS - CITY OF WHITE PLAINS</t>
  </si>
  <si>
    <t>2017/18 - NEW YORK CITY</t>
  </si>
  <si>
    <t>VARIOUS - TOWN OF CORTLANDT</t>
  </si>
  <si>
    <t>2017 - VILLAGE OF MILLPORT</t>
  </si>
  <si>
    <t>2017 - ULSTER COUNTY</t>
  </si>
  <si>
    <t>2012/13 - CARTHAGE CENTRAL SCHOOL DISTRICT</t>
  </si>
  <si>
    <t>2017 YTD Incurred</t>
  </si>
  <si>
    <t>MANAGEMENT                                          NON-MANAGEMENT                                       PROVIDED</t>
  </si>
  <si>
    <t>Excess Deferred Taxes</t>
  </si>
  <si>
    <t>Below is info from March 2017 Entry - see in 2017 Wking Files</t>
  </si>
  <si>
    <t>Below is info from Nov 2017 Entry - see in 2017 wking files</t>
  </si>
  <si>
    <t>Beg Bal Adj</t>
  </si>
  <si>
    <t>Reg Acct 455010 2017</t>
  </si>
  <si>
    <t xml:space="preserve">Discount rate shown represents the weighted average discount rate for all OPEB plans using the </t>
  </si>
  <si>
    <t>December 31, 2016 AH Above-Median Yield Curve</t>
  </si>
  <si>
    <t xml:space="preserve">Reflects the new aPSC amounts established due to the implementation of the Rx design changes for </t>
  </si>
  <si>
    <t xml:space="preserve">East Management effective September 30, 2017. </t>
  </si>
  <si>
    <t xml:space="preserve">2017 recognition reflects entire actuarial loss calculated as of December 31, 2017 under </t>
  </si>
  <si>
    <t>Mark-to-Market accounting.</t>
  </si>
  <si>
    <r>
      <t>Amortization of Unrecognized Prior Service Cost</t>
    </r>
    <r>
      <rPr>
        <vertAlign val="superscript"/>
        <sz val="12"/>
        <rFont val="Arial MT"/>
      </rPr>
      <t>3</t>
    </r>
  </si>
  <si>
    <r>
      <t>Recognition of (Gains) or Losses</t>
    </r>
    <r>
      <rPr>
        <vertAlign val="superscript"/>
        <sz val="12"/>
        <rFont val="Arial MT"/>
      </rPr>
      <t>4</t>
    </r>
  </si>
  <si>
    <r>
      <t>Discount Rate</t>
    </r>
    <r>
      <rPr>
        <vertAlign val="superscript"/>
        <sz val="12"/>
        <rFont val="Arial MT"/>
      </rPr>
      <t>2</t>
    </r>
  </si>
  <si>
    <r>
      <t>ANALYSIS OF OPEB COSTS</t>
    </r>
    <r>
      <rPr>
        <b/>
        <u/>
        <vertAlign val="superscript"/>
        <sz val="14"/>
        <rFont val="Arial MT"/>
      </rPr>
      <t>1</t>
    </r>
  </si>
  <si>
    <r>
      <t>NET PERIODIC OPEB COST</t>
    </r>
    <r>
      <rPr>
        <b/>
        <u/>
        <vertAlign val="superscript"/>
        <sz val="14"/>
        <rFont val="Arial MT"/>
      </rPr>
      <t>3</t>
    </r>
  </si>
  <si>
    <t xml:space="preserve">  of January 1 is $0 as shown in item (6) and 2017 gain/loss recognized is shown in item (17), which includes item (14).</t>
  </si>
  <si>
    <r>
      <t>2</t>
    </r>
    <r>
      <rPr>
        <sz val="12"/>
        <rFont val="Arial"/>
        <family val="2"/>
      </rPr>
      <t>2017 plan year minimum required and maximum deductible contributions are for plans in total. Actual contribution</t>
    </r>
  </si>
  <si>
    <t xml:space="preserve">  amounts are totals made during the 2017 calendar year.</t>
  </si>
  <si>
    <t>Projected Benefit Obligation                 $306,000,000</t>
  </si>
  <si>
    <t>Unrecognized Gains / (Losses)            $(306,000,000)</t>
  </si>
  <si>
    <t>Interest Cost                                               $16,000,000)</t>
  </si>
  <si>
    <r>
      <t xml:space="preserve">Amortization of Gains or Losses           </t>
    </r>
    <r>
      <rPr>
        <u/>
        <sz val="12"/>
        <color indexed="12"/>
        <rFont val="Arial"/>
        <family val="2"/>
      </rPr>
      <t xml:space="preserve"> $306,000,000</t>
    </r>
  </si>
  <si>
    <t>Total Pension Cost                                   $322,000,000</t>
  </si>
  <si>
    <t>*Disability rates were updated to standard tables for 2017</t>
  </si>
  <si>
    <t>*Discount rate changed from 4.60% in 2016 to 4.35% in 2017.</t>
  </si>
  <si>
    <t>Projected Benefit Obligation                 $166,000,000</t>
  </si>
  <si>
    <t>Unrecognized Gains / (Losses)            $(166,000,000)</t>
  </si>
  <si>
    <t>Interest Cost                                                $6,000,000</t>
  </si>
  <si>
    <r>
      <t xml:space="preserve">Amortization of Gains or Losses           </t>
    </r>
    <r>
      <rPr>
        <u/>
        <sz val="12"/>
        <color indexed="12"/>
        <rFont val="Arial"/>
        <family val="2"/>
      </rPr>
      <t xml:space="preserve"> $166,000,000</t>
    </r>
  </si>
  <si>
    <t>Total Pension Cost                                   $172,000,000</t>
  </si>
  <si>
    <t>*Discount rate changed from 4.08% in 2016 to 3.82% in 2017</t>
  </si>
  <si>
    <t>There was no return on assets in 2017 compared to an expected rate in 2016 of 3.80%</t>
  </si>
  <si>
    <t>The medical trend assumptions for (Pre-65/Post-65) are 6.50%/8.00% in 2017</t>
  </si>
  <si>
    <t>6.25%/7.50% in 2018, 6.00%/7.25% in 2019, 5.75%/6.75% in 2020, 5.50%/6.25% in 2021,</t>
  </si>
  <si>
    <t xml:space="preserve"> and 5.25%/5.75% in 2022</t>
  </si>
  <si>
    <t xml:space="preserve">ECS and Spec Proj Billing Accruals                              </t>
  </si>
  <si>
    <t xml:space="preserve">Deferred Costs i/c/w Sale of Various Properties                  </t>
  </si>
  <si>
    <t xml:space="preserve">Deferred Revenue                                                                   </t>
  </si>
  <si>
    <t xml:space="preserve">Labor and Indirect Labor Balancing accounts                            </t>
  </si>
  <si>
    <t xml:space="preserve">Other Non-Current Deferred Charges                      </t>
  </si>
  <si>
    <t xml:space="preserve">SAB 101                                                                                              </t>
  </si>
  <si>
    <t xml:space="preserve">Other Interfacing Balances                                                               </t>
  </si>
  <si>
    <t>212 519-4751</t>
  </si>
  <si>
    <t>140 West St. 6th Fl Rm 6232</t>
  </si>
  <si>
    <t>Emily Sharpe, Sr. Manager Accounting</t>
  </si>
  <si>
    <t>Reclass from Operating to Non Operating taxes</t>
  </si>
  <si>
    <t>Equity AOCI-EBO</t>
  </si>
  <si>
    <t>The mortality base table is the RP2006 mortality table with fully generational projections using scale MP2016 with</t>
  </si>
  <si>
    <t>The discount rate decreased from 4.23% in May 2016 to 4.17%  for YE 2016</t>
  </si>
  <si>
    <t>These changes had the following effects on page 71:</t>
  </si>
  <si>
    <t>May 31, 2018</t>
  </si>
  <si>
    <t>Confidential</t>
  </si>
  <si>
    <t>140 West Street</t>
  </si>
  <si>
    <t>The Company is engaged in providing two types of telecommunications services, exchange telecommunications and exchange access services, in New York State and a small portion of Connecticut (Greenwich and Byram only).  These telecommunications services include public and private voice and data transmission of radio and television signals and teletypewriter services.</t>
  </si>
  <si>
    <t>The respondent is subject to regulations of the Federal Communications Commission (FCC) with respect to interstate rates, lines and services and other matters.  The respondent's operations in the State of Connecticut, which are relatively minor in extent, are subject to regulation by the Public Utilities Regulatory Authority of the State of CT.</t>
  </si>
  <si>
    <t xml:space="preserve">June 18, 2017,  there was a 2.5% wage increase applied to all steps of the wage schedule. </t>
  </si>
  <si>
    <t>Page 71.  Use a separate insert sheet if more space is necessary.</t>
  </si>
  <si>
    <t>SEE INSERT (PAGE 68-A)</t>
  </si>
  <si>
    <t>State seperately below for each reportable event having occurred since the company's initial compliance with SFAS87, and for</t>
  </si>
  <si>
    <t>REDACTED</t>
  </si>
  <si>
    <t>6A - 6K</t>
  </si>
  <si>
    <t>In 2007, the Company incurred no additional pension costs for management employees related to the special termination benefits,</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</si>
</sst>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_)"/>
    <numFmt numFmtId="165" formatCode="0.00_)"/>
    <numFmt numFmtId="166" formatCode="0.0%"/>
    <numFmt numFmtId="167" formatCode="#,##0.0000_);\(#,##0.0000\)"/>
    <numFmt numFmtId="168" formatCode="#,##0.0_);\(#,##0.0\)"/>
    <numFmt numFmtId="169" formatCode="0.0_)"/>
    <numFmt numFmtId="170" formatCode="&quot;$&quot;#,##0"/>
    <numFmt numFmtId="171" formatCode="_(* #,##0_);_(* \(#,##0\);_(* &quot;-&quot;??_);_(@_)"/>
    <numFmt numFmtId="172" formatCode="_(&quot;$&quot;* #,##0_);_(&quot;$&quot;* \(#,##0\);_(&quot;$&quot;* &quot;-&quot;??_);_(@_)"/>
    <numFmt numFmtId="173" formatCode="mm/dd/yy;@"/>
    <numFmt numFmtId="174" formatCode="_(&quot;$&quot;* #,##0_);_(&quot;$&quot;* \(#,##0\);_(&quot;$&quot;* &quot;0&quot;_);_(@_)"/>
    <numFmt numFmtId="175" formatCode="&quot;$ &quot;#,##0.00;&quot;$ -&quot;#,##0.00"/>
  </numFmts>
  <fonts count="109">
    <font>
      <sz val="12"/>
      <name val="Arial"/>
    </font>
    <font>
      <sz val="11"/>
      <color theme="1"/>
      <name val="Calibri"/>
      <family val="2"/>
      <scheme val="minor"/>
    </font>
    <font>
      <sz val="11"/>
      <color theme="1"/>
      <name val="Calibri"/>
      <family val="2"/>
      <scheme val="minor"/>
    </font>
    <font>
      <sz val="10"/>
      <name val="Arial"/>
      <family val="2"/>
    </font>
    <font>
      <sz val="10"/>
      <name val="Arial"/>
      <family val="2"/>
    </font>
    <font>
      <b/>
      <sz val="14"/>
      <name val="Arial"/>
      <family val="2"/>
    </font>
    <font>
      <sz val="12"/>
      <name val="Arial"/>
      <family val="2"/>
    </font>
    <font>
      <b/>
      <sz val="12"/>
      <name val="Arial"/>
      <family val="2"/>
    </font>
    <font>
      <b/>
      <u/>
      <sz val="12"/>
      <name val="Arial"/>
      <family val="2"/>
    </font>
    <font>
      <u/>
      <sz val="12"/>
      <name val="Arial"/>
      <family val="2"/>
    </font>
    <font>
      <sz val="14"/>
      <name val="Arial MT"/>
    </font>
    <font>
      <sz val="12"/>
      <name val="Arial MT"/>
      <family val="2"/>
    </font>
    <font>
      <sz val="24"/>
      <name val="Arial MT"/>
    </font>
    <font>
      <sz val="18"/>
      <name val="Arial MT"/>
    </font>
    <font>
      <u/>
      <sz val="18"/>
      <name val="Arial MT"/>
    </font>
    <font>
      <b/>
      <sz val="14"/>
      <name val="Arial MT"/>
    </font>
    <font>
      <sz val="12"/>
      <name val="Arial MT"/>
    </font>
    <font>
      <sz val="14"/>
      <color indexed="12"/>
      <name val="Arial MT"/>
    </font>
    <font>
      <sz val="18"/>
      <color indexed="12"/>
      <name val="Arial MT"/>
    </font>
    <font>
      <sz val="12"/>
      <color indexed="12"/>
      <name val="Arial MT"/>
      <family val="2"/>
    </font>
    <font>
      <u/>
      <sz val="12"/>
      <name val="Arial MT"/>
    </font>
    <font>
      <sz val="10"/>
      <name val="Arial"/>
      <family val="2"/>
    </font>
    <font>
      <b/>
      <sz val="9"/>
      <name val="Arial MT"/>
    </font>
    <font>
      <sz val="6"/>
      <name val="Arial MT"/>
    </font>
    <font>
      <b/>
      <sz val="24"/>
      <name val="Arial MT"/>
    </font>
    <font>
      <sz val="10"/>
      <name val="Arial MT"/>
    </font>
    <font>
      <b/>
      <sz val="10"/>
      <name val="Arial MT"/>
    </font>
    <font>
      <sz val="8"/>
      <name val="Arial MT"/>
    </font>
    <font>
      <b/>
      <sz val="18"/>
      <name val="Arial MT"/>
    </font>
    <font>
      <sz val="12"/>
      <color indexed="8"/>
      <name val="Arial"/>
      <family val="2"/>
    </font>
    <font>
      <b/>
      <sz val="12"/>
      <name val="Arial MT"/>
    </font>
    <font>
      <b/>
      <u/>
      <sz val="12"/>
      <name val="Arial MT"/>
    </font>
    <font>
      <sz val="9"/>
      <name val="Arial MT"/>
    </font>
    <font>
      <sz val="12"/>
      <color indexed="12"/>
      <name val="Arial"/>
      <family val="2"/>
    </font>
    <font>
      <sz val="14"/>
      <name val="Arial"/>
      <family val="2"/>
    </font>
    <font>
      <b/>
      <sz val="12"/>
      <color indexed="12"/>
      <name val="Arial MT"/>
    </font>
    <font>
      <b/>
      <sz val="12"/>
      <color indexed="12"/>
      <name val="Arial"/>
      <family val="2"/>
    </font>
    <font>
      <sz val="8"/>
      <name val="Arial"/>
      <family val="2"/>
    </font>
    <font>
      <sz val="10"/>
      <color indexed="12"/>
      <name val="Arial MT"/>
    </font>
    <font>
      <sz val="12"/>
      <color indexed="12"/>
      <name val="Arial MT"/>
    </font>
    <font>
      <sz val="8"/>
      <color indexed="12"/>
      <name val="Arial MT"/>
    </font>
    <font>
      <b/>
      <sz val="14"/>
      <color indexed="12"/>
      <name val="Arial"/>
      <family val="2"/>
    </font>
    <font>
      <b/>
      <sz val="12"/>
      <name val="SWISS"/>
    </font>
    <font>
      <u/>
      <sz val="12"/>
      <name val="Arial MT"/>
      <family val="2"/>
    </font>
    <font>
      <u val="double"/>
      <sz val="12"/>
      <name val="Arial MT"/>
      <family val="2"/>
    </font>
    <font>
      <b/>
      <sz val="11"/>
      <name val="Arial MT"/>
    </font>
    <font>
      <sz val="11"/>
      <name val="Arial MT"/>
    </font>
    <font>
      <sz val="10"/>
      <color indexed="12"/>
      <name val="Arial"/>
      <family val="2"/>
    </font>
    <font>
      <b/>
      <sz val="14"/>
      <name val="SWISS"/>
    </font>
    <font>
      <sz val="14"/>
      <name val="SWISS"/>
    </font>
    <font>
      <sz val="11"/>
      <name val="Arial"/>
      <family val="2"/>
    </font>
    <font>
      <sz val="14"/>
      <color indexed="12"/>
      <name val="Arial"/>
      <family val="2"/>
    </font>
    <font>
      <sz val="12"/>
      <name val="SWISS"/>
    </font>
    <font>
      <b/>
      <u/>
      <sz val="14"/>
      <name val="Arial"/>
      <family val="2"/>
    </font>
    <font>
      <u/>
      <sz val="14"/>
      <name val="Arial"/>
      <family val="2"/>
    </font>
    <font>
      <b/>
      <u/>
      <sz val="14"/>
      <name val="Arial MT"/>
    </font>
    <font>
      <b/>
      <sz val="14"/>
      <color indexed="12"/>
      <name val="Arial MT"/>
    </font>
    <font>
      <b/>
      <sz val="12"/>
      <color indexed="8"/>
      <name val="Arial"/>
      <family val="2"/>
    </font>
    <font>
      <sz val="13"/>
      <name val="Arial MT"/>
    </font>
    <font>
      <sz val="18"/>
      <name val="Arial MT"/>
      <family val="2"/>
    </font>
    <font>
      <sz val="18"/>
      <name val="Arial"/>
      <family val="2"/>
    </font>
    <font>
      <b/>
      <sz val="16"/>
      <name val="Arial MT"/>
    </font>
    <font>
      <sz val="10"/>
      <color rgb="FF0000FF"/>
      <name val="Arial"/>
      <family val="2"/>
    </font>
    <font>
      <sz val="12"/>
      <name val="Arial"/>
      <family val="2"/>
    </font>
    <font>
      <sz val="9"/>
      <color indexed="81"/>
      <name val="Tahoma"/>
      <family val="2"/>
    </font>
    <font>
      <b/>
      <sz val="9"/>
      <color indexed="81"/>
      <name val="Tahoma"/>
      <family val="2"/>
    </font>
    <font>
      <sz val="12"/>
      <name val="Arial"/>
      <family val="2"/>
    </font>
    <font>
      <sz val="8"/>
      <color indexed="12"/>
      <name val="Arial"/>
      <family val="2"/>
    </font>
    <font>
      <sz val="12"/>
      <color rgb="FF0065B0"/>
      <name val="Arial"/>
      <family val="2"/>
    </font>
    <font>
      <sz val="12"/>
      <color indexed="48"/>
      <name val="Arial"/>
      <family val="2"/>
    </font>
    <font>
      <sz val="12"/>
      <color indexed="48"/>
      <name val="Arial MT"/>
    </font>
    <font>
      <b/>
      <i/>
      <u/>
      <sz val="12"/>
      <name val="Arial"/>
      <family val="2"/>
    </font>
    <font>
      <sz val="12"/>
      <name val="Arial"/>
      <family val="2"/>
    </font>
    <font>
      <vertAlign val="subscript"/>
      <sz val="12"/>
      <name val="Arial"/>
      <family val="2"/>
    </font>
    <font>
      <vertAlign val="superscript"/>
      <sz val="12"/>
      <name val="Arial"/>
      <family val="2"/>
    </font>
    <font>
      <u/>
      <sz val="12"/>
      <color indexed="12"/>
      <name val="Arial"/>
      <family val="2"/>
    </font>
    <font>
      <sz val="11"/>
      <color rgb="FF1F497D"/>
      <name val="Calibri"/>
      <family val="2"/>
    </font>
    <font>
      <sz val="11"/>
      <name val="Arial MT"/>
      <family val="2"/>
    </font>
    <font>
      <sz val="12"/>
      <color indexed="10"/>
      <name val="Arial MT"/>
      <family val="2"/>
    </font>
    <font>
      <vertAlign val="superscript"/>
      <sz val="12"/>
      <name val="Arial MT"/>
    </font>
    <font>
      <b/>
      <sz val="11"/>
      <color indexed="8"/>
      <name val="Arial"/>
      <family val="2"/>
    </font>
    <font>
      <sz val="11"/>
      <name val="Calibri"/>
      <family val="2"/>
    </font>
    <font>
      <sz val="14"/>
      <color indexed="12"/>
      <name val="Arial MT"/>
      <family val="2"/>
    </font>
    <font>
      <sz val="12"/>
      <color theme="1"/>
      <name val="Arial MT"/>
      <family val="2"/>
    </font>
    <font>
      <sz val="11"/>
      <color indexed="8"/>
      <name val="Calibri"/>
      <family val="2"/>
    </font>
    <font>
      <b/>
      <i/>
      <u/>
      <sz val="14"/>
      <name val="Arial"/>
      <family val="2"/>
    </font>
    <font>
      <b/>
      <sz val="18"/>
      <color rgb="FF000000"/>
      <name val="Arial MT"/>
    </font>
    <font>
      <b/>
      <sz val="12"/>
      <color rgb="FF000000"/>
      <name val="Arial MT"/>
    </font>
    <font>
      <b/>
      <sz val="14"/>
      <color rgb="FF000000"/>
      <name val="Arial MT"/>
    </font>
    <font>
      <sz val="12"/>
      <color rgb="FFFF0000"/>
      <name val="Arial MT"/>
      <family val="2"/>
    </font>
    <font>
      <sz val="12"/>
      <color rgb="FFFF0000"/>
      <name val="Arial"/>
      <family val="2"/>
    </font>
    <font>
      <sz val="11"/>
      <color indexed="8"/>
      <name val="Calibri"/>
      <family val="2"/>
      <scheme val="minor"/>
    </font>
    <font>
      <b/>
      <sz val="12"/>
      <name val="Arial MT"/>
      <family val="2"/>
    </font>
    <font>
      <b/>
      <sz val="12"/>
      <color rgb="FFFF0000"/>
      <name val="Arial"/>
      <family val="2"/>
    </font>
    <font>
      <sz val="10"/>
      <color rgb="FF000000"/>
      <name val="Times New Roman"/>
      <family val="1"/>
    </font>
    <font>
      <sz val="12"/>
      <color theme="1"/>
      <name val="Arial"/>
      <family val="2"/>
    </font>
    <font>
      <sz val="14"/>
      <color rgb="FF0000FF"/>
      <name val="Arial"/>
      <family val="2"/>
    </font>
    <font>
      <b/>
      <sz val="9"/>
      <color rgb="FF000000"/>
      <name val="Tahoma"/>
      <family val="2"/>
    </font>
    <font>
      <sz val="9"/>
      <color rgb="FF000000"/>
      <name val="Tahoma"/>
      <family val="2"/>
    </font>
    <font>
      <b/>
      <sz val="11"/>
      <name val="Calibri"/>
      <family val="2"/>
    </font>
    <font>
      <b/>
      <i/>
      <u val="singleAccounting"/>
      <sz val="12"/>
      <name val="Arial"/>
      <family val="2"/>
    </font>
    <font>
      <sz val="12"/>
      <color rgb="FF0000FF"/>
      <name val="Arial MT"/>
      <family val="2"/>
    </font>
    <font>
      <sz val="12"/>
      <color rgb="FFC0C0C0"/>
      <name val="Arial MT"/>
      <family val="2"/>
    </font>
    <font>
      <sz val="12"/>
      <name val="Calibri"/>
      <family val="2"/>
    </font>
    <font>
      <sz val="11"/>
      <color rgb="FF000000"/>
      <name val="Calibri"/>
      <family val="2"/>
    </font>
    <font>
      <sz val="12"/>
      <color rgb="FF000000"/>
      <name val="Arial MT"/>
      <family val="2"/>
    </font>
    <font>
      <b/>
      <u/>
      <vertAlign val="superscript"/>
      <sz val="14"/>
      <name val="Arial MT"/>
    </font>
    <font>
      <sz val="10"/>
      <color rgb="FF000000"/>
      <name val="Calibri"/>
      <family val="2"/>
    </font>
    <font>
      <sz val="14"/>
      <color rgb="FF0033CC"/>
      <name val="Arial"/>
      <family val="2"/>
    </font>
  </fonts>
  <fills count="13">
    <fill>
      <patternFill patternType="none"/>
    </fill>
    <fill>
      <patternFill patternType="gray125"/>
    </fill>
    <fill>
      <patternFill patternType="solid">
        <fgColor indexed="11"/>
        <bgColor indexed="11"/>
      </patternFill>
    </fill>
    <fill>
      <patternFill patternType="solid">
        <fgColor indexed="13"/>
        <bgColor indexed="13"/>
      </patternFill>
    </fill>
    <fill>
      <patternFill patternType="solid">
        <fgColor indexed="15"/>
        <bgColor indexed="15"/>
      </patternFill>
    </fill>
    <fill>
      <patternFill patternType="solid">
        <fgColor indexed="45"/>
        <bgColor indexed="45"/>
      </patternFill>
    </fill>
    <fill>
      <patternFill patternType="solid">
        <fgColor indexed="42"/>
        <bgColor indexed="42"/>
      </patternFill>
    </fill>
    <fill>
      <patternFill patternType="solid">
        <fgColor indexed="9"/>
        <bgColor indexed="9"/>
      </patternFill>
    </fill>
    <fill>
      <patternFill patternType="gray0625">
        <fgColor indexed="8"/>
        <bgColor indexed="55"/>
      </patternFill>
    </fill>
    <fill>
      <patternFill patternType="solid">
        <fgColor rgb="FFFFFF00"/>
        <bgColor indexed="64"/>
      </patternFill>
    </fill>
    <fill>
      <patternFill patternType="solid">
        <fgColor indexed="9"/>
      </patternFill>
    </fill>
    <fill>
      <patternFill patternType="solid">
        <fgColor rgb="FFFFC000"/>
        <bgColor indexed="64"/>
      </patternFill>
    </fill>
    <fill>
      <patternFill patternType="solid">
        <fgColor rgb="FFECECEC"/>
      </patternFill>
    </fill>
  </fills>
  <borders count="117">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indexed="8"/>
      </right>
      <top/>
      <bottom/>
      <diagonal/>
    </border>
    <border>
      <left/>
      <right/>
      <top/>
      <bottom style="thin">
        <color indexed="8"/>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diagonal/>
    </border>
    <border>
      <left style="medium">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medium">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style="medium">
        <color indexed="8"/>
      </right>
      <top/>
      <bottom style="thin">
        <color indexed="8"/>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style="medium">
        <color indexed="8"/>
      </right>
      <top style="thin">
        <color indexed="8"/>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bottom style="medium">
        <color indexed="8"/>
      </bottom>
      <diagonal/>
    </border>
    <border>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top/>
      <bottom style="double">
        <color indexed="8"/>
      </bottom>
      <diagonal/>
    </border>
    <border>
      <left style="thin">
        <color indexed="8"/>
      </left>
      <right style="medium">
        <color indexed="8"/>
      </right>
      <top/>
      <bottom style="double">
        <color indexed="8"/>
      </bottom>
      <diagonal/>
    </border>
    <border>
      <left style="thin">
        <color indexed="8"/>
      </left>
      <right/>
      <top/>
      <bottom style="medium">
        <color indexed="8"/>
      </bottom>
      <diagonal/>
    </border>
    <border>
      <left/>
      <right/>
      <top/>
      <bottom style="double">
        <color indexed="8"/>
      </bottom>
      <diagonal/>
    </border>
    <border>
      <left/>
      <right style="medium">
        <color indexed="8"/>
      </right>
      <top/>
      <bottom style="double">
        <color indexed="8"/>
      </bottom>
      <diagonal/>
    </border>
    <border>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double">
        <color indexed="8"/>
      </bottom>
      <diagonal/>
    </border>
    <border>
      <left style="thin">
        <color indexed="8"/>
      </left>
      <right/>
      <top style="thin">
        <color indexed="8"/>
      </top>
      <bottom style="medium">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style="thin">
        <color indexed="64"/>
      </left>
      <right style="thin">
        <color indexed="8"/>
      </right>
      <top style="thin">
        <color indexed="8"/>
      </top>
      <bottom/>
      <diagonal/>
    </border>
    <border>
      <left style="thin">
        <color indexed="64"/>
      </left>
      <right/>
      <top style="medium">
        <color indexed="8"/>
      </top>
      <bottom/>
      <diagonal/>
    </border>
    <border>
      <left style="thick">
        <color indexed="8"/>
      </left>
      <right/>
      <top style="thick">
        <color indexed="8"/>
      </top>
      <bottom/>
      <diagonal/>
    </border>
    <border>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style="thick">
        <color indexed="8"/>
      </left>
      <right/>
      <top/>
      <bottom style="thick">
        <color indexed="8"/>
      </bottom>
      <diagonal/>
    </border>
    <border>
      <left/>
      <right/>
      <top/>
      <bottom style="thick">
        <color indexed="8"/>
      </bottom>
      <diagonal/>
    </border>
    <border>
      <left/>
      <right style="thick">
        <color indexed="8"/>
      </right>
      <top/>
      <bottom style="thick">
        <color indexed="8"/>
      </bottom>
      <diagonal/>
    </border>
    <border>
      <left style="thick">
        <color indexed="8"/>
      </left>
      <right style="medium">
        <color indexed="8"/>
      </right>
      <top/>
      <bottom/>
      <diagonal/>
    </border>
    <border>
      <left style="thin">
        <color indexed="8"/>
      </left>
      <right style="thick">
        <color indexed="8"/>
      </right>
      <top/>
      <bottom/>
      <diagonal/>
    </border>
    <border>
      <left style="thick">
        <color indexed="8"/>
      </left>
      <right style="medium">
        <color indexed="8"/>
      </right>
      <top/>
      <bottom style="medium">
        <color indexed="8"/>
      </bottom>
      <diagonal/>
    </border>
    <border>
      <left style="thin">
        <color indexed="8"/>
      </left>
      <right style="thick">
        <color indexed="8"/>
      </right>
      <top/>
      <bottom style="medium">
        <color indexed="8"/>
      </bottom>
      <diagonal/>
    </border>
    <border>
      <left style="thick">
        <color indexed="8"/>
      </left>
      <right style="thin">
        <color indexed="8"/>
      </right>
      <top/>
      <bottom/>
      <diagonal/>
    </border>
    <border>
      <left style="thick">
        <color indexed="8"/>
      </left>
      <right/>
      <top style="medium">
        <color indexed="8"/>
      </top>
      <bottom/>
      <diagonal/>
    </border>
    <border>
      <left/>
      <right style="thick">
        <color indexed="8"/>
      </right>
      <top style="medium">
        <color indexed="8"/>
      </top>
      <bottom/>
      <diagonal/>
    </border>
    <border>
      <left style="medium">
        <color indexed="8"/>
      </left>
      <right/>
      <top style="thick">
        <color indexed="8"/>
      </top>
      <bottom/>
      <diagonal/>
    </border>
    <border>
      <left style="thick">
        <color indexed="8"/>
      </left>
      <right style="thin">
        <color indexed="8"/>
      </right>
      <top/>
      <bottom style="medium">
        <color indexed="8"/>
      </bottom>
      <diagonal/>
    </border>
    <border>
      <left/>
      <right style="thick">
        <color indexed="8"/>
      </right>
      <top/>
      <bottom style="medium">
        <color indexed="8"/>
      </bottom>
      <diagonal/>
    </border>
    <border>
      <left style="thin">
        <color indexed="8"/>
      </left>
      <right style="thick">
        <color indexed="8"/>
      </right>
      <top style="thin">
        <color indexed="8"/>
      </top>
      <bottom/>
      <diagonal/>
    </border>
    <border>
      <left style="thin">
        <color indexed="8"/>
      </left>
      <right style="thin">
        <color indexed="8"/>
      </right>
      <top/>
      <bottom style="thick">
        <color indexed="8"/>
      </bottom>
      <diagonal/>
    </border>
    <border>
      <left style="thin">
        <color indexed="8"/>
      </left>
      <right style="thick">
        <color indexed="8"/>
      </right>
      <top/>
      <bottom style="thick">
        <color indexed="8"/>
      </bottom>
      <diagonal/>
    </border>
    <border>
      <left style="thin">
        <color indexed="8"/>
      </left>
      <right style="medium">
        <color indexed="8"/>
      </right>
      <top style="medium">
        <color indexed="8"/>
      </top>
      <bottom/>
      <diagonal/>
    </border>
    <border>
      <left/>
      <right style="thin">
        <color indexed="64"/>
      </right>
      <top/>
      <bottom/>
      <diagonal/>
    </border>
    <border>
      <left style="thin">
        <color indexed="8"/>
      </left>
      <right style="thin">
        <color indexed="8"/>
      </right>
      <top/>
      <bottom style="double">
        <color indexed="64"/>
      </bottom>
      <diagonal/>
    </border>
    <border>
      <left/>
      <right style="medium">
        <color indexed="8"/>
      </right>
      <top/>
      <bottom style="double">
        <color indexed="64"/>
      </bottom>
      <diagonal/>
    </border>
    <border>
      <left style="thin">
        <color indexed="8"/>
      </left>
      <right style="medium">
        <color indexed="8"/>
      </right>
      <top/>
      <bottom style="thin">
        <color indexed="64"/>
      </bottom>
      <diagonal/>
    </border>
    <border>
      <left style="thin">
        <color indexed="64"/>
      </left>
      <right style="thick">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8"/>
      </left>
      <right style="thin">
        <color indexed="8"/>
      </right>
      <top style="thin">
        <color indexed="64"/>
      </top>
      <bottom style="thin">
        <color indexed="64"/>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right style="thin">
        <color indexed="8"/>
      </right>
      <top/>
      <bottom style="thin">
        <color indexed="64"/>
      </bottom>
      <diagonal/>
    </border>
    <border>
      <left style="thin">
        <color indexed="64"/>
      </left>
      <right/>
      <top/>
      <bottom/>
      <diagonal/>
    </border>
    <border>
      <left/>
      <right style="thin">
        <color indexed="64"/>
      </right>
      <top/>
      <bottom style="medium">
        <color indexed="8"/>
      </bottom>
      <diagonal/>
    </border>
    <border>
      <left/>
      <right style="thick">
        <color indexed="8"/>
      </right>
      <top style="thin">
        <color indexed="8"/>
      </top>
      <bottom style="thin">
        <color indexed="8"/>
      </bottom>
      <diagonal/>
    </border>
    <border>
      <left/>
      <right/>
      <top/>
      <bottom style="double">
        <color indexed="64"/>
      </bottom>
      <diagonal/>
    </border>
    <border>
      <left/>
      <right style="medium">
        <color indexed="8"/>
      </right>
      <top/>
      <bottom style="thin">
        <color indexed="64"/>
      </bottom>
      <diagonal/>
    </border>
    <border>
      <left/>
      <right style="thin">
        <color rgb="FF000000"/>
      </right>
      <top/>
      <bottom/>
      <diagonal/>
    </border>
    <border>
      <left style="thin">
        <color rgb="FF000000"/>
      </left>
      <right style="thin">
        <color rgb="FF000000"/>
      </right>
      <top/>
      <bottom/>
      <diagonal/>
    </border>
    <border>
      <left style="thin">
        <color rgb="FF000000"/>
      </left>
      <right style="thin">
        <color indexed="64"/>
      </right>
      <top style="thin">
        <color rgb="FF000000"/>
      </top>
      <bottom/>
      <diagonal/>
    </border>
    <border>
      <left/>
      <right style="medium">
        <color rgb="FF000000"/>
      </right>
      <top/>
      <bottom/>
      <diagonal/>
    </border>
    <border>
      <left style="medium">
        <color rgb="FF000000"/>
      </left>
      <right style="thin">
        <color rgb="FF000000"/>
      </right>
      <top/>
      <bottom/>
      <diagonal/>
    </border>
    <border>
      <left style="thin">
        <color rgb="FF000000"/>
      </left>
      <right style="thin">
        <color rgb="FF000000"/>
      </right>
      <top/>
      <bottom style="thin">
        <color rgb="FF000000"/>
      </bottom>
      <diagonal/>
    </border>
    <border>
      <left/>
      <right style="medium">
        <color rgb="FF000000"/>
      </right>
      <top/>
      <bottom style="thin">
        <color rgb="FF000000"/>
      </bottom>
      <diagonal/>
    </border>
    <border>
      <left/>
      <right style="thin">
        <color rgb="FF000000"/>
      </right>
      <top/>
      <bottom style="thin">
        <color rgb="FF000000"/>
      </bottom>
      <diagonal/>
    </border>
    <border>
      <left/>
      <right style="medium">
        <color rgb="FFECECEC"/>
      </right>
      <top style="medium">
        <color rgb="FFECECEC"/>
      </top>
      <bottom/>
      <diagonal/>
    </border>
    <border>
      <left style="medium">
        <color rgb="FFECECEC"/>
      </left>
      <right style="medium">
        <color rgb="FFECECEC"/>
      </right>
      <top/>
      <bottom/>
      <diagonal/>
    </border>
    <border>
      <left style="medium">
        <color rgb="FFECECEC"/>
      </left>
      <right/>
      <top/>
      <bottom/>
      <diagonal/>
    </border>
    <border>
      <left style="thin">
        <color rgb="FF000000"/>
      </left>
      <right/>
      <top/>
      <bottom/>
      <diagonal/>
    </border>
    <border>
      <left style="thin">
        <color indexed="8"/>
      </left>
      <right style="thin">
        <color indexed="8"/>
      </right>
      <top style="thin">
        <color indexed="64"/>
      </top>
      <bottom/>
      <diagonal/>
    </border>
    <border>
      <left style="thin">
        <color indexed="64"/>
      </left>
      <right/>
      <top style="thin">
        <color indexed="8"/>
      </top>
      <bottom/>
      <diagonal/>
    </border>
    <border>
      <left/>
      <right style="thin">
        <color indexed="64"/>
      </right>
      <top style="thin">
        <color indexed="8"/>
      </top>
      <bottom/>
      <diagonal/>
    </border>
  </borders>
  <cellStyleXfs count="26">
    <xf numFmtId="0" fontId="0" fillId="0" borderId="0"/>
    <xf numFmtId="43" fontId="63" fillId="0" borderId="0" applyFont="0" applyFill="0" applyBorder="0" applyAlignment="0" applyProtection="0"/>
    <xf numFmtId="44" fontId="66" fillId="0" borderId="0" applyFont="0" applyFill="0" applyBorder="0" applyAlignment="0" applyProtection="0"/>
    <xf numFmtId="0" fontId="6" fillId="0" borderId="0"/>
    <xf numFmtId="0" fontId="16" fillId="10" borderId="0"/>
    <xf numFmtId="9" fontId="72" fillId="0" borderId="0" applyFont="0" applyFill="0" applyBorder="0" applyAlignment="0" applyProtection="0"/>
    <xf numFmtId="0" fontId="3" fillId="0" borderId="0"/>
    <xf numFmtId="43" fontId="3" fillId="0" borderId="0" applyFont="0" applyFill="0" applyBorder="0" applyAlignment="0" applyProtection="0"/>
    <xf numFmtId="0" fontId="6" fillId="0" borderId="0"/>
    <xf numFmtId="0" fontId="6" fillId="0" borderId="0"/>
    <xf numFmtId="0" fontId="2" fillId="0" borderId="0"/>
    <xf numFmtId="43" fontId="8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3" fillId="0" borderId="0" applyFont="0" applyFill="0" applyBorder="0" applyAlignment="0" applyProtection="0"/>
    <xf numFmtId="43" fontId="1" fillId="0" borderId="0" applyFont="0" applyFill="0" applyBorder="0" applyAlignment="0" applyProtection="0"/>
    <xf numFmtId="0" fontId="3" fillId="0" borderId="0"/>
    <xf numFmtId="0" fontId="91" fillId="0" borderId="0"/>
    <xf numFmtId="0" fontId="3" fillId="0" borderId="0"/>
    <xf numFmtId="0" fontId="1" fillId="0" borderId="0"/>
    <xf numFmtId="0" fontId="1" fillId="0" borderId="0"/>
    <xf numFmtId="43" fontId="1" fillId="0" borderId="0" applyFont="0" applyFill="0" applyBorder="0" applyAlignment="0" applyProtection="0"/>
    <xf numFmtId="0" fontId="3" fillId="0" borderId="0"/>
    <xf numFmtId="49" fontId="37" fillId="0" borderId="0">
      <alignment horizontal="left"/>
    </xf>
  </cellStyleXfs>
  <cellXfs count="1930">
    <xf numFmtId="0" fontId="0" fillId="0" borderId="0" xfId="0"/>
    <xf numFmtId="0" fontId="5" fillId="0" borderId="0" xfId="0" applyFont="1" applyAlignment="1" applyProtection="1">
      <alignment horizontal="centerContinuous"/>
    </xf>
    <xf numFmtId="0" fontId="6" fillId="0" borderId="0" xfId="0" applyFont="1" applyProtection="1"/>
    <xf numFmtId="0" fontId="6" fillId="0" borderId="0" xfId="0" applyFont="1" applyAlignment="1" applyProtection="1">
      <alignment horizontal="centerContinuous" wrapText="1"/>
    </xf>
    <xf numFmtId="0" fontId="6" fillId="0" borderId="0" xfId="0" applyFont="1" applyAlignment="1" applyProtection="1">
      <alignment horizontal="left"/>
    </xf>
    <xf numFmtId="0" fontId="11" fillId="0" borderId="0" xfId="0" applyFont="1"/>
    <xf numFmtId="0" fontId="12" fillId="0" borderId="0" xfId="0" applyFont="1" applyAlignment="1">
      <alignment horizontal="center"/>
    </xf>
    <xf numFmtId="0" fontId="13" fillId="0" borderId="0" xfId="0" applyFont="1" applyAlignment="1">
      <alignment horizontal="center"/>
    </xf>
    <xf numFmtId="0" fontId="14" fillId="0" borderId="0" xfId="0" applyFont="1" applyAlignment="1">
      <alignment horizontal="center"/>
    </xf>
    <xf numFmtId="0" fontId="13" fillId="0" borderId="0" xfId="0" applyFont="1" applyAlignment="1">
      <alignment horizontal="centerContinuous"/>
    </xf>
    <xf numFmtId="0" fontId="15" fillId="0" borderId="0" xfId="0" applyFont="1"/>
    <xf numFmtId="0" fontId="16" fillId="0" borderId="0" xfId="0" applyFont="1" applyAlignment="1">
      <alignment vertical="top"/>
    </xf>
    <xf numFmtId="0" fontId="16" fillId="0" borderId="0" xfId="0" applyFont="1" applyAlignment="1">
      <alignment horizontal="centerContinuous" wrapText="1"/>
    </xf>
    <xf numFmtId="0" fontId="11" fillId="2" borderId="0" xfId="0" applyFont="1" applyFill="1"/>
    <xf numFmtId="0" fontId="10" fillId="2" borderId="0" xfId="0" applyFont="1" applyFill="1"/>
    <xf numFmtId="0" fontId="10" fillId="2" borderId="0" xfId="0" applyFont="1" applyFill="1" applyAlignment="1">
      <alignment horizontal="centerContinuous"/>
    </xf>
    <xf numFmtId="0" fontId="10" fillId="0" borderId="0" xfId="0" applyFont="1"/>
    <xf numFmtId="0" fontId="10" fillId="3" borderId="0" xfId="0" applyFont="1" applyFill="1"/>
    <xf numFmtId="0" fontId="10" fillId="4" borderId="0" xfId="0" applyFont="1" applyFill="1"/>
    <xf numFmtId="0" fontId="17" fillId="0" borderId="0" xfId="0" applyFont="1" applyProtection="1">
      <protection locked="0"/>
    </xf>
    <xf numFmtId="0" fontId="17" fillId="3" borderId="0" xfId="0" applyFont="1" applyFill="1" applyProtection="1">
      <protection locked="0"/>
    </xf>
    <xf numFmtId="0" fontId="13" fillId="3" borderId="0" xfId="0" applyFont="1" applyFill="1"/>
    <xf numFmtId="0" fontId="18" fillId="3" borderId="0" xfId="0" applyFont="1" applyFill="1" applyProtection="1">
      <protection locked="0"/>
    </xf>
    <xf numFmtId="0" fontId="13" fillId="0" borderId="0" xfId="0" applyFont="1"/>
    <xf numFmtId="0" fontId="11" fillId="3" borderId="0" xfId="0" applyFont="1" applyFill="1"/>
    <xf numFmtId="0" fontId="19" fillId="3" borderId="0" xfId="0" applyFont="1" applyFill="1" applyProtection="1">
      <protection locked="0"/>
    </xf>
    <xf numFmtId="0" fontId="20" fillId="0" borderId="0" xfId="0" applyFont="1" applyAlignment="1">
      <alignment horizontal="center"/>
    </xf>
    <xf numFmtId="0" fontId="11" fillId="4" borderId="0" xfId="0" applyFont="1" applyFill="1"/>
    <xf numFmtId="0" fontId="19" fillId="0" borderId="0" xfId="0" applyFont="1" applyProtection="1">
      <protection locked="0"/>
    </xf>
    <xf numFmtId="0" fontId="21" fillId="0" borderId="0" xfId="0" applyFont="1"/>
    <xf numFmtId="0" fontId="11" fillId="5" borderId="0" xfId="0" applyFont="1" applyFill="1"/>
    <xf numFmtId="0" fontId="7" fillId="0" borderId="0" xfId="0" applyFont="1" applyProtection="1"/>
    <xf numFmtId="0" fontId="6" fillId="6" borderId="1" xfId="0" applyFont="1" applyFill="1" applyBorder="1" applyProtection="1"/>
    <xf numFmtId="0" fontId="6" fillId="6" borderId="2" xfId="0" applyFont="1" applyFill="1" applyBorder="1" applyProtection="1"/>
    <xf numFmtId="0" fontId="22" fillId="6" borderId="1" xfId="0" applyFont="1" applyFill="1" applyBorder="1" applyAlignment="1" applyProtection="1">
      <alignment horizontal="left"/>
    </xf>
    <xf numFmtId="0" fontId="23" fillId="6" borderId="2" xfId="0" applyFont="1" applyFill="1" applyBorder="1" applyProtection="1"/>
    <xf numFmtId="0" fontId="6" fillId="6" borderId="3" xfId="0" applyFont="1" applyFill="1" applyBorder="1" applyProtection="1"/>
    <xf numFmtId="0" fontId="6" fillId="6" borderId="4" xfId="0" applyFont="1" applyFill="1" applyBorder="1" applyProtection="1"/>
    <xf numFmtId="0" fontId="6" fillId="6" borderId="0" xfId="0" applyFont="1" applyFill="1" applyProtection="1"/>
    <xf numFmtId="0" fontId="6" fillId="6" borderId="5" xfId="0" applyFont="1" applyFill="1" applyBorder="1" applyProtection="1"/>
    <xf numFmtId="0" fontId="6" fillId="6" borderId="6" xfId="0" applyFont="1" applyFill="1" applyBorder="1" applyProtection="1"/>
    <xf numFmtId="0" fontId="6" fillId="6" borderId="7" xfId="0" applyFont="1" applyFill="1" applyBorder="1" applyProtection="1"/>
    <xf numFmtId="0" fontId="6" fillId="6" borderId="8" xfId="0" applyFont="1" applyFill="1" applyBorder="1" applyProtection="1"/>
    <xf numFmtId="0" fontId="15" fillId="6" borderId="4" xfId="0" applyFont="1" applyFill="1" applyBorder="1" applyAlignment="1" applyProtection="1">
      <alignment horizontal="centerContinuous"/>
    </xf>
    <xf numFmtId="0" fontId="6" fillId="6" borderId="0" xfId="0" applyFont="1" applyFill="1" applyAlignment="1" applyProtection="1">
      <alignment horizontal="centerContinuous"/>
    </xf>
    <xf numFmtId="0" fontId="6" fillId="6" borderId="8" xfId="0" applyFont="1" applyFill="1" applyBorder="1" applyAlignment="1" applyProtection="1">
      <alignment horizontal="centerContinuous"/>
    </xf>
    <xf numFmtId="0" fontId="24" fillId="6" borderId="4" xfId="0" applyFont="1" applyFill="1" applyBorder="1" applyAlignment="1" applyProtection="1">
      <alignment horizontal="centerContinuous"/>
    </xf>
    <xf numFmtId="0" fontId="24" fillId="6" borderId="0" xfId="0" applyFont="1" applyFill="1" applyAlignment="1" applyProtection="1">
      <alignment horizontal="centerContinuous"/>
    </xf>
    <xf numFmtId="0" fontId="24" fillId="6" borderId="8" xfId="0" applyFont="1" applyFill="1" applyBorder="1" applyAlignment="1" applyProtection="1">
      <alignment horizontal="centerContinuous"/>
    </xf>
    <xf numFmtId="0" fontId="25" fillId="6" borderId="4" xfId="0" applyFont="1" applyFill="1" applyBorder="1" applyProtection="1"/>
    <xf numFmtId="0" fontId="26" fillId="6" borderId="2" xfId="0" applyFont="1" applyFill="1" applyBorder="1" applyAlignment="1" applyProtection="1">
      <alignment horizontal="centerContinuous"/>
    </xf>
    <xf numFmtId="0" fontId="7" fillId="6" borderId="2" xfId="0" applyFont="1" applyFill="1" applyBorder="1" applyAlignment="1" applyProtection="1">
      <alignment horizontal="centerContinuous"/>
    </xf>
    <xf numFmtId="0" fontId="26" fillId="6" borderId="4" xfId="0" applyFont="1" applyFill="1" applyBorder="1" applyAlignment="1" applyProtection="1">
      <alignment horizontal="centerContinuous"/>
    </xf>
    <xf numFmtId="0" fontId="27" fillId="6" borderId="0" xfId="0" applyFont="1" applyFill="1" applyAlignment="1" applyProtection="1">
      <alignment horizontal="centerContinuous"/>
    </xf>
    <xf numFmtId="0" fontId="27" fillId="6" borderId="8" xfId="0" applyFont="1" applyFill="1" applyBorder="1" applyAlignment="1" applyProtection="1">
      <alignment horizontal="centerContinuous"/>
    </xf>
    <xf numFmtId="0" fontId="6" fillId="6" borderId="6" xfId="0" applyFont="1" applyFill="1" applyBorder="1" applyAlignment="1" applyProtection="1">
      <alignment horizontal="centerContinuous"/>
    </xf>
    <xf numFmtId="0" fontId="7" fillId="6" borderId="0" xfId="0" applyFont="1" applyFill="1" applyAlignment="1" applyProtection="1">
      <alignment horizontal="centerContinuous"/>
    </xf>
    <xf numFmtId="0" fontId="6" fillId="6" borderId="0" xfId="0" applyFont="1" applyFill="1" applyAlignment="1" applyProtection="1">
      <alignment horizontal="right"/>
    </xf>
    <xf numFmtId="0" fontId="15" fillId="6" borderId="0" xfId="0" applyFont="1" applyFill="1" applyAlignment="1" applyProtection="1">
      <alignment horizontal="centerContinuous"/>
    </xf>
    <xf numFmtId="0" fontId="28" fillId="6" borderId="0" xfId="0" applyFont="1" applyFill="1" applyAlignment="1" applyProtection="1">
      <alignment horizontal="centerContinuous"/>
    </xf>
    <xf numFmtId="0" fontId="9" fillId="6" borderId="0" xfId="0" applyFont="1" applyFill="1" applyAlignment="1" applyProtection="1">
      <alignment horizontal="centerContinuous"/>
    </xf>
    <xf numFmtId="0" fontId="29" fillId="6" borderId="0" xfId="0" applyFont="1" applyFill="1" applyProtection="1"/>
    <xf numFmtId="0" fontId="6" fillId="6" borderId="9" xfId="0" applyFont="1" applyFill="1" applyBorder="1" applyAlignment="1" applyProtection="1">
      <alignment horizontal="centerContinuous"/>
    </xf>
    <xf numFmtId="0" fontId="25" fillId="6" borderId="0" xfId="0" applyFont="1" applyFill="1" applyAlignment="1" applyProtection="1">
      <alignment horizontal="right"/>
    </xf>
    <xf numFmtId="0" fontId="25" fillId="0" borderId="0" xfId="0" applyFont="1" applyProtection="1"/>
    <xf numFmtId="0" fontId="11" fillId="0" borderId="0" xfId="0" applyFont="1" applyProtection="1"/>
    <xf numFmtId="0" fontId="11" fillId="0" borderId="1" xfId="0" applyFont="1" applyBorder="1" applyProtection="1"/>
    <xf numFmtId="0" fontId="11" fillId="0" borderId="2" xfId="0" applyFont="1" applyBorder="1" applyProtection="1"/>
    <xf numFmtId="0" fontId="11" fillId="0" borderId="3" xfId="0" applyFont="1" applyBorder="1" applyProtection="1"/>
    <xf numFmtId="0" fontId="30" fillId="0" borderId="4" xfId="0" applyFont="1" applyBorder="1" applyAlignment="1" applyProtection="1">
      <alignment horizontal="centerContinuous"/>
    </xf>
    <xf numFmtId="0" fontId="30" fillId="0" borderId="0" xfId="0" applyFont="1" applyAlignment="1" applyProtection="1">
      <alignment horizontal="centerContinuous"/>
    </xf>
    <xf numFmtId="0" fontId="30" fillId="0" borderId="8" xfId="0" applyFont="1" applyBorder="1" applyAlignment="1" applyProtection="1">
      <alignment horizontal="centerContinuous"/>
    </xf>
    <xf numFmtId="0" fontId="11" fillId="0" borderId="4" xfId="0" applyFont="1" applyBorder="1" applyProtection="1"/>
    <xf numFmtId="0" fontId="11" fillId="0" borderId="8" xfId="0" applyFont="1" applyBorder="1" applyProtection="1"/>
    <xf numFmtId="0" fontId="16" fillId="0" borderId="10" xfId="0" applyFont="1" applyBorder="1" applyAlignment="1" applyProtection="1">
      <alignment horizontal="center"/>
    </xf>
    <xf numFmtId="0" fontId="16" fillId="0" borderId="11" xfId="0" applyFont="1" applyBorder="1" applyAlignment="1" applyProtection="1">
      <alignment horizontal="center"/>
    </xf>
    <xf numFmtId="0" fontId="16" fillId="0" borderId="12" xfId="0" applyFont="1" applyBorder="1" applyAlignment="1" applyProtection="1">
      <alignment horizontal="center"/>
    </xf>
    <xf numFmtId="0" fontId="16" fillId="0" borderId="13" xfId="0" applyFont="1" applyBorder="1" applyAlignment="1" applyProtection="1">
      <alignment horizontal="center"/>
    </xf>
    <xf numFmtId="0" fontId="16" fillId="0" borderId="14" xfId="0" applyFont="1" applyBorder="1" applyAlignment="1" applyProtection="1">
      <alignment horizontal="center"/>
    </xf>
    <xf numFmtId="0" fontId="16" fillId="0" borderId="15" xfId="0" applyFont="1" applyBorder="1" applyAlignment="1" applyProtection="1">
      <alignment horizontal="center"/>
    </xf>
    <xf numFmtId="0" fontId="16" fillId="0" borderId="16" xfId="0" applyFont="1" applyBorder="1" applyAlignment="1" applyProtection="1">
      <alignment horizontal="center"/>
    </xf>
    <xf numFmtId="0" fontId="16" fillId="0" borderId="9" xfId="0" applyFont="1" applyBorder="1" applyAlignment="1" applyProtection="1">
      <alignment horizontal="center"/>
    </xf>
    <xf numFmtId="0" fontId="16" fillId="0" borderId="17" xfId="0" applyFont="1" applyBorder="1" applyAlignment="1" applyProtection="1">
      <alignment horizontal="center"/>
    </xf>
    <xf numFmtId="0" fontId="16" fillId="0" borderId="18" xfId="0" applyFont="1" applyBorder="1" applyAlignment="1" applyProtection="1">
      <alignment horizontal="center"/>
    </xf>
    <xf numFmtId="0" fontId="31" fillId="0" borderId="19" xfId="0" applyFont="1" applyBorder="1" applyAlignment="1" applyProtection="1">
      <alignment horizontal="center"/>
    </xf>
    <xf numFmtId="164" fontId="16" fillId="0" borderId="20" xfId="0" applyNumberFormat="1" applyFont="1" applyBorder="1" applyAlignment="1" applyProtection="1">
      <alignment horizontal="center"/>
    </xf>
    <xf numFmtId="164" fontId="16" fillId="0" borderId="21" xfId="0" applyNumberFormat="1" applyFont="1" applyBorder="1" applyAlignment="1" applyProtection="1">
      <alignment horizontal="center"/>
    </xf>
    <xf numFmtId="164" fontId="16" fillId="0" borderId="4" xfId="0" applyNumberFormat="1" applyFont="1" applyBorder="1" applyAlignment="1" applyProtection="1">
      <alignment horizontal="center"/>
    </xf>
    <xf numFmtId="0" fontId="11" fillId="0" borderId="19" xfId="0" applyFont="1" applyBorder="1" applyProtection="1"/>
    <xf numFmtId="164" fontId="16" fillId="0" borderId="0" xfId="0" applyNumberFormat="1" applyFont="1" applyAlignment="1" applyProtection="1">
      <alignment horizontal="center"/>
    </xf>
    <xf numFmtId="0" fontId="16" fillId="0" borderId="20" xfId="0" applyFont="1" applyBorder="1" applyAlignment="1" applyProtection="1">
      <alignment horizontal="center"/>
    </xf>
    <xf numFmtId="0" fontId="16" fillId="0" borderId="21" xfId="0" applyFont="1" applyBorder="1" applyAlignment="1" applyProtection="1">
      <alignment horizontal="center"/>
    </xf>
    <xf numFmtId="164" fontId="11" fillId="0" borderId="0" xfId="0" applyNumberFormat="1" applyFont="1" applyProtection="1"/>
    <xf numFmtId="0" fontId="16" fillId="0" borderId="0" xfId="0" applyFont="1" applyAlignment="1" applyProtection="1">
      <alignment horizontal="center"/>
    </xf>
    <xf numFmtId="0" fontId="11" fillId="0" borderId="21" xfId="0" applyFont="1" applyBorder="1" applyProtection="1"/>
    <xf numFmtId="0" fontId="16" fillId="0" borderId="4" xfId="0" applyFont="1" applyBorder="1" applyAlignment="1" applyProtection="1">
      <alignment horizontal="center"/>
    </xf>
    <xf numFmtId="0" fontId="11" fillId="0" borderId="20" xfId="0" applyFont="1" applyBorder="1" applyProtection="1"/>
    <xf numFmtId="0" fontId="31" fillId="0" borderId="0" xfId="0" applyFont="1" applyAlignment="1" applyProtection="1">
      <alignment horizontal="center"/>
    </xf>
    <xf numFmtId="0" fontId="31" fillId="0" borderId="0" xfId="0" applyFont="1" applyProtection="1"/>
    <xf numFmtId="164" fontId="16" fillId="0" borderId="5" xfId="0" applyNumberFormat="1" applyFont="1" applyBorder="1" applyAlignment="1" applyProtection="1">
      <alignment horizontal="center"/>
    </xf>
    <xf numFmtId="0" fontId="11" fillId="0" borderId="22" xfId="0" applyFont="1" applyBorder="1" applyProtection="1"/>
    <xf numFmtId="0" fontId="11" fillId="0" borderId="6" xfId="0" applyFont="1" applyBorder="1" applyProtection="1"/>
    <xf numFmtId="0" fontId="11" fillId="0" borderId="23" xfId="0" applyFont="1" applyBorder="1" applyProtection="1"/>
    <xf numFmtId="0" fontId="31" fillId="0" borderId="6" xfId="0" applyFont="1" applyBorder="1" applyAlignment="1" applyProtection="1">
      <alignment horizontal="center"/>
    </xf>
    <xf numFmtId="0" fontId="11" fillId="0" borderId="24" xfId="0" applyFont="1" applyBorder="1" applyProtection="1"/>
    <xf numFmtId="0" fontId="11" fillId="0" borderId="0" xfId="0" applyFont="1" applyAlignment="1" applyProtection="1">
      <alignment horizontal="centerContinuous"/>
    </xf>
    <xf numFmtId="0" fontId="25" fillId="0" borderId="0" xfId="0" applyFont="1"/>
    <xf numFmtId="0" fontId="16" fillId="0" borderId="0" xfId="0" applyFont="1" applyAlignment="1">
      <alignment horizontal="center"/>
    </xf>
    <xf numFmtId="0" fontId="7" fillId="0" borderId="1" xfId="0" applyFont="1" applyBorder="1"/>
    <xf numFmtId="0" fontId="7" fillId="0" borderId="2" xfId="0" applyFont="1" applyBorder="1"/>
    <xf numFmtId="0" fontId="11" fillId="0" borderId="3" xfId="0" applyFont="1" applyBorder="1"/>
    <xf numFmtId="0" fontId="7" fillId="0" borderId="4" xfId="0" applyFont="1" applyBorder="1" applyAlignment="1">
      <alignment horizontal="centerContinuous"/>
    </xf>
    <xf numFmtId="0" fontId="16" fillId="0" borderId="0" xfId="0" applyFont="1" applyAlignment="1">
      <alignment horizontal="centerContinuous"/>
    </xf>
    <xf numFmtId="0" fontId="7" fillId="0" borderId="0" xfId="0" applyFont="1" applyAlignment="1">
      <alignment horizontal="centerContinuous"/>
    </xf>
    <xf numFmtId="0" fontId="16" fillId="0" borderId="8" xfId="0" applyFont="1" applyBorder="1" applyAlignment="1">
      <alignment horizontal="centerContinuous"/>
    </xf>
    <xf numFmtId="0" fontId="11" fillId="0" borderId="4" xfId="0" applyFont="1" applyBorder="1"/>
    <xf numFmtId="0" fontId="32" fillId="0" borderId="4" xfId="0" applyFont="1" applyBorder="1"/>
    <xf numFmtId="164" fontId="32" fillId="0" borderId="0" xfId="0" applyNumberFormat="1" applyFont="1" applyAlignment="1" applyProtection="1">
      <alignment horizontal="center"/>
    </xf>
    <xf numFmtId="0" fontId="32" fillId="0" borderId="0" xfId="0" applyFont="1" applyAlignment="1">
      <alignment horizontal="centerContinuous"/>
    </xf>
    <xf numFmtId="0" fontId="32" fillId="0" borderId="0" xfId="0" applyFont="1"/>
    <xf numFmtId="0" fontId="32" fillId="0" borderId="8" xfId="0" applyFont="1" applyBorder="1"/>
    <xf numFmtId="0" fontId="32" fillId="0" borderId="0" xfId="0" applyFont="1" applyAlignment="1">
      <alignment horizontal="center"/>
    </xf>
    <xf numFmtId="164" fontId="32" fillId="0" borderId="0" xfId="0" applyNumberFormat="1" applyFont="1" applyProtection="1"/>
    <xf numFmtId="0" fontId="32" fillId="0" borderId="0" xfId="0" applyFont="1" applyAlignment="1">
      <alignment horizontal="center" vertical="top"/>
    </xf>
    <xf numFmtId="0" fontId="32" fillId="0" borderId="0" xfId="0" applyFont="1" applyAlignment="1">
      <alignment horizontal="center" vertical="top" wrapText="1"/>
    </xf>
    <xf numFmtId="0" fontId="32" fillId="0" borderId="0" xfId="0" applyFont="1" applyAlignment="1">
      <alignment horizontal="left" wrapText="1"/>
    </xf>
    <xf numFmtId="0" fontId="32" fillId="0" borderId="5" xfId="0" applyFont="1" applyBorder="1"/>
    <xf numFmtId="0" fontId="32" fillId="0" borderId="6" xfId="0" applyFont="1" applyBorder="1" applyAlignment="1">
      <alignment horizontal="center" vertical="top"/>
    </xf>
    <xf numFmtId="0" fontId="32" fillId="0" borderId="6" xfId="0" applyFont="1" applyBorder="1" applyAlignment="1">
      <alignment horizontal="center" vertical="top" wrapText="1"/>
    </xf>
    <xf numFmtId="0" fontId="32" fillId="0" borderId="7" xfId="0" applyFont="1" applyBorder="1"/>
    <xf numFmtId="0" fontId="6" fillId="0" borderId="0" xfId="0" applyFont="1"/>
    <xf numFmtId="0" fontId="10" fillId="0" borderId="4" xfId="0" applyFont="1" applyBorder="1" applyAlignment="1" applyProtection="1">
      <alignment horizontal="centerContinuous"/>
    </xf>
    <xf numFmtId="0" fontId="16" fillId="0" borderId="0" xfId="0" applyFont="1" applyAlignment="1" applyProtection="1">
      <alignment horizontal="centerContinuous"/>
    </xf>
    <xf numFmtId="0" fontId="16" fillId="0" borderId="8" xfId="0" applyFont="1" applyBorder="1" applyAlignment="1" applyProtection="1">
      <alignment horizontal="centerContinuous"/>
    </xf>
    <xf numFmtId="0" fontId="16" fillId="0" borderId="0" xfId="0" applyFont="1" applyAlignment="1" applyProtection="1">
      <alignment horizontal="left" wrapText="1"/>
    </xf>
    <xf numFmtId="0" fontId="11" fillId="0" borderId="25" xfId="0" applyFont="1" applyBorder="1" applyProtection="1"/>
    <xf numFmtId="0" fontId="16" fillId="0" borderId="26" xfId="0" applyFont="1" applyBorder="1" applyAlignment="1" applyProtection="1">
      <alignment horizontal="center"/>
    </xf>
    <xf numFmtId="0" fontId="20" fillId="0" borderId="0" xfId="0" applyFont="1" applyAlignment="1" applyProtection="1">
      <alignment horizontal="centerContinuous"/>
    </xf>
    <xf numFmtId="0" fontId="16" fillId="0" borderId="8" xfId="0" applyFont="1" applyBorder="1" applyAlignment="1" applyProtection="1">
      <alignment horizontal="center"/>
    </xf>
    <xf numFmtId="0" fontId="20" fillId="0" borderId="26" xfId="0" applyFont="1" applyBorder="1" applyAlignment="1" applyProtection="1">
      <alignment horizontal="center"/>
    </xf>
    <xf numFmtId="0" fontId="20" fillId="0" borderId="8" xfId="0" applyFont="1" applyBorder="1" applyAlignment="1" applyProtection="1">
      <alignment horizontal="center"/>
    </xf>
    <xf numFmtId="0" fontId="11" fillId="0" borderId="27" xfId="0" applyFont="1" applyBorder="1" applyProtection="1"/>
    <xf numFmtId="0" fontId="11" fillId="0" borderId="7" xfId="0" applyFont="1" applyBorder="1" applyProtection="1"/>
    <xf numFmtId="0" fontId="19" fillId="0" borderId="26" xfId="0" applyFont="1" applyBorder="1" applyProtection="1">
      <protection locked="0"/>
    </xf>
    <xf numFmtId="0" fontId="19" fillId="0" borderId="28" xfId="0" applyFont="1" applyBorder="1" applyProtection="1">
      <protection locked="0"/>
    </xf>
    <xf numFmtId="0" fontId="19" fillId="0" borderId="8" xfId="0" applyFont="1" applyBorder="1" applyProtection="1">
      <protection locked="0"/>
    </xf>
    <xf numFmtId="0" fontId="19" fillId="0" borderId="27" xfId="0" applyFont="1" applyBorder="1" applyProtection="1">
      <protection locked="0"/>
    </xf>
    <xf numFmtId="0" fontId="19" fillId="0" borderId="6" xfId="0" applyFont="1" applyBorder="1" applyProtection="1">
      <protection locked="0"/>
    </xf>
    <xf numFmtId="0" fontId="19" fillId="0" borderId="29" xfId="0" applyFont="1" applyBorder="1" applyProtection="1">
      <protection locked="0"/>
    </xf>
    <xf numFmtId="0" fontId="19" fillId="0" borderId="7" xfId="0" applyFont="1" applyBorder="1" applyProtection="1">
      <protection locked="0"/>
    </xf>
    <xf numFmtId="0" fontId="21" fillId="0" borderId="0" xfId="0" applyFont="1" applyProtection="1"/>
    <xf numFmtId="0" fontId="7" fillId="0" borderId="4" xfId="0" applyFont="1" applyBorder="1" applyAlignment="1" applyProtection="1">
      <alignment horizontal="centerContinuous"/>
    </xf>
    <xf numFmtId="0" fontId="11" fillId="0" borderId="8" xfId="0" applyFont="1" applyBorder="1" applyAlignment="1" applyProtection="1">
      <alignment horizontal="centerContinuous"/>
    </xf>
    <xf numFmtId="0" fontId="6" fillId="0" borderId="4" xfId="0" applyFont="1" applyBorder="1" applyAlignment="1" applyProtection="1">
      <alignment vertical="top"/>
    </xf>
    <xf numFmtId="0" fontId="6" fillId="0" borderId="4" xfId="0" applyFont="1" applyBorder="1" applyProtection="1"/>
    <xf numFmtId="0" fontId="33" fillId="0" borderId="0" xfId="0" applyFont="1" applyProtection="1">
      <protection locked="0"/>
    </xf>
    <xf numFmtId="0" fontId="6" fillId="0" borderId="4" xfId="0" applyFont="1" applyBorder="1" applyAlignment="1" applyProtection="1">
      <alignment horizontal="center"/>
    </xf>
    <xf numFmtId="0" fontId="6" fillId="0" borderId="4" xfId="0" applyFont="1" applyBorder="1" applyAlignment="1" applyProtection="1">
      <alignment horizontal="center" vertical="top"/>
    </xf>
    <xf numFmtId="165" fontId="6" fillId="0" borderId="0" xfId="0" applyNumberFormat="1" applyFont="1" applyAlignment="1" applyProtection="1">
      <alignment horizontal="left" wrapText="1"/>
    </xf>
    <xf numFmtId="0" fontId="11" fillId="0" borderId="5" xfId="0" applyFont="1" applyBorder="1" applyProtection="1"/>
    <xf numFmtId="0" fontId="33" fillId="0" borderId="6" xfId="0" applyFont="1" applyBorder="1" applyProtection="1">
      <protection locked="0"/>
    </xf>
    <xf numFmtId="0" fontId="6" fillId="0" borderId="0" xfId="0" applyFont="1" applyAlignment="1" applyProtection="1">
      <alignment horizontal="centerContinuous"/>
    </xf>
    <xf numFmtId="0" fontId="16" fillId="0" borderId="0" xfId="0" applyFont="1" applyAlignment="1" applyProtection="1">
      <alignment horizontal="right"/>
    </xf>
    <xf numFmtId="0" fontId="6" fillId="0" borderId="2" xfId="0" applyFont="1" applyBorder="1" applyProtection="1"/>
    <xf numFmtId="0" fontId="34" fillId="0" borderId="4" xfId="0" applyFont="1" applyBorder="1" applyProtection="1"/>
    <xf numFmtId="0" fontId="33" fillId="0" borderId="0" xfId="0" applyFont="1" applyAlignment="1" applyProtection="1">
      <alignment horizontal="left" wrapText="1"/>
      <protection locked="0"/>
    </xf>
    <xf numFmtId="0" fontId="7" fillId="0" borderId="0" xfId="0" applyFont="1" applyAlignment="1" applyProtection="1">
      <alignment horizontal="centerContinuous"/>
    </xf>
    <xf numFmtId="0" fontId="21" fillId="0" borderId="0" xfId="0" applyFont="1" applyAlignment="1" applyProtection="1">
      <alignment horizontal="centerContinuous"/>
    </xf>
    <xf numFmtId="0" fontId="21" fillId="0" borderId="8" xfId="0" applyFont="1" applyBorder="1" applyProtection="1"/>
    <xf numFmtId="0" fontId="21" fillId="0" borderId="4" xfId="0" applyFont="1" applyBorder="1" applyProtection="1"/>
    <xf numFmtId="0" fontId="21" fillId="0" borderId="15" xfId="0" applyFont="1" applyBorder="1" applyProtection="1"/>
    <xf numFmtId="0" fontId="21" fillId="0" borderId="9" xfId="0" applyFont="1" applyBorder="1" applyAlignment="1" applyProtection="1">
      <alignment horizontal="centerContinuous"/>
    </xf>
    <xf numFmtId="0" fontId="21" fillId="0" borderId="9" xfId="0" applyFont="1" applyBorder="1" applyProtection="1"/>
    <xf numFmtId="0" fontId="21" fillId="0" borderId="30" xfId="0" applyFont="1" applyBorder="1" applyProtection="1"/>
    <xf numFmtId="0" fontId="11" fillId="0" borderId="31" xfId="0" applyFont="1" applyBorder="1" applyProtection="1"/>
    <xf numFmtId="0" fontId="11" fillId="0" borderId="32" xfId="0" applyFont="1" applyBorder="1" applyProtection="1"/>
    <xf numFmtId="0" fontId="16" fillId="0" borderId="31" xfId="0" applyFont="1" applyBorder="1" applyAlignment="1" applyProtection="1">
      <alignment horizontal="centerContinuous"/>
    </xf>
    <xf numFmtId="0" fontId="11" fillId="0" borderId="33" xfId="0" applyFont="1" applyBorder="1" applyProtection="1"/>
    <xf numFmtId="0" fontId="11" fillId="0" borderId="12" xfId="0" applyFont="1" applyBorder="1" applyProtection="1"/>
    <xf numFmtId="0" fontId="11" fillId="0" borderId="34" xfId="0" applyFont="1" applyBorder="1" applyProtection="1"/>
    <xf numFmtId="0" fontId="11" fillId="0" borderId="35" xfId="0" applyFont="1" applyBorder="1" applyProtection="1"/>
    <xf numFmtId="0" fontId="16" fillId="0" borderId="35" xfId="0" applyFont="1" applyBorder="1" applyAlignment="1" applyProtection="1">
      <alignment horizontal="center"/>
    </xf>
    <xf numFmtId="0" fontId="16" fillId="0" borderId="36" xfId="0" applyFont="1" applyBorder="1" applyAlignment="1" applyProtection="1">
      <alignment horizontal="center"/>
    </xf>
    <xf numFmtId="0" fontId="16" fillId="0" borderId="32" xfId="0" applyFont="1" applyBorder="1" applyAlignment="1" applyProtection="1">
      <alignment horizontal="center"/>
    </xf>
    <xf numFmtId="0" fontId="11" fillId="0" borderId="37" xfId="0" applyFont="1" applyBorder="1" applyProtection="1"/>
    <xf numFmtId="0" fontId="19" fillId="0" borderId="35" xfId="0" applyFont="1" applyBorder="1" applyProtection="1">
      <protection locked="0"/>
    </xf>
    <xf numFmtId="0" fontId="19" fillId="0" borderId="32" xfId="0" applyFont="1" applyBorder="1" applyProtection="1">
      <protection locked="0"/>
    </xf>
    <xf numFmtId="0" fontId="19" fillId="0" borderId="31" xfId="0" applyFont="1" applyBorder="1" applyProtection="1">
      <protection locked="0"/>
    </xf>
    <xf numFmtId="37" fontId="19" fillId="0" borderId="32" xfId="0" applyNumberFormat="1" applyFont="1" applyBorder="1" applyProtection="1">
      <protection locked="0"/>
    </xf>
    <xf numFmtId="37" fontId="19" fillId="0" borderId="8" xfId="0" applyNumberFormat="1" applyFont="1" applyBorder="1" applyProtection="1">
      <protection locked="0"/>
    </xf>
    <xf numFmtId="37" fontId="19" fillId="0" borderId="4" xfId="0" applyNumberFormat="1" applyFont="1" applyBorder="1" applyProtection="1">
      <protection locked="0"/>
    </xf>
    <xf numFmtId="37" fontId="19" fillId="0" borderId="0" xfId="0" applyNumberFormat="1" applyFont="1" applyProtection="1">
      <protection locked="0"/>
    </xf>
    <xf numFmtId="37" fontId="19" fillId="0" borderId="31" xfId="0" applyNumberFormat="1" applyFont="1" applyBorder="1" applyProtection="1">
      <protection locked="0"/>
    </xf>
    <xf numFmtId="37" fontId="11" fillId="7" borderId="0" xfId="0" applyNumberFormat="1" applyFont="1" applyFill="1" applyProtection="1"/>
    <xf numFmtId="0" fontId="19" fillId="0" borderId="37" xfId="0" applyFont="1" applyBorder="1" applyProtection="1">
      <protection locked="0"/>
    </xf>
    <xf numFmtId="0" fontId="19" fillId="0" borderId="9" xfId="0" applyFont="1" applyBorder="1" applyProtection="1">
      <protection locked="0"/>
    </xf>
    <xf numFmtId="0" fontId="19" fillId="0" borderId="33" xfId="0" applyFont="1" applyBorder="1" applyProtection="1">
      <protection locked="0"/>
    </xf>
    <xf numFmtId="37" fontId="19" fillId="0" borderId="37" xfId="0" applyNumberFormat="1" applyFont="1" applyBorder="1" applyProtection="1">
      <protection locked="0"/>
    </xf>
    <xf numFmtId="37" fontId="19" fillId="0" borderId="30" xfId="0" applyNumberFormat="1" applyFont="1" applyBorder="1" applyProtection="1">
      <protection locked="0"/>
    </xf>
    <xf numFmtId="37" fontId="19" fillId="0" borderId="15" xfId="0" applyNumberFormat="1" applyFont="1" applyBorder="1" applyProtection="1">
      <protection locked="0"/>
    </xf>
    <xf numFmtId="37" fontId="19" fillId="0" borderId="9" xfId="0" applyNumberFormat="1" applyFont="1" applyBorder="1" applyProtection="1">
      <protection locked="0"/>
    </xf>
    <xf numFmtId="37" fontId="19" fillId="0" borderId="33" xfId="0" applyNumberFormat="1" applyFont="1" applyBorder="1" applyProtection="1">
      <protection locked="0"/>
    </xf>
    <xf numFmtId="37" fontId="11" fillId="7" borderId="9" xfId="0" applyNumberFormat="1" applyFont="1" applyFill="1" applyBorder="1" applyProtection="1"/>
    <xf numFmtId="0" fontId="19" fillId="0" borderId="4" xfId="0" applyFont="1" applyBorder="1" applyProtection="1">
      <protection locked="0"/>
    </xf>
    <xf numFmtId="0" fontId="35" fillId="0" borderId="0" xfId="0" applyFont="1" applyProtection="1">
      <protection locked="0"/>
    </xf>
    <xf numFmtId="0" fontId="19" fillId="0" borderId="5" xfId="0" applyFont="1" applyBorder="1" applyProtection="1">
      <protection locked="0"/>
    </xf>
    <xf numFmtId="0" fontId="11" fillId="0" borderId="15" xfId="0" applyFont="1" applyBorder="1" applyProtection="1"/>
    <xf numFmtId="0" fontId="11" fillId="0" borderId="9" xfId="0" applyFont="1" applyBorder="1" applyProtection="1"/>
    <xf numFmtId="0" fontId="11" fillId="0" borderId="30" xfId="0" applyFont="1" applyBorder="1" applyProtection="1"/>
    <xf numFmtId="0" fontId="19" fillId="0" borderId="1" xfId="0" applyFont="1" applyBorder="1" applyProtection="1">
      <protection locked="0"/>
    </xf>
    <xf numFmtId="0" fontId="19" fillId="0" borderId="3" xfId="0" applyFont="1" applyBorder="1" applyProtection="1">
      <protection locked="0"/>
    </xf>
    <xf numFmtId="0" fontId="16" fillId="0" borderId="6" xfId="0" applyFont="1" applyBorder="1" applyAlignment="1" applyProtection="1">
      <alignment horizontal="right"/>
    </xf>
    <xf numFmtId="0" fontId="37" fillId="0" borderId="4" xfId="0" applyFont="1" applyBorder="1" applyProtection="1"/>
    <xf numFmtId="0" fontId="11" fillId="0" borderId="13" xfId="0" applyFont="1" applyBorder="1" applyProtection="1"/>
    <xf numFmtId="0" fontId="11" fillId="0" borderId="14" xfId="0" applyFont="1" applyBorder="1" applyProtection="1"/>
    <xf numFmtId="0" fontId="11" fillId="0" borderId="17" xfId="0" applyFont="1" applyBorder="1" applyProtection="1"/>
    <xf numFmtId="0" fontId="11" fillId="0" borderId="18" xfId="0" applyFont="1" applyBorder="1" applyProtection="1"/>
    <xf numFmtId="0" fontId="38" fillId="0" borderId="20" xfId="0" applyFont="1" applyBorder="1" applyProtection="1">
      <protection locked="0"/>
    </xf>
    <xf numFmtId="0" fontId="38" fillId="0" borderId="32" xfId="0" applyFont="1" applyBorder="1" applyProtection="1">
      <protection locked="0"/>
    </xf>
    <xf numFmtId="9" fontId="19" fillId="0" borderId="0" xfId="0" applyNumberFormat="1" applyFont="1" applyProtection="1">
      <protection locked="0"/>
    </xf>
    <xf numFmtId="0" fontId="19" fillId="0" borderId="21" xfId="0" applyFont="1" applyBorder="1" applyProtection="1">
      <protection locked="0"/>
    </xf>
    <xf numFmtId="0" fontId="38" fillId="0" borderId="17" xfId="0" applyFont="1" applyBorder="1" applyProtection="1">
      <protection locked="0"/>
    </xf>
    <xf numFmtId="0" fontId="38" fillId="0" borderId="37" xfId="0" applyFont="1" applyBorder="1" applyProtection="1">
      <protection locked="0"/>
    </xf>
    <xf numFmtId="9" fontId="19" fillId="0" borderId="9" xfId="0" applyNumberFormat="1" applyFont="1" applyBorder="1" applyProtection="1">
      <protection locked="0"/>
    </xf>
    <xf numFmtId="0" fontId="19" fillId="0" borderId="18" xfId="0" applyFont="1" applyBorder="1" applyProtection="1">
      <protection locked="0"/>
    </xf>
    <xf numFmtId="0" fontId="16" fillId="0" borderId="4" xfId="0" applyFont="1" applyBorder="1" applyAlignment="1" applyProtection="1">
      <alignment horizontal="centerContinuous"/>
    </xf>
    <xf numFmtId="0" fontId="21" fillId="0" borderId="6" xfId="0" applyFont="1" applyBorder="1" applyProtection="1"/>
    <xf numFmtId="0" fontId="27" fillId="0" borderId="4" xfId="0" applyFont="1" applyBorder="1" applyProtection="1"/>
    <xf numFmtId="0" fontId="27" fillId="0" borderId="0" xfId="0" applyFont="1" applyProtection="1"/>
    <xf numFmtId="0" fontId="27" fillId="0" borderId="8" xfId="0" applyFont="1" applyBorder="1" applyProtection="1"/>
    <xf numFmtId="0" fontId="25" fillId="0" borderId="13" xfId="0" applyFont="1" applyBorder="1" applyProtection="1"/>
    <xf numFmtId="0" fontId="25" fillId="0" borderId="38" xfId="0" applyFont="1" applyBorder="1" applyAlignment="1" applyProtection="1">
      <alignment horizontal="centerContinuous"/>
    </xf>
    <xf numFmtId="0" fontId="16" fillId="0" borderId="39" xfId="0" applyFont="1" applyBorder="1" applyAlignment="1" applyProtection="1">
      <alignment horizontal="centerContinuous"/>
    </xf>
    <xf numFmtId="0" fontId="16" fillId="0" borderId="40" xfId="0" applyFont="1" applyBorder="1" applyAlignment="1" applyProtection="1">
      <alignment horizontal="centerContinuous"/>
    </xf>
    <xf numFmtId="0" fontId="25" fillId="0" borderId="20" xfId="0" applyFont="1" applyBorder="1" applyAlignment="1" applyProtection="1">
      <alignment horizontal="center"/>
    </xf>
    <xf numFmtId="0" fontId="16" fillId="0" borderId="31" xfId="0" applyFont="1" applyBorder="1" applyAlignment="1" applyProtection="1">
      <alignment horizontal="center"/>
    </xf>
    <xf numFmtId="0" fontId="16" fillId="0" borderId="33" xfId="0" applyFont="1" applyBorder="1" applyAlignment="1" applyProtection="1">
      <alignment horizontal="centerContinuous"/>
    </xf>
    <xf numFmtId="0" fontId="16" fillId="0" borderId="30" xfId="0" applyFont="1" applyBorder="1" applyAlignment="1" applyProtection="1">
      <alignment horizontal="centerContinuous"/>
    </xf>
    <xf numFmtId="0" fontId="25" fillId="0" borderId="17" xfId="0" applyFont="1" applyBorder="1" applyAlignment="1" applyProtection="1">
      <alignment horizontal="center"/>
    </xf>
    <xf numFmtId="0" fontId="16" fillId="0" borderId="33" xfId="0" applyFont="1" applyBorder="1" applyAlignment="1" applyProtection="1">
      <alignment horizontal="center"/>
    </xf>
    <xf numFmtId="164" fontId="25" fillId="0" borderId="20" xfId="0" applyNumberFormat="1" applyFont="1" applyBorder="1" applyAlignment="1" applyProtection="1">
      <alignment horizontal="center"/>
    </xf>
    <xf numFmtId="0" fontId="38" fillId="0" borderId="0" xfId="0" applyFont="1" applyProtection="1">
      <protection locked="0"/>
    </xf>
    <xf numFmtId="37" fontId="38" fillId="0" borderId="31" xfId="0" applyNumberFormat="1" applyFont="1" applyBorder="1" applyProtection="1">
      <protection locked="0"/>
    </xf>
    <xf numFmtId="37" fontId="38" fillId="0" borderId="21" xfId="0" applyNumberFormat="1" applyFont="1" applyBorder="1" applyProtection="1">
      <protection locked="0"/>
    </xf>
    <xf numFmtId="164" fontId="25" fillId="0" borderId="17" xfId="0" applyNumberFormat="1" applyFont="1" applyBorder="1" applyAlignment="1" applyProtection="1">
      <alignment horizontal="center"/>
    </xf>
    <xf numFmtId="0" fontId="38" fillId="0" borderId="9" xfId="0" applyFont="1" applyBorder="1" applyProtection="1">
      <protection locked="0"/>
    </xf>
    <xf numFmtId="37" fontId="38" fillId="0" borderId="33" xfId="0" applyNumberFormat="1" applyFont="1" applyBorder="1" applyProtection="1">
      <protection locked="0"/>
    </xf>
    <xf numFmtId="37" fontId="38" fillId="0" borderId="18" xfId="0" applyNumberFormat="1" applyFont="1" applyBorder="1" applyProtection="1">
      <protection locked="0"/>
    </xf>
    <xf numFmtId="164" fontId="25" fillId="0" borderId="4" xfId="0" applyNumberFormat="1" applyFont="1" applyBorder="1" applyAlignment="1" applyProtection="1">
      <alignment horizontal="center"/>
    </xf>
    <xf numFmtId="37" fontId="11" fillId="0" borderId="0" xfId="0" applyNumberFormat="1" applyFont="1" applyProtection="1"/>
    <xf numFmtId="37" fontId="11" fillId="0" borderId="8" xfId="0" applyNumberFormat="1" applyFont="1" applyBorder="1" applyProtection="1"/>
    <xf numFmtId="37" fontId="11" fillId="0" borderId="6" xfId="0" applyNumberFormat="1" applyFont="1" applyBorder="1" applyProtection="1"/>
    <xf numFmtId="37" fontId="11" fillId="0" borderId="7" xfId="0" applyNumberFormat="1" applyFont="1" applyBorder="1" applyProtection="1"/>
    <xf numFmtId="0" fontId="16" fillId="0" borderId="0" xfId="0" applyFont="1" applyAlignment="1" applyProtection="1">
      <alignment horizontal="left"/>
    </xf>
    <xf numFmtId="0" fontId="36" fillId="0" borderId="4" xfId="0" applyFont="1" applyBorder="1" applyAlignment="1" applyProtection="1">
      <alignment horizontal="centerContinuous"/>
      <protection locked="0"/>
    </xf>
    <xf numFmtId="0" fontId="39" fillId="0" borderId="0" xfId="0" applyFont="1" applyAlignment="1" applyProtection="1">
      <alignment horizontal="centerContinuous"/>
      <protection locked="0"/>
    </xf>
    <xf numFmtId="0" fontId="39" fillId="0" borderId="8" xfId="0" applyFont="1" applyBorder="1" applyAlignment="1" applyProtection="1">
      <alignment horizontal="centerContinuous"/>
      <protection locked="0"/>
    </xf>
    <xf numFmtId="0" fontId="40" fillId="0" borderId="4" xfId="0" applyFont="1" applyBorder="1" applyProtection="1">
      <protection locked="0"/>
    </xf>
    <xf numFmtId="0" fontId="40" fillId="0" borderId="0" xfId="0" applyFont="1" applyProtection="1">
      <protection locked="0"/>
    </xf>
    <xf numFmtId="0" fontId="40" fillId="0" borderId="8" xfId="0" applyFont="1" applyBorder="1" applyProtection="1">
      <protection locked="0"/>
    </xf>
    <xf numFmtId="0" fontId="19" fillId="0" borderId="15" xfId="0" applyFont="1" applyBorder="1" applyProtection="1">
      <protection locked="0"/>
    </xf>
    <xf numFmtId="0" fontId="19" fillId="0" borderId="30" xfId="0" applyFont="1" applyBorder="1" applyProtection="1">
      <protection locked="0"/>
    </xf>
    <xf numFmtId="0" fontId="41" fillId="0" borderId="4" xfId="0" applyFont="1" applyBorder="1" applyProtection="1">
      <protection locked="0"/>
    </xf>
    <xf numFmtId="0" fontId="41" fillId="0" borderId="0" xfId="0" applyFont="1" applyProtection="1">
      <protection locked="0"/>
    </xf>
    <xf numFmtId="37" fontId="41" fillId="0" borderId="0" xfId="0" applyNumberFormat="1" applyFont="1" applyProtection="1">
      <protection locked="0"/>
    </xf>
    <xf numFmtId="37" fontId="41" fillId="0" borderId="8" xfId="0" applyNumberFormat="1" applyFont="1" applyBorder="1" applyProtection="1">
      <protection locked="0"/>
    </xf>
    <xf numFmtId="0" fontId="6" fillId="0" borderId="1" xfId="0" applyFont="1" applyBorder="1" applyProtection="1"/>
    <xf numFmtId="0" fontId="6" fillId="0" borderId="3" xfId="0" applyFont="1" applyBorder="1" applyProtection="1"/>
    <xf numFmtId="0" fontId="6" fillId="0" borderId="8" xfId="0" applyFont="1" applyBorder="1" applyAlignment="1" applyProtection="1">
      <alignment horizontal="centerContinuous"/>
    </xf>
    <xf numFmtId="0" fontId="6" fillId="0" borderId="4" xfId="0" applyFont="1" applyBorder="1" applyAlignment="1" applyProtection="1">
      <alignment horizontal="centerContinuous"/>
    </xf>
    <xf numFmtId="0" fontId="6" fillId="0" borderId="8" xfId="0" applyFont="1" applyBorder="1" applyProtection="1"/>
    <xf numFmtId="0" fontId="6" fillId="0" borderId="15" xfId="0" applyFont="1" applyBorder="1" applyProtection="1"/>
    <xf numFmtId="0" fontId="6" fillId="0" borderId="9" xfId="0" applyFont="1" applyBorder="1" applyProtection="1"/>
    <xf numFmtId="0" fontId="6" fillId="0" borderId="30" xfId="0" applyFont="1" applyBorder="1" applyProtection="1"/>
    <xf numFmtId="0" fontId="33" fillId="0" borderId="4" xfId="0" applyFont="1" applyBorder="1" applyProtection="1">
      <protection locked="0"/>
    </xf>
    <xf numFmtId="0" fontId="33" fillId="0" borderId="8" xfId="0" applyFont="1" applyBorder="1" applyProtection="1">
      <protection locked="0"/>
    </xf>
    <xf numFmtId="0" fontId="33" fillId="0" borderId="5" xfId="0" applyFont="1" applyBorder="1" applyProtection="1">
      <protection locked="0"/>
    </xf>
    <xf numFmtId="0" fontId="33" fillId="0" borderId="7" xfId="0" applyFont="1" applyBorder="1" applyProtection="1">
      <protection locked="0"/>
    </xf>
    <xf numFmtId="0" fontId="42" fillId="0" borderId="4" xfId="0" applyFont="1" applyBorder="1" applyAlignment="1" applyProtection="1">
      <alignment horizontal="centerContinuous"/>
    </xf>
    <xf numFmtId="0" fontId="16" fillId="0" borderId="37" xfId="0" applyFont="1" applyBorder="1" applyAlignment="1" applyProtection="1">
      <alignment horizontal="center"/>
    </xf>
    <xf numFmtId="0" fontId="16" fillId="0" borderId="30" xfId="0" applyFont="1" applyBorder="1" applyAlignment="1" applyProtection="1">
      <alignment horizontal="center"/>
    </xf>
    <xf numFmtId="0" fontId="20" fillId="0" borderId="32" xfId="0" applyFont="1" applyBorder="1" applyAlignment="1" applyProtection="1">
      <alignment horizontal="center"/>
    </xf>
    <xf numFmtId="5" fontId="11" fillId="0" borderId="32" xfId="0" applyNumberFormat="1" applyFont="1" applyBorder="1" applyProtection="1"/>
    <xf numFmtId="5" fontId="19" fillId="0" borderId="32" xfId="0" applyNumberFormat="1" applyFont="1" applyBorder="1" applyProtection="1">
      <protection locked="0"/>
    </xf>
    <xf numFmtId="5" fontId="19" fillId="0" borderId="8" xfId="0" applyNumberFormat="1" applyFont="1" applyBorder="1" applyProtection="1">
      <protection locked="0"/>
    </xf>
    <xf numFmtId="37" fontId="11" fillId="0" borderId="32" xfId="0" applyNumberFormat="1" applyFont="1" applyBorder="1" applyProtection="1"/>
    <xf numFmtId="0" fontId="16" fillId="0" borderId="23" xfId="0" applyFont="1" applyBorder="1" applyAlignment="1" applyProtection="1">
      <alignment horizontal="center"/>
    </xf>
    <xf numFmtId="0" fontId="11" fillId="0" borderId="41" xfId="0" applyFont="1" applyBorder="1" applyProtection="1"/>
    <xf numFmtId="5" fontId="11" fillId="0" borderId="41" xfId="0" applyNumberFormat="1" applyFont="1" applyBorder="1" applyProtection="1"/>
    <xf numFmtId="5" fontId="11" fillId="0" borderId="7" xfId="0" applyNumberFormat="1" applyFont="1" applyBorder="1" applyProtection="1"/>
    <xf numFmtId="0" fontId="11" fillId="0" borderId="36" xfId="0" applyFont="1" applyBorder="1" applyProtection="1"/>
    <xf numFmtId="37" fontId="11" fillId="0" borderId="35" xfId="0" applyNumberFormat="1" applyFont="1" applyBorder="1" applyProtection="1"/>
    <xf numFmtId="37" fontId="11" fillId="0" borderId="36" xfId="0" applyNumberFormat="1" applyFont="1" applyBorder="1" applyProtection="1"/>
    <xf numFmtId="5" fontId="11" fillId="0" borderId="8" xfId="0" applyNumberFormat="1" applyFont="1" applyBorder="1" applyProtection="1"/>
    <xf numFmtId="0" fontId="20" fillId="0" borderId="0" xfId="0" applyFont="1" applyAlignment="1" applyProtection="1">
      <alignment horizontal="center"/>
    </xf>
    <xf numFmtId="5" fontId="11" fillId="0" borderId="0" xfId="0" applyNumberFormat="1" applyFont="1" applyProtection="1"/>
    <xf numFmtId="166" fontId="11" fillId="0" borderId="0" xfId="0" applyNumberFormat="1" applyFont="1" applyProtection="1"/>
    <xf numFmtId="0" fontId="43" fillId="0" borderId="0" xfId="0" applyFont="1" applyProtection="1"/>
    <xf numFmtId="166" fontId="43" fillId="0" borderId="0" xfId="0" applyNumberFormat="1" applyFont="1" applyProtection="1"/>
    <xf numFmtId="5" fontId="44" fillId="0" borderId="0" xfId="0" applyNumberFormat="1" applyFont="1" applyProtection="1"/>
    <xf numFmtId="166" fontId="44" fillId="0" borderId="0" xfId="0" applyNumberFormat="1" applyFont="1" applyProtection="1"/>
    <xf numFmtId="0" fontId="44" fillId="0" borderId="0" xfId="0" applyFont="1" applyProtection="1"/>
    <xf numFmtId="37" fontId="16" fillId="0" borderId="0" xfId="0" applyNumberFormat="1" applyFont="1" applyAlignment="1" applyProtection="1">
      <alignment horizontal="centerContinuous"/>
    </xf>
    <xf numFmtId="0" fontId="25" fillId="7" borderId="0" xfId="0" applyFont="1" applyFill="1" applyProtection="1"/>
    <xf numFmtId="0" fontId="6" fillId="0" borderId="5" xfId="0" applyFont="1" applyBorder="1" applyProtection="1"/>
    <xf numFmtId="0" fontId="6" fillId="0" borderId="6" xfId="0" applyFont="1" applyBorder="1" applyProtection="1"/>
    <xf numFmtId="0" fontId="6" fillId="0" borderId="7" xfId="0" applyFont="1" applyBorder="1" applyProtection="1"/>
    <xf numFmtId="0" fontId="6" fillId="0" borderId="10" xfId="0" applyFont="1" applyBorder="1" applyProtection="1"/>
    <xf numFmtId="0" fontId="6" fillId="0" borderId="34" xfId="0" applyFont="1" applyBorder="1" applyProtection="1"/>
    <xf numFmtId="0" fontId="6" fillId="0" borderId="12" xfId="0" applyFont="1" applyBorder="1" applyProtection="1"/>
    <xf numFmtId="0" fontId="6" fillId="0" borderId="35" xfId="0" applyFont="1" applyBorder="1" applyProtection="1"/>
    <xf numFmtId="0" fontId="6" fillId="0" borderId="36" xfId="0" applyFont="1" applyBorder="1" applyProtection="1"/>
    <xf numFmtId="0" fontId="6" fillId="0" borderId="31" xfId="0" applyFont="1" applyBorder="1" applyProtection="1"/>
    <xf numFmtId="0" fontId="6" fillId="0" borderId="0" xfId="0" applyFont="1" applyAlignment="1" applyProtection="1">
      <alignment horizontal="center"/>
    </xf>
    <xf numFmtId="0" fontId="6" fillId="0" borderId="32" xfId="0" applyFont="1" applyBorder="1" applyProtection="1"/>
    <xf numFmtId="0" fontId="6" fillId="0" borderId="33" xfId="0" applyFont="1" applyBorder="1" applyProtection="1"/>
    <xf numFmtId="0" fontId="6" fillId="0" borderId="31" xfId="0" applyFont="1" applyBorder="1" applyAlignment="1" applyProtection="1">
      <alignment horizontal="center"/>
    </xf>
    <xf numFmtId="10" fontId="6" fillId="0" borderId="9" xfId="0" applyNumberFormat="1" applyFont="1" applyBorder="1" applyProtection="1"/>
    <xf numFmtId="0" fontId="6" fillId="0" borderId="33" xfId="0" applyFont="1" applyBorder="1" applyAlignment="1" applyProtection="1">
      <alignment horizontal="center"/>
    </xf>
    <xf numFmtId="0" fontId="6" fillId="0" borderId="37" xfId="0" applyFont="1" applyBorder="1" applyProtection="1"/>
    <xf numFmtId="0" fontId="7" fillId="0" borderId="8" xfId="0" applyFont="1" applyBorder="1" applyAlignment="1" applyProtection="1">
      <alignment horizontal="centerContinuous"/>
    </xf>
    <xf numFmtId="0" fontId="6" fillId="0" borderId="9" xfId="0" applyFont="1" applyBorder="1" applyAlignment="1" applyProtection="1">
      <alignment horizontal="center"/>
    </xf>
    <xf numFmtId="0" fontId="33" fillId="0" borderId="32" xfId="0" applyFont="1" applyBorder="1" applyProtection="1">
      <protection locked="0"/>
    </xf>
    <xf numFmtId="10" fontId="33" fillId="0" borderId="0" xfId="0" applyNumberFormat="1" applyFont="1" applyProtection="1">
      <protection locked="0"/>
    </xf>
    <xf numFmtId="10" fontId="6" fillId="7" borderId="0" xfId="0" applyNumberFormat="1" applyFont="1" applyFill="1" applyProtection="1"/>
    <xf numFmtId="0" fontId="6" fillId="7" borderId="0" xfId="0" applyFont="1" applyFill="1" applyProtection="1"/>
    <xf numFmtId="10" fontId="6" fillId="0" borderId="0" xfId="0" applyNumberFormat="1" applyFont="1" applyProtection="1"/>
    <xf numFmtId="0" fontId="6" fillId="0" borderId="38" xfId="0" applyFont="1" applyBorder="1" applyProtection="1"/>
    <xf numFmtId="0" fontId="6" fillId="0" borderId="39" xfId="0" applyFont="1" applyBorder="1" applyAlignment="1" applyProtection="1">
      <alignment horizontal="center"/>
    </xf>
    <xf numFmtId="0" fontId="6" fillId="0" borderId="38" xfId="0" applyFont="1" applyBorder="1" applyAlignment="1" applyProtection="1">
      <alignment horizontal="center"/>
    </xf>
    <xf numFmtId="0" fontId="6" fillId="0" borderId="42" xfId="0" applyFont="1" applyBorder="1" applyProtection="1"/>
    <xf numFmtId="0" fontId="6" fillId="0" borderId="39" xfId="0" applyFont="1" applyBorder="1" applyProtection="1"/>
    <xf numFmtId="10" fontId="6" fillId="7" borderId="39" xfId="0" applyNumberFormat="1" applyFont="1" applyFill="1" applyBorder="1" applyProtection="1"/>
    <xf numFmtId="10" fontId="6" fillId="0" borderId="12" xfId="0" applyNumberFormat="1" applyFont="1" applyBorder="1" applyProtection="1"/>
    <xf numFmtId="0" fontId="6" fillId="0" borderId="40" xfId="0" applyFont="1" applyBorder="1" applyProtection="1"/>
    <xf numFmtId="0" fontId="6" fillId="0" borderId="0" xfId="0" applyFont="1" applyAlignment="1" applyProtection="1">
      <alignment horizontal="right"/>
    </xf>
    <xf numFmtId="0" fontId="6" fillId="0" borderId="6" xfId="0" applyFont="1" applyBorder="1" applyAlignment="1" applyProtection="1">
      <alignment horizontal="left"/>
    </xf>
    <xf numFmtId="0" fontId="30" fillId="0" borderId="1" xfId="0" applyFont="1" applyBorder="1" applyAlignment="1" applyProtection="1">
      <alignment horizontal="centerContinuous"/>
    </xf>
    <xf numFmtId="0" fontId="6" fillId="0" borderId="2" xfId="0" applyFont="1" applyBorder="1" applyAlignment="1" applyProtection="1">
      <alignment horizontal="centerContinuous"/>
    </xf>
    <xf numFmtId="0" fontId="15" fillId="0" borderId="2" xfId="0" applyFont="1" applyBorder="1" applyAlignment="1" applyProtection="1">
      <alignment horizontal="centerContinuous"/>
    </xf>
    <xf numFmtId="0" fontId="6" fillId="0" borderId="3" xfId="0" applyFont="1" applyBorder="1" applyAlignment="1" applyProtection="1">
      <alignment horizontal="centerContinuous"/>
    </xf>
    <xf numFmtId="0" fontId="15" fillId="0" borderId="0" xfId="0" applyFont="1" applyAlignment="1" applyProtection="1">
      <alignment horizontal="centerContinuous"/>
    </xf>
    <xf numFmtId="0" fontId="45" fillId="0" borderId="0" xfId="0" applyFont="1" applyAlignment="1" applyProtection="1">
      <alignment horizontal="centerContinuous"/>
    </xf>
    <xf numFmtId="0" fontId="15" fillId="0" borderId="8" xfId="0" applyFont="1" applyBorder="1" applyAlignment="1" applyProtection="1">
      <alignment horizontal="centerContinuous"/>
    </xf>
    <xf numFmtId="0" fontId="6" fillId="0" borderId="9" xfId="0" applyFont="1" applyBorder="1" applyAlignment="1" applyProtection="1">
      <alignment horizontal="left"/>
    </xf>
    <xf numFmtId="0" fontId="25" fillId="0" borderId="4" xfId="0" applyFont="1" applyBorder="1" applyProtection="1"/>
    <xf numFmtId="0" fontId="25" fillId="0" borderId="0" xfId="0" applyFont="1" applyAlignment="1" applyProtection="1">
      <alignment horizontal="left"/>
    </xf>
    <xf numFmtId="0" fontId="25" fillId="0" borderId="31" xfId="0" applyFont="1" applyBorder="1" applyAlignment="1" applyProtection="1">
      <alignment horizontal="center"/>
    </xf>
    <xf numFmtId="0" fontId="25" fillId="0" borderId="21" xfId="0" applyFont="1" applyBorder="1" applyAlignment="1" applyProtection="1">
      <alignment horizontal="center"/>
    </xf>
    <xf numFmtId="0" fontId="25" fillId="0" borderId="4" xfId="0" applyFont="1" applyBorder="1" applyAlignment="1" applyProtection="1">
      <alignment horizontal="center"/>
    </xf>
    <xf numFmtId="0" fontId="25" fillId="0" borderId="0" xfId="0" applyFont="1" applyAlignment="1" applyProtection="1">
      <alignment horizontal="center"/>
    </xf>
    <xf numFmtId="0" fontId="6" fillId="0" borderId="13" xfId="0" applyFont="1" applyBorder="1" applyProtection="1"/>
    <xf numFmtId="0" fontId="6" fillId="0" borderId="12" xfId="0" applyFont="1" applyBorder="1" applyAlignment="1" applyProtection="1">
      <alignment horizontal="centerContinuous"/>
    </xf>
    <xf numFmtId="0" fontId="6" fillId="0" borderId="14" xfId="0" applyFont="1" applyBorder="1" applyProtection="1"/>
    <xf numFmtId="0" fontId="25" fillId="0" borderId="32" xfId="0" applyFont="1" applyBorder="1" applyAlignment="1" applyProtection="1">
      <alignment horizontal="left"/>
    </xf>
    <xf numFmtId="5" fontId="25" fillId="0" borderId="31" xfId="0" applyNumberFormat="1" applyFont="1" applyBorder="1" applyAlignment="1" applyProtection="1">
      <alignment horizontal="center"/>
    </xf>
    <xf numFmtId="5" fontId="38" fillId="0" borderId="31" xfId="0" applyNumberFormat="1" applyFont="1" applyBorder="1" applyProtection="1">
      <protection locked="0"/>
    </xf>
    <xf numFmtId="5" fontId="25" fillId="0" borderId="21" xfId="0" applyNumberFormat="1" applyFont="1" applyBorder="1" applyProtection="1"/>
    <xf numFmtId="37" fontId="25" fillId="0" borderId="21" xfId="0" applyNumberFormat="1" applyFont="1" applyBorder="1" applyProtection="1"/>
    <xf numFmtId="37" fontId="25" fillId="0" borderId="31" xfId="0" applyNumberFormat="1" applyFont="1" applyBorder="1" applyProtection="1"/>
    <xf numFmtId="0" fontId="25" fillId="0" borderId="31" xfId="0" applyFont="1" applyBorder="1" applyProtection="1"/>
    <xf numFmtId="0" fontId="25" fillId="0" borderId="0" xfId="0" applyFont="1" applyAlignment="1" applyProtection="1">
      <alignment horizontal="right"/>
    </xf>
    <xf numFmtId="37" fontId="25" fillId="0" borderId="38" xfId="0" applyNumberFormat="1" applyFont="1" applyBorder="1" applyProtection="1"/>
    <xf numFmtId="37" fontId="25" fillId="0" borderId="43" xfId="0" applyNumberFormat="1" applyFont="1" applyBorder="1" applyProtection="1"/>
    <xf numFmtId="0" fontId="25" fillId="0" borderId="20" xfId="0" applyFont="1" applyBorder="1" applyProtection="1"/>
    <xf numFmtId="0" fontId="25" fillId="0" borderId="32" xfId="0" applyFont="1" applyBorder="1" applyProtection="1"/>
    <xf numFmtId="0" fontId="25" fillId="0" borderId="0" xfId="0" applyFont="1" applyAlignment="1" applyProtection="1">
      <alignment horizontal="centerContinuous"/>
    </xf>
    <xf numFmtId="0" fontId="21" fillId="0" borderId="17" xfId="0" applyFont="1" applyBorder="1" applyAlignment="1" applyProtection="1">
      <alignment horizontal="center"/>
    </xf>
    <xf numFmtId="0" fontId="6" fillId="0" borderId="37" xfId="0" applyFont="1" applyBorder="1" applyAlignment="1" applyProtection="1">
      <alignment horizontal="left"/>
    </xf>
    <xf numFmtId="5" fontId="6" fillId="0" borderId="44" xfId="0" applyNumberFormat="1" applyFont="1" applyBorder="1" applyProtection="1"/>
    <xf numFmtId="5" fontId="6" fillId="0" borderId="45" xfId="0" applyNumberFormat="1" applyFont="1" applyBorder="1" applyProtection="1"/>
    <xf numFmtId="0" fontId="6" fillId="0" borderId="5" xfId="0" applyFont="1" applyBorder="1" applyAlignment="1" applyProtection="1">
      <alignment horizontal="centerContinuous"/>
    </xf>
    <xf numFmtId="0" fontId="6" fillId="0" borderId="6" xfId="0" applyFont="1" applyBorder="1" applyAlignment="1" applyProtection="1">
      <alignment horizontal="centerContinuous"/>
    </xf>
    <xf numFmtId="0" fontId="6" fillId="0" borderId="7" xfId="0" applyFont="1" applyBorder="1" applyAlignment="1" applyProtection="1">
      <alignment horizontal="centerContinuous"/>
    </xf>
    <xf numFmtId="0" fontId="30" fillId="0" borderId="2" xfId="0" applyFont="1" applyBorder="1" applyAlignment="1" applyProtection="1">
      <alignment horizontal="centerContinuous"/>
    </xf>
    <xf numFmtId="0" fontId="46" fillId="0" borderId="0" xfId="0" applyFont="1" applyAlignment="1" applyProtection="1">
      <alignment horizontal="centerContinuous"/>
    </xf>
    <xf numFmtId="0" fontId="25" fillId="0" borderId="10" xfId="0" applyFont="1" applyBorder="1" applyProtection="1"/>
    <xf numFmtId="0" fontId="25" fillId="0" borderId="11" xfId="0" applyFont="1" applyBorder="1" applyAlignment="1" applyProtection="1">
      <alignment horizontal="left"/>
    </xf>
    <xf numFmtId="0" fontId="25" fillId="0" borderId="12" xfId="0" applyFont="1" applyBorder="1" applyProtection="1"/>
    <xf numFmtId="0" fontId="25" fillId="0" borderId="11" xfId="0" applyFont="1" applyBorder="1" applyAlignment="1" applyProtection="1">
      <alignment horizontal="center"/>
    </xf>
    <xf numFmtId="0" fontId="25" fillId="0" borderId="35" xfId="0" applyFont="1" applyBorder="1" applyAlignment="1" applyProtection="1">
      <alignment horizontal="center"/>
    </xf>
    <xf numFmtId="0" fontId="25" fillId="0" borderId="36" xfId="0" applyFont="1" applyBorder="1" applyAlignment="1" applyProtection="1">
      <alignment horizontal="center"/>
    </xf>
    <xf numFmtId="0" fontId="25" fillId="0" borderId="19" xfId="0" applyFont="1" applyBorder="1" applyAlignment="1" applyProtection="1">
      <alignment horizontal="left"/>
    </xf>
    <xf numFmtId="0" fontId="25" fillId="0" borderId="19" xfId="0" applyFont="1" applyBorder="1" applyAlignment="1" applyProtection="1">
      <alignment horizontal="center"/>
    </xf>
    <xf numFmtId="0" fontId="25" fillId="0" borderId="32" xfId="0" applyFont="1" applyBorder="1" applyAlignment="1" applyProtection="1">
      <alignment horizontal="center"/>
    </xf>
    <xf numFmtId="0" fontId="25" fillId="0" borderId="8" xfId="0" applyFont="1" applyBorder="1" applyAlignment="1" applyProtection="1">
      <alignment horizontal="center"/>
    </xf>
    <xf numFmtId="0" fontId="25" fillId="0" borderId="19" xfId="0" applyFont="1" applyBorder="1" applyAlignment="1" applyProtection="1">
      <alignment horizontal="centerContinuous"/>
    </xf>
    <xf numFmtId="0" fontId="6" fillId="0" borderId="11" xfId="0" applyFont="1" applyBorder="1" applyProtection="1"/>
    <xf numFmtId="0" fontId="25" fillId="0" borderId="12" xfId="0" applyFont="1" applyBorder="1" applyAlignment="1" applyProtection="1">
      <alignment horizontal="centerContinuous"/>
    </xf>
    <xf numFmtId="0" fontId="25" fillId="0" borderId="34" xfId="0" applyFont="1" applyBorder="1" applyProtection="1"/>
    <xf numFmtId="0" fontId="25" fillId="0" borderId="14" xfId="0" applyFont="1" applyBorder="1" applyProtection="1"/>
    <xf numFmtId="5" fontId="25" fillId="0" borderId="31" xfId="0" applyNumberFormat="1" applyFont="1" applyBorder="1" applyProtection="1"/>
    <xf numFmtId="0" fontId="6" fillId="0" borderId="19" xfId="0" applyFont="1" applyBorder="1" applyProtection="1"/>
    <xf numFmtId="0" fontId="6" fillId="0" borderId="15" xfId="0" applyFont="1" applyBorder="1" applyAlignment="1" applyProtection="1">
      <alignment horizontal="center"/>
    </xf>
    <xf numFmtId="0" fontId="6" fillId="0" borderId="16" xfId="0" applyFont="1" applyBorder="1" applyAlignment="1" applyProtection="1">
      <alignment horizontal="centerContinuous"/>
    </xf>
    <xf numFmtId="0" fontId="6" fillId="0" borderId="9" xfId="0" applyFont="1" applyBorder="1" applyAlignment="1" applyProtection="1">
      <alignment horizontal="centerContinuous"/>
    </xf>
    <xf numFmtId="5" fontId="6" fillId="0" borderId="6" xfId="0" applyNumberFormat="1" applyFont="1" applyBorder="1" applyAlignment="1" applyProtection="1">
      <alignment horizontal="centerContinuous"/>
    </xf>
    <xf numFmtId="5" fontId="6" fillId="0" borderId="7" xfId="0" applyNumberFormat="1" applyFont="1" applyBorder="1" applyAlignment="1" applyProtection="1">
      <alignment horizontal="centerContinuous"/>
    </xf>
    <xf numFmtId="0" fontId="6" fillId="0" borderId="2" xfId="0" applyFont="1" applyBorder="1" applyAlignment="1" applyProtection="1">
      <alignment horizontal="left"/>
    </xf>
    <xf numFmtId="0" fontId="21" fillId="0" borderId="0" xfId="0" applyFont="1" applyAlignment="1" applyProtection="1">
      <alignment horizontal="left"/>
    </xf>
    <xf numFmtId="0" fontId="21" fillId="0" borderId="4" xfId="0" applyFont="1" applyBorder="1" applyAlignment="1" applyProtection="1">
      <alignment horizontal="left"/>
    </xf>
    <xf numFmtId="0" fontId="21" fillId="0" borderId="5" xfId="0" applyFont="1" applyBorder="1" applyProtection="1"/>
    <xf numFmtId="0" fontId="21" fillId="0" borderId="6" xfId="0" applyFont="1" applyBorder="1" applyAlignment="1" applyProtection="1">
      <alignment horizontal="left"/>
    </xf>
    <xf numFmtId="0" fontId="21" fillId="0" borderId="7" xfId="0" applyFont="1" applyBorder="1" applyProtection="1"/>
    <xf numFmtId="0" fontId="47" fillId="0" borderId="4" xfId="0" applyFont="1" applyBorder="1" applyProtection="1">
      <protection locked="0"/>
    </xf>
    <xf numFmtId="0" fontId="47" fillId="0" borderId="0" xfId="0" applyFont="1" applyAlignment="1" applyProtection="1">
      <alignment horizontal="left"/>
      <protection locked="0"/>
    </xf>
    <xf numFmtId="0" fontId="47" fillId="0" borderId="0" xfId="0" applyFont="1" applyProtection="1">
      <protection locked="0"/>
    </xf>
    <xf numFmtId="0" fontId="47" fillId="0" borderId="8" xfId="0" applyFont="1" applyBorder="1" applyProtection="1">
      <protection locked="0"/>
    </xf>
    <xf numFmtId="0" fontId="21" fillId="0" borderId="4" xfId="0" applyFont="1" applyBorder="1" applyAlignment="1" applyProtection="1">
      <alignment horizontal="centerContinuous"/>
    </xf>
    <xf numFmtId="0" fontId="21" fillId="0" borderId="8" xfId="0" applyFont="1" applyBorder="1" applyAlignment="1" applyProtection="1">
      <alignment horizontal="centerContinuous"/>
    </xf>
    <xf numFmtId="0" fontId="47" fillId="0" borderId="0" xfId="0" applyFont="1" applyAlignment="1" applyProtection="1">
      <alignment horizontal="centerContinuous"/>
      <protection locked="0"/>
    </xf>
    <xf numFmtId="0" fontId="47" fillId="0" borderId="8" xfId="0" applyFont="1" applyBorder="1" applyAlignment="1" applyProtection="1">
      <alignment horizontal="centerContinuous"/>
      <protection locked="0"/>
    </xf>
    <xf numFmtId="0" fontId="40" fillId="0" borderId="0" xfId="0" applyFont="1" applyAlignment="1" applyProtection="1">
      <alignment horizontal="left"/>
      <protection locked="0"/>
    </xf>
    <xf numFmtId="0" fontId="33" fillId="0" borderId="0" xfId="0" applyFont="1" applyAlignment="1" applyProtection="1">
      <alignment horizontal="left"/>
      <protection locked="0"/>
    </xf>
    <xf numFmtId="0" fontId="33" fillId="0" borderId="6" xfId="0" applyFont="1" applyBorder="1" applyAlignment="1" applyProtection="1">
      <alignment horizontal="left"/>
      <protection locked="0"/>
    </xf>
    <xf numFmtId="0" fontId="6" fillId="0" borderId="33" xfId="0" applyFont="1" applyBorder="1" applyAlignment="1" applyProtection="1">
      <alignment horizontal="centerContinuous"/>
    </xf>
    <xf numFmtId="0" fontId="6" fillId="0" borderId="30" xfId="0" applyFont="1" applyBorder="1" applyAlignment="1" applyProtection="1">
      <alignment horizontal="centerContinuous"/>
    </xf>
    <xf numFmtId="0" fontId="6" fillId="0" borderId="8" xfId="0" applyFont="1" applyBorder="1" applyAlignment="1" applyProtection="1">
      <alignment horizontal="center"/>
    </xf>
    <xf numFmtId="5" fontId="6" fillId="0" borderId="0" xfId="0" applyNumberFormat="1" applyFont="1" applyProtection="1"/>
    <xf numFmtId="5" fontId="6" fillId="0" borderId="31" xfId="0" applyNumberFormat="1" applyFont="1" applyBorder="1" applyProtection="1"/>
    <xf numFmtId="5" fontId="6" fillId="0" borderId="8" xfId="0" applyNumberFormat="1" applyFont="1" applyBorder="1" applyProtection="1"/>
    <xf numFmtId="37" fontId="6" fillId="0" borderId="9" xfId="0" applyNumberFormat="1" applyFont="1" applyBorder="1" applyProtection="1"/>
    <xf numFmtId="37" fontId="6" fillId="0" borderId="33" xfId="0" applyNumberFormat="1" applyFont="1" applyBorder="1" applyProtection="1"/>
    <xf numFmtId="37" fontId="6" fillId="0" borderId="30" xfId="0" applyNumberFormat="1" applyFont="1" applyBorder="1" applyProtection="1"/>
    <xf numFmtId="37" fontId="6" fillId="0" borderId="0" xfId="0" applyNumberFormat="1" applyFont="1" applyProtection="1"/>
    <xf numFmtId="37" fontId="6" fillId="0" borderId="31" xfId="0" applyNumberFormat="1" applyFont="1" applyBorder="1" applyProtection="1"/>
    <xf numFmtId="37" fontId="6" fillId="0" borderId="8" xfId="0" applyNumberFormat="1" applyFont="1" applyBorder="1" applyProtection="1"/>
    <xf numFmtId="37" fontId="33" fillId="0" borderId="0" xfId="0" applyNumberFormat="1" applyFont="1" applyProtection="1">
      <protection locked="0"/>
    </xf>
    <xf numFmtId="37" fontId="33" fillId="0" borderId="8" xfId="0" applyNumberFormat="1" applyFont="1" applyBorder="1" applyProtection="1">
      <protection locked="0"/>
    </xf>
    <xf numFmtId="37" fontId="33" fillId="0" borderId="9" xfId="0" applyNumberFormat="1" applyFont="1" applyBorder="1" applyProtection="1">
      <protection locked="0"/>
    </xf>
    <xf numFmtId="37" fontId="33" fillId="0" borderId="30" xfId="0" applyNumberFormat="1" applyFont="1" applyBorder="1" applyProtection="1">
      <protection locked="0"/>
    </xf>
    <xf numFmtId="0" fontId="6" fillId="0" borderId="6" xfId="0" applyFont="1" applyBorder="1" applyAlignment="1" applyProtection="1">
      <alignment horizontal="center"/>
    </xf>
    <xf numFmtId="0" fontId="6" fillId="0" borderId="46" xfId="0" applyFont="1" applyBorder="1" applyProtection="1"/>
    <xf numFmtId="37" fontId="6" fillId="0" borderId="6" xfId="0" applyNumberFormat="1" applyFont="1" applyBorder="1" applyProtection="1"/>
    <xf numFmtId="37" fontId="6" fillId="0" borderId="46" xfId="0" applyNumberFormat="1" applyFont="1" applyBorder="1" applyProtection="1"/>
    <xf numFmtId="37" fontId="6" fillId="0" borderId="7" xfId="0" applyNumberFormat="1" applyFont="1" applyBorder="1" applyProtection="1"/>
    <xf numFmtId="37" fontId="6" fillId="0" borderId="0" xfId="0" applyNumberFormat="1" applyFont="1" applyAlignment="1" applyProtection="1">
      <alignment horizontal="centerContinuous"/>
    </xf>
    <xf numFmtId="37" fontId="6" fillId="0" borderId="2" xfId="0" applyNumberFormat="1" applyFont="1" applyBorder="1" applyProtection="1"/>
    <xf numFmtId="37" fontId="6" fillId="0" borderId="3" xfId="0" applyNumberFormat="1" applyFont="1" applyBorder="1" applyProtection="1"/>
    <xf numFmtId="0" fontId="42" fillId="0" borderId="0" xfId="0" applyFont="1" applyAlignment="1" applyProtection="1">
      <alignment horizontal="centerContinuous"/>
    </xf>
    <xf numFmtId="37" fontId="6" fillId="0" borderId="8" xfId="0" applyNumberFormat="1" applyFont="1" applyBorder="1" applyAlignment="1" applyProtection="1">
      <alignment horizontal="centerContinuous"/>
    </xf>
    <xf numFmtId="37" fontId="6" fillId="0" borderId="33" xfId="0" applyNumberFormat="1" applyFont="1" applyBorder="1" applyAlignment="1" applyProtection="1">
      <alignment horizontal="centerContinuous"/>
    </xf>
    <xf numFmtId="37" fontId="6" fillId="0" borderId="9" xfId="0" applyNumberFormat="1" applyFont="1" applyBorder="1" applyAlignment="1" applyProtection="1">
      <alignment horizontal="centerContinuous"/>
    </xf>
    <xf numFmtId="37" fontId="6" fillId="0" borderId="30" xfId="0" applyNumberFormat="1" applyFont="1" applyBorder="1" applyAlignment="1" applyProtection="1">
      <alignment horizontal="centerContinuous"/>
    </xf>
    <xf numFmtId="37" fontId="6" fillId="0" borderId="0" xfId="0" applyNumberFormat="1" applyFont="1" applyAlignment="1" applyProtection="1">
      <alignment horizontal="center"/>
    </xf>
    <xf numFmtId="37" fontId="6" fillId="0" borderId="8" xfId="0" applyNumberFormat="1" applyFont="1" applyBorder="1" applyAlignment="1" applyProtection="1">
      <alignment horizontal="center"/>
    </xf>
    <xf numFmtId="0" fontId="33" fillId="0" borderId="9" xfId="0" applyFont="1" applyBorder="1" applyProtection="1">
      <protection locked="0"/>
    </xf>
    <xf numFmtId="0" fontId="6" fillId="0" borderId="44" xfId="0" applyFont="1" applyBorder="1" applyProtection="1"/>
    <xf numFmtId="5" fontId="6" fillId="0" borderId="47" xfId="0" applyNumberFormat="1" applyFont="1" applyBorder="1" applyProtection="1"/>
    <xf numFmtId="5" fontId="6" fillId="0" borderId="48" xfId="0" applyNumberFormat="1" applyFont="1" applyBorder="1" applyProtection="1"/>
    <xf numFmtId="5" fontId="33" fillId="0" borderId="9" xfId="0" applyNumberFormat="1" applyFont="1" applyBorder="1" applyProtection="1">
      <protection locked="0"/>
    </xf>
    <xf numFmtId="5" fontId="6" fillId="0" borderId="33" xfId="0" applyNumberFormat="1" applyFont="1" applyBorder="1" applyProtection="1"/>
    <xf numFmtId="5" fontId="33" fillId="0" borderId="30" xfId="0" applyNumberFormat="1" applyFont="1" applyBorder="1" applyProtection="1">
      <protection locked="0"/>
    </xf>
    <xf numFmtId="0" fontId="6" fillId="0" borderId="9" xfId="0" applyFont="1" applyBorder="1" applyAlignment="1" applyProtection="1">
      <alignment horizontal="right"/>
    </xf>
    <xf numFmtId="0" fontId="33" fillId="0" borderId="0" xfId="0" applyFont="1" applyAlignment="1" applyProtection="1">
      <alignment horizontal="right"/>
      <protection locked="0"/>
    </xf>
    <xf numFmtId="0" fontId="42" fillId="0" borderId="8" xfId="0" applyFont="1" applyBorder="1" applyAlignment="1" applyProtection="1">
      <alignment horizontal="centerContinuous"/>
    </xf>
    <xf numFmtId="0" fontId="6" fillId="0" borderId="21" xfId="0" applyFont="1" applyBorder="1" applyAlignment="1" applyProtection="1">
      <alignment horizontal="center"/>
    </xf>
    <xf numFmtId="0" fontId="6" fillId="0" borderId="18" xfId="0" applyFont="1" applyBorder="1" applyAlignment="1" applyProtection="1">
      <alignment horizontal="center"/>
    </xf>
    <xf numFmtId="37" fontId="6" fillId="0" borderId="32" xfId="0" applyNumberFormat="1" applyFont="1" applyBorder="1" applyProtection="1"/>
    <xf numFmtId="37" fontId="6" fillId="0" borderId="21" xfId="0" applyNumberFormat="1" applyFont="1" applyBorder="1" applyProtection="1"/>
    <xf numFmtId="5" fontId="6" fillId="0" borderId="32" xfId="0" applyNumberFormat="1" applyFont="1" applyBorder="1" applyProtection="1"/>
    <xf numFmtId="5" fontId="6" fillId="0" borderId="9" xfId="0" applyNumberFormat="1" applyFont="1" applyBorder="1" applyProtection="1"/>
    <xf numFmtId="5" fontId="6" fillId="0" borderId="18" xfId="0" applyNumberFormat="1" applyFont="1" applyBorder="1" applyProtection="1"/>
    <xf numFmtId="37" fontId="33" fillId="0" borderId="21" xfId="0" applyNumberFormat="1" applyFont="1" applyBorder="1" applyProtection="1">
      <protection locked="0"/>
    </xf>
    <xf numFmtId="37" fontId="33" fillId="0" borderId="32" xfId="0" applyNumberFormat="1" applyFont="1" applyBorder="1" applyProtection="1">
      <protection locked="0"/>
    </xf>
    <xf numFmtId="37" fontId="6" fillId="0" borderId="42" xfId="0" applyNumberFormat="1" applyFont="1" applyBorder="1" applyProtection="1"/>
    <xf numFmtId="37" fontId="6" fillId="0" borderId="40" xfId="0" applyNumberFormat="1" applyFont="1" applyBorder="1" applyProtection="1"/>
    <xf numFmtId="0" fontId="6" fillId="0" borderId="5" xfId="0" applyFont="1" applyBorder="1" applyAlignment="1" applyProtection="1">
      <alignment horizontal="center"/>
    </xf>
    <xf numFmtId="37" fontId="6" fillId="0" borderId="41" xfId="0" applyNumberFormat="1" applyFont="1" applyBorder="1" applyProtection="1"/>
    <xf numFmtId="37" fontId="6" fillId="0" borderId="49" xfId="0" applyNumberFormat="1" applyFont="1" applyBorder="1" applyProtection="1"/>
    <xf numFmtId="37" fontId="6" fillId="0" borderId="50" xfId="0" applyNumberFormat="1" applyFont="1" applyBorder="1" applyProtection="1"/>
    <xf numFmtId="0" fontId="5" fillId="0" borderId="4" xfId="0" applyFont="1" applyBorder="1" applyProtection="1"/>
    <xf numFmtId="0" fontId="6" fillId="0" borderId="20" xfId="0" applyFont="1" applyBorder="1" applyAlignment="1" applyProtection="1">
      <alignment horizontal="center"/>
    </xf>
    <xf numFmtId="0" fontId="6" fillId="0" borderId="17" xfId="0" applyFont="1" applyBorder="1" applyAlignment="1" applyProtection="1">
      <alignment horizontal="center"/>
    </xf>
    <xf numFmtId="0" fontId="6" fillId="0" borderId="20" xfId="0" applyFont="1" applyBorder="1" applyProtection="1"/>
    <xf numFmtId="37" fontId="33" fillId="0" borderId="18" xfId="0" applyNumberFormat="1" applyFont="1" applyBorder="1" applyProtection="1">
      <protection locked="0"/>
    </xf>
    <xf numFmtId="0" fontId="6" fillId="0" borderId="32" xfId="0" applyFont="1" applyBorder="1" applyAlignment="1" applyProtection="1">
      <alignment horizontal="centerContinuous"/>
    </xf>
    <xf numFmtId="37" fontId="6" fillId="0" borderId="18" xfId="0" applyNumberFormat="1" applyFont="1" applyBorder="1" applyProtection="1"/>
    <xf numFmtId="0" fontId="33" fillId="0" borderId="31" xfId="0" applyFont="1" applyBorder="1" applyProtection="1">
      <protection locked="0"/>
    </xf>
    <xf numFmtId="5" fontId="33" fillId="0" borderId="32" xfId="0" applyNumberFormat="1" applyFont="1" applyBorder="1" applyProtection="1">
      <protection locked="0"/>
    </xf>
    <xf numFmtId="5" fontId="33" fillId="0" borderId="0" xfId="0" applyNumberFormat="1" applyFont="1" applyProtection="1">
      <protection locked="0"/>
    </xf>
    <xf numFmtId="5" fontId="33" fillId="0" borderId="21" xfId="0" applyNumberFormat="1" applyFont="1" applyBorder="1" applyProtection="1">
      <protection locked="0"/>
    </xf>
    <xf numFmtId="0" fontId="6" fillId="0" borderId="31" xfId="0" applyFont="1" applyBorder="1" applyAlignment="1" applyProtection="1">
      <alignment horizontal="centerContinuous"/>
    </xf>
    <xf numFmtId="0" fontId="6" fillId="0" borderId="11" xfId="0" applyFont="1" applyBorder="1" applyAlignment="1" applyProtection="1">
      <alignment horizontal="center"/>
    </xf>
    <xf numFmtId="0" fontId="6" fillId="0" borderId="39" xfId="0" applyFont="1" applyBorder="1" applyAlignment="1" applyProtection="1">
      <alignment horizontal="centerContinuous"/>
    </xf>
    <xf numFmtId="0" fontId="6" fillId="0" borderId="38" xfId="0" applyFont="1" applyBorder="1" applyAlignment="1" applyProtection="1">
      <alignment horizontal="centerContinuous"/>
    </xf>
    <xf numFmtId="0" fontId="6" fillId="0" borderId="42" xfId="0" applyFont="1" applyBorder="1" applyAlignment="1" applyProtection="1">
      <alignment horizontal="centerContinuous"/>
    </xf>
    <xf numFmtId="0" fontId="6" fillId="0" borderId="35" xfId="0" applyFont="1" applyBorder="1" applyAlignment="1" applyProtection="1">
      <alignment horizontal="center"/>
    </xf>
    <xf numFmtId="0" fontId="6" fillId="0" borderId="19" xfId="0" applyFont="1" applyBorder="1" applyAlignment="1" applyProtection="1">
      <alignment horizontal="center"/>
    </xf>
    <xf numFmtId="0" fontId="6" fillId="0" borderId="34" xfId="0" applyFont="1" applyBorder="1" applyAlignment="1" applyProtection="1">
      <alignment horizontal="centerContinuous"/>
    </xf>
    <xf numFmtId="0" fontId="6" fillId="0" borderId="32" xfId="0" applyFont="1" applyBorder="1" applyAlignment="1" applyProtection="1">
      <alignment horizontal="center"/>
    </xf>
    <xf numFmtId="0" fontId="6" fillId="0" borderId="16" xfId="0" applyFont="1" applyBorder="1" applyProtection="1"/>
    <xf numFmtId="0" fontId="7" fillId="0" borderId="31" xfId="0" applyFont="1" applyBorder="1" applyProtection="1"/>
    <xf numFmtId="0" fontId="6" fillId="0" borderId="31" xfId="0" applyFont="1" applyBorder="1" applyAlignment="1" applyProtection="1">
      <alignment horizontal="right"/>
    </xf>
    <xf numFmtId="5" fontId="6" fillId="0" borderId="19" xfId="0" applyNumberFormat="1" applyFont="1" applyBorder="1" applyProtection="1"/>
    <xf numFmtId="37" fontId="6" fillId="0" borderId="19" xfId="0" applyNumberFormat="1" applyFont="1" applyBorder="1" applyProtection="1"/>
    <xf numFmtId="5" fontId="6" fillId="0" borderId="51" xfId="0" applyNumberFormat="1" applyFont="1" applyBorder="1" applyProtection="1"/>
    <xf numFmtId="5" fontId="6" fillId="0" borderId="42" xfId="0" applyNumberFormat="1" applyFont="1" applyBorder="1" applyProtection="1"/>
    <xf numFmtId="0" fontId="7" fillId="0" borderId="33" xfId="0" applyFont="1" applyBorder="1" applyProtection="1"/>
    <xf numFmtId="37" fontId="6" fillId="0" borderId="16" xfId="0" applyNumberFormat="1" applyFont="1" applyBorder="1" applyProtection="1"/>
    <xf numFmtId="5" fontId="6" fillId="0" borderId="16" xfId="0" applyNumberFormat="1" applyFont="1" applyBorder="1" applyProtection="1"/>
    <xf numFmtId="5" fontId="6" fillId="0" borderId="37" xfId="0" applyNumberFormat="1" applyFont="1" applyBorder="1" applyProtection="1"/>
    <xf numFmtId="0" fontId="11" fillId="0" borderId="1" xfId="0" applyFont="1" applyBorder="1"/>
    <xf numFmtId="0" fontId="11" fillId="0" borderId="2" xfId="0" applyFont="1" applyBorder="1"/>
    <xf numFmtId="0" fontId="11" fillId="0" borderId="0" xfId="0" applyFont="1" applyAlignment="1">
      <alignment horizontal="centerContinuous"/>
    </xf>
    <xf numFmtId="0" fontId="11" fillId="0" borderId="8" xfId="0" applyFont="1" applyBorder="1" applyAlignment="1">
      <alignment horizontal="centerContinuous"/>
    </xf>
    <xf numFmtId="0" fontId="11" fillId="0" borderId="8" xfId="0" applyFont="1" applyBorder="1"/>
    <xf numFmtId="0" fontId="11" fillId="0" borderId="13" xfId="0" applyFont="1" applyBorder="1"/>
    <xf numFmtId="0" fontId="11" fillId="0" borderId="12" xfId="0" applyFont="1" applyBorder="1"/>
    <xf numFmtId="0" fontId="11" fillId="0" borderId="35" xfId="0" applyFont="1" applyBorder="1"/>
    <xf numFmtId="0" fontId="16" fillId="0" borderId="12" xfId="0" applyFont="1" applyBorder="1" applyAlignment="1">
      <alignment horizontal="centerContinuous"/>
    </xf>
    <xf numFmtId="0" fontId="11" fillId="0" borderId="20" xfId="0" applyFont="1" applyBorder="1"/>
    <xf numFmtId="0" fontId="11" fillId="0" borderId="32" xfId="0" applyFont="1" applyBorder="1"/>
    <xf numFmtId="0" fontId="16" fillId="0" borderId="36" xfId="0" applyFont="1" applyBorder="1" applyAlignment="1">
      <alignment horizontal="center"/>
    </xf>
    <xf numFmtId="0" fontId="16" fillId="0" borderId="8" xfId="0" applyFont="1" applyBorder="1" applyAlignment="1">
      <alignment horizontal="center"/>
    </xf>
    <xf numFmtId="0" fontId="16" fillId="0" borderId="20" xfId="0" applyFont="1" applyBorder="1" applyAlignment="1">
      <alignment horizontal="center"/>
    </xf>
    <xf numFmtId="0" fontId="16" fillId="0" borderId="32" xfId="0" applyFont="1" applyBorder="1" applyAlignment="1">
      <alignment horizontal="center"/>
    </xf>
    <xf numFmtId="0" fontId="16" fillId="0" borderId="37" xfId="0" applyFont="1" applyBorder="1" applyAlignment="1">
      <alignment horizontal="center"/>
    </xf>
    <xf numFmtId="0" fontId="16" fillId="0" borderId="30" xfId="0" applyFont="1" applyBorder="1" applyAlignment="1">
      <alignment horizontal="center"/>
    </xf>
    <xf numFmtId="0" fontId="7" fillId="0" borderId="0" xfId="0" applyFont="1"/>
    <xf numFmtId="0" fontId="16" fillId="0" borderId="0" xfId="0" applyFont="1" applyAlignment="1">
      <alignment horizontal="right"/>
    </xf>
    <xf numFmtId="0" fontId="16" fillId="0" borderId="23" xfId="0" applyFont="1" applyBorder="1" applyAlignment="1">
      <alignment horizontal="center"/>
    </xf>
    <xf numFmtId="0" fontId="11" fillId="0" borderId="6" xfId="0" applyFont="1" applyBorder="1"/>
    <xf numFmtId="5" fontId="11" fillId="0" borderId="49" xfId="0" applyNumberFormat="1" applyFont="1" applyBorder="1" applyProtection="1"/>
    <xf numFmtId="5" fontId="11" fillId="0" borderId="50" xfId="0" applyNumberFormat="1" applyFont="1" applyBorder="1" applyProtection="1"/>
    <xf numFmtId="0" fontId="42" fillId="0" borderId="4" xfId="0" applyFont="1" applyBorder="1" applyAlignment="1">
      <alignment horizontal="centerContinuous"/>
    </xf>
    <xf numFmtId="0" fontId="11" fillId="0" borderId="15" xfId="0" applyFont="1" applyBorder="1"/>
    <xf numFmtId="0" fontId="11" fillId="0" borderId="9" xfId="0" applyFont="1" applyBorder="1"/>
    <xf numFmtId="0" fontId="11" fillId="0" borderId="30" xfId="0" applyFont="1" applyBorder="1"/>
    <xf numFmtId="0" fontId="11" fillId="0" borderId="34" xfId="0" applyFont="1" applyBorder="1"/>
    <xf numFmtId="0" fontId="11" fillId="0" borderId="31" xfId="0" applyFont="1" applyBorder="1"/>
    <xf numFmtId="0" fontId="11" fillId="0" borderId="36" xfId="0" applyFont="1" applyBorder="1"/>
    <xf numFmtId="0" fontId="16" fillId="0" borderId="4" xfId="0" applyFont="1" applyBorder="1" applyAlignment="1">
      <alignment horizontal="center"/>
    </xf>
    <xf numFmtId="0" fontId="11" fillId="0" borderId="19" xfId="0" applyFont="1" applyBorder="1"/>
    <xf numFmtId="0" fontId="11" fillId="0" borderId="33" xfId="0" applyFont="1" applyBorder="1"/>
    <xf numFmtId="0" fontId="16" fillId="0" borderId="9" xfId="0" applyFont="1" applyBorder="1" applyAlignment="1">
      <alignment horizontal="center"/>
    </xf>
    <xf numFmtId="5" fontId="19" fillId="0" borderId="19" xfId="0" applyNumberFormat="1" applyFont="1" applyBorder="1" applyProtection="1">
      <protection locked="0"/>
    </xf>
    <xf numFmtId="0" fontId="19" fillId="0" borderId="19" xfId="0" applyFont="1" applyBorder="1" applyProtection="1">
      <protection locked="0"/>
    </xf>
    <xf numFmtId="37" fontId="19" fillId="0" borderId="19" xfId="0" applyNumberFormat="1" applyFont="1" applyBorder="1" applyProtection="1">
      <protection locked="0"/>
    </xf>
    <xf numFmtId="0" fontId="16" fillId="0" borderId="5" xfId="0" applyFont="1" applyBorder="1" applyAlignment="1">
      <alignment horizontal="center"/>
    </xf>
    <xf numFmtId="0" fontId="11" fillId="0" borderId="46" xfId="0" applyFont="1" applyBorder="1"/>
    <xf numFmtId="0" fontId="5" fillId="0" borderId="4" xfId="0" applyFont="1" applyBorder="1" applyAlignment="1" applyProtection="1">
      <alignment horizontal="centerContinuous"/>
    </xf>
    <xf numFmtId="5" fontId="33" fillId="0" borderId="8" xfId="0" applyNumberFormat="1" applyFont="1" applyBorder="1" applyProtection="1">
      <protection locked="0"/>
    </xf>
    <xf numFmtId="0" fontId="41" fillId="0" borderId="0" xfId="0" applyFont="1" applyAlignment="1" applyProtection="1">
      <alignment horizontal="centerContinuous"/>
      <protection locked="0"/>
    </xf>
    <xf numFmtId="0" fontId="41" fillId="0" borderId="8" xfId="0" applyFont="1" applyBorder="1" applyAlignment="1" applyProtection="1">
      <alignment horizontal="centerContinuous"/>
      <protection locked="0"/>
    </xf>
    <xf numFmtId="5" fontId="6" fillId="0" borderId="6" xfId="0" applyNumberFormat="1" applyFont="1" applyBorder="1" applyProtection="1"/>
    <xf numFmtId="5" fontId="6" fillId="0" borderId="7" xfId="0" applyNumberFormat="1" applyFont="1" applyBorder="1" applyProtection="1"/>
    <xf numFmtId="0" fontId="48" fillId="0" borderId="0" xfId="0" applyFont="1" applyAlignment="1" applyProtection="1">
      <alignment horizontal="centerContinuous"/>
    </xf>
    <xf numFmtId="0" fontId="6" fillId="0" borderId="4" xfId="0" applyFont="1" applyBorder="1" applyAlignment="1" applyProtection="1">
      <alignment horizontal="right"/>
    </xf>
    <xf numFmtId="0" fontId="6" fillId="0" borderId="35" xfId="0" applyFont="1" applyBorder="1" applyAlignment="1" applyProtection="1">
      <alignment horizontal="centerContinuous"/>
    </xf>
    <xf numFmtId="0" fontId="6" fillId="0" borderId="36" xfId="0" applyFont="1" applyBorder="1" applyAlignment="1" applyProtection="1">
      <alignment horizontal="centerContinuous"/>
    </xf>
    <xf numFmtId="0" fontId="6" fillId="0" borderId="37" xfId="0" applyFont="1" applyBorder="1" applyAlignment="1" applyProtection="1">
      <alignment horizontal="center"/>
    </xf>
    <xf numFmtId="0" fontId="6" fillId="0" borderId="37" xfId="0" applyFont="1" applyBorder="1" applyAlignment="1" applyProtection="1">
      <alignment horizontal="centerContinuous"/>
    </xf>
    <xf numFmtId="0" fontId="6" fillId="0" borderId="30" xfId="0" applyFont="1" applyBorder="1" applyAlignment="1" applyProtection="1">
      <alignment horizontal="center"/>
    </xf>
    <xf numFmtId="0" fontId="42" fillId="0" borderId="1" xfId="0" applyFont="1" applyBorder="1" applyAlignment="1" applyProtection="1">
      <alignment horizontal="centerContinuous"/>
    </xf>
    <xf numFmtId="0" fontId="11" fillId="0" borderId="2" xfId="0" applyFont="1" applyBorder="1" applyAlignment="1" applyProtection="1">
      <alignment horizontal="centerContinuous"/>
    </xf>
    <xf numFmtId="0" fontId="11" fillId="0" borderId="3" xfId="0" applyFont="1" applyBorder="1" applyAlignment="1" applyProtection="1">
      <alignment horizontal="centerContinuous"/>
    </xf>
    <xf numFmtId="0" fontId="7" fillId="0" borderId="1" xfId="0" applyFont="1" applyBorder="1" applyAlignment="1" applyProtection="1">
      <alignment horizontal="centerContinuous"/>
    </xf>
    <xf numFmtId="0" fontId="11" fillId="0" borderId="39" xfId="0" applyFont="1" applyBorder="1" applyAlignment="1" applyProtection="1">
      <alignment horizontal="centerContinuous"/>
    </xf>
    <xf numFmtId="0" fontId="11" fillId="0" borderId="40" xfId="0" applyFont="1" applyBorder="1" applyAlignment="1" applyProtection="1">
      <alignment horizontal="centerContinuous"/>
    </xf>
    <xf numFmtId="0" fontId="11" fillId="0" borderId="42" xfId="0" applyFont="1" applyBorder="1" applyAlignment="1" applyProtection="1">
      <alignment horizontal="centerContinuous"/>
    </xf>
    <xf numFmtId="0" fontId="11" fillId="0" borderId="32" xfId="0" applyFont="1" applyBorder="1" applyAlignment="1" applyProtection="1">
      <alignment horizontal="centerContinuous"/>
    </xf>
    <xf numFmtId="0" fontId="16" fillId="0" borderId="9" xfId="0" applyFont="1" applyBorder="1" applyAlignment="1" applyProtection="1">
      <alignment horizontal="centerContinuous"/>
    </xf>
    <xf numFmtId="0" fontId="11" fillId="0" borderId="37" xfId="0" applyFont="1" applyBorder="1" applyAlignment="1" applyProtection="1">
      <alignment horizontal="centerContinuous"/>
    </xf>
    <xf numFmtId="37" fontId="11" fillId="0" borderId="42" xfId="0" applyNumberFormat="1" applyFont="1" applyBorder="1" applyProtection="1"/>
    <xf numFmtId="37" fontId="11" fillId="0" borderId="40" xfId="0" applyNumberFormat="1" applyFont="1" applyBorder="1" applyProtection="1"/>
    <xf numFmtId="0" fontId="16" fillId="0" borderId="32" xfId="0" applyFont="1" applyBorder="1" applyAlignment="1" applyProtection="1">
      <alignment horizontal="centerContinuous"/>
    </xf>
    <xf numFmtId="0" fontId="11" fillId="0" borderId="46" xfId="0" applyFont="1" applyBorder="1" applyProtection="1"/>
    <xf numFmtId="39" fontId="16" fillId="0" borderId="0" xfId="0" applyNumberFormat="1" applyFont="1" applyAlignment="1" applyProtection="1">
      <alignment horizontal="right"/>
    </xf>
    <xf numFmtId="0" fontId="19" fillId="0" borderId="0" xfId="0" applyFont="1" applyAlignment="1" applyProtection="1">
      <alignment horizontal="centerContinuous"/>
      <protection locked="0"/>
    </xf>
    <xf numFmtId="5" fontId="19" fillId="0" borderId="0" xfId="0" applyNumberFormat="1" applyFont="1" applyProtection="1">
      <protection locked="0"/>
    </xf>
    <xf numFmtId="37" fontId="19" fillId="0" borderId="6" xfId="0" applyNumberFormat="1" applyFont="1" applyBorder="1" applyProtection="1">
      <protection locked="0"/>
    </xf>
    <xf numFmtId="37" fontId="19" fillId="0" borderId="7" xfId="0" applyNumberFormat="1" applyFont="1" applyBorder="1" applyProtection="1">
      <protection locked="0"/>
    </xf>
    <xf numFmtId="0" fontId="30" fillId="0" borderId="0" xfId="0" applyFont="1"/>
    <xf numFmtId="0" fontId="30" fillId="0" borderId="4" xfId="0" applyFont="1" applyBorder="1"/>
    <xf numFmtId="0" fontId="30" fillId="0" borderId="0" xfId="0" applyFont="1" applyAlignment="1">
      <alignment horizontal="centerContinuous"/>
    </xf>
    <xf numFmtId="0" fontId="30" fillId="0" borderId="8" xfId="0" applyFont="1" applyBorder="1" applyAlignment="1">
      <alignment horizontal="centerContinuous"/>
    </xf>
    <xf numFmtId="0" fontId="16" fillId="0" borderId="4" xfId="0" applyFont="1" applyBorder="1" applyAlignment="1">
      <alignment horizontal="right"/>
    </xf>
    <xf numFmtId="0" fontId="11" fillId="0" borderId="10" xfId="0" applyFont="1" applyBorder="1"/>
    <xf numFmtId="0" fontId="16" fillId="0" borderId="36" xfId="0" applyFont="1" applyBorder="1" applyAlignment="1">
      <alignment horizontal="centerContinuous"/>
    </xf>
    <xf numFmtId="0" fontId="16" fillId="0" borderId="4" xfId="0" applyFont="1" applyBorder="1" applyAlignment="1">
      <alignment horizontal="centerContinuous"/>
    </xf>
    <xf numFmtId="0" fontId="16" fillId="0" borderId="14" xfId="0" applyFont="1" applyBorder="1" applyAlignment="1">
      <alignment horizontal="center"/>
    </xf>
    <xf numFmtId="0" fontId="16" fillId="0" borderId="31" xfId="0" applyFont="1" applyBorder="1" applyAlignment="1">
      <alignment horizontal="center"/>
    </xf>
    <xf numFmtId="0" fontId="16" fillId="0" borderId="21" xfId="0" applyFont="1" applyBorder="1" applyAlignment="1">
      <alignment horizontal="center"/>
    </xf>
    <xf numFmtId="0" fontId="16" fillId="0" borderId="31" xfId="0" applyFont="1" applyBorder="1" applyAlignment="1">
      <alignment horizontal="centerContinuous"/>
    </xf>
    <xf numFmtId="0" fontId="11" fillId="0" borderId="17" xfId="0" applyFont="1" applyBorder="1"/>
    <xf numFmtId="0" fontId="30" fillId="0" borderId="34" xfId="0" applyFont="1" applyBorder="1"/>
    <xf numFmtId="10" fontId="11" fillId="0" borderId="34" xfId="0" applyNumberFormat="1" applyFont="1" applyBorder="1" applyProtection="1"/>
    <xf numFmtId="10" fontId="11" fillId="0" borderId="14" xfId="0" applyNumberFormat="1" applyFont="1" applyBorder="1" applyProtection="1"/>
    <xf numFmtId="10" fontId="11" fillId="0" borderId="32" xfId="0" applyNumberFormat="1" applyFont="1" applyBorder="1" applyProtection="1"/>
    <xf numFmtId="0" fontId="16" fillId="0" borderId="31" xfId="0" applyFont="1" applyBorder="1" applyAlignment="1">
      <alignment horizontal="right"/>
    </xf>
    <xf numFmtId="10" fontId="19" fillId="0" borderId="21" xfId="0" applyNumberFormat="1" applyFont="1" applyBorder="1" applyProtection="1">
      <protection locked="0"/>
    </xf>
    <xf numFmtId="10" fontId="19" fillId="0" borderId="32" xfId="0" applyNumberFormat="1" applyFont="1" applyBorder="1" applyProtection="1">
      <protection locked="0"/>
    </xf>
    <xf numFmtId="0" fontId="30" fillId="0" borderId="31" xfId="0" applyFont="1" applyBorder="1"/>
    <xf numFmtId="10" fontId="11" fillId="0" borderId="31" xfId="0" applyNumberFormat="1" applyFont="1" applyBorder="1" applyProtection="1"/>
    <xf numFmtId="10" fontId="11" fillId="0" borderId="46" xfId="0" applyNumberFormat="1" applyFont="1" applyBorder="1" applyProtection="1"/>
    <xf numFmtId="10" fontId="19" fillId="0" borderId="24" xfId="0" applyNumberFormat="1" applyFont="1" applyBorder="1" applyProtection="1">
      <protection locked="0"/>
    </xf>
    <xf numFmtId="0" fontId="19" fillId="0" borderId="22" xfId="0" applyFont="1" applyBorder="1" applyProtection="1">
      <protection locked="0"/>
    </xf>
    <xf numFmtId="0" fontId="19" fillId="0" borderId="41" xfId="0" applyFont="1" applyBorder="1" applyProtection="1">
      <protection locked="0"/>
    </xf>
    <xf numFmtId="10" fontId="19" fillId="0" borderId="41" xfId="0" applyNumberFormat="1" applyFont="1" applyBorder="1" applyProtection="1">
      <protection locked="0"/>
    </xf>
    <xf numFmtId="5" fontId="19" fillId="0" borderId="41" xfId="0" applyNumberFormat="1" applyFont="1" applyBorder="1" applyProtection="1">
      <protection locked="0"/>
    </xf>
    <xf numFmtId="5" fontId="19" fillId="0" borderId="7" xfId="0" applyNumberFormat="1" applyFont="1" applyBorder="1" applyProtection="1">
      <protection locked="0"/>
    </xf>
    <xf numFmtId="10" fontId="11" fillId="0" borderId="0" xfId="0" applyNumberFormat="1" applyFont="1" applyProtection="1"/>
    <xf numFmtId="5" fontId="11" fillId="0" borderId="36" xfId="0" applyNumberFormat="1" applyFont="1" applyBorder="1" applyProtection="1"/>
    <xf numFmtId="0" fontId="11" fillId="0" borderId="10" xfId="0" applyFont="1" applyBorder="1" applyProtection="1"/>
    <xf numFmtId="0" fontId="11" fillId="0" borderId="4" xfId="0" applyFont="1" applyBorder="1" applyAlignment="1" applyProtection="1">
      <alignment horizontal="centerContinuous"/>
    </xf>
    <xf numFmtId="5" fontId="11" fillId="0" borderId="35" xfId="0" applyNumberFormat="1" applyFont="1" applyBorder="1" applyProtection="1"/>
    <xf numFmtId="0" fontId="5" fillId="0" borderId="8" xfId="0" applyFont="1" applyBorder="1" applyAlignment="1" applyProtection="1">
      <alignment horizontal="centerContinuous"/>
    </xf>
    <xf numFmtId="0" fontId="7" fillId="0" borderId="32" xfId="0" applyFont="1" applyBorder="1" applyProtection="1"/>
    <xf numFmtId="0" fontId="36" fillId="0" borderId="32" xfId="0" applyFont="1" applyBorder="1" applyProtection="1">
      <protection locked="0"/>
    </xf>
    <xf numFmtId="0" fontId="7" fillId="0" borderId="32" xfId="0" applyFont="1" applyBorder="1" applyAlignment="1" applyProtection="1">
      <alignment horizontal="center"/>
    </xf>
    <xf numFmtId="5" fontId="11" fillId="0" borderId="42" xfId="0" applyNumberFormat="1" applyFont="1" applyBorder="1" applyProtection="1"/>
    <xf numFmtId="5" fontId="11" fillId="0" borderId="40" xfId="0" applyNumberFormat="1" applyFont="1" applyBorder="1" applyProtection="1"/>
    <xf numFmtId="0" fontId="7" fillId="0" borderId="41" xfId="0" applyFont="1" applyBorder="1" applyAlignment="1" applyProtection="1">
      <alignment horizontal="center"/>
    </xf>
    <xf numFmtId="5" fontId="19" fillId="0" borderId="37" xfId="0" applyNumberFormat="1" applyFont="1" applyBorder="1" applyProtection="1">
      <protection locked="0"/>
    </xf>
    <xf numFmtId="5" fontId="19" fillId="0" borderId="30" xfId="0" applyNumberFormat="1" applyFont="1" applyBorder="1" applyProtection="1">
      <protection locked="0"/>
    </xf>
    <xf numFmtId="0" fontId="48" fillId="0" borderId="4" xfId="0" applyFont="1" applyBorder="1" applyAlignment="1" applyProtection="1">
      <alignment horizontal="centerContinuous"/>
    </xf>
    <xf numFmtId="0" fontId="5" fillId="0" borderId="32" xfId="0" applyFont="1" applyBorder="1" applyProtection="1"/>
    <xf numFmtId="0" fontId="39" fillId="0" borderId="8" xfId="0" applyFont="1" applyBorder="1" applyAlignment="1" applyProtection="1">
      <alignment horizontal="center"/>
      <protection locked="0"/>
    </xf>
    <xf numFmtId="0" fontId="19" fillId="0" borderId="36" xfId="0" applyFont="1" applyBorder="1" applyProtection="1">
      <protection locked="0"/>
    </xf>
    <xf numFmtId="0" fontId="5" fillId="0" borderId="35" xfId="0" applyFont="1" applyBorder="1" applyProtection="1"/>
    <xf numFmtId="0" fontId="16" fillId="0" borderId="19" xfId="0" applyFont="1" applyBorder="1" applyAlignment="1" applyProtection="1">
      <alignment horizontal="center"/>
    </xf>
    <xf numFmtId="0" fontId="11" fillId="0" borderId="11" xfId="0" applyFont="1" applyBorder="1" applyProtection="1"/>
    <xf numFmtId="5" fontId="19" fillId="0" borderId="21" xfId="0" applyNumberFormat="1" applyFont="1" applyBorder="1" applyProtection="1">
      <protection locked="0"/>
    </xf>
    <xf numFmtId="37" fontId="19" fillId="0" borderId="21" xfId="0" applyNumberFormat="1" applyFont="1" applyBorder="1" applyProtection="1">
      <protection locked="0"/>
    </xf>
    <xf numFmtId="0" fontId="16" fillId="0" borderId="5" xfId="0" applyFont="1" applyBorder="1" applyAlignment="1" applyProtection="1">
      <alignment horizontal="center"/>
    </xf>
    <xf numFmtId="164" fontId="11" fillId="0" borderId="0" xfId="0" applyNumberFormat="1" applyFont="1" applyAlignment="1" applyProtection="1">
      <alignment horizontal="centerContinuous"/>
    </xf>
    <xf numFmtId="164" fontId="19" fillId="0" borderId="32" xfId="0" applyNumberFormat="1" applyFont="1" applyBorder="1" applyProtection="1">
      <protection locked="0"/>
    </xf>
    <xf numFmtId="0" fontId="16" fillId="0" borderId="4" xfId="0" applyFont="1" applyBorder="1" applyAlignment="1" applyProtection="1">
      <alignment horizontal="right"/>
    </xf>
    <xf numFmtId="0" fontId="7" fillId="0" borderId="35" xfId="0" applyFont="1" applyBorder="1" applyProtection="1"/>
    <xf numFmtId="164" fontId="11" fillId="0" borderId="32" xfId="0" applyNumberFormat="1" applyFont="1" applyBorder="1" applyProtection="1"/>
    <xf numFmtId="0" fontId="36" fillId="0" borderId="32" xfId="0" applyFont="1" applyBorder="1" applyAlignment="1" applyProtection="1">
      <alignment horizontal="center"/>
      <protection locked="0"/>
    </xf>
    <xf numFmtId="164" fontId="11" fillId="0" borderId="49" xfId="0" applyNumberFormat="1" applyFont="1" applyBorder="1" applyProtection="1"/>
    <xf numFmtId="164" fontId="16" fillId="0" borderId="0" xfId="0" applyNumberFormat="1" applyFont="1" applyAlignment="1" applyProtection="1">
      <alignment horizontal="centerContinuous"/>
    </xf>
    <xf numFmtId="164" fontId="16" fillId="0" borderId="32" xfId="0" applyNumberFormat="1" applyFont="1" applyBorder="1" applyAlignment="1" applyProtection="1">
      <alignment horizontal="center"/>
    </xf>
    <xf numFmtId="0" fontId="7" fillId="0" borderId="41" xfId="0" applyFont="1" applyBorder="1" applyProtection="1"/>
    <xf numFmtId="0" fontId="50" fillId="0" borderId="0" xfId="0" applyFont="1" applyProtection="1"/>
    <xf numFmtId="0" fontId="50" fillId="0" borderId="4" xfId="0" applyFont="1" applyBorder="1" applyProtection="1"/>
    <xf numFmtId="0" fontId="50" fillId="0" borderId="4" xfId="0" applyFont="1" applyBorder="1" applyAlignment="1" applyProtection="1">
      <alignment horizontal="center"/>
    </xf>
    <xf numFmtId="0" fontId="50" fillId="0" borderId="9" xfId="0" applyFont="1" applyBorder="1" applyProtection="1"/>
    <xf numFmtId="0" fontId="50" fillId="0" borderId="15" xfId="0" applyFont="1" applyBorder="1" applyProtection="1"/>
    <xf numFmtId="0" fontId="34" fillId="0" borderId="1" xfId="0" applyFont="1" applyBorder="1" applyAlignment="1">
      <alignment horizontal="right"/>
    </xf>
    <xf numFmtId="0" fontId="34" fillId="0" borderId="2" xfId="0" applyFont="1" applyBorder="1"/>
    <xf numFmtId="0" fontId="34" fillId="0" borderId="3" xfId="0" applyFont="1" applyBorder="1"/>
    <xf numFmtId="0" fontId="34" fillId="0" borderId="4" xfId="0" applyFont="1" applyBorder="1" applyAlignment="1">
      <alignment horizontal="centerContinuous"/>
    </xf>
    <xf numFmtId="0" fontId="5" fillId="0" borderId="0" xfId="0" applyFont="1" applyAlignment="1">
      <alignment horizontal="centerContinuous"/>
    </xf>
    <xf numFmtId="0" fontId="34" fillId="0" borderId="0" xfId="0" applyFont="1" applyAlignment="1">
      <alignment horizontal="centerContinuous"/>
    </xf>
    <xf numFmtId="0" fontId="34" fillId="0" borderId="8" xfId="0" applyFont="1" applyBorder="1" applyAlignment="1">
      <alignment horizontal="centerContinuous"/>
    </xf>
    <xf numFmtId="0" fontId="34" fillId="0" borderId="4" xfId="0" applyFont="1" applyBorder="1"/>
    <xf numFmtId="0" fontId="34" fillId="0" borderId="0" xfId="0" applyFont="1"/>
    <xf numFmtId="0" fontId="34" fillId="0" borderId="8" xfId="0" applyFont="1" applyBorder="1"/>
    <xf numFmtId="0" fontId="34" fillId="0" borderId="4" xfId="0" applyFont="1" applyBorder="1" applyAlignment="1">
      <alignment horizontal="right"/>
    </xf>
    <xf numFmtId="0" fontId="34" fillId="0" borderId="34" xfId="0" applyFont="1" applyBorder="1"/>
    <xf numFmtId="0" fontId="34" fillId="0" borderId="12" xfId="0" applyFont="1" applyBorder="1" applyAlignment="1">
      <alignment horizontal="center"/>
    </xf>
    <xf numFmtId="0" fontId="34" fillId="0" borderId="35" xfId="0" applyFont="1" applyBorder="1"/>
    <xf numFmtId="0" fontId="34" fillId="0" borderId="33" xfId="0" applyFont="1" applyBorder="1"/>
    <xf numFmtId="0" fontId="34" fillId="0" borderId="9" xfId="0" applyFont="1" applyBorder="1"/>
    <xf numFmtId="0" fontId="34" fillId="0" borderId="37" xfId="0" applyFont="1" applyBorder="1"/>
    <xf numFmtId="0" fontId="5" fillId="0" borderId="13" xfId="0" applyFont="1" applyBorder="1" applyAlignment="1">
      <alignment horizontal="center"/>
    </xf>
    <xf numFmtId="0" fontId="5" fillId="0" borderId="35" xfId="0" applyFont="1" applyBorder="1" applyAlignment="1">
      <alignment horizontal="center"/>
    </xf>
    <xf numFmtId="0" fontId="5" fillId="0" borderId="11" xfId="0" applyFont="1" applyBorder="1" applyAlignment="1">
      <alignment horizontal="center"/>
    </xf>
    <xf numFmtId="0" fontId="5" fillId="0" borderId="12" xfId="0" applyFont="1" applyBorder="1" applyAlignment="1">
      <alignment horizontal="center"/>
    </xf>
    <xf numFmtId="0" fontId="5" fillId="0" borderId="36" xfId="0" applyFont="1" applyBorder="1" applyAlignment="1">
      <alignment horizontal="center"/>
    </xf>
    <xf numFmtId="0" fontId="34" fillId="0" borderId="35" xfId="0" applyFont="1" applyBorder="1" applyAlignment="1">
      <alignment horizontal="center"/>
    </xf>
    <xf numFmtId="0" fontId="5" fillId="0" borderId="34" xfId="0" applyFont="1" applyBorder="1" applyAlignment="1">
      <alignment horizontal="center"/>
    </xf>
    <xf numFmtId="0" fontId="34" fillId="0" borderId="20" xfId="0" applyFont="1" applyBorder="1" applyAlignment="1">
      <alignment horizontal="center"/>
    </xf>
    <xf numFmtId="0" fontId="34" fillId="0" borderId="32" xfId="0" applyFont="1" applyBorder="1" applyAlignment="1">
      <alignment horizontal="center"/>
    </xf>
    <xf numFmtId="0" fontId="34" fillId="0" borderId="19" xfId="0" applyFont="1" applyBorder="1" applyAlignment="1">
      <alignment horizontal="center"/>
    </xf>
    <xf numFmtId="0" fontId="34" fillId="0" borderId="0" xfId="0" applyFont="1" applyAlignment="1">
      <alignment horizontal="center"/>
    </xf>
    <xf numFmtId="0" fontId="34" fillId="0" borderId="8" xfId="0" applyFont="1" applyBorder="1" applyAlignment="1">
      <alignment horizontal="center"/>
    </xf>
    <xf numFmtId="0" fontId="34" fillId="0" borderId="33" xfId="0" applyFont="1" applyBorder="1" applyAlignment="1">
      <alignment horizontal="centerContinuous"/>
    </xf>
    <xf numFmtId="0" fontId="34" fillId="0" borderId="37" xfId="0" applyFont="1" applyBorder="1" applyAlignment="1">
      <alignment horizontal="centerContinuous"/>
    </xf>
    <xf numFmtId="0" fontId="34" fillId="0" borderId="21" xfId="0" applyFont="1" applyBorder="1" applyAlignment="1">
      <alignment horizontal="center"/>
    </xf>
    <xf numFmtId="0" fontId="34" fillId="0" borderId="20" xfId="0" applyFont="1" applyBorder="1" applyAlignment="1" applyProtection="1">
      <alignment horizontal="center"/>
    </xf>
    <xf numFmtId="0" fontId="34" fillId="0" borderId="32" xfId="0" applyFont="1" applyBorder="1" applyAlignment="1" applyProtection="1">
      <alignment horizontal="center"/>
    </xf>
    <xf numFmtId="0" fontId="34" fillId="0" borderId="19" xfId="0" applyFont="1" applyBorder="1" applyAlignment="1" applyProtection="1">
      <alignment horizontal="center"/>
    </xf>
    <xf numFmtId="0" fontId="34" fillId="0" borderId="0" xfId="0" applyFont="1" applyAlignment="1" applyProtection="1">
      <alignment horizontal="center"/>
    </xf>
    <xf numFmtId="0" fontId="34" fillId="0" borderId="8" xfId="0" applyFont="1" applyBorder="1" applyAlignment="1" applyProtection="1">
      <alignment horizontal="center"/>
    </xf>
    <xf numFmtId="0" fontId="34" fillId="0" borderId="21" xfId="0" applyFont="1" applyBorder="1" applyAlignment="1" applyProtection="1">
      <alignment horizontal="center"/>
    </xf>
    <xf numFmtId="0" fontId="5" fillId="0" borderId="17" xfId="0" applyFont="1" applyBorder="1" applyAlignment="1">
      <alignment horizontal="center"/>
    </xf>
    <xf numFmtId="0" fontId="5" fillId="0" borderId="37" xfId="0" applyFont="1" applyBorder="1" applyAlignment="1">
      <alignment horizontal="center"/>
    </xf>
    <xf numFmtId="0" fontId="5" fillId="0" borderId="16" xfId="0" applyFont="1" applyBorder="1" applyAlignment="1">
      <alignment horizontal="center"/>
    </xf>
    <xf numFmtId="0" fontId="5" fillId="0" borderId="9" xfId="0" applyFont="1" applyBorder="1" applyAlignment="1">
      <alignment horizontal="center"/>
    </xf>
    <xf numFmtId="0" fontId="5" fillId="0" borderId="30" xfId="0" applyFont="1" applyBorder="1" applyAlignment="1">
      <alignment horizontal="center"/>
    </xf>
    <xf numFmtId="0" fontId="5" fillId="0" borderId="18" xfId="0" applyFont="1" applyBorder="1" applyAlignment="1">
      <alignment horizontal="center"/>
    </xf>
    <xf numFmtId="0" fontId="34" fillId="0" borderId="20" xfId="0" applyFont="1" applyBorder="1"/>
    <xf numFmtId="0" fontId="51" fillId="0" borderId="32" xfId="0" applyFont="1" applyBorder="1" applyProtection="1">
      <protection locked="0"/>
    </xf>
    <xf numFmtId="0" fontId="51" fillId="0" borderId="19" xfId="0" applyFont="1" applyBorder="1" applyProtection="1">
      <protection locked="0"/>
    </xf>
    <xf numFmtId="5" fontId="51" fillId="0" borderId="32" xfId="0" applyNumberFormat="1" applyFont="1" applyBorder="1" applyProtection="1">
      <protection locked="0"/>
    </xf>
    <xf numFmtId="5" fontId="51" fillId="0" borderId="0" xfId="0" applyNumberFormat="1" applyFont="1" applyProtection="1">
      <protection locked="0"/>
    </xf>
    <xf numFmtId="5" fontId="51" fillId="0" borderId="19" xfId="0" applyNumberFormat="1" applyFont="1" applyBorder="1" applyProtection="1">
      <protection locked="0"/>
    </xf>
    <xf numFmtId="5" fontId="34" fillId="0" borderId="21" xfId="0" applyNumberFormat="1" applyFont="1" applyBorder="1" applyProtection="1"/>
    <xf numFmtId="37" fontId="51" fillId="0" borderId="32" xfId="0" applyNumberFormat="1" applyFont="1" applyBorder="1" applyProtection="1">
      <protection locked="0"/>
    </xf>
    <xf numFmtId="37" fontId="51" fillId="0" borderId="0" xfId="0" applyNumberFormat="1" applyFont="1" applyProtection="1">
      <protection locked="0"/>
    </xf>
    <xf numFmtId="37" fontId="51" fillId="0" borderId="8" xfId="0" applyNumberFormat="1" applyFont="1" applyBorder="1" applyProtection="1">
      <protection locked="0"/>
    </xf>
    <xf numFmtId="37" fontId="34" fillId="0" borderId="21" xfId="0" applyNumberFormat="1" applyFont="1" applyBorder="1" applyProtection="1"/>
    <xf numFmtId="37" fontId="51" fillId="0" borderId="37" xfId="0" applyNumberFormat="1" applyFont="1" applyBorder="1" applyProtection="1">
      <protection locked="0"/>
    </xf>
    <xf numFmtId="37" fontId="51" fillId="0" borderId="30" xfId="0" applyNumberFormat="1" applyFont="1" applyBorder="1" applyProtection="1">
      <protection locked="0"/>
    </xf>
    <xf numFmtId="0" fontId="34" fillId="0" borderId="23" xfId="0" applyFont="1" applyBorder="1"/>
    <xf numFmtId="0" fontId="34" fillId="0" borderId="41" xfId="0" applyFont="1" applyBorder="1"/>
    <xf numFmtId="0" fontId="34" fillId="0" borderId="22" xfId="0" applyFont="1" applyBorder="1" applyAlignment="1">
      <alignment horizontal="center"/>
    </xf>
    <xf numFmtId="5" fontId="34" fillId="0" borderId="22" xfId="0" applyNumberFormat="1" applyFont="1" applyBorder="1" applyProtection="1"/>
    <xf numFmtId="5" fontId="34" fillId="0" borderId="41" xfId="0" applyNumberFormat="1" applyFont="1" applyBorder="1" applyProtection="1"/>
    <xf numFmtId="5" fontId="34" fillId="0" borderId="7" xfId="0" applyNumberFormat="1" applyFont="1" applyBorder="1" applyProtection="1"/>
    <xf numFmtId="10" fontId="34" fillId="0" borderId="22" xfId="0" applyNumberFormat="1" applyFont="1" applyBorder="1" applyAlignment="1" applyProtection="1">
      <alignment horizontal="center"/>
    </xf>
    <xf numFmtId="5" fontId="34" fillId="0" borderId="52" xfId="0" applyNumberFormat="1" applyFont="1" applyBorder="1" applyProtection="1"/>
    <xf numFmtId="5" fontId="34" fillId="0" borderId="24" xfId="0" applyNumberFormat="1" applyFont="1" applyBorder="1" applyProtection="1"/>
    <xf numFmtId="0" fontId="34" fillId="0" borderId="0" xfId="0" applyFont="1" applyAlignment="1">
      <alignment horizontal="right"/>
    </xf>
    <xf numFmtId="0" fontId="6" fillId="0" borderId="36" xfId="0" applyFont="1" applyBorder="1" applyAlignment="1" applyProtection="1">
      <alignment horizontal="center"/>
    </xf>
    <xf numFmtId="37" fontId="6" fillId="0" borderId="13" xfId="0" applyNumberFormat="1" applyFont="1" applyBorder="1" applyProtection="1"/>
    <xf numFmtId="37" fontId="33" fillId="0" borderId="35" xfId="0" applyNumberFormat="1" applyFont="1" applyBorder="1" applyProtection="1">
      <protection locked="0"/>
    </xf>
    <xf numFmtId="0" fontId="9" fillId="0" borderId="35" xfId="0" applyFont="1" applyBorder="1" applyProtection="1"/>
    <xf numFmtId="5" fontId="6" fillId="0" borderId="35" xfId="0" applyNumberFormat="1" applyFont="1" applyBorder="1" applyProtection="1"/>
    <xf numFmtId="5" fontId="6" fillId="0" borderId="36" xfId="0" applyNumberFormat="1" applyFont="1" applyBorder="1" applyProtection="1"/>
    <xf numFmtId="5" fontId="6" fillId="0" borderId="13" xfId="0" applyNumberFormat="1" applyFont="1" applyBorder="1" applyAlignment="1" applyProtection="1">
      <alignment horizontal="center"/>
    </xf>
    <xf numFmtId="5" fontId="6" fillId="0" borderId="12" xfId="0" applyNumberFormat="1" applyFont="1" applyBorder="1" applyProtection="1"/>
    <xf numFmtId="5" fontId="6" fillId="0" borderId="11" xfId="0" applyNumberFormat="1" applyFont="1" applyBorder="1" applyProtection="1"/>
    <xf numFmtId="0" fontId="33" fillId="0" borderId="19" xfId="0" applyFont="1" applyBorder="1" applyProtection="1">
      <protection locked="0"/>
    </xf>
    <xf numFmtId="0" fontId="6" fillId="0" borderId="32" xfId="0" applyFont="1" applyBorder="1" applyAlignment="1" applyProtection="1">
      <alignment horizontal="right"/>
    </xf>
    <xf numFmtId="0" fontId="33" fillId="0" borderId="35" xfId="0" applyFont="1" applyBorder="1" applyProtection="1">
      <protection locked="0"/>
    </xf>
    <xf numFmtId="0" fontId="33" fillId="0" borderId="12" xfId="0" applyFont="1" applyBorder="1" applyProtection="1">
      <protection locked="0"/>
    </xf>
    <xf numFmtId="0" fontId="9" fillId="0" borderId="12" xfId="0" applyFont="1" applyBorder="1" applyProtection="1"/>
    <xf numFmtId="10" fontId="6" fillId="0" borderId="6" xfId="0" applyNumberFormat="1" applyFont="1" applyBorder="1" applyProtection="1"/>
    <xf numFmtId="0" fontId="34" fillId="0" borderId="0" xfId="0" applyFont="1" applyProtection="1"/>
    <xf numFmtId="0" fontId="34" fillId="0" borderId="1" xfId="0" applyFont="1" applyBorder="1" applyProtection="1"/>
    <xf numFmtId="0" fontId="5" fillId="0" borderId="2" xfId="0" applyFont="1" applyBorder="1" applyProtection="1"/>
    <xf numFmtId="0" fontId="34" fillId="0" borderId="2" xfId="0" applyFont="1" applyBorder="1" applyProtection="1"/>
    <xf numFmtId="0" fontId="34" fillId="0" borderId="3" xfId="0" applyFont="1" applyBorder="1" applyProtection="1"/>
    <xf numFmtId="0" fontId="34" fillId="0" borderId="0" xfId="0" applyFont="1" applyAlignment="1" applyProtection="1">
      <alignment horizontal="centerContinuous"/>
    </xf>
    <xf numFmtId="0" fontId="34" fillId="0" borderId="8" xfId="0" applyFont="1" applyBorder="1" applyAlignment="1" applyProtection="1">
      <alignment horizontal="centerContinuous"/>
    </xf>
    <xf numFmtId="0" fontId="34" fillId="0" borderId="8" xfId="0" applyFont="1" applyBorder="1" applyProtection="1"/>
    <xf numFmtId="0" fontId="34" fillId="0" borderId="13" xfId="0" applyFont="1" applyBorder="1" applyAlignment="1" applyProtection="1">
      <alignment horizontal="center"/>
    </xf>
    <xf numFmtId="0" fontId="34" fillId="0" borderId="35" xfId="0" applyFont="1" applyBorder="1" applyProtection="1"/>
    <xf numFmtId="0" fontId="34" fillId="0" borderId="11" xfId="0" applyFont="1" applyBorder="1" applyAlignment="1" applyProtection="1">
      <alignment horizontal="center"/>
    </xf>
    <xf numFmtId="0" fontId="34" fillId="0" borderId="35" xfId="0" applyFont="1" applyBorder="1" applyAlignment="1" applyProtection="1">
      <alignment horizontal="center"/>
    </xf>
    <xf numFmtId="0" fontId="34" fillId="0" borderId="36" xfId="0" applyFont="1" applyBorder="1" applyAlignment="1" applyProtection="1">
      <alignment horizontal="center"/>
    </xf>
    <xf numFmtId="0" fontId="34" fillId="0" borderId="20" xfId="0" applyFont="1" applyBorder="1" applyProtection="1"/>
    <xf numFmtId="0" fontId="34" fillId="0" borderId="17" xfId="0" applyFont="1" applyBorder="1" applyProtection="1"/>
    <xf numFmtId="0" fontId="34" fillId="0" borderId="37" xfId="0" applyFont="1" applyBorder="1" applyProtection="1"/>
    <xf numFmtId="0" fontId="34" fillId="0" borderId="16" xfId="0" applyFont="1" applyBorder="1" applyProtection="1"/>
    <xf numFmtId="0" fontId="34" fillId="0" borderId="30" xfId="0" applyFont="1" applyBorder="1" applyProtection="1"/>
    <xf numFmtId="0" fontId="5" fillId="0" borderId="13" xfId="0" applyFont="1" applyBorder="1" applyProtection="1"/>
    <xf numFmtId="0" fontId="34" fillId="0" borderId="11" xfId="0" applyFont="1" applyBorder="1" applyProtection="1"/>
    <xf numFmtId="0" fontId="34" fillId="0" borderId="36" xfId="0" applyFont="1" applyBorder="1" applyProtection="1"/>
    <xf numFmtId="5" fontId="34" fillId="0" borderId="8" xfId="0" applyNumberFormat="1" applyFont="1" applyBorder="1" applyProtection="1"/>
    <xf numFmtId="37" fontId="34" fillId="0" borderId="8" xfId="0" applyNumberFormat="1" applyFont="1" applyBorder="1" applyProtection="1"/>
    <xf numFmtId="0" fontId="34" fillId="0" borderId="19" xfId="0" applyFont="1" applyBorder="1" applyProtection="1"/>
    <xf numFmtId="0" fontId="34" fillId="0" borderId="32" xfId="0" applyFont="1" applyBorder="1" applyProtection="1"/>
    <xf numFmtId="0" fontId="34" fillId="0" borderId="23" xfId="0" applyFont="1" applyBorder="1" applyAlignment="1" applyProtection="1">
      <alignment horizontal="center"/>
    </xf>
    <xf numFmtId="0" fontId="5" fillId="0" borderId="41" xfId="0" applyFont="1" applyBorder="1" applyProtection="1"/>
    <xf numFmtId="5" fontId="34" fillId="0" borderId="53" xfId="0" applyNumberFormat="1" applyFont="1" applyBorder="1" applyProtection="1"/>
    <xf numFmtId="0" fontId="11" fillId="0" borderId="32" xfId="0" applyFont="1" applyBorder="1" applyAlignment="1">
      <alignment horizontal="centerContinuous"/>
    </xf>
    <xf numFmtId="0" fontId="52" fillId="0" borderId="0" xfId="0" applyFont="1"/>
    <xf numFmtId="0" fontId="11" fillId="0" borderId="41" xfId="0" applyFont="1" applyBorder="1"/>
    <xf numFmtId="37" fontId="11" fillId="0" borderId="19" xfId="0" applyNumberFormat="1" applyFont="1" applyBorder="1" applyProtection="1"/>
    <xf numFmtId="5" fontId="11" fillId="0" borderId="6" xfId="0" applyNumberFormat="1" applyFont="1" applyBorder="1" applyProtection="1"/>
    <xf numFmtId="0" fontId="5" fillId="0" borderId="1" xfId="0" applyFont="1" applyBorder="1" applyProtection="1"/>
    <xf numFmtId="0" fontId="34" fillId="0" borderId="4" xfId="0" applyFont="1" applyBorder="1" applyAlignment="1" applyProtection="1">
      <alignment horizontal="right"/>
    </xf>
    <xf numFmtId="0" fontId="34" fillId="0" borderId="9" xfId="0" applyFont="1" applyBorder="1" applyProtection="1"/>
    <xf numFmtId="0" fontId="34" fillId="0" borderId="12" xfId="0" applyFont="1" applyBorder="1" applyProtection="1"/>
    <xf numFmtId="0" fontId="34" fillId="0" borderId="32" xfId="0" applyFont="1" applyBorder="1" applyAlignment="1" applyProtection="1">
      <alignment horizontal="centerContinuous"/>
    </xf>
    <xf numFmtId="0" fontId="34" fillId="0" borderId="12" xfId="0" applyFont="1" applyBorder="1" applyAlignment="1" applyProtection="1">
      <alignment horizontal="centerContinuous"/>
    </xf>
    <xf numFmtId="0" fontId="34" fillId="0" borderId="35" xfId="0" applyFont="1" applyBorder="1" applyAlignment="1" applyProtection="1">
      <alignment horizontal="centerContinuous"/>
    </xf>
    <xf numFmtId="0" fontId="34" fillId="0" borderId="14" xfId="0" applyFont="1" applyBorder="1" applyProtection="1"/>
    <xf numFmtId="0" fontId="34" fillId="0" borderId="9" xfId="0" applyFont="1" applyBorder="1" applyAlignment="1" applyProtection="1">
      <alignment horizontal="centerContinuous"/>
    </xf>
    <xf numFmtId="0" fontId="34" fillId="0" borderId="21" xfId="0" applyFont="1" applyBorder="1" applyProtection="1"/>
    <xf numFmtId="0" fontId="34" fillId="0" borderId="17" xfId="0" applyFont="1" applyBorder="1" applyAlignment="1" applyProtection="1">
      <alignment horizontal="center"/>
    </xf>
    <xf numFmtId="0" fontId="34" fillId="0" borderId="37" xfId="0" applyFont="1" applyBorder="1" applyAlignment="1" applyProtection="1">
      <alignment horizontal="center"/>
    </xf>
    <xf numFmtId="0" fontId="34" fillId="0" borderId="13" xfId="0" applyFont="1" applyBorder="1" applyProtection="1"/>
    <xf numFmtId="0" fontId="51" fillId="0" borderId="0" xfId="0" applyFont="1" applyProtection="1">
      <protection locked="0"/>
    </xf>
    <xf numFmtId="0" fontId="34" fillId="0" borderId="41" xfId="0" applyFont="1" applyBorder="1" applyAlignment="1" applyProtection="1">
      <alignment horizontal="center"/>
    </xf>
    <xf numFmtId="0" fontId="34" fillId="0" borderId="34" xfId="0" applyFont="1" applyBorder="1" applyProtection="1"/>
    <xf numFmtId="0" fontId="34" fillId="0" borderId="31" xfId="0" applyFont="1" applyBorder="1" applyAlignment="1" applyProtection="1">
      <alignment horizontal="centerContinuous"/>
    </xf>
    <xf numFmtId="0" fontId="34" fillId="0" borderId="9" xfId="0" applyFont="1" applyBorder="1" applyAlignment="1" applyProtection="1">
      <alignment horizontal="center"/>
    </xf>
    <xf numFmtId="0" fontId="34" fillId="0" borderId="6" xfId="0" applyFont="1" applyBorder="1" applyProtection="1"/>
    <xf numFmtId="0" fontId="34" fillId="0" borderId="7" xfId="0" applyFont="1" applyBorder="1" applyProtection="1"/>
    <xf numFmtId="0" fontId="34" fillId="0" borderId="0" xfId="0" applyFont="1" applyAlignment="1" applyProtection="1">
      <alignment horizontal="right"/>
    </xf>
    <xf numFmtId="0" fontId="5" fillId="0" borderId="0" xfId="0" applyFont="1" applyProtection="1"/>
    <xf numFmtId="0" fontId="5" fillId="0" borderId="3" xfId="0" applyFont="1" applyBorder="1" applyProtection="1"/>
    <xf numFmtId="0" fontId="34" fillId="0" borderId="15" xfId="0" applyFont="1" applyBorder="1" applyProtection="1"/>
    <xf numFmtId="0" fontId="34" fillId="0" borderId="5" xfId="0" applyFont="1" applyBorder="1" applyProtection="1"/>
    <xf numFmtId="0" fontId="16" fillId="0" borderId="13" xfId="0" applyFont="1" applyBorder="1" applyAlignment="1">
      <alignment horizontal="center"/>
    </xf>
    <xf numFmtId="0" fontId="42" fillId="0" borderId="4" xfId="0" applyFont="1" applyBorder="1" applyProtection="1"/>
    <xf numFmtId="0" fontId="9" fillId="0" borderId="32" xfId="0" applyFont="1" applyBorder="1" applyProtection="1"/>
    <xf numFmtId="0" fontId="52" fillId="0" borderId="0" xfId="0" applyFont="1" applyProtection="1"/>
    <xf numFmtId="0" fontId="6" fillId="0" borderId="23" xfId="0" applyFont="1" applyBorder="1" applyAlignment="1" applyProtection="1">
      <alignment horizontal="center"/>
    </xf>
    <xf numFmtId="0" fontId="6" fillId="0" borderId="41" xfId="0" applyFont="1" applyBorder="1" applyAlignment="1" applyProtection="1">
      <alignment horizontal="right"/>
    </xf>
    <xf numFmtId="37" fontId="19" fillId="0" borderId="35" xfId="0" applyNumberFormat="1" applyFont="1" applyBorder="1" applyProtection="1">
      <protection locked="0"/>
    </xf>
    <xf numFmtId="37" fontId="19" fillId="0" borderId="36" xfId="0" applyNumberFormat="1" applyFont="1" applyBorder="1" applyProtection="1">
      <protection locked="0"/>
    </xf>
    <xf numFmtId="0" fontId="11" fillId="0" borderId="12" xfId="0" applyFont="1" applyBorder="1" applyAlignment="1" applyProtection="1">
      <alignment horizontal="centerContinuous"/>
    </xf>
    <xf numFmtId="0" fontId="16" fillId="0" borderId="17" xfId="0" applyFont="1" applyBorder="1" applyAlignment="1" applyProtection="1">
      <alignment horizontal="center" vertical="center"/>
    </xf>
    <xf numFmtId="0" fontId="16" fillId="0" borderId="9" xfId="0" applyFont="1" applyBorder="1" applyAlignment="1" applyProtection="1">
      <alignment vertical="center"/>
    </xf>
    <xf numFmtId="0" fontId="16" fillId="0" borderId="37" xfId="0" applyFont="1" applyBorder="1" applyAlignment="1" applyProtection="1">
      <alignment vertical="center"/>
    </xf>
    <xf numFmtId="0" fontId="16" fillId="0" borderId="42" xfId="0" applyFont="1" applyBorder="1" applyAlignment="1" applyProtection="1">
      <alignment horizontal="center"/>
    </xf>
    <xf numFmtId="0" fontId="16" fillId="0" borderId="40" xfId="0" applyFont="1" applyBorder="1" applyAlignment="1" applyProtection="1">
      <alignment horizontal="center"/>
    </xf>
    <xf numFmtId="0" fontId="39" fillId="0" borderId="41" xfId="0" applyFont="1" applyBorder="1" applyAlignment="1" applyProtection="1">
      <alignment horizontal="center"/>
      <protection locked="0"/>
    </xf>
    <xf numFmtId="0" fontId="16" fillId="0" borderId="49" xfId="0" applyFont="1" applyBorder="1" applyAlignment="1" applyProtection="1">
      <alignment horizontal="center"/>
    </xf>
    <xf numFmtId="0" fontId="16" fillId="0" borderId="50" xfId="0" applyFont="1" applyBorder="1" applyAlignment="1" applyProtection="1">
      <alignment horizontal="center"/>
    </xf>
    <xf numFmtId="37" fontId="11" fillId="0" borderId="0" xfId="0" applyNumberFormat="1" applyFont="1" applyAlignment="1" applyProtection="1">
      <alignment horizontal="centerContinuous"/>
    </xf>
    <xf numFmtId="37" fontId="41" fillId="0" borderId="0" xfId="0" applyNumberFormat="1" applyFont="1" applyAlignment="1" applyProtection="1">
      <alignment horizontal="centerContinuous"/>
      <protection locked="0"/>
    </xf>
    <xf numFmtId="37" fontId="41" fillId="0" borderId="8" xfId="0" applyNumberFormat="1" applyFont="1" applyBorder="1" applyAlignment="1" applyProtection="1">
      <alignment horizontal="centerContinuous"/>
      <protection locked="0"/>
    </xf>
    <xf numFmtId="0" fontId="34" fillId="0" borderId="10" xfId="0" applyFont="1" applyBorder="1" applyProtection="1"/>
    <xf numFmtId="0" fontId="54" fillId="0" borderId="0" xfId="0" applyFont="1" applyProtection="1"/>
    <xf numFmtId="0" fontId="54" fillId="0" borderId="32" xfId="0" applyFont="1" applyBorder="1" applyProtection="1"/>
    <xf numFmtId="37" fontId="34" fillId="0" borderId="32" xfId="0" applyNumberFormat="1" applyFont="1" applyBorder="1" applyProtection="1"/>
    <xf numFmtId="0" fontId="34" fillId="0" borderId="32" xfId="0" applyFont="1" applyBorder="1" applyAlignment="1" applyProtection="1">
      <alignment horizontal="right"/>
    </xf>
    <xf numFmtId="37" fontId="34" fillId="0" borderId="42" xfId="0" applyNumberFormat="1" applyFont="1" applyBorder="1" applyProtection="1"/>
    <xf numFmtId="37" fontId="34" fillId="0" borderId="40" xfId="0" applyNumberFormat="1" applyFont="1" applyBorder="1" applyProtection="1"/>
    <xf numFmtId="37" fontId="34" fillId="0" borderId="35" xfId="0" applyNumberFormat="1" applyFont="1" applyBorder="1" applyProtection="1"/>
    <xf numFmtId="37" fontId="34" fillId="0" borderId="36" xfId="0" applyNumberFormat="1" applyFont="1" applyBorder="1" applyProtection="1"/>
    <xf numFmtId="37" fontId="34" fillId="0" borderId="37" xfId="0" applyNumberFormat="1" applyFont="1" applyBorder="1" applyProtection="1"/>
    <xf numFmtId="37" fontId="34" fillId="0" borderId="30" xfId="0" applyNumberFormat="1" applyFont="1" applyBorder="1" applyProtection="1"/>
    <xf numFmtId="0" fontId="54" fillId="0" borderId="32" xfId="0" applyFont="1" applyBorder="1" applyAlignment="1" applyProtection="1">
      <alignment horizontal="left"/>
    </xf>
    <xf numFmtId="0" fontId="34" fillId="0" borderId="41" xfId="0" applyFont="1" applyBorder="1" applyAlignment="1" applyProtection="1">
      <alignment horizontal="right"/>
    </xf>
    <xf numFmtId="37" fontId="34" fillId="0" borderId="41" xfId="0" applyNumberFormat="1" applyFont="1" applyBorder="1" applyProtection="1"/>
    <xf numFmtId="37" fontId="34" fillId="0" borderId="7" xfId="0" applyNumberFormat="1" applyFont="1" applyBorder="1" applyProtection="1"/>
    <xf numFmtId="37" fontId="34" fillId="0" borderId="49" xfId="0" applyNumberFormat="1" applyFont="1" applyBorder="1" applyProtection="1"/>
    <xf numFmtId="0" fontId="34" fillId="0" borderId="7" xfId="0" applyFont="1" applyBorder="1" applyAlignment="1" applyProtection="1">
      <alignment horizontal="center"/>
    </xf>
    <xf numFmtId="0" fontId="34" fillId="0" borderId="31" xfId="0" applyFont="1" applyBorder="1" applyAlignment="1" applyProtection="1">
      <alignment horizontal="center"/>
    </xf>
    <xf numFmtId="0" fontId="53" fillId="0" borderId="32" xfId="0" applyFont="1" applyBorder="1" applyAlignment="1" applyProtection="1">
      <alignment horizontal="center" vertical="center"/>
    </xf>
    <xf numFmtId="37" fontId="51" fillId="0" borderId="42" xfId="0" applyNumberFormat="1" applyFont="1" applyBorder="1" applyProtection="1">
      <protection locked="0"/>
    </xf>
    <xf numFmtId="37" fontId="51" fillId="0" borderId="35" xfId="0" applyNumberFormat="1" applyFont="1" applyBorder="1" applyProtection="1">
      <protection locked="0"/>
    </xf>
    <xf numFmtId="37" fontId="34" fillId="0" borderId="0" xfId="0" applyNumberFormat="1" applyFont="1" applyProtection="1"/>
    <xf numFmtId="37" fontId="34" fillId="0" borderId="0" xfId="0" applyNumberFormat="1" applyFont="1" applyAlignment="1" applyProtection="1">
      <alignment horizontal="centerContinuous"/>
    </xf>
    <xf numFmtId="37" fontId="34" fillId="0" borderId="51" xfId="0" applyNumberFormat="1" applyFont="1" applyBorder="1" applyProtection="1"/>
    <xf numFmtId="37" fontId="34" fillId="0" borderId="11" xfId="0" applyNumberFormat="1" applyFont="1" applyBorder="1" applyProtection="1"/>
    <xf numFmtId="37" fontId="34" fillId="0" borderId="14" xfId="0" applyNumberFormat="1" applyFont="1" applyBorder="1" applyProtection="1"/>
    <xf numFmtId="0" fontId="42" fillId="0" borderId="0" xfId="0" applyFont="1" applyProtection="1"/>
    <xf numFmtId="0" fontId="42" fillId="0" borderId="1" xfId="0" applyFont="1" applyBorder="1" applyProtection="1"/>
    <xf numFmtId="0" fontId="42" fillId="0" borderId="2" xfId="0" applyFont="1" applyBorder="1" applyProtection="1"/>
    <xf numFmtId="0" fontId="42" fillId="0" borderId="3" xfId="0" applyFont="1" applyBorder="1" applyProtection="1"/>
    <xf numFmtId="0" fontId="42" fillId="0" borderId="8" xfId="0" applyFont="1" applyBorder="1" applyProtection="1"/>
    <xf numFmtId="0" fontId="48" fillId="0" borderId="8" xfId="0" applyFont="1" applyBorder="1" applyAlignment="1" applyProtection="1">
      <alignment horizontal="centerContinuous"/>
    </xf>
    <xf numFmtId="37" fontId="19" fillId="0" borderId="16" xfId="0" applyNumberFormat="1" applyFont="1" applyBorder="1" applyProtection="1">
      <protection locked="0"/>
    </xf>
    <xf numFmtId="5" fontId="11" fillId="0" borderId="16" xfId="0" applyNumberFormat="1" applyFont="1" applyBorder="1" applyProtection="1"/>
    <xf numFmtId="5" fontId="11" fillId="0" borderId="9" xfId="0" applyNumberFormat="1" applyFont="1" applyBorder="1" applyProtection="1"/>
    <xf numFmtId="5" fontId="11" fillId="0" borderId="30" xfId="0" applyNumberFormat="1" applyFont="1" applyBorder="1" applyProtection="1"/>
    <xf numFmtId="5" fontId="16" fillId="0" borderId="19" xfId="0" applyNumberFormat="1" applyFont="1" applyBorder="1" applyAlignment="1" applyProtection="1">
      <alignment horizontal="center"/>
    </xf>
    <xf numFmtId="5" fontId="11" fillId="0" borderId="37" xfId="0" applyNumberFormat="1" applyFont="1" applyBorder="1" applyProtection="1"/>
    <xf numFmtId="37" fontId="16" fillId="0" borderId="19" xfId="0" applyNumberFormat="1" applyFont="1" applyBorder="1" applyAlignment="1" applyProtection="1">
      <alignment horizontal="center"/>
    </xf>
    <xf numFmtId="0" fontId="16" fillId="0" borderId="6" xfId="0" applyFont="1" applyBorder="1" applyAlignment="1" applyProtection="1">
      <alignment horizontal="center"/>
    </xf>
    <xf numFmtId="5" fontId="11" fillId="0" borderId="22" xfId="0" applyNumberFormat="1" applyFont="1" applyBorder="1" applyProtection="1"/>
    <xf numFmtId="5" fontId="16" fillId="0" borderId="22" xfId="0" applyNumberFormat="1" applyFont="1" applyBorder="1" applyAlignment="1" applyProtection="1">
      <alignment horizontal="center"/>
    </xf>
    <xf numFmtId="0" fontId="34" fillId="0" borderId="33" xfId="0" applyFont="1" applyBorder="1" applyAlignment="1" applyProtection="1">
      <alignment horizontal="center"/>
    </xf>
    <xf numFmtId="0" fontId="34" fillId="0" borderId="30" xfId="0" applyFont="1" applyBorder="1" applyAlignment="1" applyProtection="1">
      <alignment horizontal="center"/>
    </xf>
    <xf numFmtId="0" fontId="51" fillId="0" borderId="31" xfId="0" applyFont="1" applyBorder="1" applyProtection="1">
      <protection locked="0"/>
    </xf>
    <xf numFmtId="0" fontId="5" fillId="0" borderId="46" xfId="0" applyFont="1" applyBorder="1" applyProtection="1"/>
    <xf numFmtId="0" fontId="34" fillId="0" borderId="41" xfId="0" applyFont="1" applyBorder="1" applyProtection="1"/>
    <xf numFmtId="5" fontId="11" fillId="0" borderId="14" xfId="0" applyNumberFormat="1" applyFont="1" applyBorder="1" applyProtection="1"/>
    <xf numFmtId="5" fontId="6" fillId="0" borderId="53" xfId="0" applyNumberFormat="1" applyFont="1" applyBorder="1" applyProtection="1"/>
    <xf numFmtId="0" fontId="42" fillId="0" borderId="0" xfId="0" applyFont="1" applyAlignment="1" applyProtection="1">
      <alignment horizontal="left"/>
    </xf>
    <xf numFmtId="0" fontId="7" fillId="0" borderId="31" xfId="0" applyFont="1" applyBorder="1" applyAlignment="1" applyProtection="1">
      <alignment horizontal="centerContinuous"/>
    </xf>
    <xf numFmtId="0" fontId="6" fillId="0" borderId="21" xfId="0" applyFont="1" applyBorder="1" applyProtection="1"/>
    <xf numFmtId="5" fontId="6" fillId="0" borderId="21" xfId="0" applyNumberFormat="1" applyFont="1" applyBorder="1" applyProtection="1"/>
    <xf numFmtId="0" fontId="6" fillId="0" borderId="21" xfId="0" applyFont="1" applyBorder="1" applyAlignment="1" applyProtection="1">
      <alignment horizontal="centerContinuous"/>
    </xf>
    <xf numFmtId="0" fontId="7" fillId="0" borderId="46" xfId="0" applyFont="1" applyBorder="1" applyProtection="1"/>
    <xf numFmtId="5" fontId="6" fillId="0" borderId="24" xfId="0" applyNumberFormat="1" applyFont="1" applyBorder="1" applyProtection="1"/>
    <xf numFmtId="0" fontId="34" fillId="0" borderId="31" xfId="0" applyFont="1" applyBorder="1" applyProtection="1"/>
    <xf numFmtId="0" fontId="34" fillId="0" borderId="6" xfId="0" applyFont="1" applyBorder="1" applyAlignment="1" applyProtection="1">
      <alignment horizontal="center"/>
    </xf>
    <xf numFmtId="0" fontId="34" fillId="0" borderId="46" xfId="0" applyFont="1" applyBorder="1" applyProtection="1"/>
    <xf numFmtId="0" fontId="34" fillId="0" borderId="54" xfId="0" applyFont="1" applyBorder="1" applyProtection="1"/>
    <xf numFmtId="5" fontId="34" fillId="0" borderId="54" xfId="0" applyNumberFormat="1" applyFont="1" applyBorder="1" applyProtection="1"/>
    <xf numFmtId="0" fontId="34" fillId="0" borderId="50" xfId="0" applyFont="1" applyBorder="1" applyProtection="1"/>
    <xf numFmtId="0" fontId="34" fillId="0" borderId="33" xfId="0" applyFont="1" applyBorder="1" applyProtection="1"/>
    <xf numFmtId="0" fontId="34" fillId="0" borderId="30" xfId="0" applyFont="1" applyBorder="1" applyAlignment="1" applyProtection="1">
      <alignment horizontal="centerContinuous"/>
    </xf>
    <xf numFmtId="5" fontId="34" fillId="0" borderId="0" xfId="0" applyNumberFormat="1" applyFont="1" applyProtection="1"/>
    <xf numFmtId="5" fontId="34" fillId="0" borderId="31" xfId="0" applyNumberFormat="1" applyFont="1" applyBorder="1" applyProtection="1"/>
    <xf numFmtId="5" fontId="51" fillId="0" borderId="31" xfId="0" applyNumberFormat="1" applyFont="1" applyBorder="1" applyProtection="1">
      <protection locked="0"/>
    </xf>
    <xf numFmtId="37" fontId="51" fillId="0" borderId="31" xfId="0" applyNumberFormat="1" applyFont="1" applyBorder="1" applyProtection="1">
      <protection locked="0"/>
    </xf>
    <xf numFmtId="0" fontId="34" fillId="0" borderId="56" xfId="0" applyFont="1" applyBorder="1" applyProtection="1"/>
    <xf numFmtId="5" fontId="34" fillId="0" borderId="56" xfId="0" applyNumberFormat="1" applyFont="1" applyBorder="1" applyProtection="1"/>
    <xf numFmtId="0" fontId="51" fillId="0" borderId="33" xfId="0" applyFont="1" applyBorder="1" applyProtection="1">
      <protection locked="0"/>
    </xf>
    <xf numFmtId="5" fontId="51" fillId="0" borderId="9" xfId="0" applyNumberFormat="1" applyFont="1" applyBorder="1" applyProtection="1">
      <protection locked="0"/>
    </xf>
    <xf numFmtId="0" fontId="34" fillId="0" borderId="6" xfId="0" applyFont="1" applyBorder="1" applyAlignment="1" applyProtection="1">
      <alignment horizontal="right"/>
    </xf>
    <xf numFmtId="0" fontId="30" fillId="0" borderId="0" xfId="0" applyFont="1" applyProtection="1"/>
    <xf numFmtId="37" fontId="51" fillId="0" borderId="21" xfId="0" applyNumberFormat="1" applyFont="1" applyBorder="1" applyProtection="1">
      <protection locked="0"/>
    </xf>
    <xf numFmtId="37" fontId="34" fillId="0" borderId="12" xfId="0" applyNumberFormat="1" applyFont="1" applyBorder="1" applyProtection="1"/>
    <xf numFmtId="167" fontId="6" fillId="0" borderId="0" xfId="0" applyNumberFormat="1" applyFont="1" applyProtection="1"/>
    <xf numFmtId="0" fontId="30" fillId="0" borderId="1" xfId="0" applyFont="1" applyBorder="1" applyProtection="1"/>
    <xf numFmtId="0" fontId="30" fillId="0" borderId="3" xfId="0" applyFont="1" applyBorder="1" applyProtection="1"/>
    <xf numFmtId="0" fontId="30" fillId="0" borderId="2" xfId="0" applyFont="1" applyBorder="1" applyProtection="1"/>
    <xf numFmtId="0" fontId="9" fillId="0" borderId="0" xfId="0" applyFont="1" applyAlignment="1" applyProtection="1">
      <alignment horizontal="center"/>
    </xf>
    <xf numFmtId="10" fontId="33" fillId="0" borderId="9" xfId="0" applyNumberFormat="1" applyFont="1" applyBorder="1" applyProtection="1">
      <protection locked="0"/>
    </xf>
    <xf numFmtId="0" fontId="15" fillId="0" borderId="0" xfId="0" applyFont="1" applyProtection="1"/>
    <xf numFmtId="0" fontId="15" fillId="0" borderId="1" xfId="0" applyFont="1" applyBorder="1" applyProtection="1"/>
    <xf numFmtId="0" fontId="15" fillId="0" borderId="2" xfId="0" applyFont="1" applyBorder="1" applyProtection="1"/>
    <xf numFmtId="0" fontId="15" fillId="0" borderId="4" xfId="0" applyFont="1" applyBorder="1" applyAlignment="1" applyProtection="1">
      <alignment horizontal="centerContinuous"/>
    </xf>
    <xf numFmtId="0" fontId="15" fillId="0" borderId="0" xfId="0" applyFont="1" applyAlignment="1">
      <alignment horizontal="centerContinuous"/>
    </xf>
    <xf numFmtId="0" fontId="55" fillId="0" borderId="0" xfId="0" applyFont="1" applyAlignment="1" applyProtection="1">
      <alignment horizontal="center"/>
    </xf>
    <xf numFmtId="0" fontId="15" fillId="0" borderId="9" xfId="0" applyFont="1" applyBorder="1" applyProtection="1"/>
    <xf numFmtId="0" fontId="15" fillId="0" borderId="6" xfId="0" applyFont="1" applyBorder="1" applyProtection="1"/>
    <xf numFmtId="0" fontId="5" fillId="0" borderId="4" xfId="0" applyFont="1" applyBorder="1" applyAlignment="1">
      <alignment horizontal="centerContinuous"/>
    </xf>
    <xf numFmtId="0" fontId="16" fillId="0" borderId="4" xfId="0" applyFont="1" applyBorder="1" applyAlignment="1">
      <alignment horizontal="center" vertical="top"/>
    </xf>
    <xf numFmtId="0" fontId="16" fillId="0" borderId="18" xfId="0" applyFont="1" applyBorder="1" applyAlignment="1">
      <alignment horizontal="center"/>
    </xf>
    <xf numFmtId="0" fontId="15" fillId="0" borderId="0" xfId="0" applyFont="1" applyAlignment="1">
      <alignment horizontal="center"/>
    </xf>
    <xf numFmtId="0" fontId="11" fillId="0" borderId="21" xfId="0" applyFont="1" applyBorder="1"/>
    <xf numFmtId="9" fontId="11" fillId="0" borderId="8" xfId="0" applyNumberFormat="1" applyFont="1" applyBorder="1" applyProtection="1"/>
    <xf numFmtId="0" fontId="56" fillId="0" borderId="0" xfId="0" applyFont="1" applyAlignment="1" applyProtection="1">
      <alignment horizontal="centerContinuous"/>
      <protection locked="0"/>
    </xf>
    <xf numFmtId="9" fontId="15" fillId="0" borderId="8" xfId="0" applyNumberFormat="1" applyFont="1" applyBorder="1" applyAlignment="1" applyProtection="1">
      <alignment horizontal="centerContinuous"/>
    </xf>
    <xf numFmtId="37" fontId="39" fillId="0" borderId="0" xfId="0" applyNumberFormat="1" applyFont="1" applyAlignment="1" applyProtection="1">
      <alignment horizontal="centerContinuous"/>
      <protection locked="0"/>
    </xf>
    <xf numFmtId="9" fontId="16" fillId="0" borderId="8" xfId="0" applyNumberFormat="1" applyFont="1" applyBorder="1" applyAlignment="1" applyProtection="1">
      <alignment horizontal="centerContinuous"/>
    </xf>
    <xf numFmtId="0" fontId="6" fillId="0" borderId="41" xfId="0" applyFont="1" applyBorder="1" applyProtection="1"/>
    <xf numFmtId="0" fontId="33" fillId="0" borderId="20" xfId="0" applyFont="1" applyBorder="1" applyProtection="1">
      <protection locked="0"/>
    </xf>
    <xf numFmtId="0" fontId="49" fillId="0" borderId="0" xfId="0" applyFont="1" applyProtection="1"/>
    <xf numFmtId="0" fontId="34" fillId="0" borderId="36" xfId="0" applyFont="1" applyBorder="1" applyAlignment="1" applyProtection="1">
      <alignment horizontal="centerContinuous"/>
    </xf>
    <xf numFmtId="0" fontId="51" fillId="0" borderId="12" xfId="0" applyFont="1" applyBorder="1" applyProtection="1">
      <protection locked="0"/>
    </xf>
    <xf numFmtId="0" fontId="34" fillId="0" borderId="15" xfId="0" applyFont="1" applyBorder="1" applyAlignment="1" applyProtection="1">
      <alignment horizontal="centerContinuous"/>
    </xf>
    <xf numFmtId="37" fontId="34" fillId="0" borderId="9" xfId="0" applyNumberFormat="1" applyFont="1" applyBorder="1" applyAlignment="1" applyProtection="1">
      <alignment horizontal="centerContinuous"/>
    </xf>
    <xf numFmtId="37" fontId="34" fillId="0" borderId="30" xfId="0" applyNumberFormat="1" applyFont="1" applyBorder="1" applyAlignment="1" applyProtection="1">
      <alignment horizontal="centerContinuous"/>
    </xf>
    <xf numFmtId="37" fontId="34" fillId="0" borderId="37" xfId="0" applyNumberFormat="1" applyFont="1" applyBorder="1" applyAlignment="1" applyProtection="1">
      <alignment horizontal="centerContinuous"/>
    </xf>
    <xf numFmtId="37" fontId="34" fillId="0" borderId="37" xfId="0" applyNumberFormat="1" applyFont="1" applyBorder="1" applyAlignment="1" applyProtection="1">
      <alignment horizontal="center"/>
    </xf>
    <xf numFmtId="37" fontId="34" fillId="0" borderId="9" xfId="0" applyNumberFormat="1" applyFont="1" applyBorder="1" applyProtection="1"/>
    <xf numFmtId="37" fontId="34" fillId="0" borderId="9" xfId="0" applyNumberFormat="1" applyFont="1" applyBorder="1" applyAlignment="1" applyProtection="1">
      <alignment horizontal="center"/>
    </xf>
    <xf numFmtId="37" fontId="34" fillId="0" borderId="32" xfId="0" applyNumberFormat="1" applyFont="1" applyBorder="1" applyAlignment="1" applyProtection="1">
      <alignment horizontal="center"/>
    </xf>
    <xf numFmtId="37" fontId="34" fillId="0" borderId="8" xfId="0" applyNumberFormat="1" applyFont="1" applyBorder="1" applyAlignment="1" applyProtection="1">
      <alignment horizontal="center"/>
    </xf>
    <xf numFmtId="37" fontId="6" fillId="0" borderId="12" xfId="0" applyNumberFormat="1" applyFont="1" applyBorder="1" applyProtection="1"/>
    <xf numFmtId="0" fontId="6" fillId="0" borderId="47" xfId="0" applyFont="1" applyBorder="1" applyProtection="1"/>
    <xf numFmtId="0" fontId="6" fillId="0" borderId="48" xfId="0" applyFont="1" applyBorder="1" applyProtection="1"/>
    <xf numFmtId="0" fontId="6" fillId="0" borderId="57" xfId="0" applyFont="1" applyBorder="1" applyProtection="1"/>
    <xf numFmtId="37" fontId="6" fillId="0" borderId="58" xfId="0" applyNumberFormat="1" applyFont="1" applyBorder="1" applyProtection="1"/>
    <xf numFmtId="0" fontId="6" fillId="0" borderId="55" xfId="0" applyFont="1" applyBorder="1" applyProtection="1"/>
    <xf numFmtId="37" fontId="6" fillId="0" borderId="0" xfId="0" applyNumberFormat="1" applyFont="1" applyAlignment="1" applyProtection="1">
      <alignment horizontal="right"/>
    </xf>
    <xf numFmtId="0" fontId="55" fillId="0" borderId="0" xfId="0" applyFont="1" applyAlignment="1">
      <alignment horizontal="centerContinuous"/>
    </xf>
    <xf numFmtId="0" fontId="7" fillId="0" borderId="0" xfId="0" applyFont="1" applyAlignment="1">
      <alignment horizontal="center"/>
    </xf>
    <xf numFmtId="0" fontId="5" fillId="0" borderId="0" xfId="0" applyFont="1"/>
    <xf numFmtId="0" fontId="30" fillId="0" borderId="0" xfId="0" applyFont="1" applyAlignment="1">
      <alignment horizontal="center"/>
    </xf>
    <xf numFmtId="5" fontId="16" fillId="0" borderId="0" xfId="0" applyNumberFormat="1" applyFont="1" applyAlignment="1" applyProtection="1">
      <alignment horizontal="left"/>
    </xf>
    <xf numFmtId="37" fontId="7" fillId="0" borderId="0" xfId="0" applyNumberFormat="1" applyFont="1" applyProtection="1"/>
    <xf numFmtId="0" fontId="16" fillId="0" borderId="0" xfId="0" applyFont="1" applyAlignment="1">
      <alignment horizontal="left"/>
    </xf>
    <xf numFmtId="37" fontId="30" fillId="0" borderId="0" xfId="0" applyNumberFormat="1" applyFont="1" applyProtection="1"/>
    <xf numFmtId="5" fontId="30" fillId="0" borderId="0" xfId="0" applyNumberFormat="1" applyFont="1" applyProtection="1"/>
    <xf numFmtId="5" fontId="7" fillId="0" borderId="0" xfId="0" applyNumberFormat="1" applyFont="1" applyProtection="1"/>
    <xf numFmtId="0" fontId="30" fillId="0" borderId="0" xfId="0" applyFont="1" applyAlignment="1" applyProtection="1">
      <alignment horizontal="center"/>
    </xf>
    <xf numFmtId="0" fontId="6" fillId="0" borderId="0" xfId="0" applyFont="1" applyAlignment="1">
      <alignment horizontal="center"/>
    </xf>
    <xf numFmtId="168" fontId="11" fillId="0" borderId="0" xfId="0" applyNumberFormat="1" applyFont="1" applyProtection="1"/>
    <xf numFmtId="169" fontId="11" fillId="0" borderId="0" xfId="0" applyNumberFormat="1" applyFont="1" applyProtection="1"/>
    <xf numFmtId="39" fontId="11" fillId="0" borderId="0" xfId="0" applyNumberFormat="1" applyFont="1" applyProtection="1"/>
    <xf numFmtId="0" fontId="31" fillId="0" borderId="0" xfId="0" applyFont="1"/>
    <xf numFmtId="165" fontId="11" fillId="0" borderId="0" xfId="0" applyNumberFormat="1" applyFont="1" applyProtection="1"/>
    <xf numFmtId="0" fontId="43" fillId="0" borderId="0" xfId="0" applyFont="1"/>
    <xf numFmtId="0" fontId="25" fillId="0" borderId="31" xfId="0" applyFont="1" applyBorder="1" applyAlignment="1" applyProtection="1">
      <alignment horizontal="fill"/>
    </xf>
    <xf numFmtId="37" fontId="25" fillId="0" borderId="31" xfId="0" applyNumberFormat="1" applyFont="1" applyBorder="1" applyAlignment="1" applyProtection="1">
      <alignment horizontal="fill"/>
    </xf>
    <xf numFmtId="37" fontId="25" fillId="0" borderId="21" xfId="0" applyNumberFormat="1" applyFont="1" applyBorder="1" applyAlignment="1" applyProtection="1">
      <alignment horizontal="fill"/>
    </xf>
    <xf numFmtId="0" fontId="6" fillId="0" borderId="0" xfId="0" applyFont="1" applyAlignment="1" applyProtection="1">
      <alignment horizontal="fill"/>
    </xf>
    <xf numFmtId="37" fontId="6" fillId="0" borderId="8" xfId="0" applyNumberFormat="1" applyFont="1" applyBorder="1" applyAlignment="1" applyProtection="1">
      <alignment horizontal="fill"/>
    </xf>
    <xf numFmtId="10" fontId="11" fillId="0" borderId="31" xfId="0" applyNumberFormat="1" applyFont="1" applyBorder="1" applyAlignment="1" applyProtection="1">
      <alignment horizontal="fill"/>
    </xf>
    <xf numFmtId="10" fontId="11" fillId="0" borderId="46" xfId="0" applyNumberFormat="1" applyFont="1" applyBorder="1" applyAlignment="1" applyProtection="1">
      <alignment horizontal="fill"/>
    </xf>
    <xf numFmtId="0" fontId="0" fillId="0" borderId="21" xfId="0" applyBorder="1"/>
    <xf numFmtId="0" fontId="6" fillId="0" borderId="0" xfId="0" applyFont="1" applyBorder="1" applyProtection="1"/>
    <xf numFmtId="0" fontId="6" fillId="0" borderId="59" xfId="0" applyFont="1" applyBorder="1" applyAlignment="1" applyProtection="1">
      <alignment horizontal="center"/>
    </xf>
    <xf numFmtId="0" fontId="6" fillId="0" borderId="13" xfId="0" applyFont="1" applyBorder="1" applyAlignment="1" applyProtection="1">
      <alignment horizontal="center"/>
    </xf>
    <xf numFmtId="0" fontId="6" fillId="0" borderId="60" xfId="0" applyFont="1" applyBorder="1" applyProtection="1"/>
    <xf numFmtId="0" fontId="11" fillId="0" borderId="0" xfId="0" applyFont="1" applyAlignment="1" applyProtection="1">
      <alignment horizontal="left"/>
    </xf>
    <xf numFmtId="5" fontId="11" fillId="0" borderId="0" xfId="0" applyNumberFormat="1" applyFont="1" applyAlignment="1" applyProtection="1">
      <alignment horizontal="right"/>
    </xf>
    <xf numFmtId="0" fontId="11" fillId="0" borderId="0" xfId="0" applyFont="1" applyAlignment="1">
      <alignment horizontal="right"/>
    </xf>
    <xf numFmtId="0" fontId="11" fillId="0" borderId="0" xfId="0" applyFont="1" applyAlignment="1">
      <alignment horizontal="left"/>
    </xf>
    <xf numFmtId="0" fontId="6" fillId="0" borderId="19" xfId="0" applyFont="1" applyBorder="1" applyAlignment="1" applyProtection="1">
      <alignment horizontal="left"/>
    </xf>
    <xf numFmtId="0" fontId="6" fillId="0" borderId="16" xfId="0" applyFont="1" applyBorder="1" applyAlignment="1" applyProtection="1">
      <alignment horizontal="left"/>
    </xf>
    <xf numFmtId="0" fontId="3" fillId="0" borderId="0" xfId="0" applyFont="1"/>
    <xf numFmtId="0" fontId="16" fillId="0" borderId="0" xfId="0" applyFont="1" applyAlignment="1"/>
    <xf numFmtId="0" fontId="6" fillId="0" borderId="0" xfId="0" applyFont="1" applyAlignment="1" applyProtection="1"/>
    <xf numFmtId="0" fontId="6" fillId="0" borderId="0" xfId="0" applyFont="1" applyBorder="1" applyAlignment="1" applyProtection="1">
      <alignment horizontal="centerContinuous"/>
    </xf>
    <xf numFmtId="0" fontId="11" fillId="0" borderId="0" xfId="0" applyFont="1" applyAlignment="1"/>
    <xf numFmtId="0" fontId="50" fillId="0" borderId="0" xfId="0" applyFont="1" applyAlignment="1" applyProtection="1"/>
    <xf numFmtId="0" fontId="34" fillId="0" borderId="0" xfId="0" applyFont="1" applyAlignment="1" applyProtection="1"/>
    <xf numFmtId="0" fontId="0" fillId="0" borderId="8" xfId="0" applyBorder="1"/>
    <xf numFmtId="0" fontId="34" fillId="0" borderId="9" xfId="0" applyFont="1" applyBorder="1" applyAlignment="1" applyProtection="1"/>
    <xf numFmtId="0" fontId="6" fillId="0" borderId="8" xfId="0" applyFont="1" applyBorder="1" applyAlignment="1" applyProtection="1"/>
    <xf numFmtId="0" fontId="33" fillId="0" borderId="8" xfId="0" applyFont="1" applyBorder="1" applyAlignment="1" applyProtection="1">
      <protection locked="0"/>
    </xf>
    <xf numFmtId="0" fontId="33" fillId="0" borderId="7" xfId="0" applyFont="1" applyBorder="1" applyAlignment="1" applyProtection="1">
      <protection locked="0"/>
    </xf>
    <xf numFmtId="0" fontId="16" fillId="0" borderId="0" xfId="0" applyFont="1" applyAlignment="1">
      <alignment wrapText="1"/>
    </xf>
    <xf numFmtId="0" fontId="32" fillId="0" borderId="0" xfId="0" applyFont="1" applyAlignment="1"/>
    <xf numFmtId="0" fontId="32" fillId="0" borderId="0" xfId="0" applyFont="1" applyAlignment="1">
      <alignment vertical="top" wrapText="1"/>
    </xf>
    <xf numFmtId="0" fontId="32" fillId="0" borderId="6" xfId="0" applyFont="1" applyBorder="1" applyAlignment="1">
      <alignment vertical="top" wrapText="1"/>
    </xf>
    <xf numFmtId="0" fontId="32" fillId="0" borderId="0" xfId="0" applyFont="1" applyAlignment="1">
      <alignment wrapText="1"/>
    </xf>
    <xf numFmtId="0" fontId="34" fillId="0" borderId="33" xfId="0" applyFont="1" applyBorder="1" applyAlignment="1" applyProtection="1"/>
    <xf numFmtId="0" fontId="11" fillId="0" borderId="0" xfId="0" applyFont="1" applyAlignment="1" applyProtection="1"/>
    <xf numFmtId="0" fontId="0" fillId="0" borderId="30" xfId="0" applyBorder="1"/>
    <xf numFmtId="0" fontId="0" fillId="0" borderId="9" xfId="0" applyBorder="1"/>
    <xf numFmtId="0" fontId="34" fillId="0" borderId="31" xfId="0" applyFont="1" applyBorder="1" applyAlignment="1" applyProtection="1"/>
    <xf numFmtId="49" fontId="19" fillId="0" borderId="0" xfId="0" applyNumberFormat="1" applyFont="1" applyProtection="1">
      <protection locked="0"/>
    </xf>
    <xf numFmtId="49" fontId="19" fillId="3" borderId="0" xfId="0" applyNumberFormat="1" applyFont="1" applyFill="1" applyProtection="1">
      <protection locked="0"/>
    </xf>
    <xf numFmtId="0" fontId="6" fillId="6" borderId="0" xfId="0" applyFont="1" applyFill="1" applyAlignment="1" applyProtection="1"/>
    <xf numFmtId="38" fontId="33" fillId="0" borderId="8" xfId="0" applyNumberFormat="1" applyFont="1" applyBorder="1" applyProtection="1">
      <protection locked="0"/>
    </xf>
    <xf numFmtId="38" fontId="33" fillId="0" borderId="32" xfId="0" applyNumberFormat="1" applyFont="1" applyBorder="1" applyProtection="1">
      <protection locked="0"/>
    </xf>
    <xf numFmtId="6" fontId="33" fillId="0" borderId="8" xfId="0" applyNumberFormat="1" applyFont="1" applyBorder="1" applyProtection="1">
      <protection locked="0"/>
    </xf>
    <xf numFmtId="6" fontId="33" fillId="0" borderId="32" xfId="0" applyNumberFormat="1" applyFont="1" applyBorder="1" applyProtection="1">
      <protection locked="0"/>
    </xf>
    <xf numFmtId="3" fontId="6" fillId="0" borderId="9" xfId="0" applyNumberFormat="1" applyFont="1" applyBorder="1" applyProtection="1"/>
    <xf numFmtId="3" fontId="6" fillId="0" borderId="0" xfId="0" applyNumberFormat="1" applyFont="1" applyProtection="1"/>
    <xf numFmtId="37" fontId="6" fillId="7" borderId="39" xfId="0" applyNumberFormat="1" applyFont="1" applyFill="1" applyBorder="1" applyProtection="1"/>
    <xf numFmtId="0" fontId="0" fillId="0" borderId="6" xfId="0" applyBorder="1"/>
    <xf numFmtId="0" fontId="0" fillId="0" borderId="7" xfId="0" applyBorder="1"/>
    <xf numFmtId="0" fontId="7" fillId="0" borderId="33" xfId="0" applyFont="1" applyBorder="1" applyAlignment="1" applyProtection="1"/>
    <xf numFmtId="0" fontId="29" fillId="0" borderId="0" xfId="0" applyFont="1" applyProtection="1">
      <protection locked="0"/>
    </xf>
    <xf numFmtId="0" fontId="6" fillId="0" borderId="0" xfId="0" applyFont="1" applyProtection="1">
      <protection locked="0"/>
    </xf>
    <xf numFmtId="0" fontId="6" fillId="0" borderId="21" xfId="0" applyFont="1" applyBorder="1" applyAlignment="1" applyProtection="1"/>
    <xf numFmtId="37" fontId="34" fillId="8" borderId="32" xfId="0" applyNumberFormat="1" applyFont="1" applyFill="1" applyBorder="1" applyProtection="1"/>
    <xf numFmtId="37" fontId="34" fillId="8" borderId="35" xfId="0" applyNumberFormat="1" applyFont="1" applyFill="1" applyBorder="1" applyProtection="1"/>
    <xf numFmtId="0" fontId="7" fillId="0" borderId="31" xfId="0" applyFont="1" applyBorder="1" applyAlignment="1" applyProtection="1"/>
    <xf numFmtId="0" fontId="25" fillId="0" borderId="16" xfId="0" applyFont="1" applyBorder="1" applyAlignment="1" applyProtection="1">
      <alignment horizontal="center"/>
    </xf>
    <xf numFmtId="0" fontId="50" fillId="0" borderId="0" xfId="0" applyFont="1"/>
    <xf numFmtId="0" fontId="50" fillId="0" borderId="8" xfId="0" applyFont="1" applyBorder="1"/>
    <xf numFmtId="0" fontId="7" fillId="0" borderId="4" xfId="0" applyFont="1" applyBorder="1" applyProtection="1"/>
    <xf numFmtId="0" fontId="11" fillId="0" borderId="12" xfId="0" applyFont="1" applyBorder="1" applyAlignment="1" applyProtection="1"/>
    <xf numFmtId="0" fontId="58" fillId="0" borderId="4" xfId="0" applyFont="1" applyBorder="1" applyAlignment="1" applyProtection="1">
      <alignment horizontal="center"/>
    </xf>
    <xf numFmtId="0" fontId="58" fillId="0" borderId="0" xfId="0" applyFont="1" applyAlignment="1" applyProtection="1">
      <alignment horizontal="left"/>
    </xf>
    <xf numFmtId="0" fontId="58" fillId="0" borderId="4" xfId="0" applyFont="1" applyBorder="1" applyProtection="1"/>
    <xf numFmtId="0" fontId="58" fillId="0" borderId="10" xfId="0" applyFont="1" applyBorder="1" applyProtection="1"/>
    <xf numFmtId="0" fontId="58" fillId="0" borderId="12" xfId="0" applyFont="1" applyBorder="1" applyAlignment="1" applyProtection="1">
      <alignment horizontal="left"/>
    </xf>
    <xf numFmtId="0" fontId="59" fillId="0" borderId="3" xfId="0" applyFont="1" applyBorder="1" applyProtection="1"/>
    <xf numFmtId="0" fontId="11" fillId="0" borderId="4" xfId="0" applyFont="1" applyFill="1" applyBorder="1" applyProtection="1"/>
    <xf numFmtId="0" fontId="11" fillId="0" borderId="0" xfId="0" applyFont="1" applyFill="1" applyProtection="1"/>
    <xf numFmtId="0" fontId="11" fillId="0" borderId="8" xfId="0" applyFont="1" applyFill="1" applyBorder="1" applyProtection="1"/>
    <xf numFmtId="0" fontId="60" fillId="0" borderId="2" xfId="0" applyFont="1" applyBorder="1" applyProtection="1"/>
    <xf numFmtId="0" fontId="6" fillId="0" borderId="0" xfId="0" applyFont="1" applyFill="1" applyProtection="1"/>
    <xf numFmtId="0" fontId="6" fillId="0" borderId="0" xfId="0" applyFont="1" applyFill="1" applyAlignment="1" applyProtection="1">
      <alignment horizontal="left"/>
    </xf>
    <xf numFmtId="0" fontId="6" fillId="0" borderId="0" xfId="0" applyFont="1" applyFill="1" applyAlignment="1" applyProtection="1">
      <alignment horizontal="centerContinuous"/>
    </xf>
    <xf numFmtId="0" fontId="6" fillId="0" borderId="8" xfId="0" applyFont="1" applyFill="1" applyBorder="1" applyAlignment="1" applyProtection="1">
      <alignment horizontal="centerContinuous"/>
    </xf>
    <xf numFmtId="0" fontId="61" fillId="0" borderId="3" xfId="0" applyFont="1" applyBorder="1" applyProtection="1"/>
    <xf numFmtId="0" fontId="5" fillId="0" borderId="3" xfId="0" applyFont="1" applyBorder="1"/>
    <xf numFmtId="0" fontId="34" fillId="0" borderId="4" xfId="0" applyFont="1" applyFill="1" applyBorder="1" applyAlignment="1">
      <alignment horizontal="right"/>
    </xf>
    <xf numFmtId="0" fontId="34" fillId="0" borderId="0" xfId="0" applyFont="1" applyFill="1"/>
    <xf numFmtId="0" fontId="34" fillId="0" borderId="8" xfId="0" applyFont="1" applyFill="1" applyBorder="1"/>
    <xf numFmtId="0" fontId="4" fillId="0" borderId="0" xfId="0" applyFont="1" applyProtection="1"/>
    <xf numFmtId="0" fontId="60" fillId="0" borderId="8" xfId="0" applyFont="1" applyBorder="1" applyProtection="1"/>
    <xf numFmtId="0" fontId="6" fillId="0" borderId="4" xfId="0" applyFont="1" applyFill="1" applyBorder="1" applyProtection="1"/>
    <xf numFmtId="0" fontId="6" fillId="0" borderId="0" xfId="0" applyFont="1" applyFill="1"/>
    <xf numFmtId="0" fontId="6" fillId="0" borderId="8" xfId="0" applyFont="1" applyFill="1" applyBorder="1" applyProtection="1"/>
    <xf numFmtId="0" fontId="34" fillId="0" borderId="0" xfId="0" applyFont="1" applyFill="1" applyProtection="1"/>
    <xf numFmtId="0" fontId="34" fillId="0" borderId="8" xfId="0" applyFont="1" applyFill="1" applyBorder="1" applyProtection="1"/>
    <xf numFmtId="0" fontId="7" fillId="0" borderId="1" xfId="0" applyFont="1" applyFill="1" applyBorder="1" applyAlignment="1">
      <alignment horizontal="centerContinuous"/>
    </xf>
    <xf numFmtId="0" fontId="11" fillId="0" borderId="2" xfId="0" applyFont="1" applyFill="1" applyBorder="1" applyAlignment="1">
      <alignment horizontal="centerContinuous"/>
    </xf>
    <xf numFmtId="0" fontId="30" fillId="0" borderId="3" xfId="0" applyFont="1" applyFill="1" applyBorder="1" applyAlignment="1">
      <alignment horizontal="centerContinuous"/>
    </xf>
    <xf numFmtId="0" fontId="30" fillId="0" borderId="4" xfId="0" applyFont="1" applyFill="1" applyBorder="1" applyAlignment="1">
      <alignment horizontal="centerContinuous"/>
    </xf>
    <xf numFmtId="0" fontId="16" fillId="0" borderId="0" xfId="0" applyFont="1" applyFill="1" applyAlignment="1">
      <alignment horizontal="centerContinuous"/>
    </xf>
    <xf numFmtId="0" fontId="16" fillId="0" borderId="8" xfId="0" applyFont="1" applyFill="1" applyBorder="1" applyAlignment="1">
      <alignment horizontal="centerContinuous"/>
    </xf>
    <xf numFmtId="0" fontId="11" fillId="0" borderId="4" xfId="0" applyFont="1" applyFill="1" applyBorder="1"/>
    <xf numFmtId="0" fontId="11" fillId="0" borderId="0" xfId="0" applyFont="1" applyFill="1"/>
    <xf numFmtId="0" fontId="11" fillId="0" borderId="8" xfId="0" applyFont="1" applyFill="1" applyBorder="1"/>
    <xf numFmtId="0" fontId="11" fillId="0" borderId="10" xfId="0" applyFont="1" applyFill="1" applyBorder="1"/>
    <xf numFmtId="0" fontId="11" fillId="0" borderId="11" xfId="0" applyFont="1" applyFill="1" applyBorder="1"/>
    <xf numFmtId="0" fontId="16" fillId="0" borderId="12" xfId="0" applyFont="1" applyFill="1" applyBorder="1" applyAlignment="1">
      <alignment horizontal="center"/>
    </xf>
    <xf numFmtId="0" fontId="16" fillId="0" borderId="38" xfId="0" applyFont="1" applyFill="1" applyBorder="1" applyAlignment="1">
      <alignment horizontal="centerContinuous"/>
    </xf>
    <xf numFmtId="0" fontId="11" fillId="0" borderId="42" xfId="0" applyFont="1" applyFill="1" applyBorder="1" applyAlignment="1">
      <alignment horizontal="centerContinuous"/>
    </xf>
    <xf numFmtId="0" fontId="16" fillId="0" borderId="12" xfId="0" applyFont="1" applyFill="1" applyBorder="1" applyAlignment="1">
      <alignment horizontal="centerContinuous"/>
    </xf>
    <xf numFmtId="0" fontId="11" fillId="0" borderId="12" xfId="0" applyFont="1" applyFill="1" applyBorder="1" applyAlignment="1">
      <alignment horizontal="centerContinuous"/>
    </xf>
    <xf numFmtId="0" fontId="11" fillId="0" borderId="35" xfId="0" applyFont="1" applyFill="1" applyBorder="1" applyAlignment="1">
      <alignment horizontal="centerContinuous"/>
    </xf>
    <xf numFmtId="0" fontId="11" fillId="0" borderId="36" xfId="0" applyFont="1" applyFill="1" applyBorder="1" applyAlignment="1">
      <alignment horizontal="centerContinuous"/>
    </xf>
    <xf numFmtId="0" fontId="16" fillId="0" borderId="4" xfId="0" applyFont="1" applyFill="1" applyBorder="1" applyAlignment="1">
      <alignment horizontal="center"/>
    </xf>
    <xf numFmtId="0" fontId="16" fillId="0" borderId="19" xfId="0" applyFont="1" applyFill="1" applyBorder="1" applyAlignment="1">
      <alignment horizontal="center"/>
    </xf>
    <xf numFmtId="0" fontId="16" fillId="0" borderId="0" xfId="0" applyFont="1" applyFill="1" applyAlignment="1">
      <alignment horizontal="center"/>
    </xf>
    <xf numFmtId="0" fontId="16" fillId="0" borderId="11" xfId="0" applyFont="1" applyFill="1" applyBorder="1" applyAlignment="1">
      <alignment horizontal="center"/>
    </xf>
    <xf numFmtId="0" fontId="16" fillId="0" borderId="34" xfId="0" applyFont="1" applyFill="1" applyBorder="1" applyAlignment="1">
      <alignment horizontal="center"/>
    </xf>
    <xf numFmtId="0" fontId="16" fillId="0" borderId="35" xfId="0" applyFont="1" applyFill="1" applyBorder="1" applyAlignment="1">
      <alignment horizontal="center"/>
    </xf>
    <xf numFmtId="0" fontId="16" fillId="0" borderId="36" xfId="0" applyFont="1" applyFill="1" applyBorder="1" applyAlignment="1">
      <alignment horizontal="center"/>
    </xf>
    <xf numFmtId="0" fontId="16" fillId="0" borderId="15" xfId="0" applyFont="1" applyFill="1" applyBorder="1" applyAlignment="1">
      <alignment horizontal="center"/>
    </xf>
    <xf numFmtId="0" fontId="11" fillId="0" borderId="16" xfId="0" applyFont="1" applyFill="1" applyBorder="1"/>
    <xf numFmtId="0" fontId="16" fillId="0" borderId="9" xfId="0" applyFont="1" applyFill="1" applyBorder="1" applyAlignment="1">
      <alignment horizontal="center"/>
    </xf>
    <xf numFmtId="0" fontId="16" fillId="0" borderId="16" xfId="0" applyFont="1" applyFill="1" applyBorder="1" applyAlignment="1">
      <alignment horizontal="center"/>
    </xf>
    <xf numFmtId="0" fontId="16" fillId="0" borderId="33" xfId="0" applyFont="1" applyFill="1" applyBorder="1" applyAlignment="1">
      <alignment horizontal="center"/>
    </xf>
    <xf numFmtId="0" fontId="16" fillId="0" borderId="37" xfId="0" applyFont="1" applyFill="1" applyBorder="1" applyAlignment="1">
      <alignment horizontal="center"/>
    </xf>
    <xf numFmtId="0" fontId="16" fillId="0" borderId="30" xfId="0" applyFont="1" applyFill="1" applyBorder="1" applyAlignment="1">
      <alignment horizontal="center"/>
    </xf>
    <xf numFmtId="0" fontId="36" fillId="0" borderId="19" xfId="0" applyFont="1" applyFill="1" applyBorder="1" applyProtection="1">
      <protection locked="0"/>
    </xf>
    <xf numFmtId="0" fontId="19" fillId="0" borderId="0" xfId="0" applyFont="1" applyFill="1" applyProtection="1">
      <protection locked="0"/>
    </xf>
    <xf numFmtId="0" fontId="19" fillId="0" borderId="19" xfId="0" applyFont="1" applyFill="1" applyBorder="1" applyProtection="1">
      <protection locked="0"/>
    </xf>
    <xf numFmtId="0" fontId="19" fillId="0" borderId="31" xfId="0" applyFont="1" applyFill="1" applyBorder="1" applyProtection="1">
      <protection locked="0"/>
    </xf>
    <xf numFmtId="0" fontId="19" fillId="0" borderId="32" xfId="0" applyFont="1" applyFill="1" applyBorder="1" applyProtection="1">
      <protection locked="0"/>
    </xf>
    <xf numFmtId="0" fontId="19" fillId="0" borderId="8" xfId="0" applyFont="1" applyFill="1" applyBorder="1" applyProtection="1">
      <protection locked="0"/>
    </xf>
    <xf numFmtId="5" fontId="19" fillId="0" borderId="0" xfId="0" applyNumberFormat="1" applyFont="1" applyFill="1" applyProtection="1">
      <protection locked="0"/>
    </xf>
    <xf numFmtId="10" fontId="19" fillId="0" borderId="19" xfId="0" applyNumberFormat="1" applyFont="1" applyFill="1" applyBorder="1" applyProtection="1">
      <protection locked="0"/>
    </xf>
    <xf numFmtId="5" fontId="19" fillId="0" borderId="31" xfId="0" applyNumberFormat="1" applyFont="1" applyFill="1" applyBorder="1" applyProtection="1">
      <protection locked="0"/>
    </xf>
    <xf numFmtId="5" fontId="19" fillId="0" borderId="19" xfId="0" applyNumberFormat="1" applyFont="1" applyFill="1" applyBorder="1" applyProtection="1">
      <protection locked="0"/>
    </xf>
    <xf numFmtId="5" fontId="19" fillId="0" borderId="32" xfId="0" applyNumberFormat="1" applyFont="1" applyFill="1" applyBorder="1" applyProtection="1">
      <protection locked="0"/>
    </xf>
    <xf numFmtId="5" fontId="19" fillId="0" borderId="8" xfId="0" applyNumberFormat="1" applyFont="1" applyFill="1" applyBorder="1" applyProtection="1">
      <protection locked="0"/>
    </xf>
    <xf numFmtId="37" fontId="19" fillId="0" borderId="0" xfId="0" applyNumberFormat="1" applyFont="1" applyFill="1" applyProtection="1">
      <protection locked="0"/>
    </xf>
    <xf numFmtId="37" fontId="19" fillId="0" borderId="31" xfId="0" applyNumberFormat="1" applyFont="1" applyFill="1" applyBorder="1" applyProtection="1">
      <protection locked="0"/>
    </xf>
    <xf numFmtId="37" fontId="19" fillId="0" borderId="19" xfId="0" applyNumberFormat="1" applyFont="1" applyFill="1" applyBorder="1" applyProtection="1">
      <protection locked="0"/>
    </xf>
    <xf numFmtId="37" fontId="19" fillId="0" borderId="32" xfId="0" applyNumberFormat="1" applyFont="1" applyFill="1" applyBorder="1" applyProtection="1">
      <protection locked="0"/>
    </xf>
    <xf numFmtId="37" fontId="19" fillId="0" borderId="8" xfId="0" applyNumberFormat="1" applyFont="1" applyFill="1" applyBorder="1" applyProtection="1">
      <protection locked="0"/>
    </xf>
    <xf numFmtId="0" fontId="7" fillId="0" borderId="19" xfId="0" applyFont="1" applyFill="1" applyBorder="1" applyAlignment="1">
      <alignment horizontal="center"/>
    </xf>
    <xf numFmtId="0" fontId="11" fillId="0" borderId="19" xfId="0" applyFont="1" applyFill="1" applyBorder="1"/>
    <xf numFmtId="5" fontId="11" fillId="0" borderId="39" xfId="0" applyNumberFormat="1" applyFont="1" applyFill="1" applyBorder="1" applyProtection="1"/>
    <xf numFmtId="10" fontId="11" fillId="0" borderId="19" xfId="0" applyNumberFormat="1" applyFont="1" applyFill="1" applyBorder="1" applyProtection="1"/>
    <xf numFmtId="37" fontId="11" fillId="0" borderId="31" xfId="0" applyNumberFormat="1" applyFont="1" applyFill="1" applyBorder="1" applyProtection="1"/>
    <xf numFmtId="37" fontId="11" fillId="0" borderId="19" xfId="0" applyNumberFormat="1" applyFont="1" applyFill="1" applyBorder="1" applyProtection="1"/>
    <xf numFmtId="37" fontId="11" fillId="0" borderId="32" xfId="0" applyNumberFormat="1" applyFont="1" applyFill="1" applyBorder="1" applyProtection="1"/>
    <xf numFmtId="37" fontId="11" fillId="0" borderId="8" xfId="0" applyNumberFormat="1" applyFont="1" applyFill="1" applyBorder="1" applyProtection="1"/>
    <xf numFmtId="0" fontId="11" fillId="0" borderId="5" xfId="0" applyFont="1" applyFill="1" applyBorder="1"/>
    <xf numFmtId="37" fontId="11" fillId="0" borderId="0" xfId="0" applyNumberFormat="1" applyFont="1" applyFill="1" applyProtection="1"/>
    <xf numFmtId="0" fontId="7" fillId="0" borderId="22" xfId="0" applyFont="1" applyFill="1" applyBorder="1" applyAlignment="1">
      <alignment horizontal="left"/>
    </xf>
    <xf numFmtId="0" fontId="11" fillId="0" borderId="6" xfId="0" applyFont="1" applyFill="1" applyBorder="1"/>
    <xf numFmtId="0" fontId="11" fillId="0" borderId="22" xfId="0" applyFont="1" applyFill="1" applyBorder="1"/>
    <xf numFmtId="5" fontId="11" fillId="0" borderId="54" xfId="0" applyNumberFormat="1" applyFont="1" applyFill="1" applyBorder="1" applyProtection="1"/>
    <xf numFmtId="10" fontId="11" fillId="0" borderId="22" xfId="0" applyNumberFormat="1" applyFont="1" applyFill="1" applyBorder="1" applyProtection="1"/>
    <xf numFmtId="5" fontId="11" fillId="0" borderId="56" xfId="0" applyNumberFormat="1" applyFont="1" applyFill="1" applyBorder="1" applyProtection="1"/>
    <xf numFmtId="0" fontId="11" fillId="0" borderId="0" xfId="0" applyFont="1" applyFill="1" applyBorder="1"/>
    <xf numFmtId="0" fontId="7" fillId="0" borderId="0" xfId="0" applyFont="1" applyFill="1" applyBorder="1" applyAlignment="1">
      <alignment horizontal="left"/>
    </xf>
    <xf numFmtId="5" fontId="11" fillId="0" borderId="0" xfId="0" applyNumberFormat="1" applyFont="1" applyFill="1" applyBorder="1" applyProtection="1"/>
    <xf numFmtId="10" fontId="11" fillId="0" borderId="0" xfId="0" applyNumberFormat="1" applyFont="1" applyFill="1" applyBorder="1" applyProtection="1"/>
    <xf numFmtId="0" fontId="6" fillId="0" borderId="13" xfId="0" applyFont="1" applyFill="1" applyBorder="1" applyProtection="1"/>
    <xf numFmtId="0" fontId="6" fillId="0" borderId="12" xfId="0" applyFont="1" applyFill="1" applyBorder="1" applyProtection="1"/>
    <xf numFmtId="0" fontId="6" fillId="0" borderId="35" xfId="0" applyFont="1" applyFill="1" applyBorder="1" applyProtection="1"/>
    <xf numFmtId="0" fontId="6" fillId="0" borderId="35" xfId="0" applyFont="1" applyFill="1" applyBorder="1" applyAlignment="1" applyProtection="1">
      <alignment horizontal="center"/>
    </xf>
    <xf numFmtId="0" fontId="6" fillId="0" borderId="36" xfId="0" applyFont="1" applyFill="1" applyBorder="1" applyProtection="1"/>
    <xf numFmtId="0" fontId="6" fillId="0" borderId="20" xfId="0" applyFont="1" applyFill="1" applyBorder="1" applyAlignment="1" applyProtection="1">
      <alignment horizontal="center"/>
    </xf>
    <xf numFmtId="0" fontId="6" fillId="0" borderId="32" xfId="0" applyFont="1" applyFill="1" applyBorder="1" applyProtection="1"/>
    <xf numFmtId="0" fontId="6" fillId="0" borderId="32" xfId="0" applyFont="1" applyFill="1" applyBorder="1" applyAlignment="1" applyProtection="1">
      <alignment horizontal="center"/>
    </xf>
    <xf numFmtId="0" fontId="6" fillId="0" borderId="32" xfId="0" applyFont="1" applyFill="1" applyBorder="1" applyAlignment="1" applyProtection="1">
      <alignment horizontal="centerContinuous"/>
    </xf>
    <xf numFmtId="0" fontId="6" fillId="0" borderId="20" xfId="0" applyFont="1" applyFill="1" applyBorder="1" applyProtection="1"/>
    <xf numFmtId="0" fontId="6" fillId="0" borderId="8" xfId="0" applyFont="1" applyFill="1" applyBorder="1" applyAlignment="1" applyProtection="1">
      <alignment horizontal="center"/>
    </xf>
    <xf numFmtId="0" fontId="9" fillId="0" borderId="0" xfId="0" applyFont="1" applyFill="1" applyBorder="1" applyProtection="1"/>
    <xf numFmtId="0" fontId="33" fillId="0" borderId="32" xfId="0" applyFont="1" applyFill="1" applyBorder="1" applyProtection="1">
      <protection locked="0"/>
    </xf>
    <xf numFmtId="37" fontId="6" fillId="0" borderId="32" xfId="0" applyNumberFormat="1" applyFont="1" applyFill="1" applyBorder="1" applyProtection="1"/>
    <xf numFmtId="0" fontId="6" fillId="0" borderId="20" xfId="0" applyFont="1" applyFill="1" applyBorder="1" applyAlignment="1" applyProtection="1">
      <alignment horizontal="right"/>
    </xf>
    <xf numFmtId="37" fontId="33" fillId="0" borderId="32" xfId="0" applyNumberFormat="1" applyFont="1" applyFill="1" applyBorder="1" applyProtection="1">
      <protection locked="0"/>
    </xf>
    <xf numFmtId="5" fontId="33" fillId="0" borderId="32" xfId="0" applyNumberFormat="1" applyFont="1" applyFill="1" applyBorder="1" applyProtection="1">
      <protection locked="0"/>
    </xf>
    <xf numFmtId="5" fontId="33" fillId="0" borderId="8" xfId="0" applyNumberFormat="1" applyFont="1" applyFill="1" applyBorder="1" applyProtection="1">
      <protection locked="0"/>
    </xf>
    <xf numFmtId="37" fontId="33" fillId="0" borderId="8" xfId="0" applyNumberFormat="1" applyFont="1" applyFill="1" applyBorder="1" applyProtection="1">
      <protection locked="0"/>
    </xf>
    <xf numFmtId="0" fontId="6" fillId="0" borderId="32" xfId="0" applyFont="1" applyFill="1" applyBorder="1" applyAlignment="1" applyProtection="1">
      <alignment horizontal="right"/>
    </xf>
    <xf numFmtId="37" fontId="6" fillId="0" borderId="35" xfId="0" applyNumberFormat="1" applyFont="1" applyFill="1" applyBorder="1" applyProtection="1"/>
    <xf numFmtId="165" fontId="6" fillId="0" borderId="32" xfId="0" applyNumberFormat="1" applyFont="1" applyFill="1" applyBorder="1" applyAlignment="1" applyProtection="1">
      <alignment horizontal="center"/>
    </xf>
    <xf numFmtId="5" fontId="6" fillId="0" borderId="35" xfId="0" applyNumberFormat="1" applyFont="1" applyFill="1" applyBorder="1" applyProtection="1"/>
    <xf numFmtId="5" fontId="6" fillId="0" borderId="36" xfId="0" applyNumberFormat="1" applyFont="1" applyFill="1" applyBorder="1" applyProtection="1"/>
    <xf numFmtId="0" fontId="6" fillId="0" borderId="13" xfId="0" applyFont="1" applyFill="1" applyBorder="1" applyAlignment="1" applyProtection="1">
      <alignment horizontal="right"/>
    </xf>
    <xf numFmtId="0" fontId="0" fillId="0" borderId="32" xfId="0" applyFill="1" applyBorder="1"/>
    <xf numFmtId="37" fontId="11" fillId="0" borderId="0" xfId="0" applyNumberFormat="1" applyFont="1" applyFill="1" applyBorder="1" applyProtection="1"/>
    <xf numFmtId="0" fontId="6" fillId="0" borderId="23" xfId="0" applyFont="1" applyFill="1" applyBorder="1" applyAlignment="1" applyProtection="1">
      <alignment horizontal="right"/>
    </xf>
    <xf numFmtId="0" fontId="6" fillId="0" borderId="6" xfId="0" applyFont="1" applyFill="1" applyBorder="1" applyProtection="1"/>
    <xf numFmtId="0" fontId="6" fillId="0" borderId="41" xfId="0" applyFont="1" applyFill="1" applyBorder="1" applyAlignment="1" applyProtection="1">
      <alignment horizontal="right"/>
    </xf>
    <xf numFmtId="37" fontId="6" fillId="0" borderId="49" xfId="0" applyNumberFormat="1" applyFont="1" applyFill="1" applyBorder="1" applyProtection="1"/>
    <xf numFmtId="5" fontId="6" fillId="0" borderId="49" xfId="0" applyNumberFormat="1" applyFont="1" applyFill="1" applyBorder="1" applyProtection="1"/>
    <xf numFmtId="0" fontId="11" fillId="0" borderId="4" xfId="0" applyFont="1" applyFill="1" applyBorder="1" applyAlignment="1">
      <alignment horizontal="right"/>
    </xf>
    <xf numFmtId="0" fontId="11" fillId="0" borderId="5" xfId="0" applyFont="1" applyFill="1" applyBorder="1" applyAlignment="1">
      <alignment horizontal="right"/>
    </xf>
    <xf numFmtId="5" fontId="11" fillId="0" borderId="50" xfId="0" applyNumberFormat="1" applyFont="1" applyFill="1" applyBorder="1" applyProtection="1"/>
    <xf numFmtId="0" fontId="34" fillId="0" borderId="2" xfId="0" applyFont="1" applyFill="1" applyBorder="1" applyProtection="1"/>
    <xf numFmtId="0" fontId="34" fillId="0" borderId="4" xfId="0" applyFont="1" applyFill="1" applyBorder="1" applyProtection="1"/>
    <xf numFmtId="0" fontId="34" fillId="0" borderId="0" xfId="0" applyFont="1" applyFill="1" applyAlignment="1" applyProtection="1">
      <alignment horizontal="centerContinuous"/>
    </xf>
    <xf numFmtId="0" fontId="34" fillId="0" borderId="8" xfId="0" applyFont="1" applyFill="1" applyBorder="1" applyAlignment="1" applyProtection="1">
      <alignment horizontal="centerContinuous"/>
    </xf>
    <xf numFmtId="0" fontId="34" fillId="0" borderId="35" xfId="0" applyFont="1" applyFill="1" applyBorder="1" applyProtection="1"/>
    <xf numFmtId="0" fontId="34" fillId="0" borderId="32" xfId="0" applyFont="1" applyFill="1" applyBorder="1" applyProtection="1"/>
    <xf numFmtId="0" fontId="34" fillId="0" borderId="32" xfId="0" applyFont="1" applyFill="1" applyBorder="1" applyAlignment="1" applyProtection="1">
      <alignment horizontal="centerContinuous"/>
    </xf>
    <xf numFmtId="0" fontId="34" fillId="0" borderId="11" xfId="0" applyFont="1" applyFill="1" applyBorder="1" applyProtection="1"/>
    <xf numFmtId="0" fontId="34" fillId="0" borderId="19" xfId="0" applyFont="1" applyFill="1" applyBorder="1" applyProtection="1"/>
    <xf numFmtId="0" fontId="34" fillId="0" borderId="19" xfId="0" applyFont="1" applyFill="1" applyBorder="1" applyAlignment="1" applyProtection="1">
      <alignment horizontal="center"/>
    </xf>
    <xf numFmtId="0" fontId="34" fillId="0" borderId="32" xfId="0" applyFont="1" applyFill="1" applyBorder="1" applyAlignment="1" applyProtection="1">
      <alignment horizontal="center"/>
    </xf>
    <xf numFmtId="37" fontId="51" fillId="0" borderId="19" xfId="0" applyNumberFormat="1" applyFont="1" applyFill="1" applyBorder="1" applyProtection="1">
      <protection locked="0"/>
    </xf>
    <xf numFmtId="0" fontId="51" fillId="0" borderId="19" xfId="0" applyFont="1" applyFill="1" applyBorder="1" applyProtection="1">
      <protection locked="0"/>
    </xf>
    <xf numFmtId="0" fontId="0" fillId="0" borderId="0" xfId="0" applyFill="1"/>
    <xf numFmtId="0" fontId="34" fillId="0" borderId="31" xfId="0" applyFont="1" applyFill="1" applyBorder="1" applyAlignment="1" applyProtection="1">
      <alignment horizontal="centerContinuous"/>
    </xf>
    <xf numFmtId="0" fontId="34" fillId="0" borderId="6" xfId="0" applyFont="1" applyFill="1" applyBorder="1" applyProtection="1"/>
    <xf numFmtId="0" fontId="5" fillId="0" borderId="61" xfId="0" applyFont="1" applyFill="1" applyBorder="1" applyProtection="1"/>
    <xf numFmtId="0" fontId="5" fillId="0" borderId="62" xfId="0" applyFont="1" applyFill="1" applyBorder="1" applyProtection="1"/>
    <xf numFmtId="0" fontId="5" fillId="0" borderId="63" xfId="0" applyFont="1" applyFill="1" applyBorder="1" applyProtection="1"/>
    <xf numFmtId="0" fontId="5" fillId="0" borderId="64" xfId="0" applyFont="1" applyFill="1" applyBorder="1" applyAlignment="1" applyProtection="1">
      <alignment horizontal="centerContinuous"/>
    </xf>
    <xf numFmtId="0" fontId="0" fillId="0" borderId="0" xfId="0" applyFill="1" applyBorder="1" applyAlignment="1">
      <alignment horizontal="centerContinuous"/>
    </xf>
    <xf numFmtId="0" fontId="16" fillId="0" borderId="0" xfId="0" applyFont="1" applyFill="1" applyBorder="1" applyAlignment="1" applyProtection="1">
      <alignment horizontal="centerContinuous"/>
    </xf>
    <xf numFmtId="0" fontId="5" fillId="0" borderId="0" xfId="0" applyFont="1" applyFill="1" applyBorder="1" applyAlignment="1" applyProtection="1">
      <alignment horizontal="centerContinuous"/>
    </xf>
    <xf numFmtId="0" fontId="5" fillId="0" borderId="65" xfId="0" applyFont="1" applyFill="1" applyBorder="1" applyAlignment="1" applyProtection="1">
      <alignment horizontal="centerContinuous"/>
    </xf>
    <xf numFmtId="0" fontId="5" fillId="0" borderId="64" xfId="0" applyFont="1" applyFill="1" applyBorder="1" applyProtection="1"/>
    <xf numFmtId="0" fontId="34" fillId="0" borderId="64" xfId="0" applyFont="1" applyFill="1" applyBorder="1" applyProtection="1"/>
    <xf numFmtId="0" fontId="34" fillId="0" borderId="0" xfId="0" applyFont="1" applyFill="1" applyBorder="1" applyProtection="1"/>
    <xf numFmtId="0" fontId="34" fillId="0" borderId="65" xfId="0" applyFont="1" applyFill="1" applyBorder="1" applyProtection="1"/>
    <xf numFmtId="0" fontId="34" fillId="0" borderId="0" xfId="0" applyFont="1" applyFill="1" applyBorder="1" applyAlignment="1" applyProtection="1"/>
    <xf numFmtId="0" fontId="34" fillId="0" borderId="0" xfId="0" applyFont="1" applyFill="1" applyBorder="1" applyAlignment="1" applyProtection="1">
      <alignment horizontal="centerContinuous"/>
    </xf>
    <xf numFmtId="0" fontId="34" fillId="0" borderId="65" xfId="0" applyFont="1" applyFill="1" applyBorder="1" applyAlignment="1" applyProtection="1">
      <alignment horizontal="centerContinuous"/>
    </xf>
    <xf numFmtId="0" fontId="34" fillId="0" borderId="66" xfId="0" applyFont="1" applyFill="1" applyBorder="1" applyProtection="1"/>
    <xf numFmtId="0" fontId="34" fillId="0" borderId="67" xfId="0" applyFont="1" applyFill="1" applyBorder="1" applyProtection="1"/>
    <xf numFmtId="0" fontId="34" fillId="0" borderId="68" xfId="0" applyFont="1" applyFill="1" applyBorder="1" applyProtection="1"/>
    <xf numFmtId="0" fontId="34" fillId="0" borderId="69" xfId="0" applyFont="1" applyFill="1" applyBorder="1" applyProtection="1"/>
    <xf numFmtId="0" fontId="34" fillId="0" borderId="70" xfId="0" applyFont="1" applyFill="1" applyBorder="1" applyProtection="1"/>
    <xf numFmtId="0" fontId="34" fillId="0" borderId="69" xfId="0" applyFont="1" applyFill="1" applyBorder="1" applyAlignment="1" applyProtection="1">
      <alignment horizontal="center"/>
    </xf>
    <xf numFmtId="0" fontId="34" fillId="0" borderId="0" xfId="0" applyFont="1" applyFill="1" applyBorder="1" applyAlignment="1" applyProtection="1">
      <alignment horizontal="center"/>
    </xf>
    <xf numFmtId="0" fontId="34" fillId="0" borderId="11" xfId="0" applyFont="1" applyFill="1" applyBorder="1" applyAlignment="1" applyProtection="1">
      <alignment horizontal="center"/>
    </xf>
    <xf numFmtId="0" fontId="34" fillId="0" borderId="35" xfId="0" applyFont="1" applyFill="1" applyBorder="1" applyAlignment="1" applyProtection="1">
      <alignment horizontal="center"/>
    </xf>
    <xf numFmtId="0" fontId="34" fillId="0" borderId="70" xfId="0" applyFont="1" applyFill="1" applyBorder="1" applyAlignment="1" applyProtection="1">
      <alignment horizontal="center"/>
    </xf>
    <xf numFmtId="0" fontId="34" fillId="0" borderId="71" xfId="0" applyFont="1" applyFill="1" applyBorder="1" applyProtection="1"/>
    <xf numFmtId="0" fontId="34" fillId="0" borderId="41" xfId="0" applyFont="1" applyFill="1" applyBorder="1" applyProtection="1"/>
    <xf numFmtId="0" fontId="34" fillId="0" borderId="22" xfId="0" applyFont="1" applyFill="1" applyBorder="1" applyProtection="1"/>
    <xf numFmtId="0" fontId="34" fillId="0" borderId="72" xfId="0" applyFont="1" applyFill="1" applyBorder="1" applyProtection="1"/>
    <xf numFmtId="0" fontId="34" fillId="0" borderId="0" xfId="0" applyFont="1" applyFill="1" applyBorder="1" applyAlignment="1" applyProtection="1">
      <alignment horizontal="right"/>
    </xf>
    <xf numFmtId="0" fontId="34" fillId="0" borderId="64" xfId="0" applyFont="1" applyFill="1" applyBorder="1" applyAlignment="1" applyProtection="1">
      <alignment horizontal="center"/>
    </xf>
    <xf numFmtId="0" fontId="51" fillId="0" borderId="0" xfId="0" applyFont="1" applyFill="1" applyBorder="1" applyAlignment="1" applyProtection="1">
      <alignment horizontal="right"/>
      <protection locked="0"/>
    </xf>
    <xf numFmtId="0" fontId="51" fillId="0" borderId="0" xfId="0" applyFont="1" applyFill="1" applyBorder="1" applyProtection="1">
      <protection locked="0"/>
    </xf>
    <xf numFmtId="5" fontId="34" fillId="0" borderId="65" xfId="0" applyNumberFormat="1" applyFont="1" applyFill="1" applyBorder="1" applyProtection="1"/>
    <xf numFmtId="37" fontId="34" fillId="0" borderId="65" xfId="0" applyNumberFormat="1" applyFont="1" applyFill="1" applyBorder="1" applyProtection="1"/>
    <xf numFmtId="0" fontId="51" fillId="0" borderId="73" xfId="0" applyFont="1" applyFill="1" applyBorder="1" applyProtection="1">
      <protection locked="0"/>
    </xf>
    <xf numFmtId="0" fontId="5" fillId="0" borderId="16" xfId="0" applyFont="1" applyFill="1" applyBorder="1" applyProtection="1"/>
    <xf numFmtId="170" fontId="34" fillId="0" borderId="19" xfId="0" applyNumberFormat="1" applyFont="1" applyFill="1" applyBorder="1" applyProtection="1">
      <protection locked="0"/>
    </xf>
    <xf numFmtId="170" fontId="34" fillId="0" borderId="0" xfId="0" applyNumberFormat="1" applyFont="1" applyFill="1" applyBorder="1" applyAlignment="1" applyProtection="1">
      <alignment horizontal="right"/>
      <protection locked="0"/>
    </xf>
    <xf numFmtId="170" fontId="34" fillId="0" borderId="0" xfId="0" applyNumberFormat="1" applyFont="1" applyFill="1" applyBorder="1" applyProtection="1">
      <protection locked="0"/>
    </xf>
    <xf numFmtId="170" fontId="34" fillId="0" borderId="65" xfId="0" applyNumberFormat="1" applyFont="1" applyFill="1" applyBorder="1" applyProtection="1"/>
    <xf numFmtId="0" fontId="11" fillId="0" borderId="74" xfId="0" applyFont="1" applyFill="1" applyBorder="1"/>
    <xf numFmtId="0" fontId="11" fillId="0" borderId="2" xfId="0" applyFont="1" applyFill="1" applyBorder="1"/>
    <xf numFmtId="0" fontId="11" fillId="0" borderId="75" xfId="0" applyFont="1" applyFill="1" applyBorder="1"/>
    <xf numFmtId="0" fontId="11" fillId="0" borderId="64" xfId="0" applyFont="1" applyFill="1" applyBorder="1"/>
    <xf numFmtId="0" fontId="7" fillId="0" borderId="61" xfId="0" applyFont="1" applyFill="1" applyBorder="1" applyAlignment="1">
      <alignment horizontal="centerContinuous"/>
    </xf>
    <xf numFmtId="0" fontId="7" fillId="0" borderId="76" xfId="0" applyFont="1" applyFill="1" applyBorder="1" applyAlignment="1">
      <alignment horizontal="centerContinuous"/>
    </xf>
    <xf numFmtId="0" fontId="11" fillId="0" borderId="62" xfId="0" applyFont="1" applyFill="1" applyBorder="1" applyAlignment="1">
      <alignment horizontal="centerContinuous"/>
    </xf>
    <xf numFmtId="0" fontId="11" fillId="0" borderId="63" xfId="0" applyFont="1" applyFill="1" applyBorder="1" applyAlignment="1">
      <alignment horizontal="centerContinuous"/>
    </xf>
    <xf numFmtId="0" fontId="11" fillId="0" borderId="65" xfId="0" applyFont="1" applyFill="1" applyBorder="1"/>
    <xf numFmtId="0" fontId="11" fillId="0" borderId="66" xfId="0" applyFont="1" applyFill="1" applyBorder="1"/>
    <xf numFmtId="0" fontId="11" fillId="0" borderId="67" xfId="0" applyFont="1" applyFill="1" applyBorder="1"/>
    <xf numFmtId="0" fontId="11" fillId="0" borderId="68" xfId="0" applyFont="1" applyFill="1" applyBorder="1"/>
    <xf numFmtId="0" fontId="11" fillId="0" borderId="73" xfId="0" applyFont="1" applyFill="1" applyBorder="1"/>
    <xf numFmtId="0" fontId="11" fillId="0" borderId="32" xfId="0" applyFont="1" applyFill="1" applyBorder="1"/>
    <xf numFmtId="0" fontId="16" fillId="0" borderId="32" xfId="0" applyFont="1" applyFill="1" applyBorder="1" applyAlignment="1">
      <alignment horizontal="center"/>
    </xf>
    <xf numFmtId="0" fontId="16" fillId="0" borderId="0" xfId="0" applyFont="1" applyFill="1" applyBorder="1" applyAlignment="1">
      <alignment horizontal="centerContinuous"/>
    </xf>
    <xf numFmtId="0" fontId="11" fillId="0" borderId="32" xfId="0" applyFont="1" applyFill="1" applyBorder="1" applyAlignment="1">
      <alignment horizontal="centerContinuous"/>
    </xf>
    <xf numFmtId="0" fontId="16" fillId="0" borderId="65" xfId="0" applyFont="1" applyFill="1" applyBorder="1" applyAlignment="1">
      <alignment horizontal="center"/>
    </xf>
    <xf numFmtId="0" fontId="16" fillId="0" borderId="73" xfId="0" applyFont="1" applyFill="1" applyBorder="1" applyAlignment="1">
      <alignment horizontal="center"/>
    </xf>
    <xf numFmtId="0" fontId="11" fillId="0" borderId="77" xfId="0" applyFont="1" applyFill="1" applyBorder="1"/>
    <xf numFmtId="0" fontId="11" fillId="0" borderId="41" xfId="0" applyFont="1" applyFill="1" applyBorder="1"/>
    <xf numFmtId="0" fontId="16" fillId="0" borderId="41" xfId="0" applyFont="1" applyFill="1" applyBorder="1" applyAlignment="1">
      <alignment horizontal="center"/>
    </xf>
    <xf numFmtId="0" fontId="16" fillId="0" borderId="78" xfId="0" applyFont="1" applyFill="1" applyBorder="1" applyAlignment="1">
      <alignment horizontal="center"/>
    </xf>
    <xf numFmtId="0" fontId="34" fillId="0" borderId="79" xfId="0" applyFont="1" applyFill="1" applyBorder="1" applyProtection="1"/>
    <xf numFmtId="0" fontId="34" fillId="0" borderId="66" xfId="0" applyFont="1" applyFill="1" applyBorder="1" applyAlignment="1" applyProtection="1">
      <alignment horizontal="center"/>
    </xf>
    <xf numFmtId="0" fontId="5" fillId="0" borderId="80" xfId="0" applyFont="1" applyFill="1" applyBorder="1" applyProtection="1"/>
    <xf numFmtId="5" fontId="34" fillId="0" borderId="80" xfId="0" applyNumberFormat="1" applyFont="1" applyFill="1" applyBorder="1" applyProtection="1"/>
    <xf numFmtId="0" fontId="34" fillId="0" borderId="67" xfId="0" applyFont="1" applyFill="1" applyBorder="1" applyAlignment="1" applyProtection="1">
      <alignment horizontal="right"/>
    </xf>
    <xf numFmtId="5" fontId="34" fillId="0" borderId="81" xfId="0" applyNumberFormat="1" applyFont="1" applyFill="1" applyBorder="1" applyProtection="1"/>
    <xf numFmtId="0" fontId="34" fillId="0" borderId="0" xfId="0" applyFont="1" applyBorder="1" applyProtection="1"/>
    <xf numFmtId="0" fontId="34" fillId="0" borderId="0" xfId="0" applyFont="1" applyBorder="1" applyAlignment="1" applyProtection="1">
      <alignment horizontal="right"/>
    </xf>
    <xf numFmtId="0" fontId="34" fillId="0" borderId="0" xfId="0" applyFont="1" applyBorder="1" applyAlignment="1" applyProtection="1">
      <alignment horizontal="centerContinuous"/>
    </xf>
    <xf numFmtId="0" fontId="34" fillId="0" borderId="26" xfId="0" applyFont="1" applyBorder="1" applyAlignment="1" applyProtection="1">
      <alignment horizontal="centerContinuous"/>
    </xf>
    <xf numFmtId="0" fontId="34" fillId="0" borderId="4" xfId="0" applyFont="1" applyBorder="1" applyAlignment="1" applyProtection="1">
      <alignment horizontal="centerContinuous"/>
    </xf>
    <xf numFmtId="0" fontId="5" fillId="0" borderId="5" xfId="0" applyFont="1" applyBorder="1" applyAlignment="1" applyProtection="1">
      <alignment horizontal="centerContinuous"/>
    </xf>
    <xf numFmtId="0" fontId="34" fillId="0" borderId="6" xfId="0" applyFont="1" applyBorder="1" applyAlignment="1" applyProtection="1">
      <alignment horizontal="centerContinuous"/>
    </xf>
    <xf numFmtId="0" fontId="34" fillId="0" borderId="7" xfId="0" applyFont="1" applyBorder="1" applyAlignment="1" applyProtection="1">
      <alignment horizontal="centerContinuous"/>
    </xf>
    <xf numFmtId="0" fontId="34" fillId="0" borderId="23" xfId="0" applyFont="1" applyBorder="1" applyProtection="1"/>
    <xf numFmtId="37" fontId="34" fillId="0" borderId="43" xfId="0" applyNumberFormat="1" applyFont="1" applyBorder="1" applyProtection="1"/>
    <xf numFmtId="0" fontId="34" fillId="0" borderId="0" xfId="0" applyFont="1" applyBorder="1" applyAlignment="1" applyProtection="1">
      <alignment horizontal="center"/>
    </xf>
    <xf numFmtId="0" fontId="34" fillId="0" borderId="22" xfId="0" applyFont="1" applyBorder="1" applyProtection="1"/>
    <xf numFmtId="0" fontId="11" fillId="0" borderId="1" xfId="0" applyFont="1" applyFill="1" applyBorder="1" applyProtection="1"/>
    <xf numFmtId="0" fontId="11" fillId="0" borderId="2" xfId="0" applyFont="1" applyFill="1" applyBorder="1" applyProtection="1"/>
    <xf numFmtId="0" fontId="59" fillId="0" borderId="3" xfId="0" applyFont="1" applyFill="1" applyBorder="1" applyProtection="1"/>
    <xf numFmtId="0" fontId="5" fillId="0" borderId="4" xfId="0" applyFont="1" applyFill="1" applyBorder="1" applyAlignment="1" applyProtection="1">
      <alignment horizontal="centerContinuous"/>
    </xf>
    <xf numFmtId="0" fontId="11" fillId="0" borderId="0" xfId="0" applyFont="1" applyFill="1" applyAlignment="1" applyProtection="1">
      <alignment horizontal="centerContinuous"/>
    </xf>
    <xf numFmtId="0" fontId="11" fillId="0" borderId="8" xfId="0" applyFont="1" applyFill="1" applyBorder="1" applyAlignment="1" applyProtection="1">
      <alignment horizontal="centerContinuous"/>
    </xf>
    <xf numFmtId="0" fontId="48" fillId="0" borderId="4" xfId="0" applyFont="1" applyFill="1" applyBorder="1" applyAlignment="1" applyProtection="1">
      <alignment horizontal="centerContinuous"/>
    </xf>
    <xf numFmtId="0" fontId="11" fillId="0" borderId="15" xfId="0" applyFont="1" applyFill="1" applyBorder="1" applyProtection="1"/>
    <xf numFmtId="0" fontId="11" fillId="0" borderId="9" xfId="0" applyFont="1" applyFill="1" applyBorder="1" applyProtection="1"/>
    <xf numFmtId="0" fontId="11" fillId="0" borderId="30" xfId="0" applyFont="1" applyFill="1" applyBorder="1" applyProtection="1"/>
    <xf numFmtId="0" fontId="34" fillId="0" borderId="1" xfId="0" applyFont="1" applyFill="1" applyBorder="1" applyProtection="1"/>
    <xf numFmtId="0" fontId="59" fillId="0" borderId="2" xfId="0" applyFont="1" applyFill="1" applyBorder="1" applyProtection="1"/>
    <xf numFmtId="0" fontId="11" fillId="0" borderId="3" xfId="0" applyFont="1" applyFill="1" applyBorder="1" applyProtection="1"/>
    <xf numFmtId="0" fontId="5" fillId="0" borderId="0" xfId="0" applyFont="1" applyFill="1" applyAlignment="1" applyProtection="1">
      <alignment horizontal="centerContinuous"/>
    </xf>
    <xf numFmtId="0" fontId="11" fillId="0" borderId="0" xfId="0" applyFont="1" applyFill="1" applyBorder="1" applyProtection="1"/>
    <xf numFmtId="37" fontId="34" fillId="0" borderId="53" xfId="0" applyNumberFormat="1" applyFont="1" applyBorder="1" applyProtection="1"/>
    <xf numFmtId="37" fontId="34" fillId="0" borderId="43" xfId="0" applyNumberFormat="1" applyFont="1" applyFill="1" applyBorder="1" applyProtection="1"/>
    <xf numFmtId="0" fontId="34" fillId="0" borderId="24" xfId="0" applyFont="1" applyBorder="1" applyProtection="1"/>
    <xf numFmtId="0" fontId="34" fillId="0" borderId="82" xfId="0" applyFont="1" applyBorder="1" applyProtection="1"/>
    <xf numFmtId="37" fontId="34" fillId="0" borderId="43" xfId="0" applyNumberFormat="1" applyFont="1" applyBorder="1" applyProtection="1">
      <protection locked="0"/>
    </xf>
    <xf numFmtId="37" fontId="34" fillId="0" borderId="42" xfId="0" applyNumberFormat="1" applyFont="1" applyBorder="1" applyProtection="1">
      <protection locked="0"/>
    </xf>
    <xf numFmtId="37" fontId="34" fillId="0" borderId="51" xfId="0" applyNumberFormat="1" applyFont="1" applyBorder="1" applyProtection="1">
      <protection locked="0"/>
    </xf>
    <xf numFmtId="0" fontId="6" fillId="0" borderId="0" xfId="0" applyFont="1" applyAlignment="1" applyProtection="1">
      <alignment horizontal="left" wrapText="1"/>
    </xf>
    <xf numFmtId="0" fontId="0" fillId="0" borderId="0" xfId="0" applyAlignment="1">
      <alignment wrapText="1"/>
    </xf>
    <xf numFmtId="0" fontId="62" fillId="0" borderId="0" xfId="0" applyFont="1" applyAlignment="1">
      <alignment wrapText="1"/>
    </xf>
    <xf numFmtId="0" fontId="47" fillId="0" borderId="0" xfId="0" applyFont="1" applyAlignment="1" applyProtection="1">
      <alignment wrapText="1"/>
      <protection locked="0"/>
    </xf>
    <xf numFmtId="0" fontId="33" fillId="0" borderId="0" xfId="0" applyFont="1" applyAlignment="1" applyProtection="1">
      <alignment wrapText="1"/>
      <protection locked="0"/>
    </xf>
    <xf numFmtId="0" fontId="33" fillId="0" borderId="6" xfId="0" applyFont="1" applyBorder="1" applyAlignment="1" applyProtection="1">
      <alignment wrapText="1"/>
      <protection locked="0"/>
    </xf>
    <xf numFmtId="0" fontId="19" fillId="0" borderId="0" xfId="0" applyFont="1" applyAlignment="1" applyProtection="1">
      <alignment wrapText="1"/>
      <protection locked="0"/>
    </xf>
    <xf numFmtId="0" fontId="19" fillId="0" borderId="0" xfId="0" applyFont="1" applyBorder="1" applyProtection="1">
      <protection locked="0"/>
    </xf>
    <xf numFmtId="0" fontId="33" fillId="0" borderId="0" xfId="0" applyFont="1" applyBorder="1" applyAlignment="1" applyProtection="1">
      <protection locked="0"/>
    </xf>
    <xf numFmtId="0" fontId="19" fillId="0" borderId="0" xfId="0" applyFont="1" applyFill="1" applyBorder="1" applyProtection="1">
      <protection locked="0"/>
    </xf>
    <xf numFmtId="0" fontId="19" fillId="0" borderId="0" xfId="0" applyFont="1" applyBorder="1" applyAlignment="1" applyProtection="1">
      <alignment wrapText="1"/>
      <protection locked="0"/>
    </xf>
    <xf numFmtId="0" fontId="33" fillId="0" borderId="0" xfId="0" applyFont="1" applyBorder="1" applyProtection="1"/>
    <xf numFmtId="0" fontId="33" fillId="0" borderId="0" xfId="0" applyFont="1" applyBorder="1"/>
    <xf numFmtId="0" fontId="33" fillId="0" borderId="0" xfId="0" applyFont="1" applyFill="1" applyBorder="1"/>
    <xf numFmtId="0" fontId="33" fillId="0" borderId="0" xfId="0" applyFont="1"/>
    <xf numFmtId="0" fontId="38" fillId="0" borderId="20" xfId="0" quotePrefix="1" applyFont="1" applyBorder="1" applyProtection="1">
      <protection locked="0"/>
    </xf>
    <xf numFmtId="0" fontId="40" fillId="0" borderId="0" xfId="0" applyFont="1" applyAlignment="1" applyProtection="1">
      <alignment wrapText="1"/>
      <protection locked="0"/>
    </xf>
    <xf numFmtId="0" fontId="7" fillId="0" borderId="0" xfId="0" applyFont="1" applyBorder="1" applyAlignment="1">
      <alignment horizontal="center" vertical="top" wrapText="1"/>
    </xf>
    <xf numFmtId="0" fontId="7" fillId="0" borderId="0" xfId="0" applyFont="1" applyFill="1" applyBorder="1" applyAlignment="1">
      <alignment horizontal="center" vertical="top" wrapText="1"/>
    </xf>
    <xf numFmtId="0" fontId="7" fillId="0" borderId="0" xfId="0" applyFont="1" applyBorder="1" applyAlignment="1">
      <alignment vertical="top" wrapText="1"/>
    </xf>
    <xf numFmtId="0" fontId="0" fillId="0" borderId="0" xfId="0" applyBorder="1" applyAlignment="1">
      <alignment horizontal="left"/>
    </xf>
    <xf numFmtId="14" fontId="0" fillId="0" borderId="0" xfId="0" applyNumberFormat="1" applyBorder="1" applyAlignment="1">
      <alignment horizontal="left"/>
    </xf>
    <xf numFmtId="8" fontId="0" fillId="0" borderId="0" xfId="0" applyNumberFormat="1" applyBorder="1" applyAlignment="1">
      <alignment horizontal="left"/>
    </xf>
    <xf numFmtId="0" fontId="0" fillId="0" borderId="0" xfId="0" applyFill="1" applyBorder="1" applyAlignment="1">
      <alignment horizontal="left"/>
    </xf>
    <xf numFmtId="6" fontId="7" fillId="0" borderId="0" xfId="0" applyNumberFormat="1" applyFont="1" applyFill="1" applyBorder="1" applyAlignment="1">
      <alignment horizontal="center" vertical="top" wrapText="1"/>
    </xf>
    <xf numFmtId="6" fontId="0" fillId="0" borderId="0" xfId="0" applyNumberFormat="1" applyBorder="1" applyAlignment="1">
      <alignment horizontal="left"/>
    </xf>
    <xf numFmtId="0" fontId="0" fillId="0" borderId="0" xfId="0" applyBorder="1"/>
    <xf numFmtId="0" fontId="6" fillId="0" borderId="0" xfId="0" applyFont="1" applyBorder="1" applyAlignment="1">
      <alignment vertical="top" wrapText="1"/>
    </xf>
    <xf numFmtId="14" fontId="6" fillId="0" borderId="0" xfId="0" applyNumberFormat="1" applyFont="1" applyBorder="1" applyAlignment="1">
      <alignment vertical="top" wrapText="1"/>
    </xf>
    <xf numFmtId="8" fontId="6" fillId="0" borderId="0" xfId="0" applyNumberFormat="1" applyFont="1" applyBorder="1" applyAlignment="1">
      <alignment horizontal="right" vertical="top" wrapText="1"/>
    </xf>
    <xf numFmtId="0" fontId="34" fillId="0" borderId="0" xfId="0" applyFont="1" applyBorder="1" applyAlignment="1">
      <alignment vertical="top"/>
    </xf>
    <xf numFmtId="0" fontId="51" fillId="0" borderId="4" xfId="0" applyFont="1" applyBorder="1" applyAlignment="1" applyProtection="1">
      <protection locked="0"/>
    </xf>
    <xf numFmtId="0" fontId="6" fillId="0" borderId="0" xfId="0" applyFont="1" applyAlignment="1"/>
    <xf numFmtId="0" fontId="25" fillId="0" borderId="0" xfId="0" applyFont="1" applyFill="1" applyProtection="1"/>
    <xf numFmtId="0" fontId="16" fillId="0" borderId="0" xfId="0" applyFont="1" applyFill="1" applyProtection="1"/>
    <xf numFmtId="0" fontId="11" fillId="0" borderId="32" xfId="0" applyFont="1" applyFill="1" applyBorder="1" applyProtection="1">
      <protection locked="0"/>
    </xf>
    <xf numFmtId="37" fontId="19" fillId="0" borderId="84" xfId="0" applyNumberFormat="1" applyFont="1" applyBorder="1" applyProtection="1">
      <protection locked="0"/>
    </xf>
    <xf numFmtId="37" fontId="19" fillId="0" borderId="85" xfId="0" applyNumberFormat="1" applyFont="1" applyBorder="1" applyProtection="1">
      <protection locked="0"/>
    </xf>
    <xf numFmtId="37" fontId="34" fillId="0" borderId="42" xfId="0" applyNumberFormat="1" applyFont="1" applyFill="1" applyBorder="1" applyProtection="1"/>
    <xf numFmtId="171" fontId="6" fillId="0" borderId="32" xfId="1" applyNumberFormat="1" applyFont="1" applyFill="1" applyBorder="1" applyProtection="1"/>
    <xf numFmtId="171" fontId="6" fillId="0" borderId="35" xfId="0" applyNumberFormat="1" applyFont="1" applyFill="1" applyBorder="1" applyProtection="1"/>
    <xf numFmtId="171" fontId="19" fillId="0" borderId="8" xfId="1" applyNumberFormat="1" applyFont="1" applyBorder="1" applyProtection="1">
      <protection locked="0"/>
    </xf>
    <xf numFmtId="0" fontId="19" fillId="0" borderId="32" xfId="0" applyNumberFormat="1" applyFont="1" applyFill="1" applyBorder="1" applyProtection="1">
      <protection locked="0"/>
    </xf>
    <xf numFmtId="0" fontId="19" fillId="0" borderId="32" xfId="0" applyNumberFormat="1" applyFont="1" applyBorder="1" applyProtection="1">
      <protection locked="0"/>
    </xf>
    <xf numFmtId="171" fontId="19" fillId="0" borderId="32" xfId="1" applyNumberFormat="1" applyFont="1" applyBorder="1" applyProtection="1">
      <protection locked="0"/>
    </xf>
    <xf numFmtId="171" fontId="19" fillId="0" borderId="19" xfId="1" applyNumberFormat="1" applyFont="1" applyFill="1" applyBorder="1" applyProtection="1">
      <protection locked="0"/>
    </xf>
    <xf numFmtId="0" fontId="34" fillId="0" borderId="34" xfId="0" applyFont="1" applyBorder="1" applyAlignment="1" applyProtection="1">
      <alignment horizontal="left"/>
    </xf>
    <xf numFmtId="0" fontId="34" fillId="0" borderId="12" xfId="0" applyFont="1" applyBorder="1" applyAlignment="1" applyProtection="1">
      <alignment horizontal="center"/>
    </xf>
    <xf numFmtId="0" fontId="36" fillId="0" borderId="31" xfId="0" applyFont="1" applyBorder="1" applyAlignment="1" applyProtection="1">
      <alignment horizontal="center"/>
      <protection locked="0"/>
    </xf>
    <xf numFmtId="0" fontId="36" fillId="0" borderId="12" xfId="0" applyFont="1" applyBorder="1" applyAlignment="1" applyProtection="1">
      <alignment horizontal="center"/>
      <protection locked="0"/>
    </xf>
    <xf numFmtId="17" fontId="33" fillId="0" borderId="31" xfId="0" quotePrefix="1" applyNumberFormat="1" applyFont="1" applyBorder="1" applyAlignment="1" applyProtection="1">
      <alignment horizontal="left"/>
      <protection locked="0"/>
    </xf>
    <xf numFmtId="0" fontId="33" fillId="0" borderId="0" xfId="0" applyFont="1" applyBorder="1" applyAlignment="1" applyProtection="1">
      <alignment horizontal="left"/>
      <protection locked="0"/>
    </xf>
    <xf numFmtId="0" fontId="33" fillId="0" borderId="0" xfId="0" quotePrefix="1" applyFont="1" applyBorder="1" applyAlignment="1" applyProtection="1">
      <alignment horizontal="left"/>
      <protection locked="0"/>
    </xf>
    <xf numFmtId="3" fontId="33" fillId="0" borderId="8" xfId="0" applyNumberFormat="1" applyFont="1" applyBorder="1" applyProtection="1">
      <protection locked="0"/>
    </xf>
    <xf numFmtId="0" fontId="5" fillId="0" borderId="6" xfId="0" applyFont="1" applyBorder="1" applyProtection="1"/>
    <xf numFmtId="3" fontId="33" fillId="0" borderId="87" xfId="0" applyNumberFormat="1" applyFont="1" applyBorder="1"/>
    <xf numFmtId="0" fontId="33" fillId="0" borderId="83" xfId="3" applyFont="1" applyBorder="1" applyProtection="1">
      <protection locked="0"/>
    </xf>
    <xf numFmtId="0" fontId="33" fillId="0" borderId="83" xfId="0" applyFont="1" applyBorder="1" applyProtection="1">
      <protection locked="0"/>
    </xf>
    <xf numFmtId="0" fontId="0" fillId="0" borderId="88" xfId="0" applyBorder="1"/>
    <xf numFmtId="0" fontId="33" fillId="0" borderId="88" xfId="0" applyFont="1" applyBorder="1" applyProtection="1">
      <protection locked="0"/>
    </xf>
    <xf numFmtId="0" fontId="33" fillId="0" borderId="83" xfId="0" applyFont="1" applyFill="1" applyBorder="1" applyProtection="1">
      <protection locked="0"/>
    </xf>
    <xf numFmtId="0" fontId="0" fillId="0" borderId="89" xfId="0" applyBorder="1"/>
    <xf numFmtId="0" fontId="33" fillId="0" borderId="89" xfId="0" applyFont="1" applyBorder="1" applyProtection="1">
      <protection locked="0"/>
    </xf>
    <xf numFmtId="3" fontId="33" fillId="0" borderId="90" xfId="0" applyNumberFormat="1" applyFont="1" applyBorder="1"/>
    <xf numFmtId="0" fontId="6" fillId="0" borderId="91" xfId="0" applyFont="1" applyBorder="1" applyProtection="1"/>
    <xf numFmtId="0" fontId="6" fillId="0" borderId="23" xfId="0" applyFont="1" applyBorder="1" applyAlignment="1">
      <alignment horizontal="center"/>
    </xf>
    <xf numFmtId="172" fontId="33" fillId="0" borderId="8" xfId="2" applyNumberFormat="1" applyFont="1" applyBorder="1" applyProtection="1">
      <protection locked="0"/>
    </xf>
    <xf numFmtId="0" fontId="0" fillId="0" borderId="19" xfId="0" applyBorder="1"/>
    <xf numFmtId="171" fontId="33" fillId="0" borderId="8" xfId="1" applyNumberFormat="1" applyFont="1" applyBorder="1" applyProtection="1">
      <protection locked="0"/>
    </xf>
    <xf numFmtId="0" fontId="33" fillId="0" borderId="0" xfId="3" applyFont="1" applyBorder="1" applyProtection="1">
      <protection locked="0"/>
    </xf>
    <xf numFmtId="0" fontId="33" fillId="0" borderId="92" xfId="0" applyFont="1" applyBorder="1" applyProtection="1">
      <protection locked="0"/>
    </xf>
    <xf numFmtId="0" fontId="33" fillId="0" borderId="93" xfId="0" applyFont="1" applyBorder="1" applyProtection="1">
      <protection locked="0"/>
    </xf>
    <xf numFmtId="0" fontId="33" fillId="0" borderId="94" xfId="0" applyFont="1" applyBorder="1" applyProtection="1">
      <protection locked="0"/>
    </xf>
    <xf numFmtId="0" fontId="33" fillId="0" borderId="95" xfId="0" applyFont="1" applyBorder="1" applyProtection="1">
      <protection locked="0"/>
    </xf>
    <xf numFmtId="0" fontId="33" fillId="0" borderId="96" xfId="0" applyFont="1" applyBorder="1" applyProtection="1">
      <protection locked="0"/>
    </xf>
    <xf numFmtId="0" fontId="6" fillId="0" borderId="51" xfId="0" applyFont="1" applyBorder="1" applyProtection="1"/>
    <xf numFmtId="0" fontId="33" fillId="0" borderId="91" xfId="0" applyFont="1" applyBorder="1" applyProtection="1">
      <protection locked="0"/>
    </xf>
    <xf numFmtId="0" fontId="33" fillId="0" borderId="0" xfId="0" applyFont="1" applyBorder="1" applyProtection="1">
      <protection locked="0"/>
    </xf>
    <xf numFmtId="37" fontId="33" fillId="0" borderId="12" xfId="0" applyNumberFormat="1" applyFont="1" applyFill="1" applyBorder="1" applyProtection="1">
      <protection locked="0"/>
    </xf>
    <xf numFmtId="37" fontId="33" fillId="0" borderId="35" xfId="0" applyNumberFormat="1" applyFont="1" applyFill="1" applyBorder="1" applyProtection="1">
      <protection locked="0"/>
    </xf>
    <xf numFmtId="37" fontId="33" fillId="0" borderId="0" xfId="0" applyNumberFormat="1" applyFont="1" applyFill="1" applyProtection="1">
      <protection locked="0"/>
    </xf>
    <xf numFmtId="171" fontId="19" fillId="0" borderId="16" xfId="1" applyNumberFormat="1" applyFont="1" applyFill="1" applyBorder="1" applyProtection="1">
      <protection locked="0"/>
    </xf>
    <xf numFmtId="5" fontId="11" fillId="0" borderId="16" xfId="0" applyNumberFormat="1" applyFont="1" applyFill="1" applyBorder="1" applyProtection="1"/>
    <xf numFmtId="0" fontId="11" fillId="0" borderId="19" xfId="0" applyFont="1" applyFill="1" applyBorder="1" applyProtection="1"/>
    <xf numFmtId="10" fontId="19" fillId="0" borderId="19" xfId="0" applyNumberFormat="1" applyFont="1" applyBorder="1" applyProtection="1">
      <protection locked="0"/>
    </xf>
    <xf numFmtId="5" fontId="11" fillId="0" borderId="8" xfId="0" applyNumberFormat="1" applyFont="1" applyFill="1" applyBorder="1" applyProtection="1"/>
    <xf numFmtId="3" fontId="68" fillId="0" borderId="8" xfId="0" applyNumberFormat="1" applyFont="1" applyBorder="1"/>
    <xf numFmtId="171" fontId="6" fillId="0" borderId="32" xfId="1" applyNumberFormat="1" applyFont="1" applyBorder="1" applyProtection="1"/>
    <xf numFmtId="171" fontId="6" fillId="0" borderId="8" xfId="1" applyNumberFormat="1" applyFont="1" applyBorder="1" applyAlignment="1" applyProtection="1">
      <alignment horizontal="center"/>
    </xf>
    <xf numFmtId="3" fontId="6" fillId="0" borderId="8" xfId="0" applyNumberFormat="1" applyFont="1" applyBorder="1"/>
    <xf numFmtId="0" fontId="6" fillId="0" borderId="8" xfId="0" applyFont="1" applyBorder="1"/>
    <xf numFmtId="3" fontId="69" fillId="0" borderId="30" xfId="0" applyNumberFormat="1" applyFont="1" applyBorder="1" applyProtection="1"/>
    <xf numFmtId="0" fontId="69" fillId="0" borderId="16" xfId="0" applyFont="1" applyBorder="1" applyProtection="1"/>
    <xf numFmtId="0" fontId="69" fillId="0" borderId="37" xfId="0" applyFont="1" applyBorder="1" applyProtection="1"/>
    <xf numFmtId="3" fontId="69" fillId="0" borderId="16" xfId="0" applyNumberFormat="1" applyFont="1" applyBorder="1" applyProtection="1"/>
    <xf numFmtId="0" fontId="6" fillId="0" borderId="4" xfId="0" applyFont="1" applyBorder="1" applyAlignment="1" applyProtection="1"/>
    <xf numFmtId="0" fontId="6" fillId="0" borderId="20" xfId="0" quotePrefix="1" applyFont="1" applyBorder="1" applyProtection="1"/>
    <xf numFmtId="7" fontId="6" fillId="0" borderId="0" xfId="0" applyNumberFormat="1" applyFont="1" applyAlignment="1" applyProtection="1">
      <alignment horizontal="centerContinuous"/>
    </xf>
    <xf numFmtId="0" fontId="3" fillId="0" borderId="97" xfId="0" applyFont="1" applyBorder="1"/>
    <xf numFmtId="0" fontId="0" fillId="0" borderId="97" xfId="0" applyBorder="1"/>
    <xf numFmtId="0" fontId="6" fillId="0" borderId="98" xfId="0" applyFont="1" applyBorder="1" applyProtection="1"/>
    <xf numFmtId="0" fontId="6" fillId="0" borderId="32" xfId="1" applyNumberFormat="1" applyFont="1" applyBorder="1" applyProtection="1"/>
    <xf numFmtId="0" fontId="19" fillId="0" borderId="31" xfId="0" applyFont="1" applyFill="1" applyBorder="1" applyAlignment="1" applyProtection="1">
      <alignment horizontal="right"/>
      <protection locked="0"/>
    </xf>
    <xf numFmtId="0" fontId="19" fillId="0" borderId="32" xfId="0" applyFont="1" applyFill="1" applyBorder="1" applyAlignment="1" applyProtection="1">
      <alignment horizontal="right"/>
      <protection locked="0"/>
    </xf>
    <xf numFmtId="0" fontId="70" fillId="0" borderId="42" xfId="4" applyNumberFormat="1" applyFont="1" applyFill="1" applyBorder="1" applyAlignment="1">
      <alignment horizontal="right"/>
    </xf>
    <xf numFmtId="37" fontId="11" fillId="0" borderId="40" xfId="0" applyNumberFormat="1" applyFont="1" applyFill="1" applyBorder="1" applyProtection="1"/>
    <xf numFmtId="37" fontId="33" fillId="0" borderId="19" xfId="0" applyNumberFormat="1" applyFont="1" applyBorder="1" applyProtection="1">
      <protection locked="0"/>
    </xf>
    <xf numFmtId="5" fontId="0" fillId="0" borderId="0" xfId="0" applyNumberFormat="1"/>
    <xf numFmtId="1" fontId="19" fillId="0" borderId="19" xfId="0" applyNumberFormat="1" applyFont="1" applyBorder="1" applyProtection="1">
      <protection locked="0"/>
    </xf>
    <xf numFmtId="173" fontId="19" fillId="0" borderId="0" xfId="0" applyNumberFormat="1" applyFont="1" applyProtection="1">
      <protection locked="0"/>
    </xf>
    <xf numFmtId="173" fontId="19" fillId="0" borderId="19" xfId="0" applyNumberFormat="1" applyFont="1" applyBorder="1" applyProtection="1">
      <protection locked="0"/>
    </xf>
    <xf numFmtId="173" fontId="19" fillId="0" borderId="19" xfId="0" quotePrefix="1" applyNumberFormat="1" applyFont="1" applyBorder="1" applyProtection="1">
      <protection locked="0"/>
    </xf>
    <xf numFmtId="5" fontId="6" fillId="0" borderId="12" xfId="0" applyNumberFormat="1" applyFont="1" applyFill="1" applyBorder="1" applyProtection="1"/>
    <xf numFmtId="171" fontId="0" fillId="0" borderId="0" xfId="0" applyNumberFormat="1"/>
    <xf numFmtId="43" fontId="0" fillId="0" borderId="0" xfId="1" applyFont="1" applyAlignment="1">
      <alignment horizontal="right"/>
    </xf>
    <xf numFmtId="171" fontId="0" fillId="0" borderId="0" xfId="1" applyNumberFormat="1" applyFont="1"/>
    <xf numFmtId="0" fontId="71" fillId="0" borderId="0" xfId="0" applyFont="1"/>
    <xf numFmtId="49" fontId="0" fillId="0" borderId="0" xfId="0" applyNumberFormat="1"/>
    <xf numFmtId="0" fontId="33" fillId="0" borderId="0" xfId="0" applyFont="1" applyFill="1" applyProtection="1">
      <protection locked="0"/>
    </xf>
    <xf numFmtId="37" fontId="33" fillId="0" borderId="21" xfId="0" applyNumberFormat="1" applyFont="1" applyFill="1" applyBorder="1" applyProtection="1">
      <protection locked="0"/>
    </xf>
    <xf numFmtId="0" fontId="36" fillId="0" borderId="31" xfId="0" applyFont="1" applyBorder="1" applyProtection="1">
      <protection locked="0"/>
    </xf>
    <xf numFmtId="37" fontId="33" fillId="0" borderId="0" xfId="0" applyNumberFormat="1" applyFont="1" applyFill="1" applyBorder="1" applyProtection="1">
      <protection locked="0"/>
    </xf>
    <xf numFmtId="171" fontId="11" fillId="0" borderId="8" xfId="1" applyNumberFormat="1" applyFont="1" applyFill="1" applyBorder="1" applyProtection="1"/>
    <xf numFmtId="14" fontId="33" fillId="0" borderId="9" xfId="0" applyNumberFormat="1" applyFont="1" applyBorder="1" applyProtection="1">
      <protection locked="0"/>
    </xf>
    <xf numFmtId="10" fontId="33" fillId="0" borderId="9" xfId="0" applyNumberFormat="1" applyFont="1" applyBorder="1" applyAlignment="1" applyProtection="1">
      <alignment horizontal="right"/>
      <protection locked="0"/>
    </xf>
    <xf numFmtId="171" fontId="33" fillId="0" borderId="0" xfId="1" applyNumberFormat="1" applyFont="1" applyProtection="1">
      <protection locked="0"/>
    </xf>
    <xf numFmtId="171" fontId="33" fillId="0" borderId="9" xfId="1" applyNumberFormat="1" applyFont="1" applyBorder="1" applyProtection="1">
      <protection locked="0"/>
    </xf>
    <xf numFmtId="171" fontId="6" fillId="0" borderId="9" xfId="0" applyNumberFormat="1" applyFont="1" applyBorder="1" applyProtection="1"/>
    <xf numFmtId="171" fontId="33" fillId="0" borderId="0" xfId="1" applyNumberFormat="1" applyFont="1" applyFill="1" applyProtection="1">
      <protection locked="0"/>
    </xf>
    <xf numFmtId="0" fontId="33" fillId="0" borderId="8" xfId="0" applyFont="1" applyFill="1" applyBorder="1" applyAlignment="1" applyProtection="1">
      <protection locked="0"/>
    </xf>
    <xf numFmtId="0" fontId="10" fillId="0" borderId="0" xfId="0" applyFont="1" applyProtection="1"/>
    <xf numFmtId="0" fontId="11" fillId="0" borderId="0" xfId="0" applyFont="1" applyAlignment="1" applyProtection="1">
      <alignment horizontal="center"/>
    </xf>
    <xf numFmtId="171" fontId="19" fillId="0" borderId="9" xfId="1" applyNumberFormat="1" applyFont="1" applyBorder="1" applyProtection="1">
      <protection locked="0"/>
    </xf>
    <xf numFmtId="37" fontId="11" fillId="0" borderId="9" xfId="0" applyNumberFormat="1" applyFont="1" applyBorder="1" applyProtection="1"/>
    <xf numFmtId="10" fontId="19" fillId="0" borderId="9" xfId="0" applyNumberFormat="1" applyFont="1" applyBorder="1" applyProtection="1">
      <protection locked="0"/>
    </xf>
    <xf numFmtId="10" fontId="11" fillId="0" borderId="9" xfId="0" applyNumberFormat="1" applyFont="1" applyBorder="1" applyProtection="1"/>
    <xf numFmtId="0" fontId="16" fillId="0" borderId="31" xfId="0" applyFont="1" applyFill="1" applyBorder="1" applyAlignment="1" applyProtection="1">
      <alignment horizontal="center"/>
    </xf>
    <xf numFmtId="37" fontId="11" fillId="0" borderId="9" xfId="0" applyNumberFormat="1" applyFont="1" applyFill="1" applyBorder="1" applyProtection="1"/>
    <xf numFmtId="0" fontId="11" fillId="0" borderId="31" xfId="0" applyFont="1" applyFill="1" applyBorder="1" applyProtection="1"/>
    <xf numFmtId="10" fontId="19" fillId="0" borderId="9" xfId="0" applyNumberFormat="1" applyFont="1" applyFill="1" applyBorder="1" applyProtection="1">
      <protection locked="0"/>
    </xf>
    <xf numFmtId="0" fontId="16" fillId="0" borderId="0" xfId="0" applyFont="1" applyFill="1" applyAlignment="1" applyProtection="1">
      <alignment horizontal="center"/>
    </xf>
    <xf numFmtId="0" fontId="19" fillId="0" borderId="9" xfId="0" applyFont="1" applyFill="1" applyBorder="1" applyProtection="1">
      <protection locked="0"/>
    </xf>
    <xf numFmtId="0" fontId="16" fillId="0" borderId="33" xfId="0" applyFont="1" applyFill="1" applyBorder="1" applyAlignment="1" applyProtection="1">
      <alignment horizontal="center"/>
    </xf>
    <xf numFmtId="0" fontId="19" fillId="0" borderId="0" xfId="0" applyFont="1" applyAlignment="1" applyProtection="1">
      <alignment horizontal="left"/>
      <protection locked="0"/>
    </xf>
    <xf numFmtId="0" fontId="19" fillId="0" borderId="9" xfId="0" applyFont="1" applyBorder="1" applyAlignment="1" applyProtection="1">
      <alignment horizontal="right"/>
      <protection locked="0"/>
    </xf>
    <xf numFmtId="0" fontId="11" fillId="0" borderId="0" xfId="0" applyFont="1" applyAlignment="1" applyProtection="1">
      <alignment horizontal="left"/>
      <protection locked="0"/>
    </xf>
    <xf numFmtId="0" fontId="11" fillId="0" borderId="0" xfId="0" applyFont="1" applyBorder="1" applyAlignment="1" applyProtection="1">
      <alignment horizontal="left"/>
    </xf>
    <xf numFmtId="0" fontId="11" fillId="0" borderId="0" xfId="0" applyFont="1" applyBorder="1" applyAlignment="1" applyProtection="1">
      <alignment horizontal="centerContinuous"/>
    </xf>
    <xf numFmtId="0" fontId="77" fillId="0" borderId="0" xfId="0" applyFont="1"/>
    <xf numFmtId="0" fontId="78" fillId="0" borderId="8" xfId="0" applyFont="1" applyBorder="1" applyProtection="1">
      <protection locked="0"/>
    </xf>
    <xf numFmtId="0" fontId="11" fillId="0" borderId="8" xfId="0" applyFont="1" applyBorder="1" applyProtection="1">
      <protection locked="0"/>
    </xf>
    <xf numFmtId="0" fontId="46" fillId="0" borderId="6" xfId="0" applyFont="1" applyBorder="1" applyProtection="1"/>
    <xf numFmtId="37" fontId="19" fillId="0" borderId="9" xfId="6" applyNumberFormat="1" applyFont="1" applyFill="1" applyBorder="1" applyProtection="1">
      <protection locked="0"/>
    </xf>
    <xf numFmtId="0" fontId="79" fillId="0" borderId="31" xfId="6" applyFont="1" applyFill="1" applyBorder="1" applyAlignment="1" applyProtection="1">
      <alignment horizontal="right"/>
    </xf>
    <xf numFmtId="0" fontId="11" fillId="0" borderId="31" xfId="6" applyFont="1" applyBorder="1" applyProtection="1"/>
    <xf numFmtId="0" fontId="16" fillId="0" borderId="0" xfId="6" applyFont="1" applyProtection="1"/>
    <xf numFmtId="0" fontId="10" fillId="0" borderId="0" xfId="0" applyFont="1" applyFill="1" applyProtection="1"/>
    <xf numFmtId="0" fontId="15" fillId="0" borderId="0" xfId="0" applyFont="1" applyFill="1" applyProtection="1"/>
    <xf numFmtId="0" fontId="10" fillId="0" borderId="0" xfId="0" applyFont="1" applyAlignment="1" applyProtection="1">
      <alignment horizontal="center"/>
    </xf>
    <xf numFmtId="37" fontId="80" fillId="0" borderId="0" xfId="0" applyNumberFormat="1" applyFont="1"/>
    <xf numFmtId="37" fontId="57" fillId="0" borderId="0" xfId="0" applyNumberFormat="1" applyFont="1"/>
    <xf numFmtId="0" fontId="19" fillId="0" borderId="8" xfId="0" applyFont="1" applyBorder="1" applyAlignment="1" applyProtection="1">
      <alignment horizontal="center"/>
      <protection locked="0"/>
    </xf>
    <xf numFmtId="0" fontId="33" fillId="0" borderId="8" xfId="0" quotePrefix="1" applyFont="1" applyBorder="1" applyAlignment="1" applyProtection="1">
      <protection locked="0"/>
    </xf>
    <xf numFmtId="0" fontId="82" fillId="0" borderId="26" xfId="0" applyFont="1" applyBorder="1" applyProtection="1">
      <protection locked="0"/>
    </xf>
    <xf numFmtId="0" fontId="82" fillId="0" borderId="0" xfId="0" applyFont="1" applyProtection="1">
      <protection locked="0"/>
    </xf>
    <xf numFmtId="0" fontId="82" fillId="0" borderId="28" xfId="0" applyFont="1" applyBorder="1" applyAlignment="1" applyProtection="1">
      <alignment horizontal="center"/>
      <protection locked="0"/>
    </xf>
    <xf numFmtId="0" fontId="82" fillId="0" borderId="8" xfId="0" applyFont="1" applyBorder="1" applyProtection="1">
      <protection locked="0"/>
    </xf>
    <xf numFmtId="0" fontId="82" fillId="0" borderId="0" xfId="0" applyFont="1" applyFill="1" applyProtection="1">
      <protection locked="0"/>
    </xf>
    <xf numFmtId="0" fontId="82" fillId="0" borderId="0" xfId="0" quotePrefix="1" applyFont="1" applyFill="1" applyProtection="1">
      <protection locked="0"/>
    </xf>
    <xf numFmtId="37" fontId="6" fillId="0" borderId="19" xfId="0" applyNumberFormat="1" applyFont="1" applyFill="1" applyBorder="1" applyProtection="1"/>
    <xf numFmtId="0" fontId="0" fillId="0" borderId="0" xfId="0" applyAlignment="1">
      <alignment wrapText="1"/>
    </xf>
    <xf numFmtId="170" fontId="19" fillId="0" borderId="8" xfId="0" applyNumberFormat="1" applyFont="1" applyBorder="1" applyProtection="1">
      <protection locked="0"/>
    </xf>
    <xf numFmtId="0" fontId="11" fillId="0" borderId="0" xfId="0" applyFont="1" applyAlignment="1" applyProtection="1">
      <alignment wrapText="1"/>
    </xf>
    <xf numFmtId="170" fontId="11" fillId="0" borderId="0" xfId="0" applyNumberFormat="1" applyFont="1" applyProtection="1"/>
    <xf numFmtId="0" fontId="11" fillId="0" borderId="2" xfId="0" applyFont="1" applyBorder="1" applyAlignment="1" applyProtection="1">
      <alignment wrapText="1"/>
    </xf>
    <xf numFmtId="170" fontId="11" fillId="0" borderId="3" xfId="0" applyNumberFormat="1" applyFont="1" applyBorder="1" applyProtection="1"/>
    <xf numFmtId="0" fontId="16" fillId="0" borderId="0" xfId="0" applyFont="1" applyAlignment="1" applyProtection="1">
      <alignment horizontal="centerContinuous" wrapText="1"/>
    </xf>
    <xf numFmtId="170" fontId="16" fillId="0" borderId="8" xfId="0" applyNumberFormat="1" applyFont="1" applyBorder="1" applyAlignment="1" applyProtection="1">
      <alignment horizontal="centerContinuous"/>
    </xf>
    <xf numFmtId="170" fontId="11" fillId="0" borderId="8" xfId="0" applyNumberFormat="1" applyFont="1" applyBorder="1" applyProtection="1"/>
    <xf numFmtId="0" fontId="11" fillId="0" borderId="6" xfId="0" applyFont="1" applyBorder="1" applyAlignment="1" applyProtection="1">
      <alignment wrapText="1"/>
    </xf>
    <xf numFmtId="170" fontId="11" fillId="0" borderId="7" xfId="0" applyNumberFormat="1" applyFont="1" applyBorder="1" applyProtection="1"/>
    <xf numFmtId="0" fontId="19" fillId="0" borderId="6" xfId="0" applyFont="1" applyBorder="1" applyAlignment="1" applyProtection="1">
      <alignment wrapText="1"/>
      <protection locked="0"/>
    </xf>
    <xf numFmtId="170" fontId="19" fillId="0" borderId="7" xfId="0" applyNumberFormat="1" applyFont="1" applyBorder="1" applyProtection="1">
      <protection locked="0"/>
    </xf>
    <xf numFmtId="170" fontId="16" fillId="0" borderId="0" xfId="0" applyNumberFormat="1" applyFont="1" applyAlignment="1" applyProtection="1">
      <alignment horizontal="centerContinuous"/>
    </xf>
    <xf numFmtId="170" fontId="0" fillId="0" borderId="0" xfId="0" applyNumberFormat="1"/>
    <xf numFmtId="0" fontId="6" fillId="6" borderId="9" xfId="0" applyFont="1" applyFill="1" applyBorder="1" applyAlignment="1" applyProtection="1">
      <alignment horizontal="left"/>
    </xf>
    <xf numFmtId="0" fontId="6" fillId="6" borderId="9" xfId="0" quotePrefix="1" applyFont="1" applyFill="1" applyBorder="1" applyAlignment="1" applyProtection="1">
      <alignment horizontal="left"/>
    </xf>
    <xf numFmtId="171" fontId="25" fillId="0" borderId="31" xfId="1" applyNumberFormat="1" applyFont="1" applyBorder="1" applyProtection="1"/>
    <xf numFmtId="171" fontId="34" fillId="0" borderId="0" xfId="1" applyNumberFormat="1" applyFont="1" applyProtection="1"/>
    <xf numFmtId="0" fontId="16" fillId="0" borderId="0" xfId="0" applyNumberFormat="1" applyFont="1" applyAlignment="1" applyProtection="1">
      <alignment horizontal="centerContinuous"/>
    </xf>
    <xf numFmtId="164" fontId="11" fillId="0" borderId="21" xfId="0" applyNumberFormat="1" applyFont="1" applyBorder="1" applyAlignment="1" applyProtection="1">
      <alignment horizontal="center"/>
    </xf>
    <xf numFmtId="37" fontId="34" fillId="0" borderId="0" xfId="0" applyNumberFormat="1" applyFont="1" applyAlignment="1" applyProtection="1"/>
    <xf numFmtId="37" fontId="34" fillId="0" borderId="0" xfId="0" applyNumberFormat="1" applyFont="1" applyAlignment="1" applyProtection="1">
      <alignment horizontal="right"/>
    </xf>
    <xf numFmtId="0" fontId="3" fillId="0" borderId="0" xfId="0" applyFont="1" applyProtection="1"/>
    <xf numFmtId="171" fontId="11" fillId="0" borderId="0" xfId="1" applyNumberFormat="1" applyFont="1" applyProtection="1"/>
    <xf numFmtId="37" fontId="34" fillId="0" borderId="40" xfId="0" applyNumberFormat="1" applyFont="1" applyFill="1" applyBorder="1" applyProtection="1"/>
    <xf numFmtId="171" fontId="33" fillId="0" borderId="0" xfId="7" applyNumberFormat="1" applyFont="1" applyProtection="1">
      <protection locked="0"/>
    </xf>
    <xf numFmtId="171" fontId="6" fillId="0" borderId="21" xfId="8" applyNumberFormat="1" applyFont="1" applyBorder="1" applyProtection="1">
      <protection locked="0"/>
    </xf>
    <xf numFmtId="0" fontId="6" fillId="0" borderId="0" xfId="8" applyFont="1" applyProtection="1"/>
    <xf numFmtId="0" fontId="6" fillId="0" borderId="0" xfId="8" applyFont="1" applyProtection="1">
      <protection locked="0"/>
    </xf>
    <xf numFmtId="0" fontId="33" fillId="0" borderId="0" xfId="8" applyFont="1" applyProtection="1">
      <protection locked="0"/>
    </xf>
    <xf numFmtId="37" fontId="6" fillId="0" borderId="18" xfId="0" applyNumberFormat="1" applyFont="1" applyBorder="1" applyProtection="1">
      <protection locked="0"/>
    </xf>
    <xf numFmtId="0" fontId="6" fillId="0" borderId="4" xfId="0" applyFont="1" applyBorder="1" applyAlignment="1" applyProtection="1">
      <protection locked="0"/>
    </xf>
    <xf numFmtId="0" fontId="19" fillId="0" borderId="19" xfId="0" applyNumberFormat="1" applyFont="1" applyBorder="1" applyProtection="1">
      <protection locked="0"/>
    </xf>
    <xf numFmtId="0" fontId="51" fillId="0" borderId="0" xfId="0" applyFont="1" applyBorder="1" applyAlignment="1" applyProtection="1">
      <protection locked="0"/>
    </xf>
    <xf numFmtId="5" fontId="51" fillId="0" borderId="0" xfId="0" applyNumberFormat="1" applyFont="1" applyFill="1" applyBorder="1" applyProtection="1">
      <protection locked="0"/>
    </xf>
    <xf numFmtId="37" fontId="51" fillId="0" borderId="0" xfId="0" applyNumberFormat="1" applyFont="1" applyFill="1" applyBorder="1" applyProtection="1">
      <protection locked="0"/>
    </xf>
    <xf numFmtId="164" fontId="51" fillId="0" borderId="0" xfId="0" applyNumberFormat="1" applyFont="1" applyFill="1" applyBorder="1" applyProtection="1">
      <protection locked="0"/>
    </xf>
    <xf numFmtId="0" fontId="0" fillId="0" borderId="0" xfId="0" applyFill="1" applyBorder="1"/>
    <xf numFmtId="171" fontId="6" fillId="7" borderId="9" xfId="1" applyNumberFormat="1" applyFont="1" applyFill="1" applyBorder="1" applyProtection="1"/>
    <xf numFmtId="10" fontId="6" fillId="0" borderId="0" xfId="0" applyNumberFormat="1" applyFont="1" applyFill="1" applyProtection="1"/>
    <xf numFmtId="10" fontId="6" fillId="0" borderId="39" xfId="0" applyNumberFormat="1" applyFont="1" applyFill="1" applyBorder="1" applyProtection="1"/>
    <xf numFmtId="0" fontId="19" fillId="0" borderId="2" xfId="0" applyFont="1" applyFill="1" applyBorder="1" applyProtection="1">
      <protection locked="0"/>
    </xf>
    <xf numFmtId="0" fontId="3" fillId="0" borderId="6" xfId="0" applyFont="1" applyBorder="1"/>
    <xf numFmtId="0" fontId="3" fillId="0" borderId="1" xfId="0" applyFont="1" applyBorder="1"/>
    <xf numFmtId="0" fontId="3" fillId="0" borderId="8" xfId="0" applyFont="1" applyBorder="1"/>
    <xf numFmtId="0" fontId="3" fillId="0" borderId="4" xfId="0" applyFont="1" applyBorder="1"/>
    <xf numFmtId="0" fontId="3" fillId="0" borderId="5" xfId="0" applyFont="1" applyBorder="1"/>
    <xf numFmtId="0" fontId="33" fillId="0" borderId="6" xfId="0" applyFont="1" applyBorder="1" applyAlignment="1">
      <alignment horizontal="center"/>
    </xf>
    <xf numFmtId="0" fontId="3" fillId="0" borderId="7" xfId="0" applyFont="1" applyBorder="1"/>
    <xf numFmtId="0" fontId="3" fillId="0" borderId="2" xfId="0" applyFont="1" applyBorder="1"/>
    <xf numFmtId="0" fontId="33" fillId="0" borderId="6" xfId="0" applyFont="1" applyBorder="1"/>
    <xf numFmtId="0" fontId="3" fillId="0" borderId="0" xfId="0" applyFont="1" applyBorder="1"/>
    <xf numFmtId="0" fontId="25" fillId="0" borderId="0" xfId="0" applyNumberFormat="1" applyFont="1" applyProtection="1"/>
    <xf numFmtId="171" fontId="19" fillId="0" borderId="32" xfId="0" applyNumberFormat="1" applyFont="1" applyBorder="1" applyProtection="1">
      <protection locked="0"/>
    </xf>
    <xf numFmtId="43" fontId="0" fillId="0" borderId="0" xfId="1" applyFont="1"/>
    <xf numFmtId="171" fontId="0" fillId="0" borderId="0" xfId="1" applyNumberFormat="1" applyFont="1" applyFill="1"/>
    <xf numFmtId="171" fontId="33" fillId="0" borderId="21" xfId="0" applyNumberFormat="1" applyFont="1" applyBorder="1" applyProtection="1">
      <protection locked="0"/>
    </xf>
    <xf numFmtId="43" fontId="0" fillId="0" borderId="0" xfId="0" applyNumberFormat="1"/>
    <xf numFmtId="37" fontId="0" fillId="0" borderId="0" xfId="0" applyNumberFormat="1"/>
    <xf numFmtId="171" fontId="6" fillId="0" borderId="0" xfId="1" applyNumberFormat="1" applyFont="1" applyProtection="1"/>
    <xf numFmtId="0" fontId="16" fillId="0" borderId="8" xfId="0" applyFont="1" applyFill="1" applyBorder="1" applyAlignment="1">
      <alignment horizontal="center"/>
    </xf>
    <xf numFmtId="0" fontId="16" fillId="0" borderId="7" xfId="0" applyFont="1" applyFill="1" applyBorder="1" applyAlignment="1">
      <alignment horizontal="center"/>
    </xf>
    <xf numFmtId="171" fontId="33" fillId="0" borderId="8" xfId="7" applyNumberFormat="1" applyFont="1" applyBorder="1" applyProtection="1">
      <protection locked="0"/>
    </xf>
    <xf numFmtId="0" fontId="6" fillId="0" borderId="0" xfId="0" applyFont="1" applyFill="1" applyBorder="1"/>
    <xf numFmtId="0" fontId="74" fillId="0" borderId="0" xfId="0" applyFont="1" applyFill="1"/>
    <xf numFmtId="0" fontId="83" fillId="0" borderId="0" xfId="0" applyFont="1" applyFill="1"/>
    <xf numFmtId="0" fontId="83" fillId="0" borderId="0" xfId="0" applyFont="1" applyFill="1" applyProtection="1">
      <protection locked="0"/>
    </xf>
    <xf numFmtId="0" fontId="19" fillId="0" borderId="0" xfId="10" applyFont="1" applyFill="1" applyBorder="1" applyProtection="1">
      <protection locked="0"/>
    </xf>
    <xf numFmtId="0" fontId="19" fillId="0" borderId="0" xfId="10" applyFont="1" applyAlignment="1" applyProtection="1">
      <alignment wrapText="1"/>
      <protection locked="0"/>
    </xf>
    <xf numFmtId="0" fontId="19" fillId="0" borderId="0" xfId="10" applyFont="1" applyProtection="1">
      <protection locked="0"/>
    </xf>
    <xf numFmtId="0" fontId="19" fillId="0" borderId="8" xfId="10" applyFont="1" applyBorder="1" applyAlignment="1" applyProtection="1">
      <alignment horizontal="center"/>
      <protection locked="0"/>
    </xf>
    <xf numFmtId="0" fontId="19" fillId="0" borderId="8" xfId="10" applyFont="1" applyBorder="1" applyProtection="1">
      <protection locked="0"/>
    </xf>
    <xf numFmtId="171" fontId="19" fillId="0" borderId="8" xfId="11" applyNumberFormat="1" applyFont="1" applyBorder="1" applyAlignment="1" applyProtection="1">
      <alignment horizontal="center"/>
      <protection locked="0"/>
    </xf>
    <xf numFmtId="171" fontId="19" fillId="0" borderId="8" xfId="11" applyNumberFormat="1" applyFont="1" applyBorder="1" applyProtection="1">
      <protection locked="0"/>
    </xf>
    <xf numFmtId="171" fontId="19" fillId="0" borderId="8" xfId="11" applyNumberFormat="1" applyFont="1" applyFill="1" applyBorder="1" applyAlignment="1" applyProtection="1">
      <alignment horizontal="center"/>
      <protection locked="0"/>
    </xf>
    <xf numFmtId="171" fontId="19" fillId="0" borderId="8" xfId="11" applyNumberFormat="1" applyFont="1" applyFill="1" applyBorder="1" applyAlignment="1" applyProtection="1">
      <alignment horizontal="right"/>
      <protection locked="0"/>
    </xf>
    <xf numFmtId="171" fontId="19" fillId="0" borderId="8" xfId="11" applyNumberFormat="1" applyFont="1" applyFill="1" applyBorder="1" applyProtection="1">
      <protection locked="0"/>
    </xf>
    <xf numFmtId="0" fontId="19" fillId="0" borderId="0" xfId="10" applyFont="1" applyFill="1" applyProtection="1">
      <protection locked="0"/>
    </xf>
    <xf numFmtId="170" fontId="19" fillId="0" borderId="8" xfId="10" applyNumberFormat="1" applyFont="1" applyBorder="1" applyProtection="1">
      <protection locked="0"/>
    </xf>
    <xf numFmtId="0" fontId="11" fillId="0" borderId="83" xfId="0" applyFont="1" applyFill="1" applyBorder="1" applyAlignment="1" applyProtection="1">
      <alignment wrapText="1"/>
      <protection locked="0"/>
    </xf>
    <xf numFmtId="5" fontId="11" fillId="0" borderId="0" xfId="0" applyNumberFormat="1" applyFont="1" applyFill="1" applyBorder="1" applyProtection="1">
      <protection locked="0"/>
    </xf>
    <xf numFmtId="171" fontId="11" fillId="0" borderId="32" xfId="1" applyNumberFormat="1" applyFont="1" applyBorder="1" applyProtection="1">
      <protection locked="0"/>
    </xf>
    <xf numFmtId="0" fontId="33" fillId="0" borderId="0" xfId="0" applyFont="1" applyFill="1" applyBorder="1" applyAlignment="1" applyProtection="1">
      <protection locked="0"/>
    </xf>
    <xf numFmtId="0" fontId="33" fillId="0" borderId="0" xfId="0" applyFont="1" applyFill="1" applyBorder="1" applyProtection="1"/>
    <xf numFmtId="5" fontId="34" fillId="0" borderId="86" xfId="0" applyNumberFormat="1" applyFont="1" applyBorder="1" applyProtection="1"/>
    <xf numFmtId="0" fontId="49" fillId="0" borderId="0" xfId="0" applyFont="1" applyFill="1" applyProtection="1"/>
    <xf numFmtId="164" fontId="11" fillId="0" borderId="32" xfId="0" applyNumberFormat="1" applyFont="1" applyBorder="1" applyProtection="1">
      <protection locked="0"/>
    </xf>
    <xf numFmtId="37" fontId="11" fillId="0" borderId="32" xfId="0" applyNumberFormat="1" applyFont="1" applyBorder="1" applyProtection="1">
      <protection locked="0"/>
    </xf>
    <xf numFmtId="0" fontId="7" fillId="0" borderId="32" xfId="0" applyFont="1" applyBorder="1" applyProtection="1">
      <protection locked="0"/>
    </xf>
    <xf numFmtId="5" fontId="11" fillId="0" borderId="32" xfId="0" applyNumberFormat="1" applyFont="1" applyBorder="1" applyProtection="1">
      <protection locked="0"/>
    </xf>
    <xf numFmtId="5" fontId="6" fillId="0" borderId="0" xfId="0" applyNumberFormat="1" applyFont="1" applyFill="1" applyProtection="1"/>
    <xf numFmtId="171" fontId="6" fillId="0" borderId="0" xfId="1" applyNumberFormat="1" applyFont="1" applyFill="1" applyProtection="1"/>
    <xf numFmtId="43" fontId="6" fillId="0" borderId="0" xfId="0" applyNumberFormat="1" applyFont="1" applyFill="1" applyProtection="1"/>
    <xf numFmtId="37" fontId="0" fillId="0" borderId="0" xfId="0" applyNumberFormat="1" applyFill="1"/>
    <xf numFmtId="5" fontId="0" fillId="0" borderId="0" xfId="0" applyNumberFormat="1" applyFill="1"/>
    <xf numFmtId="0" fontId="85" fillId="0" borderId="0" xfId="0" applyFont="1" applyFill="1" applyBorder="1" applyProtection="1"/>
    <xf numFmtId="7" fontId="0" fillId="0" borderId="0" xfId="0" applyNumberFormat="1"/>
    <xf numFmtId="10" fontId="19" fillId="0" borderId="31" xfId="0" applyNumberFormat="1" applyFont="1" applyFill="1" applyBorder="1" applyProtection="1">
      <protection locked="0"/>
    </xf>
    <xf numFmtId="10" fontId="19" fillId="0" borderId="21" xfId="0" applyNumberFormat="1" applyFont="1" applyFill="1" applyBorder="1" applyProtection="1">
      <protection locked="0"/>
    </xf>
    <xf numFmtId="0" fontId="19" fillId="0" borderId="33" xfId="0" applyFont="1" applyFill="1" applyBorder="1" applyProtection="1">
      <protection locked="0"/>
    </xf>
    <xf numFmtId="10" fontId="19" fillId="0" borderId="33" xfId="0" applyNumberFormat="1" applyFont="1" applyFill="1" applyBorder="1" applyProtection="1">
      <protection locked="0"/>
    </xf>
    <xf numFmtId="0" fontId="11" fillId="0" borderId="31" xfId="0" applyFont="1" applyFill="1" applyBorder="1"/>
    <xf numFmtId="10" fontId="11" fillId="0" borderId="31" xfId="0" applyNumberFormat="1" applyFont="1" applyFill="1" applyBorder="1" applyAlignment="1" applyProtection="1">
      <alignment horizontal="fill"/>
    </xf>
    <xf numFmtId="10" fontId="11" fillId="0" borderId="31" xfId="0" applyNumberFormat="1" applyFont="1" applyFill="1" applyBorder="1" applyProtection="1"/>
    <xf numFmtId="10" fontId="19" fillId="0" borderId="32" xfId="0" applyNumberFormat="1" applyFont="1" applyFill="1" applyBorder="1" applyProtection="1">
      <protection locked="0"/>
    </xf>
    <xf numFmtId="10" fontId="70" fillId="0" borderId="42" xfId="4" applyNumberFormat="1" applyFont="1" applyFill="1" applyBorder="1"/>
    <xf numFmtId="37" fontId="70" fillId="0" borderId="42" xfId="4" applyNumberFormat="1" applyFont="1" applyFill="1" applyBorder="1"/>
    <xf numFmtId="37" fontId="70" fillId="0" borderId="99" xfId="4" applyNumberFormat="1" applyFont="1" applyFill="1" applyBorder="1"/>
    <xf numFmtId="43" fontId="6" fillId="0" borderId="0" xfId="1" applyFont="1" applyFill="1" applyProtection="1"/>
    <xf numFmtId="37" fontId="6" fillId="0" borderId="0" xfId="0" applyNumberFormat="1" applyFont="1" applyFill="1" applyProtection="1"/>
    <xf numFmtId="1" fontId="6" fillId="0" borderId="8" xfId="0" applyNumberFormat="1" applyFont="1" applyBorder="1"/>
    <xf numFmtId="42" fontId="83" fillId="0" borderId="8" xfId="0" applyNumberFormat="1" applyFont="1" applyFill="1" applyBorder="1" applyProtection="1">
      <protection locked="0"/>
    </xf>
    <xf numFmtId="37" fontId="83" fillId="0" borderId="8" xfId="6" applyNumberFormat="1" applyFont="1" applyFill="1" applyBorder="1" applyProtection="1">
      <protection locked="0"/>
    </xf>
    <xf numFmtId="171" fontId="83" fillId="0" borderId="8" xfId="0" applyNumberFormat="1" applyFont="1" applyFill="1" applyBorder="1" applyProtection="1">
      <protection locked="0"/>
    </xf>
    <xf numFmtId="174" fontId="83" fillId="0" borderId="8" xfId="6" applyNumberFormat="1" applyFont="1" applyFill="1" applyBorder="1" applyProtection="1">
      <protection locked="0"/>
    </xf>
    <xf numFmtId="174" fontId="83" fillId="0" borderId="101" xfId="6" applyNumberFormat="1" applyFont="1" applyFill="1" applyBorder="1" applyProtection="1">
      <protection locked="0"/>
    </xf>
    <xf numFmtId="37" fontId="83" fillId="0" borderId="0" xfId="6" applyNumberFormat="1" applyFont="1" applyFill="1" applyProtection="1">
      <protection locked="0"/>
    </xf>
    <xf numFmtId="37" fontId="83" fillId="0" borderId="21" xfId="0" applyNumberFormat="1" applyFont="1" applyFill="1" applyBorder="1" applyProtection="1">
      <protection locked="0"/>
    </xf>
    <xf numFmtId="37" fontId="25" fillId="0" borderId="0" xfId="0" applyNumberFormat="1" applyFont="1" applyFill="1" applyProtection="1"/>
    <xf numFmtId="37" fontId="6" fillId="0" borderId="30" xfId="0" applyNumberFormat="1" applyFont="1" applyFill="1" applyBorder="1" applyProtection="1"/>
    <xf numFmtId="0" fontId="6" fillId="0" borderId="0" xfId="0" applyFont="1" applyAlignment="1" applyProtection="1">
      <alignment horizontal="center"/>
    </xf>
    <xf numFmtId="0" fontId="11" fillId="0" borderId="0" xfId="0" applyFont="1" applyFill="1" applyBorder="1" applyAlignment="1" applyProtection="1">
      <alignment wrapText="1"/>
      <protection locked="0"/>
    </xf>
    <xf numFmtId="0" fontId="11" fillId="0" borderId="0" xfId="0" applyFont="1" applyFill="1" applyBorder="1" applyProtection="1">
      <protection locked="0"/>
    </xf>
    <xf numFmtId="14" fontId="11" fillId="0" borderId="0" xfId="0" applyNumberFormat="1" applyFont="1" applyFill="1" applyBorder="1" applyAlignment="1" applyProtection="1">
      <alignment horizontal="center"/>
      <protection locked="0"/>
    </xf>
    <xf numFmtId="37" fontId="11" fillId="0" borderId="20" xfId="0" applyNumberFormat="1" applyFont="1" applyBorder="1" applyProtection="1"/>
    <xf numFmtId="37" fontId="11" fillId="0" borderId="17" xfId="0" applyNumberFormat="1" applyFont="1" applyBorder="1" applyProtection="1"/>
    <xf numFmtId="37" fontId="11" fillId="0" borderId="37" xfId="0" applyNumberFormat="1" applyFont="1" applyBorder="1" applyProtection="1"/>
    <xf numFmtId="37" fontId="11" fillId="0" borderId="30" xfId="0" applyNumberFormat="1" applyFont="1" applyBorder="1" applyProtection="1"/>
    <xf numFmtId="37" fontId="19" fillId="0" borderId="20" xfId="0" applyNumberFormat="1" applyFont="1" applyBorder="1" applyProtection="1">
      <protection locked="0"/>
    </xf>
    <xf numFmtId="5" fontId="11" fillId="0" borderId="23" xfId="0" applyNumberFormat="1" applyFont="1" applyBorder="1" applyProtection="1"/>
    <xf numFmtId="9" fontId="6" fillId="7" borderId="9" xfId="0" applyNumberFormat="1" applyFont="1" applyFill="1" applyBorder="1" applyProtection="1"/>
    <xf numFmtId="10" fontId="6" fillId="0" borderId="39" xfId="0" applyNumberFormat="1" applyFont="1" applyBorder="1" applyProtection="1"/>
    <xf numFmtId="37" fontId="38" fillId="0" borderId="31" xfId="0" applyNumberFormat="1" applyFont="1" applyFill="1" applyBorder="1" applyProtection="1">
      <protection locked="0"/>
    </xf>
    <xf numFmtId="37" fontId="33" fillId="0" borderId="20" xfId="0" applyNumberFormat="1" applyFont="1" applyBorder="1" applyProtection="1">
      <protection locked="0"/>
    </xf>
    <xf numFmtId="0" fontId="76" fillId="0" borderId="0" xfId="0" applyFont="1" applyFill="1"/>
    <xf numFmtId="0" fontId="81" fillId="0" borderId="0" xfId="0" applyFont="1" applyFill="1"/>
    <xf numFmtId="0" fontId="89" fillId="0" borderId="0" xfId="0" applyFont="1"/>
    <xf numFmtId="0" fontId="90" fillId="0" borderId="0" xfId="0" applyFont="1"/>
    <xf numFmtId="5" fontId="6" fillId="0" borderId="19" xfId="8" applyNumberFormat="1" applyFont="1" applyFill="1" applyBorder="1" applyProtection="1"/>
    <xf numFmtId="5" fontId="33" fillId="0" borderId="0" xfId="8" applyNumberFormat="1" applyFont="1" applyFill="1" applyProtection="1">
      <protection locked="0"/>
    </xf>
    <xf numFmtId="5" fontId="33" fillId="0" borderId="19" xfId="8" applyNumberFormat="1" applyFont="1" applyFill="1" applyBorder="1" applyProtection="1">
      <protection locked="0"/>
    </xf>
    <xf numFmtId="5" fontId="33" fillId="0" borderId="31" xfId="8" applyNumberFormat="1" applyFont="1" applyFill="1" applyBorder="1" applyProtection="1">
      <protection locked="0"/>
    </xf>
    <xf numFmtId="5" fontId="33" fillId="0" borderId="32" xfId="8" applyNumberFormat="1" applyFont="1" applyFill="1" applyBorder="1" applyProtection="1">
      <protection locked="0"/>
    </xf>
    <xf numFmtId="37" fontId="33" fillId="0" borderId="0" xfId="8" applyNumberFormat="1" applyFont="1" applyFill="1" applyProtection="1">
      <protection locked="0"/>
    </xf>
    <xf numFmtId="37" fontId="33" fillId="0" borderId="31" xfId="8" applyNumberFormat="1" applyFont="1" applyFill="1" applyBorder="1" applyProtection="1">
      <protection locked="0"/>
    </xf>
    <xf numFmtId="43" fontId="33" fillId="0" borderId="19" xfId="8" applyNumberFormat="1" applyFont="1" applyFill="1" applyBorder="1" applyProtection="1">
      <protection locked="0"/>
    </xf>
    <xf numFmtId="0" fontId="1" fillId="0" borderId="0" xfId="12"/>
    <xf numFmtId="0" fontId="1" fillId="0" borderId="0" xfId="12" applyNumberFormat="1"/>
    <xf numFmtId="43" fontId="1" fillId="0" borderId="0" xfId="13" applyFont="1"/>
    <xf numFmtId="0" fontId="1" fillId="0" borderId="0" xfId="12" pivotButton="1"/>
    <xf numFmtId="171" fontId="1" fillId="0" borderId="0" xfId="13" applyNumberFormat="1" applyFont="1"/>
    <xf numFmtId="171" fontId="1" fillId="0" borderId="0" xfId="12" applyNumberFormat="1"/>
    <xf numFmtId="43" fontId="1" fillId="0" borderId="0" xfId="12" applyNumberFormat="1"/>
    <xf numFmtId="0" fontId="6" fillId="0" borderId="0" xfId="0" applyNumberFormat="1" applyFont="1" applyAlignment="1" applyProtection="1">
      <alignment horizontal="centerContinuous"/>
    </xf>
    <xf numFmtId="0" fontId="6" fillId="0" borderId="6" xfId="0" applyNumberFormat="1" applyFont="1" applyBorder="1" applyProtection="1"/>
    <xf numFmtId="0" fontId="1" fillId="0" borderId="0" xfId="12"/>
    <xf numFmtId="0" fontId="6" fillId="0" borderId="32" xfId="12" applyFont="1" applyBorder="1" applyProtection="1"/>
    <xf numFmtId="0" fontId="8" fillId="0" borderId="0" xfId="0" applyFont="1"/>
    <xf numFmtId="0" fontId="6" fillId="0" borderId="7" xfId="0" applyNumberFormat="1" applyFont="1" applyBorder="1" applyProtection="1"/>
    <xf numFmtId="0" fontId="69" fillId="0" borderId="16" xfId="0" applyNumberFormat="1" applyFont="1" applyBorder="1" applyProtection="1"/>
    <xf numFmtId="0" fontId="6" fillId="0" borderId="37" xfId="0" applyNumberFormat="1" applyFont="1" applyBorder="1" applyAlignment="1" applyProtection="1">
      <alignment horizontal="center"/>
    </xf>
    <xf numFmtId="0" fontId="6" fillId="0" borderId="32" xfId="0" applyNumberFormat="1" applyFont="1" applyBorder="1" applyAlignment="1" applyProtection="1">
      <alignment horizontal="center"/>
    </xf>
    <xf numFmtId="0" fontId="6" fillId="0" borderId="35" xfId="0" applyNumberFormat="1" applyFont="1" applyBorder="1" applyAlignment="1" applyProtection="1">
      <alignment horizontal="center"/>
    </xf>
    <xf numFmtId="0" fontId="6" fillId="0" borderId="32" xfId="0" applyNumberFormat="1" applyFont="1" applyBorder="1" applyProtection="1"/>
    <xf numFmtId="0" fontId="0" fillId="0" borderId="0" xfId="0" applyNumberFormat="1"/>
    <xf numFmtId="0" fontId="6" fillId="0" borderId="2" xfId="0" applyNumberFormat="1" applyFont="1" applyBorder="1" applyProtection="1"/>
    <xf numFmtId="0" fontId="6" fillId="0" borderId="0" xfId="0" applyNumberFormat="1" applyFont="1" applyProtection="1"/>
    <xf numFmtId="171" fontId="6" fillId="0" borderId="0" xfId="1" applyNumberFormat="1" applyFont="1"/>
    <xf numFmtId="171" fontId="6" fillId="0" borderId="0" xfId="1" applyNumberFormat="1" applyFont="1" applyFill="1"/>
    <xf numFmtId="171" fontId="6" fillId="0" borderId="32" xfId="23" applyNumberFormat="1" applyFont="1" applyBorder="1" applyProtection="1"/>
    <xf numFmtId="171" fontId="6" fillId="0" borderId="32" xfId="23" applyNumberFormat="1" applyFont="1" applyBorder="1" applyProtection="1"/>
    <xf numFmtId="171" fontId="6" fillId="0" borderId="32" xfId="23" applyNumberFormat="1" applyFont="1" applyBorder="1" applyProtection="1"/>
    <xf numFmtId="171" fontId="6" fillId="0" borderId="8" xfId="23" applyNumberFormat="1" applyFont="1" applyBorder="1" applyAlignment="1" applyProtection="1">
      <alignment horizontal="center"/>
    </xf>
    <xf numFmtId="0" fontId="6" fillId="0" borderId="32" xfId="22" applyFont="1" applyBorder="1" applyProtection="1"/>
    <xf numFmtId="171" fontId="6" fillId="0" borderId="32" xfId="23" applyNumberFormat="1" applyFont="1" applyBorder="1" applyProtection="1"/>
    <xf numFmtId="171" fontId="6" fillId="0" borderId="8" xfId="23" applyNumberFormat="1" applyFont="1" applyBorder="1" applyAlignment="1" applyProtection="1">
      <alignment horizontal="center"/>
    </xf>
    <xf numFmtId="171" fontId="6" fillId="0" borderId="32" xfId="23" applyNumberFormat="1" applyFont="1" applyBorder="1" applyProtection="1"/>
    <xf numFmtId="171" fontId="6" fillId="0" borderId="8" xfId="23" applyNumberFormat="1" applyFont="1" applyBorder="1" applyAlignment="1" applyProtection="1">
      <alignment horizontal="center"/>
    </xf>
    <xf numFmtId="0" fontId="6" fillId="0" borderId="32" xfId="23" applyNumberFormat="1" applyFont="1" applyBorder="1" applyProtection="1"/>
    <xf numFmtId="0" fontId="6" fillId="0" borderId="32" xfId="22" applyFont="1" applyBorder="1" applyProtection="1"/>
    <xf numFmtId="171" fontId="6" fillId="0" borderId="32" xfId="23" applyNumberFormat="1" applyFont="1" applyBorder="1" applyProtection="1"/>
    <xf numFmtId="171" fontId="6" fillId="0" borderId="8" xfId="23" applyNumberFormat="1" applyFont="1" applyBorder="1" applyAlignment="1" applyProtection="1">
      <alignment horizontal="center"/>
    </xf>
    <xf numFmtId="171" fontId="6" fillId="0" borderId="32" xfId="23" applyNumberFormat="1" applyFont="1" applyBorder="1" applyProtection="1"/>
    <xf numFmtId="171" fontId="11" fillId="0" borderId="8" xfId="22" applyNumberFormat="1" applyFont="1" applyFill="1" applyBorder="1" applyProtection="1"/>
    <xf numFmtId="0" fontId="16" fillId="0" borderId="20" xfId="22" applyFont="1" applyFill="1" applyBorder="1" applyAlignment="1" applyProtection="1">
      <alignment horizontal="center"/>
    </xf>
    <xf numFmtId="5" fontId="11" fillId="0" borderId="8" xfId="22" applyNumberFormat="1" applyFont="1" applyFill="1" applyBorder="1" applyProtection="1"/>
    <xf numFmtId="171" fontId="1" fillId="0" borderId="0" xfId="1" applyNumberFormat="1" applyFont="1"/>
    <xf numFmtId="171" fontId="11" fillId="0" borderId="0" xfId="0" applyNumberFormat="1" applyFont="1" applyProtection="1"/>
    <xf numFmtId="0" fontId="51" fillId="0" borderId="19" xfId="10" applyFont="1" applyBorder="1" applyProtection="1">
      <protection locked="0"/>
    </xf>
    <xf numFmtId="37" fontId="51" fillId="0" borderId="19" xfId="10" applyNumberFormat="1" applyFont="1" applyFill="1" applyBorder="1" applyProtection="1">
      <protection locked="0"/>
    </xf>
    <xf numFmtId="0" fontId="51" fillId="0" borderId="0" xfId="10" applyFont="1" applyFill="1" applyAlignment="1" applyProtection="1">
      <alignment horizontal="right"/>
      <protection locked="0"/>
    </xf>
    <xf numFmtId="0" fontId="51" fillId="0" borderId="0" xfId="10" applyFont="1" applyFill="1" applyProtection="1">
      <protection locked="0"/>
    </xf>
    <xf numFmtId="0" fontId="51" fillId="0" borderId="19" xfId="10" applyFont="1" applyFill="1" applyBorder="1" applyProtection="1">
      <protection locked="0"/>
    </xf>
    <xf numFmtId="37" fontId="33" fillId="0" borderId="0" xfId="0" applyNumberFormat="1" applyFont="1" applyBorder="1" applyProtection="1">
      <protection locked="0"/>
    </xf>
    <xf numFmtId="17" fontId="33" fillId="0" borderId="31" xfId="0" applyNumberFormat="1" applyFont="1" applyBorder="1" applyAlignment="1" applyProtection="1">
      <alignment horizontal="left"/>
      <protection locked="0"/>
    </xf>
    <xf numFmtId="37" fontId="67" fillId="0" borderId="0" xfId="10" applyNumberFormat="1" applyFont="1" applyProtection="1">
      <protection locked="0"/>
    </xf>
    <xf numFmtId="37" fontId="67" fillId="0" borderId="32" xfId="10" applyNumberFormat="1" applyFont="1" applyBorder="1" applyProtection="1">
      <protection locked="0"/>
    </xf>
    <xf numFmtId="37" fontId="67" fillId="0" borderId="32" xfId="10" applyNumberFormat="1" applyFont="1" applyFill="1" applyBorder="1" applyProtection="1">
      <protection locked="0"/>
    </xf>
    <xf numFmtId="171" fontId="0" fillId="0" borderId="0" xfId="1" applyNumberFormat="1" applyFont="1" applyFill="1" applyBorder="1"/>
    <xf numFmtId="7" fontId="0" fillId="0" borderId="0" xfId="0" applyNumberFormat="1" applyFill="1" applyBorder="1"/>
    <xf numFmtId="171" fontId="19" fillId="0" borderId="8" xfId="0" applyNumberFormat="1" applyFont="1" applyBorder="1" applyProtection="1">
      <protection locked="0"/>
    </xf>
    <xf numFmtId="171" fontId="33" fillId="0" borderId="19" xfId="8" applyNumberFormat="1" applyFont="1" applyFill="1" applyBorder="1" applyProtection="1">
      <protection locked="0"/>
    </xf>
    <xf numFmtId="5" fontId="6" fillId="0" borderId="19" xfId="0" applyNumberFormat="1" applyFont="1" applyFill="1" applyBorder="1" applyProtection="1"/>
    <xf numFmtId="0" fontId="16" fillId="0" borderId="0" xfId="0" applyFont="1" applyFill="1" applyBorder="1" applyAlignment="1" applyProtection="1">
      <alignment horizontal="left"/>
    </xf>
    <xf numFmtId="0" fontId="0" fillId="0" borderId="0" xfId="1" applyNumberFormat="1" applyFont="1"/>
    <xf numFmtId="0" fontId="6" fillId="0" borderId="0" xfId="0" applyFont="1" applyAlignment="1">
      <alignment horizontal="right"/>
    </xf>
    <xf numFmtId="0" fontId="92" fillId="0" borderId="32" xfId="0" applyFont="1" applyBorder="1" applyProtection="1">
      <protection locked="0"/>
    </xf>
    <xf numFmtId="0" fontId="89" fillId="0" borderId="32" xfId="0" applyFont="1" applyBorder="1" applyProtection="1">
      <protection locked="0"/>
    </xf>
    <xf numFmtId="0" fontId="93" fillId="0" borderId="32" xfId="0" applyFont="1" applyBorder="1" applyProtection="1">
      <protection locked="0"/>
    </xf>
    <xf numFmtId="171" fontId="93" fillId="0" borderId="32" xfId="1" applyNumberFormat="1" applyFont="1" applyBorder="1" applyProtection="1">
      <protection locked="0"/>
    </xf>
    <xf numFmtId="0" fontId="94" fillId="0" borderId="0" xfId="0" applyFont="1" applyAlignment="1">
      <alignment vertical="center" wrapText="1"/>
    </xf>
    <xf numFmtId="0" fontId="94" fillId="0" borderId="0" xfId="0" applyFont="1" applyAlignment="1">
      <alignment wrapText="1"/>
    </xf>
    <xf numFmtId="171" fontId="30" fillId="0" borderId="32" xfId="0" applyNumberFormat="1" applyFont="1" applyBorder="1" applyProtection="1">
      <protection locked="0"/>
    </xf>
    <xf numFmtId="0" fontId="11" fillId="0" borderId="0" xfId="0" applyFont="1" applyProtection="1">
      <protection locked="0"/>
    </xf>
    <xf numFmtId="0" fontId="0" fillId="0" borderId="0" xfId="0" applyProtection="1">
      <protection locked="0"/>
    </xf>
    <xf numFmtId="0" fontId="11" fillId="0" borderId="1" xfId="0" applyFont="1" applyBorder="1" applyProtection="1">
      <protection locked="0"/>
    </xf>
    <xf numFmtId="0" fontId="11" fillId="0" borderId="2" xfId="0" applyFont="1" applyBorder="1" applyAlignment="1" applyProtection="1">
      <alignment horizontal="centerContinuous"/>
      <protection locked="0"/>
    </xf>
    <xf numFmtId="0" fontId="11" fillId="0" borderId="3" xfId="0" applyFont="1" applyBorder="1" applyAlignment="1" applyProtection="1">
      <alignment horizontal="centerContinuous"/>
      <protection locked="0"/>
    </xf>
    <xf numFmtId="0" fontId="11" fillId="0" borderId="4" xfId="0" applyFont="1" applyBorder="1" applyAlignment="1" applyProtection="1">
      <alignment horizontal="centerContinuous"/>
      <protection locked="0"/>
    </xf>
    <xf numFmtId="0" fontId="7" fillId="0" borderId="0" xfId="0" applyFont="1" applyAlignment="1" applyProtection="1">
      <alignment horizontal="centerContinuous"/>
      <protection locked="0"/>
    </xf>
    <xf numFmtId="0" fontId="11" fillId="0" borderId="0" xfId="0" applyFont="1" applyAlignment="1" applyProtection="1">
      <alignment horizontal="centerContinuous"/>
      <protection locked="0"/>
    </xf>
    <xf numFmtId="0" fontId="11" fillId="0" borderId="8" xfId="0" applyFont="1" applyBorder="1" applyAlignment="1" applyProtection="1">
      <alignment horizontal="centerContinuous"/>
      <protection locked="0"/>
    </xf>
    <xf numFmtId="0" fontId="16" fillId="0" borderId="4" xfId="0" applyFont="1" applyBorder="1" applyAlignment="1" applyProtection="1">
      <alignment horizontal="right"/>
      <protection locked="0"/>
    </xf>
    <xf numFmtId="0" fontId="11" fillId="0" borderId="4" xfId="0" applyFont="1" applyBorder="1" applyProtection="1">
      <protection locked="0"/>
    </xf>
    <xf numFmtId="0" fontId="11" fillId="0" borderId="13" xfId="0" applyFont="1" applyBorder="1" applyProtection="1">
      <protection locked="0"/>
    </xf>
    <xf numFmtId="0" fontId="11" fillId="0" borderId="35" xfId="0" applyFont="1" applyBorder="1" applyProtection="1">
      <protection locked="0"/>
    </xf>
    <xf numFmtId="0" fontId="16" fillId="0" borderId="35" xfId="0" applyFont="1" applyBorder="1" applyAlignment="1" applyProtection="1">
      <alignment horizontal="center"/>
      <protection locked="0"/>
    </xf>
    <xf numFmtId="0" fontId="16" fillId="0" borderId="36" xfId="0" applyFont="1" applyBorder="1" applyAlignment="1" applyProtection="1">
      <alignment horizontal="center"/>
      <protection locked="0"/>
    </xf>
    <xf numFmtId="0" fontId="16" fillId="0" borderId="20" xfId="0" applyFont="1" applyBorder="1" applyAlignment="1" applyProtection="1">
      <alignment horizontal="center"/>
      <protection locked="0"/>
    </xf>
    <xf numFmtId="0" fontId="16" fillId="0" borderId="32" xfId="0" applyFont="1" applyBorder="1" applyAlignment="1" applyProtection="1">
      <alignment horizontal="center"/>
      <protection locked="0"/>
    </xf>
    <xf numFmtId="0" fontId="16" fillId="0" borderId="8" xfId="0" applyFont="1" applyBorder="1" applyAlignment="1" applyProtection="1">
      <alignment horizontal="center"/>
      <protection locked="0"/>
    </xf>
    <xf numFmtId="0" fontId="11" fillId="0" borderId="32" xfId="0" applyFont="1" applyBorder="1" applyProtection="1">
      <protection locked="0"/>
    </xf>
    <xf numFmtId="0" fontId="11" fillId="0" borderId="20" xfId="0" applyFont="1" applyBorder="1" applyProtection="1">
      <protection locked="0"/>
    </xf>
    <xf numFmtId="0" fontId="7" fillId="0" borderId="35" xfId="0" applyFont="1" applyBorder="1" applyProtection="1">
      <protection locked="0"/>
    </xf>
    <xf numFmtId="0" fontId="11" fillId="0" borderId="36" xfId="0" applyFont="1" applyBorder="1" applyProtection="1">
      <protection locked="0"/>
    </xf>
    <xf numFmtId="5" fontId="11" fillId="0" borderId="8" xfId="0" applyNumberFormat="1" applyFont="1" applyBorder="1" applyProtection="1">
      <protection locked="0"/>
    </xf>
    <xf numFmtId="37" fontId="11" fillId="0" borderId="8" xfId="0" applyNumberFormat="1" applyFont="1" applyBorder="1" applyProtection="1">
      <protection locked="0"/>
    </xf>
    <xf numFmtId="0" fontId="7" fillId="0" borderId="32" xfId="0" applyFont="1" applyBorder="1" applyAlignment="1" applyProtection="1">
      <alignment horizontal="center"/>
      <protection locked="0"/>
    </xf>
    <xf numFmtId="5" fontId="11" fillId="0" borderId="35" xfId="0" applyNumberFormat="1" applyFont="1" applyBorder="1" applyProtection="1">
      <protection locked="0"/>
    </xf>
    <xf numFmtId="5" fontId="11" fillId="0" borderId="36" xfId="0" applyNumberFormat="1" applyFont="1" applyBorder="1" applyProtection="1">
      <protection locked="0"/>
    </xf>
    <xf numFmtId="171" fontId="11" fillId="0" borderId="0" xfId="1" applyNumberFormat="1" applyFont="1" applyProtection="1">
      <protection locked="0"/>
    </xf>
    <xf numFmtId="5" fontId="11" fillId="0" borderId="42" xfId="0" applyNumberFormat="1" applyFont="1" applyBorder="1" applyProtection="1">
      <protection locked="0"/>
    </xf>
    <xf numFmtId="5" fontId="11" fillId="0" borderId="40" xfId="0" applyNumberFormat="1" applyFont="1" applyBorder="1" applyProtection="1">
      <protection locked="0"/>
    </xf>
    <xf numFmtId="5" fontId="11" fillId="0" borderId="0" xfId="0" applyNumberFormat="1" applyFont="1" applyProtection="1">
      <protection locked="0"/>
    </xf>
    <xf numFmtId="0" fontId="11" fillId="0" borderId="23" xfId="0" applyFont="1" applyBorder="1" applyProtection="1">
      <protection locked="0"/>
    </xf>
    <xf numFmtId="0" fontId="7" fillId="0" borderId="41" xfId="0" applyFont="1" applyBorder="1" applyAlignment="1" applyProtection="1">
      <alignment horizontal="center"/>
      <protection locked="0"/>
    </xf>
    <xf numFmtId="5" fontId="11" fillId="0" borderId="49" xfId="0" applyNumberFormat="1" applyFont="1" applyBorder="1" applyProtection="1">
      <protection locked="0"/>
    </xf>
    <xf numFmtId="164" fontId="11" fillId="0" borderId="49" xfId="0" applyNumberFormat="1" applyFont="1" applyBorder="1" applyProtection="1">
      <protection locked="0"/>
    </xf>
    <xf numFmtId="5" fontId="11" fillId="0" borderId="50" xfId="0" applyNumberFormat="1" applyFont="1" applyBorder="1" applyProtection="1">
      <protection locked="0"/>
    </xf>
    <xf numFmtId="164" fontId="11" fillId="0" borderId="0" xfId="0" applyNumberFormat="1" applyFont="1" applyAlignment="1" applyProtection="1">
      <alignment horizontal="centerContinuous"/>
      <protection locked="0"/>
    </xf>
    <xf numFmtId="164" fontId="11" fillId="0" borderId="0" xfId="0" applyNumberFormat="1" applyFont="1" applyProtection="1">
      <protection locked="0"/>
    </xf>
    <xf numFmtId="0" fontId="16" fillId="0" borderId="0" xfId="0" applyFont="1" applyAlignment="1" applyProtection="1">
      <alignment horizontal="centerContinuous"/>
      <protection locked="0"/>
    </xf>
    <xf numFmtId="164" fontId="16" fillId="0" borderId="0" xfId="0" applyNumberFormat="1" applyFont="1" applyAlignment="1" applyProtection="1">
      <alignment horizontal="centerContinuous"/>
      <protection locked="0"/>
    </xf>
    <xf numFmtId="0" fontId="11" fillId="0" borderId="3" xfId="0" applyFont="1" applyBorder="1" applyProtection="1">
      <protection locked="0"/>
    </xf>
    <xf numFmtId="0" fontId="7" fillId="0" borderId="4" xfId="0" applyFont="1" applyBorder="1" applyAlignment="1" applyProtection="1">
      <alignment horizontal="centerContinuous"/>
      <protection locked="0"/>
    </xf>
    <xf numFmtId="0" fontId="11" fillId="0" borderId="17" xfId="0" applyFont="1" applyBorder="1" applyProtection="1">
      <protection locked="0"/>
    </xf>
    <xf numFmtId="0" fontId="16" fillId="0" borderId="37" xfId="0" applyFont="1" applyBorder="1" applyAlignment="1" applyProtection="1">
      <alignment horizontal="center"/>
      <protection locked="0"/>
    </xf>
    <xf numFmtId="164" fontId="16" fillId="0" borderId="32" xfId="0" applyNumberFormat="1" applyFont="1" applyBorder="1" applyAlignment="1" applyProtection="1">
      <alignment horizontal="center"/>
      <protection locked="0"/>
    </xf>
    <xf numFmtId="0" fontId="7" fillId="0" borderId="41" xfId="0" applyFont="1" applyBorder="1" applyProtection="1">
      <protection locked="0"/>
    </xf>
    <xf numFmtId="164" fontId="11" fillId="0" borderId="41" xfId="0" applyNumberFormat="1" applyFont="1" applyBorder="1" applyProtection="1">
      <protection locked="0"/>
    </xf>
    <xf numFmtId="0" fontId="16" fillId="0" borderId="0" xfId="0" applyFont="1" applyAlignment="1" applyProtection="1">
      <alignment horizontal="right"/>
      <protection locked="0"/>
    </xf>
    <xf numFmtId="0" fontId="16" fillId="0" borderId="30" xfId="0" applyFont="1" applyBorder="1" applyAlignment="1" applyProtection="1">
      <alignment horizontal="center"/>
      <protection locked="0"/>
    </xf>
    <xf numFmtId="0" fontId="16" fillId="0" borderId="32" xfId="0" applyNumberFormat="1" applyFont="1" applyBorder="1" applyAlignment="1" applyProtection="1">
      <alignment horizontal="center"/>
      <protection locked="0"/>
    </xf>
    <xf numFmtId="171" fontId="93" fillId="0" borderId="32" xfId="0" applyNumberFormat="1" applyFont="1" applyBorder="1" applyProtection="1">
      <protection locked="0"/>
    </xf>
    <xf numFmtId="7" fontId="11" fillId="0" borderId="0" xfId="0" applyNumberFormat="1" applyFont="1" applyProtection="1">
      <protection locked="0"/>
    </xf>
    <xf numFmtId="0" fontId="16" fillId="0" borderId="41" xfId="0" applyFont="1" applyBorder="1" applyAlignment="1" applyProtection="1">
      <alignment horizontal="center"/>
      <protection locked="0"/>
    </xf>
    <xf numFmtId="0" fontId="11" fillId="0" borderId="0" xfId="0" applyFont="1" applyFill="1" applyProtection="1">
      <protection locked="0"/>
    </xf>
    <xf numFmtId="171" fontId="95" fillId="0" borderId="0" xfId="0" applyNumberFormat="1" applyFont="1" applyFill="1" applyProtection="1">
      <protection locked="0"/>
    </xf>
    <xf numFmtId="37" fontId="6" fillId="0" borderId="100" xfId="0" applyNumberFormat="1" applyFont="1" applyFill="1" applyBorder="1"/>
    <xf numFmtId="43" fontId="0" fillId="0" borderId="0" xfId="1" applyFont="1" applyFill="1"/>
    <xf numFmtId="0" fontId="11" fillId="0" borderId="12" xfId="0" applyFont="1" applyFill="1" applyBorder="1" applyAlignment="1" applyProtection="1">
      <alignment wrapText="1"/>
      <protection locked="0"/>
    </xf>
    <xf numFmtId="0" fontId="19" fillId="0" borderId="34" xfId="0" applyFont="1" applyFill="1" applyBorder="1" applyProtection="1">
      <protection locked="0"/>
    </xf>
    <xf numFmtId="0" fontId="11" fillId="0" borderId="12" xfId="0" applyFont="1" applyFill="1" applyBorder="1" applyAlignment="1" applyProtection="1">
      <alignment horizontal="center"/>
      <protection locked="0"/>
    </xf>
    <xf numFmtId="0" fontId="11" fillId="0" borderId="12" xfId="0" applyFont="1" applyFill="1" applyBorder="1" applyProtection="1">
      <protection locked="0"/>
    </xf>
    <xf numFmtId="5" fontId="11" fillId="0" borderId="10" xfId="0" applyNumberFormat="1" applyFont="1" applyFill="1" applyBorder="1" applyProtection="1">
      <protection locked="0"/>
    </xf>
    <xf numFmtId="5" fontId="11" fillId="0" borderId="34" xfId="0" applyNumberFormat="1" applyFont="1" applyFill="1" applyBorder="1" applyProtection="1">
      <protection locked="0"/>
    </xf>
    <xf numFmtId="0" fontId="11" fillId="0" borderId="34" xfId="0" applyFont="1" applyFill="1" applyBorder="1" applyProtection="1">
      <protection locked="0"/>
    </xf>
    <xf numFmtId="5" fontId="11" fillId="0" borderId="32" xfId="0" applyNumberFormat="1" applyFont="1" applyFill="1" applyBorder="1" applyProtection="1">
      <protection locked="0"/>
    </xf>
    <xf numFmtId="5" fontId="11" fillId="0" borderId="8" xfId="0" applyNumberFormat="1" applyFont="1" applyFill="1" applyBorder="1" applyProtection="1">
      <protection locked="0"/>
    </xf>
    <xf numFmtId="5" fontId="11" fillId="0" borderId="4" xfId="0" applyNumberFormat="1" applyFont="1" applyFill="1" applyBorder="1" applyProtection="1">
      <protection locked="0"/>
    </xf>
    <xf numFmtId="5" fontId="11" fillId="0" borderId="31" xfId="0" applyNumberFormat="1" applyFont="1" applyFill="1" applyBorder="1" applyProtection="1">
      <protection locked="0"/>
    </xf>
    <xf numFmtId="0" fontId="11" fillId="0" borderId="31" xfId="0" applyFont="1" applyFill="1" applyBorder="1" applyProtection="1">
      <protection locked="0"/>
    </xf>
    <xf numFmtId="0" fontId="11" fillId="0" borderId="0" xfId="0" applyFont="1" applyFill="1" applyAlignment="1" applyProtection="1">
      <alignment wrapText="1"/>
      <protection locked="0"/>
    </xf>
    <xf numFmtId="14" fontId="11" fillId="0" borderId="0" xfId="0" applyNumberFormat="1" applyFont="1" applyFill="1" applyAlignment="1" applyProtection="1">
      <alignment horizontal="center"/>
      <protection locked="0"/>
    </xf>
    <xf numFmtId="37" fontId="11" fillId="0" borderId="4" xfId="0" applyNumberFormat="1" applyFont="1" applyFill="1" applyBorder="1" applyProtection="1">
      <protection locked="0"/>
    </xf>
    <xf numFmtId="37" fontId="11" fillId="0" borderId="31" xfId="0" applyNumberFormat="1" applyFont="1" applyFill="1" applyBorder="1" applyProtection="1">
      <protection locked="0"/>
    </xf>
    <xf numFmtId="0" fontId="11" fillId="0" borderId="0" xfId="0" applyFont="1" applyFill="1" applyAlignment="1" applyProtection="1">
      <alignment horizontal="center"/>
      <protection locked="0"/>
    </xf>
    <xf numFmtId="0" fontId="11" fillId="9" borderId="0" xfId="0" applyFont="1" applyFill="1" applyAlignment="1" applyProtection="1">
      <alignment horizontal="left"/>
    </xf>
    <xf numFmtId="0" fontId="6" fillId="0" borderId="0" xfId="0" applyFont="1" applyBorder="1"/>
    <xf numFmtId="0" fontId="38" fillId="0" borderId="0" xfId="0" applyFont="1" applyBorder="1" applyProtection="1">
      <protection locked="0"/>
    </xf>
    <xf numFmtId="5" fontId="25" fillId="0" borderId="31" xfId="0" applyNumberFormat="1" applyFont="1" applyFill="1" applyBorder="1" applyProtection="1"/>
    <xf numFmtId="37" fontId="25" fillId="0" borderId="31" xfId="0" applyNumberFormat="1" applyFont="1" applyFill="1" applyBorder="1" applyProtection="1"/>
    <xf numFmtId="5" fontId="6" fillId="0" borderId="48" xfId="0" applyNumberFormat="1" applyFont="1" applyFill="1" applyBorder="1" applyProtection="1"/>
    <xf numFmtId="5" fontId="6" fillId="0" borderId="47" xfId="0" applyNumberFormat="1" applyFont="1" applyFill="1" applyBorder="1" applyProtection="1"/>
    <xf numFmtId="0" fontId="6" fillId="0" borderId="44" xfId="0" applyFont="1" applyFill="1" applyBorder="1" applyProtection="1"/>
    <xf numFmtId="14" fontId="6" fillId="0" borderId="0" xfId="0" applyNumberFormat="1" applyFont="1" applyFill="1"/>
    <xf numFmtId="164" fontId="16" fillId="0" borderId="4" xfId="0" applyNumberFormat="1" applyFont="1" applyFill="1" applyBorder="1" applyAlignment="1" applyProtection="1">
      <alignment horizontal="center"/>
    </xf>
    <xf numFmtId="0" fontId="16" fillId="0" borderId="0" xfId="0" quotePrefix="1" applyFont="1" applyAlignment="1" applyProtection="1">
      <alignment horizontal="center"/>
    </xf>
    <xf numFmtId="0" fontId="74" fillId="0" borderId="0" xfId="0" applyFont="1" applyFill="1" applyBorder="1"/>
    <xf numFmtId="0" fontId="16" fillId="0" borderId="0" xfId="0" applyFont="1" applyFill="1" applyBorder="1" applyAlignment="1" applyProtection="1">
      <alignment horizontal="center"/>
    </xf>
    <xf numFmtId="171" fontId="19" fillId="0" borderId="0" xfId="1" applyNumberFormat="1" applyFont="1" applyFill="1" applyBorder="1" applyProtection="1">
      <protection locked="0"/>
    </xf>
    <xf numFmtId="171" fontId="0" fillId="0" borderId="0" xfId="0" applyNumberFormat="1" applyFill="1" applyBorder="1"/>
    <xf numFmtId="43" fontId="0" fillId="0" borderId="0" xfId="1" applyFont="1" applyFill="1" applyBorder="1"/>
    <xf numFmtId="37" fontId="11" fillId="0" borderId="32" xfId="9" applyNumberFormat="1" applyFont="1" applyFill="1" applyBorder="1" applyProtection="1"/>
    <xf numFmtId="37" fontId="11" fillId="0" borderId="37" xfId="9" applyNumberFormat="1" applyFont="1" applyFill="1" applyBorder="1" applyProtection="1"/>
    <xf numFmtId="37" fontId="19" fillId="0" borderId="32" xfId="9" applyNumberFormat="1" applyFont="1" applyFill="1" applyBorder="1" applyProtection="1">
      <protection locked="0"/>
    </xf>
    <xf numFmtId="0" fontId="34" fillId="0" borderId="32" xfId="0" applyFont="1" applyBorder="1" applyAlignment="1" applyProtection="1">
      <alignment horizontal="left"/>
    </xf>
    <xf numFmtId="37" fontId="19" fillId="0" borderId="16" xfId="0" applyNumberFormat="1" applyFont="1" applyFill="1" applyBorder="1" applyProtection="1">
      <protection locked="0"/>
    </xf>
    <xf numFmtId="5" fontId="34" fillId="0" borderId="0" xfId="0" applyNumberFormat="1" applyFont="1" applyFill="1" applyBorder="1" applyProtection="1"/>
    <xf numFmtId="172" fontId="6" fillId="0" borderId="30" xfId="2" applyNumberFormat="1" applyFont="1" applyBorder="1" applyProtection="1"/>
    <xf numFmtId="172" fontId="6" fillId="0" borderId="50" xfId="2" applyNumberFormat="1" applyFont="1" applyBorder="1" applyProtection="1"/>
    <xf numFmtId="172" fontId="6" fillId="0" borderId="40" xfId="2" applyNumberFormat="1" applyFont="1" applyBorder="1" applyProtection="1"/>
    <xf numFmtId="171" fontId="34" fillId="0" borderId="0" xfId="1" applyNumberFormat="1" applyFont="1" applyFill="1" applyProtection="1"/>
    <xf numFmtId="171" fontId="11" fillId="0" borderId="0" xfId="0" applyNumberFormat="1" applyFont="1"/>
    <xf numFmtId="171" fontId="34" fillId="0" borderId="0" xfId="0" applyNumberFormat="1" applyFont="1" applyProtection="1"/>
    <xf numFmtId="0" fontId="34" fillId="0" borderId="0" xfId="0" applyNumberFormat="1" applyFont="1" applyProtection="1"/>
    <xf numFmtId="0" fontId="34" fillId="0" borderId="0" xfId="0" applyNumberFormat="1" applyFont="1" applyFill="1" applyProtection="1"/>
    <xf numFmtId="0" fontId="0" fillId="0" borderId="0" xfId="0" applyNumberFormat="1" applyFill="1"/>
    <xf numFmtId="0" fontId="34" fillId="0" borderId="0" xfId="1" applyNumberFormat="1" applyFont="1" applyProtection="1"/>
    <xf numFmtId="171" fontId="51" fillId="0" borderId="19" xfId="1" applyNumberFormat="1" applyFont="1" applyFill="1" applyBorder="1" applyProtection="1">
      <protection locked="0"/>
    </xf>
    <xf numFmtId="170" fontId="11" fillId="0" borderId="0" xfId="0" applyNumberFormat="1" applyFont="1" applyFill="1" applyBorder="1"/>
    <xf numFmtId="43" fontId="0" fillId="0" borderId="0" xfId="0" applyNumberFormat="1" applyFill="1"/>
    <xf numFmtId="43" fontId="34" fillId="0" borderId="0" xfId="0" applyNumberFormat="1" applyFont="1" applyFill="1" applyBorder="1" applyProtection="1"/>
    <xf numFmtId="7" fontId="34" fillId="0" borderId="0" xfId="0" applyNumberFormat="1" applyFont="1" applyFill="1" applyBorder="1" applyProtection="1"/>
    <xf numFmtId="43" fontId="0" fillId="0" borderId="0" xfId="0" applyNumberFormat="1" applyFill="1" applyBorder="1"/>
    <xf numFmtId="37" fontId="11" fillId="0" borderId="0" xfId="0" applyNumberFormat="1" applyFont="1"/>
    <xf numFmtId="0" fontId="19" fillId="0" borderId="12" xfId="0" applyFont="1" applyBorder="1" applyProtection="1">
      <protection locked="0"/>
    </xf>
    <xf numFmtId="0" fontId="19" fillId="0" borderId="34" xfId="0" applyFont="1" applyBorder="1" applyProtection="1">
      <protection locked="0"/>
    </xf>
    <xf numFmtId="0" fontId="11" fillId="0" borderId="0" xfId="0" applyFont="1" applyBorder="1" applyProtection="1">
      <protection locked="0"/>
    </xf>
    <xf numFmtId="0" fontId="16" fillId="0" borderId="32" xfId="0" applyFont="1" applyBorder="1" applyProtection="1">
      <protection locked="0"/>
    </xf>
    <xf numFmtId="0" fontId="16" fillId="0" borderId="0" xfId="0" applyFont="1" applyProtection="1">
      <protection locked="0"/>
    </xf>
    <xf numFmtId="0" fontId="11" fillId="0" borderId="0" xfId="0" applyFont="1" applyAlignment="1" applyProtection="1">
      <alignment horizontal="center"/>
      <protection locked="0"/>
    </xf>
    <xf numFmtId="0" fontId="16" fillId="0" borderId="0" xfId="0" applyFont="1" applyBorder="1" applyAlignment="1" applyProtection="1">
      <alignment horizontal="centerContinuous"/>
    </xf>
    <xf numFmtId="0" fontId="96" fillId="0" borderId="102" xfId="0" applyFont="1" applyFill="1" applyBorder="1" applyProtection="1">
      <protection locked="0"/>
    </xf>
    <xf numFmtId="0" fontId="96" fillId="0" borderId="103" xfId="0" applyFont="1" applyFill="1" applyBorder="1" applyProtection="1">
      <protection locked="0"/>
    </xf>
    <xf numFmtId="5" fontId="96" fillId="0" borderId="102" xfId="0" applyNumberFormat="1" applyFont="1" applyFill="1" applyBorder="1" applyProtection="1">
      <protection locked="0"/>
    </xf>
    <xf numFmtId="5" fontId="34" fillId="0" borderId="104" xfId="0" applyNumberFormat="1" applyFont="1" applyFill="1" applyBorder="1" applyProtection="1"/>
    <xf numFmtId="5" fontId="96" fillId="0" borderId="105" xfId="0" applyNumberFormat="1" applyFont="1" applyFill="1" applyBorder="1" applyProtection="1">
      <protection locked="0"/>
    </xf>
    <xf numFmtId="0" fontId="34" fillId="0" borderId="106" xfId="0" applyFont="1" applyFill="1" applyBorder="1"/>
    <xf numFmtId="10" fontId="96" fillId="0" borderId="102" xfId="0" applyNumberFormat="1" applyFont="1" applyFill="1" applyBorder="1" applyProtection="1">
      <protection locked="0"/>
    </xf>
    <xf numFmtId="37" fontId="96" fillId="0" borderId="102" xfId="0" applyNumberFormat="1" applyFont="1" applyFill="1" applyBorder="1" applyProtection="1">
      <protection locked="0"/>
    </xf>
    <xf numFmtId="37" fontId="96" fillId="0" borderId="0" xfId="0" applyNumberFormat="1" applyFont="1" applyFill="1" applyBorder="1" applyProtection="1">
      <protection locked="0"/>
    </xf>
    <xf numFmtId="37" fontId="96" fillId="0" borderId="103" xfId="0" applyNumberFormat="1" applyFont="1" applyFill="1" applyBorder="1" applyProtection="1">
      <protection locked="0"/>
    </xf>
    <xf numFmtId="37" fontId="96" fillId="0" borderId="105" xfId="0" applyNumberFormat="1" applyFont="1" applyFill="1" applyBorder="1" applyProtection="1">
      <protection locked="0"/>
    </xf>
    <xf numFmtId="0" fontId="96" fillId="0" borderId="103" xfId="0" applyFont="1" applyFill="1" applyBorder="1" applyAlignment="1" applyProtection="1">
      <alignment horizontal="center"/>
      <protection locked="0"/>
    </xf>
    <xf numFmtId="10" fontId="96" fillId="0" borderId="102" xfId="0" applyNumberFormat="1" applyFont="1" applyFill="1" applyBorder="1" applyAlignment="1" applyProtection="1">
      <alignment horizontal="center"/>
      <protection locked="0"/>
    </xf>
    <xf numFmtId="0" fontId="96" fillId="0" borderId="102" xfId="0" applyFont="1" applyFill="1" applyBorder="1" applyAlignment="1" applyProtection="1">
      <alignment horizontal="center"/>
      <protection locked="0"/>
    </xf>
    <xf numFmtId="37" fontId="96" fillId="0" borderId="107" xfId="0" applyNumberFormat="1" applyFont="1" applyFill="1" applyBorder="1" applyProtection="1">
      <protection locked="0"/>
    </xf>
    <xf numFmtId="37" fontId="96" fillId="0" borderId="108" xfId="0" applyNumberFormat="1" applyFont="1" applyFill="1" applyBorder="1" applyProtection="1">
      <protection locked="0"/>
    </xf>
    <xf numFmtId="37" fontId="96" fillId="0" borderId="109" xfId="0" applyNumberFormat="1" applyFont="1" applyFill="1" applyBorder="1" applyProtection="1">
      <protection locked="0"/>
    </xf>
    <xf numFmtId="0" fontId="6" fillId="0" borderId="0" xfId="0" applyFont="1" applyFill="1" applyBorder="1" applyAlignment="1">
      <alignment vertical="top" wrapText="1"/>
    </xf>
    <xf numFmtId="5" fontId="11" fillId="0" borderId="0" xfId="0" applyNumberFormat="1" applyFont="1"/>
    <xf numFmtId="10" fontId="11" fillId="0" borderId="0" xfId="5" applyNumberFormat="1" applyFont="1" applyFill="1"/>
    <xf numFmtId="0" fontId="99" fillId="0" borderId="110" xfId="0" applyFont="1" applyBorder="1" applyAlignment="1">
      <alignment horizontal="left" vertical="top"/>
    </xf>
    <xf numFmtId="0" fontId="0" fillId="0" borderId="110" xfId="0" applyBorder="1"/>
    <xf numFmtId="0" fontId="99" fillId="0" borderId="0" xfId="0" applyFont="1" applyAlignment="1">
      <alignment horizontal="left" vertical="top"/>
    </xf>
    <xf numFmtId="0" fontId="0" fillId="0" borderId="111" xfId="0" applyBorder="1" applyAlignment="1">
      <alignment horizontal="left" vertical="top"/>
    </xf>
    <xf numFmtId="17" fontId="0" fillId="0" borderId="111" xfId="0" applyNumberFormat="1" applyBorder="1" applyAlignment="1">
      <alignment horizontal="left" vertical="top"/>
    </xf>
    <xf numFmtId="17" fontId="0" fillId="0" borderId="112" xfId="0" applyNumberFormat="1" applyBorder="1" applyAlignment="1">
      <alignment horizontal="left" vertical="top"/>
    </xf>
    <xf numFmtId="0" fontId="0" fillId="0" borderId="110" xfId="0" applyBorder="1" applyAlignment="1">
      <alignment horizontal="left" vertical="top"/>
    </xf>
    <xf numFmtId="0" fontId="0" fillId="12" borderId="0" xfId="0" applyFill="1" applyAlignment="1">
      <alignment horizontal="left" vertical="top"/>
    </xf>
    <xf numFmtId="175" fontId="0" fillId="12" borderId="111" xfId="0" applyNumberFormat="1" applyFill="1" applyBorder="1" applyAlignment="1">
      <alignment horizontal="right" vertical="top"/>
    </xf>
    <xf numFmtId="175" fontId="0" fillId="12" borderId="112" xfId="0" applyNumberFormat="1" applyFill="1" applyBorder="1" applyAlignment="1">
      <alignment horizontal="right" vertical="top"/>
    </xf>
    <xf numFmtId="0" fontId="0" fillId="0" borderId="0" xfId="0" applyAlignment="1">
      <alignment horizontal="left" vertical="top"/>
    </xf>
    <xf numFmtId="175" fontId="0" fillId="0" borderId="111" xfId="0" applyNumberFormat="1" applyBorder="1" applyAlignment="1">
      <alignment horizontal="right" vertical="top"/>
    </xf>
    <xf numFmtId="175" fontId="0" fillId="0" borderId="112" xfId="0" applyNumberFormat="1" applyBorder="1" applyAlignment="1">
      <alignment horizontal="right" vertical="top"/>
    </xf>
    <xf numFmtId="5" fontId="11" fillId="0" borderId="0" xfId="0" applyNumberFormat="1" applyFont="1" applyFill="1" applyBorder="1" applyAlignment="1" applyProtection="1">
      <alignment horizontal="center"/>
    </xf>
    <xf numFmtId="5" fontId="0" fillId="0" borderId="0" xfId="0" applyNumberFormat="1" applyBorder="1"/>
    <xf numFmtId="170" fontId="11" fillId="0" borderId="8" xfId="22" applyNumberFormat="1" applyFont="1" applyFill="1" applyBorder="1" applyProtection="1"/>
    <xf numFmtId="171" fontId="0" fillId="0" borderId="0" xfId="23" applyNumberFormat="1" applyFont="1" applyFill="1"/>
    <xf numFmtId="37" fontId="11" fillId="0" borderId="40" xfId="22" applyNumberFormat="1" applyFont="1" applyFill="1" applyBorder="1" applyProtection="1"/>
    <xf numFmtId="37" fontId="11" fillId="0" borderId="42" xfId="22" applyNumberFormat="1" applyFont="1" applyFill="1" applyBorder="1" applyProtection="1"/>
    <xf numFmtId="37" fontId="11" fillId="0" borderId="32" xfId="22" applyNumberFormat="1" applyFont="1" applyFill="1" applyBorder="1" applyProtection="1"/>
    <xf numFmtId="37" fontId="11" fillId="0" borderId="8" xfId="22" applyNumberFormat="1" applyFont="1" applyFill="1" applyBorder="1" applyProtection="1"/>
    <xf numFmtId="0" fontId="11" fillId="0" borderId="20" xfId="22" applyFont="1" applyFill="1" applyBorder="1" applyProtection="1"/>
    <xf numFmtId="43" fontId="0" fillId="0" borderId="0" xfId="23" applyFont="1" applyFill="1"/>
    <xf numFmtId="5" fontId="11" fillId="0" borderId="49" xfId="22" applyNumberFormat="1" applyFont="1" applyFill="1" applyBorder="1" applyProtection="1"/>
    <xf numFmtId="0" fontId="16" fillId="0" borderId="23" xfId="22" applyFont="1" applyFill="1" applyBorder="1" applyAlignment="1" applyProtection="1">
      <alignment horizontal="center"/>
    </xf>
    <xf numFmtId="0" fontId="100" fillId="0" borderId="0" xfId="0" applyNumberFormat="1" applyFont="1"/>
    <xf numFmtId="0" fontId="6" fillId="0" borderId="102" xfId="0" applyFont="1" applyFill="1" applyBorder="1" applyProtection="1"/>
    <xf numFmtId="37" fontId="101" fillId="0" borderId="113" xfId="0" applyNumberFormat="1" applyFont="1" applyFill="1" applyBorder="1" applyProtection="1">
      <protection locked="0"/>
    </xf>
    <xf numFmtId="37" fontId="101" fillId="0" borderId="102" xfId="0" applyNumberFormat="1" applyFont="1" applyFill="1" applyBorder="1" applyProtection="1">
      <protection locked="0"/>
    </xf>
    <xf numFmtId="37" fontId="11" fillId="0" borderId="0" xfId="0" applyNumberFormat="1" applyFont="1" applyFill="1" applyProtection="1">
      <protection locked="0"/>
    </xf>
    <xf numFmtId="37" fontId="11" fillId="0" borderId="19" xfId="0" applyNumberFormat="1" applyFont="1" applyFill="1" applyBorder="1" applyProtection="1">
      <protection locked="0"/>
    </xf>
    <xf numFmtId="37" fontId="11" fillId="0" borderId="8" xfId="0" applyNumberFormat="1" applyFont="1" applyFill="1" applyBorder="1" applyProtection="1">
      <protection locked="0"/>
    </xf>
    <xf numFmtId="37" fontId="11" fillId="0" borderId="86" xfId="0" applyNumberFormat="1" applyFont="1" applyFill="1" applyBorder="1" applyProtection="1">
      <protection locked="0"/>
    </xf>
    <xf numFmtId="37" fontId="6" fillId="0" borderId="0" xfId="0" applyNumberFormat="1" applyFont="1" applyFill="1" applyBorder="1" applyAlignment="1" applyProtection="1"/>
    <xf numFmtId="43" fontId="11" fillId="0" borderId="32" xfId="1" applyFont="1" applyBorder="1" applyProtection="1">
      <protection locked="0"/>
    </xf>
    <xf numFmtId="171" fontId="11" fillId="0" borderId="32" xfId="1" applyNumberFormat="1" applyFont="1" applyBorder="1"/>
    <xf numFmtId="5" fontId="11" fillId="0" borderId="105" xfId="0" applyNumberFormat="1" applyFont="1" applyFill="1" applyBorder="1" applyProtection="1">
      <protection locked="0"/>
    </xf>
    <xf numFmtId="0" fontId="102" fillId="0" borderId="0" xfId="0" applyFont="1" applyFill="1" applyBorder="1" applyProtection="1">
      <protection locked="0"/>
    </xf>
    <xf numFmtId="37" fontId="11" fillId="0" borderId="105" xfId="0" applyNumberFormat="1" applyFont="1" applyFill="1" applyBorder="1" applyProtection="1">
      <protection locked="0"/>
    </xf>
    <xf numFmtId="0" fontId="103" fillId="0" borderId="0" xfId="0" applyFont="1" applyFill="1" applyBorder="1" applyProtection="1">
      <protection locked="0"/>
    </xf>
    <xf numFmtId="0" fontId="77" fillId="0" borderId="0" xfId="0" applyFont="1" applyFill="1" applyBorder="1" applyProtection="1">
      <protection locked="0"/>
    </xf>
    <xf numFmtId="0" fontId="104" fillId="0" borderId="0" xfId="0" applyFont="1" applyFill="1" applyBorder="1"/>
    <xf numFmtId="171" fontId="104" fillId="0" borderId="0" xfId="1" applyNumberFormat="1" applyFont="1" applyFill="1" applyBorder="1"/>
    <xf numFmtId="37" fontId="105" fillId="0" borderId="0" xfId="6" applyNumberFormat="1" applyFont="1" applyFill="1" applyBorder="1" applyProtection="1">
      <protection locked="0"/>
    </xf>
    <xf numFmtId="37" fontId="105" fillId="0" borderId="0" xfId="6" applyNumberFormat="1" applyFont="1" applyFill="1" applyBorder="1" applyProtection="1"/>
    <xf numFmtId="37" fontId="6" fillId="0" borderId="0" xfId="0" applyNumberFormat="1" applyFont="1" applyBorder="1"/>
    <xf numFmtId="14" fontId="105" fillId="0" borderId="0" xfId="6" applyNumberFormat="1" applyFont="1" applyFill="1" applyBorder="1" applyProtection="1">
      <protection locked="0"/>
    </xf>
    <xf numFmtId="10" fontId="105" fillId="0" borderId="0" xfId="6" applyNumberFormat="1" applyFont="1" applyFill="1" applyBorder="1" applyProtection="1">
      <protection locked="0"/>
    </xf>
    <xf numFmtId="166" fontId="105" fillId="0" borderId="0" xfId="6" applyNumberFormat="1" applyFont="1" applyFill="1" applyBorder="1" applyProtection="1">
      <protection locked="0"/>
    </xf>
    <xf numFmtId="10" fontId="105" fillId="0" borderId="0" xfId="5" applyNumberFormat="1" applyFont="1" applyFill="1" applyBorder="1" applyProtection="1">
      <protection locked="0"/>
    </xf>
    <xf numFmtId="37" fontId="101" fillId="0" borderId="0" xfId="6" applyNumberFormat="1" applyFont="1" applyFill="1" applyBorder="1" applyProtection="1">
      <protection locked="0"/>
    </xf>
    <xf numFmtId="174" fontId="105" fillId="0" borderId="0" xfId="0" applyNumberFormat="1" applyFont="1" applyFill="1" applyBorder="1" applyProtection="1">
      <protection locked="0"/>
    </xf>
    <xf numFmtId="174" fontId="0" fillId="0" borderId="0" xfId="0" applyNumberFormat="1" applyFill="1" applyBorder="1"/>
    <xf numFmtId="0" fontId="105" fillId="0" borderId="0" xfId="0" applyFont="1" applyFill="1" applyBorder="1" applyProtection="1">
      <protection locked="0"/>
    </xf>
    <xf numFmtId="37" fontId="105" fillId="0" borderId="0" xfId="0" applyNumberFormat="1" applyFont="1" applyFill="1" applyBorder="1" applyProtection="1">
      <protection locked="0"/>
    </xf>
    <xf numFmtId="171" fontId="105" fillId="0" borderId="0" xfId="7" applyNumberFormat="1" applyFont="1" applyFill="1" applyBorder="1" applyProtection="1">
      <protection locked="0"/>
    </xf>
    <xf numFmtId="171" fontId="6" fillId="0" borderId="0" xfId="1" applyNumberFormat="1" applyFont="1" applyFill="1" applyBorder="1" applyProtection="1"/>
    <xf numFmtId="37" fontId="34" fillId="0" borderId="0" xfId="0" applyNumberFormat="1" applyFont="1" applyFill="1" applyBorder="1" applyProtection="1"/>
    <xf numFmtId="0" fontId="34" fillId="0" borderId="0" xfId="0" applyNumberFormat="1" applyFont="1" applyBorder="1" applyProtection="1"/>
    <xf numFmtId="0" fontId="11" fillId="0" borderId="0" xfId="0" applyFont="1" applyFill="1" applyAlignment="1" applyProtection="1">
      <alignment horizontal="right"/>
      <protection locked="0"/>
    </xf>
    <xf numFmtId="0" fontId="6" fillId="11" borderId="0" xfId="0" applyFont="1" applyFill="1"/>
    <xf numFmtId="171" fontId="0" fillId="0" borderId="0" xfId="0" applyNumberFormat="1" applyFill="1"/>
    <xf numFmtId="0" fontId="0" fillId="0" borderId="0" xfId="1" applyNumberFormat="1" applyFont="1" applyFill="1"/>
    <xf numFmtId="43" fontId="0" fillId="0" borderId="0" xfId="1" applyNumberFormat="1" applyFont="1" applyFill="1"/>
    <xf numFmtId="43" fontId="6" fillId="0" borderId="0" xfId="1" applyNumberFormat="1" applyFont="1" applyFill="1"/>
    <xf numFmtId="175" fontId="0" fillId="0" borderId="0" xfId="1" applyNumberFormat="1" applyFont="1" applyFill="1"/>
    <xf numFmtId="37" fontId="11" fillId="0" borderId="9" xfId="6" applyNumberFormat="1" applyFont="1" applyFill="1" applyBorder="1" applyProtection="1">
      <protection locked="0"/>
    </xf>
    <xf numFmtId="37" fontId="11" fillId="0" borderId="0" xfId="6" applyNumberFormat="1" applyFont="1" applyFill="1" applyProtection="1">
      <protection locked="0"/>
    </xf>
    <xf numFmtId="14" fontId="11" fillId="0" borderId="9" xfId="6" applyNumberFormat="1" applyFont="1" applyFill="1" applyBorder="1" applyProtection="1">
      <protection locked="0"/>
    </xf>
    <xf numFmtId="10" fontId="11" fillId="0" borderId="9" xfId="6" applyNumberFormat="1" applyFont="1" applyFill="1" applyBorder="1" applyProtection="1">
      <protection locked="0"/>
    </xf>
    <xf numFmtId="10" fontId="11" fillId="0" borderId="9" xfId="6" applyNumberFormat="1" applyFont="1" applyFill="1" applyBorder="1" applyAlignment="1" applyProtection="1">
      <alignment horizontal="right"/>
      <protection locked="0"/>
    </xf>
    <xf numFmtId="166" fontId="11" fillId="0" borderId="9" xfId="6" applyNumberFormat="1" applyFont="1" applyFill="1" applyBorder="1" applyProtection="1">
      <protection locked="0"/>
    </xf>
    <xf numFmtId="10" fontId="11" fillId="0" borderId="9" xfId="5" applyNumberFormat="1" applyFont="1" applyFill="1" applyBorder="1" applyProtection="1">
      <protection locked="0"/>
    </xf>
    <xf numFmtId="37" fontId="11" fillId="0" borderId="0" xfId="6" applyNumberFormat="1" applyFont="1" applyFill="1" applyProtection="1"/>
    <xf numFmtId="174" fontId="6" fillId="0" borderId="0" xfId="0" applyNumberFormat="1" applyFont="1" applyFill="1" applyBorder="1"/>
    <xf numFmtId="0" fontId="51" fillId="0" borderId="0" xfId="10" applyNumberFormat="1" applyFont="1" applyFill="1" applyBorder="1" applyProtection="1">
      <protection locked="0"/>
    </xf>
    <xf numFmtId="0" fontId="34" fillId="0" borderId="0" xfId="1" applyNumberFormat="1" applyFont="1" applyBorder="1" applyProtection="1"/>
    <xf numFmtId="0" fontId="16" fillId="0" borderId="0" xfId="6" applyFont="1" applyFill="1" applyProtection="1"/>
    <xf numFmtId="0" fontId="3" fillId="0" borderId="0" xfId="6" applyFont="1"/>
    <xf numFmtId="0" fontId="11" fillId="0" borderId="0" xfId="6" applyFont="1" applyFill="1" applyProtection="1"/>
    <xf numFmtId="0" fontId="55" fillId="0" borderId="0" xfId="6" applyFont="1" applyFill="1" applyAlignment="1" applyProtection="1">
      <alignment horizontal="center"/>
    </xf>
    <xf numFmtId="170" fontId="42" fillId="0" borderId="65" xfId="0" applyNumberFormat="1" applyFont="1" applyFill="1" applyBorder="1"/>
    <xf numFmtId="171" fontId="11" fillId="0" borderId="0" xfId="1" applyNumberFormat="1" applyFont="1" applyFill="1" applyBorder="1" applyProtection="1"/>
    <xf numFmtId="171" fontId="6" fillId="0" borderId="0" xfId="1" applyNumberFormat="1" applyFont="1" applyFill="1" applyBorder="1"/>
    <xf numFmtId="5" fontId="16" fillId="0" borderId="0" xfId="0" applyNumberFormat="1" applyFont="1" applyFill="1" applyAlignment="1">
      <alignment horizontal="centerContinuous"/>
    </xf>
    <xf numFmtId="0" fontId="36" fillId="0" borderId="32" xfId="0" applyFont="1" applyBorder="1" applyAlignment="1" applyProtection="1">
      <alignment horizontal="right"/>
      <protection locked="0"/>
    </xf>
    <xf numFmtId="171" fontId="11" fillId="0" borderId="0" xfId="0" applyNumberFormat="1" applyFont="1" applyProtection="1">
      <protection locked="0"/>
    </xf>
    <xf numFmtId="37" fontId="11" fillId="0" borderId="32" xfId="0" applyNumberFormat="1" applyFont="1" applyFill="1" applyBorder="1" applyProtection="1">
      <protection locked="0"/>
    </xf>
    <xf numFmtId="0" fontId="0" fillId="0" borderId="0" xfId="0" applyFill="1" applyProtection="1">
      <protection locked="0"/>
    </xf>
    <xf numFmtId="37" fontId="6" fillId="0" borderId="21" xfId="0" applyNumberFormat="1" applyFont="1" applyBorder="1" applyProtection="1">
      <protection locked="0"/>
    </xf>
    <xf numFmtId="0" fontId="78" fillId="0" borderId="8" xfId="0" applyFont="1" applyFill="1" applyBorder="1" applyProtection="1">
      <protection locked="0"/>
    </xf>
    <xf numFmtId="0" fontId="11" fillId="0" borderId="8" xfId="0" applyFont="1" applyFill="1" applyBorder="1" applyProtection="1">
      <protection locked="0"/>
    </xf>
    <xf numFmtId="37" fontId="34" fillId="0" borderId="0" xfId="0" applyNumberFormat="1" applyFont="1" applyFill="1" applyBorder="1" applyAlignment="1" applyProtection="1">
      <alignment horizontal="left"/>
    </xf>
    <xf numFmtId="5" fontId="11" fillId="0" borderId="32" xfId="9" applyNumberFormat="1" applyFont="1" applyFill="1" applyBorder="1" applyProtection="1"/>
    <xf numFmtId="5" fontId="19" fillId="0" borderId="32" xfId="9" applyNumberFormat="1" applyFont="1" applyBorder="1" applyProtection="1">
      <protection locked="0"/>
    </xf>
    <xf numFmtId="171" fontId="11" fillId="0" borderId="32" xfId="1" applyNumberFormat="1" applyFont="1" applyFill="1" applyBorder="1" applyProtection="1"/>
    <xf numFmtId="37" fontId="19" fillId="0" borderId="32" xfId="9" applyNumberFormat="1" applyFont="1" applyBorder="1" applyProtection="1">
      <protection locked="0"/>
    </xf>
    <xf numFmtId="37" fontId="11" fillId="0" borderId="32" xfId="9" applyNumberFormat="1" applyFont="1" applyBorder="1" applyProtection="1"/>
    <xf numFmtId="37" fontId="11" fillId="0" borderId="37" xfId="9" applyNumberFormat="1" applyFont="1" applyBorder="1" applyProtection="1"/>
    <xf numFmtId="37" fontId="19" fillId="0" borderId="37" xfId="9" applyNumberFormat="1" applyFont="1" applyBorder="1" applyProtection="1">
      <protection locked="0"/>
    </xf>
    <xf numFmtId="37" fontId="11" fillId="0" borderId="86" xfId="0" applyNumberFormat="1" applyFont="1" applyBorder="1" applyProtection="1"/>
    <xf numFmtId="10" fontId="6" fillId="7" borderId="0" xfId="9" applyNumberFormat="1" applyFont="1" applyFill="1" applyProtection="1"/>
    <xf numFmtId="10" fontId="6" fillId="0" borderId="0" xfId="9" applyNumberFormat="1" applyFont="1" applyProtection="1"/>
    <xf numFmtId="10" fontId="33" fillId="0" borderId="0" xfId="9" applyNumberFormat="1" applyFont="1" applyProtection="1">
      <protection locked="0"/>
    </xf>
    <xf numFmtId="0" fontId="107" fillId="0" borderId="0" xfId="0" applyFont="1" applyFill="1" applyAlignment="1">
      <alignment vertical="center"/>
    </xf>
    <xf numFmtId="5" fontId="0" fillId="0" borderId="0" xfId="0" applyNumberFormat="1" applyFill="1" applyBorder="1"/>
    <xf numFmtId="0" fontId="16" fillId="0" borderId="0" xfId="0" applyFont="1" applyBorder="1" applyProtection="1">
      <protection locked="0"/>
    </xf>
    <xf numFmtId="14" fontId="11" fillId="0" borderId="0" xfId="0" applyNumberFormat="1" applyFont="1" applyFill="1" applyProtection="1"/>
    <xf numFmtId="171" fontId="11" fillId="0" borderId="32" xfId="9" applyNumberFormat="1" applyFont="1" applyFill="1" applyBorder="1" applyProtection="1"/>
    <xf numFmtId="171" fontId="6" fillId="0" borderId="0" xfId="0" applyNumberFormat="1" applyFont="1" applyFill="1" applyProtection="1"/>
    <xf numFmtId="5" fontId="6" fillId="0" borderId="42" xfId="0" applyNumberFormat="1" applyFont="1" applyFill="1" applyBorder="1" applyProtection="1"/>
    <xf numFmtId="5" fontId="11" fillId="0" borderId="0" xfId="0" applyNumberFormat="1" applyFont="1" applyFill="1"/>
    <xf numFmtId="0" fontId="99" fillId="0" borderId="110" xfId="0" applyFont="1" applyFill="1" applyBorder="1" applyAlignment="1">
      <alignment horizontal="left" vertical="top"/>
    </xf>
    <xf numFmtId="0" fontId="0" fillId="0" borderId="110" xfId="0" applyFill="1" applyBorder="1"/>
    <xf numFmtId="0" fontId="99" fillId="0" borderId="0" xfId="0" applyFont="1" applyFill="1" applyAlignment="1">
      <alignment horizontal="left" vertical="top"/>
    </xf>
    <xf numFmtId="0" fontId="0" fillId="0" borderId="111" xfId="0" applyFill="1" applyBorder="1" applyAlignment="1">
      <alignment horizontal="left" vertical="top"/>
    </xf>
    <xf numFmtId="0" fontId="6" fillId="0" borderId="0" xfId="0" applyFont="1" applyFill="1" applyBorder="1" applyAlignment="1">
      <alignment horizontal="right"/>
    </xf>
    <xf numFmtId="0" fontId="0" fillId="0" borderId="110" xfId="0" applyFill="1" applyBorder="1" applyAlignment="1">
      <alignment horizontal="left" vertical="top"/>
    </xf>
    <xf numFmtId="0" fontId="0" fillId="0" borderId="0" xfId="0" applyFill="1" applyAlignment="1">
      <alignment horizontal="left" vertical="top"/>
    </xf>
    <xf numFmtId="175" fontId="0" fillId="0" borderId="111" xfId="0" applyNumberFormat="1" applyFill="1" applyBorder="1" applyAlignment="1">
      <alignment horizontal="right" vertical="top"/>
    </xf>
    <xf numFmtId="17" fontId="0" fillId="0" borderId="111" xfId="0" applyNumberFormat="1" applyFill="1" applyBorder="1" applyAlignment="1">
      <alignment horizontal="left" vertical="top"/>
    </xf>
    <xf numFmtId="17" fontId="0" fillId="0" borderId="112" xfId="0" applyNumberFormat="1" applyFill="1" applyBorder="1" applyAlignment="1">
      <alignment horizontal="left" vertical="top"/>
    </xf>
    <xf numFmtId="175" fontId="0" fillId="0" borderId="112" xfId="0" applyNumberFormat="1" applyFill="1" applyBorder="1" applyAlignment="1">
      <alignment horizontal="right" vertical="top"/>
    </xf>
    <xf numFmtId="37" fontId="11" fillId="0" borderId="0" xfId="0" applyNumberFormat="1" applyFont="1" applyFill="1" applyBorder="1" applyProtection="1">
      <protection locked="0"/>
    </xf>
    <xf numFmtId="37" fontId="102" fillId="0" borderId="0" xfId="0" applyNumberFormat="1" applyFont="1" applyFill="1" applyBorder="1" applyProtection="1">
      <protection locked="0"/>
    </xf>
    <xf numFmtId="5" fontId="102" fillId="0" borderId="0" xfId="0" applyNumberFormat="1" applyFont="1" applyFill="1" applyBorder="1" applyProtection="1">
      <protection locked="0"/>
    </xf>
    <xf numFmtId="43" fontId="6" fillId="0" borderId="0" xfId="1" applyFont="1" applyFill="1"/>
    <xf numFmtId="5" fontId="0" fillId="0" borderId="0" xfId="1" applyNumberFormat="1" applyFont="1" applyFill="1"/>
    <xf numFmtId="0" fontId="34" fillId="0" borderId="0" xfId="0" applyNumberFormat="1" applyFont="1" applyFill="1" applyBorder="1" applyProtection="1"/>
    <xf numFmtId="0" fontId="0" fillId="0" borderId="0" xfId="0" applyFill="1" applyAlignment="1">
      <alignment horizontal="right"/>
    </xf>
    <xf numFmtId="0" fontId="71" fillId="0" borderId="0" xfId="0" applyFont="1" applyFill="1"/>
    <xf numFmtId="171" fontId="11" fillId="0" borderId="0" xfId="1" applyNumberFormat="1" applyFont="1" applyFill="1" applyAlignment="1" applyProtection="1">
      <alignment horizontal="center"/>
    </xf>
    <xf numFmtId="171" fontId="11" fillId="0" borderId="0" xfId="1" applyNumberFormat="1" applyFont="1" applyFill="1" applyProtection="1"/>
    <xf numFmtId="37" fontId="34" fillId="0" borderId="0" xfId="0" applyNumberFormat="1" applyFont="1" applyFill="1" applyBorder="1" applyProtection="1">
      <protection locked="0"/>
    </xf>
    <xf numFmtId="37" fontId="34" fillId="0" borderId="41" xfId="0" applyNumberFormat="1" applyFont="1" applyFill="1" applyBorder="1" applyProtection="1"/>
    <xf numFmtId="37" fontId="34" fillId="0" borderId="35" xfId="0" applyNumberFormat="1" applyFont="1" applyFill="1" applyBorder="1" applyProtection="1"/>
    <xf numFmtId="37" fontId="108" fillId="0" borderId="35" xfId="0" applyNumberFormat="1" applyFont="1" applyBorder="1" applyAlignment="1" applyProtection="1">
      <alignment horizontal="right"/>
      <protection locked="0"/>
    </xf>
    <xf numFmtId="37" fontId="108" fillId="0" borderId="114" xfId="0" applyNumberFormat="1" applyFont="1" applyBorder="1" applyAlignment="1" applyProtection="1">
      <alignment horizontal="right"/>
      <protection locked="0"/>
    </xf>
    <xf numFmtId="37" fontId="108" fillId="0" borderId="0" xfId="0" applyNumberFormat="1" applyFont="1" applyBorder="1" applyAlignment="1" applyProtection="1">
      <alignment horizontal="right"/>
      <protection locked="0"/>
    </xf>
    <xf numFmtId="0" fontId="11" fillId="0" borderId="115" xfId="0" applyFont="1" applyFill="1" applyBorder="1" applyProtection="1">
      <protection locked="0"/>
    </xf>
    <xf numFmtId="37" fontId="108" fillId="0" borderId="116" xfId="0" applyNumberFormat="1" applyFont="1" applyBorder="1" applyAlignment="1" applyProtection="1">
      <alignment horizontal="right"/>
      <protection locked="0"/>
    </xf>
    <xf numFmtId="5" fontId="34" fillId="0" borderId="0" xfId="1" applyNumberFormat="1" applyFont="1" applyProtection="1"/>
    <xf numFmtId="0" fontId="35" fillId="0" borderId="0" xfId="0" applyFont="1" applyAlignment="1" applyProtection="1">
      <alignment horizontal="center"/>
      <protection locked="0"/>
    </xf>
    <xf numFmtId="0" fontId="35" fillId="0" borderId="0" xfId="0" applyFont="1" applyAlignment="1" applyProtection="1">
      <alignment horizontal="right"/>
      <protection locked="0"/>
    </xf>
    <xf numFmtId="0" fontId="6" fillId="0" borderId="4" xfId="0" applyFont="1" applyBorder="1" applyAlignment="1" applyProtection="1">
      <alignment horizontal="left"/>
    </xf>
    <xf numFmtId="0" fontId="0" fillId="0" borderId="0" xfId="0" applyAlignment="1">
      <alignment horizontal="left"/>
    </xf>
    <xf numFmtId="0" fontId="0" fillId="0" borderId="8" xfId="0" applyBorder="1" applyAlignment="1">
      <alignment horizontal="left"/>
    </xf>
    <xf numFmtId="0" fontId="6" fillId="0" borderId="0" xfId="0" applyFont="1" applyAlignment="1" applyProtection="1">
      <alignment horizontal="center"/>
    </xf>
    <xf numFmtId="0" fontId="6" fillId="0" borderId="2" xfId="0" applyFont="1" applyBorder="1" applyAlignment="1" applyProtection="1">
      <alignment horizontal="center"/>
    </xf>
    <xf numFmtId="0" fontId="3" fillId="0" borderId="0" xfId="25" applyNumberFormat="1" applyFont="1" applyFill="1" applyBorder="1" applyAlignment="1">
      <alignment horizontal="center" vertical="top" wrapText="1"/>
    </xf>
    <xf numFmtId="0" fontId="6" fillId="0" borderId="2" xfId="0" applyFont="1" applyBorder="1" applyAlignment="1">
      <alignment horizontal="center"/>
    </xf>
    <xf numFmtId="0" fontId="6" fillId="0" borderId="0" xfId="0" applyFont="1" applyBorder="1" applyAlignment="1">
      <alignment horizontal="center"/>
    </xf>
  </cellXfs>
  <cellStyles count="26">
    <cellStyle name="Comma" xfId="1" builtinId="3"/>
    <cellStyle name="Comma 2" xfId="11"/>
    <cellStyle name="Comma 2 2" xfId="23"/>
    <cellStyle name="Comma 2 3" xfId="16"/>
    <cellStyle name="Comma 3" xfId="7"/>
    <cellStyle name="Comma 3 2" xfId="17"/>
    <cellStyle name="Comma 4" xfId="13"/>
    <cellStyle name="Currency" xfId="2" builtinId="4"/>
    <cellStyle name="Normal" xfId="0" builtinId="0"/>
    <cellStyle name="Normal 2" xfId="9"/>
    <cellStyle name="Normal 2 2" xfId="22"/>
    <cellStyle name="Normal 2 3" xfId="18"/>
    <cellStyle name="Normal 3" xfId="10"/>
    <cellStyle name="Normal 3 2" xfId="19"/>
    <cellStyle name="Normal 4" xfId="12"/>
    <cellStyle name="Normal 4 2" xfId="20"/>
    <cellStyle name="Normal 5" xfId="21"/>
    <cellStyle name="Normal 6" xfId="8"/>
    <cellStyle name="Normal 6 2" xfId="15"/>
    <cellStyle name="Normal 7" xfId="24"/>
    <cellStyle name="Normal_JE January 06 SRE SIB Bonus Accrual" xfId="25"/>
    <cellStyle name="Normal_NY Sch 56A - 2008" xfId="6"/>
    <cellStyle name="Normal_Sch.20" xfId="4"/>
    <cellStyle name="Percent" xfId="5" builtinId="5"/>
    <cellStyle name="Percent 2" xfId="14"/>
    <cellStyle name="Style 1" xfId="3"/>
  </cellStyles>
  <dxfs count="11">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s>
  <tableStyles count="1" defaultTableStyle="TableStyleMedium9" defaultPivotStyle="PivotStyleLight16">
    <tableStyle name="PivotStyleLight16 2" table="0" count="11">
      <tableStyleElement type="headerRow" dxfId="10"/>
      <tableStyleElement type="totalRow" dxfId="9"/>
      <tableStyleElement type="firstRowStripe" dxfId="8"/>
      <tableStyleElement type="firstColumnStripe" dxfId="7"/>
      <tableStyleElement type="firstSubtotalColumn"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ctrlProps/ctrlProp1.xml><?xml version="1.0" encoding="utf-8"?>
<formControlPr xmlns="http://schemas.microsoft.com/office/spreadsheetml/2009/9/main" objectType="Button"/>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file>

<file path=xl/ctrlProps/ctrlProp1103.xml><?xml version="1.0" encoding="utf-8"?>
<formControlPr xmlns="http://schemas.microsoft.com/office/spreadsheetml/2009/9/main" objectType="Button"/>
</file>

<file path=xl/ctrlProps/ctrlProp1104.xml><?xml version="1.0" encoding="utf-8"?>
<formControlPr xmlns="http://schemas.microsoft.com/office/spreadsheetml/2009/9/main" objectType="Button"/>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file>

<file path=xl/ctrlProps/ctrlProp1369.xml><?xml version="1.0" encoding="utf-8"?>
<formControlPr xmlns="http://schemas.microsoft.com/office/spreadsheetml/2009/9/main" objectType="Button"/>
</file>

<file path=xl/ctrlProps/ctrlProp137.xml><?xml version="1.0" encoding="utf-8"?>
<formControlPr xmlns="http://schemas.microsoft.com/office/spreadsheetml/2009/9/main" objectType="Button"/>
</file>

<file path=xl/ctrlProps/ctrlProp1370.xml><?xml version="1.0" encoding="utf-8"?>
<formControlPr xmlns="http://schemas.microsoft.com/office/spreadsheetml/2009/9/main" objectType="Button"/>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file>

<file path=xl/ctrlProps/ctrlProp1394.xml><?xml version="1.0" encoding="utf-8"?>
<formControlPr xmlns="http://schemas.microsoft.com/office/spreadsheetml/2009/9/main" objectType="Button"/>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file>

<file path=xl/ctrlProps/ctrlProp1415.xml><?xml version="1.0" encoding="utf-8"?>
<formControlPr xmlns="http://schemas.microsoft.com/office/spreadsheetml/2009/9/main" objectType="Button"/>
</file>

<file path=xl/ctrlProps/ctrlProp1416.xml><?xml version="1.0" encoding="utf-8"?>
<formControlPr xmlns="http://schemas.microsoft.com/office/spreadsheetml/2009/9/main" objectType="Button"/>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file>

<file path=xl/ctrlProps/ctrlProp1436.xml><?xml version="1.0" encoding="utf-8"?>
<formControlPr xmlns="http://schemas.microsoft.com/office/spreadsheetml/2009/9/main" objectType="Button"/>
</file>

<file path=xl/ctrlProps/ctrlProp1437.xml><?xml version="1.0" encoding="utf-8"?>
<formControlPr xmlns="http://schemas.microsoft.com/office/spreadsheetml/2009/9/main" objectType="Button"/>
</file>

<file path=xl/ctrlProps/ctrlProp1438.xml><?xml version="1.0" encoding="utf-8"?>
<formControlPr xmlns="http://schemas.microsoft.com/office/spreadsheetml/2009/9/main" objectType="Button"/>
</file>

<file path=xl/ctrlProps/ctrlProp1439.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40.xml><?xml version="1.0" encoding="utf-8"?>
<formControlPr xmlns="http://schemas.microsoft.com/office/spreadsheetml/2009/9/main" objectType="Button"/>
</file>

<file path=xl/ctrlProps/ctrlProp1441.xml><?xml version="1.0" encoding="utf-8"?>
<formControlPr xmlns="http://schemas.microsoft.com/office/spreadsheetml/2009/9/main" objectType="Button"/>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file>

<file path=xl/ctrlProps/ctrlProp1444.xml><?xml version="1.0" encoding="utf-8"?>
<formControlPr xmlns="http://schemas.microsoft.com/office/spreadsheetml/2009/9/main" objectType="Button"/>
</file>

<file path=xl/ctrlProps/ctrlProp1445.xml><?xml version="1.0" encoding="utf-8"?>
<formControlPr xmlns="http://schemas.microsoft.com/office/spreadsheetml/2009/9/main" objectType="Button"/>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50.xml><?xml version="1.0" encoding="utf-8"?>
<formControlPr xmlns="http://schemas.microsoft.com/office/spreadsheetml/2009/9/main" objectType="Button"/>
</file>

<file path=xl/ctrlProps/ctrlProp1451.xml><?xml version="1.0" encoding="utf-8"?>
<formControlPr xmlns="http://schemas.microsoft.com/office/spreadsheetml/2009/9/main" objectType="Button"/>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file>

<file path=xl/ctrlProps/ctrlProp1458.xml><?xml version="1.0" encoding="utf-8"?>
<formControlPr xmlns="http://schemas.microsoft.com/office/spreadsheetml/2009/9/main" objectType="Button"/>
</file>

<file path=xl/ctrlProps/ctrlProp1459.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60.xml><?xml version="1.0" encoding="utf-8"?>
<formControlPr xmlns="http://schemas.microsoft.com/office/spreadsheetml/2009/9/main" objectType="Button"/>
</file>

<file path=xl/ctrlProps/ctrlProp1461.xml><?xml version="1.0" encoding="utf-8"?>
<formControlPr xmlns="http://schemas.microsoft.com/office/spreadsheetml/2009/9/main" objectType="Button"/>
</file>

<file path=xl/ctrlProps/ctrlProp1462.xml><?xml version="1.0" encoding="utf-8"?>
<formControlPr xmlns="http://schemas.microsoft.com/office/spreadsheetml/2009/9/main" objectType="Button"/>
</file>

<file path=xl/ctrlProps/ctrlProp1463.xml><?xml version="1.0" encoding="utf-8"?>
<formControlPr xmlns="http://schemas.microsoft.com/office/spreadsheetml/2009/9/main" objectType="Button"/>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70.xml><?xml version="1.0" encoding="utf-8"?>
<formControlPr xmlns="http://schemas.microsoft.com/office/spreadsheetml/2009/9/main" objectType="Button"/>
</file>

<file path=xl/ctrlProps/ctrlProp1471.xml><?xml version="1.0" encoding="utf-8"?>
<formControlPr xmlns="http://schemas.microsoft.com/office/spreadsheetml/2009/9/main" objectType="Button"/>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file>

<file path=xl/ctrlProps/ctrlProp1477.xml><?xml version="1.0" encoding="utf-8"?>
<formControlPr xmlns="http://schemas.microsoft.com/office/spreadsheetml/2009/9/main" objectType="Button"/>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file>

<file path=xl/ctrlProps/ctrlProp1484.xml><?xml version="1.0" encoding="utf-8"?>
<formControlPr xmlns="http://schemas.microsoft.com/office/spreadsheetml/2009/9/main" objectType="Button"/>
</file>

<file path=xl/ctrlProps/ctrlProp1485.xml><?xml version="1.0" encoding="utf-8"?>
<formControlPr xmlns="http://schemas.microsoft.com/office/spreadsheetml/2009/9/main" objectType="Button"/>
</file>

<file path=xl/ctrlProps/ctrlProp1486.xml><?xml version="1.0" encoding="utf-8"?>
<formControlPr xmlns="http://schemas.microsoft.com/office/spreadsheetml/2009/9/main" objectType="Button"/>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file>

<file path=xl/ctrlProps/ctrlProp1507.xml><?xml version="1.0" encoding="utf-8"?>
<formControlPr xmlns="http://schemas.microsoft.com/office/spreadsheetml/2009/9/main" objectType="Button"/>
</file>

<file path=xl/ctrlProps/ctrlProp1508.xml><?xml version="1.0" encoding="utf-8"?>
<formControlPr xmlns="http://schemas.microsoft.com/office/spreadsheetml/2009/9/main" objectType="Button"/>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10.xml><?xml version="1.0" encoding="utf-8"?>
<formControlPr xmlns="http://schemas.microsoft.com/office/spreadsheetml/2009/9/main" objectType="Button"/>
</file>

<file path=xl/ctrlProps/ctrlProp1511.xml><?xml version="1.0" encoding="utf-8"?>
<formControlPr xmlns="http://schemas.microsoft.com/office/spreadsheetml/2009/9/main" objectType="Button"/>
</file>

<file path=xl/ctrlProps/ctrlProp1512.xml><?xml version="1.0" encoding="utf-8"?>
<formControlPr xmlns="http://schemas.microsoft.com/office/spreadsheetml/2009/9/main" objectType="Button"/>
</file>

<file path=xl/ctrlProps/ctrlProp1513.xml><?xml version="1.0" encoding="utf-8"?>
<formControlPr xmlns="http://schemas.microsoft.com/office/spreadsheetml/2009/9/main" objectType="Button"/>
</file>

<file path=xl/ctrlProps/ctrlProp1514.xml><?xml version="1.0" encoding="utf-8"?>
<formControlPr xmlns="http://schemas.microsoft.com/office/spreadsheetml/2009/9/main" objectType="Button"/>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file>

<file path=xl/ctrlProps/ctrlProp1519.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file>

<file path=xl/ctrlProps/ctrlProp1537.xml><?xml version="1.0" encoding="utf-8"?>
<formControlPr xmlns="http://schemas.microsoft.com/office/spreadsheetml/2009/9/main" objectType="Button"/>
</file>

<file path=xl/ctrlProps/ctrlProp1538.xml><?xml version="1.0" encoding="utf-8"?>
<formControlPr xmlns="http://schemas.microsoft.com/office/spreadsheetml/2009/9/main" objectType="Button"/>
</file>

<file path=xl/ctrlProps/ctrlProp1539.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40.xml><?xml version="1.0" encoding="utf-8"?>
<formControlPr xmlns="http://schemas.microsoft.com/office/spreadsheetml/2009/9/main" objectType="Button"/>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file>

<file path=xl/ctrlProps/ctrlProp1548.xml><?xml version="1.0" encoding="utf-8"?>
<formControlPr xmlns="http://schemas.microsoft.com/office/spreadsheetml/2009/9/main" objectType="Button"/>
</file>

<file path=xl/ctrlProps/ctrlProp1549.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50.xml><?xml version="1.0" encoding="utf-8"?>
<formControlPr xmlns="http://schemas.microsoft.com/office/spreadsheetml/2009/9/main" objectType="Button"/>
</file>

<file path=xl/ctrlProps/ctrlProp1551.xml><?xml version="1.0" encoding="utf-8"?>
<formControlPr xmlns="http://schemas.microsoft.com/office/spreadsheetml/2009/9/main" objectType="Button"/>
</file>

<file path=xl/ctrlProps/ctrlProp1552.xml><?xml version="1.0" encoding="utf-8"?>
<formControlPr xmlns="http://schemas.microsoft.com/office/spreadsheetml/2009/9/main" objectType="Button"/>
</file>

<file path=xl/ctrlProps/ctrlProp1553.xml><?xml version="1.0" encoding="utf-8"?>
<formControlPr xmlns="http://schemas.microsoft.com/office/spreadsheetml/2009/9/main" objectType="Button"/>
</file>

<file path=xl/ctrlProps/ctrlProp1554.xml><?xml version="1.0" encoding="utf-8"?>
<formControlPr xmlns="http://schemas.microsoft.com/office/spreadsheetml/2009/9/main" objectType="Button"/>
</file>

<file path=xl/ctrlProps/ctrlProp1555.xml><?xml version="1.0" encoding="utf-8"?>
<formControlPr xmlns="http://schemas.microsoft.com/office/spreadsheetml/2009/9/main" objectType="Button"/>
</file>

<file path=xl/ctrlProps/ctrlProp1556.xml><?xml version="1.0" encoding="utf-8"?>
<formControlPr xmlns="http://schemas.microsoft.com/office/spreadsheetml/2009/9/main" objectType="Button"/>
</file>

<file path=xl/ctrlProps/ctrlProp1557.xml><?xml version="1.0" encoding="utf-8"?>
<formControlPr xmlns="http://schemas.microsoft.com/office/spreadsheetml/2009/9/main" objectType="Button"/>
</file>

<file path=xl/ctrlProps/ctrlProp1558.xml><?xml version="1.0" encoding="utf-8"?>
<formControlPr xmlns="http://schemas.microsoft.com/office/spreadsheetml/2009/9/main" objectType="Button"/>
</file>

<file path=xl/ctrlProps/ctrlProp1559.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60.xml><?xml version="1.0" encoding="utf-8"?>
<formControlPr xmlns="http://schemas.microsoft.com/office/spreadsheetml/2009/9/main" objectType="Button"/>
</file>

<file path=xl/ctrlProps/ctrlProp1561.xml><?xml version="1.0" encoding="utf-8"?>
<formControlPr xmlns="http://schemas.microsoft.com/office/spreadsheetml/2009/9/main" objectType="Button"/>
</file>

<file path=xl/ctrlProps/ctrlProp1562.xml><?xml version="1.0" encoding="utf-8"?>
<formControlPr xmlns="http://schemas.microsoft.com/office/spreadsheetml/2009/9/main" objectType="Button"/>
</file>

<file path=xl/ctrlProps/ctrlProp1563.xml><?xml version="1.0" encoding="utf-8"?>
<formControlPr xmlns="http://schemas.microsoft.com/office/spreadsheetml/2009/9/main" objectType="Button"/>
</file>

<file path=xl/ctrlProps/ctrlProp1564.xml><?xml version="1.0" encoding="utf-8"?>
<formControlPr xmlns="http://schemas.microsoft.com/office/spreadsheetml/2009/9/main" objectType="Button"/>
</file>

<file path=xl/ctrlProps/ctrlProp1565.xml><?xml version="1.0" encoding="utf-8"?>
<formControlPr xmlns="http://schemas.microsoft.com/office/spreadsheetml/2009/9/main" objectType="Button"/>
</file>

<file path=xl/ctrlProps/ctrlProp1566.xml><?xml version="1.0" encoding="utf-8"?>
<formControlPr xmlns="http://schemas.microsoft.com/office/spreadsheetml/2009/9/main" objectType="Button"/>
</file>

<file path=xl/ctrlProps/ctrlProp1567.xml><?xml version="1.0" encoding="utf-8"?>
<formControlPr xmlns="http://schemas.microsoft.com/office/spreadsheetml/2009/9/main" objectType="Button"/>
</file>

<file path=xl/ctrlProps/ctrlProp1568.xml><?xml version="1.0" encoding="utf-8"?>
<formControlPr xmlns="http://schemas.microsoft.com/office/spreadsheetml/2009/9/main" objectType="Button"/>
</file>

<file path=xl/ctrlProps/ctrlProp1569.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70.xml><?xml version="1.0" encoding="utf-8"?>
<formControlPr xmlns="http://schemas.microsoft.com/office/spreadsheetml/2009/9/main" objectType="Button"/>
</file>

<file path=xl/ctrlProps/ctrlProp1571.xml><?xml version="1.0" encoding="utf-8"?>
<formControlPr xmlns="http://schemas.microsoft.com/office/spreadsheetml/2009/9/main" objectType="Button"/>
</file>

<file path=xl/ctrlProps/ctrlProp1572.xml><?xml version="1.0" encoding="utf-8"?>
<formControlPr xmlns="http://schemas.microsoft.com/office/spreadsheetml/2009/9/main" objectType="Button"/>
</file>

<file path=xl/ctrlProps/ctrlProp1573.xml><?xml version="1.0" encoding="utf-8"?>
<formControlPr xmlns="http://schemas.microsoft.com/office/spreadsheetml/2009/9/main" objectType="Button"/>
</file>

<file path=xl/ctrlProps/ctrlProp1574.xml><?xml version="1.0" encoding="utf-8"?>
<formControlPr xmlns="http://schemas.microsoft.com/office/spreadsheetml/2009/9/main" objectType="Button"/>
</file>

<file path=xl/ctrlProps/ctrlProp1575.xml><?xml version="1.0" encoding="utf-8"?>
<formControlPr xmlns="http://schemas.microsoft.com/office/spreadsheetml/2009/9/main" objectType="Button"/>
</file>

<file path=xl/ctrlProps/ctrlProp1576.xml><?xml version="1.0" encoding="utf-8"?>
<formControlPr xmlns="http://schemas.microsoft.com/office/spreadsheetml/2009/9/main" objectType="Button"/>
</file>

<file path=xl/ctrlProps/ctrlProp1577.xml><?xml version="1.0" encoding="utf-8"?>
<formControlPr xmlns="http://schemas.microsoft.com/office/spreadsheetml/2009/9/main" objectType="Button"/>
</file>

<file path=xl/ctrlProps/ctrlProp1578.xml><?xml version="1.0" encoding="utf-8"?>
<formControlPr xmlns="http://schemas.microsoft.com/office/spreadsheetml/2009/9/main" objectType="Button"/>
</file>

<file path=xl/ctrlProps/ctrlProp1579.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80.xml><?xml version="1.0" encoding="utf-8"?>
<formControlPr xmlns="http://schemas.microsoft.com/office/spreadsheetml/2009/9/main" objectType="Button"/>
</file>

<file path=xl/ctrlProps/ctrlProp1581.xml><?xml version="1.0" encoding="utf-8"?>
<formControlPr xmlns="http://schemas.microsoft.com/office/spreadsheetml/2009/9/main" objectType="Button"/>
</file>

<file path=xl/ctrlProps/ctrlProp1582.xml><?xml version="1.0" encoding="utf-8"?>
<formControlPr xmlns="http://schemas.microsoft.com/office/spreadsheetml/2009/9/main" objectType="Button"/>
</file>

<file path=xl/ctrlProps/ctrlProp1583.xml><?xml version="1.0" encoding="utf-8"?>
<formControlPr xmlns="http://schemas.microsoft.com/office/spreadsheetml/2009/9/main" objectType="Button"/>
</file>

<file path=xl/ctrlProps/ctrlProp1584.xml><?xml version="1.0" encoding="utf-8"?>
<formControlPr xmlns="http://schemas.microsoft.com/office/spreadsheetml/2009/9/main" objectType="Button"/>
</file>

<file path=xl/ctrlProps/ctrlProp1585.xml><?xml version="1.0" encoding="utf-8"?>
<formControlPr xmlns="http://schemas.microsoft.com/office/spreadsheetml/2009/9/main" objectType="Button"/>
</file>

<file path=xl/ctrlProps/ctrlProp1586.xml><?xml version="1.0" encoding="utf-8"?>
<formControlPr xmlns="http://schemas.microsoft.com/office/spreadsheetml/2009/9/main" objectType="Button"/>
</file>

<file path=xl/ctrlProps/ctrlProp1587.xml><?xml version="1.0" encoding="utf-8"?>
<formControlPr xmlns="http://schemas.microsoft.com/office/spreadsheetml/2009/9/main" objectType="Button"/>
</file>

<file path=xl/ctrlProps/ctrlProp1588.xml><?xml version="1.0" encoding="utf-8"?>
<formControlPr xmlns="http://schemas.microsoft.com/office/spreadsheetml/2009/9/main" objectType="Button"/>
</file>

<file path=xl/ctrlProps/ctrlProp1589.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590.xml><?xml version="1.0" encoding="utf-8"?>
<formControlPr xmlns="http://schemas.microsoft.com/office/spreadsheetml/2009/9/main" objectType="Button"/>
</file>

<file path=xl/ctrlProps/ctrlProp1591.xml><?xml version="1.0" encoding="utf-8"?>
<formControlPr xmlns="http://schemas.microsoft.com/office/spreadsheetml/2009/9/main" objectType="Button"/>
</file>

<file path=xl/ctrlProps/ctrlProp1592.xml><?xml version="1.0" encoding="utf-8"?>
<formControlPr xmlns="http://schemas.microsoft.com/office/spreadsheetml/2009/9/main" objectType="Button"/>
</file>

<file path=xl/ctrlProps/ctrlProp1593.xml><?xml version="1.0" encoding="utf-8"?>
<formControlPr xmlns="http://schemas.microsoft.com/office/spreadsheetml/2009/9/main" objectType="Button"/>
</file>

<file path=xl/ctrlProps/ctrlProp1594.xml><?xml version="1.0" encoding="utf-8"?>
<formControlPr xmlns="http://schemas.microsoft.com/office/spreadsheetml/2009/9/main" objectType="Button"/>
</file>

<file path=xl/ctrlProps/ctrlProp1595.xml><?xml version="1.0" encoding="utf-8"?>
<formControlPr xmlns="http://schemas.microsoft.com/office/spreadsheetml/2009/9/main" objectType="Button"/>
</file>

<file path=xl/ctrlProps/ctrlProp1596.xml><?xml version="1.0" encoding="utf-8"?>
<formControlPr xmlns="http://schemas.microsoft.com/office/spreadsheetml/2009/9/main" objectType="Button"/>
</file>

<file path=xl/ctrlProps/ctrlProp1597.xml><?xml version="1.0" encoding="utf-8"?>
<formControlPr xmlns="http://schemas.microsoft.com/office/spreadsheetml/2009/9/main" objectType="Button"/>
</file>

<file path=xl/ctrlProps/ctrlProp1598.xml><?xml version="1.0" encoding="utf-8"?>
<formControlPr xmlns="http://schemas.microsoft.com/office/spreadsheetml/2009/9/main" objectType="Button"/>
</file>

<file path=xl/ctrlProps/ctrlProp159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00.xml><?xml version="1.0" encoding="utf-8"?>
<formControlPr xmlns="http://schemas.microsoft.com/office/spreadsheetml/2009/9/main" objectType="Button"/>
</file>

<file path=xl/ctrlProps/ctrlProp1601.xml><?xml version="1.0" encoding="utf-8"?>
<formControlPr xmlns="http://schemas.microsoft.com/office/spreadsheetml/2009/9/main" objectType="Button"/>
</file>

<file path=xl/ctrlProps/ctrlProp1602.xml><?xml version="1.0" encoding="utf-8"?>
<formControlPr xmlns="http://schemas.microsoft.com/office/spreadsheetml/2009/9/main" objectType="Button"/>
</file>

<file path=xl/ctrlProps/ctrlProp1603.xml><?xml version="1.0" encoding="utf-8"?>
<formControlPr xmlns="http://schemas.microsoft.com/office/spreadsheetml/2009/9/main" objectType="Button"/>
</file>

<file path=xl/ctrlProps/ctrlProp1604.xml><?xml version="1.0" encoding="utf-8"?>
<formControlPr xmlns="http://schemas.microsoft.com/office/spreadsheetml/2009/9/main" objectType="Button"/>
</file>

<file path=xl/ctrlProps/ctrlProp1605.xml><?xml version="1.0" encoding="utf-8"?>
<formControlPr xmlns="http://schemas.microsoft.com/office/spreadsheetml/2009/9/main" objectType="Button"/>
</file>

<file path=xl/ctrlProps/ctrlProp1606.xml><?xml version="1.0" encoding="utf-8"?>
<formControlPr xmlns="http://schemas.microsoft.com/office/spreadsheetml/2009/9/main" objectType="Button"/>
</file>

<file path=xl/ctrlProps/ctrlProp1607.xml><?xml version="1.0" encoding="utf-8"?>
<formControlPr xmlns="http://schemas.microsoft.com/office/spreadsheetml/2009/9/main" objectType="Button"/>
</file>

<file path=xl/ctrlProps/ctrlProp1608.xml><?xml version="1.0" encoding="utf-8"?>
<formControlPr xmlns="http://schemas.microsoft.com/office/spreadsheetml/2009/9/main" objectType="Button"/>
</file>

<file path=xl/ctrlProps/ctrlProp1609.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10.xml><?xml version="1.0" encoding="utf-8"?>
<formControlPr xmlns="http://schemas.microsoft.com/office/spreadsheetml/2009/9/main" objectType="Button"/>
</file>

<file path=xl/ctrlProps/ctrlProp1611.xml><?xml version="1.0" encoding="utf-8"?>
<formControlPr xmlns="http://schemas.microsoft.com/office/spreadsheetml/2009/9/main" objectType="Button"/>
</file>

<file path=xl/ctrlProps/ctrlProp1612.xml><?xml version="1.0" encoding="utf-8"?>
<formControlPr xmlns="http://schemas.microsoft.com/office/spreadsheetml/2009/9/main" objectType="Button"/>
</file>

<file path=xl/ctrlProps/ctrlProp1613.xml><?xml version="1.0" encoding="utf-8"?>
<formControlPr xmlns="http://schemas.microsoft.com/office/spreadsheetml/2009/9/main" objectType="Button"/>
</file>

<file path=xl/ctrlProps/ctrlProp1614.xml><?xml version="1.0" encoding="utf-8"?>
<formControlPr xmlns="http://schemas.microsoft.com/office/spreadsheetml/2009/9/main" objectType="Button"/>
</file>

<file path=xl/ctrlProps/ctrlProp1615.xml><?xml version="1.0" encoding="utf-8"?>
<formControlPr xmlns="http://schemas.microsoft.com/office/spreadsheetml/2009/9/main" objectType="Button"/>
</file>

<file path=xl/ctrlProps/ctrlProp1616.xml><?xml version="1.0" encoding="utf-8"?>
<formControlPr xmlns="http://schemas.microsoft.com/office/spreadsheetml/2009/9/main" objectType="Button"/>
</file>

<file path=xl/ctrlProps/ctrlProp1617.xml><?xml version="1.0" encoding="utf-8"?>
<formControlPr xmlns="http://schemas.microsoft.com/office/spreadsheetml/2009/9/main" objectType="Button"/>
</file>

<file path=xl/ctrlProps/ctrlProp1618.xml><?xml version="1.0" encoding="utf-8"?>
<formControlPr xmlns="http://schemas.microsoft.com/office/spreadsheetml/2009/9/main" objectType="Button"/>
</file>

<file path=xl/ctrlProps/ctrlProp1619.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20.xml><?xml version="1.0" encoding="utf-8"?>
<formControlPr xmlns="http://schemas.microsoft.com/office/spreadsheetml/2009/9/main" objectType="Button"/>
</file>

<file path=xl/ctrlProps/ctrlProp1621.xml><?xml version="1.0" encoding="utf-8"?>
<formControlPr xmlns="http://schemas.microsoft.com/office/spreadsheetml/2009/9/main" objectType="Button"/>
</file>

<file path=xl/ctrlProps/ctrlProp1622.xml><?xml version="1.0" encoding="utf-8"?>
<formControlPr xmlns="http://schemas.microsoft.com/office/spreadsheetml/2009/9/main" objectType="Button"/>
</file>

<file path=xl/ctrlProps/ctrlProp1623.xml><?xml version="1.0" encoding="utf-8"?>
<formControlPr xmlns="http://schemas.microsoft.com/office/spreadsheetml/2009/9/main" objectType="Button"/>
</file>

<file path=xl/ctrlProps/ctrlProp1624.xml><?xml version="1.0" encoding="utf-8"?>
<formControlPr xmlns="http://schemas.microsoft.com/office/spreadsheetml/2009/9/main" objectType="Button"/>
</file>

<file path=xl/ctrlProps/ctrlProp1625.xml><?xml version="1.0" encoding="utf-8"?>
<formControlPr xmlns="http://schemas.microsoft.com/office/spreadsheetml/2009/9/main" objectType="Button"/>
</file>

<file path=xl/ctrlProps/ctrlProp1626.xml><?xml version="1.0" encoding="utf-8"?>
<formControlPr xmlns="http://schemas.microsoft.com/office/spreadsheetml/2009/9/main" objectType="Button"/>
</file>

<file path=xl/ctrlProps/ctrlProp1627.xml><?xml version="1.0" encoding="utf-8"?>
<formControlPr xmlns="http://schemas.microsoft.com/office/spreadsheetml/2009/9/main" objectType="Button"/>
</file>

<file path=xl/ctrlProps/ctrlProp1628.xml><?xml version="1.0" encoding="utf-8"?>
<formControlPr xmlns="http://schemas.microsoft.com/office/spreadsheetml/2009/9/main" objectType="Button"/>
</file>

<file path=xl/ctrlProps/ctrlProp1629.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30.xml><?xml version="1.0" encoding="utf-8"?>
<formControlPr xmlns="http://schemas.microsoft.com/office/spreadsheetml/2009/9/main" objectType="Button"/>
</file>

<file path=xl/ctrlProps/ctrlProp1631.xml><?xml version="1.0" encoding="utf-8"?>
<formControlPr xmlns="http://schemas.microsoft.com/office/spreadsheetml/2009/9/main" objectType="Button"/>
</file>

<file path=xl/ctrlProps/ctrlProp1632.xml><?xml version="1.0" encoding="utf-8"?>
<formControlPr xmlns="http://schemas.microsoft.com/office/spreadsheetml/2009/9/main" objectType="Button"/>
</file>

<file path=xl/ctrlProps/ctrlProp1633.xml><?xml version="1.0" encoding="utf-8"?>
<formControlPr xmlns="http://schemas.microsoft.com/office/spreadsheetml/2009/9/main" objectType="Button"/>
</file>

<file path=xl/ctrlProps/ctrlProp1634.xml><?xml version="1.0" encoding="utf-8"?>
<formControlPr xmlns="http://schemas.microsoft.com/office/spreadsheetml/2009/9/main" objectType="Button"/>
</file>

<file path=xl/ctrlProps/ctrlProp1635.xml><?xml version="1.0" encoding="utf-8"?>
<formControlPr xmlns="http://schemas.microsoft.com/office/spreadsheetml/2009/9/main" objectType="Button"/>
</file>

<file path=xl/ctrlProps/ctrlProp1636.xml><?xml version="1.0" encoding="utf-8"?>
<formControlPr xmlns="http://schemas.microsoft.com/office/spreadsheetml/2009/9/main" objectType="Button"/>
</file>

<file path=xl/ctrlProps/ctrlProp1637.xml><?xml version="1.0" encoding="utf-8"?>
<formControlPr xmlns="http://schemas.microsoft.com/office/spreadsheetml/2009/9/main" objectType="Button"/>
</file>

<file path=xl/ctrlProps/ctrlProp1638.xml><?xml version="1.0" encoding="utf-8"?>
<formControlPr xmlns="http://schemas.microsoft.com/office/spreadsheetml/2009/9/main" objectType="Button"/>
</file>

<file path=xl/ctrlProps/ctrlProp1639.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40.xml><?xml version="1.0" encoding="utf-8"?>
<formControlPr xmlns="http://schemas.microsoft.com/office/spreadsheetml/2009/9/main" objectType="Button"/>
</file>

<file path=xl/ctrlProps/ctrlProp1641.xml><?xml version="1.0" encoding="utf-8"?>
<formControlPr xmlns="http://schemas.microsoft.com/office/spreadsheetml/2009/9/main" objectType="Button"/>
</file>

<file path=xl/ctrlProps/ctrlProp1642.xml><?xml version="1.0" encoding="utf-8"?>
<formControlPr xmlns="http://schemas.microsoft.com/office/spreadsheetml/2009/9/main" objectType="Button"/>
</file>

<file path=xl/ctrlProps/ctrlProp1643.xml><?xml version="1.0" encoding="utf-8"?>
<formControlPr xmlns="http://schemas.microsoft.com/office/spreadsheetml/2009/9/main" objectType="Button"/>
</file>

<file path=xl/ctrlProps/ctrlProp1644.xml><?xml version="1.0" encoding="utf-8"?>
<formControlPr xmlns="http://schemas.microsoft.com/office/spreadsheetml/2009/9/main" objectType="Button"/>
</file>

<file path=xl/ctrlProps/ctrlProp1645.xml><?xml version="1.0" encoding="utf-8"?>
<formControlPr xmlns="http://schemas.microsoft.com/office/spreadsheetml/2009/9/main" objectType="Button"/>
</file>

<file path=xl/ctrlProps/ctrlProp1646.xml><?xml version="1.0" encoding="utf-8"?>
<formControlPr xmlns="http://schemas.microsoft.com/office/spreadsheetml/2009/9/main" objectType="Button"/>
</file>

<file path=xl/ctrlProps/ctrlProp1647.xml><?xml version="1.0" encoding="utf-8"?>
<formControlPr xmlns="http://schemas.microsoft.com/office/spreadsheetml/2009/9/main" objectType="Button"/>
</file>

<file path=xl/ctrlProps/ctrlProp1648.xml><?xml version="1.0" encoding="utf-8"?>
<formControlPr xmlns="http://schemas.microsoft.com/office/spreadsheetml/2009/9/main" objectType="Button"/>
</file>

<file path=xl/ctrlProps/ctrlProp1649.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50.xml><?xml version="1.0" encoding="utf-8"?>
<formControlPr xmlns="http://schemas.microsoft.com/office/spreadsheetml/2009/9/main" objectType="Button"/>
</file>

<file path=xl/ctrlProps/ctrlProp1651.xml><?xml version="1.0" encoding="utf-8"?>
<formControlPr xmlns="http://schemas.microsoft.com/office/spreadsheetml/2009/9/main" objectType="Button"/>
</file>

<file path=xl/ctrlProps/ctrlProp1652.xml><?xml version="1.0" encoding="utf-8"?>
<formControlPr xmlns="http://schemas.microsoft.com/office/spreadsheetml/2009/9/main" objectType="Button"/>
</file>

<file path=xl/ctrlProps/ctrlProp1653.xml><?xml version="1.0" encoding="utf-8"?>
<formControlPr xmlns="http://schemas.microsoft.com/office/spreadsheetml/2009/9/main" objectType="Button"/>
</file>

<file path=xl/ctrlProps/ctrlProp1654.xml><?xml version="1.0" encoding="utf-8"?>
<formControlPr xmlns="http://schemas.microsoft.com/office/spreadsheetml/2009/9/main" objectType="Button"/>
</file>

<file path=xl/ctrlProps/ctrlProp1655.xml><?xml version="1.0" encoding="utf-8"?>
<formControlPr xmlns="http://schemas.microsoft.com/office/spreadsheetml/2009/9/main" objectType="Button"/>
</file>

<file path=xl/ctrlProps/ctrlProp1656.xml><?xml version="1.0" encoding="utf-8"?>
<formControlPr xmlns="http://schemas.microsoft.com/office/spreadsheetml/2009/9/main" objectType="Button"/>
</file>

<file path=xl/ctrlProps/ctrlProp1657.xml><?xml version="1.0" encoding="utf-8"?>
<formControlPr xmlns="http://schemas.microsoft.com/office/spreadsheetml/2009/9/main" objectType="Button"/>
</file>

<file path=xl/ctrlProps/ctrlProp1658.xml><?xml version="1.0" encoding="utf-8"?>
<formControlPr xmlns="http://schemas.microsoft.com/office/spreadsheetml/2009/9/main" objectType="Button"/>
</file>

<file path=xl/ctrlProps/ctrlProp1659.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60.xml><?xml version="1.0" encoding="utf-8"?>
<formControlPr xmlns="http://schemas.microsoft.com/office/spreadsheetml/2009/9/main" objectType="Button"/>
</file>

<file path=xl/ctrlProps/ctrlProp1661.xml><?xml version="1.0" encoding="utf-8"?>
<formControlPr xmlns="http://schemas.microsoft.com/office/spreadsheetml/2009/9/main" objectType="Button"/>
</file>

<file path=xl/ctrlProps/ctrlProp1662.xml><?xml version="1.0" encoding="utf-8"?>
<formControlPr xmlns="http://schemas.microsoft.com/office/spreadsheetml/2009/9/main" objectType="Button"/>
</file>

<file path=xl/ctrlProps/ctrlProp1663.xml><?xml version="1.0" encoding="utf-8"?>
<formControlPr xmlns="http://schemas.microsoft.com/office/spreadsheetml/2009/9/main" objectType="Button"/>
</file>

<file path=xl/ctrlProps/ctrlProp1664.xml><?xml version="1.0" encoding="utf-8"?>
<formControlPr xmlns="http://schemas.microsoft.com/office/spreadsheetml/2009/9/main" objectType="Button"/>
</file>

<file path=xl/ctrlProps/ctrlProp1665.xml><?xml version="1.0" encoding="utf-8"?>
<formControlPr xmlns="http://schemas.microsoft.com/office/spreadsheetml/2009/9/main" objectType="Button"/>
</file>

<file path=xl/ctrlProps/ctrlProp1666.xml><?xml version="1.0" encoding="utf-8"?>
<formControlPr xmlns="http://schemas.microsoft.com/office/spreadsheetml/2009/9/main" objectType="Button"/>
</file>

<file path=xl/ctrlProps/ctrlProp1667.xml><?xml version="1.0" encoding="utf-8"?>
<formControlPr xmlns="http://schemas.microsoft.com/office/spreadsheetml/2009/9/main" objectType="Button"/>
</file>

<file path=xl/ctrlProps/ctrlProp1668.xml><?xml version="1.0" encoding="utf-8"?>
<formControlPr xmlns="http://schemas.microsoft.com/office/spreadsheetml/2009/9/main" objectType="Button"/>
</file>

<file path=xl/ctrlProps/ctrlProp1669.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70.xml><?xml version="1.0" encoding="utf-8"?>
<formControlPr xmlns="http://schemas.microsoft.com/office/spreadsheetml/2009/9/main" objectType="Button"/>
</file>

<file path=xl/ctrlProps/ctrlProp1671.xml><?xml version="1.0" encoding="utf-8"?>
<formControlPr xmlns="http://schemas.microsoft.com/office/spreadsheetml/2009/9/main" objectType="Button"/>
</file>

<file path=xl/ctrlProps/ctrlProp1672.xml><?xml version="1.0" encoding="utf-8"?>
<formControlPr xmlns="http://schemas.microsoft.com/office/spreadsheetml/2009/9/main" objectType="Button"/>
</file>

<file path=xl/ctrlProps/ctrlProp1673.xml><?xml version="1.0" encoding="utf-8"?>
<formControlPr xmlns="http://schemas.microsoft.com/office/spreadsheetml/2009/9/main" objectType="Button"/>
</file>

<file path=xl/ctrlProps/ctrlProp1674.xml><?xml version="1.0" encoding="utf-8"?>
<formControlPr xmlns="http://schemas.microsoft.com/office/spreadsheetml/2009/9/main" objectType="Button"/>
</file>

<file path=xl/ctrlProps/ctrlProp1675.xml><?xml version="1.0" encoding="utf-8"?>
<formControlPr xmlns="http://schemas.microsoft.com/office/spreadsheetml/2009/9/main" objectType="Button"/>
</file>

<file path=xl/ctrlProps/ctrlProp1676.xml><?xml version="1.0" encoding="utf-8"?>
<formControlPr xmlns="http://schemas.microsoft.com/office/spreadsheetml/2009/9/main" objectType="Button"/>
</file>

<file path=xl/ctrlProps/ctrlProp1677.xml><?xml version="1.0" encoding="utf-8"?>
<formControlPr xmlns="http://schemas.microsoft.com/office/spreadsheetml/2009/9/main" objectType="Button"/>
</file>

<file path=xl/ctrlProps/ctrlProp1678.xml><?xml version="1.0" encoding="utf-8"?>
<formControlPr xmlns="http://schemas.microsoft.com/office/spreadsheetml/2009/9/main" objectType="Button"/>
</file>

<file path=xl/ctrlProps/ctrlProp1679.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80.xml><?xml version="1.0" encoding="utf-8"?>
<formControlPr xmlns="http://schemas.microsoft.com/office/spreadsheetml/2009/9/main" objectType="Button"/>
</file>

<file path=xl/ctrlProps/ctrlProp1681.xml><?xml version="1.0" encoding="utf-8"?>
<formControlPr xmlns="http://schemas.microsoft.com/office/spreadsheetml/2009/9/main" objectType="Button"/>
</file>

<file path=xl/ctrlProps/ctrlProp1682.xml><?xml version="1.0" encoding="utf-8"?>
<formControlPr xmlns="http://schemas.microsoft.com/office/spreadsheetml/2009/9/main" objectType="Button"/>
</file>

<file path=xl/ctrlProps/ctrlProp1683.xml><?xml version="1.0" encoding="utf-8"?>
<formControlPr xmlns="http://schemas.microsoft.com/office/spreadsheetml/2009/9/main" objectType="Button"/>
</file>

<file path=xl/ctrlProps/ctrlProp1684.xml><?xml version="1.0" encoding="utf-8"?>
<formControlPr xmlns="http://schemas.microsoft.com/office/spreadsheetml/2009/9/main" objectType="Button"/>
</file>

<file path=xl/ctrlProps/ctrlProp1685.xml><?xml version="1.0" encoding="utf-8"?>
<formControlPr xmlns="http://schemas.microsoft.com/office/spreadsheetml/2009/9/main" objectType="Button"/>
</file>

<file path=xl/ctrlProps/ctrlProp1686.xml><?xml version="1.0" encoding="utf-8"?>
<formControlPr xmlns="http://schemas.microsoft.com/office/spreadsheetml/2009/9/main" objectType="Button"/>
</file>

<file path=xl/ctrlProps/ctrlProp1687.xml><?xml version="1.0" encoding="utf-8"?>
<formControlPr xmlns="http://schemas.microsoft.com/office/spreadsheetml/2009/9/main" objectType="Button"/>
</file>

<file path=xl/ctrlProps/ctrlProp1688.xml><?xml version="1.0" encoding="utf-8"?>
<formControlPr xmlns="http://schemas.microsoft.com/office/spreadsheetml/2009/9/main" objectType="Button"/>
</file>

<file path=xl/ctrlProps/ctrlProp1689.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690.xml><?xml version="1.0" encoding="utf-8"?>
<formControlPr xmlns="http://schemas.microsoft.com/office/spreadsheetml/2009/9/main" objectType="Button"/>
</file>

<file path=xl/ctrlProps/ctrlProp1691.xml><?xml version="1.0" encoding="utf-8"?>
<formControlPr xmlns="http://schemas.microsoft.com/office/spreadsheetml/2009/9/main" objectType="Button"/>
</file>

<file path=xl/ctrlProps/ctrlProp1692.xml><?xml version="1.0" encoding="utf-8"?>
<formControlPr xmlns="http://schemas.microsoft.com/office/spreadsheetml/2009/9/main" objectType="Button"/>
</file>

<file path=xl/ctrlProps/ctrlProp1693.xml><?xml version="1.0" encoding="utf-8"?>
<formControlPr xmlns="http://schemas.microsoft.com/office/spreadsheetml/2009/9/main" objectType="Button"/>
</file>

<file path=xl/ctrlProps/ctrlProp1694.xml><?xml version="1.0" encoding="utf-8"?>
<formControlPr xmlns="http://schemas.microsoft.com/office/spreadsheetml/2009/9/main" objectType="Button"/>
</file>

<file path=xl/ctrlProps/ctrlProp1695.xml><?xml version="1.0" encoding="utf-8"?>
<formControlPr xmlns="http://schemas.microsoft.com/office/spreadsheetml/2009/9/main" objectType="Button"/>
</file>

<file path=xl/ctrlProps/ctrlProp1696.xml><?xml version="1.0" encoding="utf-8"?>
<formControlPr xmlns="http://schemas.microsoft.com/office/spreadsheetml/2009/9/main" objectType="Button"/>
</file>

<file path=xl/ctrlProps/ctrlProp1697.xml><?xml version="1.0" encoding="utf-8"?>
<formControlPr xmlns="http://schemas.microsoft.com/office/spreadsheetml/2009/9/main" objectType="Button"/>
</file>

<file path=xl/ctrlProps/ctrlProp1698.xml><?xml version="1.0" encoding="utf-8"?>
<formControlPr xmlns="http://schemas.microsoft.com/office/spreadsheetml/2009/9/main" objectType="Button"/>
</file>

<file path=xl/ctrlProps/ctrlProp169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00.xml><?xml version="1.0" encoding="utf-8"?>
<formControlPr xmlns="http://schemas.microsoft.com/office/spreadsheetml/2009/9/main" objectType="Button"/>
</file>

<file path=xl/ctrlProps/ctrlProp1701.xml><?xml version="1.0" encoding="utf-8"?>
<formControlPr xmlns="http://schemas.microsoft.com/office/spreadsheetml/2009/9/main" objectType="Button"/>
</file>

<file path=xl/ctrlProps/ctrlProp1702.xml><?xml version="1.0" encoding="utf-8"?>
<formControlPr xmlns="http://schemas.microsoft.com/office/spreadsheetml/2009/9/main" objectType="Button"/>
</file>

<file path=xl/ctrlProps/ctrlProp1703.xml><?xml version="1.0" encoding="utf-8"?>
<formControlPr xmlns="http://schemas.microsoft.com/office/spreadsheetml/2009/9/main" objectType="Button"/>
</file>

<file path=xl/ctrlProps/ctrlProp1704.xml><?xml version="1.0" encoding="utf-8"?>
<formControlPr xmlns="http://schemas.microsoft.com/office/spreadsheetml/2009/9/main" objectType="Button"/>
</file>

<file path=xl/ctrlProps/ctrlProp1705.xml><?xml version="1.0" encoding="utf-8"?>
<formControlPr xmlns="http://schemas.microsoft.com/office/spreadsheetml/2009/9/main" objectType="Button"/>
</file>

<file path=xl/ctrlProps/ctrlProp1706.xml><?xml version="1.0" encoding="utf-8"?>
<formControlPr xmlns="http://schemas.microsoft.com/office/spreadsheetml/2009/9/main" objectType="Button"/>
</file>

<file path=xl/ctrlProps/ctrlProp1707.xml><?xml version="1.0" encoding="utf-8"?>
<formControlPr xmlns="http://schemas.microsoft.com/office/spreadsheetml/2009/9/main" objectType="Button"/>
</file>

<file path=xl/ctrlProps/ctrlProp1708.xml><?xml version="1.0" encoding="utf-8"?>
<formControlPr xmlns="http://schemas.microsoft.com/office/spreadsheetml/2009/9/main" objectType="Button"/>
</file>

<file path=xl/ctrlProps/ctrlProp1709.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10.xml><?xml version="1.0" encoding="utf-8"?>
<formControlPr xmlns="http://schemas.microsoft.com/office/spreadsheetml/2009/9/main" objectType="Button"/>
</file>

<file path=xl/ctrlProps/ctrlProp1711.xml><?xml version="1.0" encoding="utf-8"?>
<formControlPr xmlns="http://schemas.microsoft.com/office/spreadsheetml/2009/9/main" objectType="Button"/>
</file>

<file path=xl/ctrlProps/ctrlProp1712.xml><?xml version="1.0" encoding="utf-8"?>
<formControlPr xmlns="http://schemas.microsoft.com/office/spreadsheetml/2009/9/main" objectType="Button"/>
</file>

<file path=xl/ctrlProps/ctrlProp1713.xml><?xml version="1.0" encoding="utf-8"?>
<formControlPr xmlns="http://schemas.microsoft.com/office/spreadsheetml/2009/9/main" objectType="Button"/>
</file>

<file path=xl/ctrlProps/ctrlProp1714.xml><?xml version="1.0" encoding="utf-8"?>
<formControlPr xmlns="http://schemas.microsoft.com/office/spreadsheetml/2009/9/main" objectType="Button"/>
</file>

<file path=xl/ctrlProps/ctrlProp1715.xml><?xml version="1.0" encoding="utf-8"?>
<formControlPr xmlns="http://schemas.microsoft.com/office/spreadsheetml/2009/9/main" objectType="Button"/>
</file>

<file path=xl/ctrlProps/ctrlProp1716.xml><?xml version="1.0" encoding="utf-8"?>
<formControlPr xmlns="http://schemas.microsoft.com/office/spreadsheetml/2009/9/main" objectType="Button"/>
</file>

<file path=xl/ctrlProps/ctrlProp1717.xml><?xml version="1.0" encoding="utf-8"?>
<formControlPr xmlns="http://schemas.microsoft.com/office/spreadsheetml/2009/9/main" objectType="Button"/>
</file>

<file path=xl/ctrlProps/ctrlProp1718.xml><?xml version="1.0" encoding="utf-8"?>
<formControlPr xmlns="http://schemas.microsoft.com/office/spreadsheetml/2009/9/main" objectType="Button"/>
</file>

<file path=xl/ctrlProps/ctrlProp1719.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20.xml><?xml version="1.0" encoding="utf-8"?>
<formControlPr xmlns="http://schemas.microsoft.com/office/spreadsheetml/2009/9/main" objectType="Button"/>
</file>

<file path=xl/ctrlProps/ctrlProp1721.xml><?xml version="1.0" encoding="utf-8"?>
<formControlPr xmlns="http://schemas.microsoft.com/office/spreadsheetml/2009/9/main" objectType="Button"/>
</file>

<file path=xl/ctrlProps/ctrlProp1722.xml><?xml version="1.0" encoding="utf-8"?>
<formControlPr xmlns="http://schemas.microsoft.com/office/spreadsheetml/2009/9/main" objectType="Button"/>
</file>

<file path=xl/ctrlProps/ctrlProp1723.xml><?xml version="1.0" encoding="utf-8"?>
<formControlPr xmlns="http://schemas.microsoft.com/office/spreadsheetml/2009/9/main" objectType="Button"/>
</file>

<file path=xl/ctrlProps/ctrlProp1724.xml><?xml version="1.0" encoding="utf-8"?>
<formControlPr xmlns="http://schemas.microsoft.com/office/spreadsheetml/2009/9/main" objectType="Button"/>
</file>

<file path=xl/ctrlProps/ctrlProp1725.xml><?xml version="1.0" encoding="utf-8"?>
<formControlPr xmlns="http://schemas.microsoft.com/office/spreadsheetml/2009/9/main" objectType="Button"/>
</file>

<file path=xl/ctrlProps/ctrlProp1726.xml><?xml version="1.0" encoding="utf-8"?>
<formControlPr xmlns="http://schemas.microsoft.com/office/spreadsheetml/2009/9/main" objectType="Button"/>
</file>

<file path=xl/ctrlProps/ctrlProp1727.xml><?xml version="1.0" encoding="utf-8"?>
<formControlPr xmlns="http://schemas.microsoft.com/office/spreadsheetml/2009/9/main" objectType="Button"/>
</file>

<file path=xl/ctrlProps/ctrlProp1728.xml><?xml version="1.0" encoding="utf-8"?>
<formControlPr xmlns="http://schemas.microsoft.com/office/spreadsheetml/2009/9/main" objectType="Button"/>
</file>

<file path=xl/ctrlProps/ctrlProp1729.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30.xml><?xml version="1.0" encoding="utf-8"?>
<formControlPr xmlns="http://schemas.microsoft.com/office/spreadsheetml/2009/9/main" objectType="Button"/>
</file>

<file path=xl/ctrlProps/ctrlProp1731.xml><?xml version="1.0" encoding="utf-8"?>
<formControlPr xmlns="http://schemas.microsoft.com/office/spreadsheetml/2009/9/main" objectType="Button"/>
</file>

<file path=xl/ctrlProps/ctrlProp1732.xml><?xml version="1.0" encoding="utf-8"?>
<formControlPr xmlns="http://schemas.microsoft.com/office/spreadsheetml/2009/9/main" objectType="Button"/>
</file>

<file path=xl/ctrlProps/ctrlProp1733.xml><?xml version="1.0" encoding="utf-8"?>
<formControlPr xmlns="http://schemas.microsoft.com/office/spreadsheetml/2009/9/main" objectType="Button"/>
</file>

<file path=xl/ctrlProps/ctrlProp1734.xml><?xml version="1.0" encoding="utf-8"?>
<formControlPr xmlns="http://schemas.microsoft.com/office/spreadsheetml/2009/9/main" objectType="Button"/>
</file>

<file path=xl/ctrlProps/ctrlProp1735.xml><?xml version="1.0" encoding="utf-8"?>
<formControlPr xmlns="http://schemas.microsoft.com/office/spreadsheetml/2009/9/main" objectType="Button"/>
</file>

<file path=xl/ctrlProps/ctrlProp1736.xml><?xml version="1.0" encoding="utf-8"?>
<formControlPr xmlns="http://schemas.microsoft.com/office/spreadsheetml/2009/9/main" objectType="Button"/>
</file>

<file path=xl/ctrlProps/ctrlProp1737.xml><?xml version="1.0" encoding="utf-8"?>
<formControlPr xmlns="http://schemas.microsoft.com/office/spreadsheetml/2009/9/main" objectType="Button"/>
</file>

<file path=xl/ctrlProps/ctrlProp1738.xml><?xml version="1.0" encoding="utf-8"?>
<formControlPr xmlns="http://schemas.microsoft.com/office/spreadsheetml/2009/9/main" objectType="Button"/>
</file>

<file path=xl/ctrlProps/ctrlProp1739.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40.xml><?xml version="1.0" encoding="utf-8"?>
<formControlPr xmlns="http://schemas.microsoft.com/office/spreadsheetml/2009/9/main" objectType="Button"/>
</file>

<file path=xl/ctrlProps/ctrlProp1741.xml><?xml version="1.0" encoding="utf-8"?>
<formControlPr xmlns="http://schemas.microsoft.com/office/spreadsheetml/2009/9/main" objectType="Button"/>
</file>

<file path=xl/ctrlProps/ctrlProp1742.xml><?xml version="1.0" encoding="utf-8"?>
<formControlPr xmlns="http://schemas.microsoft.com/office/spreadsheetml/2009/9/main" objectType="Button"/>
</file>

<file path=xl/ctrlProps/ctrlProp1743.xml><?xml version="1.0" encoding="utf-8"?>
<formControlPr xmlns="http://schemas.microsoft.com/office/spreadsheetml/2009/9/main" objectType="Button"/>
</file>

<file path=xl/ctrlProps/ctrlProp1744.xml><?xml version="1.0" encoding="utf-8"?>
<formControlPr xmlns="http://schemas.microsoft.com/office/spreadsheetml/2009/9/main" objectType="Button"/>
</file>

<file path=xl/ctrlProps/ctrlProp1745.xml><?xml version="1.0" encoding="utf-8"?>
<formControlPr xmlns="http://schemas.microsoft.com/office/spreadsheetml/2009/9/main" objectType="Button"/>
</file>

<file path=xl/ctrlProps/ctrlProp1746.xml><?xml version="1.0" encoding="utf-8"?>
<formControlPr xmlns="http://schemas.microsoft.com/office/spreadsheetml/2009/9/main" objectType="Button"/>
</file>

<file path=xl/ctrlProps/ctrlProp1747.xml><?xml version="1.0" encoding="utf-8"?>
<formControlPr xmlns="http://schemas.microsoft.com/office/spreadsheetml/2009/9/main" objectType="Button"/>
</file>

<file path=xl/ctrlProps/ctrlProp1748.xml><?xml version="1.0" encoding="utf-8"?>
<formControlPr xmlns="http://schemas.microsoft.com/office/spreadsheetml/2009/9/main" objectType="Button"/>
</file>

<file path=xl/ctrlProps/ctrlProp1749.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50.xml><?xml version="1.0" encoding="utf-8"?>
<formControlPr xmlns="http://schemas.microsoft.com/office/spreadsheetml/2009/9/main" objectType="Button"/>
</file>

<file path=xl/ctrlProps/ctrlProp1751.xml><?xml version="1.0" encoding="utf-8"?>
<formControlPr xmlns="http://schemas.microsoft.com/office/spreadsheetml/2009/9/main" objectType="Button"/>
</file>

<file path=xl/ctrlProps/ctrlProp1752.xml><?xml version="1.0" encoding="utf-8"?>
<formControlPr xmlns="http://schemas.microsoft.com/office/spreadsheetml/2009/9/main" objectType="Button"/>
</file>

<file path=xl/ctrlProps/ctrlProp1753.xml><?xml version="1.0" encoding="utf-8"?>
<formControlPr xmlns="http://schemas.microsoft.com/office/spreadsheetml/2009/9/main" objectType="Button"/>
</file>

<file path=xl/ctrlProps/ctrlProp1754.xml><?xml version="1.0" encoding="utf-8"?>
<formControlPr xmlns="http://schemas.microsoft.com/office/spreadsheetml/2009/9/main" objectType="Button"/>
</file>

<file path=xl/ctrlProps/ctrlProp1755.xml><?xml version="1.0" encoding="utf-8"?>
<formControlPr xmlns="http://schemas.microsoft.com/office/spreadsheetml/2009/9/main" objectType="Button"/>
</file>

<file path=xl/ctrlProps/ctrlProp1756.xml><?xml version="1.0" encoding="utf-8"?>
<formControlPr xmlns="http://schemas.microsoft.com/office/spreadsheetml/2009/9/main" objectType="Button"/>
</file>

<file path=xl/ctrlProps/ctrlProp1757.xml><?xml version="1.0" encoding="utf-8"?>
<formControlPr xmlns="http://schemas.microsoft.com/office/spreadsheetml/2009/9/main" objectType="Button"/>
</file>

<file path=xl/ctrlProps/ctrlProp1758.xml><?xml version="1.0" encoding="utf-8"?>
<formControlPr xmlns="http://schemas.microsoft.com/office/spreadsheetml/2009/9/main" objectType="Button"/>
</file>

<file path=xl/ctrlProps/ctrlProp1759.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60.xml><?xml version="1.0" encoding="utf-8"?>
<formControlPr xmlns="http://schemas.microsoft.com/office/spreadsheetml/2009/9/main" objectType="Button"/>
</file>

<file path=xl/ctrlProps/ctrlProp1761.xml><?xml version="1.0" encoding="utf-8"?>
<formControlPr xmlns="http://schemas.microsoft.com/office/spreadsheetml/2009/9/main" objectType="Button"/>
</file>

<file path=xl/ctrlProps/ctrlProp1762.xml><?xml version="1.0" encoding="utf-8"?>
<formControlPr xmlns="http://schemas.microsoft.com/office/spreadsheetml/2009/9/main" objectType="Button"/>
</file>

<file path=xl/ctrlProps/ctrlProp1763.xml><?xml version="1.0" encoding="utf-8"?>
<formControlPr xmlns="http://schemas.microsoft.com/office/spreadsheetml/2009/9/main" objectType="Button"/>
</file>

<file path=xl/ctrlProps/ctrlProp1764.xml><?xml version="1.0" encoding="utf-8"?>
<formControlPr xmlns="http://schemas.microsoft.com/office/spreadsheetml/2009/9/main" objectType="Button"/>
</file>

<file path=xl/ctrlProps/ctrlProp1765.xml><?xml version="1.0" encoding="utf-8"?>
<formControlPr xmlns="http://schemas.microsoft.com/office/spreadsheetml/2009/9/main" objectType="Button"/>
</file>

<file path=xl/ctrlProps/ctrlProp1766.xml><?xml version="1.0" encoding="utf-8"?>
<formControlPr xmlns="http://schemas.microsoft.com/office/spreadsheetml/2009/9/main" objectType="Button"/>
</file>

<file path=xl/ctrlProps/ctrlProp1767.xml><?xml version="1.0" encoding="utf-8"?>
<formControlPr xmlns="http://schemas.microsoft.com/office/spreadsheetml/2009/9/main" objectType="Button"/>
</file>

<file path=xl/ctrlProps/ctrlProp1768.xml><?xml version="1.0" encoding="utf-8"?>
<formControlPr xmlns="http://schemas.microsoft.com/office/spreadsheetml/2009/9/main" objectType="Button"/>
</file>

<file path=xl/ctrlProps/ctrlProp1769.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70.xml><?xml version="1.0" encoding="utf-8"?>
<formControlPr xmlns="http://schemas.microsoft.com/office/spreadsheetml/2009/9/main" objectType="Button"/>
</file>

<file path=xl/ctrlProps/ctrlProp1771.xml><?xml version="1.0" encoding="utf-8"?>
<formControlPr xmlns="http://schemas.microsoft.com/office/spreadsheetml/2009/9/main" objectType="Button"/>
</file>

<file path=xl/ctrlProps/ctrlProp1772.xml><?xml version="1.0" encoding="utf-8"?>
<formControlPr xmlns="http://schemas.microsoft.com/office/spreadsheetml/2009/9/main" objectType="Button"/>
</file>

<file path=xl/ctrlProps/ctrlProp1773.xml><?xml version="1.0" encoding="utf-8"?>
<formControlPr xmlns="http://schemas.microsoft.com/office/spreadsheetml/2009/9/main" objectType="Button"/>
</file>

<file path=xl/ctrlProps/ctrlProp1774.xml><?xml version="1.0" encoding="utf-8"?>
<formControlPr xmlns="http://schemas.microsoft.com/office/spreadsheetml/2009/9/main" objectType="Button"/>
</file>

<file path=xl/ctrlProps/ctrlProp1775.xml><?xml version="1.0" encoding="utf-8"?>
<formControlPr xmlns="http://schemas.microsoft.com/office/spreadsheetml/2009/9/main" objectType="Button"/>
</file>

<file path=xl/ctrlProps/ctrlProp1776.xml><?xml version="1.0" encoding="utf-8"?>
<formControlPr xmlns="http://schemas.microsoft.com/office/spreadsheetml/2009/9/main" objectType="Button"/>
</file>

<file path=xl/ctrlProps/ctrlProp1777.xml><?xml version="1.0" encoding="utf-8"?>
<formControlPr xmlns="http://schemas.microsoft.com/office/spreadsheetml/2009/9/main" objectType="Button"/>
</file>

<file path=xl/ctrlProps/ctrlProp1778.xml><?xml version="1.0" encoding="utf-8"?>
<formControlPr xmlns="http://schemas.microsoft.com/office/spreadsheetml/2009/9/main" objectType="Button"/>
</file>

<file path=xl/ctrlProps/ctrlProp1779.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80.xml><?xml version="1.0" encoding="utf-8"?>
<formControlPr xmlns="http://schemas.microsoft.com/office/spreadsheetml/2009/9/main" objectType="Button"/>
</file>

<file path=xl/ctrlProps/ctrlProp1781.xml><?xml version="1.0" encoding="utf-8"?>
<formControlPr xmlns="http://schemas.microsoft.com/office/spreadsheetml/2009/9/main" objectType="Button"/>
</file>

<file path=xl/ctrlProps/ctrlProp1782.xml><?xml version="1.0" encoding="utf-8"?>
<formControlPr xmlns="http://schemas.microsoft.com/office/spreadsheetml/2009/9/main" objectType="Button"/>
</file>

<file path=xl/ctrlProps/ctrlProp1783.xml><?xml version="1.0" encoding="utf-8"?>
<formControlPr xmlns="http://schemas.microsoft.com/office/spreadsheetml/2009/9/main" objectType="Button"/>
</file>

<file path=xl/ctrlProps/ctrlProp1784.xml><?xml version="1.0" encoding="utf-8"?>
<formControlPr xmlns="http://schemas.microsoft.com/office/spreadsheetml/2009/9/main" objectType="Button"/>
</file>

<file path=xl/ctrlProps/ctrlProp1785.xml><?xml version="1.0" encoding="utf-8"?>
<formControlPr xmlns="http://schemas.microsoft.com/office/spreadsheetml/2009/9/main" objectType="Button"/>
</file>

<file path=xl/ctrlProps/ctrlProp1786.xml><?xml version="1.0" encoding="utf-8"?>
<formControlPr xmlns="http://schemas.microsoft.com/office/spreadsheetml/2009/9/main" objectType="Button"/>
</file>

<file path=xl/ctrlProps/ctrlProp1787.xml><?xml version="1.0" encoding="utf-8"?>
<formControlPr xmlns="http://schemas.microsoft.com/office/spreadsheetml/2009/9/main" objectType="Button"/>
</file>

<file path=xl/ctrlProps/ctrlProp1788.xml><?xml version="1.0" encoding="utf-8"?>
<formControlPr xmlns="http://schemas.microsoft.com/office/spreadsheetml/2009/9/main" objectType="Button"/>
</file>

<file path=xl/ctrlProps/ctrlProp1789.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790.xml><?xml version="1.0" encoding="utf-8"?>
<formControlPr xmlns="http://schemas.microsoft.com/office/spreadsheetml/2009/9/main" objectType="Button"/>
</file>

<file path=xl/ctrlProps/ctrlProp1791.xml><?xml version="1.0" encoding="utf-8"?>
<formControlPr xmlns="http://schemas.microsoft.com/office/spreadsheetml/2009/9/main" objectType="Button"/>
</file>

<file path=xl/ctrlProps/ctrlProp1792.xml><?xml version="1.0" encoding="utf-8"?>
<formControlPr xmlns="http://schemas.microsoft.com/office/spreadsheetml/2009/9/main" objectType="Button"/>
</file>

<file path=xl/ctrlProps/ctrlProp1793.xml><?xml version="1.0" encoding="utf-8"?>
<formControlPr xmlns="http://schemas.microsoft.com/office/spreadsheetml/2009/9/main" objectType="Button"/>
</file>

<file path=xl/ctrlProps/ctrlProp1794.xml><?xml version="1.0" encoding="utf-8"?>
<formControlPr xmlns="http://schemas.microsoft.com/office/spreadsheetml/2009/9/main" objectType="Button"/>
</file>

<file path=xl/ctrlProps/ctrlProp1795.xml><?xml version="1.0" encoding="utf-8"?>
<formControlPr xmlns="http://schemas.microsoft.com/office/spreadsheetml/2009/9/main" objectType="Button"/>
</file>

<file path=xl/ctrlProps/ctrlProp1796.xml><?xml version="1.0" encoding="utf-8"?>
<formControlPr xmlns="http://schemas.microsoft.com/office/spreadsheetml/2009/9/main" objectType="Button"/>
</file>

<file path=xl/ctrlProps/ctrlProp1797.xml><?xml version="1.0" encoding="utf-8"?>
<formControlPr xmlns="http://schemas.microsoft.com/office/spreadsheetml/2009/9/main" objectType="Button"/>
</file>

<file path=xl/ctrlProps/ctrlProp1798.xml><?xml version="1.0" encoding="utf-8"?>
<formControlPr xmlns="http://schemas.microsoft.com/office/spreadsheetml/2009/9/main" objectType="Button"/>
</file>

<file path=xl/ctrlProps/ctrlProp179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00.xml><?xml version="1.0" encoding="utf-8"?>
<formControlPr xmlns="http://schemas.microsoft.com/office/spreadsheetml/2009/9/main" objectType="Button"/>
</file>

<file path=xl/ctrlProps/ctrlProp1801.xml><?xml version="1.0" encoding="utf-8"?>
<formControlPr xmlns="http://schemas.microsoft.com/office/spreadsheetml/2009/9/main" objectType="Button"/>
</file>

<file path=xl/ctrlProps/ctrlProp1802.xml><?xml version="1.0" encoding="utf-8"?>
<formControlPr xmlns="http://schemas.microsoft.com/office/spreadsheetml/2009/9/main" objectType="Button"/>
</file>

<file path=xl/ctrlProps/ctrlProp1803.xml><?xml version="1.0" encoding="utf-8"?>
<formControlPr xmlns="http://schemas.microsoft.com/office/spreadsheetml/2009/9/main" objectType="Button"/>
</file>

<file path=xl/ctrlProps/ctrlProp1804.xml><?xml version="1.0" encoding="utf-8"?>
<formControlPr xmlns="http://schemas.microsoft.com/office/spreadsheetml/2009/9/main" objectType="Button"/>
</file>

<file path=xl/ctrlProps/ctrlProp1805.xml><?xml version="1.0" encoding="utf-8"?>
<formControlPr xmlns="http://schemas.microsoft.com/office/spreadsheetml/2009/9/main" objectType="Button"/>
</file>

<file path=xl/ctrlProps/ctrlProp1806.xml><?xml version="1.0" encoding="utf-8"?>
<formControlPr xmlns="http://schemas.microsoft.com/office/spreadsheetml/2009/9/main" objectType="Button"/>
</file>

<file path=xl/ctrlProps/ctrlProp1807.xml><?xml version="1.0" encoding="utf-8"?>
<formControlPr xmlns="http://schemas.microsoft.com/office/spreadsheetml/2009/9/main" objectType="Button"/>
</file>

<file path=xl/ctrlProps/ctrlProp1808.xml><?xml version="1.0" encoding="utf-8"?>
<formControlPr xmlns="http://schemas.microsoft.com/office/spreadsheetml/2009/9/main" objectType="Button"/>
</file>

<file path=xl/ctrlProps/ctrlProp1809.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10.xml><?xml version="1.0" encoding="utf-8"?>
<formControlPr xmlns="http://schemas.microsoft.com/office/spreadsheetml/2009/9/main" objectType="Button"/>
</file>

<file path=xl/ctrlProps/ctrlProp1811.xml><?xml version="1.0" encoding="utf-8"?>
<formControlPr xmlns="http://schemas.microsoft.com/office/spreadsheetml/2009/9/main" objectType="Button"/>
</file>

<file path=xl/ctrlProps/ctrlProp1812.xml><?xml version="1.0" encoding="utf-8"?>
<formControlPr xmlns="http://schemas.microsoft.com/office/spreadsheetml/2009/9/main" objectType="Button"/>
</file>

<file path=xl/ctrlProps/ctrlProp1813.xml><?xml version="1.0" encoding="utf-8"?>
<formControlPr xmlns="http://schemas.microsoft.com/office/spreadsheetml/2009/9/main" objectType="Button"/>
</file>

<file path=xl/ctrlProps/ctrlProp1814.xml><?xml version="1.0" encoding="utf-8"?>
<formControlPr xmlns="http://schemas.microsoft.com/office/spreadsheetml/2009/9/main" objectType="Button"/>
</file>

<file path=xl/ctrlProps/ctrlProp1815.xml><?xml version="1.0" encoding="utf-8"?>
<formControlPr xmlns="http://schemas.microsoft.com/office/spreadsheetml/2009/9/main" objectType="Button"/>
</file>

<file path=xl/ctrlProps/ctrlProp1816.xml><?xml version="1.0" encoding="utf-8"?>
<formControlPr xmlns="http://schemas.microsoft.com/office/spreadsheetml/2009/9/main" objectType="Button"/>
</file>

<file path=xl/ctrlProps/ctrlProp1817.xml><?xml version="1.0" encoding="utf-8"?>
<formControlPr xmlns="http://schemas.microsoft.com/office/spreadsheetml/2009/9/main" objectType="Button"/>
</file>

<file path=xl/ctrlProps/ctrlProp1818.xml><?xml version="1.0" encoding="utf-8"?>
<formControlPr xmlns="http://schemas.microsoft.com/office/spreadsheetml/2009/9/main" objectType="Button"/>
</file>

<file path=xl/ctrlProps/ctrlProp1819.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20.xml><?xml version="1.0" encoding="utf-8"?>
<formControlPr xmlns="http://schemas.microsoft.com/office/spreadsheetml/2009/9/main" objectType="Button"/>
</file>

<file path=xl/ctrlProps/ctrlProp1821.xml><?xml version="1.0" encoding="utf-8"?>
<formControlPr xmlns="http://schemas.microsoft.com/office/spreadsheetml/2009/9/main" objectType="Button"/>
</file>

<file path=xl/ctrlProps/ctrlProp1822.xml><?xml version="1.0" encoding="utf-8"?>
<formControlPr xmlns="http://schemas.microsoft.com/office/spreadsheetml/2009/9/main" objectType="Button"/>
</file>

<file path=xl/ctrlProps/ctrlProp1823.xml><?xml version="1.0" encoding="utf-8"?>
<formControlPr xmlns="http://schemas.microsoft.com/office/spreadsheetml/2009/9/main" objectType="Button"/>
</file>

<file path=xl/ctrlProps/ctrlProp1824.xml><?xml version="1.0" encoding="utf-8"?>
<formControlPr xmlns="http://schemas.microsoft.com/office/spreadsheetml/2009/9/main" objectType="Button"/>
</file>

<file path=xl/ctrlProps/ctrlProp1825.xml><?xml version="1.0" encoding="utf-8"?>
<formControlPr xmlns="http://schemas.microsoft.com/office/spreadsheetml/2009/9/main" objectType="Button"/>
</file>

<file path=xl/ctrlProps/ctrlProp1826.xml><?xml version="1.0" encoding="utf-8"?>
<formControlPr xmlns="http://schemas.microsoft.com/office/spreadsheetml/2009/9/main" objectType="Button"/>
</file>

<file path=xl/ctrlProps/ctrlProp1827.xml><?xml version="1.0" encoding="utf-8"?>
<formControlPr xmlns="http://schemas.microsoft.com/office/spreadsheetml/2009/9/main" objectType="Button"/>
</file>

<file path=xl/ctrlProps/ctrlProp1828.xml><?xml version="1.0" encoding="utf-8"?>
<formControlPr xmlns="http://schemas.microsoft.com/office/spreadsheetml/2009/9/main" objectType="Button"/>
</file>

<file path=xl/ctrlProps/ctrlProp1829.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30.xml><?xml version="1.0" encoding="utf-8"?>
<formControlPr xmlns="http://schemas.microsoft.com/office/spreadsheetml/2009/9/main" objectType="Button"/>
</file>

<file path=xl/ctrlProps/ctrlProp1831.xml><?xml version="1.0" encoding="utf-8"?>
<formControlPr xmlns="http://schemas.microsoft.com/office/spreadsheetml/2009/9/main" objectType="Button"/>
</file>

<file path=xl/ctrlProps/ctrlProp1832.xml><?xml version="1.0" encoding="utf-8"?>
<formControlPr xmlns="http://schemas.microsoft.com/office/spreadsheetml/2009/9/main" objectType="Button"/>
</file>

<file path=xl/ctrlProps/ctrlProp1833.xml><?xml version="1.0" encoding="utf-8"?>
<formControlPr xmlns="http://schemas.microsoft.com/office/spreadsheetml/2009/9/main" objectType="Button"/>
</file>

<file path=xl/ctrlProps/ctrlProp1834.xml><?xml version="1.0" encoding="utf-8"?>
<formControlPr xmlns="http://schemas.microsoft.com/office/spreadsheetml/2009/9/main" objectType="Button"/>
</file>

<file path=xl/ctrlProps/ctrlProp1835.xml><?xml version="1.0" encoding="utf-8"?>
<formControlPr xmlns="http://schemas.microsoft.com/office/spreadsheetml/2009/9/main" objectType="Button"/>
</file>

<file path=xl/ctrlProps/ctrlProp1836.xml><?xml version="1.0" encoding="utf-8"?>
<formControlPr xmlns="http://schemas.microsoft.com/office/spreadsheetml/2009/9/main" objectType="Button"/>
</file>

<file path=xl/ctrlProps/ctrlProp1837.xml><?xml version="1.0" encoding="utf-8"?>
<formControlPr xmlns="http://schemas.microsoft.com/office/spreadsheetml/2009/9/main" objectType="Button"/>
</file>

<file path=xl/ctrlProps/ctrlProp1838.xml><?xml version="1.0" encoding="utf-8"?>
<formControlPr xmlns="http://schemas.microsoft.com/office/spreadsheetml/2009/9/main" objectType="Button"/>
</file>

<file path=xl/ctrlProps/ctrlProp1839.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40.xml><?xml version="1.0" encoding="utf-8"?>
<formControlPr xmlns="http://schemas.microsoft.com/office/spreadsheetml/2009/9/main" objectType="Button"/>
</file>

<file path=xl/ctrlProps/ctrlProp1841.xml><?xml version="1.0" encoding="utf-8"?>
<formControlPr xmlns="http://schemas.microsoft.com/office/spreadsheetml/2009/9/main" objectType="Button"/>
</file>

<file path=xl/ctrlProps/ctrlProp1842.xml><?xml version="1.0" encoding="utf-8"?>
<formControlPr xmlns="http://schemas.microsoft.com/office/spreadsheetml/2009/9/main" objectType="Button"/>
</file>

<file path=xl/ctrlProps/ctrlProp1843.xml><?xml version="1.0" encoding="utf-8"?>
<formControlPr xmlns="http://schemas.microsoft.com/office/spreadsheetml/2009/9/main" objectType="Button"/>
</file>

<file path=xl/ctrlProps/ctrlProp1844.xml><?xml version="1.0" encoding="utf-8"?>
<formControlPr xmlns="http://schemas.microsoft.com/office/spreadsheetml/2009/9/main" objectType="Button"/>
</file>

<file path=xl/ctrlProps/ctrlProp1845.xml><?xml version="1.0" encoding="utf-8"?>
<formControlPr xmlns="http://schemas.microsoft.com/office/spreadsheetml/2009/9/main" objectType="Button"/>
</file>

<file path=xl/ctrlProps/ctrlProp1846.xml><?xml version="1.0" encoding="utf-8"?>
<formControlPr xmlns="http://schemas.microsoft.com/office/spreadsheetml/2009/9/main" objectType="Button"/>
</file>

<file path=xl/ctrlProps/ctrlProp1847.xml><?xml version="1.0" encoding="utf-8"?>
<formControlPr xmlns="http://schemas.microsoft.com/office/spreadsheetml/2009/9/main" objectType="Button"/>
</file>

<file path=xl/ctrlProps/ctrlProp1848.xml><?xml version="1.0" encoding="utf-8"?>
<formControlPr xmlns="http://schemas.microsoft.com/office/spreadsheetml/2009/9/main" objectType="Button"/>
</file>

<file path=xl/ctrlProps/ctrlProp1849.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50.xml><?xml version="1.0" encoding="utf-8"?>
<formControlPr xmlns="http://schemas.microsoft.com/office/spreadsheetml/2009/9/main" objectType="Button"/>
</file>

<file path=xl/ctrlProps/ctrlProp1851.xml><?xml version="1.0" encoding="utf-8"?>
<formControlPr xmlns="http://schemas.microsoft.com/office/spreadsheetml/2009/9/main" objectType="Button"/>
</file>

<file path=xl/ctrlProps/ctrlProp1852.xml><?xml version="1.0" encoding="utf-8"?>
<formControlPr xmlns="http://schemas.microsoft.com/office/spreadsheetml/2009/9/main" objectType="Button"/>
</file>

<file path=xl/ctrlProps/ctrlProp1853.xml><?xml version="1.0" encoding="utf-8"?>
<formControlPr xmlns="http://schemas.microsoft.com/office/spreadsheetml/2009/9/main" objectType="Button"/>
</file>

<file path=xl/ctrlProps/ctrlProp1854.xml><?xml version="1.0" encoding="utf-8"?>
<formControlPr xmlns="http://schemas.microsoft.com/office/spreadsheetml/2009/9/main" objectType="Button"/>
</file>

<file path=xl/ctrlProps/ctrlProp1855.xml><?xml version="1.0" encoding="utf-8"?>
<formControlPr xmlns="http://schemas.microsoft.com/office/spreadsheetml/2009/9/main" objectType="Button"/>
</file>

<file path=xl/ctrlProps/ctrlProp1856.xml><?xml version="1.0" encoding="utf-8"?>
<formControlPr xmlns="http://schemas.microsoft.com/office/spreadsheetml/2009/9/main" objectType="Button"/>
</file>

<file path=xl/ctrlProps/ctrlProp1857.xml><?xml version="1.0" encoding="utf-8"?>
<formControlPr xmlns="http://schemas.microsoft.com/office/spreadsheetml/2009/9/main" objectType="Button"/>
</file>

<file path=xl/ctrlProps/ctrlProp1858.xml><?xml version="1.0" encoding="utf-8"?>
<formControlPr xmlns="http://schemas.microsoft.com/office/spreadsheetml/2009/9/main" objectType="Button"/>
</file>

<file path=xl/ctrlProps/ctrlProp1859.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60.xml><?xml version="1.0" encoding="utf-8"?>
<formControlPr xmlns="http://schemas.microsoft.com/office/spreadsheetml/2009/9/main" objectType="Button"/>
</file>

<file path=xl/ctrlProps/ctrlProp1861.xml><?xml version="1.0" encoding="utf-8"?>
<formControlPr xmlns="http://schemas.microsoft.com/office/spreadsheetml/2009/9/main" objectType="Button"/>
</file>

<file path=xl/ctrlProps/ctrlProp1862.xml><?xml version="1.0" encoding="utf-8"?>
<formControlPr xmlns="http://schemas.microsoft.com/office/spreadsheetml/2009/9/main" objectType="Button"/>
</file>

<file path=xl/ctrlProps/ctrlProp1863.xml><?xml version="1.0" encoding="utf-8"?>
<formControlPr xmlns="http://schemas.microsoft.com/office/spreadsheetml/2009/9/main" objectType="Button"/>
</file>

<file path=xl/ctrlProps/ctrlProp1864.xml><?xml version="1.0" encoding="utf-8"?>
<formControlPr xmlns="http://schemas.microsoft.com/office/spreadsheetml/2009/9/main" objectType="Button"/>
</file>

<file path=xl/ctrlProps/ctrlProp1865.xml><?xml version="1.0" encoding="utf-8"?>
<formControlPr xmlns="http://schemas.microsoft.com/office/spreadsheetml/2009/9/main" objectType="Button"/>
</file>

<file path=xl/ctrlProps/ctrlProp1866.xml><?xml version="1.0" encoding="utf-8"?>
<formControlPr xmlns="http://schemas.microsoft.com/office/spreadsheetml/2009/9/main" objectType="Button"/>
</file>

<file path=xl/ctrlProps/ctrlProp1867.xml><?xml version="1.0" encoding="utf-8"?>
<formControlPr xmlns="http://schemas.microsoft.com/office/spreadsheetml/2009/9/main" objectType="Button"/>
</file>

<file path=xl/ctrlProps/ctrlProp1868.xml><?xml version="1.0" encoding="utf-8"?>
<formControlPr xmlns="http://schemas.microsoft.com/office/spreadsheetml/2009/9/main" objectType="Button"/>
</file>

<file path=xl/ctrlProps/ctrlProp1869.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70.xml><?xml version="1.0" encoding="utf-8"?>
<formControlPr xmlns="http://schemas.microsoft.com/office/spreadsheetml/2009/9/main" objectType="Button"/>
</file>

<file path=xl/ctrlProps/ctrlProp1871.xml><?xml version="1.0" encoding="utf-8"?>
<formControlPr xmlns="http://schemas.microsoft.com/office/spreadsheetml/2009/9/main" objectType="Button"/>
</file>

<file path=xl/ctrlProps/ctrlProp1872.xml><?xml version="1.0" encoding="utf-8"?>
<formControlPr xmlns="http://schemas.microsoft.com/office/spreadsheetml/2009/9/main" objectType="Button"/>
</file>

<file path=xl/ctrlProps/ctrlProp1873.xml><?xml version="1.0" encoding="utf-8"?>
<formControlPr xmlns="http://schemas.microsoft.com/office/spreadsheetml/2009/9/main" objectType="Button"/>
</file>

<file path=xl/ctrlProps/ctrlProp1874.xml><?xml version="1.0" encoding="utf-8"?>
<formControlPr xmlns="http://schemas.microsoft.com/office/spreadsheetml/2009/9/main" objectType="Button"/>
</file>

<file path=xl/ctrlProps/ctrlProp1875.xml><?xml version="1.0" encoding="utf-8"?>
<formControlPr xmlns="http://schemas.microsoft.com/office/spreadsheetml/2009/9/main" objectType="Button"/>
</file>

<file path=xl/ctrlProps/ctrlProp1876.xml><?xml version="1.0" encoding="utf-8"?>
<formControlPr xmlns="http://schemas.microsoft.com/office/spreadsheetml/2009/9/main" objectType="Button"/>
</file>

<file path=xl/ctrlProps/ctrlProp1877.xml><?xml version="1.0" encoding="utf-8"?>
<formControlPr xmlns="http://schemas.microsoft.com/office/spreadsheetml/2009/9/main" objectType="Button"/>
</file>

<file path=xl/ctrlProps/ctrlProp1878.xml><?xml version="1.0" encoding="utf-8"?>
<formControlPr xmlns="http://schemas.microsoft.com/office/spreadsheetml/2009/9/main" objectType="Button"/>
</file>

<file path=xl/ctrlProps/ctrlProp1879.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80.xml><?xml version="1.0" encoding="utf-8"?>
<formControlPr xmlns="http://schemas.microsoft.com/office/spreadsheetml/2009/9/main" objectType="Button"/>
</file>

<file path=xl/ctrlProps/ctrlProp1881.xml><?xml version="1.0" encoding="utf-8"?>
<formControlPr xmlns="http://schemas.microsoft.com/office/spreadsheetml/2009/9/main" objectType="Button"/>
</file>

<file path=xl/ctrlProps/ctrlProp1882.xml><?xml version="1.0" encoding="utf-8"?>
<formControlPr xmlns="http://schemas.microsoft.com/office/spreadsheetml/2009/9/main" objectType="Button"/>
</file>

<file path=xl/ctrlProps/ctrlProp1883.xml><?xml version="1.0" encoding="utf-8"?>
<formControlPr xmlns="http://schemas.microsoft.com/office/spreadsheetml/2009/9/main" objectType="Button"/>
</file>

<file path=xl/ctrlProps/ctrlProp1884.xml><?xml version="1.0" encoding="utf-8"?>
<formControlPr xmlns="http://schemas.microsoft.com/office/spreadsheetml/2009/9/main" objectType="Button"/>
</file>

<file path=xl/ctrlProps/ctrlProp1885.xml><?xml version="1.0" encoding="utf-8"?>
<formControlPr xmlns="http://schemas.microsoft.com/office/spreadsheetml/2009/9/main" objectType="Button"/>
</file>

<file path=xl/ctrlProps/ctrlProp1886.xml><?xml version="1.0" encoding="utf-8"?>
<formControlPr xmlns="http://schemas.microsoft.com/office/spreadsheetml/2009/9/main" objectType="Button"/>
</file>

<file path=xl/ctrlProps/ctrlProp1887.xml><?xml version="1.0" encoding="utf-8"?>
<formControlPr xmlns="http://schemas.microsoft.com/office/spreadsheetml/2009/9/main" objectType="Button"/>
</file>

<file path=xl/ctrlProps/ctrlProp1888.xml><?xml version="1.0" encoding="utf-8"?>
<formControlPr xmlns="http://schemas.microsoft.com/office/spreadsheetml/2009/9/main" objectType="Button"/>
</file>

<file path=xl/ctrlProps/ctrlProp1889.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890.xml><?xml version="1.0" encoding="utf-8"?>
<formControlPr xmlns="http://schemas.microsoft.com/office/spreadsheetml/2009/9/main" objectType="Button"/>
</file>

<file path=xl/ctrlProps/ctrlProp1891.xml><?xml version="1.0" encoding="utf-8"?>
<formControlPr xmlns="http://schemas.microsoft.com/office/spreadsheetml/2009/9/main" objectType="Button"/>
</file>

<file path=xl/ctrlProps/ctrlProp1892.xml><?xml version="1.0" encoding="utf-8"?>
<formControlPr xmlns="http://schemas.microsoft.com/office/spreadsheetml/2009/9/main" objectType="Button"/>
</file>

<file path=xl/ctrlProps/ctrlProp1893.xml><?xml version="1.0" encoding="utf-8"?>
<formControlPr xmlns="http://schemas.microsoft.com/office/spreadsheetml/2009/9/main" objectType="Button"/>
</file>

<file path=xl/ctrlProps/ctrlProp1894.xml><?xml version="1.0" encoding="utf-8"?>
<formControlPr xmlns="http://schemas.microsoft.com/office/spreadsheetml/2009/9/main" objectType="Button"/>
</file>

<file path=xl/ctrlProps/ctrlProp1895.xml><?xml version="1.0" encoding="utf-8"?>
<formControlPr xmlns="http://schemas.microsoft.com/office/spreadsheetml/2009/9/main" objectType="Button"/>
</file>

<file path=xl/ctrlProps/ctrlProp1896.xml><?xml version="1.0" encoding="utf-8"?>
<formControlPr xmlns="http://schemas.microsoft.com/office/spreadsheetml/2009/9/main" objectType="Button"/>
</file>

<file path=xl/ctrlProps/ctrlProp1897.xml><?xml version="1.0" encoding="utf-8"?>
<formControlPr xmlns="http://schemas.microsoft.com/office/spreadsheetml/2009/9/main" objectType="Button"/>
</file>

<file path=xl/ctrlProps/ctrlProp1898.xml><?xml version="1.0" encoding="utf-8"?>
<formControlPr xmlns="http://schemas.microsoft.com/office/spreadsheetml/2009/9/main" objectType="Button"/>
</file>

<file path=xl/ctrlProps/ctrlProp189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00.xml><?xml version="1.0" encoding="utf-8"?>
<formControlPr xmlns="http://schemas.microsoft.com/office/spreadsheetml/2009/9/main" objectType="Button"/>
</file>

<file path=xl/ctrlProps/ctrlProp1901.xml><?xml version="1.0" encoding="utf-8"?>
<formControlPr xmlns="http://schemas.microsoft.com/office/spreadsheetml/2009/9/main" objectType="Button"/>
</file>

<file path=xl/ctrlProps/ctrlProp1902.xml><?xml version="1.0" encoding="utf-8"?>
<formControlPr xmlns="http://schemas.microsoft.com/office/spreadsheetml/2009/9/main" objectType="Button"/>
</file>

<file path=xl/ctrlProps/ctrlProp1903.xml><?xml version="1.0" encoding="utf-8"?>
<formControlPr xmlns="http://schemas.microsoft.com/office/spreadsheetml/2009/9/main" objectType="Button"/>
</file>

<file path=xl/ctrlProps/ctrlProp1904.xml><?xml version="1.0" encoding="utf-8"?>
<formControlPr xmlns="http://schemas.microsoft.com/office/spreadsheetml/2009/9/main" objectType="Button"/>
</file>

<file path=xl/ctrlProps/ctrlProp1905.xml><?xml version="1.0" encoding="utf-8"?>
<formControlPr xmlns="http://schemas.microsoft.com/office/spreadsheetml/2009/9/main" objectType="Button"/>
</file>

<file path=xl/ctrlProps/ctrlProp1906.xml><?xml version="1.0" encoding="utf-8"?>
<formControlPr xmlns="http://schemas.microsoft.com/office/spreadsheetml/2009/9/main" objectType="Button"/>
</file>

<file path=xl/ctrlProps/ctrlProp1907.xml><?xml version="1.0" encoding="utf-8"?>
<formControlPr xmlns="http://schemas.microsoft.com/office/spreadsheetml/2009/9/main" objectType="Button"/>
</file>

<file path=xl/ctrlProps/ctrlProp1908.xml><?xml version="1.0" encoding="utf-8"?>
<formControlPr xmlns="http://schemas.microsoft.com/office/spreadsheetml/2009/9/main" objectType="Button"/>
</file>

<file path=xl/ctrlProps/ctrlProp1909.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10.xml><?xml version="1.0" encoding="utf-8"?>
<formControlPr xmlns="http://schemas.microsoft.com/office/spreadsheetml/2009/9/main" objectType="Button"/>
</file>

<file path=xl/ctrlProps/ctrlProp1911.xml><?xml version="1.0" encoding="utf-8"?>
<formControlPr xmlns="http://schemas.microsoft.com/office/spreadsheetml/2009/9/main" objectType="Button"/>
</file>

<file path=xl/ctrlProps/ctrlProp1912.xml><?xml version="1.0" encoding="utf-8"?>
<formControlPr xmlns="http://schemas.microsoft.com/office/spreadsheetml/2009/9/main" objectType="Button"/>
</file>

<file path=xl/ctrlProps/ctrlProp1913.xml><?xml version="1.0" encoding="utf-8"?>
<formControlPr xmlns="http://schemas.microsoft.com/office/spreadsheetml/2009/9/main" objectType="Button"/>
</file>

<file path=xl/ctrlProps/ctrlProp1914.xml><?xml version="1.0" encoding="utf-8"?>
<formControlPr xmlns="http://schemas.microsoft.com/office/spreadsheetml/2009/9/main" objectType="Button"/>
</file>

<file path=xl/ctrlProps/ctrlProp1915.xml><?xml version="1.0" encoding="utf-8"?>
<formControlPr xmlns="http://schemas.microsoft.com/office/spreadsheetml/2009/9/main" objectType="Button"/>
</file>

<file path=xl/ctrlProps/ctrlProp1916.xml><?xml version="1.0" encoding="utf-8"?>
<formControlPr xmlns="http://schemas.microsoft.com/office/spreadsheetml/2009/9/main" objectType="Button"/>
</file>

<file path=xl/ctrlProps/ctrlProp1917.xml><?xml version="1.0" encoding="utf-8"?>
<formControlPr xmlns="http://schemas.microsoft.com/office/spreadsheetml/2009/9/main" objectType="Button"/>
</file>

<file path=xl/ctrlProps/ctrlProp1918.xml><?xml version="1.0" encoding="utf-8"?>
<formControlPr xmlns="http://schemas.microsoft.com/office/spreadsheetml/2009/9/main" objectType="Button"/>
</file>

<file path=xl/ctrlProps/ctrlProp1919.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20.xml><?xml version="1.0" encoding="utf-8"?>
<formControlPr xmlns="http://schemas.microsoft.com/office/spreadsheetml/2009/9/main" objectType="Button"/>
</file>

<file path=xl/ctrlProps/ctrlProp1921.xml><?xml version="1.0" encoding="utf-8"?>
<formControlPr xmlns="http://schemas.microsoft.com/office/spreadsheetml/2009/9/main" objectType="Button"/>
</file>

<file path=xl/ctrlProps/ctrlProp1922.xml><?xml version="1.0" encoding="utf-8"?>
<formControlPr xmlns="http://schemas.microsoft.com/office/spreadsheetml/2009/9/main" objectType="Button"/>
</file>

<file path=xl/ctrlProps/ctrlProp1923.xml><?xml version="1.0" encoding="utf-8"?>
<formControlPr xmlns="http://schemas.microsoft.com/office/spreadsheetml/2009/9/main" objectType="Button"/>
</file>

<file path=xl/ctrlProps/ctrlProp1924.xml><?xml version="1.0" encoding="utf-8"?>
<formControlPr xmlns="http://schemas.microsoft.com/office/spreadsheetml/2009/9/main" objectType="Button"/>
</file>

<file path=xl/ctrlProps/ctrlProp1925.xml><?xml version="1.0" encoding="utf-8"?>
<formControlPr xmlns="http://schemas.microsoft.com/office/spreadsheetml/2009/9/main" objectType="Button"/>
</file>

<file path=xl/ctrlProps/ctrlProp1926.xml><?xml version="1.0" encoding="utf-8"?>
<formControlPr xmlns="http://schemas.microsoft.com/office/spreadsheetml/2009/9/main" objectType="Button"/>
</file>

<file path=xl/ctrlProps/ctrlProp1927.xml><?xml version="1.0" encoding="utf-8"?>
<formControlPr xmlns="http://schemas.microsoft.com/office/spreadsheetml/2009/9/main" objectType="Button"/>
</file>

<file path=xl/ctrlProps/ctrlProp1928.xml><?xml version="1.0" encoding="utf-8"?>
<formControlPr xmlns="http://schemas.microsoft.com/office/spreadsheetml/2009/9/main" objectType="Button"/>
</file>

<file path=xl/ctrlProps/ctrlProp1929.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30.xml><?xml version="1.0" encoding="utf-8"?>
<formControlPr xmlns="http://schemas.microsoft.com/office/spreadsheetml/2009/9/main" objectType="Button"/>
</file>

<file path=xl/ctrlProps/ctrlProp1931.xml><?xml version="1.0" encoding="utf-8"?>
<formControlPr xmlns="http://schemas.microsoft.com/office/spreadsheetml/2009/9/main" objectType="Button"/>
</file>

<file path=xl/ctrlProps/ctrlProp1932.xml><?xml version="1.0" encoding="utf-8"?>
<formControlPr xmlns="http://schemas.microsoft.com/office/spreadsheetml/2009/9/main" objectType="Button"/>
</file>

<file path=xl/ctrlProps/ctrlProp1933.xml><?xml version="1.0" encoding="utf-8"?>
<formControlPr xmlns="http://schemas.microsoft.com/office/spreadsheetml/2009/9/main" objectType="Button"/>
</file>

<file path=xl/ctrlProps/ctrlProp1934.xml><?xml version="1.0" encoding="utf-8"?>
<formControlPr xmlns="http://schemas.microsoft.com/office/spreadsheetml/2009/9/main" objectType="Button"/>
</file>

<file path=xl/ctrlProps/ctrlProp1935.xml><?xml version="1.0" encoding="utf-8"?>
<formControlPr xmlns="http://schemas.microsoft.com/office/spreadsheetml/2009/9/main" objectType="Button"/>
</file>

<file path=xl/ctrlProps/ctrlProp1936.xml><?xml version="1.0" encoding="utf-8"?>
<formControlPr xmlns="http://schemas.microsoft.com/office/spreadsheetml/2009/9/main" objectType="Button"/>
</file>

<file path=xl/ctrlProps/ctrlProp1937.xml><?xml version="1.0" encoding="utf-8"?>
<formControlPr xmlns="http://schemas.microsoft.com/office/spreadsheetml/2009/9/main" objectType="Button"/>
</file>

<file path=xl/ctrlProps/ctrlProp1938.xml><?xml version="1.0" encoding="utf-8"?>
<formControlPr xmlns="http://schemas.microsoft.com/office/spreadsheetml/2009/9/main" objectType="Button"/>
</file>

<file path=xl/ctrlProps/ctrlProp1939.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40.xml><?xml version="1.0" encoding="utf-8"?>
<formControlPr xmlns="http://schemas.microsoft.com/office/spreadsheetml/2009/9/main" objectType="Button"/>
</file>

<file path=xl/ctrlProps/ctrlProp1941.xml><?xml version="1.0" encoding="utf-8"?>
<formControlPr xmlns="http://schemas.microsoft.com/office/spreadsheetml/2009/9/main" objectType="Button"/>
</file>

<file path=xl/ctrlProps/ctrlProp1942.xml><?xml version="1.0" encoding="utf-8"?>
<formControlPr xmlns="http://schemas.microsoft.com/office/spreadsheetml/2009/9/main" objectType="Button"/>
</file>

<file path=xl/ctrlProps/ctrlProp1943.xml><?xml version="1.0" encoding="utf-8"?>
<formControlPr xmlns="http://schemas.microsoft.com/office/spreadsheetml/2009/9/main" objectType="Button"/>
</file>

<file path=xl/ctrlProps/ctrlProp1944.xml><?xml version="1.0" encoding="utf-8"?>
<formControlPr xmlns="http://schemas.microsoft.com/office/spreadsheetml/2009/9/main" objectType="Button"/>
</file>

<file path=xl/ctrlProps/ctrlProp1945.xml><?xml version="1.0" encoding="utf-8"?>
<formControlPr xmlns="http://schemas.microsoft.com/office/spreadsheetml/2009/9/main" objectType="Button"/>
</file>

<file path=xl/ctrlProps/ctrlProp1946.xml><?xml version="1.0" encoding="utf-8"?>
<formControlPr xmlns="http://schemas.microsoft.com/office/spreadsheetml/2009/9/main" objectType="Button"/>
</file>

<file path=xl/ctrlProps/ctrlProp1947.xml><?xml version="1.0" encoding="utf-8"?>
<formControlPr xmlns="http://schemas.microsoft.com/office/spreadsheetml/2009/9/main" objectType="Button"/>
</file>

<file path=xl/ctrlProps/ctrlProp1948.xml><?xml version="1.0" encoding="utf-8"?>
<formControlPr xmlns="http://schemas.microsoft.com/office/spreadsheetml/2009/9/main" objectType="Button"/>
</file>

<file path=xl/ctrlProps/ctrlProp1949.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50.xml><?xml version="1.0" encoding="utf-8"?>
<formControlPr xmlns="http://schemas.microsoft.com/office/spreadsheetml/2009/9/main" objectType="Button"/>
</file>

<file path=xl/ctrlProps/ctrlProp1951.xml><?xml version="1.0" encoding="utf-8"?>
<formControlPr xmlns="http://schemas.microsoft.com/office/spreadsheetml/2009/9/main" objectType="Button"/>
</file>

<file path=xl/ctrlProps/ctrlProp1952.xml><?xml version="1.0" encoding="utf-8"?>
<formControlPr xmlns="http://schemas.microsoft.com/office/spreadsheetml/2009/9/main" objectType="Button"/>
</file>

<file path=xl/ctrlProps/ctrlProp1953.xml><?xml version="1.0" encoding="utf-8"?>
<formControlPr xmlns="http://schemas.microsoft.com/office/spreadsheetml/2009/9/main" objectType="Button"/>
</file>

<file path=xl/ctrlProps/ctrlProp1954.xml><?xml version="1.0" encoding="utf-8"?>
<formControlPr xmlns="http://schemas.microsoft.com/office/spreadsheetml/2009/9/main" objectType="Button"/>
</file>

<file path=xl/ctrlProps/ctrlProp1955.xml><?xml version="1.0" encoding="utf-8"?>
<formControlPr xmlns="http://schemas.microsoft.com/office/spreadsheetml/2009/9/main" objectType="Button"/>
</file>

<file path=xl/ctrlProps/ctrlProp1956.xml><?xml version="1.0" encoding="utf-8"?>
<formControlPr xmlns="http://schemas.microsoft.com/office/spreadsheetml/2009/9/main" objectType="Button"/>
</file>

<file path=xl/ctrlProps/ctrlProp1957.xml><?xml version="1.0" encoding="utf-8"?>
<formControlPr xmlns="http://schemas.microsoft.com/office/spreadsheetml/2009/9/main" objectType="Button"/>
</file>

<file path=xl/ctrlProps/ctrlProp1958.xml><?xml version="1.0" encoding="utf-8"?>
<formControlPr xmlns="http://schemas.microsoft.com/office/spreadsheetml/2009/9/main" objectType="Button"/>
</file>

<file path=xl/ctrlProps/ctrlProp1959.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60.xml><?xml version="1.0" encoding="utf-8"?>
<formControlPr xmlns="http://schemas.microsoft.com/office/spreadsheetml/2009/9/main" objectType="Button"/>
</file>

<file path=xl/ctrlProps/ctrlProp1961.xml><?xml version="1.0" encoding="utf-8"?>
<formControlPr xmlns="http://schemas.microsoft.com/office/spreadsheetml/2009/9/main" objectType="Button"/>
</file>

<file path=xl/ctrlProps/ctrlProp1962.xml><?xml version="1.0" encoding="utf-8"?>
<formControlPr xmlns="http://schemas.microsoft.com/office/spreadsheetml/2009/9/main" objectType="Button"/>
</file>

<file path=xl/ctrlProps/ctrlProp1963.xml><?xml version="1.0" encoding="utf-8"?>
<formControlPr xmlns="http://schemas.microsoft.com/office/spreadsheetml/2009/9/main" objectType="Button"/>
</file>

<file path=xl/ctrlProps/ctrlProp1964.xml><?xml version="1.0" encoding="utf-8"?>
<formControlPr xmlns="http://schemas.microsoft.com/office/spreadsheetml/2009/9/main" objectType="Button"/>
</file>

<file path=xl/ctrlProps/ctrlProp1965.xml><?xml version="1.0" encoding="utf-8"?>
<formControlPr xmlns="http://schemas.microsoft.com/office/spreadsheetml/2009/9/main" objectType="Button"/>
</file>

<file path=xl/ctrlProps/ctrlProp1966.xml><?xml version="1.0" encoding="utf-8"?>
<formControlPr xmlns="http://schemas.microsoft.com/office/spreadsheetml/2009/9/main" objectType="Button"/>
</file>

<file path=xl/ctrlProps/ctrlProp1967.xml><?xml version="1.0" encoding="utf-8"?>
<formControlPr xmlns="http://schemas.microsoft.com/office/spreadsheetml/2009/9/main" objectType="Button"/>
</file>

<file path=xl/ctrlProps/ctrlProp1968.xml><?xml version="1.0" encoding="utf-8"?>
<formControlPr xmlns="http://schemas.microsoft.com/office/spreadsheetml/2009/9/main" objectType="Button"/>
</file>

<file path=xl/ctrlProps/ctrlProp1969.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70.xml><?xml version="1.0" encoding="utf-8"?>
<formControlPr xmlns="http://schemas.microsoft.com/office/spreadsheetml/2009/9/main" objectType="Button"/>
</file>

<file path=xl/ctrlProps/ctrlProp1971.xml><?xml version="1.0" encoding="utf-8"?>
<formControlPr xmlns="http://schemas.microsoft.com/office/spreadsheetml/2009/9/main" objectType="Button"/>
</file>

<file path=xl/ctrlProps/ctrlProp1972.xml><?xml version="1.0" encoding="utf-8"?>
<formControlPr xmlns="http://schemas.microsoft.com/office/spreadsheetml/2009/9/main" objectType="Button"/>
</file>

<file path=xl/ctrlProps/ctrlProp1973.xml><?xml version="1.0" encoding="utf-8"?>
<formControlPr xmlns="http://schemas.microsoft.com/office/spreadsheetml/2009/9/main" objectType="Button"/>
</file>

<file path=xl/ctrlProps/ctrlProp1974.xml><?xml version="1.0" encoding="utf-8"?>
<formControlPr xmlns="http://schemas.microsoft.com/office/spreadsheetml/2009/9/main" objectType="Button"/>
</file>

<file path=xl/ctrlProps/ctrlProp1975.xml><?xml version="1.0" encoding="utf-8"?>
<formControlPr xmlns="http://schemas.microsoft.com/office/spreadsheetml/2009/9/main" objectType="Button"/>
</file>

<file path=xl/ctrlProps/ctrlProp1976.xml><?xml version="1.0" encoding="utf-8"?>
<formControlPr xmlns="http://schemas.microsoft.com/office/spreadsheetml/2009/9/main" objectType="Button"/>
</file>

<file path=xl/ctrlProps/ctrlProp1977.xml><?xml version="1.0" encoding="utf-8"?>
<formControlPr xmlns="http://schemas.microsoft.com/office/spreadsheetml/2009/9/main" objectType="Button"/>
</file>

<file path=xl/ctrlProps/ctrlProp1978.xml><?xml version="1.0" encoding="utf-8"?>
<formControlPr xmlns="http://schemas.microsoft.com/office/spreadsheetml/2009/9/main" objectType="Button"/>
</file>

<file path=xl/ctrlProps/ctrlProp1979.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80.xml><?xml version="1.0" encoding="utf-8"?>
<formControlPr xmlns="http://schemas.microsoft.com/office/spreadsheetml/2009/9/main" objectType="Button"/>
</file>

<file path=xl/ctrlProps/ctrlProp1981.xml><?xml version="1.0" encoding="utf-8"?>
<formControlPr xmlns="http://schemas.microsoft.com/office/spreadsheetml/2009/9/main" objectType="Button"/>
</file>

<file path=xl/ctrlProps/ctrlProp1982.xml><?xml version="1.0" encoding="utf-8"?>
<formControlPr xmlns="http://schemas.microsoft.com/office/spreadsheetml/2009/9/main" objectType="Button"/>
</file>

<file path=xl/ctrlProps/ctrlProp1983.xml><?xml version="1.0" encoding="utf-8"?>
<formControlPr xmlns="http://schemas.microsoft.com/office/spreadsheetml/2009/9/main" objectType="Button"/>
</file>

<file path=xl/ctrlProps/ctrlProp1984.xml><?xml version="1.0" encoding="utf-8"?>
<formControlPr xmlns="http://schemas.microsoft.com/office/spreadsheetml/2009/9/main" objectType="Button"/>
</file>

<file path=xl/ctrlProps/ctrlProp1985.xml><?xml version="1.0" encoding="utf-8"?>
<formControlPr xmlns="http://schemas.microsoft.com/office/spreadsheetml/2009/9/main" objectType="Button"/>
</file>

<file path=xl/ctrlProps/ctrlProp1986.xml><?xml version="1.0" encoding="utf-8"?>
<formControlPr xmlns="http://schemas.microsoft.com/office/spreadsheetml/2009/9/main" objectType="Button"/>
</file>

<file path=xl/ctrlProps/ctrlProp1987.xml><?xml version="1.0" encoding="utf-8"?>
<formControlPr xmlns="http://schemas.microsoft.com/office/spreadsheetml/2009/9/main" objectType="Button"/>
</file>

<file path=xl/ctrlProps/ctrlProp1988.xml><?xml version="1.0" encoding="utf-8"?>
<formControlPr xmlns="http://schemas.microsoft.com/office/spreadsheetml/2009/9/main" objectType="Button"/>
</file>

<file path=xl/ctrlProps/ctrlProp1989.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1990.xml><?xml version="1.0" encoding="utf-8"?>
<formControlPr xmlns="http://schemas.microsoft.com/office/spreadsheetml/2009/9/main" objectType="Button"/>
</file>

<file path=xl/ctrlProps/ctrlProp1991.xml><?xml version="1.0" encoding="utf-8"?>
<formControlPr xmlns="http://schemas.microsoft.com/office/spreadsheetml/2009/9/main" objectType="Button"/>
</file>

<file path=xl/ctrlProps/ctrlProp1992.xml><?xml version="1.0" encoding="utf-8"?>
<formControlPr xmlns="http://schemas.microsoft.com/office/spreadsheetml/2009/9/main" objectType="Button"/>
</file>

<file path=xl/ctrlProps/ctrlProp1993.xml><?xml version="1.0" encoding="utf-8"?>
<formControlPr xmlns="http://schemas.microsoft.com/office/spreadsheetml/2009/9/main" objectType="Button"/>
</file>

<file path=xl/ctrlProps/ctrlProp1994.xml><?xml version="1.0" encoding="utf-8"?>
<formControlPr xmlns="http://schemas.microsoft.com/office/spreadsheetml/2009/9/main" objectType="Button"/>
</file>

<file path=xl/ctrlProps/ctrlProp1995.xml><?xml version="1.0" encoding="utf-8"?>
<formControlPr xmlns="http://schemas.microsoft.com/office/spreadsheetml/2009/9/main" objectType="Button"/>
</file>

<file path=xl/ctrlProps/ctrlProp1996.xml><?xml version="1.0" encoding="utf-8"?>
<formControlPr xmlns="http://schemas.microsoft.com/office/spreadsheetml/2009/9/main" objectType="Button"/>
</file>

<file path=xl/ctrlProps/ctrlProp1997.xml><?xml version="1.0" encoding="utf-8"?>
<formControlPr xmlns="http://schemas.microsoft.com/office/spreadsheetml/2009/9/main" objectType="Button"/>
</file>

<file path=xl/ctrlProps/ctrlProp1998.xml><?xml version="1.0" encoding="utf-8"?>
<formControlPr xmlns="http://schemas.microsoft.com/office/spreadsheetml/2009/9/main" objectType="Button"/>
</file>

<file path=xl/ctrlProps/ctrlProp1999.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file>

<file path=xl/ctrlProps/ctrlProp2000.xml><?xml version="1.0" encoding="utf-8"?>
<formControlPr xmlns="http://schemas.microsoft.com/office/spreadsheetml/2009/9/main" objectType="Button"/>
</file>

<file path=xl/ctrlProps/ctrlProp2001.xml><?xml version="1.0" encoding="utf-8"?>
<formControlPr xmlns="http://schemas.microsoft.com/office/spreadsheetml/2009/9/main" objectType="Button"/>
</file>

<file path=xl/ctrlProps/ctrlProp2002.xml><?xml version="1.0" encoding="utf-8"?>
<formControlPr xmlns="http://schemas.microsoft.com/office/spreadsheetml/2009/9/main" objectType="Button"/>
</file>

<file path=xl/ctrlProps/ctrlProp2003.xml><?xml version="1.0" encoding="utf-8"?>
<formControlPr xmlns="http://schemas.microsoft.com/office/spreadsheetml/2009/9/main" objectType="Button"/>
</file>

<file path=xl/ctrlProps/ctrlProp2004.xml><?xml version="1.0" encoding="utf-8"?>
<formControlPr xmlns="http://schemas.microsoft.com/office/spreadsheetml/2009/9/main" objectType="Button"/>
</file>

<file path=xl/ctrlProps/ctrlProp2005.xml><?xml version="1.0" encoding="utf-8"?>
<formControlPr xmlns="http://schemas.microsoft.com/office/spreadsheetml/2009/9/main" objectType="Button"/>
</file>

<file path=xl/ctrlProps/ctrlProp2006.xml><?xml version="1.0" encoding="utf-8"?>
<formControlPr xmlns="http://schemas.microsoft.com/office/spreadsheetml/2009/9/main" objectType="Button"/>
</file>

<file path=xl/ctrlProps/ctrlProp2007.xml><?xml version="1.0" encoding="utf-8"?>
<formControlPr xmlns="http://schemas.microsoft.com/office/spreadsheetml/2009/9/main" objectType="Button"/>
</file>

<file path=xl/ctrlProps/ctrlProp2008.xml><?xml version="1.0" encoding="utf-8"?>
<formControlPr xmlns="http://schemas.microsoft.com/office/spreadsheetml/2009/9/main" objectType="Button"/>
</file>

<file path=xl/ctrlProps/ctrlProp2009.xml><?xml version="1.0" encoding="utf-8"?>
<formControlPr xmlns="http://schemas.microsoft.com/office/spreadsheetml/2009/9/main" objectType="Button"/>
</file>

<file path=xl/ctrlProps/ctrlProp201.xml><?xml version="1.0" encoding="utf-8"?>
<formControlPr xmlns="http://schemas.microsoft.com/office/spreadsheetml/2009/9/main" objectType="Button"/>
</file>

<file path=xl/ctrlProps/ctrlProp2010.xml><?xml version="1.0" encoding="utf-8"?>
<formControlPr xmlns="http://schemas.microsoft.com/office/spreadsheetml/2009/9/main" objectType="Button"/>
</file>

<file path=xl/ctrlProps/ctrlProp2011.xml><?xml version="1.0" encoding="utf-8"?>
<formControlPr xmlns="http://schemas.microsoft.com/office/spreadsheetml/2009/9/main" objectType="Button"/>
</file>

<file path=xl/ctrlProps/ctrlProp2012.xml><?xml version="1.0" encoding="utf-8"?>
<formControlPr xmlns="http://schemas.microsoft.com/office/spreadsheetml/2009/9/main" objectType="Button"/>
</file>

<file path=xl/ctrlProps/ctrlProp2013.xml><?xml version="1.0" encoding="utf-8"?>
<formControlPr xmlns="http://schemas.microsoft.com/office/spreadsheetml/2009/9/main" objectType="Button"/>
</file>

<file path=xl/ctrlProps/ctrlProp2014.xml><?xml version="1.0" encoding="utf-8"?>
<formControlPr xmlns="http://schemas.microsoft.com/office/spreadsheetml/2009/9/main" objectType="Button"/>
</file>

<file path=xl/ctrlProps/ctrlProp2015.xml><?xml version="1.0" encoding="utf-8"?>
<formControlPr xmlns="http://schemas.microsoft.com/office/spreadsheetml/2009/9/main" objectType="Button"/>
</file>

<file path=xl/ctrlProps/ctrlProp2016.xml><?xml version="1.0" encoding="utf-8"?>
<formControlPr xmlns="http://schemas.microsoft.com/office/spreadsheetml/2009/9/main" objectType="Button"/>
</file>

<file path=xl/ctrlProps/ctrlProp2017.xml><?xml version="1.0" encoding="utf-8"?>
<formControlPr xmlns="http://schemas.microsoft.com/office/spreadsheetml/2009/9/main" objectType="Button"/>
</file>

<file path=xl/ctrlProps/ctrlProp2018.xml><?xml version="1.0" encoding="utf-8"?>
<formControlPr xmlns="http://schemas.microsoft.com/office/spreadsheetml/2009/9/main" objectType="Button"/>
</file>

<file path=xl/ctrlProps/ctrlProp2019.xml><?xml version="1.0" encoding="utf-8"?>
<formControlPr xmlns="http://schemas.microsoft.com/office/spreadsheetml/2009/9/main" objectType="Button"/>
</file>

<file path=xl/ctrlProps/ctrlProp202.xml><?xml version="1.0" encoding="utf-8"?>
<formControlPr xmlns="http://schemas.microsoft.com/office/spreadsheetml/2009/9/main" objectType="Button"/>
</file>

<file path=xl/ctrlProps/ctrlProp2020.xml><?xml version="1.0" encoding="utf-8"?>
<formControlPr xmlns="http://schemas.microsoft.com/office/spreadsheetml/2009/9/main" objectType="Button"/>
</file>

<file path=xl/ctrlProps/ctrlProp2021.xml><?xml version="1.0" encoding="utf-8"?>
<formControlPr xmlns="http://schemas.microsoft.com/office/spreadsheetml/2009/9/main" objectType="Button"/>
</file>

<file path=xl/ctrlProps/ctrlProp2022.xml><?xml version="1.0" encoding="utf-8"?>
<formControlPr xmlns="http://schemas.microsoft.com/office/spreadsheetml/2009/9/main" objectType="Button"/>
</file>

<file path=xl/ctrlProps/ctrlProp2023.xml><?xml version="1.0" encoding="utf-8"?>
<formControlPr xmlns="http://schemas.microsoft.com/office/spreadsheetml/2009/9/main" objectType="Button"/>
</file>

<file path=xl/ctrlProps/ctrlProp2024.xml><?xml version="1.0" encoding="utf-8"?>
<formControlPr xmlns="http://schemas.microsoft.com/office/spreadsheetml/2009/9/main" objectType="Button"/>
</file>

<file path=xl/ctrlProps/ctrlProp2025.xml><?xml version="1.0" encoding="utf-8"?>
<formControlPr xmlns="http://schemas.microsoft.com/office/spreadsheetml/2009/9/main" objectType="Button"/>
</file>

<file path=xl/ctrlProps/ctrlProp2026.xml><?xml version="1.0" encoding="utf-8"?>
<formControlPr xmlns="http://schemas.microsoft.com/office/spreadsheetml/2009/9/main" objectType="Button"/>
</file>

<file path=xl/ctrlProps/ctrlProp2027.xml><?xml version="1.0" encoding="utf-8"?>
<formControlPr xmlns="http://schemas.microsoft.com/office/spreadsheetml/2009/9/main" objectType="Button"/>
</file>

<file path=xl/ctrlProps/ctrlProp2028.xml><?xml version="1.0" encoding="utf-8"?>
<formControlPr xmlns="http://schemas.microsoft.com/office/spreadsheetml/2009/9/main" objectType="Button"/>
</file>

<file path=xl/ctrlProps/ctrlProp2029.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30.xml><?xml version="1.0" encoding="utf-8"?>
<formControlPr xmlns="http://schemas.microsoft.com/office/spreadsheetml/2009/9/main" objectType="Button"/>
</file>

<file path=xl/ctrlProps/ctrlProp2031.xml><?xml version="1.0" encoding="utf-8"?>
<formControlPr xmlns="http://schemas.microsoft.com/office/spreadsheetml/2009/9/main" objectType="Button"/>
</file>

<file path=xl/ctrlProps/ctrlProp2032.xml><?xml version="1.0" encoding="utf-8"?>
<formControlPr xmlns="http://schemas.microsoft.com/office/spreadsheetml/2009/9/main" objectType="Button"/>
</file>

<file path=xl/ctrlProps/ctrlProp2033.xml><?xml version="1.0" encoding="utf-8"?>
<formControlPr xmlns="http://schemas.microsoft.com/office/spreadsheetml/2009/9/main" objectType="Button"/>
</file>

<file path=xl/ctrlProps/ctrlProp2034.xml><?xml version="1.0" encoding="utf-8"?>
<formControlPr xmlns="http://schemas.microsoft.com/office/spreadsheetml/2009/9/main" objectType="Button"/>
</file>

<file path=xl/ctrlProps/ctrlProp2035.xml><?xml version="1.0" encoding="utf-8"?>
<formControlPr xmlns="http://schemas.microsoft.com/office/spreadsheetml/2009/9/main" objectType="Button"/>
</file>

<file path=xl/ctrlProps/ctrlProp2036.xml><?xml version="1.0" encoding="utf-8"?>
<formControlPr xmlns="http://schemas.microsoft.com/office/spreadsheetml/2009/9/main" objectType="Button"/>
</file>

<file path=xl/ctrlProps/ctrlProp2037.xml><?xml version="1.0" encoding="utf-8"?>
<formControlPr xmlns="http://schemas.microsoft.com/office/spreadsheetml/2009/9/main" objectType="Button"/>
</file>

<file path=xl/ctrlProps/ctrlProp2038.xml><?xml version="1.0" encoding="utf-8"?>
<formControlPr xmlns="http://schemas.microsoft.com/office/spreadsheetml/2009/9/main" objectType="Button"/>
</file>

<file path=xl/ctrlProps/ctrlProp2039.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40.xml><?xml version="1.0" encoding="utf-8"?>
<formControlPr xmlns="http://schemas.microsoft.com/office/spreadsheetml/2009/9/main" objectType="Button"/>
</file>

<file path=xl/ctrlProps/ctrlProp2041.xml><?xml version="1.0" encoding="utf-8"?>
<formControlPr xmlns="http://schemas.microsoft.com/office/spreadsheetml/2009/9/main" objectType="Button"/>
</file>

<file path=xl/ctrlProps/ctrlProp2042.xml><?xml version="1.0" encoding="utf-8"?>
<formControlPr xmlns="http://schemas.microsoft.com/office/spreadsheetml/2009/9/main" objectType="Button"/>
</file>

<file path=xl/ctrlProps/ctrlProp2043.xml><?xml version="1.0" encoding="utf-8"?>
<formControlPr xmlns="http://schemas.microsoft.com/office/spreadsheetml/2009/9/main" objectType="Button"/>
</file>

<file path=xl/ctrlProps/ctrlProp2044.xml><?xml version="1.0" encoding="utf-8"?>
<formControlPr xmlns="http://schemas.microsoft.com/office/spreadsheetml/2009/9/main" objectType="Button"/>
</file>

<file path=xl/ctrlProps/ctrlProp2045.xml><?xml version="1.0" encoding="utf-8"?>
<formControlPr xmlns="http://schemas.microsoft.com/office/spreadsheetml/2009/9/main" objectType="Button"/>
</file>

<file path=xl/ctrlProps/ctrlProp2046.xml><?xml version="1.0" encoding="utf-8"?>
<formControlPr xmlns="http://schemas.microsoft.com/office/spreadsheetml/2009/9/main" objectType="Button"/>
</file>

<file path=xl/ctrlProps/ctrlProp2047.xml><?xml version="1.0" encoding="utf-8"?>
<formControlPr xmlns="http://schemas.microsoft.com/office/spreadsheetml/2009/9/main" objectType="Button"/>
</file>

<file path=xl/ctrlProps/ctrlProp2048.xml><?xml version="1.0" encoding="utf-8"?>
<formControlPr xmlns="http://schemas.microsoft.com/office/spreadsheetml/2009/9/main" objectType="Button"/>
</file>

<file path=xl/ctrlProps/ctrlProp2049.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50.xml><?xml version="1.0" encoding="utf-8"?>
<formControlPr xmlns="http://schemas.microsoft.com/office/spreadsheetml/2009/9/main" objectType="Button"/>
</file>

<file path=xl/ctrlProps/ctrlProp2051.xml><?xml version="1.0" encoding="utf-8"?>
<formControlPr xmlns="http://schemas.microsoft.com/office/spreadsheetml/2009/9/main" objectType="Button"/>
</file>

<file path=xl/ctrlProps/ctrlProp2052.xml><?xml version="1.0" encoding="utf-8"?>
<formControlPr xmlns="http://schemas.microsoft.com/office/spreadsheetml/2009/9/main" objectType="Button"/>
</file>

<file path=xl/ctrlProps/ctrlProp2053.xml><?xml version="1.0" encoding="utf-8"?>
<formControlPr xmlns="http://schemas.microsoft.com/office/spreadsheetml/2009/9/main" objectType="Button"/>
</file>

<file path=xl/ctrlProps/ctrlProp2054.xml><?xml version="1.0" encoding="utf-8"?>
<formControlPr xmlns="http://schemas.microsoft.com/office/spreadsheetml/2009/9/main" objectType="Button"/>
</file>

<file path=xl/ctrlProps/ctrlProp2055.xml><?xml version="1.0" encoding="utf-8"?>
<formControlPr xmlns="http://schemas.microsoft.com/office/spreadsheetml/2009/9/main" objectType="Button"/>
</file>

<file path=xl/ctrlProps/ctrlProp2056.xml><?xml version="1.0" encoding="utf-8"?>
<formControlPr xmlns="http://schemas.microsoft.com/office/spreadsheetml/2009/9/main" objectType="Button"/>
</file>

<file path=xl/ctrlProps/ctrlProp2057.xml><?xml version="1.0" encoding="utf-8"?>
<formControlPr xmlns="http://schemas.microsoft.com/office/spreadsheetml/2009/9/main" objectType="Button"/>
</file>

<file path=xl/ctrlProps/ctrlProp2058.xml><?xml version="1.0" encoding="utf-8"?>
<formControlPr xmlns="http://schemas.microsoft.com/office/spreadsheetml/2009/9/main" objectType="Button"/>
</file>

<file path=xl/ctrlProps/ctrlProp2059.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60.xml><?xml version="1.0" encoding="utf-8"?>
<formControlPr xmlns="http://schemas.microsoft.com/office/spreadsheetml/2009/9/main" objectType="Button"/>
</file>

<file path=xl/ctrlProps/ctrlProp2061.xml><?xml version="1.0" encoding="utf-8"?>
<formControlPr xmlns="http://schemas.microsoft.com/office/spreadsheetml/2009/9/main" objectType="Button"/>
</file>

<file path=xl/ctrlProps/ctrlProp2062.xml><?xml version="1.0" encoding="utf-8"?>
<formControlPr xmlns="http://schemas.microsoft.com/office/spreadsheetml/2009/9/main" objectType="Button"/>
</file>

<file path=xl/ctrlProps/ctrlProp2063.xml><?xml version="1.0" encoding="utf-8"?>
<formControlPr xmlns="http://schemas.microsoft.com/office/spreadsheetml/2009/9/main" objectType="Button"/>
</file>

<file path=xl/ctrlProps/ctrlProp2064.xml><?xml version="1.0" encoding="utf-8"?>
<formControlPr xmlns="http://schemas.microsoft.com/office/spreadsheetml/2009/9/main" objectType="Button"/>
</file>

<file path=xl/ctrlProps/ctrlProp2065.xml><?xml version="1.0" encoding="utf-8"?>
<formControlPr xmlns="http://schemas.microsoft.com/office/spreadsheetml/2009/9/main" objectType="Button"/>
</file>

<file path=xl/ctrlProps/ctrlProp2066.xml><?xml version="1.0" encoding="utf-8"?>
<formControlPr xmlns="http://schemas.microsoft.com/office/spreadsheetml/2009/9/main" objectType="Button"/>
</file>

<file path=xl/ctrlProps/ctrlProp2067.xml><?xml version="1.0" encoding="utf-8"?>
<formControlPr xmlns="http://schemas.microsoft.com/office/spreadsheetml/2009/9/main" objectType="Button"/>
</file>

<file path=xl/ctrlProps/ctrlProp2068.xml><?xml version="1.0" encoding="utf-8"?>
<formControlPr xmlns="http://schemas.microsoft.com/office/spreadsheetml/2009/9/main" objectType="Button"/>
</file>

<file path=xl/ctrlProps/ctrlProp2069.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70.xml><?xml version="1.0" encoding="utf-8"?>
<formControlPr xmlns="http://schemas.microsoft.com/office/spreadsheetml/2009/9/main" objectType="Button"/>
</file>

<file path=xl/ctrlProps/ctrlProp2071.xml><?xml version="1.0" encoding="utf-8"?>
<formControlPr xmlns="http://schemas.microsoft.com/office/spreadsheetml/2009/9/main" objectType="Button"/>
</file>

<file path=xl/ctrlProps/ctrlProp2072.xml><?xml version="1.0" encoding="utf-8"?>
<formControlPr xmlns="http://schemas.microsoft.com/office/spreadsheetml/2009/9/main" objectType="Button"/>
</file>

<file path=xl/ctrlProps/ctrlProp2073.xml><?xml version="1.0" encoding="utf-8"?>
<formControlPr xmlns="http://schemas.microsoft.com/office/spreadsheetml/2009/9/main" objectType="Button"/>
</file>

<file path=xl/ctrlProps/ctrlProp2074.xml><?xml version="1.0" encoding="utf-8"?>
<formControlPr xmlns="http://schemas.microsoft.com/office/spreadsheetml/2009/9/main" objectType="Button"/>
</file>

<file path=xl/ctrlProps/ctrlProp2075.xml><?xml version="1.0" encoding="utf-8"?>
<formControlPr xmlns="http://schemas.microsoft.com/office/spreadsheetml/2009/9/main" objectType="Button"/>
</file>

<file path=xl/ctrlProps/ctrlProp2076.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4.xml><?xml version="1.0" encoding="utf-8"?>
<formControlPr xmlns="http://schemas.microsoft.com/office/spreadsheetml/2009/9/main" objectType="Button"/>
</file>

<file path=xl/ctrlProps/ctrlProp245.xml><?xml version="1.0" encoding="utf-8"?>
<formControlPr xmlns="http://schemas.microsoft.com/office/spreadsheetml/2009/9/main" objectType="Button"/>
</file>

<file path=xl/ctrlProps/ctrlProp246.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1.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3.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5.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4.xml><?xml version="1.0" encoding="utf-8"?>
<formControlPr xmlns="http://schemas.microsoft.com/office/spreadsheetml/2009/9/main" objectType="Button"/>
</file>

<file path=xl/ctrlProps/ctrlProp295.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7.xml><?xml version="1.0" encoding="utf-8"?>
<formControlPr xmlns="http://schemas.microsoft.com/office/spreadsheetml/2009/9/main" objectType="Button"/>
</file>

<file path=xl/ctrlProps/ctrlProp298.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1.xml><?xml version="1.0" encoding="utf-8"?>
<formControlPr xmlns="http://schemas.microsoft.com/office/spreadsheetml/2009/9/main" objectType="Button"/>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file>

<file path=xl/ctrlProps/ctrlProp305.xml><?xml version="1.0" encoding="utf-8"?>
<formControlPr xmlns="http://schemas.microsoft.com/office/spreadsheetml/2009/9/main" objectType="Button"/>
</file>

<file path=xl/ctrlProps/ctrlProp306.xml><?xml version="1.0" encoding="utf-8"?>
<formControlPr xmlns="http://schemas.microsoft.com/office/spreadsheetml/2009/9/main" objectType="Button"/>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file>

<file path=xl/ctrlProps/ctrlProp541.xml><?xml version="1.0" encoding="utf-8"?>
<formControlPr xmlns="http://schemas.microsoft.com/office/spreadsheetml/2009/9/main" objectType="Button"/>
</file>

<file path=xl/ctrlProps/ctrlProp542.xml><?xml version="1.0" encoding="utf-8"?>
<formControlPr xmlns="http://schemas.microsoft.com/office/spreadsheetml/2009/9/main" objectType="Button"/>
</file>

<file path=xl/ctrlProps/ctrlProp543.xml><?xml version="1.0" encoding="utf-8"?>
<formControlPr xmlns="http://schemas.microsoft.com/office/spreadsheetml/2009/9/main" objectType="Button"/>
</file>

<file path=xl/ctrlProps/ctrlProp544.xml><?xml version="1.0" encoding="utf-8"?>
<formControlPr xmlns="http://schemas.microsoft.com/office/spreadsheetml/2009/9/main" objectType="Button"/>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28575</xdr:rowOff>
        </xdr:from>
        <xdr:to>
          <xdr:col>0</xdr:col>
          <xdr:colOff>0</xdr:colOff>
          <xdr:row>52</xdr:row>
          <xdr:rowOff>76200</xdr:rowOff>
        </xdr:to>
        <xdr:sp macro="" textlink="">
          <xdr:nvSpPr>
            <xdr:cNvPr id="3075" name="Button 3" hidden="1">
              <a:extLst>
                <a:ext uri="{63B3BB69-23CF-44E3-9099-C40C66FF867C}">
                  <a14:compatExt spid="_x0000_s3075"/>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Cover Sheet</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142875</xdr:rowOff>
        </xdr:from>
        <xdr:to>
          <xdr:col>0</xdr:col>
          <xdr:colOff>0</xdr:colOff>
          <xdr:row>51</xdr:row>
          <xdr:rowOff>180975</xdr:rowOff>
        </xdr:to>
        <xdr:sp macro="" textlink="">
          <xdr:nvSpPr>
            <xdr:cNvPr id="38951" name="Button 39" hidden="1">
              <a:extLst>
                <a:ext uri="{63B3BB69-23CF-44E3-9099-C40C66FF867C}">
                  <a14:compatExt spid="_x0000_s389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33</a:t>
              </a:r>
            </a:p>
          </xdr:txBody>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72</xdr:row>
          <xdr:rowOff>114300</xdr:rowOff>
        </xdr:from>
        <xdr:to>
          <xdr:col>0</xdr:col>
          <xdr:colOff>0</xdr:colOff>
          <xdr:row>75</xdr:row>
          <xdr:rowOff>114300</xdr:rowOff>
        </xdr:to>
        <xdr:sp macro="" textlink="">
          <xdr:nvSpPr>
            <xdr:cNvPr id="47151" name="Button 47" hidden="1">
              <a:extLst>
                <a:ext uri="{63B3BB69-23CF-44E3-9099-C40C66FF867C}">
                  <a14:compatExt spid="_x0000_s47151"/>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 41</a:t>
              </a:r>
            </a:p>
          </xdr:txBody>
        </xdr:sp>
        <xdr:clientData fLocksWithSheet="0"/>
      </xdr:twoCellAnchor>
    </mc:Choice>
    <mc:Fallback/>
  </mc:AlternateContent>
  <xdr:twoCellAnchor editAs="oneCell">
    <xdr:from>
      <xdr:col>1</xdr:col>
      <xdr:colOff>0</xdr:colOff>
      <xdr:row>143</xdr:row>
      <xdr:rowOff>0</xdr:rowOff>
    </xdr:from>
    <xdr:to>
      <xdr:col>6</xdr:col>
      <xdr:colOff>874776</xdr:colOff>
      <xdr:row>194</xdr:row>
      <xdr:rowOff>36881</xdr:rowOff>
    </xdr:to>
    <xdr:pic>
      <xdr:nvPicPr>
        <xdr:cNvPr id="2" name="Picture 1"/>
        <xdr:cNvPicPr>
          <a:picLocks noChangeAspect="1"/>
        </xdr:cNvPicPr>
      </xdr:nvPicPr>
      <xdr:blipFill>
        <a:blip xmlns:r="http://schemas.openxmlformats.org/officeDocument/2006/relationships" r:embed="rId1"/>
        <a:stretch>
          <a:fillRect/>
        </a:stretch>
      </xdr:blipFill>
      <xdr:spPr>
        <a:xfrm>
          <a:off x="495300" y="21056600"/>
          <a:ext cx="12190476" cy="9752381"/>
        </a:xfrm>
        <a:prstGeom prst="rect">
          <a:avLst/>
        </a:prstGeom>
      </xdr:spPr>
    </xdr:pic>
    <xdr:clientData/>
  </xdr:twoCellAnchor>
  <xdr:twoCellAnchor editAs="oneCell">
    <xdr:from>
      <xdr:col>1</xdr:col>
      <xdr:colOff>0</xdr:colOff>
      <xdr:row>198</xdr:row>
      <xdr:rowOff>0</xdr:rowOff>
    </xdr:from>
    <xdr:to>
      <xdr:col>6</xdr:col>
      <xdr:colOff>874776</xdr:colOff>
      <xdr:row>249</xdr:row>
      <xdr:rowOff>36881</xdr:rowOff>
    </xdr:to>
    <xdr:pic>
      <xdr:nvPicPr>
        <xdr:cNvPr id="3" name="Picture 2"/>
        <xdr:cNvPicPr>
          <a:picLocks noChangeAspect="1"/>
        </xdr:cNvPicPr>
      </xdr:nvPicPr>
      <xdr:blipFill>
        <a:blip xmlns:r="http://schemas.openxmlformats.org/officeDocument/2006/relationships" r:embed="rId2"/>
        <a:stretch>
          <a:fillRect/>
        </a:stretch>
      </xdr:blipFill>
      <xdr:spPr>
        <a:xfrm>
          <a:off x="495300" y="31534100"/>
          <a:ext cx="12190476" cy="9752381"/>
        </a:xfrm>
        <a:prstGeom prst="rect">
          <a:avLst/>
        </a:prstGeom>
      </xdr:spPr>
    </xdr:pic>
    <xdr:clientData/>
  </xdr:twoCellAnchor>
  <xdr:twoCellAnchor editAs="oneCell">
    <xdr:from>
      <xdr:col>1</xdr:col>
      <xdr:colOff>0</xdr:colOff>
      <xdr:row>251</xdr:row>
      <xdr:rowOff>0</xdr:rowOff>
    </xdr:from>
    <xdr:to>
      <xdr:col>6</xdr:col>
      <xdr:colOff>874776</xdr:colOff>
      <xdr:row>302</xdr:row>
      <xdr:rowOff>36881</xdr:rowOff>
    </xdr:to>
    <xdr:pic>
      <xdr:nvPicPr>
        <xdr:cNvPr id="4" name="Picture 3"/>
        <xdr:cNvPicPr>
          <a:picLocks noChangeAspect="1"/>
        </xdr:cNvPicPr>
      </xdr:nvPicPr>
      <xdr:blipFill>
        <a:blip xmlns:r="http://schemas.openxmlformats.org/officeDocument/2006/relationships" r:embed="rId3"/>
        <a:stretch>
          <a:fillRect/>
        </a:stretch>
      </xdr:blipFill>
      <xdr:spPr>
        <a:xfrm>
          <a:off x="495300" y="41630600"/>
          <a:ext cx="12190476" cy="9752381"/>
        </a:xfrm>
        <a:prstGeom prst="rect">
          <a:avLst/>
        </a:prstGeom>
      </xdr:spPr>
    </xdr:pic>
    <xdr:clientData/>
  </xdr:twoCellAnchor>
  <xdr:twoCellAnchor editAs="oneCell">
    <xdr:from>
      <xdr:col>1</xdr:col>
      <xdr:colOff>0</xdr:colOff>
      <xdr:row>304</xdr:row>
      <xdr:rowOff>0</xdr:rowOff>
    </xdr:from>
    <xdr:to>
      <xdr:col>6</xdr:col>
      <xdr:colOff>874776</xdr:colOff>
      <xdr:row>355</xdr:row>
      <xdr:rowOff>36881</xdr:rowOff>
    </xdr:to>
    <xdr:pic>
      <xdr:nvPicPr>
        <xdr:cNvPr id="5" name="Picture 4"/>
        <xdr:cNvPicPr>
          <a:picLocks noChangeAspect="1"/>
        </xdr:cNvPicPr>
      </xdr:nvPicPr>
      <xdr:blipFill>
        <a:blip xmlns:r="http://schemas.openxmlformats.org/officeDocument/2006/relationships" r:embed="rId4"/>
        <a:stretch>
          <a:fillRect/>
        </a:stretch>
      </xdr:blipFill>
      <xdr:spPr>
        <a:xfrm>
          <a:off x="495300" y="51727100"/>
          <a:ext cx="12190476" cy="9752381"/>
        </a:xfrm>
        <a:prstGeom prst="rect">
          <a:avLst/>
        </a:prstGeom>
      </xdr:spPr>
    </xdr:pic>
    <xdr:clientData/>
  </xdr:twoCellAnchor>
  <xdr:twoCellAnchor editAs="oneCell">
    <xdr:from>
      <xdr:col>1</xdr:col>
      <xdr:colOff>0</xdr:colOff>
      <xdr:row>357</xdr:row>
      <xdr:rowOff>0</xdr:rowOff>
    </xdr:from>
    <xdr:to>
      <xdr:col>6</xdr:col>
      <xdr:colOff>874776</xdr:colOff>
      <xdr:row>408</xdr:row>
      <xdr:rowOff>36881</xdr:rowOff>
    </xdr:to>
    <xdr:pic>
      <xdr:nvPicPr>
        <xdr:cNvPr id="6" name="Picture 5"/>
        <xdr:cNvPicPr>
          <a:picLocks noChangeAspect="1"/>
        </xdr:cNvPicPr>
      </xdr:nvPicPr>
      <xdr:blipFill>
        <a:blip xmlns:r="http://schemas.openxmlformats.org/officeDocument/2006/relationships" r:embed="rId5"/>
        <a:stretch>
          <a:fillRect/>
        </a:stretch>
      </xdr:blipFill>
      <xdr:spPr>
        <a:xfrm>
          <a:off x="495300" y="61823600"/>
          <a:ext cx="12190476" cy="9752381"/>
        </a:xfrm>
        <a:prstGeom prst="rect">
          <a:avLst/>
        </a:prstGeom>
      </xdr:spPr>
    </xdr:pic>
    <xdr:clientData/>
  </xdr:twoCellAnchor>
  <xdr:twoCellAnchor editAs="oneCell">
    <xdr:from>
      <xdr:col>1</xdr:col>
      <xdr:colOff>0</xdr:colOff>
      <xdr:row>412</xdr:row>
      <xdr:rowOff>0</xdr:rowOff>
    </xdr:from>
    <xdr:to>
      <xdr:col>6</xdr:col>
      <xdr:colOff>874776</xdr:colOff>
      <xdr:row>463</xdr:row>
      <xdr:rowOff>36881</xdr:rowOff>
    </xdr:to>
    <xdr:pic>
      <xdr:nvPicPr>
        <xdr:cNvPr id="7" name="Picture 6"/>
        <xdr:cNvPicPr>
          <a:picLocks noChangeAspect="1"/>
        </xdr:cNvPicPr>
      </xdr:nvPicPr>
      <xdr:blipFill>
        <a:blip xmlns:r="http://schemas.openxmlformats.org/officeDocument/2006/relationships" r:embed="rId6"/>
        <a:stretch>
          <a:fillRect/>
        </a:stretch>
      </xdr:blipFill>
      <xdr:spPr>
        <a:xfrm>
          <a:off x="495300" y="72301100"/>
          <a:ext cx="12190476" cy="9752381"/>
        </a:xfrm>
        <a:prstGeom prst="rect">
          <a:avLst/>
        </a:prstGeom>
      </xdr:spPr>
    </xdr:pic>
    <xdr:clientData/>
  </xdr:twoCellAnchor>
  <xdr:twoCellAnchor editAs="oneCell">
    <xdr:from>
      <xdr:col>1</xdr:col>
      <xdr:colOff>0</xdr:colOff>
      <xdr:row>467</xdr:row>
      <xdr:rowOff>0</xdr:rowOff>
    </xdr:from>
    <xdr:to>
      <xdr:col>6</xdr:col>
      <xdr:colOff>874776</xdr:colOff>
      <xdr:row>518</xdr:row>
      <xdr:rowOff>36881</xdr:rowOff>
    </xdr:to>
    <xdr:pic>
      <xdr:nvPicPr>
        <xdr:cNvPr id="8" name="Picture 7"/>
        <xdr:cNvPicPr>
          <a:picLocks noChangeAspect="1"/>
        </xdr:cNvPicPr>
      </xdr:nvPicPr>
      <xdr:blipFill>
        <a:blip xmlns:r="http://schemas.openxmlformats.org/officeDocument/2006/relationships" r:embed="rId7"/>
        <a:stretch>
          <a:fillRect/>
        </a:stretch>
      </xdr:blipFill>
      <xdr:spPr>
        <a:xfrm>
          <a:off x="495300" y="82778600"/>
          <a:ext cx="12190476" cy="9752381"/>
        </a:xfrm>
        <a:prstGeom prst="rect">
          <a:avLst/>
        </a:prstGeom>
      </xdr:spPr>
    </xdr:pic>
    <xdr:clientData/>
  </xdr:twoCellAnchor>
  <xdr:twoCellAnchor editAs="oneCell">
    <xdr:from>
      <xdr:col>1</xdr:col>
      <xdr:colOff>0</xdr:colOff>
      <xdr:row>524</xdr:row>
      <xdr:rowOff>0</xdr:rowOff>
    </xdr:from>
    <xdr:to>
      <xdr:col>6</xdr:col>
      <xdr:colOff>874776</xdr:colOff>
      <xdr:row>575</xdr:row>
      <xdr:rowOff>36881</xdr:rowOff>
    </xdr:to>
    <xdr:pic>
      <xdr:nvPicPr>
        <xdr:cNvPr id="9" name="Picture 8"/>
        <xdr:cNvPicPr>
          <a:picLocks noChangeAspect="1"/>
        </xdr:cNvPicPr>
      </xdr:nvPicPr>
      <xdr:blipFill>
        <a:blip xmlns:r="http://schemas.openxmlformats.org/officeDocument/2006/relationships" r:embed="rId8"/>
        <a:stretch>
          <a:fillRect/>
        </a:stretch>
      </xdr:blipFill>
      <xdr:spPr>
        <a:xfrm>
          <a:off x="495300" y="102590600"/>
          <a:ext cx="12190476" cy="975238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47625</xdr:rowOff>
        </xdr:from>
        <xdr:to>
          <xdr:col>0</xdr:col>
          <xdr:colOff>0</xdr:colOff>
          <xdr:row>67</xdr:row>
          <xdr:rowOff>152400</xdr:rowOff>
        </xdr:to>
        <xdr:sp macro="" textlink="">
          <xdr:nvSpPr>
            <xdr:cNvPr id="48176" name="Button 48" hidden="1">
              <a:extLst>
                <a:ext uri="{63B3BB69-23CF-44E3-9099-C40C66FF867C}">
                  <a14:compatExt spid="_x0000_s48176"/>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Sch.42</a:t>
              </a:r>
            </a:p>
          </xdr:txBody>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57</xdr:row>
          <xdr:rowOff>0</xdr:rowOff>
        </xdr:from>
        <xdr:to>
          <xdr:col>0</xdr:col>
          <xdr:colOff>0</xdr:colOff>
          <xdr:row>59</xdr:row>
          <xdr:rowOff>114300</xdr:rowOff>
        </xdr:to>
        <xdr:sp macro="" textlink="">
          <xdr:nvSpPr>
            <xdr:cNvPr id="49201" name="Button 49" hidden="1">
              <a:extLst>
                <a:ext uri="{63B3BB69-23CF-44E3-9099-C40C66FF867C}">
                  <a14:compatExt spid="_x0000_s492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43</a:t>
              </a:r>
            </a:p>
          </xdr:txBody>
        </xdr:sp>
        <xdr:clientData fLock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65</xdr:row>
          <xdr:rowOff>161925</xdr:rowOff>
        </xdr:from>
        <xdr:to>
          <xdr:col>0</xdr:col>
          <xdr:colOff>0</xdr:colOff>
          <xdr:row>68</xdr:row>
          <xdr:rowOff>76200</xdr:rowOff>
        </xdr:to>
        <xdr:sp macro="" textlink="">
          <xdr:nvSpPr>
            <xdr:cNvPr id="51251" name="Button 51" hidden="1">
              <a:extLst>
                <a:ext uri="{63B3BB69-23CF-44E3-9099-C40C66FF867C}">
                  <a14:compatExt spid="_x0000_s512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45</a:t>
              </a:r>
            </a:p>
          </xdr:txBody>
        </xdr:sp>
        <xdr:clientData fLock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28575</xdr:colOff>
          <xdr:row>69</xdr:row>
          <xdr:rowOff>0</xdr:rowOff>
        </xdr:from>
        <xdr:to>
          <xdr:col>7</xdr:col>
          <xdr:colOff>238125</xdr:colOff>
          <xdr:row>69</xdr:row>
          <xdr:rowOff>0</xdr:rowOff>
        </xdr:to>
        <xdr:sp macro="" textlink="">
          <xdr:nvSpPr>
            <xdr:cNvPr id="53301" name="Button 53" hidden="1">
              <a:extLst>
                <a:ext uri="{63B3BB69-23CF-44E3-9099-C40C66FF867C}">
                  <a14:compatExt spid="_x0000_s533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Sch.47</a:t>
              </a:r>
            </a:p>
          </xdr:txBody>
        </xdr:sp>
        <xdr:clientData fLock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0</xdr:rowOff>
        </xdr:from>
        <xdr:to>
          <xdr:col>0</xdr:col>
          <xdr:colOff>0</xdr:colOff>
          <xdr:row>64</xdr:row>
          <xdr:rowOff>85725</xdr:rowOff>
        </xdr:to>
        <xdr:sp macro="" textlink="">
          <xdr:nvSpPr>
            <xdr:cNvPr id="55351" name="Button 55" hidden="1">
              <a:extLst>
                <a:ext uri="{63B3BB69-23CF-44E3-9099-C40C66FF867C}">
                  <a14:compatExt spid="_x0000_s55351"/>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 49</a:t>
              </a:r>
            </a:p>
          </xdr:txBody>
        </xdr:sp>
        <xdr:clientData fLock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67</xdr:row>
          <xdr:rowOff>152400</xdr:rowOff>
        </xdr:from>
        <xdr:to>
          <xdr:col>0</xdr:col>
          <xdr:colOff>0</xdr:colOff>
          <xdr:row>70</xdr:row>
          <xdr:rowOff>123825</xdr:rowOff>
        </xdr:to>
        <xdr:sp macro="" textlink="">
          <xdr:nvSpPr>
            <xdr:cNvPr id="57401" name="Button 57" hidden="1">
              <a:extLst>
                <a:ext uri="{63B3BB69-23CF-44E3-9099-C40C66FF867C}">
                  <a14:compatExt spid="_x0000_s57401"/>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Sch.51</a:t>
              </a:r>
            </a:p>
          </xdr:txBody>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66</xdr:row>
          <xdr:rowOff>0</xdr:rowOff>
        </xdr:from>
        <xdr:to>
          <xdr:col>0</xdr:col>
          <xdr:colOff>0</xdr:colOff>
          <xdr:row>66</xdr:row>
          <xdr:rowOff>0</xdr:rowOff>
        </xdr:to>
        <xdr:sp macro="" textlink="">
          <xdr:nvSpPr>
            <xdr:cNvPr id="59451" name="Button 59" hidden="1">
              <a:extLst>
                <a:ext uri="{63B3BB69-23CF-44E3-9099-C40C66FF867C}">
                  <a14:compatExt spid="_x0000_s594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53</a:t>
              </a:r>
            </a:p>
          </xdr:txBody>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56</xdr:row>
          <xdr:rowOff>0</xdr:rowOff>
        </xdr:from>
        <xdr:to>
          <xdr:col>3</xdr:col>
          <xdr:colOff>0</xdr:colOff>
          <xdr:row>56</xdr:row>
          <xdr:rowOff>0</xdr:rowOff>
        </xdr:to>
        <xdr:sp macro="" textlink="">
          <xdr:nvSpPr>
            <xdr:cNvPr id="60476" name="Button 60" hidden="1">
              <a:extLst>
                <a:ext uri="{63B3BB69-23CF-44E3-9099-C40C66FF867C}">
                  <a14:compatExt spid="_x0000_s604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56</xdr:row>
          <xdr:rowOff>0</xdr:rowOff>
        </xdr:from>
        <xdr:to>
          <xdr:col>3</xdr:col>
          <xdr:colOff>0</xdr:colOff>
          <xdr:row>56</xdr:row>
          <xdr:rowOff>0</xdr:rowOff>
        </xdr:to>
        <xdr:sp macro="" textlink="">
          <xdr:nvSpPr>
            <xdr:cNvPr id="60477" name="Button 61" hidden="1">
              <a:extLst>
                <a:ext uri="{63B3BB69-23CF-44E3-9099-C40C66FF867C}">
                  <a14:compatExt spid="_x0000_s604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65592</xdr:row>
          <xdr:rowOff>0</xdr:rowOff>
        </xdr:from>
        <xdr:to>
          <xdr:col>3</xdr:col>
          <xdr:colOff>0</xdr:colOff>
          <xdr:row>65592</xdr:row>
          <xdr:rowOff>0</xdr:rowOff>
        </xdr:to>
        <xdr:sp macro="" textlink="">
          <xdr:nvSpPr>
            <xdr:cNvPr id="60478" name="Button 62" hidden="1">
              <a:extLst>
                <a:ext uri="{63B3BB69-23CF-44E3-9099-C40C66FF867C}">
                  <a14:compatExt spid="_x0000_s604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131128</xdr:row>
          <xdr:rowOff>0</xdr:rowOff>
        </xdr:from>
        <xdr:to>
          <xdr:col>3</xdr:col>
          <xdr:colOff>0</xdr:colOff>
          <xdr:row>131128</xdr:row>
          <xdr:rowOff>0</xdr:rowOff>
        </xdr:to>
        <xdr:sp macro="" textlink="">
          <xdr:nvSpPr>
            <xdr:cNvPr id="60479" name="Button 63" hidden="1">
              <a:extLst>
                <a:ext uri="{63B3BB69-23CF-44E3-9099-C40C66FF867C}">
                  <a14:compatExt spid="_x0000_s604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196664</xdr:row>
          <xdr:rowOff>0</xdr:rowOff>
        </xdr:from>
        <xdr:to>
          <xdr:col>3</xdr:col>
          <xdr:colOff>0</xdr:colOff>
          <xdr:row>196664</xdr:row>
          <xdr:rowOff>0</xdr:rowOff>
        </xdr:to>
        <xdr:sp macro="" textlink="">
          <xdr:nvSpPr>
            <xdr:cNvPr id="60480" name="Button 64" hidden="1">
              <a:extLst>
                <a:ext uri="{63B3BB69-23CF-44E3-9099-C40C66FF867C}">
                  <a14:compatExt spid="_x0000_s604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262200</xdr:row>
          <xdr:rowOff>0</xdr:rowOff>
        </xdr:from>
        <xdr:to>
          <xdr:col>3</xdr:col>
          <xdr:colOff>0</xdr:colOff>
          <xdr:row>262200</xdr:row>
          <xdr:rowOff>0</xdr:rowOff>
        </xdr:to>
        <xdr:sp macro="" textlink="">
          <xdr:nvSpPr>
            <xdr:cNvPr id="60481" name="Button 65" hidden="1">
              <a:extLst>
                <a:ext uri="{63B3BB69-23CF-44E3-9099-C40C66FF867C}">
                  <a14:compatExt spid="_x0000_s604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327736</xdr:row>
          <xdr:rowOff>0</xdr:rowOff>
        </xdr:from>
        <xdr:to>
          <xdr:col>3</xdr:col>
          <xdr:colOff>0</xdr:colOff>
          <xdr:row>327736</xdr:row>
          <xdr:rowOff>0</xdr:rowOff>
        </xdr:to>
        <xdr:sp macro="" textlink="">
          <xdr:nvSpPr>
            <xdr:cNvPr id="60482" name="Button 66" hidden="1">
              <a:extLst>
                <a:ext uri="{63B3BB69-23CF-44E3-9099-C40C66FF867C}">
                  <a14:compatExt spid="_x0000_s604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393272</xdr:row>
          <xdr:rowOff>0</xdr:rowOff>
        </xdr:from>
        <xdr:to>
          <xdr:col>3</xdr:col>
          <xdr:colOff>0</xdr:colOff>
          <xdr:row>393272</xdr:row>
          <xdr:rowOff>0</xdr:rowOff>
        </xdr:to>
        <xdr:sp macro="" textlink="">
          <xdr:nvSpPr>
            <xdr:cNvPr id="60483" name="Button 67" hidden="1">
              <a:extLst>
                <a:ext uri="{63B3BB69-23CF-44E3-9099-C40C66FF867C}">
                  <a14:compatExt spid="_x0000_s604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458808</xdr:row>
          <xdr:rowOff>0</xdr:rowOff>
        </xdr:from>
        <xdr:to>
          <xdr:col>3</xdr:col>
          <xdr:colOff>0</xdr:colOff>
          <xdr:row>458808</xdr:row>
          <xdr:rowOff>0</xdr:rowOff>
        </xdr:to>
        <xdr:sp macro="" textlink="">
          <xdr:nvSpPr>
            <xdr:cNvPr id="60484" name="Button 68" hidden="1">
              <a:extLst>
                <a:ext uri="{63B3BB69-23CF-44E3-9099-C40C66FF867C}">
                  <a14:compatExt spid="_x0000_s604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524344</xdr:row>
          <xdr:rowOff>0</xdr:rowOff>
        </xdr:from>
        <xdr:to>
          <xdr:col>3</xdr:col>
          <xdr:colOff>0</xdr:colOff>
          <xdr:row>524344</xdr:row>
          <xdr:rowOff>0</xdr:rowOff>
        </xdr:to>
        <xdr:sp macro="" textlink="">
          <xdr:nvSpPr>
            <xdr:cNvPr id="60485" name="Button 69" hidden="1">
              <a:extLst>
                <a:ext uri="{63B3BB69-23CF-44E3-9099-C40C66FF867C}">
                  <a14:compatExt spid="_x0000_s604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589880</xdr:row>
          <xdr:rowOff>0</xdr:rowOff>
        </xdr:from>
        <xdr:to>
          <xdr:col>3</xdr:col>
          <xdr:colOff>0</xdr:colOff>
          <xdr:row>589880</xdr:row>
          <xdr:rowOff>0</xdr:rowOff>
        </xdr:to>
        <xdr:sp macro="" textlink="">
          <xdr:nvSpPr>
            <xdr:cNvPr id="60486" name="Button 70" hidden="1">
              <a:extLst>
                <a:ext uri="{63B3BB69-23CF-44E3-9099-C40C66FF867C}">
                  <a14:compatExt spid="_x0000_s604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655416</xdr:row>
          <xdr:rowOff>0</xdr:rowOff>
        </xdr:from>
        <xdr:to>
          <xdr:col>3</xdr:col>
          <xdr:colOff>0</xdr:colOff>
          <xdr:row>655416</xdr:row>
          <xdr:rowOff>0</xdr:rowOff>
        </xdr:to>
        <xdr:sp macro="" textlink="">
          <xdr:nvSpPr>
            <xdr:cNvPr id="60487" name="Button 71" hidden="1">
              <a:extLst>
                <a:ext uri="{63B3BB69-23CF-44E3-9099-C40C66FF867C}">
                  <a14:compatExt spid="_x0000_s604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720952</xdr:row>
          <xdr:rowOff>0</xdr:rowOff>
        </xdr:from>
        <xdr:to>
          <xdr:col>3</xdr:col>
          <xdr:colOff>0</xdr:colOff>
          <xdr:row>720952</xdr:row>
          <xdr:rowOff>0</xdr:rowOff>
        </xdr:to>
        <xdr:sp macro="" textlink="">
          <xdr:nvSpPr>
            <xdr:cNvPr id="60488" name="Button 72" hidden="1">
              <a:extLst>
                <a:ext uri="{63B3BB69-23CF-44E3-9099-C40C66FF867C}">
                  <a14:compatExt spid="_x0000_s604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786488</xdr:row>
          <xdr:rowOff>0</xdr:rowOff>
        </xdr:from>
        <xdr:to>
          <xdr:col>3</xdr:col>
          <xdr:colOff>0</xdr:colOff>
          <xdr:row>786488</xdr:row>
          <xdr:rowOff>0</xdr:rowOff>
        </xdr:to>
        <xdr:sp macro="" textlink="">
          <xdr:nvSpPr>
            <xdr:cNvPr id="60489" name="Button 73" hidden="1">
              <a:extLst>
                <a:ext uri="{63B3BB69-23CF-44E3-9099-C40C66FF867C}">
                  <a14:compatExt spid="_x0000_s604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852024</xdr:row>
          <xdr:rowOff>0</xdr:rowOff>
        </xdr:from>
        <xdr:to>
          <xdr:col>3</xdr:col>
          <xdr:colOff>0</xdr:colOff>
          <xdr:row>852024</xdr:row>
          <xdr:rowOff>0</xdr:rowOff>
        </xdr:to>
        <xdr:sp macro="" textlink="">
          <xdr:nvSpPr>
            <xdr:cNvPr id="60490" name="Button 74" hidden="1">
              <a:extLst>
                <a:ext uri="{63B3BB69-23CF-44E3-9099-C40C66FF867C}">
                  <a14:compatExt spid="_x0000_s604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917560</xdr:row>
          <xdr:rowOff>0</xdr:rowOff>
        </xdr:from>
        <xdr:to>
          <xdr:col>3</xdr:col>
          <xdr:colOff>0</xdr:colOff>
          <xdr:row>917560</xdr:row>
          <xdr:rowOff>0</xdr:rowOff>
        </xdr:to>
        <xdr:sp macro="" textlink="">
          <xdr:nvSpPr>
            <xdr:cNvPr id="60491" name="Button 75" hidden="1">
              <a:extLst>
                <a:ext uri="{63B3BB69-23CF-44E3-9099-C40C66FF867C}">
                  <a14:compatExt spid="_x0000_s604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983096</xdr:row>
          <xdr:rowOff>0</xdr:rowOff>
        </xdr:from>
        <xdr:to>
          <xdr:col>3</xdr:col>
          <xdr:colOff>0</xdr:colOff>
          <xdr:row>983096</xdr:row>
          <xdr:rowOff>0</xdr:rowOff>
        </xdr:to>
        <xdr:sp macro="" textlink="">
          <xdr:nvSpPr>
            <xdr:cNvPr id="60492" name="Button 76" hidden="1">
              <a:extLst>
                <a:ext uri="{63B3BB69-23CF-44E3-9099-C40C66FF867C}">
                  <a14:compatExt spid="_x0000_s604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257</xdr:col>
          <xdr:colOff>0</xdr:colOff>
          <xdr:row>56</xdr:row>
          <xdr:rowOff>0</xdr:rowOff>
        </xdr:from>
        <xdr:to>
          <xdr:col>257</xdr:col>
          <xdr:colOff>0</xdr:colOff>
          <xdr:row>56</xdr:row>
          <xdr:rowOff>0</xdr:rowOff>
        </xdr:to>
        <xdr:sp macro="" textlink="">
          <xdr:nvSpPr>
            <xdr:cNvPr id="60493" name="Button 77" hidden="1">
              <a:extLst>
                <a:ext uri="{63B3BB69-23CF-44E3-9099-C40C66FF867C}">
                  <a14:compatExt spid="_x0000_s604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65592</xdr:row>
          <xdr:rowOff>0</xdr:rowOff>
        </xdr:from>
        <xdr:to>
          <xdr:col>259</xdr:col>
          <xdr:colOff>0</xdr:colOff>
          <xdr:row>65592</xdr:row>
          <xdr:rowOff>0</xdr:rowOff>
        </xdr:to>
        <xdr:sp macro="" textlink="">
          <xdr:nvSpPr>
            <xdr:cNvPr id="60494" name="Button 78" hidden="1">
              <a:extLst>
                <a:ext uri="{63B3BB69-23CF-44E3-9099-C40C66FF867C}">
                  <a14:compatExt spid="_x0000_s604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131128</xdr:row>
          <xdr:rowOff>0</xdr:rowOff>
        </xdr:from>
        <xdr:to>
          <xdr:col>259</xdr:col>
          <xdr:colOff>0</xdr:colOff>
          <xdr:row>131128</xdr:row>
          <xdr:rowOff>0</xdr:rowOff>
        </xdr:to>
        <xdr:sp macro="" textlink="">
          <xdr:nvSpPr>
            <xdr:cNvPr id="60495" name="Button 79" hidden="1">
              <a:extLst>
                <a:ext uri="{63B3BB69-23CF-44E3-9099-C40C66FF867C}">
                  <a14:compatExt spid="_x0000_s604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196664</xdr:row>
          <xdr:rowOff>0</xdr:rowOff>
        </xdr:from>
        <xdr:to>
          <xdr:col>259</xdr:col>
          <xdr:colOff>0</xdr:colOff>
          <xdr:row>196664</xdr:row>
          <xdr:rowOff>0</xdr:rowOff>
        </xdr:to>
        <xdr:sp macro="" textlink="">
          <xdr:nvSpPr>
            <xdr:cNvPr id="60496" name="Button 80" hidden="1">
              <a:extLst>
                <a:ext uri="{63B3BB69-23CF-44E3-9099-C40C66FF867C}">
                  <a14:compatExt spid="_x0000_s604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262200</xdr:row>
          <xdr:rowOff>0</xdr:rowOff>
        </xdr:from>
        <xdr:to>
          <xdr:col>259</xdr:col>
          <xdr:colOff>0</xdr:colOff>
          <xdr:row>262200</xdr:row>
          <xdr:rowOff>0</xdr:rowOff>
        </xdr:to>
        <xdr:sp macro="" textlink="">
          <xdr:nvSpPr>
            <xdr:cNvPr id="60497" name="Button 81" hidden="1">
              <a:extLst>
                <a:ext uri="{63B3BB69-23CF-44E3-9099-C40C66FF867C}">
                  <a14:compatExt spid="_x0000_s604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327736</xdr:row>
          <xdr:rowOff>0</xdr:rowOff>
        </xdr:from>
        <xdr:to>
          <xdr:col>259</xdr:col>
          <xdr:colOff>0</xdr:colOff>
          <xdr:row>327736</xdr:row>
          <xdr:rowOff>0</xdr:rowOff>
        </xdr:to>
        <xdr:sp macro="" textlink="">
          <xdr:nvSpPr>
            <xdr:cNvPr id="60498" name="Button 82" hidden="1">
              <a:extLst>
                <a:ext uri="{63B3BB69-23CF-44E3-9099-C40C66FF867C}">
                  <a14:compatExt spid="_x0000_s604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393272</xdr:row>
          <xdr:rowOff>0</xdr:rowOff>
        </xdr:from>
        <xdr:to>
          <xdr:col>259</xdr:col>
          <xdr:colOff>0</xdr:colOff>
          <xdr:row>393272</xdr:row>
          <xdr:rowOff>0</xdr:rowOff>
        </xdr:to>
        <xdr:sp macro="" textlink="">
          <xdr:nvSpPr>
            <xdr:cNvPr id="60499" name="Button 83" hidden="1">
              <a:extLst>
                <a:ext uri="{63B3BB69-23CF-44E3-9099-C40C66FF867C}">
                  <a14:compatExt spid="_x0000_s604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458808</xdr:row>
          <xdr:rowOff>0</xdr:rowOff>
        </xdr:from>
        <xdr:to>
          <xdr:col>259</xdr:col>
          <xdr:colOff>0</xdr:colOff>
          <xdr:row>458808</xdr:row>
          <xdr:rowOff>0</xdr:rowOff>
        </xdr:to>
        <xdr:sp macro="" textlink="">
          <xdr:nvSpPr>
            <xdr:cNvPr id="60500" name="Button 84" hidden="1">
              <a:extLst>
                <a:ext uri="{63B3BB69-23CF-44E3-9099-C40C66FF867C}">
                  <a14:compatExt spid="_x0000_s605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524344</xdr:row>
          <xdr:rowOff>0</xdr:rowOff>
        </xdr:from>
        <xdr:to>
          <xdr:col>259</xdr:col>
          <xdr:colOff>0</xdr:colOff>
          <xdr:row>524344</xdr:row>
          <xdr:rowOff>0</xdr:rowOff>
        </xdr:to>
        <xdr:sp macro="" textlink="">
          <xdr:nvSpPr>
            <xdr:cNvPr id="60501" name="Button 85" hidden="1">
              <a:extLst>
                <a:ext uri="{63B3BB69-23CF-44E3-9099-C40C66FF867C}">
                  <a14:compatExt spid="_x0000_s605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589880</xdr:row>
          <xdr:rowOff>0</xdr:rowOff>
        </xdr:from>
        <xdr:to>
          <xdr:col>259</xdr:col>
          <xdr:colOff>0</xdr:colOff>
          <xdr:row>589880</xdr:row>
          <xdr:rowOff>0</xdr:rowOff>
        </xdr:to>
        <xdr:sp macro="" textlink="">
          <xdr:nvSpPr>
            <xdr:cNvPr id="60502" name="Button 86" hidden="1">
              <a:extLst>
                <a:ext uri="{63B3BB69-23CF-44E3-9099-C40C66FF867C}">
                  <a14:compatExt spid="_x0000_s605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655416</xdr:row>
          <xdr:rowOff>0</xdr:rowOff>
        </xdr:from>
        <xdr:to>
          <xdr:col>259</xdr:col>
          <xdr:colOff>0</xdr:colOff>
          <xdr:row>655416</xdr:row>
          <xdr:rowOff>0</xdr:rowOff>
        </xdr:to>
        <xdr:sp macro="" textlink="">
          <xdr:nvSpPr>
            <xdr:cNvPr id="60503" name="Button 87" hidden="1">
              <a:extLst>
                <a:ext uri="{63B3BB69-23CF-44E3-9099-C40C66FF867C}">
                  <a14:compatExt spid="_x0000_s605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720952</xdr:row>
          <xdr:rowOff>0</xdr:rowOff>
        </xdr:from>
        <xdr:to>
          <xdr:col>259</xdr:col>
          <xdr:colOff>0</xdr:colOff>
          <xdr:row>720952</xdr:row>
          <xdr:rowOff>0</xdr:rowOff>
        </xdr:to>
        <xdr:sp macro="" textlink="">
          <xdr:nvSpPr>
            <xdr:cNvPr id="60504" name="Button 88" hidden="1">
              <a:extLst>
                <a:ext uri="{63B3BB69-23CF-44E3-9099-C40C66FF867C}">
                  <a14:compatExt spid="_x0000_s605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786488</xdr:row>
          <xdr:rowOff>0</xdr:rowOff>
        </xdr:from>
        <xdr:to>
          <xdr:col>259</xdr:col>
          <xdr:colOff>0</xdr:colOff>
          <xdr:row>786488</xdr:row>
          <xdr:rowOff>0</xdr:rowOff>
        </xdr:to>
        <xdr:sp macro="" textlink="">
          <xdr:nvSpPr>
            <xdr:cNvPr id="60505" name="Button 89" hidden="1">
              <a:extLst>
                <a:ext uri="{63B3BB69-23CF-44E3-9099-C40C66FF867C}">
                  <a14:compatExt spid="_x0000_s605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852024</xdr:row>
          <xdr:rowOff>0</xdr:rowOff>
        </xdr:from>
        <xdr:to>
          <xdr:col>259</xdr:col>
          <xdr:colOff>0</xdr:colOff>
          <xdr:row>852024</xdr:row>
          <xdr:rowOff>0</xdr:rowOff>
        </xdr:to>
        <xdr:sp macro="" textlink="">
          <xdr:nvSpPr>
            <xdr:cNvPr id="60506" name="Button 90" hidden="1">
              <a:extLst>
                <a:ext uri="{63B3BB69-23CF-44E3-9099-C40C66FF867C}">
                  <a14:compatExt spid="_x0000_s605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917560</xdr:row>
          <xdr:rowOff>0</xdr:rowOff>
        </xdr:from>
        <xdr:to>
          <xdr:col>259</xdr:col>
          <xdr:colOff>0</xdr:colOff>
          <xdr:row>917560</xdr:row>
          <xdr:rowOff>0</xdr:rowOff>
        </xdr:to>
        <xdr:sp macro="" textlink="">
          <xdr:nvSpPr>
            <xdr:cNvPr id="60507" name="Button 91" hidden="1">
              <a:extLst>
                <a:ext uri="{63B3BB69-23CF-44E3-9099-C40C66FF867C}">
                  <a14:compatExt spid="_x0000_s605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983096</xdr:row>
          <xdr:rowOff>0</xdr:rowOff>
        </xdr:from>
        <xdr:to>
          <xdr:col>259</xdr:col>
          <xdr:colOff>0</xdr:colOff>
          <xdr:row>983096</xdr:row>
          <xdr:rowOff>0</xdr:rowOff>
        </xdr:to>
        <xdr:sp macro="" textlink="">
          <xdr:nvSpPr>
            <xdr:cNvPr id="60508" name="Button 92" hidden="1">
              <a:extLst>
                <a:ext uri="{63B3BB69-23CF-44E3-9099-C40C66FF867C}">
                  <a14:compatExt spid="_x0000_s605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513</xdr:col>
          <xdr:colOff>0</xdr:colOff>
          <xdr:row>56</xdr:row>
          <xdr:rowOff>0</xdr:rowOff>
        </xdr:from>
        <xdr:to>
          <xdr:col>513</xdr:col>
          <xdr:colOff>0</xdr:colOff>
          <xdr:row>56</xdr:row>
          <xdr:rowOff>0</xdr:rowOff>
        </xdr:to>
        <xdr:sp macro="" textlink="">
          <xdr:nvSpPr>
            <xdr:cNvPr id="60509" name="Button 93" hidden="1">
              <a:extLst>
                <a:ext uri="{63B3BB69-23CF-44E3-9099-C40C66FF867C}">
                  <a14:compatExt spid="_x0000_s605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65592</xdr:row>
          <xdr:rowOff>0</xdr:rowOff>
        </xdr:from>
        <xdr:to>
          <xdr:col>515</xdr:col>
          <xdr:colOff>0</xdr:colOff>
          <xdr:row>65592</xdr:row>
          <xdr:rowOff>0</xdr:rowOff>
        </xdr:to>
        <xdr:sp macro="" textlink="">
          <xdr:nvSpPr>
            <xdr:cNvPr id="60510" name="Button 94" hidden="1">
              <a:extLst>
                <a:ext uri="{63B3BB69-23CF-44E3-9099-C40C66FF867C}">
                  <a14:compatExt spid="_x0000_s605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131128</xdr:row>
          <xdr:rowOff>0</xdr:rowOff>
        </xdr:from>
        <xdr:to>
          <xdr:col>515</xdr:col>
          <xdr:colOff>0</xdr:colOff>
          <xdr:row>131128</xdr:row>
          <xdr:rowOff>0</xdr:rowOff>
        </xdr:to>
        <xdr:sp macro="" textlink="">
          <xdr:nvSpPr>
            <xdr:cNvPr id="60511" name="Button 95" hidden="1">
              <a:extLst>
                <a:ext uri="{63B3BB69-23CF-44E3-9099-C40C66FF867C}">
                  <a14:compatExt spid="_x0000_s605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196664</xdr:row>
          <xdr:rowOff>0</xdr:rowOff>
        </xdr:from>
        <xdr:to>
          <xdr:col>515</xdr:col>
          <xdr:colOff>0</xdr:colOff>
          <xdr:row>196664</xdr:row>
          <xdr:rowOff>0</xdr:rowOff>
        </xdr:to>
        <xdr:sp macro="" textlink="">
          <xdr:nvSpPr>
            <xdr:cNvPr id="60512" name="Button 96" hidden="1">
              <a:extLst>
                <a:ext uri="{63B3BB69-23CF-44E3-9099-C40C66FF867C}">
                  <a14:compatExt spid="_x0000_s605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262200</xdr:row>
          <xdr:rowOff>0</xdr:rowOff>
        </xdr:from>
        <xdr:to>
          <xdr:col>515</xdr:col>
          <xdr:colOff>0</xdr:colOff>
          <xdr:row>262200</xdr:row>
          <xdr:rowOff>0</xdr:rowOff>
        </xdr:to>
        <xdr:sp macro="" textlink="">
          <xdr:nvSpPr>
            <xdr:cNvPr id="60513" name="Button 97" hidden="1">
              <a:extLst>
                <a:ext uri="{63B3BB69-23CF-44E3-9099-C40C66FF867C}">
                  <a14:compatExt spid="_x0000_s605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327736</xdr:row>
          <xdr:rowOff>0</xdr:rowOff>
        </xdr:from>
        <xdr:to>
          <xdr:col>515</xdr:col>
          <xdr:colOff>0</xdr:colOff>
          <xdr:row>327736</xdr:row>
          <xdr:rowOff>0</xdr:rowOff>
        </xdr:to>
        <xdr:sp macro="" textlink="">
          <xdr:nvSpPr>
            <xdr:cNvPr id="60514" name="Button 98" hidden="1">
              <a:extLst>
                <a:ext uri="{63B3BB69-23CF-44E3-9099-C40C66FF867C}">
                  <a14:compatExt spid="_x0000_s605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393272</xdr:row>
          <xdr:rowOff>0</xdr:rowOff>
        </xdr:from>
        <xdr:to>
          <xdr:col>515</xdr:col>
          <xdr:colOff>0</xdr:colOff>
          <xdr:row>393272</xdr:row>
          <xdr:rowOff>0</xdr:rowOff>
        </xdr:to>
        <xdr:sp macro="" textlink="">
          <xdr:nvSpPr>
            <xdr:cNvPr id="60515" name="Button 99" hidden="1">
              <a:extLst>
                <a:ext uri="{63B3BB69-23CF-44E3-9099-C40C66FF867C}">
                  <a14:compatExt spid="_x0000_s605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458808</xdr:row>
          <xdr:rowOff>0</xdr:rowOff>
        </xdr:from>
        <xdr:to>
          <xdr:col>515</xdr:col>
          <xdr:colOff>0</xdr:colOff>
          <xdr:row>458808</xdr:row>
          <xdr:rowOff>0</xdr:rowOff>
        </xdr:to>
        <xdr:sp macro="" textlink="">
          <xdr:nvSpPr>
            <xdr:cNvPr id="60516" name="Button 100" hidden="1">
              <a:extLst>
                <a:ext uri="{63B3BB69-23CF-44E3-9099-C40C66FF867C}">
                  <a14:compatExt spid="_x0000_s605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524344</xdr:row>
          <xdr:rowOff>0</xdr:rowOff>
        </xdr:from>
        <xdr:to>
          <xdr:col>515</xdr:col>
          <xdr:colOff>0</xdr:colOff>
          <xdr:row>524344</xdr:row>
          <xdr:rowOff>0</xdr:rowOff>
        </xdr:to>
        <xdr:sp macro="" textlink="">
          <xdr:nvSpPr>
            <xdr:cNvPr id="60517" name="Button 101" hidden="1">
              <a:extLst>
                <a:ext uri="{63B3BB69-23CF-44E3-9099-C40C66FF867C}">
                  <a14:compatExt spid="_x0000_s605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589880</xdr:row>
          <xdr:rowOff>0</xdr:rowOff>
        </xdr:from>
        <xdr:to>
          <xdr:col>515</xdr:col>
          <xdr:colOff>0</xdr:colOff>
          <xdr:row>589880</xdr:row>
          <xdr:rowOff>0</xdr:rowOff>
        </xdr:to>
        <xdr:sp macro="" textlink="">
          <xdr:nvSpPr>
            <xdr:cNvPr id="60518" name="Button 102" hidden="1">
              <a:extLst>
                <a:ext uri="{63B3BB69-23CF-44E3-9099-C40C66FF867C}">
                  <a14:compatExt spid="_x0000_s605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655416</xdr:row>
          <xdr:rowOff>0</xdr:rowOff>
        </xdr:from>
        <xdr:to>
          <xdr:col>515</xdr:col>
          <xdr:colOff>0</xdr:colOff>
          <xdr:row>655416</xdr:row>
          <xdr:rowOff>0</xdr:rowOff>
        </xdr:to>
        <xdr:sp macro="" textlink="">
          <xdr:nvSpPr>
            <xdr:cNvPr id="60519" name="Button 103" hidden="1">
              <a:extLst>
                <a:ext uri="{63B3BB69-23CF-44E3-9099-C40C66FF867C}">
                  <a14:compatExt spid="_x0000_s605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720952</xdr:row>
          <xdr:rowOff>0</xdr:rowOff>
        </xdr:from>
        <xdr:to>
          <xdr:col>515</xdr:col>
          <xdr:colOff>0</xdr:colOff>
          <xdr:row>720952</xdr:row>
          <xdr:rowOff>0</xdr:rowOff>
        </xdr:to>
        <xdr:sp macro="" textlink="">
          <xdr:nvSpPr>
            <xdr:cNvPr id="60520" name="Button 104" hidden="1">
              <a:extLst>
                <a:ext uri="{63B3BB69-23CF-44E3-9099-C40C66FF867C}">
                  <a14:compatExt spid="_x0000_s605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786488</xdr:row>
          <xdr:rowOff>0</xdr:rowOff>
        </xdr:from>
        <xdr:to>
          <xdr:col>515</xdr:col>
          <xdr:colOff>0</xdr:colOff>
          <xdr:row>786488</xdr:row>
          <xdr:rowOff>0</xdr:rowOff>
        </xdr:to>
        <xdr:sp macro="" textlink="">
          <xdr:nvSpPr>
            <xdr:cNvPr id="60521" name="Button 105" hidden="1">
              <a:extLst>
                <a:ext uri="{63B3BB69-23CF-44E3-9099-C40C66FF867C}">
                  <a14:compatExt spid="_x0000_s605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852024</xdr:row>
          <xdr:rowOff>0</xdr:rowOff>
        </xdr:from>
        <xdr:to>
          <xdr:col>515</xdr:col>
          <xdr:colOff>0</xdr:colOff>
          <xdr:row>852024</xdr:row>
          <xdr:rowOff>0</xdr:rowOff>
        </xdr:to>
        <xdr:sp macro="" textlink="">
          <xdr:nvSpPr>
            <xdr:cNvPr id="60522" name="Button 106" hidden="1">
              <a:extLst>
                <a:ext uri="{63B3BB69-23CF-44E3-9099-C40C66FF867C}">
                  <a14:compatExt spid="_x0000_s605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917560</xdr:row>
          <xdr:rowOff>0</xdr:rowOff>
        </xdr:from>
        <xdr:to>
          <xdr:col>515</xdr:col>
          <xdr:colOff>0</xdr:colOff>
          <xdr:row>917560</xdr:row>
          <xdr:rowOff>0</xdr:rowOff>
        </xdr:to>
        <xdr:sp macro="" textlink="">
          <xdr:nvSpPr>
            <xdr:cNvPr id="60523" name="Button 107" hidden="1">
              <a:extLst>
                <a:ext uri="{63B3BB69-23CF-44E3-9099-C40C66FF867C}">
                  <a14:compatExt spid="_x0000_s605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983096</xdr:row>
          <xdr:rowOff>0</xdr:rowOff>
        </xdr:from>
        <xdr:to>
          <xdr:col>515</xdr:col>
          <xdr:colOff>0</xdr:colOff>
          <xdr:row>983096</xdr:row>
          <xdr:rowOff>0</xdr:rowOff>
        </xdr:to>
        <xdr:sp macro="" textlink="">
          <xdr:nvSpPr>
            <xdr:cNvPr id="60524" name="Button 108" hidden="1">
              <a:extLst>
                <a:ext uri="{63B3BB69-23CF-44E3-9099-C40C66FF867C}">
                  <a14:compatExt spid="_x0000_s605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769</xdr:col>
          <xdr:colOff>0</xdr:colOff>
          <xdr:row>56</xdr:row>
          <xdr:rowOff>0</xdr:rowOff>
        </xdr:from>
        <xdr:to>
          <xdr:col>769</xdr:col>
          <xdr:colOff>0</xdr:colOff>
          <xdr:row>56</xdr:row>
          <xdr:rowOff>0</xdr:rowOff>
        </xdr:to>
        <xdr:sp macro="" textlink="">
          <xdr:nvSpPr>
            <xdr:cNvPr id="60525" name="Button 109" hidden="1">
              <a:extLst>
                <a:ext uri="{63B3BB69-23CF-44E3-9099-C40C66FF867C}">
                  <a14:compatExt spid="_x0000_s605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65592</xdr:row>
          <xdr:rowOff>0</xdr:rowOff>
        </xdr:from>
        <xdr:to>
          <xdr:col>771</xdr:col>
          <xdr:colOff>0</xdr:colOff>
          <xdr:row>65592</xdr:row>
          <xdr:rowOff>0</xdr:rowOff>
        </xdr:to>
        <xdr:sp macro="" textlink="">
          <xdr:nvSpPr>
            <xdr:cNvPr id="60526" name="Button 110" hidden="1">
              <a:extLst>
                <a:ext uri="{63B3BB69-23CF-44E3-9099-C40C66FF867C}">
                  <a14:compatExt spid="_x0000_s605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131128</xdr:row>
          <xdr:rowOff>0</xdr:rowOff>
        </xdr:from>
        <xdr:to>
          <xdr:col>771</xdr:col>
          <xdr:colOff>0</xdr:colOff>
          <xdr:row>131128</xdr:row>
          <xdr:rowOff>0</xdr:rowOff>
        </xdr:to>
        <xdr:sp macro="" textlink="">
          <xdr:nvSpPr>
            <xdr:cNvPr id="60527" name="Button 111" hidden="1">
              <a:extLst>
                <a:ext uri="{63B3BB69-23CF-44E3-9099-C40C66FF867C}">
                  <a14:compatExt spid="_x0000_s605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196664</xdr:row>
          <xdr:rowOff>0</xdr:rowOff>
        </xdr:from>
        <xdr:to>
          <xdr:col>771</xdr:col>
          <xdr:colOff>0</xdr:colOff>
          <xdr:row>196664</xdr:row>
          <xdr:rowOff>0</xdr:rowOff>
        </xdr:to>
        <xdr:sp macro="" textlink="">
          <xdr:nvSpPr>
            <xdr:cNvPr id="60528" name="Button 112" hidden="1">
              <a:extLst>
                <a:ext uri="{63B3BB69-23CF-44E3-9099-C40C66FF867C}">
                  <a14:compatExt spid="_x0000_s605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262200</xdr:row>
          <xdr:rowOff>0</xdr:rowOff>
        </xdr:from>
        <xdr:to>
          <xdr:col>771</xdr:col>
          <xdr:colOff>0</xdr:colOff>
          <xdr:row>262200</xdr:row>
          <xdr:rowOff>0</xdr:rowOff>
        </xdr:to>
        <xdr:sp macro="" textlink="">
          <xdr:nvSpPr>
            <xdr:cNvPr id="60529" name="Button 113" hidden="1">
              <a:extLst>
                <a:ext uri="{63B3BB69-23CF-44E3-9099-C40C66FF867C}">
                  <a14:compatExt spid="_x0000_s605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327736</xdr:row>
          <xdr:rowOff>0</xdr:rowOff>
        </xdr:from>
        <xdr:to>
          <xdr:col>771</xdr:col>
          <xdr:colOff>0</xdr:colOff>
          <xdr:row>327736</xdr:row>
          <xdr:rowOff>0</xdr:rowOff>
        </xdr:to>
        <xdr:sp macro="" textlink="">
          <xdr:nvSpPr>
            <xdr:cNvPr id="60530" name="Button 114" hidden="1">
              <a:extLst>
                <a:ext uri="{63B3BB69-23CF-44E3-9099-C40C66FF867C}">
                  <a14:compatExt spid="_x0000_s605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393272</xdr:row>
          <xdr:rowOff>0</xdr:rowOff>
        </xdr:from>
        <xdr:to>
          <xdr:col>771</xdr:col>
          <xdr:colOff>0</xdr:colOff>
          <xdr:row>393272</xdr:row>
          <xdr:rowOff>0</xdr:rowOff>
        </xdr:to>
        <xdr:sp macro="" textlink="">
          <xdr:nvSpPr>
            <xdr:cNvPr id="60531" name="Button 115" hidden="1">
              <a:extLst>
                <a:ext uri="{63B3BB69-23CF-44E3-9099-C40C66FF867C}">
                  <a14:compatExt spid="_x0000_s605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458808</xdr:row>
          <xdr:rowOff>0</xdr:rowOff>
        </xdr:from>
        <xdr:to>
          <xdr:col>771</xdr:col>
          <xdr:colOff>0</xdr:colOff>
          <xdr:row>458808</xdr:row>
          <xdr:rowOff>0</xdr:rowOff>
        </xdr:to>
        <xdr:sp macro="" textlink="">
          <xdr:nvSpPr>
            <xdr:cNvPr id="60532" name="Button 116" hidden="1">
              <a:extLst>
                <a:ext uri="{63B3BB69-23CF-44E3-9099-C40C66FF867C}">
                  <a14:compatExt spid="_x0000_s605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524344</xdr:row>
          <xdr:rowOff>0</xdr:rowOff>
        </xdr:from>
        <xdr:to>
          <xdr:col>771</xdr:col>
          <xdr:colOff>0</xdr:colOff>
          <xdr:row>524344</xdr:row>
          <xdr:rowOff>0</xdr:rowOff>
        </xdr:to>
        <xdr:sp macro="" textlink="">
          <xdr:nvSpPr>
            <xdr:cNvPr id="60533" name="Button 117" hidden="1">
              <a:extLst>
                <a:ext uri="{63B3BB69-23CF-44E3-9099-C40C66FF867C}">
                  <a14:compatExt spid="_x0000_s605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589880</xdr:row>
          <xdr:rowOff>0</xdr:rowOff>
        </xdr:from>
        <xdr:to>
          <xdr:col>771</xdr:col>
          <xdr:colOff>0</xdr:colOff>
          <xdr:row>589880</xdr:row>
          <xdr:rowOff>0</xdr:rowOff>
        </xdr:to>
        <xdr:sp macro="" textlink="">
          <xdr:nvSpPr>
            <xdr:cNvPr id="60534" name="Button 118" hidden="1">
              <a:extLst>
                <a:ext uri="{63B3BB69-23CF-44E3-9099-C40C66FF867C}">
                  <a14:compatExt spid="_x0000_s605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655416</xdr:row>
          <xdr:rowOff>0</xdr:rowOff>
        </xdr:from>
        <xdr:to>
          <xdr:col>771</xdr:col>
          <xdr:colOff>0</xdr:colOff>
          <xdr:row>655416</xdr:row>
          <xdr:rowOff>0</xdr:rowOff>
        </xdr:to>
        <xdr:sp macro="" textlink="">
          <xdr:nvSpPr>
            <xdr:cNvPr id="60535" name="Button 119" hidden="1">
              <a:extLst>
                <a:ext uri="{63B3BB69-23CF-44E3-9099-C40C66FF867C}">
                  <a14:compatExt spid="_x0000_s605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720952</xdr:row>
          <xdr:rowOff>0</xdr:rowOff>
        </xdr:from>
        <xdr:to>
          <xdr:col>771</xdr:col>
          <xdr:colOff>0</xdr:colOff>
          <xdr:row>720952</xdr:row>
          <xdr:rowOff>0</xdr:rowOff>
        </xdr:to>
        <xdr:sp macro="" textlink="">
          <xdr:nvSpPr>
            <xdr:cNvPr id="60536" name="Button 120" hidden="1">
              <a:extLst>
                <a:ext uri="{63B3BB69-23CF-44E3-9099-C40C66FF867C}">
                  <a14:compatExt spid="_x0000_s605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786488</xdr:row>
          <xdr:rowOff>0</xdr:rowOff>
        </xdr:from>
        <xdr:to>
          <xdr:col>771</xdr:col>
          <xdr:colOff>0</xdr:colOff>
          <xdr:row>786488</xdr:row>
          <xdr:rowOff>0</xdr:rowOff>
        </xdr:to>
        <xdr:sp macro="" textlink="">
          <xdr:nvSpPr>
            <xdr:cNvPr id="60537" name="Button 121" hidden="1">
              <a:extLst>
                <a:ext uri="{63B3BB69-23CF-44E3-9099-C40C66FF867C}">
                  <a14:compatExt spid="_x0000_s605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852024</xdr:row>
          <xdr:rowOff>0</xdr:rowOff>
        </xdr:from>
        <xdr:to>
          <xdr:col>771</xdr:col>
          <xdr:colOff>0</xdr:colOff>
          <xdr:row>852024</xdr:row>
          <xdr:rowOff>0</xdr:rowOff>
        </xdr:to>
        <xdr:sp macro="" textlink="">
          <xdr:nvSpPr>
            <xdr:cNvPr id="60538" name="Button 122" hidden="1">
              <a:extLst>
                <a:ext uri="{63B3BB69-23CF-44E3-9099-C40C66FF867C}">
                  <a14:compatExt spid="_x0000_s605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917560</xdr:row>
          <xdr:rowOff>0</xdr:rowOff>
        </xdr:from>
        <xdr:to>
          <xdr:col>771</xdr:col>
          <xdr:colOff>0</xdr:colOff>
          <xdr:row>917560</xdr:row>
          <xdr:rowOff>0</xdr:rowOff>
        </xdr:to>
        <xdr:sp macro="" textlink="">
          <xdr:nvSpPr>
            <xdr:cNvPr id="60539" name="Button 123" hidden="1">
              <a:extLst>
                <a:ext uri="{63B3BB69-23CF-44E3-9099-C40C66FF867C}">
                  <a14:compatExt spid="_x0000_s605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983096</xdr:row>
          <xdr:rowOff>0</xdr:rowOff>
        </xdr:from>
        <xdr:to>
          <xdr:col>771</xdr:col>
          <xdr:colOff>0</xdr:colOff>
          <xdr:row>983096</xdr:row>
          <xdr:rowOff>0</xdr:rowOff>
        </xdr:to>
        <xdr:sp macro="" textlink="">
          <xdr:nvSpPr>
            <xdr:cNvPr id="60540" name="Button 124" hidden="1">
              <a:extLst>
                <a:ext uri="{63B3BB69-23CF-44E3-9099-C40C66FF867C}">
                  <a14:compatExt spid="_x0000_s605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1025</xdr:col>
          <xdr:colOff>0</xdr:colOff>
          <xdr:row>56</xdr:row>
          <xdr:rowOff>0</xdr:rowOff>
        </xdr:from>
        <xdr:to>
          <xdr:col>1025</xdr:col>
          <xdr:colOff>0</xdr:colOff>
          <xdr:row>56</xdr:row>
          <xdr:rowOff>0</xdr:rowOff>
        </xdr:to>
        <xdr:sp macro="" textlink="">
          <xdr:nvSpPr>
            <xdr:cNvPr id="60541" name="Button 125" hidden="1">
              <a:extLst>
                <a:ext uri="{63B3BB69-23CF-44E3-9099-C40C66FF867C}">
                  <a14:compatExt spid="_x0000_s605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65592</xdr:row>
          <xdr:rowOff>0</xdr:rowOff>
        </xdr:from>
        <xdr:to>
          <xdr:col>1027</xdr:col>
          <xdr:colOff>0</xdr:colOff>
          <xdr:row>65592</xdr:row>
          <xdr:rowOff>0</xdr:rowOff>
        </xdr:to>
        <xdr:sp macro="" textlink="">
          <xdr:nvSpPr>
            <xdr:cNvPr id="60542" name="Button 126" hidden="1">
              <a:extLst>
                <a:ext uri="{63B3BB69-23CF-44E3-9099-C40C66FF867C}">
                  <a14:compatExt spid="_x0000_s605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131128</xdr:row>
          <xdr:rowOff>0</xdr:rowOff>
        </xdr:from>
        <xdr:to>
          <xdr:col>1027</xdr:col>
          <xdr:colOff>0</xdr:colOff>
          <xdr:row>131128</xdr:row>
          <xdr:rowOff>0</xdr:rowOff>
        </xdr:to>
        <xdr:sp macro="" textlink="">
          <xdr:nvSpPr>
            <xdr:cNvPr id="60543" name="Button 127" hidden="1">
              <a:extLst>
                <a:ext uri="{63B3BB69-23CF-44E3-9099-C40C66FF867C}">
                  <a14:compatExt spid="_x0000_s605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196664</xdr:row>
          <xdr:rowOff>0</xdr:rowOff>
        </xdr:from>
        <xdr:to>
          <xdr:col>1027</xdr:col>
          <xdr:colOff>0</xdr:colOff>
          <xdr:row>196664</xdr:row>
          <xdr:rowOff>0</xdr:rowOff>
        </xdr:to>
        <xdr:sp macro="" textlink="">
          <xdr:nvSpPr>
            <xdr:cNvPr id="60544" name="Button 128" hidden="1">
              <a:extLst>
                <a:ext uri="{63B3BB69-23CF-44E3-9099-C40C66FF867C}">
                  <a14:compatExt spid="_x0000_s605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262200</xdr:row>
          <xdr:rowOff>0</xdr:rowOff>
        </xdr:from>
        <xdr:to>
          <xdr:col>1027</xdr:col>
          <xdr:colOff>0</xdr:colOff>
          <xdr:row>262200</xdr:row>
          <xdr:rowOff>0</xdr:rowOff>
        </xdr:to>
        <xdr:sp macro="" textlink="">
          <xdr:nvSpPr>
            <xdr:cNvPr id="60545" name="Button 129" hidden="1">
              <a:extLst>
                <a:ext uri="{63B3BB69-23CF-44E3-9099-C40C66FF867C}">
                  <a14:compatExt spid="_x0000_s605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327736</xdr:row>
          <xdr:rowOff>0</xdr:rowOff>
        </xdr:from>
        <xdr:to>
          <xdr:col>1027</xdr:col>
          <xdr:colOff>0</xdr:colOff>
          <xdr:row>327736</xdr:row>
          <xdr:rowOff>0</xdr:rowOff>
        </xdr:to>
        <xdr:sp macro="" textlink="">
          <xdr:nvSpPr>
            <xdr:cNvPr id="60546" name="Button 130" hidden="1">
              <a:extLst>
                <a:ext uri="{63B3BB69-23CF-44E3-9099-C40C66FF867C}">
                  <a14:compatExt spid="_x0000_s605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393272</xdr:row>
          <xdr:rowOff>0</xdr:rowOff>
        </xdr:from>
        <xdr:to>
          <xdr:col>1027</xdr:col>
          <xdr:colOff>0</xdr:colOff>
          <xdr:row>393272</xdr:row>
          <xdr:rowOff>0</xdr:rowOff>
        </xdr:to>
        <xdr:sp macro="" textlink="">
          <xdr:nvSpPr>
            <xdr:cNvPr id="60547" name="Button 131" hidden="1">
              <a:extLst>
                <a:ext uri="{63B3BB69-23CF-44E3-9099-C40C66FF867C}">
                  <a14:compatExt spid="_x0000_s605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458808</xdr:row>
          <xdr:rowOff>0</xdr:rowOff>
        </xdr:from>
        <xdr:to>
          <xdr:col>1027</xdr:col>
          <xdr:colOff>0</xdr:colOff>
          <xdr:row>458808</xdr:row>
          <xdr:rowOff>0</xdr:rowOff>
        </xdr:to>
        <xdr:sp macro="" textlink="">
          <xdr:nvSpPr>
            <xdr:cNvPr id="60548" name="Button 132" hidden="1">
              <a:extLst>
                <a:ext uri="{63B3BB69-23CF-44E3-9099-C40C66FF867C}">
                  <a14:compatExt spid="_x0000_s605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524344</xdr:row>
          <xdr:rowOff>0</xdr:rowOff>
        </xdr:from>
        <xdr:to>
          <xdr:col>1027</xdr:col>
          <xdr:colOff>0</xdr:colOff>
          <xdr:row>524344</xdr:row>
          <xdr:rowOff>0</xdr:rowOff>
        </xdr:to>
        <xdr:sp macro="" textlink="">
          <xdr:nvSpPr>
            <xdr:cNvPr id="60549" name="Button 133" hidden="1">
              <a:extLst>
                <a:ext uri="{63B3BB69-23CF-44E3-9099-C40C66FF867C}">
                  <a14:compatExt spid="_x0000_s605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589880</xdr:row>
          <xdr:rowOff>0</xdr:rowOff>
        </xdr:from>
        <xdr:to>
          <xdr:col>1027</xdr:col>
          <xdr:colOff>0</xdr:colOff>
          <xdr:row>589880</xdr:row>
          <xdr:rowOff>0</xdr:rowOff>
        </xdr:to>
        <xdr:sp macro="" textlink="">
          <xdr:nvSpPr>
            <xdr:cNvPr id="60550" name="Button 134" hidden="1">
              <a:extLst>
                <a:ext uri="{63B3BB69-23CF-44E3-9099-C40C66FF867C}">
                  <a14:compatExt spid="_x0000_s605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655416</xdr:row>
          <xdr:rowOff>0</xdr:rowOff>
        </xdr:from>
        <xdr:to>
          <xdr:col>1027</xdr:col>
          <xdr:colOff>0</xdr:colOff>
          <xdr:row>655416</xdr:row>
          <xdr:rowOff>0</xdr:rowOff>
        </xdr:to>
        <xdr:sp macro="" textlink="">
          <xdr:nvSpPr>
            <xdr:cNvPr id="60551" name="Button 135" hidden="1">
              <a:extLst>
                <a:ext uri="{63B3BB69-23CF-44E3-9099-C40C66FF867C}">
                  <a14:compatExt spid="_x0000_s605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720952</xdr:row>
          <xdr:rowOff>0</xdr:rowOff>
        </xdr:from>
        <xdr:to>
          <xdr:col>1027</xdr:col>
          <xdr:colOff>0</xdr:colOff>
          <xdr:row>720952</xdr:row>
          <xdr:rowOff>0</xdr:rowOff>
        </xdr:to>
        <xdr:sp macro="" textlink="">
          <xdr:nvSpPr>
            <xdr:cNvPr id="60552" name="Button 136" hidden="1">
              <a:extLst>
                <a:ext uri="{63B3BB69-23CF-44E3-9099-C40C66FF867C}">
                  <a14:compatExt spid="_x0000_s605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786488</xdr:row>
          <xdr:rowOff>0</xdr:rowOff>
        </xdr:from>
        <xdr:to>
          <xdr:col>1027</xdr:col>
          <xdr:colOff>0</xdr:colOff>
          <xdr:row>786488</xdr:row>
          <xdr:rowOff>0</xdr:rowOff>
        </xdr:to>
        <xdr:sp macro="" textlink="">
          <xdr:nvSpPr>
            <xdr:cNvPr id="60553" name="Button 137" hidden="1">
              <a:extLst>
                <a:ext uri="{63B3BB69-23CF-44E3-9099-C40C66FF867C}">
                  <a14:compatExt spid="_x0000_s605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852024</xdr:row>
          <xdr:rowOff>0</xdr:rowOff>
        </xdr:from>
        <xdr:to>
          <xdr:col>1027</xdr:col>
          <xdr:colOff>0</xdr:colOff>
          <xdr:row>852024</xdr:row>
          <xdr:rowOff>0</xdr:rowOff>
        </xdr:to>
        <xdr:sp macro="" textlink="">
          <xdr:nvSpPr>
            <xdr:cNvPr id="60554" name="Button 138" hidden="1">
              <a:extLst>
                <a:ext uri="{63B3BB69-23CF-44E3-9099-C40C66FF867C}">
                  <a14:compatExt spid="_x0000_s605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917560</xdr:row>
          <xdr:rowOff>0</xdr:rowOff>
        </xdr:from>
        <xdr:to>
          <xdr:col>1027</xdr:col>
          <xdr:colOff>0</xdr:colOff>
          <xdr:row>917560</xdr:row>
          <xdr:rowOff>0</xdr:rowOff>
        </xdr:to>
        <xdr:sp macro="" textlink="">
          <xdr:nvSpPr>
            <xdr:cNvPr id="60555" name="Button 139" hidden="1">
              <a:extLst>
                <a:ext uri="{63B3BB69-23CF-44E3-9099-C40C66FF867C}">
                  <a14:compatExt spid="_x0000_s605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983096</xdr:row>
          <xdr:rowOff>0</xdr:rowOff>
        </xdr:from>
        <xdr:to>
          <xdr:col>1027</xdr:col>
          <xdr:colOff>0</xdr:colOff>
          <xdr:row>983096</xdr:row>
          <xdr:rowOff>0</xdr:rowOff>
        </xdr:to>
        <xdr:sp macro="" textlink="">
          <xdr:nvSpPr>
            <xdr:cNvPr id="60556" name="Button 140" hidden="1">
              <a:extLst>
                <a:ext uri="{63B3BB69-23CF-44E3-9099-C40C66FF867C}">
                  <a14:compatExt spid="_x0000_s605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1281</xdr:col>
          <xdr:colOff>0</xdr:colOff>
          <xdr:row>56</xdr:row>
          <xdr:rowOff>0</xdr:rowOff>
        </xdr:from>
        <xdr:to>
          <xdr:col>1281</xdr:col>
          <xdr:colOff>0</xdr:colOff>
          <xdr:row>56</xdr:row>
          <xdr:rowOff>0</xdr:rowOff>
        </xdr:to>
        <xdr:sp macro="" textlink="">
          <xdr:nvSpPr>
            <xdr:cNvPr id="60557" name="Button 141" hidden="1">
              <a:extLst>
                <a:ext uri="{63B3BB69-23CF-44E3-9099-C40C66FF867C}">
                  <a14:compatExt spid="_x0000_s605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65592</xdr:row>
          <xdr:rowOff>0</xdr:rowOff>
        </xdr:from>
        <xdr:to>
          <xdr:col>1283</xdr:col>
          <xdr:colOff>0</xdr:colOff>
          <xdr:row>65592</xdr:row>
          <xdr:rowOff>0</xdr:rowOff>
        </xdr:to>
        <xdr:sp macro="" textlink="">
          <xdr:nvSpPr>
            <xdr:cNvPr id="60558" name="Button 142" hidden="1">
              <a:extLst>
                <a:ext uri="{63B3BB69-23CF-44E3-9099-C40C66FF867C}">
                  <a14:compatExt spid="_x0000_s605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131128</xdr:row>
          <xdr:rowOff>0</xdr:rowOff>
        </xdr:from>
        <xdr:to>
          <xdr:col>1283</xdr:col>
          <xdr:colOff>0</xdr:colOff>
          <xdr:row>131128</xdr:row>
          <xdr:rowOff>0</xdr:rowOff>
        </xdr:to>
        <xdr:sp macro="" textlink="">
          <xdr:nvSpPr>
            <xdr:cNvPr id="60559" name="Button 143" hidden="1">
              <a:extLst>
                <a:ext uri="{63B3BB69-23CF-44E3-9099-C40C66FF867C}">
                  <a14:compatExt spid="_x0000_s605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196664</xdr:row>
          <xdr:rowOff>0</xdr:rowOff>
        </xdr:from>
        <xdr:to>
          <xdr:col>1283</xdr:col>
          <xdr:colOff>0</xdr:colOff>
          <xdr:row>196664</xdr:row>
          <xdr:rowOff>0</xdr:rowOff>
        </xdr:to>
        <xdr:sp macro="" textlink="">
          <xdr:nvSpPr>
            <xdr:cNvPr id="60560" name="Button 144" hidden="1">
              <a:extLst>
                <a:ext uri="{63B3BB69-23CF-44E3-9099-C40C66FF867C}">
                  <a14:compatExt spid="_x0000_s605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262200</xdr:row>
          <xdr:rowOff>0</xdr:rowOff>
        </xdr:from>
        <xdr:to>
          <xdr:col>1283</xdr:col>
          <xdr:colOff>0</xdr:colOff>
          <xdr:row>262200</xdr:row>
          <xdr:rowOff>0</xdr:rowOff>
        </xdr:to>
        <xdr:sp macro="" textlink="">
          <xdr:nvSpPr>
            <xdr:cNvPr id="60561" name="Button 145" hidden="1">
              <a:extLst>
                <a:ext uri="{63B3BB69-23CF-44E3-9099-C40C66FF867C}">
                  <a14:compatExt spid="_x0000_s605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327736</xdr:row>
          <xdr:rowOff>0</xdr:rowOff>
        </xdr:from>
        <xdr:to>
          <xdr:col>1283</xdr:col>
          <xdr:colOff>0</xdr:colOff>
          <xdr:row>327736</xdr:row>
          <xdr:rowOff>0</xdr:rowOff>
        </xdr:to>
        <xdr:sp macro="" textlink="">
          <xdr:nvSpPr>
            <xdr:cNvPr id="60562" name="Button 146" hidden="1">
              <a:extLst>
                <a:ext uri="{63B3BB69-23CF-44E3-9099-C40C66FF867C}">
                  <a14:compatExt spid="_x0000_s605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393272</xdr:row>
          <xdr:rowOff>0</xdr:rowOff>
        </xdr:from>
        <xdr:to>
          <xdr:col>1283</xdr:col>
          <xdr:colOff>0</xdr:colOff>
          <xdr:row>393272</xdr:row>
          <xdr:rowOff>0</xdr:rowOff>
        </xdr:to>
        <xdr:sp macro="" textlink="">
          <xdr:nvSpPr>
            <xdr:cNvPr id="60563" name="Button 147" hidden="1">
              <a:extLst>
                <a:ext uri="{63B3BB69-23CF-44E3-9099-C40C66FF867C}">
                  <a14:compatExt spid="_x0000_s605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458808</xdr:row>
          <xdr:rowOff>0</xdr:rowOff>
        </xdr:from>
        <xdr:to>
          <xdr:col>1283</xdr:col>
          <xdr:colOff>0</xdr:colOff>
          <xdr:row>458808</xdr:row>
          <xdr:rowOff>0</xdr:rowOff>
        </xdr:to>
        <xdr:sp macro="" textlink="">
          <xdr:nvSpPr>
            <xdr:cNvPr id="60564" name="Button 148" hidden="1">
              <a:extLst>
                <a:ext uri="{63B3BB69-23CF-44E3-9099-C40C66FF867C}">
                  <a14:compatExt spid="_x0000_s605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524344</xdr:row>
          <xdr:rowOff>0</xdr:rowOff>
        </xdr:from>
        <xdr:to>
          <xdr:col>1283</xdr:col>
          <xdr:colOff>0</xdr:colOff>
          <xdr:row>524344</xdr:row>
          <xdr:rowOff>0</xdr:rowOff>
        </xdr:to>
        <xdr:sp macro="" textlink="">
          <xdr:nvSpPr>
            <xdr:cNvPr id="60565" name="Button 149" hidden="1">
              <a:extLst>
                <a:ext uri="{63B3BB69-23CF-44E3-9099-C40C66FF867C}">
                  <a14:compatExt spid="_x0000_s605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589880</xdr:row>
          <xdr:rowOff>0</xdr:rowOff>
        </xdr:from>
        <xdr:to>
          <xdr:col>1283</xdr:col>
          <xdr:colOff>0</xdr:colOff>
          <xdr:row>589880</xdr:row>
          <xdr:rowOff>0</xdr:rowOff>
        </xdr:to>
        <xdr:sp macro="" textlink="">
          <xdr:nvSpPr>
            <xdr:cNvPr id="60566" name="Button 150" hidden="1">
              <a:extLst>
                <a:ext uri="{63B3BB69-23CF-44E3-9099-C40C66FF867C}">
                  <a14:compatExt spid="_x0000_s605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655416</xdr:row>
          <xdr:rowOff>0</xdr:rowOff>
        </xdr:from>
        <xdr:to>
          <xdr:col>1283</xdr:col>
          <xdr:colOff>0</xdr:colOff>
          <xdr:row>655416</xdr:row>
          <xdr:rowOff>0</xdr:rowOff>
        </xdr:to>
        <xdr:sp macro="" textlink="">
          <xdr:nvSpPr>
            <xdr:cNvPr id="60567" name="Button 151" hidden="1">
              <a:extLst>
                <a:ext uri="{63B3BB69-23CF-44E3-9099-C40C66FF867C}">
                  <a14:compatExt spid="_x0000_s605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720952</xdr:row>
          <xdr:rowOff>0</xdr:rowOff>
        </xdr:from>
        <xdr:to>
          <xdr:col>1283</xdr:col>
          <xdr:colOff>0</xdr:colOff>
          <xdr:row>720952</xdr:row>
          <xdr:rowOff>0</xdr:rowOff>
        </xdr:to>
        <xdr:sp macro="" textlink="">
          <xdr:nvSpPr>
            <xdr:cNvPr id="60568" name="Button 152" hidden="1">
              <a:extLst>
                <a:ext uri="{63B3BB69-23CF-44E3-9099-C40C66FF867C}">
                  <a14:compatExt spid="_x0000_s605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786488</xdr:row>
          <xdr:rowOff>0</xdr:rowOff>
        </xdr:from>
        <xdr:to>
          <xdr:col>1283</xdr:col>
          <xdr:colOff>0</xdr:colOff>
          <xdr:row>786488</xdr:row>
          <xdr:rowOff>0</xdr:rowOff>
        </xdr:to>
        <xdr:sp macro="" textlink="">
          <xdr:nvSpPr>
            <xdr:cNvPr id="60569" name="Button 153" hidden="1">
              <a:extLst>
                <a:ext uri="{63B3BB69-23CF-44E3-9099-C40C66FF867C}">
                  <a14:compatExt spid="_x0000_s605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852024</xdr:row>
          <xdr:rowOff>0</xdr:rowOff>
        </xdr:from>
        <xdr:to>
          <xdr:col>1283</xdr:col>
          <xdr:colOff>0</xdr:colOff>
          <xdr:row>852024</xdr:row>
          <xdr:rowOff>0</xdr:rowOff>
        </xdr:to>
        <xdr:sp macro="" textlink="">
          <xdr:nvSpPr>
            <xdr:cNvPr id="60570" name="Button 154" hidden="1">
              <a:extLst>
                <a:ext uri="{63B3BB69-23CF-44E3-9099-C40C66FF867C}">
                  <a14:compatExt spid="_x0000_s605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917560</xdr:row>
          <xdr:rowOff>0</xdr:rowOff>
        </xdr:from>
        <xdr:to>
          <xdr:col>1283</xdr:col>
          <xdr:colOff>0</xdr:colOff>
          <xdr:row>917560</xdr:row>
          <xdr:rowOff>0</xdr:rowOff>
        </xdr:to>
        <xdr:sp macro="" textlink="">
          <xdr:nvSpPr>
            <xdr:cNvPr id="60571" name="Button 155" hidden="1">
              <a:extLst>
                <a:ext uri="{63B3BB69-23CF-44E3-9099-C40C66FF867C}">
                  <a14:compatExt spid="_x0000_s605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983096</xdr:row>
          <xdr:rowOff>0</xdr:rowOff>
        </xdr:from>
        <xdr:to>
          <xdr:col>1283</xdr:col>
          <xdr:colOff>0</xdr:colOff>
          <xdr:row>983096</xdr:row>
          <xdr:rowOff>0</xdr:rowOff>
        </xdr:to>
        <xdr:sp macro="" textlink="">
          <xdr:nvSpPr>
            <xdr:cNvPr id="60572" name="Button 156" hidden="1">
              <a:extLst>
                <a:ext uri="{63B3BB69-23CF-44E3-9099-C40C66FF867C}">
                  <a14:compatExt spid="_x0000_s605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1537</xdr:col>
          <xdr:colOff>0</xdr:colOff>
          <xdr:row>56</xdr:row>
          <xdr:rowOff>0</xdr:rowOff>
        </xdr:from>
        <xdr:to>
          <xdr:col>1537</xdr:col>
          <xdr:colOff>0</xdr:colOff>
          <xdr:row>56</xdr:row>
          <xdr:rowOff>0</xdr:rowOff>
        </xdr:to>
        <xdr:sp macro="" textlink="">
          <xdr:nvSpPr>
            <xdr:cNvPr id="60573" name="Button 157" hidden="1">
              <a:extLst>
                <a:ext uri="{63B3BB69-23CF-44E3-9099-C40C66FF867C}">
                  <a14:compatExt spid="_x0000_s605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65592</xdr:row>
          <xdr:rowOff>0</xdr:rowOff>
        </xdr:from>
        <xdr:to>
          <xdr:col>1539</xdr:col>
          <xdr:colOff>0</xdr:colOff>
          <xdr:row>65592</xdr:row>
          <xdr:rowOff>0</xdr:rowOff>
        </xdr:to>
        <xdr:sp macro="" textlink="">
          <xdr:nvSpPr>
            <xdr:cNvPr id="60574" name="Button 158" hidden="1">
              <a:extLst>
                <a:ext uri="{63B3BB69-23CF-44E3-9099-C40C66FF867C}">
                  <a14:compatExt spid="_x0000_s605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131128</xdr:row>
          <xdr:rowOff>0</xdr:rowOff>
        </xdr:from>
        <xdr:to>
          <xdr:col>1539</xdr:col>
          <xdr:colOff>0</xdr:colOff>
          <xdr:row>131128</xdr:row>
          <xdr:rowOff>0</xdr:rowOff>
        </xdr:to>
        <xdr:sp macro="" textlink="">
          <xdr:nvSpPr>
            <xdr:cNvPr id="60575" name="Button 159" hidden="1">
              <a:extLst>
                <a:ext uri="{63B3BB69-23CF-44E3-9099-C40C66FF867C}">
                  <a14:compatExt spid="_x0000_s605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196664</xdr:row>
          <xdr:rowOff>0</xdr:rowOff>
        </xdr:from>
        <xdr:to>
          <xdr:col>1539</xdr:col>
          <xdr:colOff>0</xdr:colOff>
          <xdr:row>196664</xdr:row>
          <xdr:rowOff>0</xdr:rowOff>
        </xdr:to>
        <xdr:sp macro="" textlink="">
          <xdr:nvSpPr>
            <xdr:cNvPr id="60576" name="Button 160" hidden="1">
              <a:extLst>
                <a:ext uri="{63B3BB69-23CF-44E3-9099-C40C66FF867C}">
                  <a14:compatExt spid="_x0000_s605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262200</xdr:row>
          <xdr:rowOff>0</xdr:rowOff>
        </xdr:from>
        <xdr:to>
          <xdr:col>1539</xdr:col>
          <xdr:colOff>0</xdr:colOff>
          <xdr:row>262200</xdr:row>
          <xdr:rowOff>0</xdr:rowOff>
        </xdr:to>
        <xdr:sp macro="" textlink="">
          <xdr:nvSpPr>
            <xdr:cNvPr id="60577" name="Button 161" hidden="1">
              <a:extLst>
                <a:ext uri="{63B3BB69-23CF-44E3-9099-C40C66FF867C}">
                  <a14:compatExt spid="_x0000_s605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327736</xdr:row>
          <xdr:rowOff>0</xdr:rowOff>
        </xdr:from>
        <xdr:to>
          <xdr:col>1539</xdr:col>
          <xdr:colOff>0</xdr:colOff>
          <xdr:row>327736</xdr:row>
          <xdr:rowOff>0</xdr:rowOff>
        </xdr:to>
        <xdr:sp macro="" textlink="">
          <xdr:nvSpPr>
            <xdr:cNvPr id="60578" name="Button 162" hidden="1">
              <a:extLst>
                <a:ext uri="{63B3BB69-23CF-44E3-9099-C40C66FF867C}">
                  <a14:compatExt spid="_x0000_s605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393272</xdr:row>
          <xdr:rowOff>0</xdr:rowOff>
        </xdr:from>
        <xdr:to>
          <xdr:col>1539</xdr:col>
          <xdr:colOff>0</xdr:colOff>
          <xdr:row>393272</xdr:row>
          <xdr:rowOff>0</xdr:rowOff>
        </xdr:to>
        <xdr:sp macro="" textlink="">
          <xdr:nvSpPr>
            <xdr:cNvPr id="60579" name="Button 163" hidden="1">
              <a:extLst>
                <a:ext uri="{63B3BB69-23CF-44E3-9099-C40C66FF867C}">
                  <a14:compatExt spid="_x0000_s605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458808</xdr:row>
          <xdr:rowOff>0</xdr:rowOff>
        </xdr:from>
        <xdr:to>
          <xdr:col>1539</xdr:col>
          <xdr:colOff>0</xdr:colOff>
          <xdr:row>458808</xdr:row>
          <xdr:rowOff>0</xdr:rowOff>
        </xdr:to>
        <xdr:sp macro="" textlink="">
          <xdr:nvSpPr>
            <xdr:cNvPr id="60580" name="Button 164" hidden="1">
              <a:extLst>
                <a:ext uri="{63B3BB69-23CF-44E3-9099-C40C66FF867C}">
                  <a14:compatExt spid="_x0000_s605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524344</xdr:row>
          <xdr:rowOff>0</xdr:rowOff>
        </xdr:from>
        <xdr:to>
          <xdr:col>1539</xdr:col>
          <xdr:colOff>0</xdr:colOff>
          <xdr:row>524344</xdr:row>
          <xdr:rowOff>0</xdr:rowOff>
        </xdr:to>
        <xdr:sp macro="" textlink="">
          <xdr:nvSpPr>
            <xdr:cNvPr id="60581" name="Button 165" hidden="1">
              <a:extLst>
                <a:ext uri="{63B3BB69-23CF-44E3-9099-C40C66FF867C}">
                  <a14:compatExt spid="_x0000_s605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589880</xdr:row>
          <xdr:rowOff>0</xdr:rowOff>
        </xdr:from>
        <xdr:to>
          <xdr:col>1539</xdr:col>
          <xdr:colOff>0</xdr:colOff>
          <xdr:row>589880</xdr:row>
          <xdr:rowOff>0</xdr:rowOff>
        </xdr:to>
        <xdr:sp macro="" textlink="">
          <xdr:nvSpPr>
            <xdr:cNvPr id="60582" name="Button 166" hidden="1">
              <a:extLst>
                <a:ext uri="{63B3BB69-23CF-44E3-9099-C40C66FF867C}">
                  <a14:compatExt spid="_x0000_s605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655416</xdr:row>
          <xdr:rowOff>0</xdr:rowOff>
        </xdr:from>
        <xdr:to>
          <xdr:col>1539</xdr:col>
          <xdr:colOff>0</xdr:colOff>
          <xdr:row>655416</xdr:row>
          <xdr:rowOff>0</xdr:rowOff>
        </xdr:to>
        <xdr:sp macro="" textlink="">
          <xdr:nvSpPr>
            <xdr:cNvPr id="60583" name="Button 167" hidden="1">
              <a:extLst>
                <a:ext uri="{63B3BB69-23CF-44E3-9099-C40C66FF867C}">
                  <a14:compatExt spid="_x0000_s605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720952</xdr:row>
          <xdr:rowOff>0</xdr:rowOff>
        </xdr:from>
        <xdr:to>
          <xdr:col>1539</xdr:col>
          <xdr:colOff>0</xdr:colOff>
          <xdr:row>720952</xdr:row>
          <xdr:rowOff>0</xdr:rowOff>
        </xdr:to>
        <xdr:sp macro="" textlink="">
          <xdr:nvSpPr>
            <xdr:cNvPr id="60584" name="Button 168" hidden="1">
              <a:extLst>
                <a:ext uri="{63B3BB69-23CF-44E3-9099-C40C66FF867C}">
                  <a14:compatExt spid="_x0000_s605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786488</xdr:row>
          <xdr:rowOff>0</xdr:rowOff>
        </xdr:from>
        <xdr:to>
          <xdr:col>1539</xdr:col>
          <xdr:colOff>0</xdr:colOff>
          <xdr:row>786488</xdr:row>
          <xdr:rowOff>0</xdr:rowOff>
        </xdr:to>
        <xdr:sp macro="" textlink="">
          <xdr:nvSpPr>
            <xdr:cNvPr id="60585" name="Button 169" hidden="1">
              <a:extLst>
                <a:ext uri="{63B3BB69-23CF-44E3-9099-C40C66FF867C}">
                  <a14:compatExt spid="_x0000_s605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852024</xdr:row>
          <xdr:rowOff>0</xdr:rowOff>
        </xdr:from>
        <xdr:to>
          <xdr:col>1539</xdr:col>
          <xdr:colOff>0</xdr:colOff>
          <xdr:row>852024</xdr:row>
          <xdr:rowOff>0</xdr:rowOff>
        </xdr:to>
        <xdr:sp macro="" textlink="">
          <xdr:nvSpPr>
            <xdr:cNvPr id="60586" name="Button 170" hidden="1">
              <a:extLst>
                <a:ext uri="{63B3BB69-23CF-44E3-9099-C40C66FF867C}">
                  <a14:compatExt spid="_x0000_s605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917560</xdr:row>
          <xdr:rowOff>0</xdr:rowOff>
        </xdr:from>
        <xdr:to>
          <xdr:col>1539</xdr:col>
          <xdr:colOff>0</xdr:colOff>
          <xdr:row>917560</xdr:row>
          <xdr:rowOff>0</xdr:rowOff>
        </xdr:to>
        <xdr:sp macro="" textlink="">
          <xdr:nvSpPr>
            <xdr:cNvPr id="60587" name="Button 171" hidden="1">
              <a:extLst>
                <a:ext uri="{63B3BB69-23CF-44E3-9099-C40C66FF867C}">
                  <a14:compatExt spid="_x0000_s605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983096</xdr:row>
          <xdr:rowOff>0</xdr:rowOff>
        </xdr:from>
        <xdr:to>
          <xdr:col>1539</xdr:col>
          <xdr:colOff>0</xdr:colOff>
          <xdr:row>983096</xdr:row>
          <xdr:rowOff>0</xdr:rowOff>
        </xdr:to>
        <xdr:sp macro="" textlink="">
          <xdr:nvSpPr>
            <xdr:cNvPr id="60588" name="Button 172" hidden="1">
              <a:extLst>
                <a:ext uri="{63B3BB69-23CF-44E3-9099-C40C66FF867C}">
                  <a14:compatExt spid="_x0000_s605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1793</xdr:col>
          <xdr:colOff>0</xdr:colOff>
          <xdr:row>56</xdr:row>
          <xdr:rowOff>0</xdr:rowOff>
        </xdr:from>
        <xdr:to>
          <xdr:col>1793</xdr:col>
          <xdr:colOff>0</xdr:colOff>
          <xdr:row>56</xdr:row>
          <xdr:rowOff>0</xdr:rowOff>
        </xdr:to>
        <xdr:sp macro="" textlink="">
          <xdr:nvSpPr>
            <xdr:cNvPr id="60589" name="Button 173" hidden="1">
              <a:extLst>
                <a:ext uri="{63B3BB69-23CF-44E3-9099-C40C66FF867C}">
                  <a14:compatExt spid="_x0000_s605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65592</xdr:row>
          <xdr:rowOff>0</xdr:rowOff>
        </xdr:from>
        <xdr:to>
          <xdr:col>1795</xdr:col>
          <xdr:colOff>0</xdr:colOff>
          <xdr:row>65592</xdr:row>
          <xdr:rowOff>0</xdr:rowOff>
        </xdr:to>
        <xdr:sp macro="" textlink="">
          <xdr:nvSpPr>
            <xdr:cNvPr id="60590" name="Button 174" hidden="1">
              <a:extLst>
                <a:ext uri="{63B3BB69-23CF-44E3-9099-C40C66FF867C}">
                  <a14:compatExt spid="_x0000_s605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131128</xdr:row>
          <xdr:rowOff>0</xdr:rowOff>
        </xdr:from>
        <xdr:to>
          <xdr:col>1795</xdr:col>
          <xdr:colOff>0</xdr:colOff>
          <xdr:row>131128</xdr:row>
          <xdr:rowOff>0</xdr:rowOff>
        </xdr:to>
        <xdr:sp macro="" textlink="">
          <xdr:nvSpPr>
            <xdr:cNvPr id="60591" name="Button 175" hidden="1">
              <a:extLst>
                <a:ext uri="{63B3BB69-23CF-44E3-9099-C40C66FF867C}">
                  <a14:compatExt spid="_x0000_s605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196664</xdr:row>
          <xdr:rowOff>0</xdr:rowOff>
        </xdr:from>
        <xdr:to>
          <xdr:col>1795</xdr:col>
          <xdr:colOff>0</xdr:colOff>
          <xdr:row>196664</xdr:row>
          <xdr:rowOff>0</xdr:rowOff>
        </xdr:to>
        <xdr:sp macro="" textlink="">
          <xdr:nvSpPr>
            <xdr:cNvPr id="60592" name="Button 176" hidden="1">
              <a:extLst>
                <a:ext uri="{63B3BB69-23CF-44E3-9099-C40C66FF867C}">
                  <a14:compatExt spid="_x0000_s605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262200</xdr:row>
          <xdr:rowOff>0</xdr:rowOff>
        </xdr:from>
        <xdr:to>
          <xdr:col>1795</xdr:col>
          <xdr:colOff>0</xdr:colOff>
          <xdr:row>262200</xdr:row>
          <xdr:rowOff>0</xdr:rowOff>
        </xdr:to>
        <xdr:sp macro="" textlink="">
          <xdr:nvSpPr>
            <xdr:cNvPr id="60593" name="Button 177" hidden="1">
              <a:extLst>
                <a:ext uri="{63B3BB69-23CF-44E3-9099-C40C66FF867C}">
                  <a14:compatExt spid="_x0000_s605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327736</xdr:row>
          <xdr:rowOff>0</xdr:rowOff>
        </xdr:from>
        <xdr:to>
          <xdr:col>1795</xdr:col>
          <xdr:colOff>0</xdr:colOff>
          <xdr:row>327736</xdr:row>
          <xdr:rowOff>0</xdr:rowOff>
        </xdr:to>
        <xdr:sp macro="" textlink="">
          <xdr:nvSpPr>
            <xdr:cNvPr id="60594" name="Button 178" hidden="1">
              <a:extLst>
                <a:ext uri="{63B3BB69-23CF-44E3-9099-C40C66FF867C}">
                  <a14:compatExt spid="_x0000_s605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393272</xdr:row>
          <xdr:rowOff>0</xdr:rowOff>
        </xdr:from>
        <xdr:to>
          <xdr:col>1795</xdr:col>
          <xdr:colOff>0</xdr:colOff>
          <xdr:row>393272</xdr:row>
          <xdr:rowOff>0</xdr:rowOff>
        </xdr:to>
        <xdr:sp macro="" textlink="">
          <xdr:nvSpPr>
            <xdr:cNvPr id="60595" name="Button 179" hidden="1">
              <a:extLst>
                <a:ext uri="{63B3BB69-23CF-44E3-9099-C40C66FF867C}">
                  <a14:compatExt spid="_x0000_s605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458808</xdr:row>
          <xdr:rowOff>0</xdr:rowOff>
        </xdr:from>
        <xdr:to>
          <xdr:col>1795</xdr:col>
          <xdr:colOff>0</xdr:colOff>
          <xdr:row>458808</xdr:row>
          <xdr:rowOff>0</xdr:rowOff>
        </xdr:to>
        <xdr:sp macro="" textlink="">
          <xdr:nvSpPr>
            <xdr:cNvPr id="60596" name="Button 180" hidden="1">
              <a:extLst>
                <a:ext uri="{63B3BB69-23CF-44E3-9099-C40C66FF867C}">
                  <a14:compatExt spid="_x0000_s605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524344</xdr:row>
          <xdr:rowOff>0</xdr:rowOff>
        </xdr:from>
        <xdr:to>
          <xdr:col>1795</xdr:col>
          <xdr:colOff>0</xdr:colOff>
          <xdr:row>524344</xdr:row>
          <xdr:rowOff>0</xdr:rowOff>
        </xdr:to>
        <xdr:sp macro="" textlink="">
          <xdr:nvSpPr>
            <xdr:cNvPr id="60597" name="Button 181" hidden="1">
              <a:extLst>
                <a:ext uri="{63B3BB69-23CF-44E3-9099-C40C66FF867C}">
                  <a14:compatExt spid="_x0000_s605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589880</xdr:row>
          <xdr:rowOff>0</xdr:rowOff>
        </xdr:from>
        <xdr:to>
          <xdr:col>1795</xdr:col>
          <xdr:colOff>0</xdr:colOff>
          <xdr:row>589880</xdr:row>
          <xdr:rowOff>0</xdr:rowOff>
        </xdr:to>
        <xdr:sp macro="" textlink="">
          <xdr:nvSpPr>
            <xdr:cNvPr id="60598" name="Button 182" hidden="1">
              <a:extLst>
                <a:ext uri="{63B3BB69-23CF-44E3-9099-C40C66FF867C}">
                  <a14:compatExt spid="_x0000_s605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655416</xdr:row>
          <xdr:rowOff>0</xdr:rowOff>
        </xdr:from>
        <xdr:to>
          <xdr:col>1795</xdr:col>
          <xdr:colOff>0</xdr:colOff>
          <xdr:row>655416</xdr:row>
          <xdr:rowOff>0</xdr:rowOff>
        </xdr:to>
        <xdr:sp macro="" textlink="">
          <xdr:nvSpPr>
            <xdr:cNvPr id="60599" name="Button 183" hidden="1">
              <a:extLst>
                <a:ext uri="{63B3BB69-23CF-44E3-9099-C40C66FF867C}">
                  <a14:compatExt spid="_x0000_s605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720952</xdr:row>
          <xdr:rowOff>0</xdr:rowOff>
        </xdr:from>
        <xdr:to>
          <xdr:col>1795</xdr:col>
          <xdr:colOff>0</xdr:colOff>
          <xdr:row>720952</xdr:row>
          <xdr:rowOff>0</xdr:rowOff>
        </xdr:to>
        <xdr:sp macro="" textlink="">
          <xdr:nvSpPr>
            <xdr:cNvPr id="60600" name="Button 184" hidden="1">
              <a:extLst>
                <a:ext uri="{63B3BB69-23CF-44E3-9099-C40C66FF867C}">
                  <a14:compatExt spid="_x0000_s606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786488</xdr:row>
          <xdr:rowOff>0</xdr:rowOff>
        </xdr:from>
        <xdr:to>
          <xdr:col>1795</xdr:col>
          <xdr:colOff>0</xdr:colOff>
          <xdr:row>786488</xdr:row>
          <xdr:rowOff>0</xdr:rowOff>
        </xdr:to>
        <xdr:sp macro="" textlink="">
          <xdr:nvSpPr>
            <xdr:cNvPr id="60601" name="Button 185" hidden="1">
              <a:extLst>
                <a:ext uri="{63B3BB69-23CF-44E3-9099-C40C66FF867C}">
                  <a14:compatExt spid="_x0000_s606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852024</xdr:row>
          <xdr:rowOff>0</xdr:rowOff>
        </xdr:from>
        <xdr:to>
          <xdr:col>1795</xdr:col>
          <xdr:colOff>0</xdr:colOff>
          <xdr:row>852024</xdr:row>
          <xdr:rowOff>0</xdr:rowOff>
        </xdr:to>
        <xdr:sp macro="" textlink="">
          <xdr:nvSpPr>
            <xdr:cNvPr id="60602" name="Button 186" hidden="1">
              <a:extLst>
                <a:ext uri="{63B3BB69-23CF-44E3-9099-C40C66FF867C}">
                  <a14:compatExt spid="_x0000_s606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917560</xdr:row>
          <xdr:rowOff>0</xdr:rowOff>
        </xdr:from>
        <xdr:to>
          <xdr:col>1795</xdr:col>
          <xdr:colOff>0</xdr:colOff>
          <xdr:row>917560</xdr:row>
          <xdr:rowOff>0</xdr:rowOff>
        </xdr:to>
        <xdr:sp macro="" textlink="">
          <xdr:nvSpPr>
            <xdr:cNvPr id="60603" name="Button 187" hidden="1">
              <a:extLst>
                <a:ext uri="{63B3BB69-23CF-44E3-9099-C40C66FF867C}">
                  <a14:compatExt spid="_x0000_s606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983096</xdr:row>
          <xdr:rowOff>0</xdr:rowOff>
        </xdr:from>
        <xdr:to>
          <xdr:col>1795</xdr:col>
          <xdr:colOff>0</xdr:colOff>
          <xdr:row>983096</xdr:row>
          <xdr:rowOff>0</xdr:rowOff>
        </xdr:to>
        <xdr:sp macro="" textlink="">
          <xdr:nvSpPr>
            <xdr:cNvPr id="60604" name="Button 188" hidden="1">
              <a:extLst>
                <a:ext uri="{63B3BB69-23CF-44E3-9099-C40C66FF867C}">
                  <a14:compatExt spid="_x0000_s606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2049</xdr:col>
          <xdr:colOff>0</xdr:colOff>
          <xdr:row>56</xdr:row>
          <xdr:rowOff>0</xdr:rowOff>
        </xdr:from>
        <xdr:to>
          <xdr:col>2049</xdr:col>
          <xdr:colOff>0</xdr:colOff>
          <xdr:row>56</xdr:row>
          <xdr:rowOff>0</xdr:rowOff>
        </xdr:to>
        <xdr:sp macro="" textlink="">
          <xdr:nvSpPr>
            <xdr:cNvPr id="60605" name="Button 189" hidden="1">
              <a:extLst>
                <a:ext uri="{63B3BB69-23CF-44E3-9099-C40C66FF867C}">
                  <a14:compatExt spid="_x0000_s606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65592</xdr:row>
          <xdr:rowOff>0</xdr:rowOff>
        </xdr:from>
        <xdr:to>
          <xdr:col>2051</xdr:col>
          <xdr:colOff>0</xdr:colOff>
          <xdr:row>65592</xdr:row>
          <xdr:rowOff>0</xdr:rowOff>
        </xdr:to>
        <xdr:sp macro="" textlink="">
          <xdr:nvSpPr>
            <xdr:cNvPr id="60606" name="Button 190" hidden="1">
              <a:extLst>
                <a:ext uri="{63B3BB69-23CF-44E3-9099-C40C66FF867C}">
                  <a14:compatExt spid="_x0000_s606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131128</xdr:row>
          <xdr:rowOff>0</xdr:rowOff>
        </xdr:from>
        <xdr:to>
          <xdr:col>2051</xdr:col>
          <xdr:colOff>0</xdr:colOff>
          <xdr:row>131128</xdr:row>
          <xdr:rowOff>0</xdr:rowOff>
        </xdr:to>
        <xdr:sp macro="" textlink="">
          <xdr:nvSpPr>
            <xdr:cNvPr id="60607" name="Button 191" hidden="1">
              <a:extLst>
                <a:ext uri="{63B3BB69-23CF-44E3-9099-C40C66FF867C}">
                  <a14:compatExt spid="_x0000_s606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196664</xdr:row>
          <xdr:rowOff>0</xdr:rowOff>
        </xdr:from>
        <xdr:to>
          <xdr:col>2051</xdr:col>
          <xdr:colOff>0</xdr:colOff>
          <xdr:row>196664</xdr:row>
          <xdr:rowOff>0</xdr:rowOff>
        </xdr:to>
        <xdr:sp macro="" textlink="">
          <xdr:nvSpPr>
            <xdr:cNvPr id="60608" name="Button 192" hidden="1">
              <a:extLst>
                <a:ext uri="{63B3BB69-23CF-44E3-9099-C40C66FF867C}">
                  <a14:compatExt spid="_x0000_s606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262200</xdr:row>
          <xdr:rowOff>0</xdr:rowOff>
        </xdr:from>
        <xdr:to>
          <xdr:col>2051</xdr:col>
          <xdr:colOff>0</xdr:colOff>
          <xdr:row>262200</xdr:row>
          <xdr:rowOff>0</xdr:rowOff>
        </xdr:to>
        <xdr:sp macro="" textlink="">
          <xdr:nvSpPr>
            <xdr:cNvPr id="60609" name="Button 193" hidden="1">
              <a:extLst>
                <a:ext uri="{63B3BB69-23CF-44E3-9099-C40C66FF867C}">
                  <a14:compatExt spid="_x0000_s606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327736</xdr:row>
          <xdr:rowOff>0</xdr:rowOff>
        </xdr:from>
        <xdr:to>
          <xdr:col>2051</xdr:col>
          <xdr:colOff>0</xdr:colOff>
          <xdr:row>327736</xdr:row>
          <xdr:rowOff>0</xdr:rowOff>
        </xdr:to>
        <xdr:sp macro="" textlink="">
          <xdr:nvSpPr>
            <xdr:cNvPr id="60610" name="Button 194" hidden="1">
              <a:extLst>
                <a:ext uri="{63B3BB69-23CF-44E3-9099-C40C66FF867C}">
                  <a14:compatExt spid="_x0000_s606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393272</xdr:row>
          <xdr:rowOff>0</xdr:rowOff>
        </xdr:from>
        <xdr:to>
          <xdr:col>2051</xdr:col>
          <xdr:colOff>0</xdr:colOff>
          <xdr:row>393272</xdr:row>
          <xdr:rowOff>0</xdr:rowOff>
        </xdr:to>
        <xdr:sp macro="" textlink="">
          <xdr:nvSpPr>
            <xdr:cNvPr id="60611" name="Button 195" hidden="1">
              <a:extLst>
                <a:ext uri="{63B3BB69-23CF-44E3-9099-C40C66FF867C}">
                  <a14:compatExt spid="_x0000_s606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458808</xdr:row>
          <xdr:rowOff>0</xdr:rowOff>
        </xdr:from>
        <xdr:to>
          <xdr:col>2051</xdr:col>
          <xdr:colOff>0</xdr:colOff>
          <xdr:row>458808</xdr:row>
          <xdr:rowOff>0</xdr:rowOff>
        </xdr:to>
        <xdr:sp macro="" textlink="">
          <xdr:nvSpPr>
            <xdr:cNvPr id="60612" name="Button 196" hidden="1">
              <a:extLst>
                <a:ext uri="{63B3BB69-23CF-44E3-9099-C40C66FF867C}">
                  <a14:compatExt spid="_x0000_s606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524344</xdr:row>
          <xdr:rowOff>0</xdr:rowOff>
        </xdr:from>
        <xdr:to>
          <xdr:col>2051</xdr:col>
          <xdr:colOff>0</xdr:colOff>
          <xdr:row>524344</xdr:row>
          <xdr:rowOff>0</xdr:rowOff>
        </xdr:to>
        <xdr:sp macro="" textlink="">
          <xdr:nvSpPr>
            <xdr:cNvPr id="60613" name="Button 197" hidden="1">
              <a:extLst>
                <a:ext uri="{63B3BB69-23CF-44E3-9099-C40C66FF867C}">
                  <a14:compatExt spid="_x0000_s606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589880</xdr:row>
          <xdr:rowOff>0</xdr:rowOff>
        </xdr:from>
        <xdr:to>
          <xdr:col>2051</xdr:col>
          <xdr:colOff>0</xdr:colOff>
          <xdr:row>589880</xdr:row>
          <xdr:rowOff>0</xdr:rowOff>
        </xdr:to>
        <xdr:sp macro="" textlink="">
          <xdr:nvSpPr>
            <xdr:cNvPr id="60614" name="Button 198" hidden="1">
              <a:extLst>
                <a:ext uri="{63B3BB69-23CF-44E3-9099-C40C66FF867C}">
                  <a14:compatExt spid="_x0000_s606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655416</xdr:row>
          <xdr:rowOff>0</xdr:rowOff>
        </xdr:from>
        <xdr:to>
          <xdr:col>2051</xdr:col>
          <xdr:colOff>0</xdr:colOff>
          <xdr:row>655416</xdr:row>
          <xdr:rowOff>0</xdr:rowOff>
        </xdr:to>
        <xdr:sp macro="" textlink="">
          <xdr:nvSpPr>
            <xdr:cNvPr id="60615" name="Button 199" hidden="1">
              <a:extLst>
                <a:ext uri="{63B3BB69-23CF-44E3-9099-C40C66FF867C}">
                  <a14:compatExt spid="_x0000_s606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720952</xdr:row>
          <xdr:rowOff>0</xdr:rowOff>
        </xdr:from>
        <xdr:to>
          <xdr:col>2051</xdr:col>
          <xdr:colOff>0</xdr:colOff>
          <xdr:row>720952</xdr:row>
          <xdr:rowOff>0</xdr:rowOff>
        </xdr:to>
        <xdr:sp macro="" textlink="">
          <xdr:nvSpPr>
            <xdr:cNvPr id="60616" name="Button 200" hidden="1">
              <a:extLst>
                <a:ext uri="{63B3BB69-23CF-44E3-9099-C40C66FF867C}">
                  <a14:compatExt spid="_x0000_s606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786488</xdr:row>
          <xdr:rowOff>0</xdr:rowOff>
        </xdr:from>
        <xdr:to>
          <xdr:col>2051</xdr:col>
          <xdr:colOff>0</xdr:colOff>
          <xdr:row>786488</xdr:row>
          <xdr:rowOff>0</xdr:rowOff>
        </xdr:to>
        <xdr:sp macro="" textlink="">
          <xdr:nvSpPr>
            <xdr:cNvPr id="60617" name="Button 201" hidden="1">
              <a:extLst>
                <a:ext uri="{63B3BB69-23CF-44E3-9099-C40C66FF867C}">
                  <a14:compatExt spid="_x0000_s606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852024</xdr:row>
          <xdr:rowOff>0</xdr:rowOff>
        </xdr:from>
        <xdr:to>
          <xdr:col>2051</xdr:col>
          <xdr:colOff>0</xdr:colOff>
          <xdr:row>852024</xdr:row>
          <xdr:rowOff>0</xdr:rowOff>
        </xdr:to>
        <xdr:sp macro="" textlink="">
          <xdr:nvSpPr>
            <xdr:cNvPr id="60618" name="Button 202" hidden="1">
              <a:extLst>
                <a:ext uri="{63B3BB69-23CF-44E3-9099-C40C66FF867C}">
                  <a14:compatExt spid="_x0000_s606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917560</xdr:row>
          <xdr:rowOff>0</xdr:rowOff>
        </xdr:from>
        <xdr:to>
          <xdr:col>2051</xdr:col>
          <xdr:colOff>0</xdr:colOff>
          <xdr:row>917560</xdr:row>
          <xdr:rowOff>0</xdr:rowOff>
        </xdr:to>
        <xdr:sp macro="" textlink="">
          <xdr:nvSpPr>
            <xdr:cNvPr id="60619" name="Button 203" hidden="1">
              <a:extLst>
                <a:ext uri="{63B3BB69-23CF-44E3-9099-C40C66FF867C}">
                  <a14:compatExt spid="_x0000_s606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983096</xdr:row>
          <xdr:rowOff>0</xdr:rowOff>
        </xdr:from>
        <xdr:to>
          <xdr:col>2051</xdr:col>
          <xdr:colOff>0</xdr:colOff>
          <xdr:row>983096</xdr:row>
          <xdr:rowOff>0</xdr:rowOff>
        </xdr:to>
        <xdr:sp macro="" textlink="">
          <xdr:nvSpPr>
            <xdr:cNvPr id="60620" name="Button 204" hidden="1">
              <a:extLst>
                <a:ext uri="{63B3BB69-23CF-44E3-9099-C40C66FF867C}">
                  <a14:compatExt spid="_x0000_s606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2305</xdr:col>
          <xdr:colOff>0</xdr:colOff>
          <xdr:row>56</xdr:row>
          <xdr:rowOff>0</xdr:rowOff>
        </xdr:from>
        <xdr:to>
          <xdr:col>2305</xdr:col>
          <xdr:colOff>0</xdr:colOff>
          <xdr:row>56</xdr:row>
          <xdr:rowOff>0</xdr:rowOff>
        </xdr:to>
        <xdr:sp macro="" textlink="">
          <xdr:nvSpPr>
            <xdr:cNvPr id="60621" name="Button 205" hidden="1">
              <a:extLst>
                <a:ext uri="{63B3BB69-23CF-44E3-9099-C40C66FF867C}">
                  <a14:compatExt spid="_x0000_s606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65592</xdr:row>
          <xdr:rowOff>0</xdr:rowOff>
        </xdr:from>
        <xdr:to>
          <xdr:col>2307</xdr:col>
          <xdr:colOff>0</xdr:colOff>
          <xdr:row>65592</xdr:row>
          <xdr:rowOff>0</xdr:rowOff>
        </xdr:to>
        <xdr:sp macro="" textlink="">
          <xdr:nvSpPr>
            <xdr:cNvPr id="60622" name="Button 206" hidden="1">
              <a:extLst>
                <a:ext uri="{63B3BB69-23CF-44E3-9099-C40C66FF867C}">
                  <a14:compatExt spid="_x0000_s606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131128</xdr:row>
          <xdr:rowOff>0</xdr:rowOff>
        </xdr:from>
        <xdr:to>
          <xdr:col>2307</xdr:col>
          <xdr:colOff>0</xdr:colOff>
          <xdr:row>131128</xdr:row>
          <xdr:rowOff>0</xdr:rowOff>
        </xdr:to>
        <xdr:sp macro="" textlink="">
          <xdr:nvSpPr>
            <xdr:cNvPr id="60623" name="Button 207" hidden="1">
              <a:extLst>
                <a:ext uri="{63B3BB69-23CF-44E3-9099-C40C66FF867C}">
                  <a14:compatExt spid="_x0000_s606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196664</xdr:row>
          <xdr:rowOff>0</xdr:rowOff>
        </xdr:from>
        <xdr:to>
          <xdr:col>2307</xdr:col>
          <xdr:colOff>0</xdr:colOff>
          <xdr:row>196664</xdr:row>
          <xdr:rowOff>0</xdr:rowOff>
        </xdr:to>
        <xdr:sp macro="" textlink="">
          <xdr:nvSpPr>
            <xdr:cNvPr id="60624" name="Button 208" hidden="1">
              <a:extLst>
                <a:ext uri="{63B3BB69-23CF-44E3-9099-C40C66FF867C}">
                  <a14:compatExt spid="_x0000_s606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262200</xdr:row>
          <xdr:rowOff>0</xdr:rowOff>
        </xdr:from>
        <xdr:to>
          <xdr:col>2307</xdr:col>
          <xdr:colOff>0</xdr:colOff>
          <xdr:row>262200</xdr:row>
          <xdr:rowOff>0</xdr:rowOff>
        </xdr:to>
        <xdr:sp macro="" textlink="">
          <xdr:nvSpPr>
            <xdr:cNvPr id="60625" name="Button 209" hidden="1">
              <a:extLst>
                <a:ext uri="{63B3BB69-23CF-44E3-9099-C40C66FF867C}">
                  <a14:compatExt spid="_x0000_s606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327736</xdr:row>
          <xdr:rowOff>0</xdr:rowOff>
        </xdr:from>
        <xdr:to>
          <xdr:col>2307</xdr:col>
          <xdr:colOff>0</xdr:colOff>
          <xdr:row>327736</xdr:row>
          <xdr:rowOff>0</xdr:rowOff>
        </xdr:to>
        <xdr:sp macro="" textlink="">
          <xdr:nvSpPr>
            <xdr:cNvPr id="60626" name="Button 210" hidden="1">
              <a:extLst>
                <a:ext uri="{63B3BB69-23CF-44E3-9099-C40C66FF867C}">
                  <a14:compatExt spid="_x0000_s606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393272</xdr:row>
          <xdr:rowOff>0</xdr:rowOff>
        </xdr:from>
        <xdr:to>
          <xdr:col>2307</xdr:col>
          <xdr:colOff>0</xdr:colOff>
          <xdr:row>393272</xdr:row>
          <xdr:rowOff>0</xdr:rowOff>
        </xdr:to>
        <xdr:sp macro="" textlink="">
          <xdr:nvSpPr>
            <xdr:cNvPr id="60627" name="Button 211" hidden="1">
              <a:extLst>
                <a:ext uri="{63B3BB69-23CF-44E3-9099-C40C66FF867C}">
                  <a14:compatExt spid="_x0000_s606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458808</xdr:row>
          <xdr:rowOff>0</xdr:rowOff>
        </xdr:from>
        <xdr:to>
          <xdr:col>2307</xdr:col>
          <xdr:colOff>0</xdr:colOff>
          <xdr:row>458808</xdr:row>
          <xdr:rowOff>0</xdr:rowOff>
        </xdr:to>
        <xdr:sp macro="" textlink="">
          <xdr:nvSpPr>
            <xdr:cNvPr id="60628" name="Button 212" hidden="1">
              <a:extLst>
                <a:ext uri="{63B3BB69-23CF-44E3-9099-C40C66FF867C}">
                  <a14:compatExt spid="_x0000_s606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524344</xdr:row>
          <xdr:rowOff>0</xdr:rowOff>
        </xdr:from>
        <xdr:to>
          <xdr:col>2307</xdr:col>
          <xdr:colOff>0</xdr:colOff>
          <xdr:row>524344</xdr:row>
          <xdr:rowOff>0</xdr:rowOff>
        </xdr:to>
        <xdr:sp macro="" textlink="">
          <xdr:nvSpPr>
            <xdr:cNvPr id="60629" name="Button 213" hidden="1">
              <a:extLst>
                <a:ext uri="{63B3BB69-23CF-44E3-9099-C40C66FF867C}">
                  <a14:compatExt spid="_x0000_s606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589880</xdr:row>
          <xdr:rowOff>0</xdr:rowOff>
        </xdr:from>
        <xdr:to>
          <xdr:col>2307</xdr:col>
          <xdr:colOff>0</xdr:colOff>
          <xdr:row>589880</xdr:row>
          <xdr:rowOff>0</xdr:rowOff>
        </xdr:to>
        <xdr:sp macro="" textlink="">
          <xdr:nvSpPr>
            <xdr:cNvPr id="60630" name="Button 214" hidden="1">
              <a:extLst>
                <a:ext uri="{63B3BB69-23CF-44E3-9099-C40C66FF867C}">
                  <a14:compatExt spid="_x0000_s606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655416</xdr:row>
          <xdr:rowOff>0</xdr:rowOff>
        </xdr:from>
        <xdr:to>
          <xdr:col>2307</xdr:col>
          <xdr:colOff>0</xdr:colOff>
          <xdr:row>655416</xdr:row>
          <xdr:rowOff>0</xdr:rowOff>
        </xdr:to>
        <xdr:sp macro="" textlink="">
          <xdr:nvSpPr>
            <xdr:cNvPr id="60631" name="Button 215" hidden="1">
              <a:extLst>
                <a:ext uri="{63B3BB69-23CF-44E3-9099-C40C66FF867C}">
                  <a14:compatExt spid="_x0000_s606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720952</xdr:row>
          <xdr:rowOff>0</xdr:rowOff>
        </xdr:from>
        <xdr:to>
          <xdr:col>2307</xdr:col>
          <xdr:colOff>0</xdr:colOff>
          <xdr:row>720952</xdr:row>
          <xdr:rowOff>0</xdr:rowOff>
        </xdr:to>
        <xdr:sp macro="" textlink="">
          <xdr:nvSpPr>
            <xdr:cNvPr id="60632" name="Button 216" hidden="1">
              <a:extLst>
                <a:ext uri="{63B3BB69-23CF-44E3-9099-C40C66FF867C}">
                  <a14:compatExt spid="_x0000_s606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786488</xdr:row>
          <xdr:rowOff>0</xdr:rowOff>
        </xdr:from>
        <xdr:to>
          <xdr:col>2307</xdr:col>
          <xdr:colOff>0</xdr:colOff>
          <xdr:row>786488</xdr:row>
          <xdr:rowOff>0</xdr:rowOff>
        </xdr:to>
        <xdr:sp macro="" textlink="">
          <xdr:nvSpPr>
            <xdr:cNvPr id="60633" name="Button 217" hidden="1">
              <a:extLst>
                <a:ext uri="{63B3BB69-23CF-44E3-9099-C40C66FF867C}">
                  <a14:compatExt spid="_x0000_s606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852024</xdr:row>
          <xdr:rowOff>0</xdr:rowOff>
        </xdr:from>
        <xdr:to>
          <xdr:col>2307</xdr:col>
          <xdr:colOff>0</xdr:colOff>
          <xdr:row>852024</xdr:row>
          <xdr:rowOff>0</xdr:rowOff>
        </xdr:to>
        <xdr:sp macro="" textlink="">
          <xdr:nvSpPr>
            <xdr:cNvPr id="60634" name="Button 218" hidden="1">
              <a:extLst>
                <a:ext uri="{63B3BB69-23CF-44E3-9099-C40C66FF867C}">
                  <a14:compatExt spid="_x0000_s606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917560</xdr:row>
          <xdr:rowOff>0</xdr:rowOff>
        </xdr:from>
        <xdr:to>
          <xdr:col>2307</xdr:col>
          <xdr:colOff>0</xdr:colOff>
          <xdr:row>917560</xdr:row>
          <xdr:rowOff>0</xdr:rowOff>
        </xdr:to>
        <xdr:sp macro="" textlink="">
          <xdr:nvSpPr>
            <xdr:cNvPr id="60635" name="Button 219" hidden="1">
              <a:extLst>
                <a:ext uri="{63B3BB69-23CF-44E3-9099-C40C66FF867C}">
                  <a14:compatExt spid="_x0000_s606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983096</xdr:row>
          <xdr:rowOff>0</xdr:rowOff>
        </xdr:from>
        <xdr:to>
          <xdr:col>2307</xdr:col>
          <xdr:colOff>0</xdr:colOff>
          <xdr:row>983096</xdr:row>
          <xdr:rowOff>0</xdr:rowOff>
        </xdr:to>
        <xdr:sp macro="" textlink="">
          <xdr:nvSpPr>
            <xdr:cNvPr id="60636" name="Button 220" hidden="1">
              <a:extLst>
                <a:ext uri="{63B3BB69-23CF-44E3-9099-C40C66FF867C}">
                  <a14:compatExt spid="_x0000_s606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2561</xdr:col>
          <xdr:colOff>0</xdr:colOff>
          <xdr:row>56</xdr:row>
          <xdr:rowOff>0</xdr:rowOff>
        </xdr:from>
        <xdr:to>
          <xdr:col>2561</xdr:col>
          <xdr:colOff>0</xdr:colOff>
          <xdr:row>56</xdr:row>
          <xdr:rowOff>0</xdr:rowOff>
        </xdr:to>
        <xdr:sp macro="" textlink="">
          <xdr:nvSpPr>
            <xdr:cNvPr id="60637" name="Button 221" hidden="1">
              <a:extLst>
                <a:ext uri="{63B3BB69-23CF-44E3-9099-C40C66FF867C}">
                  <a14:compatExt spid="_x0000_s606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65592</xdr:row>
          <xdr:rowOff>0</xdr:rowOff>
        </xdr:from>
        <xdr:to>
          <xdr:col>2563</xdr:col>
          <xdr:colOff>0</xdr:colOff>
          <xdr:row>65592</xdr:row>
          <xdr:rowOff>0</xdr:rowOff>
        </xdr:to>
        <xdr:sp macro="" textlink="">
          <xdr:nvSpPr>
            <xdr:cNvPr id="60638" name="Button 222" hidden="1">
              <a:extLst>
                <a:ext uri="{63B3BB69-23CF-44E3-9099-C40C66FF867C}">
                  <a14:compatExt spid="_x0000_s606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131128</xdr:row>
          <xdr:rowOff>0</xdr:rowOff>
        </xdr:from>
        <xdr:to>
          <xdr:col>2563</xdr:col>
          <xdr:colOff>0</xdr:colOff>
          <xdr:row>131128</xdr:row>
          <xdr:rowOff>0</xdr:rowOff>
        </xdr:to>
        <xdr:sp macro="" textlink="">
          <xdr:nvSpPr>
            <xdr:cNvPr id="60639" name="Button 223" hidden="1">
              <a:extLst>
                <a:ext uri="{63B3BB69-23CF-44E3-9099-C40C66FF867C}">
                  <a14:compatExt spid="_x0000_s606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196664</xdr:row>
          <xdr:rowOff>0</xdr:rowOff>
        </xdr:from>
        <xdr:to>
          <xdr:col>2563</xdr:col>
          <xdr:colOff>0</xdr:colOff>
          <xdr:row>196664</xdr:row>
          <xdr:rowOff>0</xdr:rowOff>
        </xdr:to>
        <xdr:sp macro="" textlink="">
          <xdr:nvSpPr>
            <xdr:cNvPr id="60640" name="Button 224" hidden="1">
              <a:extLst>
                <a:ext uri="{63B3BB69-23CF-44E3-9099-C40C66FF867C}">
                  <a14:compatExt spid="_x0000_s606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262200</xdr:row>
          <xdr:rowOff>0</xdr:rowOff>
        </xdr:from>
        <xdr:to>
          <xdr:col>2563</xdr:col>
          <xdr:colOff>0</xdr:colOff>
          <xdr:row>262200</xdr:row>
          <xdr:rowOff>0</xdr:rowOff>
        </xdr:to>
        <xdr:sp macro="" textlink="">
          <xdr:nvSpPr>
            <xdr:cNvPr id="60641" name="Button 225" hidden="1">
              <a:extLst>
                <a:ext uri="{63B3BB69-23CF-44E3-9099-C40C66FF867C}">
                  <a14:compatExt spid="_x0000_s606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327736</xdr:row>
          <xdr:rowOff>0</xdr:rowOff>
        </xdr:from>
        <xdr:to>
          <xdr:col>2563</xdr:col>
          <xdr:colOff>0</xdr:colOff>
          <xdr:row>327736</xdr:row>
          <xdr:rowOff>0</xdr:rowOff>
        </xdr:to>
        <xdr:sp macro="" textlink="">
          <xdr:nvSpPr>
            <xdr:cNvPr id="60642" name="Button 226" hidden="1">
              <a:extLst>
                <a:ext uri="{63B3BB69-23CF-44E3-9099-C40C66FF867C}">
                  <a14:compatExt spid="_x0000_s606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393272</xdr:row>
          <xdr:rowOff>0</xdr:rowOff>
        </xdr:from>
        <xdr:to>
          <xdr:col>2563</xdr:col>
          <xdr:colOff>0</xdr:colOff>
          <xdr:row>393272</xdr:row>
          <xdr:rowOff>0</xdr:rowOff>
        </xdr:to>
        <xdr:sp macro="" textlink="">
          <xdr:nvSpPr>
            <xdr:cNvPr id="60643" name="Button 227" hidden="1">
              <a:extLst>
                <a:ext uri="{63B3BB69-23CF-44E3-9099-C40C66FF867C}">
                  <a14:compatExt spid="_x0000_s606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458808</xdr:row>
          <xdr:rowOff>0</xdr:rowOff>
        </xdr:from>
        <xdr:to>
          <xdr:col>2563</xdr:col>
          <xdr:colOff>0</xdr:colOff>
          <xdr:row>458808</xdr:row>
          <xdr:rowOff>0</xdr:rowOff>
        </xdr:to>
        <xdr:sp macro="" textlink="">
          <xdr:nvSpPr>
            <xdr:cNvPr id="60644" name="Button 228" hidden="1">
              <a:extLst>
                <a:ext uri="{63B3BB69-23CF-44E3-9099-C40C66FF867C}">
                  <a14:compatExt spid="_x0000_s606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524344</xdr:row>
          <xdr:rowOff>0</xdr:rowOff>
        </xdr:from>
        <xdr:to>
          <xdr:col>2563</xdr:col>
          <xdr:colOff>0</xdr:colOff>
          <xdr:row>524344</xdr:row>
          <xdr:rowOff>0</xdr:rowOff>
        </xdr:to>
        <xdr:sp macro="" textlink="">
          <xdr:nvSpPr>
            <xdr:cNvPr id="60645" name="Button 229" hidden="1">
              <a:extLst>
                <a:ext uri="{63B3BB69-23CF-44E3-9099-C40C66FF867C}">
                  <a14:compatExt spid="_x0000_s606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589880</xdr:row>
          <xdr:rowOff>0</xdr:rowOff>
        </xdr:from>
        <xdr:to>
          <xdr:col>2563</xdr:col>
          <xdr:colOff>0</xdr:colOff>
          <xdr:row>589880</xdr:row>
          <xdr:rowOff>0</xdr:rowOff>
        </xdr:to>
        <xdr:sp macro="" textlink="">
          <xdr:nvSpPr>
            <xdr:cNvPr id="60646" name="Button 230" hidden="1">
              <a:extLst>
                <a:ext uri="{63B3BB69-23CF-44E3-9099-C40C66FF867C}">
                  <a14:compatExt spid="_x0000_s606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655416</xdr:row>
          <xdr:rowOff>0</xdr:rowOff>
        </xdr:from>
        <xdr:to>
          <xdr:col>2563</xdr:col>
          <xdr:colOff>0</xdr:colOff>
          <xdr:row>655416</xdr:row>
          <xdr:rowOff>0</xdr:rowOff>
        </xdr:to>
        <xdr:sp macro="" textlink="">
          <xdr:nvSpPr>
            <xdr:cNvPr id="60647" name="Button 231" hidden="1">
              <a:extLst>
                <a:ext uri="{63B3BB69-23CF-44E3-9099-C40C66FF867C}">
                  <a14:compatExt spid="_x0000_s606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720952</xdr:row>
          <xdr:rowOff>0</xdr:rowOff>
        </xdr:from>
        <xdr:to>
          <xdr:col>2563</xdr:col>
          <xdr:colOff>0</xdr:colOff>
          <xdr:row>720952</xdr:row>
          <xdr:rowOff>0</xdr:rowOff>
        </xdr:to>
        <xdr:sp macro="" textlink="">
          <xdr:nvSpPr>
            <xdr:cNvPr id="60648" name="Button 232" hidden="1">
              <a:extLst>
                <a:ext uri="{63B3BB69-23CF-44E3-9099-C40C66FF867C}">
                  <a14:compatExt spid="_x0000_s606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786488</xdr:row>
          <xdr:rowOff>0</xdr:rowOff>
        </xdr:from>
        <xdr:to>
          <xdr:col>2563</xdr:col>
          <xdr:colOff>0</xdr:colOff>
          <xdr:row>786488</xdr:row>
          <xdr:rowOff>0</xdr:rowOff>
        </xdr:to>
        <xdr:sp macro="" textlink="">
          <xdr:nvSpPr>
            <xdr:cNvPr id="60649" name="Button 233" hidden="1">
              <a:extLst>
                <a:ext uri="{63B3BB69-23CF-44E3-9099-C40C66FF867C}">
                  <a14:compatExt spid="_x0000_s606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852024</xdr:row>
          <xdr:rowOff>0</xdr:rowOff>
        </xdr:from>
        <xdr:to>
          <xdr:col>2563</xdr:col>
          <xdr:colOff>0</xdr:colOff>
          <xdr:row>852024</xdr:row>
          <xdr:rowOff>0</xdr:rowOff>
        </xdr:to>
        <xdr:sp macro="" textlink="">
          <xdr:nvSpPr>
            <xdr:cNvPr id="60650" name="Button 234" hidden="1">
              <a:extLst>
                <a:ext uri="{63B3BB69-23CF-44E3-9099-C40C66FF867C}">
                  <a14:compatExt spid="_x0000_s606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917560</xdr:row>
          <xdr:rowOff>0</xdr:rowOff>
        </xdr:from>
        <xdr:to>
          <xdr:col>2563</xdr:col>
          <xdr:colOff>0</xdr:colOff>
          <xdr:row>917560</xdr:row>
          <xdr:rowOff>0</xdr:rowOff>
        </xdr:to>
        <xdr:sp macro="" textlink="">
          <xdr:nvSpPr>
            <xdr:cNvPr id="60651" name="Button 235" hidden="1">
              <a:extLst>
                <a:ext uri="{63B3BB69-23CF-44E3-9099-C40C66FF867C}">
                  <a14:compatExt spid="_x0000_s606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983096</xdr:row>
          <xdr:rowOff>0</xdr:rowOff>
        </xdr:from>
        <xdr:to>
          <xdr:col>2563</xdr:col>
          <xdr:colOff>0</xdr:colOff>
          <xdr:row>983096</xdr:row>
          <xdr:rowOff>0</xdr:rowOff>
        </xdr:to>
        <xdr:sp macro="" textlink="">
          <xdr:nvSpPr>
            <xdr:cNvPr id="60652" name="Button 236" hidden="1">
              <a:extLst>
                <a:ext uri="{63B3BB69-23CF-44E3-9099-C40C66FF867C}">
                  <a14:compatExt spid="_x0000_s606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2817</xdr:col>
          <xdr:colOff>0</xdr:colOff>
          <xdr:row>56</xdr:row>
          <xdr:rowOff>0</xdr:rowOff>
        </xdr:from>
        <xdr:to>
          <xdr:col>2817</xdr:col>
          <xdr:colOff>0</xdr:colOff>
          <xdr:row>56</xdr:row>
          <xdr:rowOff>0</xdr:rowOff>
        </xdr:to>
        <xdr:sp macro="" textlink="">
          <xdr:nvSpPr>
            <xdr:cNvPr id="60653" name="Button 237" hidden="1">
              <a:extLst>
                <a:ext uri="{63B3BB69-23CF-44E3-9099-C40C66FF867C}">
                  <a14:compatExt spid="_x0000_s606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65592</xdr:row>
          <xdr:rowOff>0</xdr:rowOff>
        </xdr:from>
        <xdr:to>
          <xdr:col>2819</xdr:col>
          <xdr:colOff>0</xdr:colOff>
          <xdr:row>65592</xdr:row>
          <xdr:rowOff>0</xdr:rowOff>
        </xdr:to>
        <xdr:sp macro="" textlink="">
          <xdr:nvSpPr>
            <xdr:cNvPr id="60654" name="Button 238" hidden="1">
              <a:extLst>
                <a:ext uri="{63B3BB69-23CF-44E3-9099-C40C66FF867C}">
                  <a14:compatExt spid="_x0000_s606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131128</xdr:row>
          <xdr:rowOff>0</xdr:rowOff>
        </xdr:from>
        <xdr:to>
          <xdr:col>2819</xdr:col>
          <xdr:colOff>0</xdr:colOff>
          <xdr:row>131128</xdr:row>
          <xdr:rowOff>0</xdr:rowOff>
        </xdr:to>
        <xdr:sp macro="" textlink="">
          <xdr:nvSpPr>
            <xdr:cNvPr id="60655" name="Button 239" hidden="1">
              <a:extLst>
                <a:ext uri="{63B3BB69-23CF-44E3-9099-C40C66FF867C}">
                  <a14:compatExt spid="_x0000_s606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196664</xdr:row>
          <xdr:rowOff>0</xdr:rowOff>
        </xdr:from>
        <xdr:to>
          <xdr:col>2819</xdr:col>
          <xdr:colOff>0</xdr:colOff>
          <xdr:row>196664</xdr:row>
          <xdr:rowOff>0</xdr:rowOff>
        </xdr:to>
        <xdr:sp macro="" textlink="">
          <xdr:nvSpPr>
            <xdr:cNvPr id="60656" name="Button 240" hidden="1">
              <a:extLst>
                <a:ext uri="{63B3BB69-23CF-44E3-9099-C40C66FF867C}">
                  <a14:compatExt spid="_x0000_s606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262200</xdr:row>
          <xdr:rowOff>0</xdr:rowOff>
        </xdr:from>
        <xdr:to>
          <xdr:col>2819</xdr:col>
          <xdr:colOff>0</xdr:colOff>
          <xdr:row>262200</xdr:row>
          <xdr:rowOff>0</xdr:rowOff>
        </xdr:to>
        <xdr:sp macro="" textlink="">
          <xdr:nvSpPr>
            <xdr:cNvPr id="60657" name="Button 241" hidden="1">
              <a:extLst>
                <a:ext uri="{63B3BB69-23CF-44E3-9099-C40C66FF867C}">
                  <a14:compatExt spid="_x0000_s606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327736</xdr:row>
          <xdr:rowOff>0</xdr:rowOff>
        </xdr:from>
        <xdr:to>
          <xdr:col>2819</xdr:col>
          <xdr:colOff>0</xdr:colOff>
          <xdr:row>327736</xdr:row>
          <xdr:rowOff>0</xdr:rowOff>
        </xdr:to>
        <xdr:sp macro="" textlink="">
          <xdr:nvSpPr>
            <xdr:cNvPr id="60658" name="Button 242" hidden="1">
              <a:extLst>
                <a:ext uri="{63B3BB69-23CF-44E3-9099-C40C66FF867C}">
                  <a14:compatExt spid="_x0000_s606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393272</xdr:row>
          <xdr:rowOff>0</xdr:rowOff>
        </xdr:from>
        <xdr:to>
          <xdr:col>2819</xdr:col>
          <xdr:colOff>0</xdr:colOff>
          <xdr:row>393272</xdr:row>
          <xdr:rowOff>0</xdr:rowOff>
        </xdr:to>
        <xdr:sp macro="" textlink="">
          <xdr:nvSpPr>
            <xdr:cNvPr id="60659" name="Button 243" hidden="1">
              <a:extLst>
                <a:ext uri="{63B3BB69-23CF-44E3-9099-C40C66FF867C}">
                  <a14:compatExt spid="_x0000_s606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458808</xdr:row>
          <xdr:rowOff>0</xdr:rowOff>
        </xdr:from>
        <xdr:to>
          <xdr:col>2819</xdr:col>
          <xdr:colOff>0</xdr:colOff>
          <xdr:row>458808</xdr:row>
          <xdr:rowOff>0</xdr:rowOff>
        </xdr:to>
        <xdr:sp macro="" textlink="">
          <xdr:nvSpPr>
            <xdr:cNvPr id="60660" name="Button 244" hidden="1">
              <a:extLst>
                <a:ext uri="{63B3BB69-23CF-44E3-9099-C40C66FF867C}">
                  <a14:compatExt spid="_x0000_s606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524344</xdr:row>
          <xdr:rowOff>0</xdr:rowOff>
        </xdr:from>
        <xdr:to>
          <xdr:col>2819</xdr:col>
          <xdr:colOff>0</xdr:colOff>
          <xdr:row>524344</xdr:row>
          <xdr:rowOff>0</xdr:rowOff>
        </xdr:to>
        <xdr:sp macro="" textlink="">
          <xdr:nvSpPr>
            <xdr:cNvPr id="60661" name="Button 245" hidden="1">
              <a:extLst>
                <a:ext uri="{63B3BB69-23CF-44E3-9099-C40C66FF867C}">
                  <a14:compatExt spid="_x0000_s606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589880</xdr:row>
          <xdr:rowOff>0</xdr:rowOff>
        </xdr:from>
        <xdr:to>
          <xdr:col>2819</xdr:col>
          <xdr:colOff>0</xdr:colOff>
          <xdr:row>589880</xdr:row>
          <xdr:rowOff>0</xdr:rowOff>
        </xdr:to>
        <xdr:sp macro="" textlink="">
          <xdr:nvSpPr>
            <xdr:cNvPr id="60662" name="Button 246" hidden="1">
              <a:extLst>
                <a:ext uri="{63B3BB69-23CF-44E3-9099-C40C66FF867C}">
                  <a14:compatExt spid="_x0000_s606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655416</xdr:row>
          <xdr:rowOff>0</xdr:rowOff>
        </xdr:from>
        <xdr:to>
          <xdr:col>2819</xdr:col>
          <xdr:colOff>0</xdr:colOff>
          <xdr:row>655416</xdr:row>
          <xdr:rowOff>0</xdr:rowOff>
        </xdr:to>
        <xdr:sp macro="" textlink="">
          <xdr:nvSpPr>
            <xdr:cNvPr id="60663" name="Button 247" hidden="1">
              <a:extLst>
                <a:ext uri="{63B3BB69-23CF-44E3-9099-C40C66FF867C}">
                  <a14:compatExt spid="_x0000_s606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720952</xdr:row>
          <xdr:rowOff>0</xdr:rowOff>
        </xdr:from>
        <xdr:to>
          <xdr:col>2819</xdr:col>
          <xdr:colOff>0</xdr:colOff>
          <xdr:row>720952</xdr:row>
          <xdr:rowOff>0</xdr:rowOff>
        </xdr:to>
        <xdr:sp macro="" textlink="">
          <xdr:nvSpPr>
            <xdr:cNvPr id="60664" name="Button 248" hidden="1">
              <a:extLst>
                <a:ext uri="{63B3BB69-23CF-44E3-9099-C40C66FF867C}">
                  <a14:compatExt spid="_x0000_s606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786488</xdr:row>
          <xdr:rowOff>0</xdr:rowOff>
        </xdr:from>
        <xdr:to>
          <xdr:col>2819</xdr:col>
          <xdr:colOff>0</xdr:colOff>
          <xdr:row>786488</xdr:row>
          <xdr:rowOff>0</xdr:rowOff>
        </xdr:to>
        <xdr:sp macro="" textlink="">
          <xdr:nvSpPr>
            <xdr:cNvPr id="60665" name="Button 249" hidden="1">
              <a:extLst>
                <a:ext uri="{63B3BB69-23CF-44E3-9099-C40C66FF867C}">
                  <a14:compatExt spid="_x0000_s606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852024</xdr:row>
          <xdr:rowOff>0</xdr:rowOff>
        </xdr:from>
        <xdr:to>
          <xdr:col>2819</xdr:col>
          <xdr:colOff>0</xdr:colOff>
          <xdr:row>852024</xdr:row>
          <xdr:rowOff>0</xdr:rowOff>
        </xdr:to>
        <xdr:sp macro="" textlink="">
          <xdr:nvSpPr>
            <xdr:cNvPr id="60666" name="Button 250" hidden="1">
              <a:extLst>
                <a:ext uri="{63B3BB69-23CF-44E3-9099-C40C66FF867C}">
                  <a14:compatExt spid="_x0000_s606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917560</xdr:row>
          <xdr:rowOff>0</xdr:rowOff>
        </xdr:from>
        <xdr:to>
          <xdr:col>2819</xdr:col>
          <xdr:colOff>0</xdr:colOff>
          <xdr:row>917560</xdr:row>
          <xdr:rowOff>0</xdr:rowOff>
        </xdr:to>
        <xdr:sp macro="" textlink="">
          <xdr:nvSpPr>
            <xdr:cNvPr id="60667" name="Button 251" hidden="1">
              <a:extLst>
                <a:ext uri="{63B3BB69-23CF-44E3-9099-C40C66FF867C}">
                  <a14:compatExt spid="_x0000_s606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983096</xdr:row>
          <xdr:rowOff>0</xdr:rowOff>
        </xdr:from>
        <xdr:to>
          <xdr:col>2819</xdr:col>
          <xdr:colOff>0</xdr:colOff>
          <xdr:row>983096</xdr:row>
          <xdr:rowOff>0</xdr:rowOff>
        </xdr:to>
        <xdr:sp macro="" textlink="">
          <xdr:nvSpPr>
            <xdr:cNvPr id="60668" name="Button 252" hidden="1">
              <a:extLst>
                <a:ext uri="{63B3BB69-23CF-44E3-9099-C40C66FF867C}">
                  <a14:compatExt spid="_x0000_s606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3073</xdr:col>
          <xdr:colOff>0</xdr:colOff>
          <xdr:row>56</xdr:row>
          <xdr:rowOff>0</xdr:rowOff>
        </xdr:from>
        <xdr:to>
          <xdr:col>3073</xdr:col>
          <xdr:colOff>0</xdr:colOff>
          <xdr:row>56</xdr:row>
          <xdr:rowOff>0</xdr:rowOff>
        </xdr:to>
        <xdr:sp macro="" textlink="">
          <xdr:nvSpPr>
            <xdr:cNvPr id="60669" name="Button 253" hidden="1">
              <a:extLst>
                <a:ext uri="{63B3BB69-23CF-44E3-9099-C40C66FF867C}">
                  <a14:compatExt spid="_x0000_s606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65592</xdr:row>
          <xdr:rowOff>0</xdr:rowOff>
        </xdr:from>
        <xdr:to>
          <xdr:col>3075</xdr:col>
          <xdr:colOff>0</xdr:colOff>
          <xdr:row>65592</xdr:row>
          <xdr:rowOff>0</xdr:rowOff>
        </xdr:to>
        <xdr:sp macro="" textlink="">
          <xdr:nvSpPr>
            <xdr:cNvPr id="60670" name="Button 254" hidden="1">
              <a:extLst>
                <a:ext uri="{63B3BB69-23CF-44E3-9099-C40C66FF867C}">
                  <a14:compatExt spid="_x0000_s606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131128</xdr:row>
          <xdr:rowOff>0</xdr:rowOff>
        </xdr:from>
        <xdr:to>
          <xdr:col>3075</xdr:col>
          <xdr:colOff>0</xdr:colOff>
          <xdr:row>131128</xdr:row>
          <xdr:rowOff>0</xdr:rowOff>
        </xdr:to>
        <xdr:sp macro="" textlink="">
          <xdr:nvSpPr>
            <xdr:cNvPr id="60671" name="Button 255" hidden="1">
              <a:extLst>
                <a:ext uri="{63B3BB69-23CF-44E3-9099-C40C66FF867C}">
                  <a14:compatExt spid="_x0000_s606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196664</xdr:row>
          <xdr:rowOff>0</xdr:rowOff>
        </xdr:from>
        <xdr:to>
          <xdr:col>3075</xdr:col>
          <xdr:colOff>0</xdr:colOff>
          <xdr:row>196664</xdr:row>
          <xdr:rowOff>0</xdr:rowOff>
        </xdr:to>
        <xdr:sp macro="" textlink="">
          <xdr:nvSpPr>
            <xdr:cNvPr id="60672" name="Button 256" hidden="1">
              <a:extLst>
                <a:ext uri="{63B3BB69-23CF-44E3-9099-C40C66FF867C}">
                  <a14:compatExt spid="_x0000_s606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262200</xdr:row>
          <xdr:rowOff>0</xdr:rowOff>
        </xdr:from>
        <xdr:to>
          <xdr:col>3075</xdr:col>
          <xdr:colOff>0</xdr:colOff>
          <xdr:row>262200</xdr:row>
          <xdr:rowOff>0</xdr:rowOff>
        </xdr:to>
        <xdr:sp macro="" textlink="">
          <xdr:nvSpPr>
            <xdr:cNvPr id="60673" name="Button 257" hidden="1">
              <a:extLst>
                <a:ext uri="{63B3BB69-23CF-44E3-9099-C40C66FF867C}">
                  <a14:compatExt spid="_x0000_s606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327736</xdr:row>
          <xdr:rowOff>0</xdr:rowOff>
        </xdr:from>
        <xdr:to>
          <xdr:col>3075</xdr:col>
          <xdr:colOff>0</xdr:colOff>
          <xdr:row>327736</xdr:row>
          <xdr:rowOff>0</xdr:rowOff>
        </xdr:to>
        <xdr:sp macro="" textlink="">
          <xdr:nvSpPr>
            <xdr:cNvPr id="60674" name="Button 258" hidden="1">
              <a:extLst>
                <a:ext uri="{63B3BB69-23CF-44E3-9099-C40C66FF867C}">
                  <a14:compatExt spid="_x0000_s606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393272</xdr:row>
          <xdr:rowOff>0</xdr:rowOff>
        </xdr:from>
        <xdr:to>
          <xdr:col>3075</xdr:col>
          <xdr:colOff>0</xdr:colOff>
          <xdr:row>393272</xdr:row>
          <xdr:rowOff>0</xdr:rowOff>
        </xdr:to>
        <xdr:sp macro="" textlink="">
          <xdr:nvSpPr>
            <xdr:cNvPr id="60675" name="Button 259" hidden="1">
              <a:extLst>
                <a:ext uri="{63B3BB69-23CF-44E3-9099-C40C66FF867C}">
                  <a14:compatExt spid="_x0000_s606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458808</xdr:row>
          <xdr:rowOff>0</xdr:rowOff>
        </xdr:from>
        <xdr:to>
          <xdr:col>3075</xdr:col>
          <xdr:colOff>0</xdr:colOff>
          <xdr:row>458808</xdr:row>
          <xdr:rowOff>0</xdr:rowOff>
        </xdr:to>
        <xdr:sp macro="" textlink="">
          <xdr:nvSpPr>
            <xdr:cNvPr id="60676" name="Button 260" hidden="1">
              <a:extLst>
                <a:ext uri="{63B3BB69-23CF-44E3-9099-C40C66FF867C}">
                  <a14:compatExt spid="_x0000_s606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524344</xdr:row>
          <xdr:rowOff>0</xdr:rowOff>
        </xdr:from>
        <xdr:to>
          <xdr:col>3075</xdr:col>
          <xdr:colOff>0</xdr:colOff>
          <xdr:row>524344</xdr:row>
          <xdr:rowOff>0</xdr:rowOff>
        </xdr:to>
        <xdr:sp macro="" textlink="">
          <xdr:nvSpPr>
            <xdr:cNvPr id="60677" name="Button 261" hidden="1">
              <a:extLst>
                <a:ext uri="{63B3BB69-23CF-44E3-9099-C40C66FF867C}">
                  <a14:compatExt spid="_x0000_s606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589880</xdr:row>
          <xdr:rowOff>0</xdr:rowOff>
        </xdr:from>
        <xdr:to>
          <xdr:col>3075</xdr:col>
          <xdr:colOff>0</xdr:colOff>
          <xdr:row>589880</xdr:row>
          <xdr:rowOff>0</xdr:rowOff>
        </xdr:to>
        <xdr:sp macro="" textlink="">
          <xdr:nvSpPr>
            <xdr:cNvPr id="60678" name="Button 262" hidden="1">
              <a:extLst>
                <a:ext uri="{63B3BB69-23CF-44E3-9099-C40C66FF867C}">
                  <a14:compatExt spid="_x0000_s606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655416</xdr:row>
          <xdr:rowOff>0</xdr:rowOff>
        </xdr:from>
        <xdr:to>
          <xdr:col>3075</xdr:col>
          <xdr:colOff>0</xdr:colOff>
          <xdr:row>655416</xdr:row>
          <xdr:rowOff>0</xdr:rowOff>
        </xdr:to>
        <xdr:sp macro="" textlink="">
          <xdr:nvSpPr>
            <xdr:cNvPr id="60679" name="Button 263" hidden="1">
              <a:extLst>
                <a:ext uri="{63B3BB69-23CF-44E3-9099-C40C66FF867C}">
                  <a14:compatExt spid="_x0000_s606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720952</xdr:row>
          <xdr:rowOff>0</xdr:rowOff>
        </xdr:from>
        <xdr:to>
          <xdr:col>3075</xdr:col>
          <xdr:colOff>0</xdr:colOff>
          <xdr:row>720952</xdr:row>
          <xdr:rowOff>0</xdr:rowOff>
        </xdr:to>
        <xdr:sp macro="" textlink="">
          <xdr:nvSpPr>
            <xdr:cNvPr id="60680" name="Button 264" hidden="1">
              <a:extLst>
                <a:ext uri="{63B3BB69-23CF-44E3-9099-C40C66FF867C}">
                  <a14:compatExt spid="_x0000_s606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786488</xdr:row>
          <xdr:rowOff>0</xdr:rowOff>
        </xdr:from>
        <xdr:to>
          <xdr:col>3075</xdr:col>
          <xdr:colOff>0</xdr:colOff>
          <xdr:row>786488</xdr:row>
          <xdr:rowOff>0</xdr:rowOff>
        </xdr:to>
        <xdr:sp macro="" textlink="">
          <xdr:nvSpPr>
            <xdr:cNvPr id="60681" name="Button 265" hidden="1">
              <a:extLst>
                <a:ext uri="{63B3BB69-23CF-44E3-9099-C40C66FF867C}">
                  <a14:compatExt spid="_x0000_s606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852024</xdr:row>
          <xdr:rowOff>0</xdr:rowOff>
        </xdr:from>
        <xdr:to>
          <xdr:col>3075</xdr:col>
          <xdr:colOff>0</xdr:colOff>
          <xdr:row>852024</xdr:row>
          <xdr:rowOff>0</xdr:rowOff>
        </xdr:to>
        <xdr:sp macro="" textlink="">
          <xdr:nvSpPr>
            <xdr:cNvPr id="60682" name="Button 266" hidden="1">
              <a:extLst>
                <a:ext uri="{63B3BB69-23CF-44E3-9099-C40C66FF867C}">
                  <a14:compatExt spid="_x0000_s606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917560</xdr:row>
          <xdr:rowOff>0</xdr:rowOff>
        </xdr:from>
        <xdr:to>
          <xdr:col>3075</xdr:col>
          <xdr:colOff>0</xdr:colOff>
          <xdr:row>917560</xdr:row>
          <xdr:rowOff>0</xdr:rowOff>
        </xdr:to>
        <xdr:sp macro="" textlink="">
          <xdr:nvSpPr>
            <xdr:cNvPr id="60683" name="Button 267" hidden="1">
              <a:extLst>
                <a:ext uri="{63B3BB69-23CF-44E3-9099-C40C66FF867C}">
                  <a14:compatExt spid="_x0000_s606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983096</xdr:row>
          <xdr:rowOff>0</xdr:rowOff>
        </xdr:from>
        <xdr:to>
          <xdr:col>3075</xdr:col>
          <xdr:colOff>0</xdr:colOff>
          <xdr:row>983096</xdr:row>
          <xdr:rowOff>0</xdr:rowOff>
        </xdr:to>
        <xdr:sp macro="" textlink="">
          <xdr:nvSpPr>
            <xdr:cNvPr id="60684" name="Button 268" hidden="1">
              <a:extLst>
                <a:ext uri="{63B3BB69-23CF-44E3-9099-C40C66FF867C}">
                  <a14:compatExt spid="_x0000_s606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3329</xdr:col>
          <xdr:colOff>0</xdr:colOff>
          <xdr:row>56</xdr:row>
          <xdr:rowOff>0</xdr:rowOff>
        </xdr:from>
        <xdr:to>
          <xdr:col>3329</xdr:col>
          <xdr:colOff>0</xdr:colOff>
          <xdr:row>56</xdr:row>
          <xdr:rowOff>0</xdr:rowOff>
        </xdr:to>
        <xdr:sp macro="" textlink="">
          <xdr:nvSpPr>
            <xdr:cNvPr id="60685" name="Button 269" hidden="1">
              <a:extLst>
                <a:ext uri="{63B3BB69-23CF-44E3-9099-C40C66FF867C}">
                  <a14:compatExt spid="_x0000_s606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65592</xdr:row>
          <xdr:rowOff>0</xdr:rowOff>
        </xdr:from>
        <xdr:to>
          <xdr:col>3331</xdr:col>
          <xdr:colOff>0</xdr:colOff>
          <xdr:row>65592</xdr:row>
          <xdr:rowOff>0</xdr:rowOff>
        </xdr:to>
        <xdr:sp macro="" textlink="">
          <xdr:nvSpPr>
            <xdr:cNvPr id="60686" name="Button 270" hidden="1">
              <a:extLst>
                <a:ext uri="{63B3BB69-23CF-44E3-9099-C40C66FF867C}">
                  <a14:compatExt spid="_x0000_s606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131128</xdr:row>
          <xdr:rowOff>0</xdr:rowOff>
        </xdr:from>
        <xdr:to>
          <xdr:col>3331</xdr:col>
          <xdr:colOff>0</xdr:colOff>
          <xdr:row>131128</xdr:row>
          <xdr:rowOff>0</xdr:rowOff>
        </xdr:to>
        <xdr:sp macro="" textlink="">
          <xdr:nvSpPr>
            <xdr:cNvPr id="60687" name="Button 271" hidden="1">
              <a:extLst>
                <a:ext uri="{63B3BB69-23CF-44E3-9099-C40C66FF867C}">
                  <a14:compatExt spid="_x0000_s606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196664</xdr:row>
          <xdr:rowOff>0</xdr:rowOff>
        </xdr:from>
        <xdr:to>
          <xdr:col>3331</xdr:col>
          <xdr:colOff>0</xdr:colOff>
          <xdr:row>196664</xdr:row>
          <xdr:rowOff>0</xdr:rowOff>
        </xdr:to>
        <xdr:sp macro="" textlink="">
          <xdr:nvSpPr>
            <xdr:cNvPr id="60688" name="Button 272" hidden="1">
              <a:extLst>
                <a:ext uri="{63B3BB69-23CF-44E3-9099-C40C66FF867C}">
                  <a14:compatExt spid="_x0000_s606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262200</xdr:row>
          <xdr:rowOff>0</xdr:rowOff>
        </xdr:from>
        <xdr:to>
          <xdr:col>3331</xdr:col>
          <xdr:colOff>0</xdr:colOff>
          <xdr:row>262200</xdr:row>
          <xdr:rowOff>0</xdr:rowOff>
        </xdr:to>
        <xdr:sp macro="" textlink="">
          <xdr:nvSpPr>
            <xdr:cNvPr id="60689" name="Button 273" hidden="1">
              <a:extLst>
                <a:ext uri="{63B3BB69-23CF-44E3-9099-C40C66FF867C}">
                  <a14:compatExt spid="_x0000_s606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327736</xdr:row>
          <xdr:rowOff>0</xdr:rowOff>
        </xdr:from>
        <xdr:to>
          <xdr:col>3331</xdr:col>
          <xdr:colOff>0</xdr:colOff>
          <xdr:row>327736</xdr:row>
          <xdr:rowOff>0</xdr:rowOff>
        </xdr:to>
        <xdr:sp macro="" textlink="">
          <xdr:nvSpPr>
            <xdr:cNvPr id="60690" name="Button 274" hidden="1">
              <a:extLst>
                <a:ext uri="{63B3BB69-23CF-44E3-9099-C40C66FF867C}">
                  <a14:compatExt spid="_x0000_s606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393272</xdr:row>
          <xdr:rowOff>0</xdr:rowOff>
        </xdr:from>
        <xdr:to>
          <xdr:col>3331</xdr:col>
          <xdr:colOff>0</xdr:colOff>
          <xdr:row>393272</xdr:row>
          <xdr:rowOff>0</xdr:rowOff>
        </xdr:to>
        <xdr:sp macro="" textlink="">
          <xdr:nvSpPr>
            <xdr:cNvPr id="60691" name="Button 275" hidden="1">
              <a:extLst>
                <a:ext uri="{63B3BB69-23CF-44E3-9099-C40C66FF867C}">
                  <a14:compatExt spid="_x0000_s606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458808</xdr:row>
          <xdr:rowOff>0</xdr:rowOff>
        </xdr:from>
        <xdr:to>
          <xdr:col>3331</xdr:col>
          <xdr:colOff>0</xdr:colOff>
          <xdr:row>458808</xdr:row>
          <xdr:rowOff>0</xdr:rowOff>
        </xdr:to>
        <xdr:sp macro="" textlink="">
          <xdr:nvSpPr>
            <xdr:cNvPr id="60692" name="Button 276" hidden="1">
              <a:extLst>
                <a:ext uri="{63B3BB69-23CF-44E3-9099-C40C66FF867C}">
                  <a14:compatExt spid="_x0000_s606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524344</xdr:row>
          <xdr:rowOff>0</xdr:rowOff>
        </xdr:from>
        <xdr:to>
          <xdr:col>3331</xdr:col>
          <xdr:colOff>0</xdr:colOff>
          <xdr:row>524344</xdr:row>
          <xdr:rowOff>0</xdr:rowOff>
        </xdr:to>
        <xdr:sp macro="" textlink="">
          <xdr:nvSpPr>
            <xdr:cNvPr id="60693" name="Button 277" hidden="1">
              <a:extLst>
                <a:ext uri="{63B3BB69-23CF-44E3-9099-C40C66FF867C}">
                  <a14:compatExt spid="_x0000_s606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589880</xdr:row>
          <xdr:rowOff>0</xdr:rowOff>
        </xdr:from>
        <xdr:to>
          <xdr:col>3331</xdr:col>
          <xdr:colOff>0</xdr:colOff>
          <xdr:row>589880</xdr:row>
          <xdr:rowOff>0</xdr:rowOff>
        </xdr:to>
        <xdr:sp macro="" textlink="">
          <xdr:nvSpPr>
            <xdr:cNvPr id="60694" name="Button 278" hidden="1">
              <a:extLst>
                <a:ext uri="{63B3BB69-23CF-44E3-9099-C40C66FF867C}">
                  <a14:compatExt spid="_x0000_s606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655416</xdr:row>
          <xdr:rowOff>0</xdr:rowOff>
        </xdr:from>
        <xdr:to>
          <xdr:col>3331</xdr:col>
          <xdr:colOff>0</xdr:colOff>
          <xdr:row>655416</xdr:row>
          <xdr:rowOff>0</xdr:rowOff>
        </xdr:to>
        <xdr:sp macro="" textlink="">
          <xdr:nvSpPr>
            <xdr:cNvPr id="60695" name="Button 279" hidden="1">
              <a:extLst>
                <a:ext uri="{63B3BB69-23CF-44E3-9099-C40C66FF867C}">
                  <a14:compatExt spid="_x0000_s606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720952</xdr:row>
          <xdr:rowOff>0</xdr:rowOff>
        </xdr:from>
        <xdr:to>
          <xdr:col>3331</xdr:col>
          <xdr:colOff>0</xdr:colOff>
          <xdr:row>720952</xdr:row>
          <xdr:rowOff>0</xdr:rowOff>
        </xdr:to>
        <xdr:sp macro="" textlink="">
          <xdr:nvSpPr>
            <xdr:cNvPr id="60696" name="Button 280" hidden="1">
              <a:extLst>
                <a:ext uri="{63B3BB69-23CF-44E3-9099-C40C66FF867C}">
                  <a14:compatExt spid="_x0000_s606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786488</xdr:row>
          <xdr:rowOff>0</xdr:rowOff>
        </xdr:from>
        <xdr:to>
          <xdr:col>3331</xdr:col>
          <xdr:colOff>0</xdr:colOff>
          <xdr:row>786488</xdr:row>
          <xdr:rowOff>0</xdr:rowOff>
        </xdr:to>
        <xdr:sp macro="" textlink="">
          <xdr:nvSpPr>
            <xdr:cNvPr id="60697" name="Button 281" hidden="1">
              <a:extLst>
                <a:ext uri="{63B3BB69-23CF-44E3-9099-C40C66FF867C}">
                  <a14:compatExt spid="_x0000_s606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852024</xdr:row>
          <xdr:rowOff>0</xdr:rowOff>
        </xdr:from>
        <xdr:to>
          <xdr:col>3331</xdr:col>
          <xdr:colOff>0</xdr:colOff>
          <xdr:row>852024</xdr:row>
          <xdr:rowOff>0</xdr:rowOff>
        </xdr:to>
        <xdr:sp macro="" textlink="">
          <xdr:nvSpPr>
            <xdr:cNvPr id="60698" name="Button 282" hidden="1">
              <a:extLst>
                <a:ext uri="{63B3BB69-23CF-44E3-9099-C40C66FF867C}">
                  <a14:compatExt spid="_x0000_s606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917560</xdr:row>
          <xdr:rowOff>0</xdr:rowOff>
        </xdr:from>
        <xdr:to>
          <xdr:col>3331</xdr:col>
          <xdr:colOff>0</xdr:colOff>
          <xdr:row>917560</xdr:row>
          <xdr:rowOff>0</xdr:rowOff>
        </xdr:to>
        <xdr:sp macro="" textlink="">
          <xdr:nvSpPr>
            <xdr:cNvPr id="60699" name="Button 283" hidden="1">
              <a:extLst>
                <a:ext uri="{63B3BB69-23CF-44E3-9099-C40C66FF867C}">
                  <a14:compatExt spid="_x0000_s606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983096</xdr:row>
          <xdr:rowOff>0</xdr:rowOff>
        </xdr:from>
        <xdr:to>
          <xdr:col>3331</xdr:col>
          <xdr:colOff>0</xdr:colOff>
          <xdr:row>983096</xdr:row>
          <xdr:rowOff>0</xdr:rowOff>
        </xdr:to>
        <xdr:sp macro="" textlink="">
          <xdr:nvSpPr>
            <xdr:cNvPr id="60700" name="Button 284" hidden="1">
              <a:extLst>
                <a:ext uri="{63B3BB69-23CF-44E3-9099-C40C66FF867C}">
                  <a14:compatExt spid="_x0000_s607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3585</xdr:col>
          <xdr:colOff>0</xdr:colOff>
          <xdr:row>56</xdr:row>
          <xdr:rowOff>0</xdr:rowOff>
        </xdr:from>
        <xdr:to>
          <xdr:col>3585</xdr:col>
          <xdr:colOff>0</xdr:colOff>
          <xdr:row>56</xdr:row>
          <xdr:rowOff>0</xdr:rowOff>
        </xdr:to>
        <xdr:sp macro="" textlink="">
          <xdr:nvSpPr>
            <xdr:cNvPr id="60701" name="Button 285" hidden="1">
              <a:extLst>
                <a:ext uri="{63B3BB69-23CF-44E3-9099-C40C66FF867C}">
                  <a14:compatExt spid="_x0000_s607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65592</xdr:row>
          <xdr:rowOff>0</xdr:rowOff>
        </xdr:from>
        <xdr:to>
          <xdr:col>3587</xdr:col>
          <xdr:colOff>0</xdr:colOff>
          <xdr:row>65592</xdr:row>
          <xdr:rowOff>0</xdr:rowOff>
        </xdr:to>
        <xdr:sp macro="" textlink="">
          <xdr:nvSpPr>
            <xdr:cNvPr id="60702" name="Button 286" hidden="1">
              <a:extLst>
                <a:ext uri="{63B3BB69-23CF-44E3-9099-C40C66FF867C}">
                  <a14:compatExt spid="_x0000_s607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131128</xdr:row>
          <xdr:rowOff>0</xdr:rowOff>
        </xdr:from>
        <xdr:to>
          <xdr:col>3587</xdr:col>
          <xdr:colOff>0</xdr:colOff>
          <xdr:row>131128</xdr:row>
          <xdr:rowOff>0</xdr:rowOff>
        </xdr:to>
        <xdr:sp macro="" textlink="">
          <xdr:nvSpPr>
            <xdr:cNvPr id="60703" name="Button 287" hidden="1">
              <a:extLst>
                <a:ext uri="{63B3BB69-23CF-44E3-9099-C40C66FF867C}">
                  <a14:compatExt spid="_x0000_s607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196664</xdr:row>
          <xdr:rowOff>0</xdr:rowOff>
        </xdr:from>
        <xdr:to>
          <xdr:col>3587</xdr:col>
          <xdr:colOff>0</xdr:colOff>
          <xdr:row>196664</xdr:row>
          <xdr:rowOff>0</xdr:rowOff>
        </xdr:to>
        <xdr:sp macro="" textlink="">
          <xdr:nvSpPr>
            <xdr:cNvPr id="60704" name="Button 288" hidden="1">
              <a:extLst>
                <a:ext uri="{63B3BB69-23CF-44E3-9099-C40C66FF867C}">
                  <a14:compatExt spid="_x0000_s607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262200</xdr:row>
          <xdr:rowOff>0</xdr:rowOff>
        </xdr:from>
        <xdr:to>
          <xdr:col>3587</xdr:col>
          <xdr:colOff>0</xdr:colOff>
          <xdr:row>262200</xdr:row>
          <xdr:rowOff>0</xdr:rowOff>
        </xdr:to>
        <xdr:sp macro="" textlink="">
          <xdr:nvSpPr>
            <xdr:cNvPr id="60705" name="Button 289" hidden="1">
              <a:extLst>
                <a:ext uri="{63B3BB69-23CF-44E3-9099-C40C66FF867C}">
                  <a14:compatExt spid="_x0000_s607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327736</xdr:row>
          <xdr:rowOff>0</xdr:rowOff>
        </xdr:from>
        <xdr:to>
          <xdr:col>3587</xdr:col>
          <xdr:colOff>0</xdr:colOff>
          <xdr:row>327736</xdr:row>
          <xdr:rowOff>0</xdr:rowOff>
        </xdr:to>
        <xdr:sp macro="" textlink="">
          <xdr:nvSpPr>
            <xdr:cNvPr id="60706" name="Button 290" hidden="1">
              <a:extLst>
                <a:ext uri="{63B3BB69-23CF-44E3-9099-C40C66FF867C}">
                  <a14:compatExt spid="_x0000_s607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393272</xdr:row>
          <xdr:rowOff>0</xdr:rowOff>
        </xdr:from>
        <xdr:to>
          <xdr:col>3587</xdr:col>
          <xdr:colOff>0</xdr:colOff>
          <xdr:row>393272</xdr:row>
          <xdr:rowOff>0</xdr:rowOff>
        </xdr:to>
        <xdr:sp macro="" textlink="">
          <xdr:nvSpPr>
            <xdr:cNvPr id="60707" name="Button 291" hidden="1">
              <a:extLst>
                <a:ext uri="{63B3BB69-23CF-44E3-9099-C40C66FF867C}">
                  <a14:compatExt spid="_x0000_s607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458808</xdr:row>
          <xdr:rowOff>0</xdr:rowOff>
        </xdr:from>
        <xdr:to>
          <xdr:col>3587</xdr:col>
          <xdr:colOff>0</xdr:colOff>
          <xdr:row>458808</xdr:row>
          <xdr:rowOff>0</xdr:rowOff>
        </xdr:to>
        <xdr:sp macro="" textlink="">
          <xdr:nvSpPr>
            <xdr:cNvPr id="60708" name="Button 292" hidden="1">
              <a:extLst>
                <a:ext uri="{63B3BB69-23CF-44E3-9099-C40C66FF867C}">
                  <a14:compatExt spid="_x0000_s607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524344</xdr:row>
          <xdr:rowOff>0</xdr:rowOff>
        </xdr:from>
        <xdr:to>
          <xdr:col>3587</xdr:col>
          <xdr:colOff>0</xdr:colOff>
          <xdr:row>524344</xdr:row>
          <xdr:rowOff>0</xdr:rowOff>
        </xdr:to>
        <xdr:sp macro="" textlink="">
          <xdr:nvSpPr>
            <xdr:cNvPr id="60709" name="Button 293" hidden="1">
              <a:extLst>
                <a:ext uri="{63B3BB69-23CF-44E3-9099-C40C66FF867C}">
                  <a14:compatExt spid="_x0000_s607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589880</xdr:row>
          <xdr:rowOff>0</xdr:rowOff>
        </xdr:from>
        <xdr:to>
          <xdr:col>3587</xdr:col>
          <xdr:colOff>0</xdr:colOff>
          <xdr:row>589880</xdr:row>
          <xdr:rowOff>0</xdr:rowOff>
        </xdr:to>
        <xdr:sp macro="" textlink="">
          <xdr:nvSpPr>
            <xdr:cNvPr id="60710" name="Button 294" hidden="1">
              <a:extLst>
                <a:ext uri="{63B3BB69-23CF-44E3-9099-C40C66FF867C}">
                  <a14:compatExt spid="_x0000_s607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655416</xdr:row>
          <xdr:rowOff>0</xdr:rowOff>
        </xdr:from>
        <xdr:to>
          <xdr:col>3587</xdr:col>
          <xdr:colOff>0</xdr:colOff>
          <xdr:row>655416</xdr:row>
          <xdr:rowOff>0</xdr:rowOff>
        </xdr:to>
        <xdr:sp macro="" textlink="">
          <xdr:nvSpPr>
            <xdr:cNvPr id="60711" name="Button 295" hidden="1">
              <a:extLst>
                <a:ext uri="{63B3BB69-23CF-44E3-9099-C40C66FF867C}">
                  <a14:compatExt spid="_x0000_s607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720952</xdr:row>
          <xdr:rowOff>0</xdr:rowOff>
        </xdr:from>
        <xdr:to>
          <xdr:col>3587</xdr:col>
          <xdr:colOff>0</xdr:colOff>
          <xdr:row>720952</xdr:row>
          <xdr:rowOff>0</xdr:rowOff>
        </xdr:to>
        <xdr:sp macro="" textlink="">
          <xdr:nvSpPr>
            <xdr:cNvPr id="60712" name="Button 296" hidden="1">
              <a:extLst>
                <a:ext uri="{63B3BB69-23CF-44E3-9099-C40C66FF867C}">
                  <a14:compatExt spid="_x0000_s607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786488</xdr:row>
          <xdr:rowOff>0</xdr:rowOff>
        </xdr:from>
        <xdr:to>
          <xdr:col>3587</xdr:col>
          <xdr:colOff>0</xdr:colOff>
          <xdr:row>786488</xdr:row>
          <xdr:rowOff>0</xdr:rowOff>
        </xdr:to>
        <xdr:sp macro="" textlink="">
          <xdr:nvSpPr>
            <xdr:cNvPr id="60713" name="Button 297" hidden="1">
              <a:extLst>
                <a:ext uri="{63B3BB69-23CF-44E3-9099-C40C66FF867C}">
                  <a14:compatExt spid="_x0000_s607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852024</xdr:row>
          <xdr:rowOff>0</xdr:rowOff>
        </xdr:from>
        <xdr:to>
          <xdr:col>3587</xdr:col>
          <xdr:colOff>0</xdr:colOff>
          <xdr:row>852024</xdr:row>
          <xdr:rowOff>0</xdr:rowOff>
        </xdr:to>
        <xdr:sp macro="" textlink="">
          <xdr:nvSpPr>
            <xdr:cNvPr id="60714" name="Button 298" hidden="1">
              <a:extLst>
                <a:ext uri="{63B3BB69-23CF-44E3-9099-C40C66FF867C}">
                  <a14:compatExt spid="_x0000_s607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917560</xdr:row>
          <xdr:rowOff>0</xdr:rowOff>
        </xdr:from>
        <xdr:to>
          <xdr:col>3587</xdr:col>
          <xdr:colOff>0</xdr:colOff>
          <xdr:row>917560</xdr:row>
          <xdr:rowOff>0</xdr:rowOff>
        </xdr:to>
        <xdr:sp macro="" textlink="">
          <xdr:nvSpPr>
            <xdr:cNvPr id="60715" name="Button 299" hidden="1">
              <a:extLst>
                <a:ext uri="{63B3BB69-23CF-44E3-9099-C40C66FF867C}">
                  <a14:compatExt spid="_x0000_s607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983096</xdr:row>
          <xdr:rowOff>0</xdr:rowOff>
        </xdr:from>
        <xdr:to>
          <xdr:col>3587</xdr:col>
          <xdr:colOff>0</xdr:colOff>
          <xdr:row>983096</xdr:row>
          <xdr:rowOff>0</xdr:rowOff>
        </xdr:to>
        <xdr:sp macro="" textlink="">
          <xdr:nvSpPr>
            <xdr:cNvPr id="60716" name="Button 300" hidden="1">
              <a:extLst>
                <a:ext uri="{63B3BB69-23CF-44E3-9099-C40C66FF867C}">
                  <a14:compatExt spid="_x0000_s607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3841</xdr:col>
          <xdr:colOff>0</xdr:colOff>
          <xdr:row>56</xdr:row>
          <xdr:rowOff>0</xdr:rowOff>
        </xdr:from>
        <xdr:to>
          <xdr:col>3841</xdr:col>
          <xdr:colOff>0</xdr:colOff>
          <xdr:row>56</xdr:row>
          <xdr:rowOff>0</xdr:rowOff>
        </xdr:to>
        <xdr:sp macro="" textlink="">
          <xdr:nvSpPr>
            <xdr:cNvPr id="60717" name="Button 301" hidden="1">
              <a:extLst>
                <a:ext uri="{63B3BB69-23CF-44E3-9099-C40C66FF867C}">
                  <a14:compatExt spid="_x0000_s607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65592</xdr:row>
          <xdr:rowOff>0</xdr:rowOff>
        </xdr:from>
        <xdr:to>
          <xdr:col>3843</xdr:col>
          <xdr:colOff>0</xdr:colOff>
          <xdr:row>65592</xdr:row>
          <xdr:rowOff>0</xdr:rowOff>
        </xdr:to>
        <xdr:sp macro="" textlink="">
          <xdr:nvSpPr>
            <xdr:cNvPr id="60718" name="Button 302" hidden="1">
              <a:extLst>
                <a:ext uri="{63B3BB69-23CF-44E3-9099-C40C66FF867C}">
                  <a14:compatExt spid="_x0000_s607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131128</xdr:row>
          <xdr:rowOff>0</xdr:rowOff>
        </xdr:from>
        <xdr:to>
          <xdr:col>3843</xdr:col>
          <xdr:colOff>0</xdr:colOff>
          <xdr:row>131128</xdr:row>
          <xdr:rowOff>0</xdr:rowOff>
        </xdr:to>
        <xdr:sp macro="" textlink="">
          <xdr:nvSpPr>
            <xdr:cNvPr id="60719" name="Button 303" hidden="1">
              <a:extLst>
                <a:ext uri="{63B3BB69-23CF-44E3-9099-C40C66FF867C}">
                  <a14:compatExt spid="_x0000_s607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196664</xdr:row>
          <xdr:rowOff>0</xdr:rowOff>
        </xdr:from>
        <xdr:to>
          <xdr:col>3843</xdr:col>
          <xdr:colOff>0</xdr:colOff>
          <xdr:row>196664</xdr:row>
          <xdr:rowOff>0</xdr:rowOff>
        </xdr:to>
        <xdr:sp macro="" textlink="">
          <xdr:nvSpPr>
            <xdr:cNvPr id="60720" name="Button 304" hidden="1">
              <a:extLst>
                <a:ext uri="{63B3BB69-23CF-44E3-9099-C40C66FF867C}">
                  <a14:compatExt spid="_x0000_s607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262200</xdr:row>
          <xdr:rowOff>0</xdr:rowOff>
        </xdr:from>
        <xdr:to>
          <xdr:col>3843</xdr:col>
          <xdr:colOff>0</xdr:colOff>
          <xdr:row>262200</xdr:row>
          <xdr:rowOff>0</xdr:rowOff>
        </xdr:to>
        <xdr:sp macro="" textlink="">
          <xdr:nvSpPr>
            <xdr:cNvPr id="60721" name="Button 305" hidden="1">
              <a:extLst>
                <a:ext uri="{63B3BB69-23CF-44E3-9099-C40C66FF867C}">
                  <a14:compatExt spid="_x0000_s607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327736</xdr:row>
          <xdr:rowOff>0</xdr:rowOff>
        </xdr:from>
        <xdr:to>
          <xdr:col>3843</xdr:col>
          <xdr:colOff>0</xdr:colOff>
          <xdr:row>327736</xdr:row>
          <xdr:rowOff>0</xdr:rowOff>
        </xdr:to>
        <xdr:sp macro="" textlink="">
          <xdr:nvSpPr>
            <xdr:cNvPr id="60722" name="Button 306" hidden="1">
              <a:extLst>
                <a:ext uri="{63B3BB69-23CF-44E3-9099-C40C66FF867C}">
                  <a14:compatExt spid="_x0000_s607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393272</xdr:row>
          <xdr:rowOff>0</xdr:rowOff>
        </xdr:from>
        <xdr:to>
          <xdr:col>3843</xdr:col>
          <xdr:colOff>0</xdr:colOff>
          <xdr:row>393272</xdr:row>
          <xdr:rowOff>0</xdr:rowOff>
        </xdr:to>
        <xdr:sp macro="" textlink="">
          <xdr:nvSpPr>
            <xdr:cNvPr id="60723" name="Button 307" hidden="1">
              <a:extLst>
                <a:ext uri="{63B3BB69-23CF-44E3-9099-C40C66FF867C}">
                  <a14:compatExt spid="_x0000_s607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458808</xdr:row>
          <xdr:rowOff>0</xdr:rowOff>
        </xdr:from>
        <xdr:to>
          <xdr:col>3843</xdr:col>
          <xdr:colOff>0</xdr:colOff>
          <xdr:row>458808</xdr:row>
          <xdr:rowOff>0</xdr:rowOff>
        </xdr:to>
        <xdr:sp macro="" textlink="">
          <xdr:nvSpPr>
            <xdr:cNvPr id="60724" name="Button 308" hidden="1">
              <a:extLst>
                <a:ext uri="{63B3BB69-23CF-44E3-9099-C40C66FF867C}">
                  <a14:compatExt spid="_x0000_s607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524344</xdr:row>
          <xdr:rowOff>0</xdr:rowOff>
        </xdr:from>
        <xdr:to>
          <xdr:col>3843</xdr:col>
          <xdr:colOff>0</xdr:colOff>
          <xdr:row>524344</xdr:row>
          <xdr:rowOff>0</xdr:rowOff>
        </xdr:to>
        <xdr:sp macro="" textlink="">
          <xdr:nvSpPr>
            <xdr:cNvPr id="60725" name="Button 309" hidden="1">
              <a:extLst>
                <a:ext uri="{63B3BB69-23CF-44E3-9099-C40C66FF867C}">
                  <a14:compatExt spid="_x0000_s607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589880</xdr:row>
          <xdr:rowOff>0</xdr:rowOff>
        </xdr:from>
        <xdr:to>
          <xdr:col>3843</xdr:col>
          <xdr:colOff>0</xdr:colOff>
          <xdr:row>589880</xdr:row>
          <xdr:rowOff>0</xdr:rowOff>
        </xdr:to>
        <xdr:sp macro="" textlink="">
          <xdr:nvSpPr>
            <xdr:cNvPr id="60726" name="Button 310" hidden="1">
              <a:extLst>
                <a:ext uri="{63B3BB69-23CF-44E3-9099-C40C66FF867C}">
                  <a14:compatExt spid="_x0000_s607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655416</xdr:row>
          <xdr:rowOff>0</xdr:rowOff>
        </xdr:from>
        <xdr:to>
          <xdr:col>3843</xdr:col>
          <xdr:colOff>0</xdr:colOff>
          <xdr:row>655416</xdr:row>
          <xdr:rowOff>0</xdr:rowOff>
        </xdr:to>
        <xdr:sp macro="" textlink="">
          <xdr:nvSpPr>
            <xdr:cNvPr id="60727" name="Button 311" hidden="1">
              <a:extLst>
                <a:ext uri="{63B3BB69-23CF-44E3-9099-C40C66FF867C}">
                  <a14:compatExt spid="_x0000_s607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720952</xdr:row>
          <xdr:rowOff>0</xdr:rowOff>
        </xdr:from>
        <xdr:to>
          <xdr:col>3843</xdr:col>
          <xdr:colOff>0</xdr:colOff>
          <xdr:row>720952</xdr:row>
          <xdr:rowOff>0</xdr:rowOff>
        </xdr:to>
        <xdr:sp macro="" textlink="">
          <xdr:nvSpPr>
            <xdr:cNvPr id="60728" name="Button 312" hidden="1">
              <a:extLst>
                <a:ext uri="{63B3BB69-23CF-44E3-9099-C40C66FF867C}">
                  <a14:compatExt spid="_x0000_s607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786488</xdr:row>
          <xdr:rowOff>0</xdr:rowOff>
        </xdr:from>
        <xdr:to>
          <xdr:col>3843</xdr:col>
          <xdr:colOff>0</xdr:colOff>
          <xdr:row>786488</xdr:row>
          <xdr:rowOff>0</xdr:rowOff>
        </xdr:to>
        <xdr:sp macro="" textlink="">
          <xdr:nvSpPr>
            <xdr:cNvPr id="60729" name="Button 313" hidden="1">
              <a:extLst>
                <a:ext uri="{63B3BB69-23CF-44E3-9099-C40C66FF867C}">
                  <a14:compatExt spid="_x0000_s607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852024</xdr:row>
          <xdr:rowOff>0</xdr:rowOff>
        </xdr:from>
        <xdr:to>
          <xdr:col>3843</xdr:col>
          <xdr:colOff>0</xdr:colOff>
          <xdr:row>852024</xdr:row>
          <xdr:rowOff>0</xdr:rowOff>
        </xdr:to>
        <xdr:sp macro="" textlink="">
          <xdr:nvSpPr>
            <xdr:cNvPr id="60730" name="Button 314" hidden="1">
              <a:extLst>
                <a:ext uri="{63B3BB69-23CF-44E3-9099-C40C66FF867C}">
                  <a14:compatExt spid="_x0000_s607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917560</xdr:row>
          <xdr:rowOff>0</xdr:rowOff>
        </xdr:from>
        <xdr:to>
          <xdr:col>3843</xdr:col>
          <xdr:colOff>0</xdr:colOff>
          <xdr:row>917560</xdr:row>
          <xdr:rowOff>0</xdr:rowOff>
        </xdr:to>
        <xdr:sp macro="" textlink="">
          <xdr:nvSpPr>
            <xdr:cNvPr id="60731" name="Button 315" hidden="1">
              <a:extLst>
                <a:ext uri="{63B3BB69-23CF-44E3-9099-C40C66FF867C}">
                  <a14:compatExt spid="_x0000_s607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983096</xdr:row>
          <xdr:rowOff>0</xdr:rowOff>
        </xdr:from>
        <xdr:to>
          <xdr:col>3843</xdr:col>
          <xdr:colOff>0</xdr:colOff>
          <xdr:row>983096</xdr:row>
          <xdr:rowOff>0</xdr:rowOff>
        </xdr:to>
        <xdr:sp macro="" textlink="">
          <xdr:nvSpPr>
            <xdr:cNvPr id="60732" name="Button 316" hidden="1">
              <a:extLst>
                <a:ext uri="{63B3BB69-23CF-44E3-9099-C40C66FF867C}">
                  <a14:compatExt spid="_x0000_s607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4097</xdr:col>
          <xdr:colOff>0</xdr:colOff>
          <xdr:row>56</xdr:row>
          <xdr:rowOff>0</xdr:rowOff>
        </xdr:from>
        <xdr:to>
          <xdr:col>4097</xdr:col>
          <xdr:colOff>0</xdr:colOff>
          <xdr:row>56</xdr:row>
          <xdr:rowOff>0</xdr:rowOff>
        </xdr:to>
        <xdr:sp macro="" textlink="">
          <xdr:nvSpPr>
            <xdr:cNvPr id="60733" name="Button 317" hidden="1">
              <a:extLst>
                <a:ext uri="{63B3BB69-23CF-44E3-9099-C40C66FF867C}">
                  <a14:compatExt spid="_x0000_s607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65592</xdr:row>
          <xdr:rowOff>0</xdr:rowOff>
        </xdr:from>
        <xdr:to>
          <xdr:col>4099</xdr:col>
          <xdr:colOff>0</xdr:colOff>
          <xdr:row>65592</xdr:row>
          <xdr:rowOff>0</xdr:rowOff>
        </xdr:to>
        <xdr:sp macro="" textlink="">
          <xdr:nvSpPr>
            <xdr:cNvPr id="60734" name="Button 318" hidden="1">
              <a:extLst>
                <a:ext uri="{63B3BB69-23CF-44E3-9099-C40C66FF867C}">
                  <a14:compatExt spid="_x0000_s607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131128</xdr:row>
          <xdr:rowOff>0</xdr:rowOff>
        </xdr:from>
        <xdr:to>
          <xdr:col>4099</xdr:col>
          <xdr:colOff>0</xdr:colOff>
          <xdr:row>131128</xdr:row>
          <xdr:rowOff>0</xdr:rowOff>
        </xdr:to>
        <xdr:sp macro="" textlink="">
          <xdr:nvSpPr>
            <xdr:cNvPr id="60735" name="Button 319" hidden="1">
              <a:extLst>
                <a:ext uri="{63B3BB69-23CF-44E3-9099-C40C66FF867C}">
                  <a14:compatExt spid="_x0000_s607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196664</xdr:row>
          <xdr:rowOff>0</xdr:rowOff>
        </xdr:from>
        <xdr:to>
          <xdr:col>4099</xdr:col>
          <xdr:colOff>0</xdr:colOff>
          <xdr:row>196664</xdr:row>
          <xdr:rowOff>0</xdr:rowOff>
        </xdr:to>
        <xdr:sp macro="" textlink="">
          <xdr:nvSpPr>
            <xdr:cNvPr id="60736" name="Button 320" hidden="1">
              <a:extLst>
                <a:ext uri="{63B3BB69-23CF-44E3-9099-C40C66FF867C}">
                  <a14:compatExt spid="_x0000_s607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262200</xdr:row>
          <xdr:rowOff>0</xdr:rowOff>
        </xdr:from>
        <xdr:to>
          <xdr:col>4099</xdr:col>
          <xdr:colOff>0</xdr:colOff>
          <xdr:row>262200</xdr:row>
          <xdr:rowOff>0</xdr:rowOff>
        </xdr:to>
        <xdr:sp macro="" textlink="">
          <xdr:nvSpPr>
            <xdr:cNvPr id="60737" name="Button 321" hidden="1">
              <a:extLst>
                <a:ext uri="{63B3BB69-23CF-44E3-9099-C40C66FF867C}">
                  <a14:compatExt spid="_x0000_s607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327736</xdr:row>
          <xdr:rowOff>0</xdr:rowOff>
        </xdr:from>
        <xdr:to>
          <xdr:col>4099</xdr:col>
          <xdr:colOff>0</xdr:colOff>
          <xdr:row>327736</xdr:row>
          <xdr:rowOff>0</xdr:rowOff>
        </xdr:to>
        <xdr:sp macro="" textlink="">
          <xdr:nvSpPr>
            <xdr:cNvPr id="60738" name="Button 322" hidden="1">
              <a:extLst>
                <a:ext uri="{63B3BB69-23CF-44E3-9099-C40C66FF867C}">
                  <a14:compatExt spid="_x0000_s607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393272</xdr:row>
          <xdr:rowOff>0</xdr:rowOff>
        </xdr:from>
        <xdr:to>
          <xdr:col>4099</xdr:col>
          <xdr:colOff>0</xdr:colOff>
          <xdr:row>393272</xdr:row>
          <xdr:rowOff>0</xdr:rowOff>
        </xdr:to>
        <xdr:sp macro="" textlink="">
          <xdr:nvSpPr>
            <xdr:cNvPr id="60739" name="Button 323" hidden="1">
              <a:extLst>
                <a:ext uri="{63B3BB69-23CF-44E3-9099-C40C66FF867C}">
                  <a14:compatExt spid="_x0000_s607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458808</xdr:row>
          <xdr:rowOff>0</xdr:rowOff>
        </xdr:from>
        <xdr:to>
          <xdr:col>4099</xdr:col>
          <xdr:colOff>0</xdr:colOff>
          <xdr:row>458808</xdr:row>
          <xdr:rowOff>0</xdr:rowOff>
        </xdr:to>
        <xdr:sp macro="" textlink="">
          <xdr:nvSpPr>
            <xdr:cNvPr id="60740" name="Button 324" hidden="1">
              <a:extLst>
                <a:ext uri="{63B3BB69-23CF-44E3-9099-C40C66FF867C}">
                  <a14:compatExt spid="_x0000_s607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524344</xdr:row>
          <xdr:rowOff>0</xdr:rowOff>
        </xdr:from>
        <xdr:to>
          <xdr:col>4099</xdr:col>
          <xdr:colOff>0</xdr:colOff>
          <xdr:row>524344</xdr:row>
          <xdr:rowOff>0</xdr:rowOff>
        </xdr:to>
        <xdr:sp macro="" textlink="">
          <xdr:nvSpPr>
            <xdr:cNvPr id="60741" name="Button 325" hidden="1">
              <a:extLst>
                <a:ext uri="{63B3BB69-23CF-44E3-9099-C40C66FF867C}">
                  <a14:compatExt spid="_x0000_s607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589880</xdr:row>
          <xdr:rowOff>0</xdr:rowOff>
        </xdr:from>
        <xdr:to>
          <xdr:col>4099</xdr:col>
          <xdr:colOff>0</xdr:colOff>
          <xdr:row>589880</xdr:row>
          <xdr:rowOff>0</xdr:rowOff>
        </xdr:to>
        <xdr:sp macro="" textlink="">
          <xdr:nvSpPr>
            <xdr:cNvPr id="60742" name="Button 326" hidden="1">
              <a:extLst>
                <a:ext uri="{63B3BB69-23CF-44E3-9099-C40C66FF867C}">
                  <a14:compatExt spid="_x0000_s607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655416</xdr:row>
          <xdr:rowOff>0</xdr:rowOff>
        </xdr:from>
        <xdr:to>
          <xdr:col>4099</xdr:col>
          <xdr:colOff>0</xdr:colOff>
          <xdr:row>655416</xdr:row>
          <xdr:rowOff>0</xdr:rowOff>
        </xdr:to>
        <xdr:sp macro="" textlink="">
          <xdr:nvSpPr>
            <xdr:cNvPr id="60743" name="Button 327" hidden="1">
              <a:extLst>
                <a:ext uri="{63B3BB69-23CF-44E3-9099-C40C66FF867C}">
                  <a14:compatExt spid="_x0000_s607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720952</xdr:row>
          <xdr:rowOff>0</xdr:rowOff>
        </xdr:from>
        <xdr:to>
          <xdr:col>4099</xdr:col>
          <xdr:colOff>0</xdr:colOff>
          <xdr:row>720952</xdr:row>
          <xdr:rowOff>0</xdr:rowOff>
        </xdr:to>
        <xdr:sp macro="" textlink="">
          <xdr:nvSpPr>
            <xdr:cNvPr id="60744" name="Button 328" hidden="1">
              <a:extLst>
                <a:ext uri="{63B3BB69-23CF-44E3-9099-C40C66FF867C}">
                  <a14:compatExt spid="_x0000_s607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786488</xdr:row>
          <xdr:rowOff>0</xdr:rowOff>
        </xdr:from>
        <xdr:to>
          <xdr:col>4099</xdr:col>
          <xdr:colOff>0</xdr:colOff>
          <xdr:row>786488</xdr:row>
          <xdr:rowOff>0</xdr:rowOff>
        </xdr:to>
        <xdr:sp macro="" textlink="">
          <xdr:nvSpPr>
            <xdr:cNvPr id="60745" name="Button 329" hidden="1">
              <a:extLst>
                <a:ext uri="{63B3BB69-23CF-44E3-9099-C40C66FF867C}">
                  <a14:compatExt spid="_x0000_s607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852024</xdr:row>
          <xdr:rowOff>0</xdr:rowOff>
        </xdr:from>
        <xdr:to>
          <xdr:col>4099</xdr:col>
          <xdr:colOff>0</xdr:colOff>
          <xdr:row>852024</xdr:row>
          <xdr:rowOff>0</xdr:rowOff>
        </xdr:to>
        <xdr:sp macro="" textlink="">
          <xdr:nvSpPr>
            <xdr:cNvPr id="60746" name="Button 330" hidden="1">
              <a:extLst>
                <a:ext uri="{63B3BB69-23CF-44E3-9099-C40C66FF867C}">
                  <a14:compatExt spid="_x0000_s607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917560</xdr:row>
          <xdr:rowOff>0</xdr:rowOff>
        </xdr:from>
        <xdr:to>
          <xdr:col>4099</xdr:col>
          <xdr:colOff>0</xdr:colOff>
          <xdr:row>917560</xdr:row>
          <xdr:rowOff>0</xdr:rowOff>
        </xdr:to>
        <xdr:sp macro="" textlink="">
          <xdr:nvSpPr>
            <xdr:cNvPr id="60747" name="Button 331" hidden="1">
              <a:extLst>
                <a:ext uri="{63B3BB69-23CF-44E3-9099-C40C66FF867C}">
                  <a14:compatExt spid="_x0000_s607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983096</xdr:row>
          <xdr:rowOff>0</xdr:rowOff>
        </xdr:from>
        <xdr:to>
          <xdr:col>4099</xdr:col>
          <xdr:colOff>0</xdr:colOff>
          <xdr:row>983096</xdr:row>
          <xdr:rowOff>0</xdr:rowOff>
        </xdr:to>
        <xdr:sp macro="" textlink="">
          <xdr:nvSpPr>
            <xdr:cNvPr id="60748" name="Button 332" hidden="1">
              <a:extLst>
                <a:ext uri="{63B3BB69-23CF-44E3-9099-C40C66FF867C}">
                  <a14:compatExt spid="_x0000_s607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4353</xdr:col>
          <xdr:colOff>0</xdr:colOff>
          <xdr:row>56</xdr:row>
          <xdr:rowOff>0</xdr:rowOff>
        </xdr:from>
        <xdr:to>
          <xdr:col>4353</xdr:col>
          <xdr:colOff>0</xdr:colOff>
          <xdr:row>56</xdr:row>
          <xdr:rowOff>0</xdr:rowOff>
        </xdr:to>
        <xdr:sp macro="" textlink="">
          <xdr:nvSpPr>
            <xdr:cNvPr id="60749" name="Button 333" hidden="1">
              <a:extLst>
                <a:ext uri="{63B3BB69-23CF-44E3-9099-C40C66FF867C}">
                  <a14:compatExt spid="_x0000_s607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65592</xdr:row>
          <xdr:rowOff>0</xdr:rowOff>
        </xdr:from>
        <xdr:to>
          <xdr:col>4355</xdr:col>
          <xdr:colOff>0</xdr:colOff>
          <xdr:row>65592</xdr:row>
          <xdr:rowOff>0</xdr:rowOff>
        </xdr:to>
        <xdr:sp macro="" textlink="">
          <xdr:nvSpPr>
            <xdr:cNvPr id="60750" name="Button 334" hidden="1">
              <a:extLst>
                <a:ext uri="{63B3BB69-23CF-44E3-9099-C40C66FF867C}">
                  <a14:compatExt spid="_x0000_s607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131128</xdr:row>
          <xdr:rowOff>0</xdr:rowOff>
        </xdr:from>
        <xdr:to>
          <xdr:col>4355</xdr:col>
          <xdr:colOff>0</xdr:colOff>
          <xdr:row>131128</xdr:row>
          <xdr:rowOff>0</xdr:rowOff>
        </xdr:to>
        <xdr:sp macro="" textlink="">
          <xdr:nvSpPr>
            <xdr:cNvPr id="60751" name="Button 335" hidden="1">
              <a:extLst>
                <a:ext uri="{63B3BB69-23CF-44E3-9099-C40C66FF867C}">
                  <a14:compatExt spid="_x0000_s607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196664</xdr:row>
          <xdr:rowOff>0</xdr:rowOff>
        </xdr:from>
        <xdr:to>
          <xdr:col>4355</xdr:col>
          <xdr:colOff>0</xdr:colOff>
          <xdr:row>196664</xdr:row>
          <xdr:rowOff>0</xdr:rowOff>
        </xdr:to>
        <xdr:sp macro="" textlink="">
          <xdr:nvSpPr>
            <xdr:cNvPr id="60752" name="Button 336" hidden="1">
              <a:extLst>
                <a:ext uri="{63B3BB69-23CF-44E3-9099-C40C66FF867C}">
                  <a14:compatExt spid="_x0000_s607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262200</xdr:row>
          <xdr:rowOff>0</xdr:rowOff>
        </xdr:from>
        <xdr:to>
          <xdr:col>4355</xdr:col>
          <xdr:colOff>0</xdr:colOff>
          <xdr:row>262200</xdr:row>
          <xdr:rowOff>0</xdr:rowOff>
        </xdr:to>
        <xdr:sp macro="" textlink="">
          <xdr:nvSpPr>
            <xdr:cNvPr id="60753" name="Button 337" hidden="1">
              <a:extLst>
                <a:ext uri="{63B3BB69-23CF-44E3-9099-C40C66FF867C}">
                  <a14:compatExt spid="_x0000_s607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327736</xdr:row>
          <xdr:rowOff>0</xdr:rowOff>
        </xdr:from>
        <xdr:to>
          <xdr:col>4355</xdr:col>
          <xdr:colOff>0</xdr:colOff>
          <xdr:row>327736</xdr:row>
          <xdr:rowOff>0</xdr:rowOff>
        </xdr:to>
        <xdr:sp macro="" textlink="">
          <xdr:nvSpPr>
            <xdr:cNvPr id="60754" name="Button 338" hidden="1">
              <a:extLst>
                <a:ext uri="{63B3BB69-23CF-44E3-9099-C40C66FF867C}">
                  <a14:compatExt spid="_x0000_s607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393272</xdr:row>
          <xdr:rowOff>0</xdr:rowOff>
        </xdr:from>
        <xdr:to>
          <xdr:col>4355</xdr:col>
          <xdr:colOff>0</xdr:colOff>
          <xdr:row>393272</xdr:row>
          <xdr:rowOff>0</xdr:rowOff>
        </xdr:to>
        <xdr:sp macro="" textlink="">
          <xdr:nvSpPr>
            <xdr:cNvPr id="60755" name="Button 339" hidden="1">
              <a:extLst>
                <a:ext uri="{63B3BB69-23CF-44E3-9099-C40C66FF867C}">
                  <a14:compatExt spid="_x0000_s607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458808</xdr:row>
          <xdr:rowOff>0</xdr:rowOff>
        </xdr:from>
        <xdr:to>
          <xdr:col>4355</xdr:col>
          <xdr:colOff>0</xdr:colOff>
          <xdr:row>458808</xdr:row>
          <xdr:rowOff>0</xdr:rowOff>
        </xdr:to>
        <xdr:sp macro="" textlink="">
          <xdr:nvSpPr>
            <xdr:cNvPr id="60756" name="Button 340" hidden="1">
              <a:extLst>
                <a:ext uri="{63B3BB69-23CF-44E3-9099-C40C66FF867C}">
                  <a14:compatExt spid="_x0000_s607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524344</xdr:row>
          <xdr:rowOff>0</xdr:rowOff>
        </xdr:from>
        <xdr:to>
          <xdr:col>4355</xdr:col>
          <xdr:colOff>0</xdr:colOff>
          <xdr:row>524344</xdr:row>
          <xdr:rowOff>0</xdr:rowOff>
        </xdr:to>
        <xdr:sp macro="" textlink="">
          <xdr:nvSpPr>
            <xdr:cNvPr id="60757" name="Button 341" hidden="1">
              <a:extLst>
                <a:ext uri="{63B3BB69-23CF-44E3-9099-C40C66FF867C}">
                  <a14:compatExt spid="_x0000_s607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589880</xdr:row>
          <xdr:rowOff>0</xdr:rowOff>
        </xdr:from>
        <xdr:to>
          <xdr:col>4355</xdr:col>
          <xdr:colOff>0</xdr:colOff>
          <xdr:row>589880</xdr:row>
          <xdr:rowOff>0</xdr:rowOff>
        </xdr:to>
        <xdr:sp macro="" textlink="">
          <xdr:nvSpPr>
            <xdr:cNvPr id="60758" name="Button 342" hidden="1">
              <a:extLst>
                <a:ext uri="{63B3BB69-23CF-44E3-9099-C40C66FF867C}">
                  <a14:compatExt spid="_x0000_s607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655416</xdr:row>
          <xdr:rowOff>0</xdr:rowOff>
        </xdr:from>
        <xdr:to>
          <xdr:col>4355</xdr:col>
          <xdr:colOff>0</xdr:colOff>
          <xdr:row>655416</xdr:row>
          <xdr:rowOff>0</xdr:rowOff>
        </xdr:to>
        <xdr:sp macro="" textlink="">
          <xdr:nvSpPr>
            <xdr:cNvPr id="60759" name="Button 343" hidden="1">
              <a:extLst>
                <a:ext uri="{63B3BB69-23CF-44E3-9099-C40C66FF867C}">
                  <a14:compatExt spid="_x0000_s607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720952</xdr:row>
          <xdr:rowOff>0</xdr:rowOff>
        </xdr:from>
        <xdr:to>
          <xdr:col>4355</xdr:col>
          <xdr:colOff>0</xdr:colOff>
          <xdr:row>720952</xdr:row>
          <xdr:rowOff>0</xdr:rowOff>
        </xdr:to>
        <xdr:sp macro="" textlink="">
          <xdr:nvSpPr>
            <xdr:cNvPr id="60760" name="Button 344" hidden="1">
              <a:extLst>
                <a:ext uri="{63B3BB69-23CF-44E3-9099-C40C66FF867C}">
                  <a14:compatExt spid="_x0000_s607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786488</xdr:row>
          <xdr:rowOff>0</xdr:rowOff>
        </xdr:from>
        <xdr:to>
          <xdr:col>4355</xdr:col>
          <xdr:colOff>0</xdr:colOff>
          <xdr:row>786488</xdr:row>
          <xdr:rowOff>0</xdr:rowOff>
        </xdr:to>
        <xdr:sp macro="" textlink="">
          <xdr:nvSpPr>
            <xdr:cNvPr id="60761" name="Button 345" hidden="1">
              <a:extLst>
                <a:ext uri="{63B3BB69-23CF-44E3-9099-C40C66FF867C}">
                  <a14:compatExt spid="_x0000_s607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852024</xdr:row>
          <xdr:rowOff>0</xdr:rowOff>
        </xdr:from>
        <xdr:to>
          <xdr:col>4355</xdr:col>
          <xdr:colOff>0</xdr:colOff>
          <xdr:row>852024</xdr:row>
          <xdr:rowOff>0</xdr:rowOff>
        </xdr:to>
        <xdr:sp macro="" textlink="">
          <xdr:nvSpPr>
            <xdr:cNvPr id="60762" name="Button 346" hidden="1">
              <a:extLst>
                <a:ext uri="{63B3BB69-23CF-44E3-9099-C40C66FF867C}">
                  <a14:compatExt spid="_x0000_s607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917560</xdr:row>
          <xdr:rowOff>0</xdr:rowOff>
        </xdr:from>
        <xdr:to>
          <xdr:col>4355</xdr:col>
          <xdr:colOff>0</xdr:colOff>
          <xdr:row>917560</xdr:row>
          <xdr:rowOff>0</xdr:rowOff>
        </xdr:to>
        <xdr:sp macro="" textlink="">
          <xdr:nvSpPr>
            <xdr:cNvPr id="60763" name="Button 347" hidden="1">
              <a:extLst>
                <a:ext uri="{63B3BB69-23CF-44E3-9099-C40C66FF867C}">
                  <a14:compatExt spid="_x0000_s607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983096</xdr:row>
          <xdr:rowOff>0</xdr:rowOff>
        </xdr:from>
        <xdr:to>
          <xdr:col>4355</xdr:col>
          <xdr:colOff>0</xdr:colOff>
          <xdr:row>983096</xdr:row>
          <xdr:rowOff>0</xdr:rowOff>
        </xdr:to>
        <xdr:sp macro="" textlink="">
          <xdr:nvSpPr>
            <xdr:cNvPr id="60764" name="Button 348" hidden="1">
              <a:extLst>
                <a:ext uri="{63B3BB69-23CF-44E3-9099-C40C66FF867C}">
                  <a14:compatExt spid="_x0000_s607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4609</xdr:col>
          <xdr:colOff>0</xdr:colOff>
          <xdr:row>56</xdr:row>
          <xdr:rowOff>0</xdr:rowOff>
        </xdr:from>
        <xdr:to>
          <xdr:col>4609</xdr:col>
          <xdr:colOff>0</xdr:colOff>
          <xdr:row>56</xdr:row>
          <xdr:rowOff>0</xdr:rowOff>
        </xdr:to>
        <xdr:sp macro="" textlink="">
          <xdr:nvSpPr>
            <xdr:cNvPr id="60765" name="Button 349" hidden="1">
              <a:extLst>
                <a:ext uri="{63B3BB69-23CF-44E3-9099-C40C66FF867C}">
                  <a14:compatExt spid="_x0000_s607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65592</xdr:row>
          <xdr:rowOff>0</xdr:rowOff>
        </xdr:from>
        <xdr:to>
          <xdr:col>4611</xdr:col>
          <xdr:colOff>0</xdr:colOff>
          <xdr:row>65592</xdr:row>
          <xdr:rowOff>0</xdr:rowOff>
        </xdr:to>
        <xdr:sp macro="" textlink="">
          <xdr:nvSpPr>
            <xdr:cNvPr id="60766" name="Button 350" hidden="1">
              <a:extLst>
                <a:ext uri="{63B3BB69-23CF-44E3-9099-C40C66FF867C}">
                  <a14:compatExt spid="_x0000_s607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131128</xdr:row>
          <xdr:rowOff>0</xdr:rowOff>
        </xdr:from>
        <xdr:to>
          <xdr:col>4611</xdr:col>
          <xdr:colOff>0</xdr:colOff>
          <xdr:row>131128</xdr:row>
          <xdr:rowOff>0</xdr:rowOff>
        </xdr:to>
        <xdr:sp macro="" textlink="">
          <xdr:nvSpPr>
            <xdr:cNvPr id="60767" name="Button 351" hidden="1">
              <a:extLst>
                <a:ext uri="{63B3BB69-23CF-44E3-9099-C40C66FF867C}">
                  <a14:compatExt spid="_x0000_s607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196664</xdr:row>
          <xdr:rowOff>0</xdr:rowOff>
        </xdr:from>
        <xdr:to>
          <xdr:col>4611</xdr:col>
          <xdr:colOff>0</xdr:colOff>
          <xdr:row>196664</xdr:row>
          <xdr:rowOff>0</xdr:rowOff>
        </xdr:to>
        <xdr:sp macro="" textlink="">
          <xdr:nvSpPr>
            <xdr:cNvPr id="60768" name="Button 352" hidden="1">
              <a:extLst>
                <a:ext uri="{63B3BB69-23CF-44E3-9099-C40C66FF867C}">
                  <a14:compatExt spid="_x0000_s607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262200</xdr:row>
          <xdr:rowOff>0</xdr:rowOff>
        </xdr:from>
        <xdr:to>
          <xdr:col>4611</xdr:col>
          <xdr:colOff>0</xdr:colOff>
          <xdr:row>262200</xdr:row>
          <xdr:rowOff>0</xdr:rowOff>
        </xdr:to>
        <xdr:sp macro="" textlink="">
          <xdr:nvSpPr>
            <xdr:cNvPr id="60769" name="Button 353" hidden="1">
              <a:extLst>
                <a:ext uri="{63B3BB69-23CF-44E3-9099-C40C66FF867C}">
                  <a14:compatExt spid="_x0000_s607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327736</xdr:row>
          <xdr:rowOff>0</xdr:rowOff>
        </xdr:from>
        <xdr:to>
          <xdr:col>4611</xdr:col>
          <xdr:colOff>0</xdr:colOff>
          <xdr:row>327736</xdr:row>
          <xdr:rowOff>0</xdr:rowOff>
        </xdr:to>
        <xdr:sp macro="" textlink="">
          <xdr:nvSpPr>
            <xdr:cNvPr id="60770" name="Button 354" hidden="1">
              <a:extLst>
                <a:ext uri="{63B3BB69-23CF-44E3-9099-C40C66FF867C}">
                  <a14:compatExt spid="_x0000_s607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393272</xdr:row>
          <xdr:rowOff>0</xdr:rowOff>
        </xdr:from>
        <xdr:to>
          <xdr:col>4611</xdr:col>
          <xdr:colOff>0</xdr:colOff>
          <xdr:row>393272</xdr:row>
          <xdr:rowOff>0</xdr:rowOff>
        </xdr:to>
        <xdr:sp macro="" textlink="">
          <xdr:nvSpPr>
            <xdr:cNvPr id="60771" name="Button 355" hidden="1">
              <a:extLst>
                <a:ext uri="{63B3BB69-23CF-44E3-9099-C40C66FF867C}">
                  <a14:compatExt spid="_x0000_s607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458808</xdr:row>
          <xdr:rowOff>0</xdr:rowOff>
        </xdr:from>
        <xdr:to>
          <xdr:col>4611</xdr:col>
          <xdr:colOff>0</xdr:colOff>
          <xdr:row>458808</xdr:row>
          <xdr:rowOff>0</xdr:rowOff>
        </xdr:to>
        <xdr:sp macro="" textlink="">
          <xdr:nvSpPr>
            <xdr:cNvPr id="60772" name="Button 356" hidden="1">
              <a:extLst>
                <a:ext uri="{63B3BB69-23CF-44E3-9099-C40C66FF867C}">
                  <a14:compatExt spid="_x0000_s607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524344</xdr:row>
          <xdr:rowOff>0</xdr:rowOff>
        </xdr:from>
        <xdr:to>
          <xdr:col>4611</xdr:col>
          <xdr:colOff>0</xdr:colOff>
          <xdr:row>524344</xdr:row>
          <xdr:rowOff>0</xdr:rowOff>
        </xdr:to>
        <xdr:sp macro="" textlink="">
          <xdr:nvSpPr>
            <xdr:cNvPr id="60773" name="Button 357" hidden="1">
              <a:extLst>
                <a:ext uri="{63B3BB69-23CF-44E3-9099-C40C66FF867C}">
                  <a14:compatExt spid="_x0000_s607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589880</xdr:row>
          <xdr:rowOff>0</xdr:rowOff>
        </xdr:from>
        <xdr:to>
          <xdr:col>4611</xdr:col>
          <xdr:colOff>0</xdr:colOff>
          <xdr:row>589880</xdr:row>
          <xdr:rowOff>0</xdr:rowOff>
        </xdr:to>
        <xdr:sp macro="" textlink="">
          <xdr:nvSpPr>
            <xdr:cNvPr id="60774" name="Button 358" hidden="1">
              <a:extLst>
                <a:ext uri="{63B3BB69-23CF-44E3-9099-C40C66FF867C}">
                  <a14:compatExt spid="_x0000_s607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655416</xdr:row>
          <xdr:rowOff>0</xdr:rowOff>
        </xdr:from>
        <xdr:to>
          <xdr:col>4611</xdr:col>
          <xdr:colOff>0</xdr:colOff>
          <xdr:row>655416</xdr:row>
          <xdr:rowOff>0</xdr:rowOff>
        </xdr:to>
        <xdr:sp macro="" textlink="">
          <xdr:nvSpPr>
            <xdr:cNvPr id="60775" name="Button 359" hidden="1">
              <a:extLst>
                <a:ext uri="{63B3BB69-23CF-44E3-9099-C40C66FF867C}">
                  <a14:compatExt spid="_x0000_s607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720952</xdr:row>
          <xdr:rowOff>0</xdr:rowOff>
        </xdr:from>
        <xdr:to>
          <xdr:col>4611</xdr:col>
          <xdr:colOff>0</xdr:colOff>
          <xdr:row>720952</xdr:row>
          <xdr:rowOff>0</xdr:rowOff>
        </xdr:to>
        <xdr:sp macro="" textlink="">
          <xdr:nvSpPr>
            <xdr:cNvPr id="60776" name="Button 360" hidden="1">
              <a:extLst>
                <a:ext uri="{63B3BB69-23CF-44E3-9099-C40C66FF867C}">
                  <a14:compatExt spid="_x0000_s607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786488</xdr:row>
          <xdr:rowOff>0</xdr:rowOff>
        </xdr:from>
        <xdr:to>
          <xdr:col>4611</xdr:col>
          <xdr:colOff>0</xdr:colOff>
          <xdr:row>786488</xdr:row>
          <xdr:rowOff>0</xdr:rowOff>
        </xdr:to>
        <xdr:sp macro="" textlink="">
          <xdr:nvSpPr>
            <xdr:cNvPr id="60777" name="Button 361" hidden="1">
              <a:extLst>
                <a:ext uri="{63B3BB69-23CF-44E3-9099-C40C66FF867C}">
                  <a14:compatExt spid="_x0000_s607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852024</xdr:row>
          <xdr:rowOff>0</xdr:rowOff>
        </xdr:from>
        <xdr:to>
          <xdr:col>4611</xdr:col>
          <xdr:colOff>0</xdr:colOff>
          <xdr:row>852024</xdr:row>
          <xdr:rowOff>0</xdr:rowOff>
        </xdr:to>
        <xdr:sp macro="" textlink="">
          <xdr:nvSpPr>
            <xdr:cNvPr id="60778" name="Button 362" hidden="1">
              <a:extLst>
                <a:ext uri="{63B3BB69-23CF-44E3-9099-C40C66FF867C}">
                  <a14:compatExt spid="_x0000_s607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917560</xdr:row>
          <xdr:rowOff>0</xdr:rowOff>
        </xdr:from>
        <xdr:to>
          <xdr:col>4611</xdr:col>
          <xdr:colOff>0</xdr:colOff>
          <xdr:row>917560</xdr:row>
          <xdr:rowOff>0</xdr:rowOff>
        </xdr:to>
        <xdr:sp macro="" textlink="">
          <xdr:nvSpPr>
            <xdr:cNvPr id="60779" name="Button 363" hidden="1">
              <a:extLst>
                <a:ext uri="{63B3BB69-23CF-44E3-9099-C40C66FF867C}">
                  <a14:compatExt spid="_x0000_s607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983096</xdr:row>
          <xdr:rowOff>0</xdr:rowOff>
        </xdr:from>
        <xdr:to>
          <xdr:col>4611</xdr:col>
          <xdr:colOff>0</xdr:colOff>
          <xdr:row>983096</xdr:row>
          <xdr:rowOff>0</xdr:rowOff>
        </xdr:to>
        <xdr:sp macro="" textlink="">
          <xdr:nvSpPr>
            <xdr:cNvPr id="60780" name="Button 364" hidden="1">
              <a:extLst>
                <a:ext uri="{63B3BB69-23CF-44E3-9099-C40C66FF867C}">
                  <a14:compatExt spid="_x0000_s607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4865</xdr:col>
          <xdr:colOff>0</xdr:colOff>
          <xdr:row>56</xdr:row>
          <xdr:rowOff>0</xdr:rowOff>
        </xdr:from>
        <xdr:to>
          <xdr:col>4865</xdr:col>
          <xdr:colOff>0</xdr:colOff>
          <xdr:row>56</xdr:row>
          <xdr:rowOff>0</xdr:rowOff>
        </xdr:to>
        <xdr:sp macro="" textlink="">
          <xdr:nvSpPr>
            <xdr:cNvPr id="60781" name="Button 365" hidden="1">
              <a:extLst>
                <a:ext uri="{63B3BB69-23CF-44E3-9099-C40C66FF867C}">
                  <a14:compatExt spid="_x0000_s607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65592</xdr:row>
          <xdr:rowOff>0</xdr:rowOff>
        </xdr:from>
        <xdr:to>
          <xdr:col>4867</xdr:col>
          <xdr:colOff>0</xdr:colOff>
          <xdr:row>65592</xdr:row>
          <xdr:rowOff>0</xdr:rowOff>
        </xdr:to>
        <xdr:sp macro="" textlink="">
          <xdr:nvSpPr>
            <xdr:cNvPr id="60782" name="Button 366" hidden="1">
              <a:extLst>
                <a:ext uri="{63B3BB69-23CF-44E3-9099-C40C66FF867C}">
                  <a14:compatExt spid="_x0000_s607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131128</xdr:row>
          <xdr:rowOff>0</xdr:rowOff>
        </xdr:from>
        <xdr:to>
          <xdr:col>4867</xdr:col>
          <xdr:colOff>0</xdr:colOff>
          <xdr:row>131128</xdr:row>
          <xdr:rowOff>0</xdr:rowOff>
        </xdr:to>
        <xdr:sp macro="" textlink="">
          <xdr:nvSpPr>
            <xdr:cNvPr id="60783" name="Button 367" hidden="1">
              <a:extLst>
                <a:ext uri="{63B3BB69-23CF-44E3-9099-C40C66FF867C}">
                  <a14:compatExt spid="_x0000_s607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196664</xdr:row>
          <xdr:rowOff>0</xdr:rowOff>
        </xdr:from>
        <xdr:to>
          <xdr:col>4867</xdr:col>
          <xdr:colOff>0</xdr:colOff>
          <xdr:row>196664</xdr:row>
          <xdr:rowOff>0</xdr:rowOff>
        </xdr:to>
        <xdr:sp macro="" textlink="">
          <xdr:nvSpPr>
            <xdr:cNvPr id="60784" name="Button 368" hidden="1">
              <a:extLst>
                <a:ext uri="{63B3BB69-23CF-44E3-9099-C40C66FF867C}">
                  <a14:compatExt spid="_x0000_s607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262200</xdr:row>
          <xdr:rowOff>0</xdr:rowOff>
        </xdr:from>
        <xdr:to>
          <xdr:col>4867</xdr:col>
          <xdr:colOff>0</xdr:colOff>
          <xdr:row>262200</xdr:row>
          <xdr:rowOff>0</xdr:rowOff>
        </xdr:to>
        <xdr:sp macro="" textlink="">
          <xdr:nvSpPr>
            <xdr:cNvPr id="60785" name="Button 369" hidden="1">
              <a:extLst>
                <a:ext uri="{63B3BB69-23CF-44E3-9099-C40C66FF867C}">
                  <a14:compatExt spid="_x0000_s607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327736</xdr:row>
          <xdr:rowOff>0</xdr:rowOff>
        </xdr:from>
        <xdr:to>
          <xdr:col>4867</xdr:col>
          <xdr:colOff>0</xdr:colOff>
          <xdr:row>327736</xdr:row>
          <xdr:rowOff>0</xdr:rowOff>
        </xdr:to>
        <xdr:sp macro="" textlink="">
          <xdr:nvSpPr>
            <xdr:cNvPr id="60786" name="Button 370" hidden="1">
              <a:extLst>
                <a:ext uri="{63B3BB69-23CF-44E3-9099-C40C66FF867C}">
                  <a14:compatExt spid="_x0000_s607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393272</xdr:row>
          <xdr:rowOff>0</xdr:rowOff>
        </xdr:from>
        <xdr:to>
          <xdr:col>4867</xdr:col>
          <xdr:colOff>0</xdr:colOff>
          <xdr:row>393272</xdr:row>
          <xdr:rowOff>0</xdr:rowOff>
        </xdr:to>
        <xdr:sp macro="" textlink="">
          <xdr:nvSpPr>
            <xdr:cNvPr id="60787" name="Button 371" hidden="1">
              <a:extLst>
                <a:ext uri="{63B3BB69-23CF-44E3-9099-C40C66FF867C}">
                  <a14:compatExt spid="_x0000_s607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458808</xdr:row>
          <xdr:rowOff>0</xdr:rowOff>
        </xdr:from>
        <xdr:to>
          <xdr:col>4867</xdr:col>
          <xdr:colOff>0</xdr:colOff>
          <xdr:row>458808</xdr:row>
          <xdr:rowOff>0</xdr:rowOff>
        </xdr:to>
        <xdr:sp macro="" textlink="">
          <xdr:nvSpPr>
            <xdr:cNvPr id="60788" name="Button 372" hidden="1">
              <a:extLst>
                <a:ext uri="{63B3BB69-23CF-44E3-9099-C40C66FF867C}">
                  <a14:compatExt spid="_x0000_s607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524344</xdr:row>
          <xdr:rowOff>0</xdr:rowOff>
        </xdr:from>
        <xdr:to>
          <xdr:col>4867</xdr:col>
          <xdr:colOff>0</xdr:colOff>
          <xdr:row>524344</xdr:row>
          <xdr:rowOff>0</xdr:rowOff>
        </xdr:to>
        <xdr:sp macro="" textlink="">
          <xdr:nvSpPr>
            <xdr:cNvPr id="60789" name="Button 373" hidden="1">
              <a:extLst>
                <a:ext uri="{63B3BB69-23CF-44E3-9099-C40C66FF867C}">
                  <a14:compatExt spid="_x0000_s607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589880</xdr:row>
          <xdr:rowOff>0</xdr:rowOff>
        </xdr:from>
        <xdr:to>
          <xdr:col>4867</xdr:col>
          <xdr:colOff>0</xdr:colOff>
          <xdr:row>589880</xdr:row>
          <xdr:rowOff>0</xdr:rowOff>
        </xdr:to>
        <xdr:sp macro="" textlink="">
          <xdr:nvSpPr>
            <xdr:cNvPr id="60790" name="Button 374" hidden="1">
              <a:extLst>
                <a:ext uri="{63B3BB69-23CF-44E3-9099-C40C66FF867C}">
                  <a14:compatExt spid="_x0000_s607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655416</xdr:row>
          <xdr:rowOff>0</xdr:rowOff>
        </xdr:from>
        <xdr:to>
          <xdr:col>4867</xdr:col>
          <xdr:colOff>0</xdr:colOff>
          <xdr:row>655416</xdr:row>
          <xdr:rowOff>0</xdr:rowOff>
        </xdr:to>
        <xdr:sp macro="" textlink="">
          <xdr:nvSpPr>
            <xdr:cNvPr id="60791" name="Button 375" hidden="1">
              <a:extLst>
                <a:ext uri="{63B3BB69-23CF-44E3-9099-C40C66FF867C}">
                  <a14:compatExt spid="_x0000_s607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720952</xdr:row>
          <xdr:rowOff>0</xdr:rowOff>
        </xdr:from>
        <xdr:to>
          <xdr:col>4867</xdr:col>
          <xdr:colOff>0</xdr:colOff>
          <xdr:row>720952</xdr:row>
          <xdr:rowOff>0</xdr:rowOff>
        </xdr:to>
        <xdr:sp macro="" textlink="">
          <xdr:nvSpPr>
            <xdr:cNvPr id="60792" name="Button 376" hidden="1">
              <a:extLst>
                <a:ext uri="{63B3BB69-23CF-44E3-9099-C40C66FF867C}">
                  <a14:compatExt spid="_x0000_s607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786488</xdr:row>
          <xdr:rowOff>0</xdr:rowOff>
        </xdr:from>
        <xdr:to>
          <xdr:col>4867</xdr:col>
          <xdr:colOff>0</xdr:colOff>
          <xdr:row>786488</xdr:row>
          <xdr:rowOff>0</xdr:rowOff>
        </xdr:to>
        <xdr:sp macro="" textlink="">
          <xdr:nvSpPr>
            <xdr:cNvPr id="60793" name="Button 377" hidden="1">
              <a:extLst>
                <a:ext uri="{63B3BB69-23CF-44E3-9099-C40C66FF867C}">
                  <a14:compatExt spid="_x0000_s607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852024</xdr:row>
          <xdr:rowOff>0</xdr:rowOff>
        </xdr:from>
        <xdr:to>
          <xdr:col>4867</xdr:col>
          <xdr:colOff>0</xdr:colOff>
          <xdr:row>852024</xdr:row>
          <xdr:rowOff>0</xdr:rowOff>
        </xdr:to>
        <xdr:sp macro="" textlink="">
          <xdr:nvSpPr>
            <xdr:cNvPr id="60794" name="Button 378" hidden="1">
              <a:extLst>
                <a:ext uri="{63B3BB69-23CF-44E3-9099-C40C66FF867C}">
                  <a14:compatExt spid="_x0000_s607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917560</xdr:row>
          <xdr:rowOff>0</xdr:rowOff>
        </xdr:from>
        <xdr:to>
          <xdr:col>4867</xdr:col>
          <xdr:colOff>0</xdr:colOff>
          <xdr:row>917560</xdr:row>
          <xdr:rowOff>0</xdr:rowOff>
        </xdr:to>
        <xdr:sp macro="" textlink="">
          <xdr:nvSpPr>
            <xdr:cNvPr id="60795" name="Button 379" hidden="1">
              <a:extLst>
                <a:ext uri="{63B3BB69-23CF-44E3-9099-C40C66FF867C}">
                  <a14:compatExt spid="_x0000_s607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983096</xdr:row>
          <xdr:rowOff>0</xdr:rowOff>
        </xdr:from>
        <xdr:to>
          <xdr:col>4867</xdr:col>
          <xdr:colOff>0</xdr:colOff>
          <xdr:row>983096</xdr:row>
          <xdr:rowOff>0</xdr:rowOff>
        </xdr:to>
        <xdr:sp macro="" textlink="">
          <xdr:nvSpPr>
            <xdr:cNvPr id="60796" name="Button 380" hidden="1">
              <a:extLst>
                <a:ext uri="{63B3BB69-23CF-44E3-9099-C40C66FF867C}">
                  <a14:compatExt spid="_x0000_s607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5121</xdr:col>
          <xdr:colOff>0</xdr:colOff>
          <xdr:row>56</xdr:row>
          <xdr:rowOff>0</xdr:rowOff>
        </xdr:from>
        <xdr:to>
          <xdr:col>5121</xdr:col>
          <xdr:colOff>0</xdr:colOff>
          <xdr:row>56</xdr:row>
          <xdr:rowOff>0</xdr:rowOff>
        </xdr:to>
        <xdr:sp macro="" textlink="">
          <xdr:nvSpPr>
            <xdr:cNvPr id="60797" name="Button 381" hidden="1">
              <a:extLst>
                <a:ext uri="{63B3BB69-23CF-44E3-9099-C40C66FF867C}">
                  <a14:compatExt spid="_x0000_s607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65592</xdr:row>
          <xdr:rowOff>0</xdr:rowOff>
        </xdr:from>
        <xdr:to>
          <xdr:col>5123</xdr:col>
          <xdr:colOff>0</xdr:colOff>
          <xdr:row>65592</xdr:row>
          <xdr:rowOff>0</xdr:rowOff>
        </xdr:to>
        <xdr:sp macro="" textlink="">
          <xdr:nvSpPr>
            <xdr:cNvPr id="60798" name="Button 382" hidden="1">
              <a:extLst>
                <a:ext uri="{63B3BB69-23CF-44E3-9099-C40C66FF867C}">
                  <a14:compatExt spid="_x0000_s607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131128</xdr:row>
          <xdr:rowOff>0</xdr:rowOff>
        </xdr:from>
        <xdr:to>
          <xdr:col>5123</xdr:col>
          <xdr:colOff>0</xdr:colOff>
          <xdr:row>131128</xdr:row>
          <xdr:rowOff>0</xdr:rowOff>
        </xdr:to>
        <xdr:sp macro="" textlink="">
          <xdr:nvSpPr>
            <xdr:cNvPr id="60799" name="Button 383" hidden="1">
              <a:extLst>
                <a:ext uri="{63B3BB69-23CF-44E3-9099-C40C66FF867C}">
                  <a14:compatExt spid="_x0000_s607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196664</xdr:row>
          <xdr:rowOff>0</xdr:rowOff>
        </xdr:from>
        <xdr:to>
          <xdr:col>5123</xdr:col>
          <xdr:colOff>0</xdr:colOff>
          <xdr:row>196664</xdr:row>
          <xdr:rowOff>0</xdr:rowOff>
        </xdr:to>
        <xdr:sp macro="" textlink="">
          <xdr:nvSpPr>
            <xdr:cNvPr id="60800" name="Button 384" hidden="1">
              <a:extLst>
                <a:ext uri="{63B3BB69-23CF-44E3-9099-C40C66FF867C}">
                  <a14:compatExt spid="_x0000_s608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262200</xdr:row>
          <xdr:rowOff>0</xdr:rowOff>
        </xdr:from>
        <xdr:to>
          <xdr:col>5123</xdr:col>
          <xdr:colOff>0</xdr:colOff>
          <xdr:row>262200</xdr:row>
          <xdr:rowOff>0</xdr:rowOff>
        </xdr:to>
        <xdr:sp macro="" textlink="">
          <xdr:nvSpPr>
            <xdr:cNvPr id="60801" name="Button 385" hidden="1">
              <a:extLst>
                <a:ext uri="{63B3BB69-23CF-44E3-9099-C40C66FF867C}">
                  <a14:compatExt spid="_x0000_s608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327736</xdr:row>
          <xdr:rowOff>0</xdr:rowOff>
        </xdr:from>
        <xdr:to>
          <xdr:col>5123</xdr:col>
          <xdr:colOff>0</xdr:colOff>
          <xdr:row>327736</xdr:row>
          <xdr:rowOff>0</xdr:rowOff>
        </xdr:to>
        <xdr:sp macro="" textlink="">
          <xdr:nvSpPr>
            <xdr:cNvPr id="60802" name="Button 386" hidden="1">
              <a:extLst>
                <a:ext uri="{63B3BB69-23CF-44E3-9099-C40C66FF867C}">
                  <a14:compatExt spid="_x0000_s608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393272</xdr:row>
          <xdr:rowOff>0</xdr:rowOff>
        </xdr:from>
        <xdr:to>
          <xdr:col>5123</xdr:col>
          <xdr:colOff>0</xdr:colOff>
          <xdr:row>393272</xdr:row>
          <xdr:rowOff>0</xdr:rowOff>
        </xdr:to>
        <xdr:sp macro="" textlink="">
          <xdr:nvSpPr>
            <xdr:cNvPr id="60803" name="Button 387" hidden="1">
              <a:extLst>
                <a:ext uri="{63B3BB69-23CF-44E3-9099-C40C66FF867C}">
                  <a14:compatExt spid="_x0000_s608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458808</xdr:row>
          <xdr:rowOff>0</xdr:rowOff>
        </xdr:from>
        <xdr:to>
          <xdr:col>5123</xdr:col>
          <xdr:colOff>0</xdr:colOff>
          <xdr:row>458808</xdr:row>
          <xdr:rowOff>0</xdr:rowOff>
        </xdr:to>
        <xdr:sp macro="" textlink="">
          <xdr:nvSpPr>
            <xdr:cNvPr id="60804" name="Button 388" hidden="1">
              <a:extLst>
                <a:ext uri="{63B3BB69-23CF-44E3-9099-C40C66FF867C}">
                  <a14:compatExt spid="_x0000_s608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524344</xdr:row>
          <xdr:rowOff>0</xdr:rowOff>
        </xdr:from>
        <xdr:to>
          <xdr:col>5123</xdr:col>
          <xdr:colOff>0</xdr:colOff>
          <xdr:row>524344</xdr:row>
          <xdr:rowOff>0</xdr:rowOff>
        </xdr:to>
        <xdr:sp macro="" textlink="">
          <xdr:nvSpPr>
            <xdr:cNvPr id="60805" name="Button 389" hidden="1">
              <a:extLst>
                <a:ext uri="{63B3BB69-23CF-44E3-9099-C40C66FF867C}">
                  <a14:compatExt spid="_x0000_s608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589880</xdr:row>
          <xdr:rowOff>0</xdr:rowOff>
        </xdr:from>
        <xdr:to>
          <xdr:col>5123</xdr:col>
          <xdr:colOff>0</xdr:colOff>
          <xdr:row>589880</xdr:row>
          <xdr:rowOff>0</xdr:rowOff>
        </xdr:to>
        <xdr:sp macro="" textlink="">
          <xdr:nvSpPr>
            <xdr:cNvPr id="60806" name="Button 390" hidden="1">
              <a:extLst>
                <a:ext uri="{63B3BB69-23CF-44E3-9099-C40C66FF867C}">
                  <a14:compatExt spid="_x0000_s608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655416</xdr:row>
          <xdr:rowOff>0</xdr:rowOff>
        </xdr:from>
        <xdr:to>
          <xdr:col>5123</xdr:col>
          <xdr:colOff>0</xdr:colOff>
          <xdr:row>655416</xdr:row>
          <xdr:rowOff>0</xdr:rowOff>
        </xdr:to>
        <xdr:sp macro="" textlink="">
          <xdr:nvSpPr>
            <xdr:cNvPr id="60807" name="Button 391" hidden="1">
              <a:extLst>
                <a:ext uri="{63B3BB69-23CF-44E3-9099-C40C66FF867C}">
                  <a14:compatExt spid="_x0000_s608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720952</xdr:row>
          <xdr:rowOff>0</xdr:rowOff>
        </xdr:from>
        <xdr:to>
          <xdr:col>5123</xdr:col>
          <xdr:colOff>0</xdr:colOff>
          <xdr:row>720952</xdr:row>
          <xdr:rowOff>0</xdr:rowOff>
        </xdr:to>
        <xdr:sp macro="" textlink="">
          <xdr:nvSpPr>
            <xdr:cNvPr id="60808" name="Button 392" hidden="1">
              <a:extLst>
                <a:ext uri="{63B3BB69-23CF-44E3-9099-C40C66FF867C}">
                  <a14:compatExt spid="_x0000_s608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786488</xdr:row>
          <xdr:rowOff>0</xdr:rowOff>
        </xdr:from>
        <xdr:to>
          <xdr:col>5123</xdr:col>
          <xdr:colOff>0</xdr:colOff>
          <xdr:row>786488</xdr:row>
          <xdr:rowOff>0</xdr:rowOff>
        </xdr:to>
        <xdr:sp macro="" textlink="">
          <xdr:nvSpPr>
            <xdr:cNvPr id="60809" name="Button 393" hidden="1">
              <a:extLst>
                <a:ext uri="{63B3BB69-23CF-44E3-9099-C40C66FF867C}">
                  <a14:compatExt spid="_x0000_s608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852024</xdr:row>
          <xdr:rowOff>0</xdr:rowOff>
        </xdr:from>
        <xdr:to>
          <xdr:col>5123</xdr:col>
          <xdr:colOff>0</xdr:colOff>
          <xdr:row>852024</xdr:row>
          <xdr:rowOff>0</xdr:rowOff>
        </xdr:to>
        <xdr:sp macro="" textlink="">
          <xdr:nvSpPr>
            <xdr:cNvPr id="60810" name="Button 394" hidden="1">
              <a:extLst>
                <a:ext uri="{63B3BB69-23CF-44E3-9099-C40C66FF867C}">
                  <a14:compatExt spid="_x0000_s608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917560</xdr:row>
          <xdr:rowOff>0</xdr:rowOff>
        </xdr:from>
        <xdr:to>
          <xdr:col>5123</xdr:col>
          <xdr:colOff>0</xdr:colOff>
          <xdr:row>917560</xdr:row>
          <xdr:rowOff>0</xdr:rowOff>
        </xdr:to>
        <xdr:sp macro="" textlink="">
          <xdr:nvSpPr>
            <xdr:cNvPr id="60811" name="Button 395" hidden="1">
              <a:extLst>
                <a:ext uri="{63B3BB69-23CF-44E3-9099-C40C66FF867C}">
                  <a14:compatExt spid="_x0000_s608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983096</xdr:row>
          <xdr:rowOff>0</xdr:rowOff>
        </xdr:from>
        <xdr:to>
          <xdr:col>5123</xdr:col>
          <xdr:colOff>0</xdr:colOff>
          <xdr:row>983096</xdr:row>
          <xdr:rowOff>0</xdr:rowOff>
        </xdr:to>
        <xdr:sp macro="" textlink="">
          <xdr:nvSpPr>
            <xdr:cNvPr id="60812" name="Button 396" hidden="1">
              <a:extLst>
                <a:ext uri="{63B3BB69-23CF-44E3-9099-C40C66FF867C}">
                  <a14:compatExt spid="_x0000_s608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5377</xdr:col>
          <xdr:colOff>0</xdr:colOff>
          <xdr:row>56</xdr:row>
          <xdr:rowOff>0</xdr:rowOff>
        </xdr:from>
        <xdr:to>
          <xdr:col>5377</xdr:col>
          <xdr:colOff>0</xdr:colOff>
          <xdr:row>56</xdr:row>
          <xdr:rowOff>0</xdr:rowOff>
        </xdr:to>
        <xdr:sp macro="" textlink="">
          <xdr:nvSpPr>
            <xdr:cNvPr id="60813" name="Button 397" hidden="1">
              <a:extLst>
                <a:ext uri="{63B3BB69-23CF-44E3-9099-C40C66FF867C}">
                  <a14:compatExt spid="_x0000_s608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65592</xdr:row>
          <xdr:rowOff>0</xdr:rowOff>
        </xdr:from>
        <xdr:to>
          <xdr:col>5379</xdr:col>
          <xdr:colOff>0</xdr:colOff>
          <xdr:row>65592</xdr:row>
          <xdr:rowOff>0</xdr:rowOff>
        </xdr:to>
        <xdr:sp macro="" textlink="">
          <xdr:nvSpPr>
            <xdr:cNvPr id="60814" name="Button 398" hidden="1">
              <a:extLst>
                <a:ext uri="{63B3BB69-23CF-44E3-9099-C40C66FF867C}">
                  <a14:compatExt spid="_x0000_s608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131128</xdr:row>
          <xdr:rowOff>0</xdr:rowOff>
        </xdr:from>
        <xdr:to>
          <xdr:col>5379</xdr:col>
          <xdr:colOff>0</xdr:colOff>
          <xdr:row>131128</xdr:row>
          <xdr:rowOff>0</xdr:rowOff>
        </xdr:to>
        <xdr:sp macro="" textlink="">
          <xdr:nvSpPr>
            <xdr:cNvPr id="60815" name="Button 399" hidden="1">
              <a:extLst>
                <a:ext uri="{63B3BB69-23CF-44E3-9099-C40C66FF867C}">
                  <a14:compatExt spid="_x0000_s608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196664</xdr:row>
          <xdr:rowOff>0</xdr:rowOff>
        </xdr:from>
        <xdr:to>
          <xdr:col>5379</xdr:col>
          <xdr:colOff>0</xdr:colOff>
          <xdr:row>196664</xdr:row>
          <xdr:rowOff>0</xdr:rowOff>
        </xdr:to>
        <xdr:sp macro="" textlink="">
          <xdr:nvSpPr>
            <xdr:cNvPr id="60816" name="Button 400" hidden="1">
              <a:extLst>
                <a:ext uri="{63B3BB69-23CF-44E3-9099-C40C66FF867C}">
                  <a14:compatExt spid="_x0000_s608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262200</xdr:row>
          <xdr:rowOff>0</xdr:rowOff>
        </xdr:from>
        <xdr:to>
          <xdr:col>5379</xdr:col>
          <xdr:colOff>0</xdr:colOff>
          <xdr:row>262200</xdr:row>
          <xdr:rowOff>0</xdr:rowOff>
        </xdr:to>
        <xdr:sp macro="" textlink="">
          <xdr:nvSpPr>
            <xdr:cNvPr id="60817" name="Button 401" hidden="1">
              <a:extLst>
                <a:ext uri="{63B3BB69-23CF-44E3-9099-C40C66FF867C}">
                  <a14:compatExt spid="_x0000_s608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327736</xdr:row>
          <xdr:rowOff>0</xdr:rowOff>
        </xdr:from>
        <xdr:to>
          <xdr:col>5379</xdr:col>
          <xdr:colOff>0</xdr:colOff>
          <xdr:row>327736</xdr:row>
          <xdr:rowOff>0</xdr:rowOff>
        </xdr:to>
        <xdr:sp macro="" textlink="">
          <xdr:nvSpPr>
            <xdr:cNvPr id="60818" name="Button 402" hidden="1">
              <a:extLst>
                <a:ext uri="{63B3BB69-23CF-44E3-9099-C40C66FF867C}">
                  <a14:compatExt spid="_x0000_s608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393272</xdr:row>
          <xdr:rowOff>0</xdr:rowOff>
        </xdr:from>
        <xdr:to>
          <xdr:col>5379</xdr:col>
          <xdr:colOff>0</xdr:colOff>
          <xdr:row>393272</xdr:row>
          <xdr:rowOff>0</xdr:rowOff>
        </xdr:to>
        <xdr:sp macro="" textlink="">
          <xdr:nvSpPr>
            <xdr:cNvPr id="60819" name="Button 403" hidden="1">
              <a:extLst>
                <a:ext uri="{63B3BB69-23CF-44E3-9099-C40C66FF867C}">
                  <a14:compatExt spid="_x0000_s608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458808</xdr:row>
          <xdr:rowOff>0</xdr:rowOff>
        </xdr:from>
        <xdr:to>
          <xdr:col>5379</xdr:col>
          <xdr:colOff>0</xdr:colOff>
          <xdr:row>458808</xdr:row>
          <xdr:rowOff>0</xdr:rowOff>
        </xdr:to>
        <xdr:sp macro="" textlink="">
          <xdr:nvSpPr>
            <xdr:cNvPr id="60820" name="Button 404" hidden="1">
              <a:extLst>
                <a:ext uri="{63B3BB69-23CF-44E3-9099-C40C66FF867C}">
                  <a14:compatExt spid="_x0000_s608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524344</xdr:row>
          <xdr:rowOff>0</xdr:rowOff>
        </xdr:from>
        <xdr:to>
          <xdr:col>5379</xdr:col>
          <xdr:colOff>0</xdr:colOff>
          <xdr:row>524344</xdr:row>
          <xdr:rowOff>0</xdr:rowOff>
        </xdr:to>
        <xdr:sp macro="" textlink="">
          <xdr:nvSpPr>
            <xdr:cNvPr id="60821" name="Button 405" hidden="1">
              <a:extLst>
                <a:ext uri="{63B3BB69-23CF-44E3-9099-C40C66FF867C}">
                  <a14:compatExt spid="_x0000_s608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589880</xdr:row>
          <xdr:rowOff>0</xdr:rowOff>
        </xdr:from>
        <xdr:to>
          <xdr:col>5379</xdr:col>
          <xdr:colOff>0</xdr:colOff>
          <xdr:row>589880</xdr:row>
          <xdr:rowOff>0</xdr:rowOff>
        </xdr:to>
        <xdr:sp macro="" textlink="">
          <xdr:nvSpPr>
            <xdr:cNvPr id="60822" name="Button 406" hidden="1">
              <a:extLst>
                <a:ext uri="{63B3BB69-23CF-44E3-9099-C40C66FF867C}">
                  <a14:compatExt spid="_x0000_s608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655416</xdr:row>
          <xdr:rowOff>0</xdr:rowOff>
        </xdr:from>
        <xdr:to>
          <xdr:col>5379</xdr:col>
          <xdr:colOff>0</xdr:colOff>
          <xdr:row>655416</xdr:row>
          <xdr:rowOff>0</xdr:rowOff>
        </xdr:to>
        <xdr:sp macro="" textlink="">
          <xdr:nvSpPr>
            <xdr:cNvPr id="60823" name="Button 407" hidden="1">
              <a:extLst>
                <a:ext uri="{63B3BB69-23CF-44E3-9099-C40C66FF867C}">
                  <a14:compatExt spid="_x0000_s608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720952</xdr:row>
          <xdr:rowOff>0</xdr:rowOff>
        </xdr:from>
        <xdr:to>
          <xdr:col>5379</xdr:col>
          <xdr:colOff>0</xdr:colOff>
          <xdr:row>720952</xdr:row>
          <xdr:rowOff>0</xdr:rowOff>
        </xdr:to>
        <xdr:sp macro="" textlink="">
          <xdr:nvSpPr>
            <xdr:cNvPr id="60824" name="Button 408" hidden="1">
              <a:extLst>
                <a:ext uri="{63B3BB69-23CF-44E3-9099-C40C66FF867C}">
                  <a14:compatExt spid="_x0000_s608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786488</xdr:row>
          <xdr:rowOff>0</xdr:rowOff>
        </xdr:from>
        <xdr:to>
          <xdr:col>5379</xdr:col>
          <xdr:colOff>0</xdr:colOff>
          <xdr:row>786488</xdr:row>
          <xdr:rowOff>0</xdr:rowOff>
        </xdr:to>
        <xdr:sp macro="" textlink="">
          <xdr:nvSpPr>
            <xdr:cNvPr id="60825" name="Button 409" hidden="1">
              <a:extLst>
                <a:ext uri="{63B3BB69-23CF-44E3-9099-C40C66FF867C}">
                  <a14:compatExt spid="_x0000_s608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852024</xdr:row>
          <xdr:rowOff>0</xdr:rowOff>
        </xdr:from>
        <xdr:to>
          <xdr:col>5379</xdr:col>
          <xdr:colOff>0</xdr:colOff>
          <xdr:row>852024</xdr:row>
          <xdr:rowOff>0</xdr:rowOff>
        </xdr:to>
        <xdr:sp macro="" textlink="">
          <xdr:nvSpPr>
            <xdr:cNvPr id="60826" name="Button 410" hidden="1">
              <a:extLst>
                <a:ext uri="{63B3BB69-23CF-44E3-9099-C40C66FF867C}">
                  <a14:compatExt spid="_x0000_s608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917560</xdr:row>
          <xdr:rowOff>0</xdr:rowOff>
        </xdr:from>
        <xdr:to>
          <xdr:col>5379</xdr:col>
          <xdr:colOff>0</xdr:colOff>
          <xdr:row>917560</xdr:row>
          <xdr:rowOff>0</xdr:rowOff>
        </xdr:to>
        <xdr:sp macro="" textlink="">
          <xdr:nvSpPr>
            <xdr:cNvPr id="60827" name="Button 411" hidden="1">
              <a:extLst>
                <a:ext uri="{63B3BB69-23CF-44E3-9099-C40C66FF867C}">
                  <a14:compatExt spid="_x0000_s608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983096</xdr:row>
          <xdr:rowOff>0</xdr:rowOff>
        </xdr:from>
        <xdr:to>
          <xdr:col>5379</xdr:col>
          <xdr:colOff>0</xdr:colOff>
          <xdr:row>983096</xdr:row>
          <xdr:rowOff>0</xdr:rowOff>
        </xdr:to>
        <xdr:sp macro="" textlink="">
          <xdr:nvSpPr>
            <xdr:cNvPr id="60828" name="Button 412" hidden="1">
              <a:extLst>
                <a:ext uri="{63B3BB69-23CF-44E3-9099-C40C66FF867C}">
                  <a14:compatExt spid="_x0000_s608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5633</xdr:col>
          <xdr:colOff>0</xdr:colOff>
          <xdr:row>56</xdr:row>
          <xdr:rowOff>0</xdr:rowOff>
        </xdr:from>
        <xdr:to>
          <xdr:col>5633</xdr:col>
          <xdr:colOff>0</xdr:colOff>
          <xdr:row>56</xdr:row>
          <xdr:rowOff>0</xdr:rowOff>
        </xdr:to>
        <xdr:sp macro="" textlink="">
          <xdr:nvSpPr>
            <xdr:cNvPr id="60829" name="Button 413" hidden="1">
              <a:extLst>
                <a:ext uri="{63B3BB69-23CF-44E3-9099-C40C66FF867C}">
                  <a14:compatExt spid="_x0000_s608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65592</xdr:row>
          <xdr:rowOff>0</xdr:rowOff>
        </xdr:from>
        <xdr:to>
          <xdr:col>5635</xdr:col>
          <xdr:colOff>0</xdr:colOff>
          <xdr:row>65592</xdr:row>
          <xdr:rowOff>0</xdr:rowOff>
        </xdr:to>
        <xdr:sp macro="" textlink="">
          <xdr:nvSpPr>
            <xdr:cNvPr id="60830" name="Button 414" hidden="1">
              <a:extLst>
                <a:ext uri="{63B3BB69-23CF-44E3-9099-C40C66FF867C}">
                  <a14:compatExt spid="_x0000_s608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131128</xdr:row>
          <xdr:rowOff>0</xdr:rowOff>
        </xdr:from>
        <xdr:to>
          <xdr:col>5635</xdr:col>
          <xdr:colOff>0</xdr:colOff>
          <xdr:row>131128</xdr:row>
          <xdr:rowOff>0</xdr:rowOff>
        </xdr:to>
        <xdr:sp macro="" textlink="">
          <xdr:nvSpPr>
            <xdr:cNvPr id="60831" name="Button 415" hidden="1">
              <a:extLst>
                <a:ext uri="{63B3BB69-23CF-44E3-9099-C40C66FF867C}">
                  <a14:compatExt spid="_x0000_s608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196664</xdr:row>
          <xdr:rowOff>0</xdr:rowOff>
        </xdr:from>
        <xdr:to>
          <xdr:col>5635</xdr:col>
          <xdr:colOff>0</xdr:colOff>
          <xdr:row>196664</xdr:row>
          <xdr:rowOff>0</xdr:rowOff>
        </xdr:to>
        <xdr:sp macro="" textlink="">
          <xdr:nvSpPr>
            <xdr:cNvPr id="60832" name="Button 416" hidden="1">
              <a:extLst>
                <a:ext uri="{63B3BB69-23CF-44E3-9099-C40C66FF867C}">
                  <a14:compatExt spid="_x0000_s608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262200</xdr:row>
          <xdr:rowOff>0</xdr:rowOff>
        </xdr:from>
        <xdr:to>
          <xdr:col>5635</xdr:col>
          <xdr:colOff>0</xdr:colOff>
          <xdr:row>262200</xdr:row>
          <xdr:rowOff>0</xdr:rowOff>
        </xdr:to>
        <xdr:sp macro="" textlink="">
          <xdr:nvSpPr>
            <xdr:cNvPr id="60833" name="Button 417" hidden="1">
              <a:extLst>
                <a:ext uri="{63B3BB69-23CF-44E3-9099-C40C66FF867C}">
                  <a14:compatExt spid="_x0000_s608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327736</xdr:row>
          <xdr:rowOff>0</xdr:rowOff>
        </xdr:from>
        <xdr:to>
          <xdr:col>5635</xdr:col>
          <xdr:colOff>0</xdr:colOff>
          <xdr:row>327736</xdr:row>
          <xdr:rowOff>0</xdr:rowOff>
        </xdr:to>
        <xdr:sp macro="" textlink="">
          <xdr:nvSpPr>
            <xdr:cNvPr id="60834" name="Button 418" hidden="1">
              <a:extLst>
                <a:ext uri="{63B3BB69-23CF-44E3-9099-C40C66FF867C}">
                  <a14:compatExt spid="_x0000_s608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393272</xdr:row>
          <xdr:rowOff>0</xdr:rowOff>
        </xdr:from>
        <xdr:to>
          <xdr:col>5635</xdr:col>
          <xdr:colOff>0</xdr:colOff>
          <xdr:row>393272</xdr:row>
          <xdr:rowOff>0</xdr:rowOff>
        </xdr:to>
        <xdr:sp macro="" textlink="">
          <xdr:nvSpPr>
            <xdr:cNvPr id="60835" name="Button 419" hidden="1">
              <a:extLst>
                <a:ext uri="{63B3BB69-23CF-44E3-9099-C40C66FF867C}">
                  <a14:compatExt spid="_x0000_s608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458808</xdr:row>
          <xdr:rowOff>0</xdr:rowOff>
        </xdr:from>
        <xdr:to>
          <xdr:col>5635</xdr:col>
          <xdr:colOff>0</xdr:colOff>
          <xdr:row>458808</xdr:row>
          <xdr:rowOff>0</xdr:rowOff>
        </xdr:to>
        <xdr:sp macro="" textlink="">
          <xdr:nvSpPr>
            <xdr:cNvPr id="60836" name="Button 420" hidden="1">
              <a:extLst>
                <a:ext uri="{63B3BB69-23CF-44E3-9099-C40C66FF867C}">
                  <a14:compatExt spid="_x0000_s608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524344</xdr:row>
          <xdr:rowOff>0</xdr:rowOff>
        </xdr:from>
        <xdr:to>
          <xdr:col>5635</xdr:col>
          <xdr:colOff>0</xdr:colOff>
          <xdr:row>524344</xdr:row>
          <xdr:rowOff>0</xdr:rowOff>
        </xdr:to>
        <xdr:sp macro="" textlink="">
          <xdr:nvSpPr>
            <xdr:cNvPr id="60837" name="Button 421" hidden="1">
              <a:extLst>
                <a:ext uri="{63B3BB69-23CF-44E3-9099-C40C66FF867C}">
                  <a14:compatExt spid="_x0000_s608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589880</xdr:row>
          <xdr:rowOff>0</xdr:rowOff>
        </xdr:from>
        <xdr:to>
          <xdr:col>5635</xdr:col>
          <xdr:colOff>0</xdr:colOff>
          <xdr:row>589880</xdr:row>
          <xdr:rowOff>0</xdr:rowOff>
        </xdr:to>
        <xdr:sp macro="" textlink="">
          <xdr:nvSpPr>
            <xdr:cNvPr id="60838" name="Button 422" hidden="1">
              <a:extLst>
                <a:ext uri="{63B3BB69-23CF-44E3-9099-C40C66FF867C}">
                  <a14:compatExt spid="_x0000_s608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655416</xdr:row>
          <xdr:rowOff>0</xdr:rowOff>
        </xdr:from>
        <xdr:to>
          <xdr:col>5635</xdr:col>
          <xdr:colOff>0</xdr:colOff>
          <xdr:row>655416</xdr:row>
          <xdr:rowOff>0</xdr:rowOff>
        </xdr:to>
        <xdr:sp macro="" textlink="">
          <xdr:nvSpPr>
            <xdr:cNvPr id="60839" name="Button 423" hidden="1">
              <a:extLst>
                <a:ext uri="{63B3BB69-23CF-44E3-9099-C40C66FF867C}">
                  <a14:compatExt spid="_x0000_s608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720952</xdr:row>
          <xdr:rowOff>0</xdr:rowOff>
        </xdr:from>
        <xdr:to>
          <xdr:col>5635</xdr:col>
          <xdr:colOff>0</xdr:colOff>
          <xdr:row>720952</xdr:row>
          <xdr:rowOff>0</xdr:rowOff>
        </xdr:to>
        <xdr:sp macro="" textlink="">
          <xdr:nvSpPr>
            <xdr:cNvPr id="60840" name="Button 424" hidden="1">
              <a:extLst>
                <a:ext uri="{63B3BB69-23CF-44E3-9099-C40C66FF867C}">
                  <a14:compatExt spid="_x0000_s608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786488</xdr:row>
          <xdr:rowOff>0</xdr:rowOff>
        </xdr:from>
        <xdr:to>
          <xdr:col>5635</xdr:col>
          <xdr:colOff>0</xdr:colOff>
          <xdr:row>786488</xdr:row>
          <xdr:rowOff>0</xdr:rowOff>
        </xdr:to>
        <xdr:sp macro="" textlink="">
          <xdr:nvSpPr>
            <xdr:cNvPr id="60841" name="Button 425" hidden="1">
              <a:extLst>
                <a:ext uri="{63B3BB69-23CF-44E3-9099-C40C66FF867C}">
                  <a14:compatExt spid="_x0000_s608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852024</xdr:row>
          <xdr:rowOff>0</xdr:rowOff>
        </xdr:from>
        <xdr:to>
          <xdr:col>5635</xdr:col>
          <xdr:colOff>0</xdr:colOff>
          <xdr:row>852024</xdr:row>
          <xdr:rowOff>0</xdr:rowOff>
        </xdr:to>
        <xdr:sp macro="" textlink="">
          <xdr:nvSpPr>
            <xdr:cNvPr id="60842" name="Button 426" hidden="1">
              <a:extLst>
                <a:ext uri="{63B3BB69-23CF-44E3-9099-C40C66FF867C}">
                  <a14:compatExt spid="_x0000_s608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917560</xdr:row>
          <xdr:rowOff>0</xdr:rowOff>
        </xdr:from>
        <xdr:to>
          <xdr:col>5635</xdr:col>
          <xdr:colOff>0</xdr:colOff>
          <xdr:row>917560</xdr:row>
          <xdr:rowOff>0</xdr:rowOff>
        </xdr:to>
        <xdr:sp macro="" textlink="">
          <xdr:nvSpPr>
            <xdr:cNvPr id="60843" name="Button 427" hidden="1">
              <a:extLst>
                <a:ext uri="{63B3BB69-23CF-44E3-9099-C40C66FF867C}">
                  <a14:compatExt spid="_x0000_s608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983096</xdr:row>
          <xdr:rowOff>0</xdr:rowOff>
        </xdr:from>
        <xdr:to>
          <xdr:col>5635</xdr:col>
          <xdr:colOff>0</xdr:colOff>
          <xdr:row>983096</xdr:row>
          <xdr:rowOff>0</xdr:rowOff>
        </xdr:to>
        <xdr:sp macro="" textlink="">
          <xdr:nvSpPr>
            <xdr:cNvPr id="60844" name="Button 428" hidden="1">
              <a:extLst>
                <a:ext uri="{63B3BB69-23CF-44E3-9099-C40C66FF867C}">
                  <a14:compatExt spid="_x0000_s608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5889</xdr:col>
          <xdr:colOff>0</xdr:colOff>
          <xdr:row>56</xdr:row>
          <xdr:rowOff>0</xdr:rowOff>
        </xdr:from>
        <xdr:to>
          <xdr:col>5889</xdr:col>
          <xdr:colOff>0</xdr:colOff>
          <xdr:row>56</xdr:row>
          <xdr:rowOff>0</xdr:rowOff>
        </xdr:to>
        <xdr:sp macro="" textlink="">
          <xdr:nvSpPr>
            <xdr:cNvPr id="60845" name="Button 429" hidden="1">
              <a:extLst>
                <a:ext uri="{63B3BB69-23CF-44E3-9099-C40C66FF867C}">
                  <a14:compatExt spid="_x0000_s608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65592</xdr:row>
          <xdr:rowOff>0</xdr:rowOff>
        </xdr:from>
        <xdr:to>
          <xdr:col>5891</xdr:col>
          <xdr:colOff>0</xdr:colOff>
          <xdr:row>65592</xdr:row>
          <xdr:rowOff>0</xdr:rowOff>
        </xdr:to>
        <xdr:sp macro="" textlink="">
          <xdr:nvSpPr>
            <xdr:cNvPr id="60846" name="Button 430" hidden="1">
              <a:extLst>
                <a:ext uri="{63B3BB69-23CF-44E3-9099-C40C66FF867C}">
                  <a14:compatExt spid="_x0000_s608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131128</xdr:row>
          <xdr:rowOff>0</xdr:rowOff>
        </xdr:from>
        <xdr:to>
          <xdr:col>5891</xdr:col>
          <xdr:colOff>0</xdr:colOff>
          <xdr:row>131128</xdr:row>
          <xdr:rowOff>0</xdr:rowOff>
        </xdr:to>
        <xdr:sp macro="" textlink="">
          <xdr:nvSpPr>
            <xdr:cNvPr id="60847" name="Button 431" hidden="1">
              <a:extLst>
                <a:ext uri="{63B3BB69-23CF-44E3-9099-C40C66FF867C}">
                  <a14:compatExt spid="_x0000_s608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196664</xdr:row>
          <xdr:rowOff>0</xdr:rowOff>
        </xdr:from>
        <xdr:to>
          <xdr:col>5891</xdr:col>
          <xdr:colOff>0</xdr:colOff>
          <xdr:row>196664</xdr:row>
          <xdr:rowOff>0</xdr:rowOff>
        </xdr:to>
        <xdr:sp macro="" textlink="">
          <xdr:nvSpPr>
            <xdr:cNvPr id="60848" name="Button 432" hidden="1">
              <a:extLst>
                <a:ext uri="{63B3BB69-23CF-44E3-9099-C40C66FF867C}">
                  <a14:compatExt spid="_x0000_s608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262200</xdr:row>
          <xdr:rowOff>0</xdr:rowOff>
        </xdr:from>
        <xdr:to>
          <xdr:col>5891</xdr:col>
          <xdr:colOff>0</xdr:colOff>
          <xdr:row>262200</xdr:row>
          <xdr:rowOff>0</xdr:rowOff>
        </xdr:to>
        <xdr:sp macro="" textlink="">
          <xdr:nvSpPr>
            <xdr:cNvPr id="60849" name="Button 433" hidden="1">
              <a:extLst>
                <a:ext uri="{63B3BB69-23CF-44E3-9099-C40C66FF867C}">
                  <a14:compatExt spid="_x0000_s608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327736</xdr:row>
          <xdr:rowOff>0</xdr:rowOff>
        </xdr:from>
        <xdr:to>
          <xdr:col>5891</xdr:col>
          <xdr:colOff>0</xdr:colOff>
          <xdr:row>327736</xdr:row>
          <xdr:rowOff>0</xdr:rowOff>
        </xdr:to>
        <xdr:sp macro="" textlink="">
          <xdr:nvSpPr>
            <xdr:cNvPr id="60850" name="Button 434" hidden="1">
              <a:extLst>
                <a:ext uri="{63B3BB69-23CF-44E3-9099-C40C66FF867C}">
                  <a14:compatExt spid="_x0000_s608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393272</xdr:row>
          <xdr:rowOff>0</xdr:rowOff>
        </xdr:from>
        <xdr:to>
          <xdr:col>5891</xdr:col>
          <xdr:colOff>0</xdr:colOff>
          <xdr:row>393272</xdr:row>
          <xdr:rowOff>0</xdr:rowOff>
        </xdr:to>
        <xdr:sp macro="" textlink="">
          <xdr:nvSpPr>
            <xdr:cNvPr id="60851" name="Button 435" hidden="1">
              <a:extLst>
                <a:ext uri="{63B3BB69-23CF-44E3-9099-C40C66FF867C}">
                  <a14:compatExt spid="_x0000_s608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458808</xdr:row>
          <xdr:rowOff>0</xdr:rowOff>
        </xdr:from>
        <xdr:to>
          <xdr:col>5891</xdr:col>
          <xdr:colOff>0</xdr:colOff>
          <xdr:row>458808</xdr:row>
          <xdr:rowOff>0</xdr:rowOff>
        </xdr:to>
        <xdr:sp macro="" textlink="">
          <xdr:nvSpPr>
            <xdr:cNvPr id="60852" name="Button 436" hidden="1">
              <a:extLst>
                <a:ext uri="{63B3BB69-23CF-44E3-9099-C40C66FF867C}">
                  <a14:compatExt spid="_x0000_s608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524344</xdr:row>
          <xdr:rowOff>0</xdr:rowOff>
        </xdr:from>
        <xdr:to>
          <xdr:col>5891</xdr:col>
          <xdr:colOff>0</xdr:colOff>
          <xdr:row>524344</xdr:row>
          <xdr:rowOff>0</xdr:rowOff>
        </xdr:to>
        <xdr:sp macro="" textlink="">
          <xdr:nvSpPr>
            <xdr:cNvPr id="60853" name="Button 437" hidden="1">
              <a:extLst>
                <a:ext uri="{63B3BB69-23CF-44E3-9099-C40C66FF867C}">
                  <a14:compatExt spid="_x0000_s608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589880</xdr:row>
          <xdr:rowOff>0</xdr:rowOff>
        </xdr:from>
        <xdr:to>
          <xdr:col>5891</xdr:col>
          <xdr:colOff>0</xdr:colOff>
          <xdr:row>589880</xdr:row>
          <xdr:rowOff>0</xdr:rowOff>
        </xdr:to>
        <xdr:sp macro="" textlink="">
          <xdr:nvSpPr>
            <xdr:cNvPr id="60854" name="Button 438" hidden="1">
              <a:extLst>
                <a:ext uri="{63B3BB69-23CF-44E3-9099-C40C66FF867C}">
                  <a14:compatExt spid="_x0000_s608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655416</xdr:row>
          <xdr:rowOff>0</xdr:rowOff>
        </xdr:from>
        <xdr:to>
          <xdr:col>5891</xdr:col>
          <xdr:colOff>0</xdr:colOff>
          <xdr:row>655416</xdr:row>
          <xdr:rowOff>0</xdr:rowOff>
        </xdr:to>
        <xdr:sp macro="" textlink="">
          <xdr:nvSpPr>
            <xdr:cNvPr id="60855" name="Button 439" hidden="1">
              <a:extLst>
                <a:ext uri="{63B3BB69-23CF-44E3-9099-C40C66FF867C}">
                  <a14:compatExt spid="_x0000_s608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720952</xdr:row>
          <xdr:rowOff>0</xdr:rowOff>
        </xdr:from>
        <xdr:to>
          <xdr:col>5891</xdr:col>
          <xdr:colOff>0</xdr:colOff>
          <xdr:row>720952</xdr:row>
          <xdr:rowOff>0</xdr:rowOff>
        </xdr:to>
        <xdr:sp macro="" textlink="">
          <xdr:nvSpPr>
            <xdr:cNvPr id="60856" name="Button 440" hidden="1">
              <a:extLst>
                <a:ext uri="{63B3BB69-23CF-44E3-9099-C40C66FF867C}">
                  <a14:compatExt spid="_x0000_s608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786488</xdr:row>
          <xdr:rowOff>0</xdr:rowOff>
        </xdr:from>
        <xdr:to>
          <xdr:col>5891</xdr:col>
          <xdr:colOff>0</xdr:colOff>
          <xdr:row>786488</xdr:row>
          <xdr:rowOff>0</xdr:rowOff>
        </xdr:to>
        <xdr:sp macro="" textlink="">
          <xdr:nvSpPr>
            <xdr:cNvPr id="60857" name="Button 441" hidden="1">
              <a:extLst>
                <a:ext uri="{63B3BB69-23CF-44E3-9099-C40C66FF867C}">
                  <a14:compatExt spid="_x0000_s60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852024</xdr:row>
          <xdr:rowOff>0</xdr:rowOff>
        </xdr:from>
        <xdr:to>
          <xdr:col>5891</xdr:col>
          <xdr:colOff>0</xdr:colOff>
          <xdr:row>852024</xdr:row>
          <xdr:rowOff>0</xdr:rowOff>
        </xdr:to>
        <xdr:sp macro="" textlink="">
          <xdr:nvSpPr>
            <xdr:cNvPr id="60858" name="Button 442" hidden="1">
              <a:extLst>
                <a:ext uri="{63B3BB69-23CF-44E3-9099-C40C66FF867C}">
                  <a14:compatExt spid="_x0000_s608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917560</xdr:row>
          <xdr:rowOff>0</xdr:rowOff>
        </xdr:from>
        <xdr:to>
          <xdr:col>5891</xdr:col>
          <xdr:colOff>0</xdr:colOff>
          <xdr:row>917560</xdr:row>
          <xdr:rowOff>0</xdr:rowOff>
        </xdr:to>
        <xdr:sp macro="" textlink="">
          <xdr:nvSpPr>
            <xdr:cNvPr id="60859" name="Button 443" hidden="1">
              <a:extLst>
                <a:ext uri="{63B3BB69-23CF-44E3-9099-C40C66FF867C}">
                  <a14:compatExt spid="_x0000_s608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983096</xdr:row>
          <xdr:rowOff>0</xdr:rowOff>
        </xdr:from>
        <xdr:to>
          <xdr:col>5891</xdr:col>
          <xdr:colOff>0</xdr:colOff>
          <xdr:row>983096</xdr:row>
          <xdr:rowOff>0</xdr:rowOff>
        </xdr:to>
        <xdr:sp macro="" textlink="">
          <xdr:nvSpPr>
            <xdr:cNvPr id="60860" name="Button 444" hidden="1">
              <a:extLst>
                <a:ext uri="{63B3BB69-23CF-44E3-9099-C40C66FF867C}">
                  <a14:compatExt spid="_x0000_s608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6145</xdr:col>
          <xdr:colOff>0</xdr:colOff>
          <xdr:row>56</xdr:row>
          <xdr:rowOff>0</xdr:rowOff>
        </xdr:from>
        <xdr:to>
          <xdr:col>6145</xdr:col>
          <xdr:colOff>0</xdr:colOff>
          <xdr:row>56</xdr:row>
          <xdr:rowOff>0</xdr:rowOff>
        </xdr:to>
        <xdr:sp macro="" textlink="">
          <xdr:nvSpPr>
            <xdr:cNvPr id="60861" name="Button 445" hidden="1">
              <a:extLst>
                <a:ext uri="{63B3BB69-23CF-44E3-9099-C40C66FF867C}">
                  <a14:compatExt spid="_x0000_s608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65592</xdr:row>
          <xdr:rowOff>0</xdr:rowOff>
        </xdr:from>
        <xdr:to>
          <xdr:col>6147</xdr:col>
          <xdr:colOff>0</xdr:colOff>
          <xdr:row>65592</xdr:row>
          <xdr:rowOff>0</xdr:rowOff>
        </xdr:to>
        <xdr:sp macro="" textlink="">
          <xdr:nvSpPr>
            <xdr:cNvPr id="60862" name="Button 446" hidden="1">
              <a:extLst>
                <a:ext uri="{63B3BB69-23CF-44E3-9099-C40C66FF867C}">
                  <a14:compatExt spid="_x0000_s608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131128</xdr:row>
          <xdr:rowOff>0</xdr:rowOff>
        </xdr:from>
        <xdr:to>
          <xdr:col>6147</xdr:col>
          <xdr:colOff>0</xdr:colOff>
          <xdr:row>131128</xdr:row>
          <xdr:rowOff>0</xdr:rowOff>
        </xdr:to>
        <xdr:sp macro="" textlink="">
          <xdr:nvSpPr>
            <xdr:cNvPr id="60863" name="Button 447" hidden="1">
              <a:extLst>
                <a:ext uri="{63B3BB69-23CF-44E3-9099-C40C66FF867C}">
                  <a14:compatExt spid="_x0000_s608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196664</xdr:row>
          <xdr:rowOff>0</xdr:rowOff>
        </xdr:from>
        <xdr:to>
          <xdr:col>6147</xdr:col>
          <xdr:colOff>0</xdr:colOff>
          <xdr:row>196664</xdr:row>
          <xdr:rowOff>0</xdr:rowOff>
        </xdr:to>
        <xdr:sp macro="" textlink="">
          <xdr:nvSpPr>
            <xdr:cNvPr id="60864" name="Button 448" hidden="1">
              <a:extLst>
                <a:ext uri="{63B3BB69-23CF-44E3-9099-C40C66FF867C}">
                  <a14:compatExt spid="_x0000_s608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262200</xdr:row>
          <xdr:rowOff>0</xdr:rowOff>
        </xdr:from>
        <xdr:to>
          <xdr:col>6147</xdr:col>
          <xdr:colOff>0</xdr:colOff>
          <xdr:row>262200</xdr:row>
          <xdr:rowOff>0</xdr:rowOff>
        </xdr:to>
        <xdr:sp macro="" textlink="">
          <xdr:nvSpPr>
            <xdr:cNvPr id="60865" name="Button 449" hidden="1">
              <a:extLst>
                <a:ext uri="{63B3BB69-23CF-44E3-9099-C40C66FF867C}">
                  <a14:compatExt spid="_x0000_s608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327736</xdr:row>
          <xdr:rowOff>0</xdr:rowOff>
        </xdr:from>
        <xdr:to>
          <xdr:col>6147</xdr:col>
          <xdr:colOff>0</xdr:colOff>
          <xdr:row>327736</xdr:row>
          <xdr:rowOff>0</xdr:rowOff>
        </xdr:to>
        <xdr:sp macro="" textlink="">
          <xdr:nvSpPr>
            <xdr:cNvPr id="60866" name="Button 450" hidden="1">
              <a:extLst>
                <a:ext uri="{63B3BB69-23CF-44E3-9099-C40C66FF867C}">
                  <a14:compatExt spid="_x0000_s608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393272</xdr:row>
          <xdr:rowOff>0</xdr:rowOff>
        </xdr:from>
        <xdr:to>
          <xdr:col>6147</xdr:col>
          <xdr:colOff>0</xdr:colOff>
          <xdr:row>393272</xdr:row>
          <xdr:rowOff>0</xdr:rowOff>
        </xdr:to>
        <xdr:sp macro="" textlink="">
          <xdr:nvSpPr>
            <xdr:cNvPr id="60867" name="Button 451" hidden="1">
              <a:extLst>
                <a:ext uri="{63B3BB69-23CF-44E3-9099-C40C66FF867C}">
                  <a14:compatExt spid="_x0000_s608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458808</xdr:row>
          <xdr:rowOff>0</xdr:rowOff>
        </xdr:from>
        <xdr:to>
          <xdr:col>6147</xdr:col>
          <xdr:colOff>0</xdr:colOff>
          <xdr:row>458808</xdr:row>
          <xdr:rowOff>0</xdr:rowOff>
        </xdr:to>
        <xdr:sp macro="" textlink="">
          <xdr:nvSpPr>
            <xdr:cNvPr id="60868" name="Button 452" hidden="1">
              <a:extLst>
                <a:ext uri="{63B3BB69-23CF-44E3-9099-C40C66FF867C}">
                  <a14:compatExt spid="_x0000_s608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524344</xdr:row>
          <xdr:rowOff>0</xdr:rowOff>
        </xdr:from>
        <xdr:to>
          <xdr:col>6147</xdr:col>
          <xdr:colOff>0</xdr:colOff>
          <xdr:row>524344</xdr:row>
          <xdr:rowOff>0</xdr:rowOff>
        </xdr:to>
        <xdr:sp macro="" textlink="">
          <xdr:nvSpPr>
            <xdr:cNvPr id="60869" name="Button 453" hidden="1">
              <a:extLst>
                <a:ext uri="{63B3BB69-23CF-44E3-9099-C40C66FF867C}">
                  <a14:compatExt spid="_x0000_s608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589880</xdr:row>
          <xdr:rowOff>0</xdr:rowOff>
        </xdr:from>
        <xdr:to>
          <xdr:col>6147</xdr:col>
          <xdr:colOff>0</xdr:colOff>
          <xdr:row>589880</xdr:row>
          <xdr:rowOff>0</xdr:rowOff>
        </xdr:to>
        <xdr:sp macro="" textlink="">
          <xdr:nvSpPr>
            <xdr:cNvPr id="60870" name="Button 454" hidden="1">
              <a:extLst>
                <a:ext uri="{63B3BB69-23CF-44E3-9099-C40C66FF867C}">
                  <a14:compatExt spid="_x0000_s608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655416</xdr:row>
          <xdr:rowOff>0</xdr:rowOff>
        </xdr:from>
        <xdr:to>
          <xdr:col>6147</xdr:col>
          <xdr:colOff>0</xdr:colOff>
          <xdr:row>655416</xdr:row>
          <xdr:rowOff>0</xdr:rowOff>
        </xdr:to>
        <xdr:sp macro="" textlink="">
          <xdr:nvSpPr>
            <xdr:cNvPr id="60871" name="Button 455" hidden="1">
              <a:extLst>
                <a:ext uri="{63B3BB69-23CF-44E3-9099-C40C66FF867C}">
                  <a14:compatExt spid="_x0000_s608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720952</xdr:row>
          <xdr:rowOff>0</xdr:rowOff>
        </xdr:from>
        <xdr:to>
          <xdr:col>6147</xdr:col>
          <xdr:colOff>0</xdr:colOff>
          <xdr:row>720952</xdr:row>
          <xdr:rowOff>0</xdr:rowOff>
        </xdr:to>
        <xdr:sp macro="" textlink="">
          <xdr:nvSpPr>
            <xdr:cNvPr id="60872" name="Button 456" hidden="1">
              <a:extLst>
                <a:ext uri="{63B3BB69-23CF-44E3-9099-C40C66FF867C}">
                  <a14:compatExt spid="_x0000_s608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786488</xdr:row>
          <xdr:rowOff>0</xdr:rowOff>
        </xdr:from>
        <xdr:to>
          <xdr:col>6147</xdr:col>
          <xdr:colOff>0</xdr:colOff>
          <xdr:row>786488</xdr:row>
          <xdr:rowOff>0</xdr:rowOff>
        </xdr:to>
        <xdr:sp macro="" textlink="">
          <xdr:nvSpPr>
            <xdr:cNvPr id="60873" name="Button 457" hidden="1">
              <a:extLst>
                <a:ext uri="{63B3BB69-23CF-44E3-9099-C40C66FF867C}">
                  <a14:compatExt spid="_x0000_s608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852024</xdr:row>
          <xdr:rowOff>0</xdr:rowOff>
        </xdr:from>
        <xdr:to>
          <xdr:col>6147</xdr:col>
          <xdr:colOff>0</xdr:colOff>
          <xdr:row>852024</xdr:row>
          <xdr:rowOff>0</xdr:rowOff>
        </xdr:to>
        <xdr:sp macro="" textlink="">
          <xdr:nvSpPr>
            <xdr:cNvPr id="60874" name="Button 458" hidden="1">
              <a:extLst>
                <a:ext uri="{63B3BB69-23CF-44E3-9099-C40C66FF867C}">
                  <a14:compatExt spid="_x0000_s608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917560</xdr:row>
          <xdr:rowOff>0</xdr:rowOff>
        </xdr:from>
        <xdr:to>
          <xdr:col>6147</xdr:col>
          <xdr:colOff>0</xdr:colOff>
          <xdr:row>917560</xdr:row>
          <xdr:rowOff>0</xdr:rowOff>
        </xdr:to>
        <xdr:sp macro="" textlink="">
          <xdr:nvSpPr>
            <xdr:cNvPr id="60875" name="Button 459" hidden="1">
              <a:extLst>
                <a:ext uri="{63B3BB69-23CF-44E3-9099-C40C66FF867C}">
                  <a14:compatExt spid="_x0000_s608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983096</xdr:row>
          <xdr:rowOff>0</xdr:rowOff>
        </xdr:from>
        <xdr:to>
          <xdr:col>6147</xdr:col>
          <xdr:colOff>0</xdr:colOff>
          <xdr:row>983096</xdr:row>
          <xdr:rowOff>0</xdr:rowOff>
        </xdr:to>
        <xdr:sp macro="" textlink="">
          <xdr:nvSpPr>
            <xdr:cNvPr id="60876" name="Button 460" hidden="1">
              <a:extLst>
                <a:ext uri="{63B3BB69-23CF-44E3-9099-C40C66FF867C}">
                  <a14:compatExt spid="_x0000_s608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6401</xdr:col>
          <xdr:colOff>0</xdr:colOff>
          <xdr:row>56</xdr:row>
          <xdr:rowOff>0</xdr:rowOff>
        </xdr:from>
        <xdr:to>
          <xdr:col>6401</xdr:col>
          <xdr:colOff>0</xdr:colOff>
          <xdr:row>56</xdr:row>
          <xdr:rowOff>0</xdr:rowOff>
        </xdr:to>
        <xdr:sp macro="" textlink="">
          <xdr:nvSpPr>
            <xdr:cNvPr id="60877" name="Button 461" hidden="1">
              <a:extLst>
                <a:ext uri="{63B3BB69-23CF-44E3-9099-C40C66FF867C}">
                  <a14:compatExt spid="_x0000_s608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65592</xdr:row>
          <xdr:rowOff>0</xdr:rowOff>
        </xdr:from>
        <xdr:to>
          <xdr:col>6403</xdr:col>
          <xdr:colOff>0</xdr:colOff>
          <xdr:row>65592</xdr:row>
          <xdr:rowOff>0</xdr:rowOff>
        </xdr:to>
        <xdr:sp macro="" textlink="">
          <xdr:nvSpPr>
            <xdr:cNvPr id="60878" name="Button 462" hidden="1">
              <a:extLst>
                <a:ext uri="{63B3BB69-23CF-44E3-9099-C40C66FF867C}">
                  <a14:compatExt spid="_x0000_s608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131128</xdr:row>
          <xdr:rowOff>0</xdr:rowOff>
        </xdr:from>
        <xdr:to>
          <xdr:col>6403</xdr:col>
          <xdr:colOff>0</xdr:colOff>
          <xdr:row>131128</xdr:row>
          <xdr:rowOff>0</xdr:rowOff>
        </xdr:to>
        <xdr:sp macro="" textlink="">
          <xdr:nvSpPr>
            <xdr:cNvPr id="60879" name="Button 463" hidden="1">
              <a:extLst>
                <a:ext uri="{63B3BB69-23CF-44E3-9099-C40C66FF867C}">
                  <a14:compatExt spid="_x0000_s608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196664</xdr:row>
          <xdr:rowOff>0</xdr:rowOff>
        </xdr:from>
        <xdr:to>
          <xdr:col>6403</xdr:col>
          <xdr:colOff>0</xdr:colOff>
          <xdr:row>196664</xdr:row>
          <xdr:rowOff>0</xdr:rowOff>
        </xdr:to>
        <xdr:sp macro="" textlink="">
          <xdr:nvSpPr>
            <xdr:cNvPr id="60880" name="Button 464" hidden="1">
              <a:extLst>
                <a:ext uri="{63B3BB69-23CF-44E3-9099-C40C66FF867C}">
                  <a14:compatExt spid="_x0000_s608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262200</xdr:row>
          <xdr:rowOff>0</xdr:rowOff>
        </xdr:from>
        <xdr:to>
          <xdr:col>6403</xdr:col>
          <xdr:colOff>0</xdr:colOff>
          <xdr:row>262200</xdr:row>
          <xdr:rowOff>0</xdr:rowOff>
        </xdr:to>
        <xdr:sp macro="" textlink="">
          <xdr:nvSpPr>
            <xdr:cNvPr id="60881" name="Button 465" hidden="1">
              <a:extLst>
                <a:ext uri="{63B3BB69-23CF-44E3-9099-C40C66FF867C}">
                  <a14:compatExt spid="_x0000_s608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327736</xdr:row>
          <xdr:rowOff>0</xdr:rowOff>
        </xdr:from>
        <xdr:to>
          <xdr:col>6403</xdr:col>
          <xdr:colOff>0</xdr:colOff>
          <xdr:row>327736</xdr:row>
          <xdr:rowOff>0</xdr:rowOff>
        </xdr:to>
        <xdr:sp macro="" textlink="">
          <xdr:nvSpPr>
            <xdr:cNvPr id="60882" name="Button 466" hidden="1">
              <a:extLst>
                <a:ext uri="{63B3BB69-23CF-44E3-9099-C40C66FF867C}">
                  <a14:compatExt spid="_x0000_s608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393272</xdr:row>
          <xdr:rowOff>0</xdr:rowOff>
        </xdr:from>
        <xdr:to>
          <xdr:col>6403</xdr:col>
          <xdr:colOff>0</xdr:colOff>
          <xdr:row>393272</xdr:row>
          <xdr:rowOff>0</xdr:rowOff>
        </xdr:to>
        <xdr:sp macro="" textlink="">
          <xdr:nvSpPr>
            <xdr:cNvPr id="60883" name="Button 467" hidden="1">
              <a:extLst>
                <a:ext uri="{63B3BB69-23CF-44E3-9099-C40C66FF867C}">
                  <a14:compatExt spid="_x0000_s608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458808</xdr:row>
          <xdr:rowOff>0</xdr:rowOff>
        </xdr:from>
        <xdr:to>
          <xdr:col>6403</xdr:col>
          <xdr:colOff>0</xdr:colOff>
          <xdr:row>458808</xdr:row>
          <xdr:rowOff>0</xdr:rowOff>
        </xdr:to>
        <xdr:sp macro="" textlink="">
          <xdr:nvSpPr>
            <xdr:cNvPr id="60884" name="Button 468" hidden="1">
              <a:extLst>
                <a:ext uri="{63B3BB69-23CF-44E3-9099-C40C66FF867C}">
                  <a14:compatExt spid="_x0000_s608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524344</xdr:row>
          <xdr:rowOff>0</xdr:rowOff>
        </xdr:from>
        <xdr:to>
          <xdr:col>6403</xdr:col>
          <xdr:colOff>0</xdr:colOff>
          <xdr:row>524344</xdr:row>
          <xdr:rowOff>0</xdr:rowOff>
        </xdr:to>
        <xdr:sp macro="" textlink="">
          <xdr:nvSpPr>
            <xdr:cNvPr id="60885" name="Button 469" hidden="1">
              <a:extLst>
                <a:ext uri="{63B3BB69-23CF-44E3-9099-C40C66FF867C}">
                  <a14:compatExt spid="_x0000_s608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589880</xdr:row>
          <xdr:rowOff>0</xdr:rowOff>
        </xdr:from>
        <xdr:to>
          <xdr:col>6403</xdr:col>
          <xdr:colOff>0</xdr:colOff>
          <xdr:row>589880</xdr:row>
          <xdr:rowOff>0</xdr:rowOff>
        </xdr:to>
        <xdr:sp macro="" textlink="">
          <xdr:nvSpPr>
            <xdr:cNvPr id="60886" name="Button 470" hidden="1">
              <a:extLst>
                <a:ext uri="{63B3BB69-23CF-44E3-9099-C40C66FF867C}">
                  <a14:compatExt spid="_x0000_s608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655416</xdr:row>
          <xdr:rowOff>0</xdr:rowOff>
        </xdr:from>
        <xdr:to>
          <xdr:col>6403</xdr:col>
          <xdr:colOff>0</xdr:colOff>
          <xdr:row>655416</xdr:row>
          <xdr:rowOff>0</xdr:rowOff>
        </xdr:to>
        <xdr:sp macro="" textlink="">
          <xdr:nvSpPr>
            <xdr:cNvPr id="60887" name="Button 471" hidden="1">
              <a:extLst>
                <a:ext uri="{63B3BB69-23CF-44E3-9099-C40C66FF867C}">
                  <a14:compatExt spid="_x0000_s608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720952</xdr:row>
          <xdr:rowOff>0</xdr:rowOff>
        </xdr:from>
        <xdr:to>
          <xdr:col>6403</xdr:col>
          <xdr:colOff>0</xdr:colOff>
          <xdr:row>720952</xdr:row>
          <xdr:rowOff>0</xdr:rowOff>
        </xdr:to>
        <xdr:sp macro="" textlink="">
          <xdr:nvSpPr>
            <xdr:cNvPr id="60888" name="Button 472" hidden="1">
              <a:extLst>
                <a:ext uri="{63B3BB69-23CF-44E3-9099-C40C66FF867C}">
                  <a14:compatExt spid="_x0000_s608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786488</xdr:row>
          <xdr:rowOff>0</xdr:rowOff>
        </xdr:from>
        <xdr:to>
          <xdr:col>6403</xdr:col>
          <xdr:colOff>0</xdr:colOff>
          <xdr:row>786488</xdr:row>
          <xdr:rowOff>0</xdr:rowOff>
        </xdr:to>
        <xdr:sp macro="" textlink="">
          <xdr:nvSpPr>
            <xdr:cNvPr id="60889" name="Button 473" hidden="1">
              <a:extLst>
                <a:ext uri="{63B3BB69-23CF-44E3-9099-C40C66FF867C}">
                  <a14:compatExt spid="_x0000_s608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852024</xdr:row>
          <xdr:rowOff>0</xdr:rowOff>
        </xdr:from>
        <xdr:to>
          <xdr:col>6403</xdr:col>
          <xdr:colOff>0</xdr:colOff>
          <xdr:row>852024</xdr:row>
          <xdr:rowOff>0</xdr:rowOff>
        </xdr:to>
        <xdr:sp macro="" textlink="">
          <xdr:nvSpPr>
            <xdr:cNvPr id="60890" name="Button 474" hidden="1">
              <a:extLst>
                <a:ext uri="{63B3BB69-23CF-44E3-9099-C40C66FF867C}">
                  <a14:compatExt spid="_x0000_s608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917560</xdr:row>
          <xdr:rowOff>0</xdr:rowOff>
        </xdr:from>
        <xdr:to>
          <xdr:col>6403</xdr:col>
          <xdr:colOff>0</xdr:colOff>
          <xdr:row>917560</xdr:row>
          <xdr:rowOff>0</xdr:rowOff>
        </xdr:to>
        <xdr:sp macro="" textlink="">
          <xdr:nvSpPr>
            <xdr:cNvPr id="60891" name="Button 475" hidden="1">
              <a:extLst>
                <a:ext uri="{63B3BB69-23CF-44E3-9099-C40C66FF867C}">
                  <a14:compatExt spid="_x0000_s608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983096</xdr:row>
          <xdr:rowOff>0</xdr:rowOff>
        </xdr:from>
        <xdr:to>
          <xdr:col>6403</xdr:col>
          <xdr:colOff>0</xdr:colOff>
          <xdr:row>983096</xdr:row>
          <xdr:rowOff>0</xdr:rowOff>
        </xdr:to>
        <xdr:sp macro="" textlink="">
          <xdr:nvSpPr>
            <xdr:cNvPr id="60892" name="Button 476" hidden="1">
              <a:extLst>
                <a:ext uri="{63B3BB69-23CF-44E3-9099-C40C66FF867C}">
                  <a14:compatExt spid="_x0000_s608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6657</xdr:col>
          <xdr:colOff>0</xdr:colOff>
          <xdr:row>56</xdr:row>
          <xdr:rowOff>0</xdr:rowOff>
        </xdr:from>
        <xdr:to>
          <xdr:col>6657</xdr:col>
          <xdr:colOff>0</xdr:colOff>
          <xdr:row>56</xdr:row>
          <xdr:rowOff>0</xdr:rowOff>
        </xdr:to>
        <xdr:sp macro="" textlink="">
          <xdr:nvSpPr>
            <xdr:cNvPr id="60893" name="Button 477" hidden="1">
              <a:extLst>
                <a:ext uri="{63B3BB69-23CF-44E3-9099-C40C66FF867C}">
                  <a14:compatExt spid="_x0000_s608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65592</xdr:row>
          <xdr:rowOff>0</xdr:rowOff>
        </xdr:from>
        <xdr:to>
          <xdr:col>6659</xdr:col>
          <xdr:colOff>0</xdr:colOff>
          <xdr:row>65592</xdr:row>
          <xdr:rowOff>0</xdr:rowOff>
        </xdr:to>
        <xdr:sp macro="" textlink="">
          <xdr:nvSpPr>
            <xdr:cNvPr id="60894" name="Button 478" hidden="1">
              <a:extLst>
                <a:ext uri="{63B3BB69-23CF-44E3-9099-C40C66FF867C}">
                  <a14:compatExt spid="_x0000_s608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131128</xdr:row>
          <xdr:rowOff>0</xdr:rowOff>
        </xdr:from>
        <xdr:to>
          <xdr:col>6659</xdr:col>
          <xdr:colOff>0</xdr:colOff>
          <xdr:row>131128</xdr:row>
          <xdr:rowOff>0</xdr:rowOff>
        </xdr:to>
        <xdr:sp macro="" textlink="">
          <xdr:nvSpPr>
            <xdr:cNvPr id="60895" name="Button 479" hidden="1">
              <a:extLst>
                <a:ext uri="{63B3BB69-23CF-44E3-9099-C40C66FF867C}">
                  <a14:compatExt spid="_x0000_s608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196664</xdr:row>
          <xdr:rowOff>0</xdr:rowOff>
        </xdr:from>
        <xdr:to>
          <xdr:col>6659</xdr:col>
          <xdr:colOff>0</xdr:colOff>
          <xdr:row>196664</xdr:row>
          <xdr:rowOff>0</xdr:rowOff>
        </xdr:to>
        <xdr:sp macro="" textlink="">
          <xdr:nvSpPr>
            <xdr:cNvPr id="60896" name="Button 480" hidden="1">
              <a:extLst>
                <a:ext uri="{63B3BB69-23CF-44E3-9099-C40C66FF867C}">
                  <a14:compatExt spid="_x0000_s608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262200</xdr:row>
          <xdr:rowOff>0</xdr:rowOff>
        </xdr:from>
        <xdr:to>
          <xdr:col>6659</xdr:col>
          <xdr:colOff>0</xdr:colOff>
          <xdr:row>262200</xdr:row>
          <xdr:rowOff>0</xdr:rowOff>
        </xdr:to>
        <xdr:sp macro="" textlink="">
          <xdr:nvSpPr>
            <xdr:cNvPr id="60897" name="Button 481" hidden="1">
              <a:extLst>
                <a:ext uri="{63B3BB69-23CF-44E3-9099-C40C66FF867C}">
                  <a14:compatExt spid="_x0000_s608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327736</xdr:row>
          <xdr:rowOff>0</xdr:rowOff>
        </xdr:from>
        <xdr:to>
          <xdr:col>6659</xdr:col>
          <xdr:colOff>0</xdr:colOff>
          <xdr:row>327736</xdr:row>
          <xdr:rowOff>0</xdr:rowOff>
        </xdr:to>
        <xdr:sp macro="" textlink="">
          <xdr:nvSpPr>
            <xdr:cNvPr id="60898" name="Button 482" hidden="1">
              <a:extLst>
                <a:ext uri="{63B3BB69-23CF-44E3-9099-C40C66FF867C}">
                  <a14:compatExt spid="_x0000_s608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393272</xdr:row>
          <xdr:rowOff>0</xdr:rowOff>
        </xdr:from>
        <xdr:to>
          <xdr:col>6659</xdr:col>
          <xdr:colOff>0</xdr:colOff>
          <xdr:row>393272</xdr:row>
          <xdr:rowOff>0</xdr:rowOff>
        </xdr:to>
        <xdr:sp macro="" textlink="">
          <xdr:nvSpPr>
            <xdr:cNvPr id="60899" name="Button 483" hidden="1">
              <a:extLst>
                <a:ext uri="{63B3BB69-23CF-44E3-9099-C40C66FF867C}">
                  <a14:compatExt spid="_x0000_s608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458808</xdr:row>
          <xdr:rowOff>0</xdr:rowOff>
        </xdr:from>
        <xdr:to>
          <xdr:col>6659</xdr:col>
          <xdr:colOff>0</xdr:colOff>
          <xdr:row>458808</xdr:row>
          <xdr:rowOff>0</xdr:rowOff>
        </xdr:to>
        <xdr:sp macro="" textlink="">
          <xdr:nvSpPr>
            <xdr:cNvPr id="60900" name="Button 484" hidden="1">
              <a:extLst>
                <a:ext uri="{63B3BB69-23CF-44E3-9099-C40C66FF867C}">
                  <a14:compatExt spid="_x0000_s609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524344</xdr:row>
          <xdr:rowOff>0</xdr:rowOff>
        </xdr:from>
        <xdr:to>
          <xdr:col>6659</xdr:col>
          <xdr:colOff>0</xdr:colOff>
          <xdr:row>524344</xdr:row>
          <xdr:rowOff>0</xdr:rowOff>
        </xdr:to>
        <xdr:sp macro="" textlink="">
          <xdr:nvSpPr>
            <xdr:cNvPr id="60901" name="Button 485" hidden="1">
              <a:extLst>
                <a:ext uri="{63B3BB69-23CF-44E3-9099-C40C66FF867C}">
                  <a14:compatExt spid="_x0000_s609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589880</xdr:row>
          <xdr:rowOff>0</xdr:rowOff>
        </xdr:from>
        <xdr:to>
          <xdr:col>6659</xdr:col>
          <xdr:colOff>0</xdr:colOff>
          <xdr:row>589880</xdr:row>
          <xdr:rowOff>0</xdr:rowOff>
        </xdr:to>
        <xdr:sp macro="" textlink="">
          <xdr:nvSpPr>
            <xdr:cNvPr id="60902" name="Button 486" hidden="1">
              <a:extLst>
                <a:ext uri="{63B3BB69-23CF-44E3-9099-C40C66FF867C}">
                  <a14:compatExt spid="_x0000_s609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655416</xdr:row>
          <xdr:rowOff>0</xdr:rowOff>
        </xdr:from>
        <xdr:to>
          <xdr:col>6659</xdr:col>
          <xdr:colOff>0</xdr:colOff>
          <xdr:row>655416</xdr:row>
          <xdr:rowOff>0</xdr:rowOff>
        </xdr:to>
        <xdr:sp macro="" textlink="">
          <xdr:nvSpPr>
            <xdr:cNvPr id="60903" name="Button 487" hidden="1">
              <a:extLst>
                <a:ext uri="{63B3BB69-23CF-44E3-9099-C40C66FF867C}">
                  <a14:compatExt spid="_x0000_s609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720952</xdr:row>
          <xdr:rowOff>0</xdr:rowOff>
        </xdr:from>
        <xdr:to>
          <xdr:col>6659</xdr:col>
          <xdr:colOff>0</xdr:colOff>
          <xdr:row>720952</xdr:row>
          <xdr:rowOff>0</xdr:rowOff>
        </xdr:to>
        <xdr:sp macro="" textlink="">
          <xdr:nvSpPr>
            <xdr:cNvPr id="60904" name="Button 488" hidden="1">
              <a:extLst>
                <a:ext uri="{63B3BB69-23CF-44E3-9099-C40C66FF867C}">
                  <a14:compatExt spid="_x0000_s609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786488</xdr:row>
          <xdr:rowOff>0</xdr:rowOff>
        </xdr:from>
        <xdr:to>
          <xdr:col>6659</xdr:col>
          <xdr:colOff>0</xdr:colOff>
          <xdr:row>786488</xdr:row>
          <xdr:rowOff>0</xdr:rowOff>
        </xdr:to>
        <xdr:sp macro="" textlink="">
          <xdr:nvSpPr>
            <xdr:cNvPr id="60905" name="Button 489" hidden="1">
              <a:extLst>
                <a:ext uri="{63B3BB69-23CF-44E3-9099-C40C66FF867C}">
                  <a14:compatExt spid="_x0000_s609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852024</xdr:row>
          <xdr:rowOff>0</xdr:rowOff>
        </xdr:from>
        <xdr:to>
          <xdr:col>6659</xdr:col>
          <xdr:colOff>0</xdr:colOff>
          <xdr:row>852024</xdr:row>
          <xdr:rowOff>0</xdr:rowOff>
        </xdr:to>
        <xdr:sp macro="" textlink="">
          <xdr:nvSpPr>
            <xdr:cNvPr id="60906" name="Button 490" hidden="1">
              <a:extLst>
                <a:ext uri="{63B3BB69-23CF-44E3-9099-C40C66FF867C}">
                  <a14:compatExt spid="_x0000_s609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917560</xdr:row>
          <xdr:rowOff>0</xdr:rowOff>
        </xdr:from>
        <xdr:to>
          <xdr:col>6659</xdr:col>
          <xdr:colOff>0</xdr:colOff>
          <xdr:row>917560</xdr:row>
          <xdr:rowOff>0</xdr:rowOff>
        </xdr:to>
        <xdr:sp macro="" textlink="">
          <xdr:nvSpPr>
            <xdr:cNvPr id="60907" name="Button 491" hidden="1">
              <a:extLst>
                <a:ext uri="{63B3BB69-23CF-44E3-9099-C40C66FF867C}">
                  <a14:compatExt spid="_x0000_s609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983096</xdr:row>
          <xdr:rowOff>0</xdr:rowOff>
        </xdr:from>
        <xdr:to>
          <xdr:col>6659</xdr:col>
          <xdr:colOff>0</xdr:colOff>
          <xdr:row>983096</xdr:row>
          <xdr:rowOff>0</xdr:rowOff>
        </xdr:to>
        <xdr:sp macro="" textlink="">
          <xdr:nvSpPr>
            <xdr:cNvPr id="60908" name="Button 492" hidden="1">
              <a:extLst>
                <a:ext uri="{63B3BB69-23CF-44E3-9099-C40C66FF867C}">
                  <a14:compatExt spid="_x0000_s609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6913</xdr:col>
          <xdr:colOff>0</xdr:colOff>
          <xdr:row>56</xdr:row>
          <xdr:rowOff>0</xdr:rowOff>
        </xdr:from>
        <xdr:to>
          <xdr:col>6913</xdr:col>
          <xdr:colOff>0</xdr:colOff>
          <xdr:row>56</xdr:row>
          <xdr:rowOff>0</xdr:rowOff>
        </xdr:to>
        <xdr:sp macro="" textlink="">
          <xdr:nvSpPr>
            <xdr:cNvPr id="60909" name="Button 493" hidden="1">
              <a:extLst>
                <a:ext uri="{63B3BB69-23CF-44E3-9099-C40C66FF867C}">
                  <a14:compatExt spid="_x0000_s609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65592</xdr:row>
          <xdr:rowOff>0</xdr:rowOff>
        </xdr:from>
        <xdr:to>
          <xdr:col>6915</xdr:col>
          <xdr:colOff>0</xdr:colOff>
          <xdr:row>65592</xdr:row>
          <xdr:rowOff>0</xdr:rowOff>
        </xdr:to>
        <xdr:sp macro="" textlink="">
          <xdr:nvSpPr>
            <xdr:cNvPr id="60910" name="Button 494" hidden="1">
              <a:extLst>
                <a:ext uri="{63B3BB69-23CF-44E3-9099-C40C66FF867C}">
                  <a14:compatExt spid="_x0000_s609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131128</xdr:row>
          <xdr:rowOff>0</xdr:rowOff>
        </xdr:from>
        <xdr:to>
          <xdr:col>6915</xdr:col>
          <xdr:colOff>0</xdr:colOff>
          <xdr:row>131128</xdr:row>
          <xdr:rowOff>0</xdr:rowOff>
        </xdr:to>
        <xdr:sp macro="" textlink="">
          <xdr:nvSpPr>
            <xdr:cNvPr id="60911" name="Button 495" hidden="1">
              <a:extLst>
                <a:ext uri="{63B3BB69-23CF-44E3-9099-C40C66FF867C}">
                  <a14:compatExt spid="_x0000_s609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196664</xdr:row>
          <xdr:rowOff>0</xdr:rowOff>
        </xdr:from>
        <xdr:to>
          <xdr:col>6915</xdr:col>
          <xdr:colOff>0</xdr:colOff>
          <xdr:row>196664</xdr:row>
          <xdr:rowOff>0</xdr:rowOff>
        </xdr:to>
        <xdr:sp macro="" textlink="">
          <xdr:nvSpPr>
            <xdr:cNvPr id="60912" name="Button 496" hidden="1">
              <a:extLst>
                <a:ext uri="{63B3BB69-23CF-44E3-9099-C40C66FF867C}">
                  <a14:compatExt spid="_x0000_s609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262200</xdr:row>
          <xdr:rowOff>0</xdr:rowOff>
        </xdr:from>
        <xdr:to>
          <xdr:col>6915</xdr:col>
          <xdr:colOff>0</xdr:colOff>
          <xdr:row>262200</xdr:row>
          <xdr:rowOff>0</xdr:rowOff>
        </xdr:to>
        <xdr:sp macro="" textlink="">
          <xdr:nvSpPr>
            <xdr:cNvPr id="60913" name="Button 497" hidden="1">
              <a:extLst>
                <a:ext uri="{63B3BB69-23CF-44E3-9099-C40C66FF867C}">
                  <a14:compatExt spid="_x0000_s609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327736</xdr:row>
          <xdr:rowOff>0</xdr:rowOff>
        </xdr:from>
        <xdr:to>
          <xdr:col>6915</xdr:col>
          <xdr:colOff>0</xdr:colOff>
          <xdr:row>327736</xdr:row>
          <xdr:rowOff>0</xdr:rowOff>
        </xdr:to>
        <xdr:sp macro="" textlink="">
          <xdr:nvSpPr>
            <xdr:cNvPr id="60914" name="Button 498" hidden="1">
              <a:extLst>
                <a:ext uri="{63B3BB69-23CF-44E3-9099-C40C66FF867C}">
                  <a14:compatExt spid="_x0000_s609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393272</xdr:row>
          <xdr:rowOff>0</xdr:rowOff>
        </xdr:from>
        <xdr:to>
          <xdr:col>6915</xdr:col>
          <xdr:colOff>0</xdr:colOff>
          <xdr:row>393272</xdr:row>
          <xdr:rowOff>0</xdr:rowOff>
        </xdr:to>
        <xdr:sp macro="" textlink="">
          <xdr:nvSpPr>
            <xdr:cNvPr id="60915" name="Button 499" hidden="1">
              <a:extLst>
                <a:ext uri="{63B3BB69-23CF-44E3-9099-C40C66FF867C}">
                  <a14:compatExt spid="_x0000_s609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458808</xdr:row>
          <xdr:rowOff>0</xdr:rowOff>
        </xdr:from>
        <xdr:to>
          <xdr:col>6915</xdr:col>
          <xdr:colOff>0</xdr:colOff>
          <xdr:row>458808</xdr:row>
          <xdr:rowOff>0</xdr:rowOff>
        </xdr:to>
        <xdr:sp macro="" textlink="">
          <xdr:nvSpPr>
            <xdr:cNvPr id="60916" name="Button 500" hidden="1">
              <a:extLst>
                <a:ext uri="{63B3BB69-23CF-44E3-9099-C40C66FF867C}">
                  <a14:compatExt spid="_x0000_s609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524344</xdr:row>
          <xdr:rowOff>0</xdr:rowOff>
        </xdr:from>
        <xdr:to>
          <xdr:col>6915</xdr:col>
          <xdr:colOff>0</xdr:colOff>
          <xdr:row>524344</xdr:row>
          <xdr:rowOff>0</xdr:rowOff>
        </xdr:to>
        <xdr:sp macro="" textlink="">
          <xdr:nvSpPr>
            <xdr:cNvPr id="60917" name="Button 501" hidden="1">
              <a:extLst>
                <a:ext uri="{63B3BB69-23CF-44E3-9099-C40C66FF867C}">
                  <a14:compatExt spid="_x0000_s609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589880</xdr:row>
          <xdr:rowOff>0</xdr:rowOff>
        </xdr:from>
        <xdr:to>
          <xdr:col>6915</xdr:col>
          <xdr:colOff>0</xdr:colOff>
          <xdr:row>589880</xdr:row>
          <xdr:rowOff>0</xdr:rowOff>
        </xdr:to>
        <xdr:sp macro="" textlink="">
          <xdr:nvSpPr>
            <xdr:cNvPr id="60918" name="Button 502" hidden="1">
              <a:extLst>
                <a:ext uri="{63B3BB69-23CF-44E3-9099-C40C66FF867C}">
                  <a14:compatExt spid="_x0000_s609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655416</xdr:row>
          <xdr:rowOff>0</xdr:rowOff>
        </xdr:from>
        <xdr:to>
          <xdr:col>6915</xdr:col>
          <xdr:colOff>0</xdr:colOff>
          <xdr:row>655416</xdr:row>
          <xdr:rowOff>0</xdr:rowOff>
        </xdr:to>
        <xdr:sp macro="" textlink="">
          <xdr:nvSpPr>
            <xdr:cNvPr id="60919" name="Button 503" hidden="1">
              <a:extLst>
                <a:ext uri="{63B3BB69-23CF-44E3-9099-C40C66FF867C}">
                  <a14:compatExt spid="_x0000_s609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720952</xdr:row>
          <xdr:rowOff>0</xdr:rowOff>
        </xdr:from>
        <xdr:to>
          <xdr:col>6915</xdr:col>
          <xdr:colOff>0</xdr:colOff>
          <xdr:row>720952</xdr:row>
          <xdr:rowOff>0</xdr:rowOff>
        </xdr:to>
        <xdr:sp macro="" textlink="">
          <xdr:nvSpPr>
            <xdr:cNvPr id="60920" name="Button 504" hidden="1">
              <a:extLst>
                <a:ext uri="{63B3BB69-23CF-44E3-9099-C40C66FF867C}">
                  <a14:compatExt spid="_x0000_s609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786488</xdr:row>
          <xdr:rowOff>0</xdr:rowOff>
        </xdr:from>
        <xdr:to>
          <xdr:col>6915</xdr:col>
          <xdr:colOff>0</xdr:colOff>
          <xdr:row>786488</xdr:row>
          <xdr:rowOff>0</xdr:rowOff>
        </xdr:to>
        <xdr:sp macro="" textlink="">
          <xdr:nvSpPr>
            <xdr:cNvPr id="60921" name="Button 505" hidden="1">
              <a:extLst>
                <a:ext uri="{63B3BB69-23CF-44E3-9099-C40C66FF867C}">
                  <a14:compatExt spid="_x0000_s609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852024</xdr:row>
          <xdr:rowOff>0</xdr:rowOff>
        </xdr:from>
        <xdr:to>
          <xdr:col>6915</xdr:col>
          <xdr:colOff>0</xdr:colOff>
          <xdr:row>852024</xdr:row>
          <xdr:rowOff>0</xdr:rowOff>
        </xdr:to>
        <xdr:sp macro="" textlink="">
          <xdr:nvSpPr>
            <xdr:cNvPr id="60922" name="Button 506" hidden="1">
              <a:extLst>
                <a:ext uri="{63B3BB69-23CF-44E3-9099-C40C66FF867C}">
                  <a14:compatExt spid="_x0000_s609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917560</xdr:row>
          <xdr:rowOff>0</xdr:rowOff>
        </xdr:from>
        <xdr:to>
          <xdr:col>6915</xdr:col>
          <xdr:colOff>0</xdr:colOff>
          <xdr:row>917560</xdr:row>
          <xdr:rowOff>0</xdr:rowOff>
        </xdr:to>
        <xdr:sp macro="" textlink="">
          <xdr:nvSpPr>
            <xdr:cNvPr id="60923" name="Button 507" hidden="1">
              <a:extLst>
                <a:ext uri="{63B3BB69-23CF-44E3-9099-C40C66FF867C}">
                  <a14:compatExt spid="_x0000_s609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983096</xdr:row>
          <xdr:rowOff>0</xdr:rowOff>
        </xdr:from>
        <xdr:to>
          <xdr:col>6915</xdr:col>
          <xdr:colOff>0</xdr:colOff>
          <xdr:row>983096</xdr:row>
          <xdr:rowOff>0</xdr:rowOff>
        </xdr:to>
        <xdr:sp macro="" textlink="">
          <xdr:nvSpPr>
            <xdr:cNvPr id="60924" name="Button 508" hidden="1">
              <a:extLst>
                <a:ext uri="{63B3BB69-23CF-44E3-9099-C40C66FF867C}">
                  <a14:compatExt spid="_x0000_s609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7169</xdr:col>
          <xdr:colOff>0</xdr:colOff>
          <xdr:row>56</xdr:row>
          <xdr:rowOff>0</xdr:rowOff>
        </xdr:from>
        <xdr:to>
          <xdr:col>7169</xdr:col>
          <xdr:colOff>0</xdr:colOff>
          <xdr:row>56</xdr:row>
          <xdr:rowOff>0</xdr:rowOff>
        </xdr:to>
        <xdr:sp macro="" textlink="">
          <xdr:nvSpPr>
            <xdr:cNvPr id="60925" name="Button 509" hidden="1">
              <a:extLst>
                <a:ext uri="{63B3BB69-23CF-44E3-9099-C40C66FF867C}">
                  <a14:compatExt spid="_x0000_s609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65592</xdr:row>
          <xdr:rowOff>0</xdr:rowOff>
        </xdr:from>
        <xdr:to>
          <xdr:col>7171</xdr:col>
          <xdr:colOff>0</xdr:colOff>
          <xdr:row>65592</xdr:row>
          <xdr:rowOff>0</xdr:rowOff>
        </xdr:to>
        <xdr:sp macro="" textlink="">
          <xdr:nvSpPr>
            <xdr:cNvPr id="60926" name="Button 510" hidden="1">
              <a:extLst>
                <a:ext uri="{63B3BB69-23CF-44E3-9099-C40C66FF867C}">
                  <a14:compatExt spid="_x0000_s609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131128</xdr:row>
          <xdr:rowOff>0</xdr:rowOff>
        </xdr:from>
        <xdr:to>
          <xdr:col>7171</xdr:col>
          <xdr:colOff>0</xdr:colOff>
          <xdr:row>131128</xdr:row>
          <xdr:rowOff>0</xdr:rowOff>
        </xdr:to>
        <xdr:sp macro="" textlink="">
          <xdr:nvSpPr>
            <xdr:cNvPr id="60927" name="Button 511" hidden="1">
              <a:extLst>
                <a:ext uri="{63B3BB69-23CF-44E3-9099-C40C66FF867C}">
                  <a14:compatExt spid="_x0000_s609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196664</xdr:row>
          <xdr:rowOff>0</xdr:rowOff>
        </xdr:from>
        <xdr:to>
          <xdr:col>7171</xdr:col>
          <xdr:colOff>0</xdr:colOff>
          <xdr:row>196664</xdr:row>
          <xdr:rowOff>0</xdr:rowOff>
        </xdr:to>
        <xdr:sp macro="" textlink="">
          <xdr:nvSpPr>
            <xdr:cNvPr id="60928" name="Button 512" hidden="1">
              <a:extLst>
                <a:ext uri="{63B3BB69-23CF-44E3-9099-C40C66FF867C}">
                  <a14:compatExt spid="_x0000_s609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262200</xdr:row>
          <xdr:rowOff>0</xdr:rowOff>
        </xdr:from>
        <xdr:to>
          <xdr:col>7171</xdr:col>
          <xdr:colOff>0</xdr:colOff>
          <xdr:row>262200</xdr:row>
          <xdr:rowOff>0</xdr:rowOff>
        </xdr:to>
        <xdr:sp macro="" textlink="">
          <xdr:nvSpPr>
            <xdr:cNvPr id="60929" name="Button 513" hidden="1">
              <a:extLst>
                <a:ext uri="{63B3BB69-23CF-44E3-9099-C40C66FF867C}">
                  <a14:compatExt spid="_x0000_s609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327736</xdr:row>
          <xdr:rowOff>0</xdr:rowOff>
        </xdr:from>
        <xdr:to>
          <xdr:col>7171</xdr:col>
          <xdr:colOff>0</xdr:colOff>
          <xdr:row>327736</xdr:row>
          <xdr:rowOff>0</xdr:rowOff>
        </xdr:to>
        <xdr:sp macro="" textlink="">
          <xdr:nvSpPr>
            <xdr:cNvPr id="60930" name="Button 514" hidden="1">
              <a:extLst>
                <a:ext uri="{63B3BB69-23CF-44E3-9099-C40C66FF867C}">
                  <a14:compatExt spid="_x0000_s609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393272</xdr:row>
          <xdr:rowOff>0</xdr:rowOff>
        </xdr:from>
        <xdr:to>
          <xdr:col>7171</xdr:col>
          <xdr:colOff>0</xdr:colOff>
          <xdr:row>393272</xdr:row>
          <xdr:rowOff>0</xdr:rowOff>
        </xdr:to>
        <xdr:sp macro="" textlink="">
          <xdr:nvSpPr>
            <xdr:cNvPr id="60931" name="Button 515" hidden="1">
              <a:extLst>
                <a:ext uri="{63B3BB69-23CF-44E3-9099-C40C66FF867C}">
                  <a14:compatExt spid="_x0000_s609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458808</xdr:row>
          <xdr:rowOff>0</xdr:rowOff>
        </xdr:from>
        <xdr:to>
          <xdr:col>7171</xdr:col>
          <xdr:colOff>0</xdr:colOff>
          <xdr:row>458808</xdr:row>
          <xdr:rowOff>0</xdr:rowOff>
        </xdr:to>
        <xdr:sp macro="" textlink="">
          <xdr:nvSpPr>
            <xdr:cNvPr id="60932" name="Button 516" hidden="1">
              <a:extLst>
                <a:ext uri="{63B3BB69-23CF-44E3-9099-C40C66FF867C}">
                  <a14:compatExt spid="_x0000_s609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524344</xdr:row>
          <xdr:rowOff>0</xdr:rowOff>
        </xdr:from>
        <xdr:to>
          <xdr:col>7171</xdr:col>
          <xdr:colOff>0</xdr:colOff>
          <xdr:row>524344</xdr:row>
          <xdr:rowOff>0</xdr:rowOff>
        </xdr:to>
        <xdr:sp macro="" textlink="">
          <xdr:nvSpPr>
            <xdr:cNvPr id="60933" name="Button 517" hidden="1">
              <a:extLst>
                <a:ext uri="{63B3BB69-23CF-44E3-9099-C40C66FF867C}">
                  <a14:compatExt spid="_x0000_s609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589880</xdr:row>
          <xdr:rowOff>0</xdr:rowOff>
        </xdr:from>
        <xdr:to>
          <xdr:col>7171</xdr:col>
          <xdr:colOff>0</xdr:colOff>
          <xdr:row>589880</xdr:row>
          <xdr:rowOff>0</xdr:rowOff>
        </xdr:to>
        <xdr:sp macro="" textlink="">
          <xdr:nvSpPr>
            <xdr:cNvPr id="60934" name="Button 518" hidden="1">
              <a:extLst>
                <a:ext uri="{63B3BB69-23CF-44E3-9099-C40C66FF867C}">
                  <a14:compatExt spid="_x0000_s609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655416</xdr:row>
          <xdr:rowOff>0</xdr:rowOff>
        </xdr:from>
        <xdr:to>
          <xdr:col>7171</xdr:col>
          <xdr:colOff>0</xdr:colOff>
          <xdr:row>655416</xdr:row>
          <xdr:rowOff>0</xdr:rowOff>
        </xdr:to>
        <xdr:sp macro="" textlink="">
          <xdr:nvSpPr>
            <xdr:cNvPr id="60935" name="Button 519" hidden="1">
              <a:extLst>
                <a:ext uri="{63B3BB69-23CF-44E3-9099-C40C66FF867C}">
                  <a14:compatExt spid="_x0000_s609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720952</xdr:row>
          <xdr:rowOff>0</xdr:rowOff>
        </xdr:from>
        <xdr:to>
          <xdr:col>7171</xdr:col>
          <xdr:colOff>0</xdr:colOff>
          <xdr:row>720952</xdr:row>
          <xdr:rowOff>0</xdr:rowOff>
        </xdr:to>
        <xdr:sp macro="" textlink="">
          <xdr:nvSpPr>
            <xdr:cNvPr id="60936" name="Button 520" hidden="1">
              <a:extLst>
                <a:ext uri="{63B3BB69-23CF-44E3-9099-C40C66FF867C}">
                  <a14:compatExt spid="_x0000_s609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786488</xdr:row>
          <xdr:rowOff>0</xdr:rowOff>
        </xdr:from>
        <xdr:to>
          <xdr:col>7171</xdr:col>
          <xdr:colOff>0</xdr:colOff>
          <xdr:row>786488</xdr:row>
          <xdr:rowOff>0</xdr:rowOff>
        </xdr:to>
        <xdr:sp macro="" textlink="">
          <xdr:nvSpPr>
            <xdr:cNvPr id="60937" name="Button 521" hidden="1">
              <a:extLst>
                <a:ext uri="{63B3BB69-23CF-44E3-9099-C40C66FF867C}">
                  <a14:compatExt spid="_x0000_s609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852024</xdr:row>
          <xdr:rowOff>0</xdr:rowOff>
        </xdr:from>
        <xdr:to>
          <xdr:col>7171</xdr:col>
          <xdr:colOff>0</xdr:colOff>
          <xdr:row>852024</xdr:row>
          <xdr:rowOff>0</xdr:rowOff>
        </xdr:to>
        <xdr:sp macro="" textlink="">
          <xdr:nvSpPr>
            <xdr:cNvPr id="60938" name="Button 522" hidden="1">
              <a:extLst>
                <a:ext uri="{63B3BB69-23CF-44E3-9099-C40C66FF867C}">
                  <a14:compatExt spid="_x0000_s609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917560</xdr:row>
          <xdr:rowOff>0</xdr:rowOff>
        </xdr:from>
        <xdr:to>
          <xdr:col>7171</xdr:col>
          <xdr:colOff>0</xdr:colOff>
          <xdr:row>917560</xdr:row>
          <xdr:rowOff>0</xdr:rowOff>
        </xdr:to>
        <xdr:sp macro="" textlink="">
          <xdr:nvSpPr>
            <xdr:cNvPr id="60939" name="Button 523" hidden="1">
              <a:extLst>
                <a:ext uri="{63B3BB69-23CF-44E3-9099-C40C66FF867C}">
                  <a14:compatExt spid="_x0000_s609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983096</xdr:row>
          <xdr:rowOff>0</xdr:rowOff>
        </xdr:from>
        <xdr:to>
          <xdr:col>7171</xdr:col>
          <xdr:colOff>0</xdr:colOff>
          <xdr:row>983096</xdr:row>
          <xdr:rowOff>0</xdr:rowOff>
        </xdr:to>
        <xdr:sp macro="" textlink="">
          <xdr:nvSpPr>
            <xdr:cNvPr id="60940" name="Button 524" hidden="1">
              <a:extLst>
                <a:ext uri="{63B3BB69-23CF-44E3-9099-C40C66FF867C}">
                  <a14:compatExt spid="_x0000_s609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7425</xdr:col>
          <xdr:colOff>0</xdr:colOff>
          <xdr:row>56</xdr:row>
          <xdr:rowOff>0</xdr:rowOff>
        </xdr:from>
        <xdr:to>
          <xdr:col>7425</xdr:col>
          <xdr:colOff>0</xdr:colOff>
          <xdr:row>56</xdr:row>
          <xdr:rowOff>0</xdr:rowOff>
        </xdr:to>
        <xdr:sp macro="" textlink="">
          <xdr:nvSpPr>
            <xdr:cNvPr id="60941" name="Button 525" hidden="1">
              <a:extLst>
                <a:ext uri="{63B3BB69-23CF-44E3-9099-C40C66FF867C}">
                  <a14:compatExt spid="_x0000_s609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65592</xdr:row>
          <xdr:rowOff>0</xdr:rowOff>
        </xdr:from>
        <xdr:to>
          <xdr:col>7427</xdr:col>
          <xdr:colOff>0</xdr:colOff>
          <xdr:row>65592</xdr:row>
          <xdr:rowOff>0</xdr:rowOff>
        </xdr:to>
        <xdr:sp macro="" textlink="">
          <xdr:nvSpPr>
            <xdr:cNvPr id="60942" name="Button 526" hidden="1">
              <a:extLst>
                <a:ext uri="{63B3BB69-23CF-44E3-9099-C40C66FF867C}">
                  <a14:compatExt spid="_x0000_s609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131128</xdr:row>
          <xdr:rowOff>0</xdr:rowOff>
        </xdr:from>
        <xdr:to>
          <xdr:col>7427</xdr:col>
          <xdr:colOff>0</xdr:colOff>
          <xdr:row>131128</xdr:row>
          <xdr:rowOff>0</xdr:rowOff>
        </xdr:to>
        <xdr:sp macro="" textlink="">
          <xdr:nvSpPr>
            <xdr:cNvPr id="60943" name="Button 527" hidden="1">
              <a:extLst>
                <a:ext uri="{63B3BB69-23CF-44E3-9099-C40C66FF867C}">
                  <a14:compatExt spid="_x0000_s609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196664</xdr:row>
          <xdr:rowOff>0</xdr:rowOff>
        </xdr:from>
        <xdr:to>
          <xdr:col>7427</xdr:col>
          <xdr:colOff>0</xdr:colOff>
          <xdr:row>196664</xdr:row>
          <xdr:rowOff>0</xdr:rowOff>
        </xdr:to>
        <xdr:sp macro="" textlink="">
          <xdr:nvSpPr>
            <xdr:cNvPr id="60944" name="Button 528" hidden="1">
              <a:extLst>
                <a:ext uri="{63B3BB69-23CF-44E3-9099-C40C66FF867C}">
                  <a14:compatExt spid="_x0000_s609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262200</xdr:row>
          <xdr:rowOff>0</xdr:rowOff>
        </xdr:from>
        <xdr:to>
          <xdr:col>7427</xdr:col>
          <xdr:colOff>0</xdr:colOff>
          <xdr:row>262200</xdr:row>
          <xdr:rowOff>0</xdr:rowOff>
        </xdr:to>
        <xdr:sp macro="" textlink="">
          <xdr:nvSpPr>
            <xdr:cNvPr id="60945" name="Button 529" hidden="1">
              <a:extLst>
                <a:ext uri="{63B3BB69-23CF-44E3-9099-C40C66FF867C}">
                  <a14:compatExt spid="_x0000_s609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327736</xdr:row>
          <xdr:rowOff>0</xdr:rowOff>
        </xdr:from>
        <xdr:to>
          <xdr:col>7427</xdr:col>
          <xdr:colOff>0</xdr:colOff>
          <xdr:row>327736</xdr:row>
          <xdr:rowOff>0</xdr:rowOff>
        </xdr:to>
        <xdr:sp macro="" textlink="">
          <xdr:nvSpPr>
            <xdr:cNvPr id="60946" name="Button 530" hidden="1">
              <a:extLst>
                <a:ext uri="{63B3BB69-23CF-44E3-9099-C40C66FF867C}">
                  <a14:compatExt spid="_x0000_s609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393272</xdr:row>
          <xdr:rowOff>0</xdr:rowOff>
        </xdr:from>
        <xdr:to>
          <xdr:col>7427</xdr:col>
          <xdr:colOff>0</xdr:colOff>
          <xdr:row>393272</xdr:row>
          <xdr:rowOff>0</xdr:rowOff>
        </xdr:to>
        <xdr:sp macro="" textlink="">
          <xdr:nvSpPr>
            <xdr:cNvPr id="60947" name="Button 531" hidden="1">
              <a:extLst>
                <a:ext uri="{63B3BB69-23CF-44E3-9099-C40C66FF867C}">
                  <a14:compatExt spid="_x0000_s609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458808</xdr:row>
          <xdr:rowOff>0</xdr:rowOff>
        </xdr:from>
        <xdr:to>
          <xdr:col>7427</xdr:col>
          <xdr:colOff>0</xdr:colOff>
          <xdr:row>458808</xdr:row>
          <xdr:rowOff>0</xdr:rowOff>
        </xdr:to>
        <xdr:sp macro="" textlink="">
          <xdr:nvSpPr>
            <xdr:cNvPr id="60948" name="Button 532" hidden="1">
              <a:extLst>
                <a:ext uri="{63B3BB69-23CF-44E3-9099-C40C66FF867C}">
                  <a14:compatExt spid="_x0000_s609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524344</xdr:row>
          <xdr:rowOff>0</xdr:rowOff>
        </xdr:from>
        <xdr:to>
          <xdr:col>7427</xdr:col>
          <xdr:colOff>0</xdr:colOff>
          <xdr:row>524344</xdr:row>
          <xdr:rowOff>0</xdr:rowOff>
        </xdr:to>
        <xdr:sp macro="" textlink="">
          <xdr:nvSpPr>
            <xdr:cNvPr id="60949" name="Button 533" hidden="1">
              <a:extLst>
                <a:ext uri="{63B3BB69-23CF-44E3-9099-C40C66FF867C}">
                  <a14:compatExt spid="_x0000_s609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589880</xdr:row>
          <xdr:rowOff>0</xdr:rowOff>
        </xdr:from>
        <xdr:to>
          <xdr:col>7427</xdr:col>
          <xdr:colOff>0</xdr:colOff>
          <xdr:row>589880</xdr:row>
          <xdr:rowOff>0</xdr:rowOff>
        </xdr:to>
        <xdr:sp macro="" textlink="">
          <xdr:nvSpPr>
            <xdr:cNvPr id="60950" name="Button 534" hidden="1">
              <a:extLst>
                <a:ext uri="{63B3BB69-23CF-44E3-9099-C40C66FF867C}">
                  <a14:compatExt spid="_x0000_s609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655416</xdr:row>
          <xdr:rowOff>0</xdr:rowOff>
        </xdr:from>
        <xdr:to>
          <xdr:col>7427</xdr:col>
          <xdr:colOff>0</xdr:colOff>
          <xdr:row>655416</xdr:row>
          <xdr:rowOff>0</xdr:rowOff>
        </xdr:to>
        <xdr:sp macro="" textlink="">
          <xdr:nvSpPr>
            <xdr:cNvPr id="60951" name="Button 535" hidden="1">
              <a:extLst>
                <a:ext uri="{63B3BB69-23CF-44E3-9099-C40C66FF867C}">
                  <a14:compatExt spid="_x0000_s609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720952</xdr:row>
          <xdr:rowOff>0</xdr:rowOff>
        </xdr:from>
        <xdr:to>
          <xdr:col>7427</xdr:col>
          <xdr:colOff>0</xdr:colOff>
          <xdr:row>720952</xdr:row>
          <xdr:rowOff>0</xdr:rowOff>
        </xdr:to>
        <xdr:sp macro="" textlink="">
          <xdr:nvSpPr>
            <xdr:cNvPr id="60952" name="Button 536" hidden="1">
              <a:extLst>
                <a:ext uri="{63B3BB69-23CF-44E3-9099-C40C66FF867C}">
                  <a14:compatExt spid="_x0000_s609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786488</xdr:row>
          <xdr:rowOff>0</xdr:rowOff>
        </xdr:from>
        <xdr:to>
          <xdr:col>7427</xdr:col>
          <xdr:colOff>0</xdr:colOff>
          <xdr:row>786488</xdr:row>
          <xdr:rowOff>0</xdr:rowOff>
        </xdr:to>
        <xdr:sp macro="" textlink="">
          <xdr:nvSpPr>
            <xdr:cNvPr id="60953" name="Button 537" hidden="1">
              <a:extLst>
                <a:ext uri="{63B3BB69-23CF-44E3-9099-C40C66FF867C}">
                  <a14:compatExt spid="_x0000_s609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852024</xdr:row>
          <xdr:rowOff>0</xdr:rowOff>
        </xdr:from>
        <xdr:to>
          <xdr:col>7427</xdr:col>
          <xdr:colOff>0</xdr:colOff>
          <xdr:row>852024</xdr:row>
          <xdr:rowOff>0</xdr:rowOff>
        </xdr:to>
        <xdr:sp macro="" textlink="">
          <xdr:nvSpPr>
            <xdr:cNvPr id="60954" name="Button 538" hidden="1">
              <a:extLst>
                <a:ext uri="{63B3BB69-23CF-44E3-9099-C40C66FF867C}">
                  <a14:compatExt spid="_x0000_s609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917560</xdr:row>
          <xdr:rowOff>0</xdr:rowOff>
        </xdr:from>
        <xdr:to>
          <xdr:col>7427</xdr:col>
          <xdr:colOff>0</xdr:colOff>
          <xdr:row>917560</xdr:row>
          <xdr:rowOff>0</xdr:rowOff>
        </xdr:to>
        <xdr:sp macro="" textlink="">
          <xdr:nvSpPr>
            <xdr:cNvPr id="60955" name="Button 539" hidden="1">
              <a:extLst>
                <a:ext uri="{63B3BB69-23CF-44E3-9099-C40C66FF867C}">
                  <a14:compatExt spid="_x0000_s609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983096</xdr:row>
          <xdr:rowOff>0</xdr:rowOff>
        </xdr:from>
        <xdr:to>
          <xdr:col>7427</xdr:col>
          <xdr:colOff>0</xdr:colOff>
          <xdr:row>983096</xdr:row>
          <xdr:rowOff>0</xdr:rowOff>
        </xdr:to>
        <xdr:sp macro="" textlink="">
          <xdr:nvSpPr>
            <xdr:cNvPr id="60956" name="Button 540" hidden="1">
              <a:extLst>
                <a:ext uri="{63B3BB69-23CF-44E3-9099-C40C66FF867C}">
                  <a14:compatExt spid="_x0000_s609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7681</xdr:col>
          <xdr:colOff>0</xdr:colOff>
          <xdr:row>56</xdr:row>
          <xdr:rowOff>0</xdr:rowOff>
        </xdr:from>
        <xdr:to>
          <xdr:col>7681</xdr:col>
          <xdr:colOff>0</xdr:colOff>
          <xdr:row>56</xdr:row>
          <xdr:rowOff>0</xdr:rowOff>
        </xdr:to>
        <xdr:sp macro="" textlink="">
          <xdr:nvSpPr>
            <xdr:cNvPr id="60957" name="Button 541" hidden="1">
              <a:extLst>
                <a:ext uri="{63B3BB69-23CF-44E3-9099-C40C66FF867C}">
                  <a14:compatExt spid="_x0000_s609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65592</xdr:row>
          <xdr:rowOff>0</xdr:rowOff>
        </xdr:from>
        <xdr:to>
          <xdr:col>7683</xdr:col>
          <xdr:colOff>0</xdr:colOff>
          <xdr:row>65592</xdr:row>
          <xdr:rowOff>0</xdr:rowOff>
        </xdr:to>
        <xdr:sp macro="" textlink="">
          <xdr:nvSpPr>
            <xdr:cNvPr id="60958" name="Button 542" hidden="1">
              <a:extLst>
                <a:ext uri="{63B3BB69-23CF-44E3-9099-C40C66FF867C}">
                  <a14:compatExt spid="_x0000_s609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131128</xdr:row>
          <xdr:rowOff>0</xdr:rowOff>
        </xdr:from>
        <xdr:to>
          <xdr:col>7683</xdr:col>
          <xdr:colOff>0</xdr:colOff>
          <xdr:row>131128</xdr:row>
          <xdr:rowOff>0</xdr:rowOff>
        </xdr:to>
        <xdr:sp macro="" textlink="">
          <xdr:nvSpPr>
            <xdr:cNvPr id="60959" name="Button 543" hidden="1">
              <a:extLst>
                <a:ext uri="{63B3BB69-23CF-44E3-9099-C40C66FF867C}">
                  <a14:compatExt spid="_x0000_s609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196664</xdr:row>
          <xdr:rowOff>0</xdr:rowOff>
        </xdr:from>
        <xdr:to>
          <xdr:col>7683</xdr:col>
          <xdr:colOff>0</xdr:colOff>
          <xdr:row>196664</xdr:row>
          <xdr:rowOff>0</xdr:rowOff>
        </xdr:to>
        <xdr:sp macro="" textlink="">
          <xdr:nvSpPr>
            <xdr:cNvPr id="60960" name="Button 544" hidden="1">
              <a:extLst>
                <a:ext uri="{63B3BB69-23CF-44E3-9099-C40C66FF867C}">
                  <a14:compatExt spid="_x0000_s609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262200</xdr:row>
          <xdr:rowOff>0</xdr:rowOff>
        </xdr:from>
        <xdr:to>
          <xdr:col>7683</xdr:col>
          <xdr:colOff>0</xdr:colOff>
          <xdr:row>262200</xdr:row>
          <xdr:rowOff>0</xdr:rowOff>
        </xdr:to>
        <xdr:sp macro="" textlink="">
          <xdr:nvSpPr>
            <xdr:cNvPr id="60961" name="Button 545" hidden="1">
              <a:extLst>
                <a:ext uri="{63B3BB69-23CF-44E3-9099-C40C66FF867C}">
                  <a14:compatExt spid="_x0000_s609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327736</xdr:row>
          <xdr:rowOff>0</xdr:rowOff>
        </xdr:from>
        <xdr:to>
          <xdr:col>7683</xdr:col>
          <xdr:colOff>0</xdr:colOff>
          <xdr:row>327736</xdr:row>
          <xdr:rowOff>0</xdr:rowOff>
        </xdr:to>
        <xdr:sp macro="" textlink="">
          <xdr:nvSpPr>
            <xdr:cNvPr id="60962" name="Button 546" hidden="1">
              <a:extLst>
                <a:ext uri="{63B3BB69-23CF-44E3-9099-C40C66FF867C}">
                  <a14:compatExt spid="_x0000_s609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393272</xdr:row>
          <xdr:rowOff>0</xdr:rowOff>
        </xdr:from>
        <xdr:to>
          <xdr:col>7683</xdr:col>
          <xdr:colOff>0</xdr:colOff>
          <xdr:row>393272</xdr:row>
          <xdr:rowOff>0</xdr:rowOff>
        </xdr:to>
        <xdr:sp macro="" textlink="">
          <xdr:nvSpPr>
            <xdr:cNvPr id="60963" name="Button 547" hidden="1">
              <a:extLst>
                <a:ext uri="{63B3BB69-23CF-44E3-9099-C40C66FF867C}">
                  <a14:compatExt spid="_x0000_s609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458808</xdr:row>
          <xdr:rowOff>0</xdr:rowOff>
        </xdr:from>
        <xdr:to>
          <xdr:col>7683</xdr:col>
          <xdr:colOff>0</xdr:colOff>
          <xdr:row>458808</xdr:row>
          <xdr:rowOff>0</xdr:rowOff>
        </xdr:to>
        <xdr:sp macro="" textlink="">
          <xdr:nvSpPr>
            <xdr:cNvPr id="60964" name="Button 548" hidden="1">
              <a:extLst>
                <a:ext uri="{63B3BB69-23CF-44E3-9099-C40C66FF867C}">
                  <a14:compatExt spid="_x0000_s609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524344</xdr:row>
          <xdr:rowOff>0</xdr:rowOff>
        </xdr:from>
        <xdr:to>
          <xdr:col>7683</xdr:col>
          <xdr:colOff>0</xdr:colOff>
          <xdr:row>524344</xdr:row>
          <xdr:rowOff>0</xdr:rowOff>
        </xdr:to>
        <xdr:sp macro="" textlink="">
          <xdr:nvSpPr>
            <xdr:cNvPr id="60965" name="Button 549" hidden="1">
              <a:extLst>
                <a:ext uri="{63B3BB69-23CF-44E3-9099-C40C66FF867C}">
                  <a14:compatExt spid="_x0000_s609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589880</xdr:row>
          <xdr:rowOff>0</xdr:rowOff>
        </xdr:from>
        <xdr:to>
          <xdr:col>7683</xdr:col>
          <xdr:colOff>0</xdr:colOff>
          <xdr:row>589880</xdr:row>
          <xdr:rowOff>0</xdr:rowOff>
        </xdr:to>
        <xdr:sp macro="" textlink="">
          <xdr:nvSpPr>
            <xdr:cNvPr id="60966" name="Button 550" hidden="1">
              <a:extLst>
                <a:ext uri="{63B3BB69-23CF-44E3-9099-C40C66FF867C}">
                  <a14:compatExt spid="_x0000_s609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655416</xdr:row>
          <xdr:rowOff>0</xdr:rowOff>
        </xdr:from>
        <xdr:to>
          <xdr:col>7683</xdr:col>
          <xdr:colOff>0</xdr:colOff>
          <xdr:row>655416</xdr:row>
          <xdr:rowOff>0</xdr:rowOff>
        </xdr:to>
        <xdr:sp macro="" textlink="">
          <xdr:nvSpPr>
            <xdr:cNvPr id="60967" name="Button 551" hidden="1">
              <a:extLst>
                <a:ext uri="{63B3BB69-23CF-44E3-9099-C40C66FF867C}">
                  <a14:compatExt spid="_x0000_s609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720952</xdr:row>
          <xdr:rowOff>0</xdr:rowOff>
        </xdr:from>
        <xdr:to>
          <xdr:col>7683</xdr:col>
          <xdr:colOff>0</xdr:colOff>
          <xdr:row>720952</xdr:row>
          <xdr:rowOff>0</xdr:rowOff>
        </xdr:to>
        <xdr:sp macro="" textlink="">
          <xdr:nvSpPr>
            <xdr:cNvPr id="60968" name="Button 552" hidden="1">
              <a:extLst>
                <a:ext uri="{63B3BB69-23CF-44E3-9099-C40C66FF867C}">
                  <a14:compatExt spid="_x0000_s609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786488</xdr:row>
          <xdr:rowOff>0</xdr:rowOff>
        </xdr:from>
        <xdr:to>
          <xdr:col>7683</xdr:col>
          <xdr:colOff>0</xdr:colOff>
          <xdr:row>786488</xdr:row>
          <xdr:rowOff>0</xdr:rowOff>
        </xdr:to>
        <xdr:sp macro="" textlink="">
          <xdr:nvSpPr>
            <xdr:cNvPr id="60969" name="Button 553" hidden="1">
              <a:extLst>
                <a:ext uri="{63B3BB69-23CF-44E3-9099-C40C66FF867C}">
                  <a14:compatExt spid="_x0000_s609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852024</xdr:row>
          <xdr:rowOff>0</xdr:rowOff>
        </xdr:from>
        <xdr:to>
          <xdr:col>7683</xdr:col>
          <xdr:colOff>0</xdr:colOff>
          <xdr:row>852024</xdr:row>
          <xdr:rowOff>0</xdr:rowOff>
        </xdr:to>
        <xdr:sp macro="" textlink="">
          <xdr:nvSpPr>
            <xdr:cNvPr id="60970" name="Button 554" hidden="1">
              <a:extLst>
                <a:ext uri="{63B3BB69-23CF-44E3-9099-C40C66FF867C}">
                  <a14:compatExt spid="_x0000_s609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917560</xdr:row>
          <xdr:rowOff>0</xdr:rowOff>
        </xdr:from>
        <xdr:to>
          <xdr:col>7683</xdr:col>
          <xdr:colOff>0</xdr:colOff>
          <xdr:row>917560</xdr:row>
          <xdr:rowOff>0</xdr:rowOff>
        </xdr:to>
        <xdr:sp macro="" textlink="">
          <xdr:nvSpPr>
            <xdr:cNvPr id="60971" name="Button 555" hidden="1">
              <a:extLst>
                <a:ext uri="{63B3BB69-23CF-44E3-9099-C40C66FF867C}">
                  <a14:compatExt spid="_x0000_s609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983096</xdr:row>
          <xdr:rowOff>0</xdr:rowOff>
        </xdr:from>
        <xdr:to>
          <xdr:col>7683</xdr:col>
          <xdr:colOff>0</xdr:colOff>
          <xdr:row>983096</xdr:row>
          <xdr:rowOff>0</xdr:rowOff>
        </xdr:to>
        <xdr:sp macro="" textlink="">
          <xdr:nvSpPr>
            <xdr:cNvPr id="60972" name="Button 556" hidden="1">
              <a:extLst>
                <a:ext uri="{63B3BB69-23CF-44E3-9099-C40C66FF867C}">
                  <a14:compatExt spid="_x0000_s609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7937</xdr:col>
          <xdr:colOff>0</xdr:colOff>
          <xdr:row>56</xdr:row>
          <xdr:rowOff>0</xdr:rowOff>
        </xdr:from>
        <xdr:to>
          <xdr:col>7937</xdr:col>
          <xdr:colOff>0</xdr:colOff>
          <xdr:row>56</xdr:row>
          <xdr:rowOff>0</xdr:rowOff>
        </xdr:to>
        <xdr:sp macro="" textlink="">
          <xdr:nvSpPr>
            <xdr:cNvPr id="60973" name="Button 557" hidden="1">
              <a:extLst>
                <a:ext uri="{63B3BB69-23CF-44E3-9099-C40C66FF867C}">
                  <a14:compatExt spid="_x0000_s609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65592</xdr:row>
          <xdr:rowOff>0</xdr:rowOff>
        </xdr:from>
        <xdr:to>
          <xdr:col>7939</xdr:col>
          <xdr:colOff>0</xdr:colOff>
          <xdr:row>65592</xdr:row>
          <xdr:rowOff>0</xdr:rowOff>
        </xdr:to>
        <xdr:sp macro="" textlink="">
          <xdr:nvSpPr>
            <xdr:cNvPr id="60974" name="Button 558" hidden="1">
              <a:extLst>
                <a:ext uri="{63B3BB69-23CF-44E3-9099-C40C66FF867C}">
                  <a14:compatExt spid="_x0000_s609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131128</xdr:row>
          <xdr:rowOff>0</xdr:rowOff>
        </xdr:from>
        <xdr:to>
          <xdr:col>7939</xdr:col>
          <xdr:colOff>0</xdr:colOff>
          <xdr:row>131128</xdr:row>
          <xdr:rowOff>0</xdr:rowOff>
        </xdr:to>
        <xdr:sp macro="" textlink="">
          <xdr:nvSpPr>
            <xdr:cNvPr id="60975" name="Button 559" hidden="1">
              <a:extLst>
                <a:ext uri="{63B3BB69-23CF-44E3-9099-C40C66FF867C}">
                  <a14:compatExt spid="_x0000_s609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196664</xdr:row>
          <xdr:rowOff>0</xdr:rowOff>
        </xdr:from>
        <xdr:to>
          <xdr:col>7939</xdr:col>
          <xdr:colOff>0</xdr:colOff>
          <xdr:row>196664</xdr:row>
          <xdr:rowOff>0</xdr:rowOff>
        </xdr:to>
        <xdr:sp macro="" textlink="">
          <xdr:nvSpPr>
            <xdr:cNvPr id="60976" name="Button 560" hidden="1">
              <a:extLst>
                <a:ext uri="{63B3BB69-23CF-44E3-9099-C40C66FF867C}">
                  <a14:compatExt spid="_x0000_s609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262200</xdr:row>
          <xdr:rowOff>0</xdr:rowOff>
        </xdr:from>
        <xdr:to>
          <xdr:col>7939</xdr:col>
          <xdr:colOff>0</xdr:colOff>
          <xdr:row>262200</xdr:row>
          <xdr:rowOff>0</xdr:rowOff>
        </xdr:to>
        <xdr:sp macro="" textlink="">
          <xdr:nvSpPr>
            <xdr:cNvPr id="60977" name="Button 561" hidden="1">
              <a:extLst>
                <a:ext uri="{63B3BB69-23CF-44E3-9099-C40C66FF867C}">
                  <a14:compatExt spid="_x0000_s609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327736</xdr:row>
          <xdr:rowOff>0</xdr:rowOff>
        </xdr:from>
        <xdr:to>
          <xdr:col>7939</xdr:col>
          <xdr:colOff>0</xdr:colOff>
          <xdr:row>327736</xdr:row>
          <xdr:rowOff>0</xdr:rowOff>
        </xdr:to>
        <xdr:sp macro="" textlink="">
          <xdr:nvSpPr>
            <xdr:cNvPr id="60978" name="Button 562" hidden="1">
              <a:extLst>
                <a:ext uri="{63B3BB69-23CF-44E3-9099-C40C66FF867C}">
                  <a14:compatExt spid="_x0000_s609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393272</xdr:row>
          <xdr:rowOff>0</xdr:rowOff>
        </xdr:from>
        <xdr:to>
          <xdr:col>7939</xdr:col>
          <xdr:colOff>0</xdr:colOff>
          <xdr:row>393272</xdr:row>
          <xdr:rowOff>0</xdr:rowOff>
        </xdr:to>
        <xdr:sp macro="" textlink="">
          <xdr:nvSpPr>
            <xdr:cNvPr id="60979" name="Button 563" hidden="1">
              <a:extLst>
                <a:ext uri="{63B3BB69-23CF-44E3-9099-C40C66FF867C}">
                  <a14:compatExt spid="_x0000_s609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458808</xdr:row>
          <xdr:rowOff>0</xdr:rowOff>
        </xdr:from>
        <xdr:to>
          <xdr:col>7939</xdr:col>
          <xdr:colOff>0</xdr:colOff>
          <xdr:row>458808</xdr:row>
          <xdr:rowOff>0</xdr:rowOff>
        </xdr:to>
        <xdr:sp macro="" textlink="">
          <xdr:nvSpPr>
            <xdr:cNvPr id="60980" name="Button 564" hidden="1">
              <a:extLst>
                <a:ext uri="{63B3BB69-23CF-44E3-9099-C40C66FF867C}">
                  <a14:compatExt spid="_x0000_s609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524344</xdr:row>
          <xdr:rowOff>0</xdr:rowOff>
        </xdr:from>
        <xdr:to>
          <xdr:col>7939</xdr:col>
          <xdr:colOff>0</xdr:colOff>
          <xdr:row>524344</xdr:row>
          <xdr:rowOff>0</xdr:rowOff>
        </xdr:to>
        <xdr:sp macro="" textlink="">
          <xdr:nvSpPr>
            <xdr:cNvPr id="60981" name="Button 565" hidden="1">
              <a:extLst>
                <a:ext uri="{63B3BB69-23CF-44E3-9099-C40C66FF867C}">
                  <a14:compatExt spid="_x0000_s609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589880</xdr:row>
          <xdr:rowOff>0</xdr:rowOff>
        </xdr:from>
        <xdr:to>
          <xdr:col>7939</xdr:col>
          <xdr:colOff>0</xdr:colOff>
          <xdr:row>589880</xdr:row>
          <xdr:rowOff>0</xdr:rowOff>
        </xdr:to>
        <xdr:sp macro="" textlink="">
          <xdr:nvSpPr>
            <xdr:cNvPr id="60982" name="Button 566" hidden="1">
              <a:extLst>
                <a:ext uri="{63B3BB69-23CF-44E3-9099-C40C66FF867C}">
                  <a14:compatExt spid="_x0000_s609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655416</xdr:row>
          <xdr:rowOff>0</xdr:rowOff>
        </xdr:from>
        <xdr:to>
          <xdr:col>7939</xdr:col>
          <xdr:colOff>0</xdr:colOff>
          <xdr:row>655416</xdr:row>
          <xdr:rowOff>0</xdr:rowOff>
        </xdr:to>
        <xdr:sp macro="" textlink="">
          <xdr:nvSpPr>
            <xdr:cNvPr id="60983" name="Button 567" hidden="1">
              <a:extLst>
                <a:ext uri="{63B3BB69-23CF-44E3-9099-C40C66FF867C}">
                  <a14:compatExt spid="_x0000_s609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720952</xdr:row>
          <xdr:rowOff>0</xdr:rowOff>
        </xdr:from>
        <xdr:to>
          <xdr:col>7939</xdr:col>
          <xdr:colOff>0</xdr:colOff>
          <xdr:row>720952</xdr:row>
          <xdr:rowOff>0</xdr:rowOff>
        </xdr:to>
        <xdr:sp macro="" textlink="">
          <xdr:nvSpPr>
            <xdr:cNvPr id="60984" name="Button 568" hidden="1">
              <a:extLst>
                <a:ext uri="{63B3BB69-23CF-44E3-9099-C40C66FF867C}">
                  <a14:compatExt spid="_x0000_s609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786488</xdr:row>
          <xdr:rowOff>0</xdr:rowOff>
        </xdr:from>
        <xdr:to>
          <xdr:col>7939</xdr:col>
          <xdr:colOff>0</xdr:colOff>
          <xdr:row>786488</xdr:row>
          <xdr:rowOff>0</xdr:rowOff>
        </xdr:to>
        <xdr:sp macro="" textlink="">
          <xdr:nvSpPr>
            <xdr:cNvPr id="60985" name="Button 569" hidden="1">
              <a:extLst>
                <a:ext uri="{63B3BB69-23CF-44E3-9099-C40C66FF867C}">
                  <a14:compatExt spid="_x0000_s609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852024</xdr:row>
          <xdr:rowOff>0</xdr:rowOff>
        </xdr:from>
        <xdr:to>
          <xdr:col>7939</xdr:col>
          <xdr:colOff>0</xdr:colOff>
          <xdr:row>852024</xdr:row>
          <xdr:rowOff>0</xdr:rowOff>
        </xdr:to>
        <xdr:sp macro="" textlink="">
          <xdr:nvSpPr>
            <xdr:cNvPr id="60986" name="Button 570" hidden="1">
              <a:extLst>
                <a:ext uri="{63B3BB69-23CF-44E3-9099-C40C66FF867C}">
                  <a14:compatExt spid="_x0000_s609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917560</xdr:row>
          <xdr:rowOff>0</xdr:rowOff>
        </xdr:from>
        <xdr:to>
          <xdr:col>7939</xdr:col>
          <xdr:colOff>0</xdr:colOff>
          <xdr:row>917560</xdr:row>
          <xdr:rowOff>0</xdr:rowOff>
        </xdr:to>
        <xdr:sp macro="" textlink="">
          <xdr:nvSpPr>
            <xdr:cNvPr id="60987" name="Button 571" hidden="1">
              <a:extLst>
                <a:ext uri="{63B3BB69-23CF-44E3-9099-C40C66FF867C}">
                  <a14:compatExt spid="_x0000_s609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983096</xdr:row>
          <xdr:rowOff>0</xdr:rowOff>
        </xdr:from>
        <xdr:to>
          <xdr:col>7939</xdr:col>
          <xdr:colOff>0</xdr:colOff>
          <xdr:row>983096</xdr:row>
          <xdr:rowOff>0</xdr:rowOff>
        </xdr:to>
        <xdr:sp macro="" textlink="">
          <xdr:nvSpPr>
            <xdr:cNvPr id="60988" name="Button 572" hidden="1">
              <a:extLst>
                <a:ext uri="{63B3BB69-23CF-44E3-9099-C40C66FF867C}">
                  <a14:compatExt spid="_x0000_s609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8193</xdr:col>
          <xdr:colOff>0</xdr:colOff>
          <xdr:row>56</xdr:row>
          <xdr:rowOff>0</xdr:rowOff>
        </xdr:from>
        <xdr:to>
          <xdr:col>8193</xdr:col>
          <xdr:colOff>0</xdr:colOff>
          <xdr:row>56</xdr:row>
          <xdr:rowOff>0</xdr:rowOff>
        </xdr:to>
        <xdr:sp macro="" textlink="">
          <xdr:nvSpPr>
            <xdr:cNvPr id="60989" name="Button 573" hidden="1">
              <a:extLst>
                <a:ext uri="{63B3BB69-23CF-44E3-9099-C40C66FF867C}">
                  <a14:compatExt spid="_x0000_s609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65592</xdr:row>
          <xdr:rowOff>0</xdr:rowOff>
        </xdr:from>
        <xdr:to>
          <xdr:col>8195</xdr:col>
          <xdr:colOff>0</xdr:colOff>
          <xdr:row>65592</xdr:row>
          <xdr:rowOff>0</xdr:rowOff>
        </xdr:to>
        <xdr:sp macro="" textlink="">
          <xdr:nvSpPr>
            <xdr:cNvPr id="60990" name="Button 574" hidden="1">
              <a:extLst>
                <a:ext uri="{63B3BB69-23CF-44E3-9099-C40C66FF867C}">
                  <a14:compatExt spid="_x0000_s609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131128</xdr:row>
          <xdr:rowOff>0</xdr:rowOff>
        </xdr:from>
        <xdr:to>
          <xdr:col>8195</xdr:col>
          <xdr:colOff>0</xdr:colOff>
          <xdr:row>131128</xdr:row>
          <xdr:rowOff>0</xdr:rowOff>
        </xdr:to>
        <xdr:sp macro="" textlink="">
          <xdr:nvSpPr>
            <xdr:cNvPr id="60991" name="Button 575" hidden="1">
              <a:extLst>
                <a:ext uri="{63B3BB69-23CF-44E3-9099-C40C66FF867C}">
                  <a14:compatExt spid="_x0000_s609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196664</xdr:row>
          <xdr:rowOff>0</xdr:rowOff>
        </xdr:from>
        <xdr:to>
          <xdr:col>8195</xdr:col>
          <xdr:colOff>0</xdr:colOff>
          <xdr:row>196664</xdr:row>
          <xdr:rowOff>0</xdr:rowOff>
        </xdr:to>
        <xdr:sp macro="" textlink="">
          <xdr:nvSpPr>
            <xdr:cNvPr id="60992" name="Button 576" hidden="1">
              <a:extLst>
                <a:ext uri="{63B3BB69-23CF-44E3-9099-C40C66FF867C}">
                  <a14:compatExt spid="_x0000_s609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262200</xdr:row>
          <xdr:rowOff>0</xdr:rowOff>
        </xdr:from>
        <xdr:to>
          <xdr:col>8195</xdr:col>
          <xdr:colOff>0</xdr:colOff>
          <xdr:row>262200</xdr:row>
          <xdr:rowOff>0</xdr:rowOff>
        </xdr:to>
        <xdr:sp macro="" textlink="">
          <xdr:nvSpPr>
            <xdr:cNvPr id="60993" name="Button 577" hidden="1">
              <a:extLst>
                <a:ext uri="{63B3BB69-23CF-44E3-9099-C40C66FF867C}">
                  <a14:compatExt spid="_x0000_s609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327736</xdr:row>
          <xdr:rowOff>0</xdr:rowOff>
        </xdr:from>
        <xdr:to>
          <xdr:col>8195</xdr:col>
          <xdr:colOff>0</xdr:colOff>
          <xdr:row>327736</xdr:row>
          <xdr:rowOff>0</xdr:rowOff>
        </xdr:to>
        <xdr:sp macro="" textlink="">
          <xdr:nvSpPr>
            <xdr:cNvPr id="60994" name="Button 578" hidden="1">
              <a:extLst>
                <a:ext uri="{63B3BB69-23CF-44E3-9099-C40C66FF867C}">
                  <a14:compatExt spid="_x0000_s609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393272</xdr:row>
          <xdr:rowOff>0</xdr:rowOff>
        </xdr:from>
        <xdr:to>
          <xdr:col>8195</xdr:col>
          <xdr:colOff>0</xdr:colOff>
          <xdr:row>393272</xdr:row>
          <xdr:rowOff>0</xdr:rowOff>
        </xdr:to>
        <xdr:sp macro="" textlink="">
          <xdr:nvSpPr>
            <xdr:cNvPr id="60995" name="Button 579" hidden="1">
              <a:extLst>
                <a:ext uri="{63B3BB69-23CF-44E3-9099-C40C66FF867C}">
                  <a14:compatExt spid="_x0000_s609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458808</xdr:row>
          <xdr:rowOff>0</xdr:rowOff>
        </xdr:from>
        <xdr:to>
          <xdr:col>8195</xdr:col>
          <xdr:colOff>0</xdr:colOff>
          <xdr:row>458808</xdr:row>
          <xdr:rowOff>0</xdr:rowOff>
        </xdr:to>
        <xdr:sp macro="" textlink="">
          <xdr:nvSpPr>
            <xdr:cNvPr id="60996" name="Button 580" hidden="1">
              <a:extLst>
                <a:ext uri="{63B3BB69-23CF-44E3-9099-C40C66FF867C}">
                  <a14:compatExt spid="_x0000_s609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524344</xdr:row>
          <xdr:rowOff>0</xdr:rowOff>
        </xdr:from>
        <xdr:to>
          <xdr:col>8195</xdr:col>
          <xdr:colOff>0</xdr:colOff>
          <xdr:row>524344</xdr:row>
          <xdr:rowOff>0</xdr:rowOff>
        </xdr:to>
        <xdr:sp macro="" textlink="">
          <xdr:nvSpPr>
            <xdr:cNvPr id="60997" name="Button 581" hidden="1">
              <a:extLst>
                <a:ext uri="{63B3BB69-23CF-44E3-9099-C40C66FF867C}">
                  <a14:compatExt spid="_x0000_s609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589880</xdr:row>
          <xdr:rowOff>0</xdr:rowOff>
        </xdr:from>
        <xdr:to>
          <xdr:col>8195</xdr:col>
          <xdr:colOff>0</xdr:colOff>
          <xdr:row>589880</xdr:row>
          <xdr:rowOff>0</xdr:rowOff>
        </xdr:to>
        <xdr:sp macro="" textlink="">
          <xdr:nvSpPr>
            <xdr:cNvPr id="60998" name="Button 582" hidden="1">
              <a:extLst>
                <a:ext uri="{63B3BB69-23CF-44E3-9099-C40C66FF867C}">
                  <a14:compatExt spid="_x0000_s609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655416</xdr:row>
          <xdr:rowOff>0</xdr:rowOff>
        </xdr:from>
        <xdr:to>
          <xdr:col>8195</xdr:col>
          <xdr:colOff>0</xdr:colOff>
          <xdr:row>655416</xdr:row>
          <xdr:rowOff>0</xdr:rowOff>
        </xdr:to>
        <xdr:sp macro="" textlink="">
          <xdr:nvSpPr>
            <xdr:cNvPr id="60999" name="Button 583" hidden="1">
              <a:extLst>
                <a:ext uri="{63B3BB69-23CF-44E3-9099-C40C66FF867C}">
                  <a14:compatExt spid="_x0000_s609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720952</xdr:row>
          <xdr:rowOff>0</xdr:rowOff>
        </xdr:from>
        <xdr:to>
          <xdr:col>8195</xdr:col>
          <xdr:colOff>0</xdr:colOff>
          <xdr:row>720952</xdr:row>
          <xdr:rowOff>0</xdr:rowOff>
        </xdr:to>
        <xdr:sp macro="" textlink="">
          <xdr:nvSpPr>
            <xdr:cNvPr id="61000" name="Button 584" hidden="1">
              <a:extLst>
                <a:ext uri="{63B3BB69-23CF-44E3-9099-C40C66FF867C}">
                  <a14:compatExt spid="_x0000_s610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786488</xdr:row>
          <xdr:rowOff>0</xdr:rowOff>
        </xdr:from>
        <xdr:to>
          <xdr:col>8195</xdr:col>
          <xdr:colOff>0</xdr:colOff>
          <xdr:row>786488</xdr:row>
          <xdr:rowOff>0</xdr:rowOff>
        </xdr:to>
        <xdr:sp macro="" textlink="">
          <xdr:nvSpPr>
            <xdr:cNvPr id="61001" name="Button 585" hidden="1">
              <a:extLst>
                <a:ext uri="{63B3BB69-23CF-44E3-9099-C40C66FF867C}">
                  <a14:compatExt spid="_x0000_s610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852024</xdr:row>
          <xdr:rowOff>0</xdr:rowOff>
        </xdr:from>
        <xdr:to>
          <xdr:col>8195</xdr:col>
          <xdr:colOff>0</xdr:colOff>
          <xdr:row>852024</xdr:row>
          <xdr:rowOff>0</xdr:rowOff>
        </xdr:to>
        <xdr:sp macro="" textlink="">
          <xdr:nvSpPr>
            <xdr:cNvPr id="61002" name="Button 586" hidden="1">
              <a:extLst>
                <a:ext uri="{63B3BB69-23CF-44E3-9099-C40C66FF867C}">
                  <a14:compatExt spid="_x0000_s610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917560</xdr:row>
          <xdr:rowOff>0</xdr:rowOff>
        </xdr:from>
        <xdr:to>
          <xdr:col>8195</xdr:col>
          <xdr:colOff>0</xdr:colOff>
          <xdr:row>917560</xdr:row>
          <xdr:rowOff>0</xdr:rowOff>
        </xdr:to>
        <xdr:sp macro="" textlink="">
          <xdr:nvSpPr>
            <xdr:cNvPr id="61003" name="Button 587" hidden="1">
              <a:extLst>
                <a:ext uri="{63B3BB69-23CF-44E3-9099-C40C66FF867C}">
                  <a14:compatExt spid="_x0000_s610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983096</xdr:row>
          <xdr:rowOff>0</xdr:rowOff>
        </xdr:from>
        <xdr:to>
          <xdr:col>8195</xdr:col>
          <xdr:colOff>0</xdr:colOff>
          <xdr:row>983096</xdr:row>
          <xdr:rowOff>0</xdr:rowOff>
        </xdr:to>
        <xdr:sp macro="" textlink="">
          <xdr:nvSpPr>
            <xdr:cNvPr id="61004" name="Button 588" hidden="1">
              <a:extLst>
                <a:ext uri="{63B3BB69-23CF-44E3-9099-C40C66FF867C}">
                  <a14:compatExt spid="_x0000_s610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8449</xdr:col>
          <xdr:colOff>0</xdr:colOff>
          <xdr:row>56</xdr:row>
          <xdr:rowOff>0</xdr:rowOff>
        </xdr:from>
        <xdr:to>
          <xdr:col>8449</xdr:col>
          <xdr:colOff>0</xdr:colOff>
          <xdr:row>56</xdr:row>
          <xdr:rowOff>0</xdr:rowOff>
        </xdr:to>
        <xdr:sp macro="" textlink="">
          <xdr:nvSpPr>
            <xdr:cNvPr id="61005" name="Button 589" hidden="1">
              <a:extLst>
                <a:ext uri="{63B3BB69-23CF-44E3-9099-C40C66FF867C}">
                  <a14:compatExt spid="_x0000_s610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65592</xdr:row>
          <xdr:rowOff>0</xdr:rowOff>
        </xdr:from>
        <xdr:to>
          <xdr:col>8451</xdr:col>
          <xdr:colOff>0</xdr:colOff>
          <xdr:row>65592</xdr:row>
          <xdr:rowOff>0</xdr:rowOff>
        </xdr:to>
        <xdr:sp macro="" textlink="">
          <xdr:nvSpPr>
            <xdr:cNvPr id="61006" name="Button 590" hidden="1">
              <a:extLst>
                <a:ext uri="{63B3BB69-23CF-44E3-9099-C40C66FF867C}">
                  <a14:compatExt spid="_x0000_s610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131128</xdr:row>
          <xdr:rowOff>0</xdr:rowOff>
        </xdr:from>
        <xdr:to>
          <xdr:col>8451</xdr:col>
          <xdr:colOff>0</xdr:colOff>
          <xdr:row>131128</xdr:row>
          <xdr:rowOff>0</xdr:rowOff>
        </xdr:to>
        <xdr:sp macro="" textlink="">
          <xdr:nvSpPr>
            <xdr:cNvPr id="61007" name="Button 591" hidden="1">
              <a:extLst>
                <a:ext uri="{63B3BB69-23CF-44E3-9099-C40C66FF867C}">
                  <a14:compatExt spid="_x0000_s610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196664</xdr:row>
          <xdr:rowOff>0</xdr:rowOff>
        </xdr:from>
        <xdr:to>
          <xdr:col>8451</xdr:col>
          <xdr:colOff>0</xdr:colOff>
          <xdr:row>196664</xdr:row>
          <xdr:rowOff>0</xdr:rowOff>
        </xdr:to>
        <xdr:sp macro="" textlink="">
          <xdr:nvSpPr>
            <xdr:cNvPr id="61008" name="Button 592" hidden="1">
              <a:extLst>
                <a:ext uri="{63B3BB69-23CF-44E3-9099-C40C66FF867C}">
                  <a14:compatExt spid="_x0000_s610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262200</xdr:row>
          <xdr:rowOff>0</xdr:rowOff>
        </xdr:from>
        <xdr:to>
          <xdr:col>8451</xdr:col>
          <xdr:colOff>0</xdr:colOff>
          <xdr:row>262200</xdr:row>
          <xdr:rowOff>0</xdr:rowOff>
        </xdr:to>
        <xdr:sp macro="" textlink="">
          <xdr:nvSpPr>
            <xdr:cNvPr id="61009" name="Button 593" hidden="1">
              <a:extLst>
                <a:ext uri="{63B3BB69-23CF-44E3-9099-C40C66FF867C}">
                  <a14:compatExt spid="_x0000_s610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327736</xdr:row>
          <xdr:rowOff>0</xdr:rowOff>
        </xdr:from>
        <xdr:to>
          <xdr:col>8451</xdr:col>
          <xdr:colOff>0</xdr:colOff>
          <xdr:row>327736</xdr:row>
          <xdr:rowOff>0</xdr:rowOff>
        </xdr:to>
        <xdr:sp macro="" textlink="">
          <xdr:nvSpPr>
            <xdr:cNvPr id="61010" name="Button 594" hidden="1">
              <a:extLst>
                <a:ext uri="{63B3BB69-23CF-44E3-9099-C40C66FF867C}">
                  <a14:compatExt spid="_x0000_s610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393272</xdr:row>
          <xdr:rowOff>0</xdr:rowOff>
        </xdr:from>
        <xdr:to>
          <xdr:col>8451</xdr:col>
          <xdr:colOff>0</xdr:colOff>
          <xdr:row>393272</xdr:row>
          <xdr:rowOff>0</xdr:rowOff>
        </xdr:to>
        <xdr:sp macro="" textlink="">
          <xdr:nvSpPr>
            <xdr:cNvPr id="61011" name="Button 595" hidden="1">
              <a:extLst>
                <a:ext uri="{63B3BB69-23CF-44E3-9099-C40C66FF867C}">
                  <a14:compatExt spid="_x0000_s610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458808</xdr:row>
          <xdr:rowOff>0</xdr:rowOff>
        </xdr:from>
        <xdr:to>
          <xdr:col>8451</xdr:col>
          <xdr:colOff>0</xdr:colOff>
          <xdr:row>458808</xdr:row>
          <xdr:rowOff>0</xdr:rowOff>
        </xdr:to>
        <xdr:sp macro="" textlink="">
          <xdr:nvSpPr>
            <xdr:cNvPr id="61012" name="Button 596" hidden="1">
              <a:extLst>
                <a:ext uri="{63B3BB69-23CF-44E3-9099-C40C66FF867C}">
                  <a14:compatExt spid="_x0000_s610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524344</xdr:row>
          <xdr:rowOff>0</xdr:rowOff>
        </xdr:from>
        <xdr:to>
          <xdr:col>8451</xdr:col>
          <xdr:colOff>0</xdr:colOff>
          <xdr:row>524344</xdr:row>
          <xdr:rowOff>0</xdr:rowOff>
        </xdr:to>
        <xdr:sp macro="" textlink="">
          <xdr:nvSpPr>
            <xdr:cNvPr id="61013" name="Button 597" hidden="1">
              <a:extLst>
                <a:ext uri="{63B3BB69-23CF-44E3-9099-C40C66FF867C}">
                  <a14:compatExt spid="_x0000_s610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589880</xdr:row>
          <xdr:rowOff>0</xdr:rowOff>
        </xdr:from>
        <xdr:to>
          <xdr:col>8451</xdr:col>
          <xdr:colOff>0</xdr:colOff>
          <xdr:row>589880</xdr:row>
          <xdr:rowOff>0</xdr:rowOff>
        </xdr:to>
        <xdr:sp macro="" textlink="">
          <xdr:nvSpPr>
            <xdr:cNvPr id="61014" name="Button 598" hidden="1">
              <a:extLst>
                <a:ext uri="{63B3BB69-23CF-44E3-9099-C40C66FF867C}">
                  <a14:compatExt spid="_x0000_s610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655416</xdr:row>
          <xdr:rowOff>0</xdr:rowOff>
        </xdr:from>
        <xdr:to>
          <xdr:col>8451</xdr:col>
          <xdr:colOff>0</xdr:colOff>
          <xdr:row>655416</xdr:row>
          <xdr:rowOff>0</xdr:rowOff>
        </xdr:to>
        <xdr:sp macro="" textlink="">
          <xdr:nvSpPr>
            <xdr:cNvPr id="61015" name="Button 599" hidden="1">
              <a:extLst>
                <a:ext uri="{63B3BB69-23CF-44E3-9099-C40C66FF867C}">
                  <a14:compatExt spid="_x0000_s610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720952</xdr:row>
          <xdr:rowOff>0</xdr:rowOff>
        </xdr:from>
        <xdr:to>
          <xdr:col>8451</xdr:col>
          <xdr:colOff>0</xdr:colOff>
          <xdr:row>720952</xdr:row>
          <xdr:rowOff>0</xdr:rowOff>
        </xdr:to>
        <xdr:sp macro="" textlink="">
          <xdr:nvSpPr>
            <xdr:cNvPr id="61016" name="Button 600" hidden="1">
              <a:extLst>
                <a:ext uri="{63B3BB69-23CF-44E3-9099-C40C66FF867C}">
                  <a14:compatExt spid="_x0000_s610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786488</xdr:row>
          <xdr:rowOff>0</xdr:rowOff>
        </xdr:from>
        <xdr:to>
          <xdr:col>8451</xdr:col>
          <xdr:colOff>0</xdr:colOff>
          <xdr:row>786488</xdr:row>
          <xdr:rowOff>0</xdr:rowOff>
        </xdr:to>
        <xdr:sp macro="" textlink="">
          <xdr:nvSpPr>
            <xdr:cNvPr id="61017" name="Button 601" hidden="1">
              <a:extLst>
                <a:ext uri="{63B3BB69-23CF-44E3-9099-C40C66FF867C}">
                  <a14:compatExt spid="_x0000_s610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852024</xdr:row>
          <xdr:rowOff>0</xdr:rowOff>
        </xdr:from>
        <xdr:to>
          <xdr:col>8451</xdr:col>
          <xdr:colOff>0</xdr:colOff>
          <xdr:row>852024</xdr:row>
          <xdr:rowOff>0</xdr:rowOff>
        </xdr:to>
        <xdr:sp macro="" textlink="">
          <xdr:nvSpPr>
            <xdr:cNvPr id="61018" name="Button 602" hidden="1">
              <a:extLst>
                <a:ext uri="{63B3BB69-23CF-44E3-9099-C40C66FF867C}">
                  <a14:compatExt spid="_x0000_s610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917560</xdr:row>
          <xdr:rowOff>0</xdr:rowOff>
        </xdr:from>
        <xdr:to>
          <xdr:col>8451</xdr:col>
          <xdr:colOff>0</xdr:colOff>
          <xdr:row>917560</xdr:row>
          <xdr:rowOff>0</xdr:rowOff>
        </xdr:to>
        <xdr:sp macro="" textlink="">
          <xdr:nvSpPr>
            <xdr:cNvPr id="61019" name="Button 603" hidden="1">
              <a:extLst>
                <a:ext uri="{63B3BB69-23CF-44E3-9099-C40C66FF867C}">
                  <a14:compatExt spid="_x0000_s610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983096</xdr:row>
          <xdr:rowOff>0</xdr:rowOff>
        </xdr:from>
        <xdr:to>
          <xdr:col>8451</xdr:col>
          <xdr:colOff>0</xdr:colOff>
          <xdr:row>983096</xdr:row>
          <xdr:rowOff>0</xdr:rowOff>
        </xdr:to>
        <xdr:sp macro="" textlink="">
          <xdr:nvSpPr>
            <xdr:cNvPr id="61020" name="Button 604" hidden="1">
              <a:extLst>
                <a:ext uri="{63B3BB69-23CF-44E3-9099-C40C66FF867C}">
                  <a14:compatExt spid="_x0000_s610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8705</xdr:col>
          <xdr:colOff>0</xdr:colOff>
          <xdr:row>56</xdr:row>
          <xdr:rowOff>0</xdr:rowOff>
        </xdr:from>
        <xdr:to>
          <xdr:col>8705</xdr:col>
          <xdr:colOff>0</xdr:colOff>
          <xdr:row>56</xdr:row>
          <xdr:rowOff>0</xdr:rowOff>
        </xdr:to>
        <xdr:sp macro="" textlink="">
          <xdr:nvSpPr>
            <xdr:cNvPr id="61021" name="Button 605" hidden="1">
              <a:extLst>
                <a:ext uri="{63B3BB69-23CF-44E3-9099-C40C66FF867C}">
                  <a14:compatExt spid="_x0000_s610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65592</xdr:row>
          <xdr:rowOff>0</xdr:rowOff>
        </xdr:from>
        <xdr:to>
          <xdr:col>8707</xdr:col>
          <xdr:colOff>0</xdr:colOff>
          <xdr:row>65592</xdr:row>
          <xdr:rowOff>0</xdr:rowOff>
        </xdr:to>
        <xdr:sp macro="" textlink="">
          <xdr:nvSpPr>
            <xdr:cNvPr id="61022" name="Button 606" hidden="1">
              <a:extLst>
                <a:ext uri="{63B3BB69-23CF-44E3-9099-C40C66FF867C}">
                  <a14:compatExt spid="_x0000_s610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131128</xdr:row>
          <xdr:rowOff>0</xdr:rowOff>
        </xdr:from>
        <xdr:to>
          <xdr:col>8707</xdr:col>
          <xdr:colOff>0</xdr:colOff>
          <xdr:row>131128</xdr:row>
          <xdr:rowOff>0</xdr:rowOff>
        </xdr:to>
        <xdr:sp macro="" textlink="">
          <xdr:nvSpPr>
            <xdr:cNvPr id="61023" name="Button 607" hidden="1">
              <a:extLst>
                <a:ext uri="{63B3BB69-23CF-44E3-9099-C40C66FF867C}">
                  <a14:compatExt spid="_x0000_s610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196664</xdr:row>
          <xdr:rowOff>0</xdr:rowOff>
        </xdr:from>
        <xdr:to>
          <xdr:col>8707</xdr:col>
          <xdr:colOff>0</xdr:colOff>
          <xdr:row>196664</xdr:row>
          <xdr:rowOff>0</xdr:rowOff>
        </xdr:to>
        <xdr:sp macro="" textlink="">
          <xdr:nvSpPr>
            <xdr:cNvPr id="61024" name="Button 608" hidden="1">
              <a:extLst>
                <a:ext uri="{63B3BB69-23CF-44E3-9099-C40C66FF867C}">
                  <a14:compatExt spid="_x0000_s610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262200</xdr:row>
          <xdr:rowOff>0</xdr:rowOff>
        </xdr:from>
        <xdr:to>
          <xdr:col>8707</xdr:col>
          <xdr:colOff>0</xdr:colOff>
          <xdr:row>262200</xdr:row>
          <xdr:rowOff>0</xdr:rowOff>
        </xdr:to>
        <xdr:sp macro="" textlink="">
          <xdr:nvSpPr>
            <xdr:cNvPr id="61025" name="Button 609" hidden="1">
              <a:extLst>
                <a:ext uri="{63B3BB69-23CF-44E3-9099-C40C66FF867C}">
                  <a14:compatExt spid="_x0000_s61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327736</xdr:row>
          <xdr:rowOff>0</xdr:rowOff>
        </xdr:from>
        <xdr:to>
          <xdr:col>8707</xdr:col>
          <xdr:colOff>0</xdr:colOff>
          <xdr:row>327736</xdr:row>
          <xdr:rowOff>0</xdr:rowOff>
        </xdr:to>
        <xdr:sp macro="" textlink="">
          <xdr:nvSpPr>
            <xdr:cNvPr id="61026" name="Button 610" hidden="1">
              <a:extLst>
                <a:ext uri="{63B3BB69-23CF-44E3-9099-C40C66FF867C}">
                  <a14:compatExt spid="_x0000_s610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393272</xdr:row>
          <xdr:rowOff>0</xdr:rowOff>
        </xdr:from>
        <xdr:to>
          <xdr:col>8707</xdr:col>
          <xdr:colOff>0</xdr:colOff>
          <xdr:row>393272</xdr:row>
          <xdr:rowOff>0</xdr:rowOff>
        </xdr:to>
        <xdr:sp macro="" textlink="">
          <xdr:nvSpPr>
            <xdr:cNvPr id="61027" name="Button 611" hidden="1">
              <a:extLst>
                <a:ext uri="{63B3BB69-23CF-44E3-9099-C40C66FF867C}">
                  <a14:compatExt spid="_x0000_s610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458808</xdr:row>
          <xdr:rowOff>0</xdr:rowOff>
        </xdr:from>
        <xdr:to>
          <xdr:col>8707</xdr:col>
          <xdr:colOff>0</xdr:colOff>
          <xdr:row>458808</xdr:row>
          <xdr:rowOff>0</xdr:rowOff>
        </xdr:to>
        <xdr:sp macro="" textlink="">
          <xdr:nvSpPr>
            <xdr:cNvPr id="61028" name="Button 612" hidden="1">
              <a:extLst>
                <a:ext uri="{63B3BB69-23CF-44E3-9099-C40C66FF867C}">
                  <a14:compatExt spid="_x0000_s610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524344</xdr:row>
          <xdr:rowOff>0</xdr:rowOff>
        </xdr:from>
        <xdr:to>
          <xdr:col>8707</xdr:col>
          <xdr:colOff>0</xdr:colOff>
          <xdr:row>524344</xdr:row>
          <xdr:rowOff>0</xdr:rowOff>
        </xdr:to>
        <xdr:sp macro="" textlink="">
          <xdr:nvSpPr>
            <xdr:cNvPr id="61029" name="Button 613" hidden="1">
              <a:extLst>
                <a:ext uri="{63B3BB69-23CF-44E3-9099-C40C66FF867C}">
                  <a14:compatExt spid="_x0000_s610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589880</xdr:row>
          <xdr:rowOff>0</xdr:rowOff>
        </xdr:from>
        <xdr:to>
          <xdr:col>8707</xdr:col>
          <xdr:colOff>0</xdr:colOff>
          <xdr:row>589880</xdr:row>
          <xdr:rowOff>0</xdr:rowOff>
        </xdr:to>
        <xdr:sp macro="" textlink="">
          <xdr:nvSpPr>
            <xdr:cNvPr id="61030" name="Button 614" hidden="1">
              <a:extLst>
                <a:ext uri="{63B3BB69-23CF-44E3-9099-C40C66FF867C}">
                  <a14:compatExt spid="_x0000_s610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655416</xdr:row>
          <xdr:rowOff>0</xdr:rowOff>
        </xdr:from>
        <xdr:to>
          <xdr:col>8707</xdr:col>
          <xdr:colOff>0</xdr:colOff>
          <xdr:row>655416</xdr:row>
          <xdr:rowOff>0</xdr:rowOff>
        </xdr:to>
        <xdr:sp macro="" textlink="">
          <xdr:nvSpPr>
            <xdr:cNvPr id="61031" name="Button 615" hidden="1">
              <a:extLst>
                <a:ext uri="{63B3BB69-23CF-44E3-9099-C40C66FF867C}">
                  <a14:compatExt spid="_x0000_s610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720952</xdr:row>
          <xdr:rowOff>0</xdr:rowOff>
        </xdr:from>
        <xdr:to>
          <xdr:col>8707</xdr:col>
          <xdr:colOff>0</xdr:colOff>
          <xdr:row>720952</xdr:row>
          <xdr:rowOff>0</xdr:rowOff>
        </xdr:to>
        <xdr:sp macro="" textlink="">
          <xdr:nvSpPr>
            <xdr:cNvPr id="61032" name="Button 616" hidden="1">
              <a:extLst>
                <a:ext uri="{63B3BB69-23CF-44E3-9099-C40C66FF867C}">
                  <a14:compatExt spid="_x0000_s610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786488</xdr:row>
          <xdr:rowOff>0</xdr:rowOff>
        </xdr:from>
        <xdr:to>
          <xdr:col>8707</xdr:col>
          <xdr:colOff>0</xdr:colOff>
          <xdr:row>786488</xdr:row>
          <xdr:rowOff>0</xdr:rowOff>
        </xdr:to>
        <xdr:sp macro="" textlink="">
          <xdr:nvSpPr>
            <xdr:cNvPr id="61033" name="Button 617" hidden="1">
              <a:extLst>
                <a:ext uri="{63B3BB69-23CF-44E3-9099-C40C66FF867C}">
                  <a14:compatExt spid="_x0000_s610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852024</xdr:row>
          <xdr:rowOff>0</xdr:rowOff>
        </xdr:from>
        <xdr:to>
          <xdr:col>8707</xdr:col>
          <xdr:colOff>0</xdr:colOff>
          <xdr:row>852024</xdr:row>
          <xdr:rowOff>0</xdr:rowOff>
        </xdr:to>
        <xdr:sp macro="" textlink="">
          <xdr:nvSpPr>
            <xdr:cNvPr id="61034" name="Button 618" hidden="1">
              <a:extLst>
                <a:ext uri="{63B3BB69-23CF-44E3-9099-C40C66FF867C}">
                  <a14:compatExt spid="_x0000_s610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917560</xdr:row>
          <xdr:rowOff>0</xdr:rowOff>
        </xdr:from>
        <xdr:to>
          <xdr:col>8707</xdr:col>
          <xdr:colOff>0</xdr:colOff>
          <xdr:row>917560</xdr:row>
          <xdr:rowOff>0</xdr:rowOff>
        </xdr:to>
        <xdr:sp macro="" textlink="">
          <xdr:nvSpPr>
            <xdr:cNvPr id="61035" name="Button 619" hidden="1">
              <a:extLst>
                <a:ext uri="{63B3BB69-23CF-44E3-9099-C40C66FF867C}">
                  <a14:compatExt spid="_x0000_s610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983096</xdr:row>
          <xdr:rowOff>0</xdr:rowOff>
        </xdr:from>
        <xdr:to>
          <xdr:col>8707</xdr:col>
          <xdr:colOff>0</xdr:colOff>
          <xdr:row>983096</xdr:row>
          <xdr:rowOff>0</xdr:rowOff>
        </xdr:to>
        <xdr:sp macro="" textlink="">
          <xdr:nvSpPr>
            <xdr:cNvPr id="61036" name="Button 620" hidden="1">
              <a:extLst>
                <a:ext uri="{63B3BB69-23CF-44E3-9099-C40C66FF867C}">
                  <a14:compatExt spid="_x0000_s610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8961</xdr:col>
          <xdr:colOff>0</xdr:colOff>
          <xdr:row>56</xdr:row>
          <xdr:rowOff>0</xdr:rowOff>
        </xdr:from>
        <xdr:to>
          <xdr:col>8961</xdr:col>
          <xdr:colOff>0</xdr:colOff>
          <xdr:row>56</xdr:row>
          <xdr:rowOff>0</xdr:rowOff>
        </xdr:to>
        <xdr:sp macro="" textlink="">
          <xdr:nvSpPr>
            <xdr:cNvPr id="61037" name="Button 621" hidden="1">
              <a:extLst>
                <a:ext uri="{63B3BB69-23CF-44E3-9099-C40C66FF867C}">
                  <a14:compatExt spid="_x0000_s610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65592</xdr:row>
          <xdr:rowOff>0</xdr:rowOff>
        </xdr:from>
        <xdr:to>
          <xdr:col>8963</xdr:col>
          <xdr:colOff>0</xdr:colOff>
          <xdr:row>65592</xdr:row>
          <xdr:rowOff>0</xdr:rowOff>
        </xdr:to>
        <xdr:sp macro="" textlink="">
          <xdr:nvSpPr>
            <xdr:cNvPr id="61038" name="Button 622" hidden="1">
              <a:extLst>
                <a:ext uri="{63B3BB69-23CF-44E3-9099-C40C66FF867C}">
                  <a14:compatExt spid="_x0000_s610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131128</xdr:row>
          <xdr:rowOff>0</xdr:rowOff>
        </xdr:from>
        <xdr:to>
          <xdr:col>8963</xdr:col>
          <xdr:colOff>0</xdr:colOff>
          <xdr:row>131128</xdr:row>
          <xdr:rowOff>0</xdr:rowOff>
        </xdr:to>
        <xdr:sp macro="" textlink="">
          <xdr:nvSpPr>
            <xdr:cNvPr id="61039" name="Button 623" hidden="1">
              <a:extLst>
                <a:ext uri="{63B3BB69-23CF-44E3-9099-C40C66FF867C}">
                  <a14:compatExt spid="_x0000_s610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196664</xdr:row>
          <xdr:rowOff>0</xdr:rowOff>
        </xdr:from>
        <xdr:to>
          <xdr:col>8963</xdr:col>
          <xdr:colOff>0</xdr:colOff>
          <xdr:row>196664</xdr:row>
          <xdr:rowOff>0</xdr:rowOff>
        </xdr:to>
        <xdr:sp macro="" textlink="">
          <xdr:nvSpPr>
            <xdr:cNvPr id="61040" name="Button 624" hidden="1">
              <a:extLst>
                <a:ext uri="{63B3BB69-23CF-44E3-9099-C40C66FF867C}">
                  <a14:compatExt spid="_x0000_s61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262200</xdr:row>
          <xdr:rowOff>0</xdr:rowOff>
        </xdr:from>
        <xdr:to>
          <xdr:col>8963</xdr:col>
          <xdr:colOff>0</xdr:colOff>
          <xdr:row>262200</xdr:row>
          <xdr:rowOff>0</xdr:rowOff>
        </xdr:to>
        <xdr:sp macro="" textlink="">
          <xdr:nvSpPr>
            <xdr:cNvPr id="61041" name="Button 625" hidden="1">
              <a:extLst>
                <a:ext uri="{63B3BB69-23CF-44E3-9099-C40C66FF867C}">
                  <a14:compatExt spid="_x0000_s610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327736</xdr:row>
          <xdr:rowOff>0</xdr:rowOff>
        </xdr:from>
        <xdr:to>
          <xdr:col>8963</xdr:col>
          <xdr:colOff>0</xdr:colOff>
          <xdr:row>327736</xdr:row>
          <xdr:rowOff>0</xdr:rowOff>
        </xdr:to>
        <xdr:sp macro="" textlink="">
          <xdr:nvSpPr>
            <xdr:cNvPr id="61042" name="Button 626" hidden="1">
              <a:extLst>
                <a:ext uri="{63B3BB69-23CF-44E3-9099-C40C66FF867C}">
                  <a14:compatExt spid="_x0000_s610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393272</xdr:row>
          <xdr:rowOff>0</xdr:rowOff>
        </xdr:from>
        <xdr:to>
          <xdr:col>8963</xdr:col>
          <xdr:colOff>0</xdr:colOff>
          <xdr:row>393272</xdr:row>
          <xdr:rowOff>0</xdr:rowOff>
        </xdr:to>
        <xdr:sp macro="" textlink="">
          <xdr:nvSpPr>
            <xdr:cNvPr id="61043" name="Button 627" hidden="1">
              <a:extLst>
                <a:ext uri="{63B3BB69-23CF-44E3-9099-C40C66FF867C}">
                  <a14:compatExt spid="_x0000_s610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458808</xdr:row>
          <xdr:rowOff>0</xdr:rowOff>
        </xdr:from>
        <xdr:to>
          <xdr:col>8963</xdr:col>
          <xdr:colOff>0</xdr:colOff>
          <xdr:row>458808</xdr:row>
          <xdr:rowOff>0</xdr:rowOff>
        </xdr:to>
        <xdr:sp macro="" textlink="">
          <xdr:nvSpPr>
            <xdr:cNvPr id="61044" name="Button 628" hidden="1">
              <a:extLst>
                <a:ext uri="{63B3BB69-23CF-44E3-9099-C40C66FF867C}">
                  <a14:compatExt spid="_x0000_s610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524344</xdr:row>
          <xdr:rowOff>0</xdr:rowOff>
        </xdr:from>
        <xdr:to>
          <xdr:col>8963</xdr:col>
          <xdr:colOff>0</xdr:colOff>
          <xdr:row>524344</xdr:row>
          <xdr:rowOff>0</xdr:rowOff>
        </xdr:to>
        <xdr:sp macro="" textlink="">
          <xdr:nvSpPr>
            <xdr:cNvPr id="61045" name="Button 629" hidden="1">
              <a:extLst>
                <a:ext uri="{63B3BB69-23CF-44E3-9099-C40C66FF867C}">
                  <a14:compatExt spid="_x0000_s610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589880</xdr:row>
          <xdr:rowOff>0</xdr:rowOff>
        </xdr:from>
        <xdr:to>
          <xdr:col>8963</xdr:col>
          <xdr:colOff>0</xdr:colOff>
          <xdr:row>589880</xdr:row>
          <xdr:rowOff>0</xdr:rowOff>
        </xdr:to>
        <xdr:sp macro="" textlink="">
          <xdr:nvSpPr>
            <xdr:cNvPr id="61046" name="Button 630" hidden="1">
              <a:extLst>
                <a:ext uri="{63B3BB69-23CF-44E3-9099-C40C66FF867C}">
                  <a14:compatExt spid="_x0000_s610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655416</xdr:row>
          <xdr:rowOff>0</xdr:rowOff>
        </xdr:from>
        <xdr:to>
          <xdr:col>8963</xdr:col>
          <xdr:colOff>0</xdr:colOff>
          <xdr:row>655416</xdr:row>
          <xdr:rowOff>0</xdr:rowOff>
        </xdr:to>
        <xdr:sp macro="" textlink="">
          <xdr:nvSpPr>
            <xdr:cNvPr id="61047" name="Button 631" hidden="1">
              <a:extLst>
                <a:ext uri="{63B3BB69-23CF-44E3-9099-C40C66FF867C}">
                  <a14:compatExt spid="_x0000_s610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720952</xdr:row>
          <xdr:rowOff>0</xdr:rowOff>
        </xdr:from>
        <xdr:to>
          <xdr:col>8963</xdr:col>
          <xdr:colOff>0</xdr:colOff>
          <xdr:row>720952</xdr:row>
          <xdr:rowOff>0</xdr:rowOff>
        </xdr:to>
        <xdr:sp macro="" textlink="">
          <xdr:nvSpPr>
            <xdr:cNvPr id="61048" name="Button 632" hidden="1">
              <a:extLst>
                <a:ext uri="{63B3BB69-23CF-44E3-9099-C40C66FF867C}">
                  <a14:compatExt spid="_x0000_s610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786488</xdr:row>
          <xdr:rowOff>0</xdr:rowOff>
        </xdr:from>
        <xdr:to>
          <xdr:col>8963</xdr:col>
          <xdr:colOff>0</xdr:colOff>
          <xdr:row>786488</xdr:row>
          <xdr:rowOff>0</xdr:rowOff>
        </xdr:to>
        <xdr:sp macro="" textlink="">
          <xdr:nvSpPr>
            <xdr:cNvPr id="61049" name="Button 633" hidden="1">
              <a:extLst>
                <a:ext uri="{63B3BB69-23CF-44E3-9099-C40C66FF867C}">
                  <a14:compatExt spid="_x0000_s610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852024</xdr:row>
          <xdr:rowOff>0</xdr:rowOff>
        </xdr:from>
        <xdr:to>
          <xdr:col>8963</xdr:col>
          <xdr:colOff>0</xdr:colOff>
          <xdr:row>852024</xdr:row>
          <xdr:rowOff>0</xdr:rowOff>
        </xdr:to>
        <xdr:sp macro="" textlink="">
          <xdr:nvSpPr>
            <xdr:cNvPr id="61050" name="Button 634" hidden="1">
              <a:extLst>
                <a:ext uri="{63B3BB69-23CF-44E3-9099-C40C66FF867C}">
                  <a14:compatExt spid="_x0000_s610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917560</xdr:row>
          <xdr:rowOff>0</xdr:rowOff>
        </xdr:from>
        <xdr:to>
          <xdr:col>8963</xdr:col>
          <xdr:colOff>0</xdr:colOff>
          <xdr:row>917560</xdr:row>
          <xdr:rowOff>0</xdr:rowOff>
        </xdr:to>
        <xdr:sp macro="" textlink="">
          <xdr:nvSpPr>
            <xdr:cNvPr id="61051" name="Button 635" hidden="1">
              <a:extLst>
                <a:ext uri="{63B3BB69-23CF-44E3-9099-C40C66FF867C}">
                  <a14:compatExt spid="_x0000_s610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983096</xdr:row>
          <xdr:rowOff>0</xdr:rowOff>
        </xdr:from>
        <xdr:to>
          <xdr:col>8963</xdr:col>
          <xdr:colOff>0</xdr:colOff>
          <xdr:row>983096</xdr:row>
          <xdr:rowOff>0</xdr:rowOff>
        </xdr:to>
        <xdr:sp macro="" textlink="">
          <xdr:nvSpPr>
            <xdr:cNvPr id="61052" name="Button 636" hidden="1">
              <a:extLst>
                <a:ext uri="{63B3BB69-23CF-44E3-9099-C40C66FF867C}">
                  <a14:compatExt spid="_x0000_s610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9217</xdr:col>
          <xdr:colOff>0</xdr:colOff>
          <xdr:row>56</xdr:row>
          <xdr:rowOff>0</xdr:rowOff>
        </xdr:from>
        <xdr:to>
          <xdr:col>9217</xdr:col>
          <xdr:colOff>0</xdr:colOff>
          <xdr:row>56</xdr:row>
          <xdr:rowOff>0</xdr:rowOff>
        </xdr:to>
        <xdr:sp macro="" textlink="">
          <xdr:nvSpPr>
            <xdr:cNvPr id="61053" name="Button 637" hidden="1">
              <a:extLst>
                <a:ext uri="{63B3BB69-23CF-44E3-9099-C40C66FF867C}">
                  <a14:compatExt spid="_x0000_s610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65592</xdr:row>
          <xdr:rowOff>0</xdr:rowOff>
        </xdr:from>
        <xdr:to>
          <xdr:col>9219</xdr:col>
          <xdr:colOff>0</xdr:colOff>
          <xdr:row>65592</xdr:row>
          <xdr:rowOff>0</xdr:rowOff>
        </xdr:to>
        <xdr:sp macro="" textlink="">
          <xdr:nvSpPr>
            <xdr:cNvPr id="61054" name="Button 638" hidden="1">
              <a:extLst>
                <a:ext uri="{63B3BB69-23CF-44E3-9099-C40C66FF867C}">
                  <a14:compatExt spid="_x0000_s610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131128</xdr:row>
          <xdr:rowOff>0</xdr:rowOff>
        </xdr:from>
        <xdr:to>
          <xdr:col>9219</xdr:col>
          <xdr:colOff>0</xdr:colOff>
          <xdr:row>131128</xdr:row>
          <xdr:rowOff>0</xdr:rowOff>
        </xdr:to>
        <xdr:sp macro="" textlink="">
          <xdr:nvSpPr>
            <xdr:cNvPr id="61055" name="Button 639" hidden="1">
              <a:extLst>
                <a:ext uri="{63B3BB69-23CF-44E3-9099-C40C66FF867C}">
                  <a14:compatExt spid="_x0000_s610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196664</xdr:row>
          <xdr:rowOff>0</xdr:rowOff>
        </xdr:from>
        <xdr:to>
          <xdr:col>9219</xdr:col>
          <xdr:colOff>0</xdr:colOff>
          <xdr:row>196664</xdr:row>
          <xdr:rowOff>0</xdr:rowOff>
        </xdr:to>
        <xdr:sp macro="" textlink="">
          <xdr:nvSpPr>
            <xdr:cNvPr id="61056" name="Button 640" hidden="1">
              <a:extLst>
                <a:ext uri="{63B3BB69-23CF-44E3-9099-C40C66FF867C}">
                  <a14:compatExt spid="_x0000_s610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262200</xdr:row>
          <xdr:rowOff>0</xdr:rowOff>
        </xdr:from>
        <xdr:to>
          <xdr:col>9219</xdr:col>
          <xdr:colOff>0</xdr:colOff>
          <xdr:row>262200</xdr:row>
          <xdr:rowOff>0</xdr:rowOff>
        </xdr:to>
        <xdr:sp macro="" textlink="">
          <xdr:nvSpPr>
            <xdr:cNvPr id="61057" name="Button 641" hidden="1">
              <a:extLst>
                <a:ext uri="{63B3BB69-23CF-44E3-9099-C40C66FF867C}">
                  <a14:compatExt spid="_x0000_s610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327736</xdr:row>
          <xdr:rowOff>0</xdr:rowOff>
        </xdr:from>
        <xdr:to>
          <xdr:col>9219</xdr:col>
          <xdr:colOff>0</xdr:colOff>
          <xdr:row>327736</xdr:row>
          <xdr:rowOff>0</xdr:rowOff>
        </xdr:to>
        <xdr:sp macro="" textlink="">
          <xdr:nvSpPr>
            <xdr:cNvPr id="61058" name="Button 642" hidden="1">
              <a:extLst>
                <a:ext uri="{63B3BB69-23CF-44E3-9099-C40C66FF867C}">
                  <a14:compatExt spid="_x0000_s610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393272</xdr:row>
          <xdr:rowOff>0</xdr:rowOff>
        </xdr:from>
        <xdr:to>
          <xdr:col>9219</xdr:col>
          <xdr:colOff>0</xdr:colOff>
          <xdr:row>393272</xdr:row>
          <xdr:rowOff>0</xdr:rowOff>
        </xdr:to>
        <xdr:sp macro="" textlink="">
          <xdr:nvSpPr>
            <xdr:cNvPr id="61059" name="Button 643" hidden="1">
              <a:extLst>
                <a:ext uri="{63B3BB69-23CF-44E3-9099-C40C66FF867C}">
                  <a14:compatExt spid="_x0000_s610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458808</xdr:row>
          <xdr:rowOff>0</xdr:rowOff>
        </xdr:from>
        <xdr:to>
          <xdr:col>9219</xdr:col>
          <xdr:colOff>0</xdr:colOff>
          <xdr:row>458808</xdr:row>
          <xdr:rowOff>0</xdr:rowOff>
        </xdr:to>
        <xdr:sp macro="" textlink="">
          <xdr:nvSpPr>
            <xdr:cNvPr id="61060" name="Button 644" hidden="1">
              <a:extLst>
                <a:ext uri="{63B3BB69-23CF-44E3-9099-C40C66FF867C}">
                  <a14:compatExt spid="_x0000_s610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524344</xdr:row>
          <xdr:rowOff>0</xdr:rowOff>
        </xdr:from>
        <xdr:to>
          <xdr:col>9219</xdr:col>
          <xdr:colOff>0</xdr:colOff>
          <xdr:row>524344</xdr:row>
          <xdr:rowOff>0</xdr:rowOff>
        </xdr:to>
        <xdr:sp macro="" textlink="">
          <xdr:nvSpPr>
            <xdr:cNvPr id="61061" name="Button 645" hidden="1">
              <a:extLst>
                <a:ext uri="{63B3BB69-23CF-44E3-9099-C40C66FF867C}">
                  <a14:compatExt spid="_x0000_s610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589880</xdr:row>
          <xdr:rowOff>0</xdr:rowOff>
        </xdr:from>
        <xdr:to>
          <xdr:col>9219</xdr:col>
          <xdr:colOff>0</xdr:colOff>
          <xdr:row>589880</xdr:row>
          <xdr:rowOff>0</xdr:rowOff>
        </xdr:to>
        <xdr:sp macro="" textlink="">
          <xdr:nvSpPr>
            <xdr:cNvPr id="61062" name="Button 646" hidden="1">
              <a:extLst>
                <a:ext uri="{63B3BB69-23CF-44E3-9099-C40C66FF867C}">
                  <a14:compatExt spid="_x0000_s610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655416</xdr:row>
          <xdr:rowOff>0</xdr:rowOff>
        </xdr:from>
        <xdr:to>
          <xdr:col>9219</xdr:col>
          <xdr:colOff>0</xdr:colOff>
          <xdr:row>655416</xdr:row>
          <xdr:rowOff>0</xdr:rowOff>
        </xdr:to>
        <xdr:sp macro="" textlink="">
          <xdr:nvSpPr>
            <xdr:cNvPr id="61063" name="Button 647" hidden="1">
              <a:extLst>
                <a:ext uri="{63B3BB69-23CF-44E3-9099-C40C66FF867C}">
                  <a14:compatExt spid="_x0000_s610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720952</xdr:row>
          <xdr:rowOff>0</xdr:rowOff>
        </xdr:from>
        <xdr:to>
          <xdr:col>9219</xdr:col>
          <xdr:colOff>0</xdr:colOff>
          <xdr:row>720952</xdr:row>
          <xdr:rowOff>0</xdr:rowOff>
        </xdr:to>
        <xdr:sp macro="" textlink="">
          <xdr:nvSpPr>
            <xdr:cNvPr id="61064" name="Button 648" hidden="1">
              <a:extLst>
                <a:ext uri="{63B3BB69-23CF-44E3-9099-C40C66FF867C}">
                  <a14:compatExt spid="_x0000_s610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786488</xdr:row>
          <xdr:rowOff>0</xdr:rowOff>
        </xdr:from>
        <xdr:to>
          <xdr:col>9219</xdr:col>
          <xdr:colOff>0</xdr:colOff>
          <xdr:row>786488</xdr:row>
          <xdr:rowOff>0</xdr:rowOff>
        </xdr:to>
        <xdr:sp macro="" textlink="">
          <xdr:nvSpPr>
            <xdr:cNvPr id="61065" name="Button 649" hidden="1">
              <a:extLst>
                <a:ext uri="{63B3BB69-23CF-44E3-9099-C40C66FF867C}">
                  <a14:compatExt spid="_x0000_s610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852024</xdr:row>
          <xdr:rowOff>0</xdr:rowOff>
        </xdr:from>
        <xdr:to>
          <xdr:col>9219</xdr:col>
          <xdr:colOff>0</xdr:colOff>
          <xdr:row>852024</xdr:row>
          <xdr:rowOff>0</xdr:rowOff>
        </xdr:to>
        <xdr:sp macro="" textlink="">
          <xdr:nvSpPr>
            <xdr:cNvPr id="61066" name="Button 650" hidden="1">
              <a:extLst>
                <a:ext uri="{63B3BB69-23CF-44E3-9099-C40C66FF867C}">
                  <a14:compatExt spid="_x0000_s610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917560</xdr:row>
          <xdr:rowOff>0</xdr:rowOff>
        </xdr:from>
        <xdr:to>
          <xdr:col>9219</xdr:col>
          <xdr:colOff>0</xdr:colOff>
          <xdr:row>917560</xdr:row>
          <xdr:rowOff>0</xdr:rowOff>
        </xdr:to>
        <xdr:sp macro="" textlink="">
          <xdr:nvSpPr>
            <xdr:cNvPr id="61067" name="Button 651" hidden="1">
              <a:extLst>
                <a:ext uri="{63B3BB69-23CF-44E3-9099-C40C66FF867C}">
                  <a14:compatExt spid="_x0000_s610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983096</xdr:row>
          <xdr:rowOff>0</xdr:rowOff>
        </xdr:from>
        <xdr:to>
          <xdr:col>9219</xdr:col>
          <xdr:colOff>0</xdr:colOff>
          <xdr:row>983096</xdr:row>
          <xdr:rowOff>0</xdr:rowOff>
        </xdr:to>
        <xdr:sp macro="" textlink="">
          <xdr:nvSpPr>
            <xdr:cNvPr id="61068" name="Button 652" hidden="1">
              <a:extLst>
                <a:ext uri="{63B3BB69-23CF-44E3-9099-C40C66FF867C}">
                  <a14:compatExt spid="_x0000_s610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9473</xdr:col>
          <xdr:colOff>0</xdr:colOff>
          <xdr:row>56</xdr:row>
          <xdr:rowOff>0</xdr:rowOff>
        </xdr:from>
        <xdr:to>
          <xdr:col>9473</xdr:col>
          <xdr:colOff>0</xdr:colOff>
          <xdr:row>56</xdr:row>
          <xdr:rowOff>0</xdr:rowOff>
        </xdr:to>
        <xdr:sp macro="" textlink="">
          <xdr:nvSpPr>
            <xdr:cNvPr id="61069" name="Button 653" hidden="1">
              <a:extLst>
                <a:ext uri="{63B3BB69-23CF-44E3-9099-C40C66FF867C}">
                  <a14:compatExt spid="_x0000_s610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65592</xdr:row>
          <xdr:rowOff>0</xdr:rowOff>
        </xdr:from>
        <xdr:to>
          <xdr:col>9475</xdr:col>
          <xdr:colOff>0</xdr:colOff>
          <xdr:row>65592</xdr:row>
          <xdr:rowOff>0</xdr:rowOff>
        </xdr:to>
        <xdr:sp macro="" textlink="">
          <xdr:nvSpPr>
            <xdr:cNvPr id="61070" name="Button 654" hidden="1">
              <a:extLst>
                <a:ext uri="{63B3BB69-23CF-44E3-9099-C40C66FF867C}">
                  <a14:compatExt spid="_x0000_s610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131128</xdr:row>
          <xdr:rowOff>0</xdr:rowOff>
        </xdr:from>
        <xdr:to>
          <xdr:col>9475</xdr:col>
          <xdr:colOff>0</xdr:colOff>
          <xdr:row>131128</xdr:row>
          <xdr:rowOff>0</xdr:rowOff>
        </xdr:to>
        <xdr:sp macro="" textlink="">
          <xdr:nvSpPr>
            <xdr:cNvPr id="61071" name="Button 655" hidden="1">
              <a:extLst>
                <a:ext uri="{63B3BB69-23CF-44E3-9099-C40C66FF867C}">
                  <a14:compatExt spid="_x0000_s610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196664</xdr:row>
          <xdr:rowOff>0</xdr:rowOff>
        </xdr:from>
        <xdr:to>
          <xdr:col>9475</xdr:col>
          <xdr:colOff>0</xdr:colOff>
          <xdr:row>196664</xdr:row>
          <xdr:rowOff>0</xdr:rowOff>
        </xdr:to>
        <xdr:sp macro="" textlink="">
          <xdr:nvSpPr>
            <xdr:cNvPr id="61072" name="Button 656" hidden="1">
              <a:extLst>
                <a:ext uri="{63B3BB69-23CF-44E3-9099-C40C66FF867C}">
                  <a14:compatExt spid="_x0000_s610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262200</xdr:row>
          <xdr:rowOff>0</xdr:rowOff>
        </xdr:from>
        <xdr:to>
          <xdr:col>9475</xdr:col>
          <xdr:colOff>0</xdr:colOff>
          <xdr:row>262200</xdr:row>
          <xdr:rowOff>0</xdr:rowOff>
        </xdr:to>
        <xdr:sp macro="" textlink="">
          <xdr:nvSpPr>
            <xdr:cNvPr id="61073" name="Button 657" hidden="1">
              <a:extLst>
                <a:ext uri="{63B3BB69-23CF-44E3-9099-C40C66FF867C}">
                  <a14:compatExt spid="_x0000_s610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327736</xdr:row>
          <xdr:rowOff>0</xdr:rowOff>
        </xdr:from>
        <xdr:to>
          <xdr:col>9475</xdr:col>
          <xdr:colOff>0</xdr:colOff>
          <xdr:row>327736</xdr:row>
          <xdr:rowOff>0</xdr:rowOff>
        </xdr:to>
        <xdr:sp macro="" textlink="">
          <xdr:nvSpPr>
            <xdr:cNvPr id="61074" name="Button 658" hidden="1">
              <a:extLst>
                <a:ext uri="{63B3BB69-23CF-44E3-9099-C40C66FF867C}">
                  <a14:compatExt spid="_x0000_s610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393272</xdr:row>
          <xdr:rowOff>0</xdr:rowOff>
        </xdr:from>
        <xdr:to>
          <xdr:col>9475</xdr:col>
          <xdr:colOff>0</xdr:colOff>
          <xdr:row>393272</xdr:row>
          <xdr:rowOff>0</xdr:rowOff>
        </xdr:to>
        <xdr:sp macro="" textlink="">
          <xdr:nvSpPr>
            <xdr:cNvPr id="61075" name="Button 659" hidden="1">
              <a:extLst>
                <a:ext uri="{63B3BB69-23CF-44E3-9099-C40C66FF867C}">
                  <a14:compatExt spid="_x0000_s610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458808</xdr:row>
          <xdr:rowOff>0</xdr:rowOff>
        </xdr:from>
        <xdr:to>
          <xdr:col>9475</xdr:col>
          <xdr:colOff>0</xdr:colOff>
          <xdr:row>458808</xdr:row>
          <xdr:rowOff>0</xdr:rowOff>
        </xdr:to>
        <xdr:sp macro="" textlink="">
          <xdr:nvSpPr>
            <xdr:cNvPr id="61076" name="Button 660" hidden="1">
              <a:extLst>
                <a:ext uri="{63B3BB69-23CF-44E3-9099-C40C66FF867C}">
                  <a14:compatExt spid="_x0000_s610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524344</xdr:row>
          <xdr:rowOff>0</xdr:rowOff>
        </xdr:from>
        <xdr:to>
          <xdr:col>9475</xdr:col>
          <xdr:colOff>0</xdr:colOff>
          <xdr:row>524344</xdr:row>
          <xdr:rowOff>0</xdr:rowOff>
        </xdr:to>
        <xdr:sp macro="" textlink="">
          <xdr:nvSpPr>
            <xdr:cNvPr id="61077" name="Button 661" hidden="1">
              <a:extLst>
                <a:ext uri="{63B3BB69-23CF-44E3-9099-C40C66FF867C}">
                  <a14:compatExt spid="_x0000_s610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589880</xdr:row>
          <xdr:rowOff>0</xdr:rowOff>
        </xdr:from>
        <xdr:to>
          <xdr:col>9475</xdr:col>
          <xdr:colOff>0</xdr:colOff>
          <xdr:row>589880</xdr:row>
          <xdr:rowOff>0</xdr:rowOff>
        </xdr:to>
        <xdr:sp macro="" textlink="">
          <xdr:nvSpPr>
            <xdr:cNvPr id="61078" name="Button 662" hidden="1">
              <a:extLst>
                <a:ext uri="{63B3BB69-23CF-44E3-9099-C40C66FF867C}">
                  <a14:compatExt spid="_x0000_s610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655416</xdr:row>
          <xdr:rowOff>0</xdr:rowOff>
        </xdr:from>
        <xdr:to>
          <xdr:col>9475</xdr:col>
          <xdr:colOff>0</xdr:colOff>
          <xdr:row>655416</xdr:row>
          <xdr:rowOff>0</xdr:rowOff>
        </xdr:to>
        <xdr:sp macro="" textlink="">
          <xdr:nvSpPr>
            <xdr:cNvPr id="61079" name="Button 663" hidden="1">
              <a:extLst>
                <a:ext uri="{63B3BB69-23CF-44E3-9099-C40C66FF867C}">
                  <a14:compatExt spid="_x0000_s610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720952</xdr:row>
          <xdr:rowOff>0</xdr:rowOff>
        </xdr:from>
        <xdr:to>
          <xdr:col>9475</xdr:col>
          <xdr:colOff>0</xdr:colOff>
          <xdr:row>720952</xdr:row>
          <xdr:rowOff>0</xdr:rowOff>
        </xdr:to>
        <xdr:sp macro="" textlink="">
          <xdr:nvSpPr>
            <xdr:cNvPr id="61080" name="Button 664" hidden="1">
              <a:extLst>
                <a:ext uri="{63B3BB69-23CF-44E3-9099-C40C66FF867C}">
                  <a14:compatExt spid="_x0000_s610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786488</xdr:row>
          <xdr:rowOff>0</xdr:rowOff>
        </xdr:from>
        <xdr:to>
          <xdr:col>9475</xdr:col>
          <xdr:colOff>0</xdr:colOff>
          <xdr:row>786488</xdr:row>
          <xdr:rowOff>0</xdr:rowOff>
        </xdr:to>
        <xdr:sp macro="" textlink="">
          <xdr:nvSpPr>
            <xdr:cNvPr id="61081" name="Button 665" hidden="1">
              <a:extLst>
                <a:ext uri="{63B3BB69-23CF-44E3-9099-C40C66FF867C}">
                  <a14:compatExt spid="_x0000_s610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852024</xdr:row>
          <xdr:rowOff>0</xdr:rowOff>
        </xdr:from>
        <xdr:to>
          <xdr:col>9475</xdr:col>
          <xdr:colOff>0</xdr:colOff>
          <xdr:row>852024</xdr:row>
          <xdr:rowOff>0</xdr:rowOff>
        </xdr:to>
        <xdr:sp macro="" textlink="">
          <xdr:nvSpPr>
            <xdr:cNvPr id="61082" name="Button 666" hidden="1">
              <a:extLst>
                <a:ext uri="{63B3BB69-23CF-44E3-9099-C40C66FF867C}">
                  <a14:compatExt spid="_x0000_s610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917560</xdr:row>
          <xdr:rowOff>0</xdr:rowOff>
        </xdr:from>
        <xdr:to>
          <xdr:col>9475</xdr:col>
          <xdr:colOff>0</xdr:colOff>
          <xdr:row>917560</xdr:row>
          <xdr:rowOff>0</xdr:rowOff>
        </xdr:to>
        <xdr:sp macro="" textlink="">
          <xdr:nvSpPr>
            <xdr:cNvPr id="61083" name="Button 667" hidden="1">
              <a:extLst>
                <a:ext uri="{63B3BB69-23CF-44E3-9099-C40C66FF867C}">
                  <a14:compatExt spid="_x0000_s610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983096</xdr:row>
          <xdr:rowOff>0</xdr:rowOff>
        </xdr:from>
        <xdr:to>
          <xdr:col>9475</xdr:col>
          <xdr:colOff>0</xdr:colOff>
          <xdr:row>983096</xdr:row>
          <xdr:rowOff>0</xdr:rowOff>
        </xdr:to>
        <xdr:sp macro="" textlink="">
          <xdr:nvSpPr>
            <xdr:cNvPr id="61084" name="Button 668" hidden="1">
              <a:extLst>
                <a:ext uri="{63B3BB69-23CF-44E3-9099-C40C66FF867C}">
                  <a14:compatExt spid="_x0000_s610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9729</xdr:col>
          <xdr:colOff>0</xdr:colOff>
          <xdr:row>56</xdr:row>
          <xdr:rowOff>0</xdr:rowOff>
        </xdr:from>
        <xdr:to>
          <xdr:col>9729</xdr:col>
          <xdr:colOff>0</xdr:colOff>
          <xdr:row>56</xdr:row>
          <xdr:rowOff>0</xdr:rowOff>
        </xdr:to>
        <xdr:sp macro="" textlink="">
          <xdr:nvSpPr>
            <xdr:cNvPr id="61085" name="Button 669" hidden="1">
              <a:extLst>
                <a:ext uri="{63B3BB69-23CF-44E3-9099-C40C66FF867C}">
                  <a14:compatExt spid="_x0000_s610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65592</xdr:row>
          <xdr:rowOff>0</xdr:rowOff>
        </xdr:from>
        <xdr:to>
          <xdr:col>9731</xdr:col>
          <xdr:colOff>0</xdr:colOff>
          <xdr:row>65592</xdr:row>
          <xdr:rowOff>0</xdr:rowOff>
        </xdr:to>
        <xdr:sp macro="" textlink="">
          <xdr:nvSpPr>
            <xdr:cNvPr id="61086" name="Button 670" hidden="1">
              <a:extLst>
                <a:ext uri="{63B3BB69-23CF-44E3-9099-C40C66FF867C}">
                  <a14:compatExt spid="_x0000_s610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131128</xdr:row>
          <xdr:rowOff>0</xdr:rowOff>
        </xdr:from>
        <xdr:to>
          <xdr:col>9731</xdr:col>
          <xdr:colOff>0</xdr:colOff>
          <xdr:row>131128</xdr:row>
          <xdr:rowOff>0</xdr:rowOff>
        </xdr:to>
        <xdr:sp macro="" textlink="">
          <xdr:nvSpPr>
            <xdr:cNvPr id="61087" name="Button 671" hidden="1">
              <a:extLst>
                <a:ext uri="{63B3BB69-23CF-44E3-9099-C40C66FF867C}">
                  <a14:compatExt spid="_x0000_s610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196664</xdr:row>
          <xdr:rowOff>0</xdr:rowOff>
        </xdr:from>
        <xdr:to>
          <xdr:col>9731</xdr:col>
          <xdr:colOff>0</xdr:colOff>
          <xdr:row>196664</xdr:row>
          <xdr:rowOff>0</xdr:rowOff>
        </xdr:to>
        <xdr:sp macro="" textlink="">
          <xdr:nvSpPr>
            <xdr:cNvPr id="61088" name="Button 672" hidden="1">
              <a:extLst>
                <a:ext uri="{63B3BB69-23CF-44E3-9099-C40C66FF867C}">
                  <a14:compatExt spid="_x0000_s610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262200</xdr:row>
          <xdr:rowOff>0</xdr:rowOff>
        </xdr:from>
        <xdr:to>
          <xdr:col>9731</xdr:col>
          <xdr:colOff>0</xdr:colOff>
          <xdr:row>262200</xdr:row>
          <xdr:rowOff>0</xdr:rowOff>
        </xdr:to>
        <xdr:sp macro="" textlink="">
          <xdr:nvSpPr>
            <xdr:cNvPr id="61089" name="Button 673" hidden="1">
              <a:extLst>
                <a:ext uri="{63B3BB69-23CF-44E3-9099-C40C66FF867C}">
                  <a14:compatExt spid="_x0000_s610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327736</xdr:row>
          <xdr:rowOff>0</xdr:rowOff>
        </xdr:from>
        <xdr:to>
          <xdr:col>9731</xdr:col>
          <xdr:colOff>0</xdr:colOff>
          <xdr:row>327736</xdr:row>
          <xdr:rowOff>0</xdr:rowOff>
        </xdr:to>
        <xdr:sp macro="" textlink="">
          <xdr:nvSpPr>
            <xdr:cNvPr id="61090" name="Button 674" hidden="1">
              <a:extLst>
                <a:ext uri="{63B3BB69-23CF-44E3-9099-C40C66FF867C}">
                  <a14:compatExt spid="_x0000_s610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393272</xdr:row>
          <xdr:rowOff>0</xdr:rowOff>
        </xdr:from>
        <xdr:to>
          <xdr:col>9731</xdr:col>
          <xdr:colOff>0</xdr:colOff>
          <xdr:row>393272</xdr:row>
          <xdr:rowOff>0</xdr:rowOff>
        </xdr:to>
        <xdr:sp macro="" textlink="">
          <xdr:nvSpPr>
            <xdr:cNvPr id="61091" name="Button 675" hidden="1">
              <a:extLst>
                <a:ext uri="{63B3BB69-23CF-44E3-9099-C40C66FF867C}">
                  <a14:compatExt spid="_x0000_s610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458808</xdr:row>
          <xdr:rowOff>0</xdr:rowOff>
        </xdr:from>
        <xdr:to>
          <xdr:col>9731</xdr:col>
          <xdr:colOff>0</xdr:colOff>
          <xdr:row>458808</xdr:row>
          <xdr:rowOff>0</xdr:rowOff>
        </xdr:to>
        <xdr:sp macro="" textlink="">
          <xdr:nvSpPr>
            <xdr:cNvPr id="61092" name="Button 676" hidden="1">
              <a:extLst>
                <a:ext uri="{63B3BB69-23CF-44E3-9099-C40C66FF867C}">
                  <a14:compatExt spid="_x0000_s610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524344</xdr:row>
          <xdr:rowOff>0</xdr:rowOff>
        </xdr:from>
        <xdr:to>
          <xdr:col>9731</xdr:col>
          <xdr:colOff>0</xdr:colOff>
          <xdr:row>524344</xdr:row>
          <xdr:rowOff>0</xdr:rowOff>
        </xdr:to>
        <xdr:sp macro="" textlink="">
          <xdr:nvSpPr>
            <xdr:cNvPr id="61093" name="Button 677" hidden="1">
              <a:extLst>
                <a:ext uri="{63B3BB69-23CF-44E3-9099-C40C66FF867C}">
                  <a14:compatExt spid="_x0000_s610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589880</xdr:row>
          <xdr:rowOff>0</xdr:rowOff>
        </xdr:from>
        <xdr:to>
          <xdr:col>9731</xdr:col>
          <xdr:colOff>0</xdr:colOff>
          <xdr:row>589880</xdr:row>
          <xdr:rowOff>0</xdr:rowOff>
        </xdr:to>
        <xdr:sp macro="" textlink="">
          <xdr:nvSpPr>
            <xdr:cNvPr id="61094" name="Button 678" hidden="1">
              <a:extLst>
                <a:ext uri="{63B3BB69-23CF-44E3-9099-C40C66FF867C}">
                  <a14:compatExt spid="_x0000_s610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655416</xdr:row>
          <xdr:rowOff>0</xdr:rowOff>
        </xdr:from>
        <xdr:to>
          <xdr:col>9731</xdr:col>
          <xdr:colOff>0</xdr:colOff>
          <xdr:row>655416</xdr:row>
          <xdr:rowOff>0</xdr:rowOff>
        </xdr:to>
        <xdr:sp macro="" textlink="">
          <xdr:nvSpPr>
            <xdr:cNvPr id="61095" name="Button 679" hidden="1">
              <a:extLst>
                <a:ext uri="{63B3BB69-23CF-44E3-9099-C40C66FF867C}">
                  <a14:compatExt spid="_x0000_s610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720952</xdr:row>
          <xdr:rowOff>0</xdr:rowOff>
        </xdr:from>
        <xdr:to>
          <xdr:col>9731</xdr:col>
          <xdr:colOff>0</xdr:colOff>
          <xdr:row>720952</xdr:row>
          <xdr:rowOff>0</xdr:rowOff>
        </xdr:to>
        <xdr:sp macro="" textlink="">
          <xdr:nvSpPr>
            <xdr:cNvPr id="61096" name="Button 680" hidden="1">
              <a:extLst>
                <a:ext uri="{63B3BB69-23CF-44E3-9099-C40C66FF867C}">
                  <a14:compatExt spid="_x0000_s610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786488</xdr:row>
          <xdr:rowOff>0</xdr:rowOff>
        </xdr:from>
        <xdr:to>
          <xdr:col>9731</xdr:col>
          <xdr:colOff>0</xdr:colOff>
          <xdr:row>786488</xdr:row>
          <xdr:rowOff>0</xdr:rowOff>
        </xdr:to>
        <xdr:sp macro="" textlink="">
          <xdr:nvSpPr>
            <xdr:cNvPr id="61097" name="Button 681" hidden="1">
              <a:extLst>
                <a:ext uri="{63B3BB69-23CF-44E3-9099-C40C66FF867C}">
                  <a14:compatExt spid="_x0000_s610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852024</xdr:row>
          <xdr:rowOff>0</xdr:rowOff>
        </xdr:from>
        <xdr:to>
          <xdr:col>9731</xdr:col>
          <xdr:colOff>0</xdr:colOff>
          <xdr:row>852024</xdr:row>
          <xdr:rowOff>0</xdr:rowOff>
        </xdr:to>
        <xdr:sp macro="" textlink="">
          <xdr:nvSpPr>
            <xdr:cNvPr id="61098" name="Button 682" hidden="1">
              <a:extLst>
                <a:ext uri="{63B3BB69-23CF-44E3-9099-C40C66FF867C}">
                  <a14:compatExt spid="_x0000_s610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917560</xdr:row>
          <xdr:rowOff>0</xdr:rowOff>
        </xdr:from>
        <xdr:to>
          <xdr:col>9731</xdr:col>
          <xdr:colOff>0</xdr:colOff>
          <xdr:row>917560</xdr:row>
          <xdr:rowOff>0</xdr:rowOff>
        </xdr:to>
        <xdr:sp macro="" textlink="">
          <xdr:nvSpPr>
            <xdr:cNvPr id="61099" name="Button 683" hidden="1">
              <a:extLst>
                <a:ext uri="{63B3BB69-23CF-44E3-9099-C40C66FF867C}">
                  <a14:compatExt spid="_x0000_s610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983096</xdr:row>
          <xdr:rowOff>0</xdr:rowOff>
        </xdr:from>
        <xdr:to>
          <xdr:col>9731</xdr:col>
          <xdr:colOff>0</xdr:colOff>
          <xdr:row>983096</xdr:row>
          <xdr:rowOff>0</xdr:rowOff>
        </xdr:to>
        <xdr:sp macro="" textlink="">
          <xdr:nvSpPr>
            <xdr:cNvPr id="61100" name="Button 684" hidden="1">
              <a:extLst>
                <a:ext uri="{63B3BB69-23CF-44E3-9099-C40C66FF867C}">
                  <a14:compatExt spid="_x0000_s611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9985</xdr:col>
          <xdr:colOff>0</xdr:colOff>
          <xdr:row>56</xdr:row>
          <xdr:rowOff>0</xdr:rowOff>
        </xdr:from>
        <xdr:to>
          <xdr:col>9985</xdr:col>
          <xdr:colOff>0</xdr:colOff>
          <xdr:row>56</xdr:row>
          <xdr:rowOff>0</xdr:rowOff>
        </xdr:to>
        <xdr:sp macro="" textlink="">
          <xdr:nvSpPr>
            <xdr:cNvPr id="61101" name="Button 685" hidden="1">
              <a:extLst>
                <a:ext uri="{63B3BB69-23CF-44E3-9099-C40C66FF867C}">
                  <a14:compatExt spid="_x0000_s611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65592</xdr:row>
          <xdr:rowOff>0</xdr:rowOff>
        </xdr:from>
        <xdr:to>
          <xdr:col>9987</xdr:col>
          <xdr:colOff>0</xdr:colOff>
          <xdr:row>65592</xdr:row>
          <xdr:rowOff>0</xdr:rowOff>
        </xdr:to>
        <xdr:sp macro="" textlink="">
          <xdr:nvSpPr>
            <xdr:cNvPr id="61102" name="Button 686" hidden="1">
              <a:extLst>
                <a:ext uri="{63B3BB69-23CF-44E3-9099-C40C66FF867C}">
                  <a14:compatExt spid="_x0000_s611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131128</xdr:row>
          <xdr:rowOff>0</xdr:rowOff>
        </xdr:from>
        <xdr:to>
          <xdr:col>9987</xdr:col>
          <xdr:colOff>0</xdr:colOff>
          <xdr:row>131128</xdr:row>
          <xdr:rowOff>0</xdr:rowOff>
        </xdr:to>
        <xdr:sp macro="" textlink="">
          <xdr:nvSpPr>
            <xdr:cNvPr id="61103" name="Button 687" hidden="1">
              <a:extLst>
                <a:ext uri="{63B3BB69-23CF-44E3-9099-C40C66FF867C}">
                  <a14:compatExt spid="_x0000_s611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196664</xdr:row>
          <xdr:rowOff>0</xdr:rowOff>
        </xdr:from>
        <xdr:to>
          <xdr:col>9987</xdr:col>
          <xdr:colOff>0</xdr:colOff>
          <xdr:row>196664</xdr:row>
          <xdr:rowOff>0</xdr:rowOff>
        </xdr:to>
        <xdr:sp macro="" textlink="">
          <xdr:nvSpPr>
            <xdr:cNvPr id="61104" name="Button 688" hidden="1">
              <a:extLst>
                <a:ext uri="{63B3BB69-23CF-44E3-9099-C40C66FF867C}">
                  <a14:compatExt spid="_x0000_s611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262200</xdr:row>
          <xdr:rowOff>0</xdr:rowOff>
        </xdr:from>
        <xdr:to>
          <xdr:col>9987</xdr:col>
          <xdr:colOff>0</xdr:colOff>
          <xdr:row>262200</xdr:row>
          <xdr:rowOff>0</xdr:rowOff>
        </xdr:to>
        <xdr:sp macro="" textlink="">
          <xdr:nvSpPr>
            <xdr:cNvPr id="61105" name="Button 689" hidden="1">
              <a:extLst>
                <a:ext uri="{63B3BB69-23CF-44E3-9099-C40C66FF867C}">
                  <a14:compatExt spid="_x0000_s611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327736</xdr:row>
          <xdr:rowOff>0</xdr:rowOff>
        </xdr:from>
        <xdr:to>
          <xdr:col>9987</xdr:col>
          <xdr:colOff>0</xdr:colOff>
          <xdr:row>327736</xdr:row>
          <xdr:rowOff>0</xdr:rowOff>
        </xdr:to>
        <xdr:sp macro="" textlink="">
          <xdr:nvSpPr>
            <xdr:cNvPr id="61106" name="Button 690" hidden="1">
              <a:extLst>
                <a:ext uri="{63B3BB69-23CF-44E3-9099-C40C66FF867C}">
                  <a14:compatExt spid="_x0000_s611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393272</xdr:row>
          <xdr:rowOff>0</xdr:rowOff>
        </xdr:from>
        <xdr:to>
          <xdr:col>9987</xdr:col>
          <xdr:colOff>0</xdr:colOff>
          <xdr:row>393272</xdr:row>
          <xdr:rowOff>0</xdr:rowOff>
        </xdr:to>
        <xdr:sp macro="" textlink="">
          <xdr:nvSpPr>
            <xdr:cNvPr id="61107" name="Button 691" hidden="1">
              <a:extLst>
                <a:ext uri="{63B3BB69-23CF-44E3-9099-C40C66FF867C}">
                  <a14:compatExt spid="_x0000_s611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458808</xdr:row>
          <xdr:rowOff>0</xdr:rowOff>
        </xdr:from>
        <xdr:to>
          <xdr:col>9987</xdr:col>
          <xdr:colOff>0</xdr:colOff>
          <xdr:row>458808</xdr:row>
          <xdr:rowOff>0</xdr:rowOff>
        </xdr:to>
        <xdr:sp macro="" textlink="">
          <xdr:nvSpPr>
            <xdr:cNvPr id="61108" name="Button 692" hidden="1">
              <a:extLst>
                <a:ext uri="{63B3BB69-23CF-44E3-9099-C40C66FF867C}">
                  <a14:compatExt spid="_x0000_s611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524344</xdr:row>
          <xdr:rowOff>0</xdr:rowOff>
        </xdr:from>
        <xdr:to>
          <xdr:col>9987</xdr:col>
          <xdr:colOff>0</xdr:colOff>
          <xdr:row>524344</xdr:row>
          <xdr:rowOff>0</xdr:rowOff>
        </xdr:to>
        <xdr:sp macro="" textlink="">
          <xdr:nvSpPr>
            <xdr:cNvPr id="61109" name="Button 693" hidden="1">
              <a:extLst>
                <a:ext uri="{63B3BB69-23CF-44E3-9099-C40C66FF867C}">
                  <a14:compatExt spid="_x0000_s611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589880</xdr:row>
          <xdr:rowOff>0</xdr:rowOff>
        </xdr:from>
        <xdr:to>
          <xdr:col>9987</xdr:col>
          <xdr:colOff>0</xdr:colOff>
          <xdr:row>589880</xdr:row>
          <xdr:rowOff>0</xdr:rowOff>
        </xdr:to>
        <xdr:sp macro="" textlink="">
          <xdr:nvSpPr>
            <xdr:cNvPr id="61110" name="Button 694" hidden="1">
              <a:extLst>
                <a:ext uri="{63B3BB69-23CF-44E3-9099-C40C66FF867C}">
                  <a14:compatExt spid="_x0000_s611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655416</xdr:row>
          <xdr:rowOff>0</xdr:rowOff>
        </xdr:from>
        <xdr:to>
          <xdr:col>9987</xdr:col>
          <xdr:colOff>0</xdr:colOff>
          <xdr:row>655416</xdr:row>
          <xdr:rowOff>0</xdr:rowOff>
        </xdr:to>
        <xdr:sp macro="" textlink="">
          <xdr:nvSpPr>
            <xdr:cNvPr id="61111" name="Button 695" hidden="1">
              <a:extLst>
                <a:ext uri="{63B3BB69-23CF-44E3-9099-C40C66FF867C}">
                  <a14:compatExt spid="_x0000_s611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720952</xdr:row>
          <xdr:rowOff>0</xdr:rowOff>
        </xdr:from>
        <xdr:to>
          <xdr:col>9987</xdr:col>
          <xdr:colOff>0</xdr:colOff>
          <xdr:row>720952</xdr:row>
          <xdr:rowOff>0</xdr:rowOff>
        </xdr:to>
        <xdr:sp macro="" textlink="">
          <xdr:nvSpPr>
            <xdr:cNvPr id="61112" name="Button 696" hidden="1">
              <a:extLst>
                <a:ext uri="{63B3BB69-23CF-44E3-9099-C40C66FF867C}">
                  <a14:compatExt spid="_x0000_s611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786488</xdr:row>
          <xdr:rowOff>0</xdr:rowOff>
        </xdr:from>
        <xdr:to>
          <xdr:col>9987</xdr:col>
          <xdr:colOff>0</xdr:colOff>
          <xdr:row>786488</xdr:row>
          <xdr:rowOff>0</xdr:rowOff>
        </xdr:to>
        <xdr:sp macro="" textlink="">
          <xdr:nvSpPr>
            <xdr:cNvPr id="61113" name="Button 697" hidden="1">
              <a:extLst>
                <a:ext uri="{63B3BB69-23CF-44E3-9099-C40C66FF867C}">
                  <a14:compatExt spid="_x0000_s611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852024</xdr:row>
          <xdr:rowOff>0</xdr:rowOff>
        </xdr:from>
        <xdr:to>
          <xdr:col>9987</xdr:col>
          <xdr:colOff>0</xdr:colOff>
          <xdr:row>852024</xdr:row>
          <xdr:rowOff>0</xdr:rowOff>
        </xdr:to>
        <xdr:sp macro="" textlink="">
          <xdr:nvSpPr>
            <xdr:cNvPr id="61114" name="Button 698" hidden="1">
              <a:extLst>
                <a:ext uri="{63B3BB69-23CF-44E3-9099-C40C66FF867C}">
                  <a14:compatExt spid="_x0000_s611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917560</xdr:row>
          <xdr:rowOff>0</xdr:rowOff>
        </xdr:from>
        <xdr:to>
          <xdr:col>9987</xdr:col>
          <xdr:colOff>0</xdr:colOff>
          <xdr:row>917560</xdr:row>
          <xdr:rowOff>0</xdr:rowOff>
        </xdr:to>
        <xdr:sp macro="" textlink="">
          <xdr:nvSpPr>
            <xdr:cNvPr id="61115" name="Button 699" hidden="1">
              <a:extLst>
                <a:ext uri="{63B3BB69-23CF-44E3-9099-C40C66FF867C}">
                  <a14:compatExt spid="_x0000_s611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983096</xdr:row>
          <xdr:rowOff>0</xdr:rowOff>
        </xdr:from>
        <xdr:to>
          <xdr:col>9987</xdr:col>
          <xdr:colOff>0</xdr:colOff>
          <xdr:row>983096</xdr:row>
          <xdr:rowOff>0</xdr:rowOff>
        </xdr:to>
        <xdr:sp macro="" textlink="">
          <xdr:nvSpPr>
            <xdr:cNvPr id="61116" name="Button 700" hidden="1">
              <a:extLst>
                <a:ext uri="{63B3BB69-23CF-44E3-9099-C40C66FF867C}">
                  <a14:compatExt spid="_x0000_s611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10241</xdr:col>
          <xdr:colOff>0</xdr:colOff>
          <xdr:row>56</xdr:row>
          <xdr:rowOff>0</xdr:rowOff>
        </xdr:from>
        <xdr:to>
          <xdr:col>10241</xdr:col>
          <xdr:colOff>0</xdr:colOff>
          <xdr:row>56</xdr:row>
          <xdr:rowOff>0</xdr:rowOff>
        </xdr:to>
        <xdr:sp macro="" textlink="">
          <xdr:nvSpPr>
            <xdr:cNvPr id="61117" name="Button 701" hidden="1">
              <a:extLst>
                <a:ext uri="{63B3BB69-23CF-44E3-9099-C40C66FF867C}">
                  <a14:compatExt spid="_x0000_s611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65592</xdr:row>
          <xdr:rowOff>0</xdr:rowOff>
        </xdr:from>
        <xdr:to>
          <xdr:col>10243</xdr:col>
          <xdr:colOff>0</xdr:colOff>
          <xdr:row>65592</xdr:row>
          <xdr:rowOff>0</xdr:rowOff>
        </xdr:to>
        <xdr:sp macro="" textlink="">
          <xdr:nvSpPr>
            <xdr:cNvPr id="61118" name="Button 702" hidden="1">
              <a:extLst>
                <a:ext uri="{63B3BB69-23CF-44E3-9099-C40C66FF867C}">
                  <a14:compatExt spid="_x0000_s611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131128</xdr:row>
          <xdr:rowOff>0</xdr:rowOff>
        </xdr:from>
        <xdr:to>
          <xdr:col>10243</xdr:col>
          <xdr:colOff>0</xdr:colOff>
          <xdr:row>131128</xdr:row>
          <xdr:rowOff>0</xdr:rowOff>
        </xdr:to>
        <xdr:sp macro="" textlink="">
          <xdr:nvSpPr>
            <xdr:cNvPr id="61119" name="Button 703" hidden="1">
              <a:extLst>
                <a:ext uri="{63B3BB69-23CF-44E3-9099-C40C66FF867C}">
                  <a14:compatExt spid="_x0000_s611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196664</xdr:row>
          <xdr:rowOff>0</xdr:rowOff>
        </xdr:from>
        <xdr:to>
          <xdr:col>10243</xdr:col>
          <xdr:colOff>0</xdr:colOff>
          <xdr:row>196664</xdr:row>
          <xdr:rowOff>0</xdr:rowOff>
        </xdr:to>
        <xdr:sp macro="" textlink="">
          <xdr:nvSpPr>
            <xdr:cNvPr id="61120" name="Button 704" hidden="1">
              <a:extLst>
                <a:ext uri="{63B3BB69-23CF-44E3-9099-C40C66FF867C}">
                  <a14:compatExt spid="_x0000_s611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262200</xdr:row>
          <xdr:rowOff>0</xdr:rowOff>
        </xdr:from>
        <xdr:to>
          <xdr:col>10243</xdr:col>
          <xdr:colOff>0</xdr:colOff>
          <xdr:row>262200</xdr:row>
          <xdr:rowOff>0</xdr:rowOff>
        </xdr:to>
        <xdr:sp macro="" textlink="">
          <xdr:nvSpPr>
            <xdr:cNvPr id="61121" name="Button 705" hidden="1">
              <a:extLst>
                <a:ext uri="{63B3BB69-23CF-44E3-9099-C40C66FF867C}">
                  <a14:compatExt spid="_x0000_s611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327736</xdr:row>
          <xdr:rowOff>0</xdr:rowOff>
        </xdr:from>
        <xdr:to>
          <xdr:col>10243</xdr:col>
          <xdr:colOff>0</xdr:colOff>
          <xdr:row>327736</xdr:row>
          <xdr:rowOff>0</xdr:rowOff>
        </xdr:to>
        <xdr:sp macro="" textlink="">
          <xdr:nvSpPr>
            <xdr:cNvPr id="61122" name="Button 706" hidden="1">
              <a:extLst>
                <a:ext uri="{63B3BB69-23CF-44E3-9099-C40C66FF867C}">
                  <a14:compatExt spid="_x0000_s611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393272</xdr:row>
          <xdr:rowOff>0</xdr:rowOff>
        </xdr:from>
        <xdr:to>
          <xdr:col>10243</xdr:col>
          <xdr:colOff>0</xdr:colOff>
          <xdr:row>393272</xdr:row>
          <xdr:rowOff>0</xdr:rowOff>
        </xdr:to>
        <xdr:sp macro="" textlink="">
          <xdr:nvSpPr>
            <xdr:cNvPr id="61123" name="Button 707" hidden="1">
              <a:extLst>
                <a:ext uri="{63B3BB69-23CF-44E3-9099-C40C66FF867C}">
                  <a14:compatExt spid="_x0000_s611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458808</xdr:row>
          <xdr:rowOff>0</xdr:rowOff>
        </xdr:from>
        <xdr:to>
          <xdr:col>10243</xdr:col>
          <xdr:colOff>0</xdr:colOff>
          <xdr:row>458808</xdr:row>
          <xdr:rowOff>0</xdr:rowOff>
        </xdr:to>
        <xdr:sp macro="" textlink="">
          <xdr:nvSpPr>
            <xdr:cNvPr id="61124" name="Button 708" hidden="1">
              <a:extLst>
                <a:ext uri="{63B3BB69-23CF-44E3-9099-C40C66FF867C}">
                  <a14:compatExt spid="_x0000_s611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524344</xdr:row>
          <xdr:rowOff>0</xdr:rowOff>
        </xdr:from>
        <xdr:to>
          <xdr:col>10243</xdr:col>
          <xdr:colOff>0</xdr:colOff>
          <xdr:row>524344</xdr:row>
          <xdr:rowOff>0</xdr:rowOff>
        </xdr:to>
        <xdr:sp macro="" textlink="">
          <xdr:nvSpPr>
            <xdr:cNvPr id="61125" name="Button 709" hidden="1">
              <a:extLst>
                <a:ext uri="{63B3BB69-23CF-44E3-9099-C40C66FF867C}">
                  <a14:compatExt spid="_x0000_s611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589880</xdr:row>
          <xdr:rowOff>0</xdr:rowOff>
        </xdr:from>
        <xdr:to>
          <xdr:col>10243</xdr:col>
          <xdr:colOff>0</xdr:colOff>
          <xdr:row>589880</xdr:row>
          <xdr:rowOff>0</xdr:rowOff>
        </xdr:to>
        <xdr:sp macro="" textlink="">
          <xdr:nvSpPr>
            <xdr:cNvPr id="61126" name="Button 710" hidden="1">
              <a:extLst>
                <a:ext uri="{63B3BB69-23CF-44E3-9099-C40C66FF867C}">
                  <a14:compatExt spid="_x0000_s611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655416</xdr:row>
          <xdr:rowOff>0</xdr:rowOff>
        </xdr:from>
        <xdr:to>
          <xdr:col>10243</xdr:col>
          <xdr:colOff>0</xdr:colOff>
          <xdr:row>655416</xdr:row>
          <xdr:rowOff>0</xdr:rowOff>
        </xdr:to>
        <xdr:sp macro="" textlink="">
          <xdr:nvSpPr>
            <xdr:cNvPr id="61127" name="Button 711" hidden="1">
              <a:extLst>
                <a:ext uri="{63B3BB69-23CF-44E3-9099-C40C66FF867C}">
                  <a14:compatExt spid="_x0000_s611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720952</xdr:row>
          <xdr:rowOff>0</xdr:rowOff>
        </xdr:from>
        <xdr:to>
          <xdr:col>10243</xdr:col>
          <xdr:colOff>0</xdr:colOff>
          <xdr:row>720952</xdr:row>
          <xdr:rowOff>0</xdr:rowOff>
        </xdr:to>
        <xdr:sp macro="" textlink="">
          <xdr:nvSpPr>
            <xdr:cNvPr id="61128" name="Button 712" hidden="1">
              <a:extLst>
                <a:ext uri="{63B3BB69-23CF-44E3-9099-C40C66FF867C}">
                  <a14:compatExt spid="_x0000_s611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786488</xdr:row>
          <xdr:rowOff>0</xdr:rowOff>
        </xdr:from>
        <xdr:to>
          <xdr:col>10243</xdr:col>
          <xdr:colOff>0</xdr:colOff>
          <xdr:row>786488</xdr:row>
          <xdr:rowOff>0</xdr:rowOff>
        </xdr:to>
        <xdr:sp macro="" textlink="">
          <xdr:nvSpPr>
            <xdr:cNvPr id="61129" name="Button 713" hidden="1">
              <a:extLst>
                <a:ext uri="{63B3BB69-23CF-44E3-9099-C40C66FF867C}">
                  <a14:compatExt spid="_x0000_s611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852024</xdr:row>
          <xdr:rowOff>0</xdr:rowOff>
        </xdr:from>
        <xdr:to>
          <xdr:col>10243</xdr:col>
          <xdr:colOff>0</xdr:colOff>
          <xdr:row>852024</xdr:row>
          <xdr:rowOff>0</xdr:rowOff>
        </xdr:to>
        <xdr:sp macro="" textlink="">
          <xdr:nvSpPr>
            <xdr:cNvPr id="61130" name="Button 714" hidden="1">
              <a:extLst>
                <a:ext uri="{63B3BB69-23CF-44E3-9099-C40C66FF867C}">
                  <a14:compatExt spid="_x0000_s611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917560</xdr:row>
          <xdr:rowOff>0</xdr:rowOff>
        </xdr:from>
        <xdr:to>
          <xdr:col>10243</xdr:col>
          <xdr:colOff>0</xdr:colOff>
          <xdr:row>917560</xdr:row>
          <xdr:rowOff>0</xdr:rowOff>
        </xdr:to>
        <xdr:sp macro="" textlink="">
          <xdr:nvSpPr>
            <xdr:cNvPr id="61131" name="Button 715" hidden="1">
              <a:extLst>
                <a:ext uri="{63B3BB69-23CF-44E3-9099-C40C66FF867C}">
                  <a14:compatExt spid="_x0000_s611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983096</xdr:row>
          <xdr:rowOff>0</xdr:rowOff>
        </xdr:from>
        <xdr:to>
          <xdr:col>10243</xdr:col>
          <xdr:colOff>0</xdr:colOff>
          <xdr:row>983096</xdr:row>
          <xdr:rowOff>0</xdr:rowOff>
        </xdr:to>
        <xdr:sp macro="" textlink="">
          <xdr:nvSpPr>
            <xdr:cNvPr id="61132" name="Button 716" hidden="1">
              <a:extLst>
                <a:ext uri="{63B3BB69-23CF-44E3-9099-C40C66FF867C}">
                  <a14:compatExt spid="_x0000_s611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10497</xdr:col>
          <xdr:colOff>0</xdr:colOff>
          <xdr:row>56</xdr:row>
          <xdr:rowOff>0</xdr:rowOff>
        </xdr:from>
        <xdr:to>
          <xdr:col>10497</xdr:col>
          <xdr:colOff>0</xdr:colOff>
          <xdr:row>56</xdr:row>
          <xdr:rowOff>0</xdr:rowOff>
        </xdr:to>
        <xdr:sp macro="" textlink="">
          <xdr:nvSpPr>
            <xdr:cNvPr id="61133" name="Button 717" hidden="1">
              <a:extLst>
                <a:ext uri="{63B3BB69-23CF-44E3-9099-C40C66FF867C}">
                  <a14:compatExt spid="_x0000_s611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65592</xdr:row>
          <xdr:rowOff>0</xdr:rowOff>
        </xdr:from>
        <xdr:to>
          <xdr:col>10499</xdr:col>
          <xdr:colOff>0</xdr:colOff>
          <xdr:row>65592</xdr:row>
          <xdr:rowOff>0</xdr:rowOff>
        </xdr:to>
        <xdr:sp macro="" textlink="">
          <xdr:nvSpPr>
            <xdr:cNvPr id="61134" name="Button 718" hidden="1">
              <a:extLst>
                <a:ext uri="{63B3BB69-23CF-44E3-9099-C40C66FF867C}">
                  <a14:compatExt spid="_x0000_s611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131128</xdr:row>
          <xdr:rowOff>0</xdr:rowOff>
        </xdr:from>
        <xdr:to>
          <xdr:col>10499</xdr:col>
          <xdr:colOff>0</xdr:colOff>
          <xdr:row>131128</xdr:row>
          <xdr:rowOff>0</xdr:rowOff>
        </xdr:to>
        <xdr:sp macro="" textlink="">
          <xdr:nvSpPr>
            <xdr:cNvPr id="61135" name="Button 719" hidden="1">
              <a:extLst>
                <a:ext uri="{63B3BB69-23CF-44E3-9099-C40C66FF867C}">
                  <a14:compatExt spid="_x0000_s611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196664</xdr:row>
          <xdr:rowOff>0</xdr:rowOff>
        </xdr:from>
        <xdr:to>
          <xdr:col>10499</xdr:col>
          <xdr:colOff>0</xdr:colOff>
          <xdr:row>196664</xdr:row>
          <xdr:rowOff>0</xdr:rowOff>
        </xdr:to>
        <xdr:sp macro="" textlink="">
          <xdr:nvSpPr>
            <xdr:cNvPr id="61136" name="Button 720" hidden="1">
              <a:extLst>
                <a:ext uri="{63B3BB69-23CF-44E3-9099-C40C66FF867C}">
                  <a14:compatExt spid="_x0000_s611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262200</xdr:row>
          <xdr:rowOff>0</xdr:rowOff>
        </xdr:from>
        <xdr:to>
          <xdr:col>10499</xdr:col>
          <xdr:colOff>0</xdr:colOff>
          <xdr:row>262200</xdr:row>
          <xdr:rowOff>0</xdr:rowOff>
        </xdr:to>
        <xdr:sp macro="" textlink="">
          <xdr:nvSpPr>
            <xdr:cNvPr id="61137" name="Button 721" hidden="1">
              <a:extLst>
                <a:ext uri="{63B3BB69-23CF-44E3-9099-C40C66FF867C}">
                  <a14:compatExt spid="_x0000_s611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327736</xdr:row>
          <xdr:rowOff>0</xdr:rowOff>
        </xdr:from>
        <xdr:to>
          <xdr:col>10499</xdr:col>
          <xdr:colOff>0</xdr:colOff>
          <xdr:row>327736</xdr:row>
          <xdr:rowOff>0</xdr:rowOff>
        </xdr:to>
        <xdr:sp macro="" textlink="">
          <xdr:nvSpPr>
            <xdr:cNvPr id="61138" name="Button 722" hidden="1">
              <a:extLst>
                <a:ext uri="{63B3BB69-23CF-44E3-9099-C40C66FF867C}">
                  <a14:compatExt spid="_x0000_s611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393272</xdr:row>
          <xdr:rowOff>0</xdr:rowOff>
        </xdr:from>
        <xdr:to>
          <xdr:col>10499</xdr:col>
          <xdr:colOff>0</xdr:colOff>
          <xdr:row>393272</xdr:row>
          <xdr:rowOff>0</xdr:rowOff>
        </xdr:to>
        <xdr:sp macro="" textlink="">
          <xdr:nvSpPr>
            <xdr:cNvPr id="61139" name="Button 723" hidden="1">
              <a:extLst>
                <a:ext uri="{63B3BB69-23CF-44E3-9099-C40C66FF867C}">
                  <a14:compatExt spid="_x0000_s611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458808</xdr:row>
          <xdr:rowOff>0</xdr:rowOff>
        </xdr:from>
        <xdr:to>
          <xdr:col>10499</xdr:col>
          <xdr:colOff>0</xdr:colOff>
          <xdr:row>458808</xdr:row>
          <xdr:rowOff>0</xdr:rowOff>
        </xdr:to>
        <xdr:sp macro="" textlink="">
          <xdr:nvSpPr>
            <xdr:cNvPr id="61140" name="Button 724" hidden="1">
              <a:extLst>
                <a:ext uri="{63B3BB69-23CF-44E3-9099-C40C66FF867C}">
                  <a14:compatExt spid="_x0000_s611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524344</xdr:row>
          <xdr:rowOff>0</xdr:rowOff>
        </xdr:from>
        <xdr:to>
          <xdr:col>10499</xdr:col>
          <xdr:colOff>0</xdr:colOff>
          <xdr:row>524344</xdr:row>
          <xdr:rowOff>0</xdr:rowOff>
        </xdr:to>
        <xdr:sp macro="" textlink="">
          <xdr:nvSpPr>
            <xdr:cNvPr id="61141" name="Button 725" hidden="1">
              <a:extLst>
                <a:ext uri="{63B3BB69-23CF-44E3-9099-C40C66FF867C}">
                  <a14:compatExt spid="_x0000_s611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589880</xdr:row>
          <xdr:rowOff>0</xdr:rowOff>
        </xdr:from>
        <xdr:to>
          <xdr:col>10499</xdr:col>
          <xdr:colOff>0</xdr:colOff>
          <xdr:row>589880</xdr:row>
          <xdr:rowOff>0</xdr:rowOff>
        </xdr:to>
        <xdr:sp macro="" textlink="">
          <xdr:nvSpPr>
            <xdr:cNvPr id="61142" name="Button 726" hidden="1">
              <a:extLst>
                <a:ext uri="{63B3BB69-23CF-44E3-9099-C40C66FF867C}">
                  <a14:compatExt spid="_x0000_s611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655416</xdr:row>
          <xdr:rowOff>0</xdr:rowOff>
        </xdr:from>
        <xdr:to>
          <xdr:col>10499</xdr:col>
          <xdr:colOff>0</xdr:colOff>
          <xdr:row>655416</xdr:row>
          <xdr:rowOff>0</xdr:rowOff>
        </xdr:to>
        <xdr:sp macro="" textlink="">
          <xdr:nvSpPr>
            <xdr:cNvPr id="61143" name="Button 727" hidden="1">
              <a:extLst>
                <a:ext uri="{63B3BB69-23CF-44E3-9099-C40C66FF867C}">
                  <a14:compatExt spid="_x0000_s611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720952</xdr:row>
          <xdr:rowOff>0</xdr:rowOff>
        </xdr:from>
        <xdr:to>
          <xdr:col>10499</xdr:col>
          <xdr:colOff>0</xdr:colOff>
          <xdr:row>720952</xdr:row>
          <xdr:rowOff>0</xdr:rowOff>
        </xdr:to>
        <xdr:sp macro="" textlink="">
          <xdr:nvSpPr>
            <xdr:cNvPr id="61144" name="Button 728" hidden="1">
              <a:extLst>
                <a:ext uri="{63B3BB69-23CF-44E3-9099-C40C66FF867C}">
                  <a14:compatExt spid="_x0000_s611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786488</xdr:row>
          <xdr:rowOff>0</xdr:rowOff>
        </xdr:from>
        <xdr:to>
          <xdr:col>10499</xdr:col>
          <xdr:colOff>0</xdr:colOff>
          <xdr:row>786488</xdr:row>
          <xdr:rowOff>0</xdr:rowOff>
        </xdr:to>
        <xdr:sp macro="" textlink="">
          <xdr:nvSpPr>
            <xdr:cNvPr id="61145" name="Button 729" hidden="1">
              <a:extLst>
                <a:ext uri="{63B3BB69-23CF-44E3-9099-C40C66FF867C}">
                  <a14:compatExt spid="_x0000_s611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852024</xdr:row>
          <xdr:rowOff>0</xdr:rowOff>
        </xdr:from>
        <xdr:to>
          <xdr:col>10499</xdr:col>
          <xdr:colOff>0</xdr:colOff>
          <xdr:row>852024</xdr:row>
          <xdr:rowOff>0</xdr:rowOff>
        </xdr:to>
        <xdr:sp macro="" textlink="">
          <xdr:nvSpPr>
            <xdr:cNvPr id="61146" name="Button 730" hidden="1">
              <a:extLst>
                <a:ext uri="{63B3BB69-23CF-44E3-9099-C40C66FF867C}">
                  <a14:compatExt spid="_x0000_s611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917560</xdr:row>
          <xdr:rowOff>0</xdr:rowOff>
        </xdr:from>
        <xdr:to>
          <xdr:col>10499</xdr:col>
          <xdr:colOff>0</xdr:colOff>
          <xdr:row>917560</xdr:row>
          <xdr:rowOff>0</xdr:rowOff>
        </xdr:to>
        <xdr:sp macro="" textlink="">
          <xdr:nvSpPr>
            <xdr:cNvPr id="61147" name="Button 731" hidden="1">
              <a:extLst>
                <a:ext uri="{63B3BB69-23CF-44E3-9099-C40C66FF867C}">
                  <a14:compatExt spid="_x0000_s611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983096</xdr:row>
          <xdr:rowOff>0</xdr:rowOff>
        </xdr:from>
        <xdr:to>
          <xdr:col>10499</xdr:col>
          <xdr:colOff>0</xdr:colOff>
          <xdr:row>983096</xdr:row>
          <xdr:rowOff>0</xdr:rowOff>
        </xdr:to>
        <xdr:sp macro="" textlink="">
          <xdr:nvSpPr>
            <xdr:cNvPr id="61148" name="Button 732" hidden="1">
              <a:extLst>
                <a:ext uri="{63B3BB69-23CF-44E3-9099-C40C66FF867C}">
                  <a14:compatExt spid="_x0000_s611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10753</xdr:col>
          <xdr:colOff>0</xdr:colOff>
          <xdr:row>56</xdr:row>
          <xdr:rowOff>0</xdr:rowOff>
        </xdr:from>
        <xdr:to>
          <xdr:col>10753</xdr:col>
          <xdr:colOff>0</xdr:colOff>
          <xdr:row>56</xdr:row>
          <xdr:rowOff>0</xdr:rowOff>
        </xdr:to>
        <xdr:sp macro="" textlink="">
          <xdr:nvSpPr>
            <xdr:cNvPr id="61149" name="Button 733" hidden="1">
              <a:extLst>
                <a:ext uri="{63B3BB69-23CF-44E3-9099-C40C66FF867C}">
                  <a14:compatExt spid="_x0000_s611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65592</xdr:row>
          <xdr:rowOff>0</xdr:rowOff>
        </xdr:from>
        <xdr:to>
          <xdr:col>10755</xdr:col>
          <xdr:colOff>0</xdr:colOff>
          <xdr:row>65592</xdr:row>
          <xdr:rowOff>0</xdr:rowOff>
        </xdr:to>
        <xdr:sp macro="" textlink="">
          <xdr:nvSpPr>
            <xdr:cNvPr id="61150" name="Button 734" hidden="1">
              <a:extLst>
                <a:ext uri="{63B3BB69-23CF-44E3-9099-C40C66FF867C}">
                  <a14:compatExt spid="_x0000_s611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131128</xdr:row>
          <xdr:rowOff>0</xdr:rowOff>
        </xdr:from>
        <xdr:to>
          <xdr:col>10755</xdr:col>
          <xdr:colOff>0</xdr:colOff>
          <xdr:row>131128</xdr:row>
          <xdr:rowOff>0</xdr:rowOff>
        </xdr:to>
        <xdr:sp macro="" textlink="">
          <xdr:nvSpPr>
            <xdr:cNvPr id="61151" name="Button 735" hidden="1">
              <a:extLst>
                <a:ext uri="{63B3BB69-23CF-44E3-9099-C40C66FF867C}">
                  <a14:compatExt spid="_x0000_s611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196664</xdr:row>
          <xdr:rowOff>0</xdr:rowOff>
        </xdr:from>
        <xdr:to>
          <xdr:col>10755</xdr:col>
          <xdr:colOff>0</xdr:colOff>
          <xdr:row>196664</xdr:row>
          <xdr:rowOff>0</xdr:rowOff>
        </xdr:to>
        <xdr:sp macro="" textlink="">
          <xdr:nvSpPr>
            <xdr:cNvPr id="61152" name="Button 736" hidden="1">
              <a:extLst>
                <a:ext uri="{63B3BB69-23CF-44E3-9099-C40C66FF867C}">
                  <a14:compatExt spid="_x0000_s611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262200</xdr:row>
          <xdr:rowOff>0</xdr:rowOff>
        </xdr:from>
        <xdr:to>
          <xdr:col>10755</xdr:col>
          <xdr:colOff>0</xdr:colOff>
          <xdr:row>262200</xdr:row>
          <xdr:rowOff>0</xdr:rowOff>
        </xdr:to>
        <xdr:sp macro="" textlink="">
          <xdr:nvSpPr>
            <xdr:cNvPr id="61153" name="Button 737" hidden="1">
              <a:extLst>
                <a:ext uri="{63B3BB69-23CF-44E3-9099-C40C66FF867C}">
                  <a14:compatExt spid="_x0000_s611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327736</xdr:row>
          <xdr:rowOff>0</xdr:rowOff>
        </xdr:from>
        <xdr:to>
          <xdr:col>10755</xdr:col>
          <xdr:colOff>0</xdr:colOff>
          <xdr:row>327736</xdr:row>
          <xdr:rowOff>0</xdr:rowOff>
        </xdr:to>
        <xdr:sp macro="" textlink="">
          <xdr:nvSpPr>
            <xdr:cNvPr id="61154" name="Button 738" hidden="1">
              <a:extLst>
                <a:ext uri="{63B3BB69-23CF-44E3-9099-C40C66FF867C}">
                  <a14:compatExt spid="_x0000_s611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393272</xdr:row>
          <xdr:rowOff>0</xdr:rowOff>
        </xdr:from>
        <xdr:to>
          <xdr:col>10755</xdr:col>
          <xdr:colOff>0</xdr:colOff>
          <xdr:row>393272</xdr:row>
          <xdr:rowOff>0</xdr:rowOff>
        </xdr:to>
        <xdr:sp macro="" textlink="">
          <xdr:nvSpPr>
            <xdr:cNvPr id="61155" name="Button 739" hidden="1">
              <a:extLst>
                <a:ext uri="{63B3BB69-23CF-44E3-9099-C40C66FF867C}">
                  <a14:compatExt spid="_x0000_s611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458808</xdr:row>
          <xdr:rowOff>0</xdr:rowOff>
        </xdr:from>
        <xdr:to>
          <xdr:col>10755</xdr:col>
          <xdr:colOff>0</xdr:colOff>
          <xdr:row>458808</xdr:row>
          <xdr:rowOff>0</xdr:rowOff>
        </xdr:to>
        <xdr:sp macro="" textlink="">
          <xdr:nvSpPr>
            <xdr:cNvPr id="61156" name="Button 740" hidden="1">
              <a:extLst>
                <a:ext uri="{63B3BB69-23CF-44E3-9099-C40C66FF867C}">
                  <a14:compatExt spid="_x0000_s611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524344</xdr:row>
          <xdr:rowOff>0</xdr:rowOff>
        </xdr:from>
        <xdr:to>
          <xdr:col>10755</xdr:col>
          <xdr:colOff>0</xdr:colOff>
          <xdr:row>524344</xdr:row>
          <xdr:rowOff>0</xdr:rowOff>
        </xdr:to>
        <xdr:sp macro="" textlink="">
          <xdr:nvSpPr>
            <xdr:cNvPr id="61157" name="Button 741" hidden="1">
              <a:extLst>
                <a:ext uri="{63B3BB69-23CF-44E3-9099-C40C66FF867C}">
                  <a14:compatExt spid="_x0000_s611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589880</xdr:row>
          <xdr:rowOff>0</xdr:rowOff>
        </xdr:from>
        <xdr:to>
          <xdr:col>10755</xdr:col>
          <xdr:colOff>0</xdr:colOff>
          <xdr:row>589880</xdr:row>
          <xdr:rowOff>0</xdr:rowOff>
        </xdr:to>
        <xdr:sp macro="" textlink="">
          <xdr:nvSpPr>
            <xdr:cNvPr id="61158" name="Button 742" hidden="1">
              <a:extLst>
                <a:ext uri="{63B3BB69-23CF-44E3-9099-C40C66FF867C}">
                  <a14:compatExt spid="_x0000_s611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655416</xdr:row>
          <xdr:rowOff>0</xdr:rowOff>
        </xdr:from>
        <xdr:to>
          <xdr:col>10755</xdr:col>
          <xdr:colOff>0</xdr:colOff>
          <xdr:row>655416</xdr:row>
          <xdr:rowOff>0</xdr:rowOff>
        </xdr:to>
        <xdr:sp macro="" textlink="">
          <xdr:nvSpPr>
            <xdr:cNvPr id="61159" name="Button 743" hidden="1">
              <a:extLst>
                <a:ext uri="{63B3BB69-23CF-44E3-9099-C40C66FF867C}">
                  <a14:compatExt spid="_x0000_s611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720952</xdr:row>
          <xdr:rowOff>0</xdr:rowOff>
        </xdr:from>
        <xdr:to>
          <xdr:col>10755</xdr:col>
          <xdr:colOff>0</xdr:colOff>
          <xdr:row>720952</xdr:row>
          <xdr:rowOff>0</xdr:rowOff>
        </xdr:to>
        <xdr:sp macro="" textlink="">
          <xdr:nvSpPr>
            <xdr:cNvPr id="61160" name="Button 744" hidden="1">
              <a:extLst>
                <a:ext uri="{63B3BB69-23CF-44E3-9099-C40C66FF867C}">
                  <a14:compatExt spid="_x0000_s611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786488</xdr:row>
          <xdr:rowOff>0</xdr:rowOff>
        </xdr:from>
        <xdr:to>
          <xdr:col>10755</xdr:col>
          <xdr:colOff>0</xdr:colOff>
          <xdr:row>786488</xdr:row>
          <xdr:rowOff>0</xdr:rowOff>
        </xdr:to>
        <xdr:sp macro="" textlink="">
          <xdr:nvSpPr>
            <xdr:cNvPr id="61161" name="Button 745" hidden="1">
              <a:extLst>
                <a:ext uri="{63B3BB69-23CF-44E3-9099-C40C66FF867C}">
                  <a14:compatExt spid="_x0000_s611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852024</xdr:row>
          <xdr:rowOff>0</xdr:rowOff>
        </xdr:from>
        <xdr:to>
          <xdr:col>10755</xdr:col>
          <xdr:colOff>0</xdr:colOff>
          <xdr:row>852024</xdr:row>
          <xdr:rowOff>0</xdr:rowOff>
        </xdr:to>
        <xdr:sp macro="" textlink="">
          <xdr:nvSpPr>
            <xdr:cNvPr id="61162" name="Button 746" hidden="1">
              <a:extLst>
                <a:ext uri="{63B3BB69-23CF-44E3-9099-C40C66FF867C}">
                  <a14:compatExt spid="_x0000_s611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917560</xdr:row>
          <xdr:rowOff>0</xdr:rowOff>
        </xdr:from>
        <xdr:to>
          <xdr:col>10755</xdr:col>
          <xdr:colOff>0</xdr:colOff>
          <xdr:row>917560</xdr:row>
          <xdr:rowOff>0</xdr:rowOff>
        </xdr:to>
        <xdr:sp macro="" textlink="">
          <xdr:nvSpPr>
            <xdr:cNvPr id="61163" name="Button 747" hidden="1">
              <a:extLst>
                <a:ext uri="{63B3BB69-23CF-44E3-9099-C40C66FF867C}">
                  <a14:compatExt spid="_x0000_s611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983096</xdr:row>
          <xdr:rowOff>0</xdr:rowOff>
        </xdr:from>
        <xdr:to>
          <xdr:col>10755</xdr:col>
          <xdr:colOff>0</xdr:colOff>
          <xdr:row>983096</xdr:row>
          <xdr:rowOff>0</xdr:rowOff>
        </xdr:to>
        <xdr:sp macro="" textlink="">
          <xdr:nvSpPr>
            <xdr:cNvPr id="61164" name="Button 748" hidden="1">
              <a:extLst>
                <a:ext uri="{63B3BB69-23CF-44E3-9099-C40C66FF867C}">
                  <a14:compatExt spid="_x0000_s611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11009</xdr:col>
          <xdr:colOff>0</xdr:colOff>
          <xdr:row>56</xdr:row>
          <xdr:rowOff>0</xdr:rowOff>
        </xdr:from>
        <xdr:to>
          <xdr:col>11009</xdr:col>
          <xdr:colOff>0</xdr:colOff>
          <xdr:row>56</xdr:row>
          <xdr:rowOff>0</xdr:rowOff>
        </xdr:to>
        <xdr:sp macro="" textlink="">
          <xdr:nvSpPr>
            <xdr:cNvPr id="61165" name="Button 749" hidden="1">
              <a:extLst>
                <a:ext uri="{63B3BB69-23CF-44E3-9099-C40C66FF867C}">
                  <a14:compatExt spid="_x0000_s611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65592</xdr:row>
          <xdr:rowOff>0</xdr:rowOff>
        </xdr:from>
        <xdr:to>
          <xdr:col>11011</xdr:col>
          <xdr:colOff>0</xdr:colOff>
          <xdr:row>65592</xdr:row>
          <xdr:rowOff>0</xdr:rowOff>
        </xdr:to>
        <xdr:sp macro="" textlink="">
          <xdr:nvSpPr>
            <xdr:cNvPr id="61166" name="Button 750" hidden="1">
              <a:extLst>
                <a:ext uri="{63B3BB69-23CF-44E3-9099-C40C66FF867C}">
                  <a14:compatExt spid="_x0000_s611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131128</xdr:row>
          <xdr:rowOff>0</xdr:rowOff>
        </xdr:from>
        <xdr:to>
          <xdr:col>11011</xdr:col>
          <xdr:colOff>0</xdr:colOff>
          <xdr:row>131128</xdr:row>
          <xdr:rowOff>0</xdr:rowOff>
        </xdr:to>
        <xdr:sp macro="" textlink="">
          <xdr:nvSpPr>
            <xdr:cNvPr id="61167" name="Button 751" hidden="1">
              <a:extLst>
                <a:ext uri="{63B3BB69-23CF-44E3-9099-C40C66FF867C}">
                  <a14:compatExt spid="_x0000_s611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196664</xdr:row>
          <xdr:rowOff>0</xdr:rowOff>
        </xdr:from>
        <xdr:to>
          <xdr:col>11011</xdr:col>
          <xdr:colOff>0</xdr:colOff>
          <xdr:row>196664</xdr:row>
          <xdr:rowOff>0</xdr:rowOff>
        </xdr:to>
        <xdr:sp macro="" textlink="">
          <xdr:nvSpPr>
            <xdr:cNvPr id="61168" name="Button 752" hidden="1">
              <a:extLst>
                <a:ext uri="{63B3BB69-23CF-44E3-9099-C40C66FF867C}">
                  <a14:compatExt spid="_x0000_s611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262200</xdr:row>
          <xdr:rowOff>0</xdr:rowOff>
        </xdr:from>
        <xdr:to>
          <xdr:col>11011</xdr:col>
          <xdr:colOff>0</xdr:colOff>
          <xdr:row>262200</xdr:row>
          <xdr:rowOff>0</xdr:rowOff>
        </xdr:to>
        <xdr:sp macro="" textlink="">
          <xdr:nvSpPr>
            <xdr:cNvPr id="61169" name="Button 753" hidden="1">
              <a:extLst>
                <a:ext uri="{63B3BB69-23CF-44E3-9099-C40C66FF867C}">
                  <a14:compatExt spid="_x0000_s611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327736</xdr:row>
          <xdr:rowOff>0</xdr:rowOff>
        </xdr:from>
        <xdr:to>
          <xdr:col>11011</xdr:col>
          <xdr:colOff>0</xdr:colOff>
          <xdr:row>327736</xdr:row>
          <xdr:rowOff>0</xdr:rowOff>
        </xdr:to>
        <xdr:sp macro="" textlink="">
          <xdr:nvSpPr>
            <xdr:cNvPr id="61170" name="Button 754" hidden="1">
              <a:extLst>
                <a:ext uri="{63B3BB69-23CF-44E3-9099-C40C66FF867C}">
                  <a14:compatExt spid="_x0000_s611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393272</xdr:row>
          <xdr:rowOff>0</xdr:rowOff>
        </xdr:from>
        <xdr:to>
          <xdr:col>11011</xdr:col>
          <xdr:colOff>0</xdr:colOff>
          <xdr:row>393272</xdr:row>
          <xdr:rowOff>0</xdr:rowOff>
        </xdr:to>
        <xdr:sp macro="" textlink="">
          <xdr:nvSpPr>
            <xdr:cNvPr id="61171" name="Button 755" hidden="1">
              <a:extLst>
                <a:ext uri="{63B3BB69-23CF-44E3-9099-C40C66FF867C}">
                  <a14:compatExt spid="_x0000_s611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458808</xdr:row>
          <xdr:rowOff>0</xdr:rowOff>
        </xdr:from>
        <xdr:to>
          <xdr:col>11011</xdr:col>
          <xdr:colOff>0</xdr:colOff>
          <xdr:row>458808</xdr:row>
          <xdr:rowOff>0</xdr:rowOff>
        </xdr:to>
        <xdr:sp macro="" textlink="">
          <xdr:nvSpPr>
            <xdr:cNvPr id="61172" name="Button 756" hidden="1">
              <a:extLst>
                <a:ext uri="{63B3BB69-23CF-44E3-9099-C40C66FF867C}">
                  <a14:compatExt spid="_x0000_s611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524344</xdr:row>
          <xdr:rowOff>0</xdr:rowOff>
        </xdr:from>
        <xdr:to>
          <xdr:col>11011</xdr:col>
          <xdr:colOff>0</xdr:colOff>
          <xdr:row>524344</xdr:row>
          <xdr:rowOff>0</xdr:rowOff>
        </xdr:to>
        <xdr:sp macro="" textlink="">
          <xdr:nvSpPr>
            <xdr:cNvPr id="61173" name="Button 757" hidden="1">
              <a:extLst>
                <a:ext uri="{63B3BB69-23CF-44E3-9099-C40C66FF867C}">
                  <a14:compatExt spid="_x0000_s611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589880</xdr:row>
          <xdr:rowOff>0</xdr:rowOff>
        </xdr:from>
        <xdr:to>
          <xdr:col>11011</xdr:col>
          <xdr:colOff>0</xdr:colOff>
          <xdr:row>589880</xdr:row>
          <xdr:rowOff>0</xdr:rowOff>
        </xdr:to>
        <xdr:sp macro="" textlink="">
          <xdr:nvSpPr>
            <xdr:cNvPr id="61174" name="Button 758" hidden="1">
              <a:extLst>
                <a:ext uri="{63B3BB69-23CF-44E3-9099-C40C66FF867C}">
                  <a14:compatExt spid="_x0000_s611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655416</xdr:row>
          <xdr:rowOff>0</xdr:rowOff>
        </xdr:from>
        <xdr:to>
          <xdr:col>11011</xdr:col>
          <xdr:colOff>0</xdr:colOff>
          <xdr:row>655416</xdr:row>
          <xdr:rowOff>0</xdr:rowOff>
        </xdr:to>
        <xdr:sp macro="" textlink="">
          <xdr:nvSpPr>
            <xdr:cNvPr id="61175" name="Button 759" hidden="1">
              <a:extLst>
                <a:ext uri="{63B3BB69-23CF-44E3-9099-C40C66FF867C}">
                  <a14:compatExt spid="_x0000_s611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720952</xdr:row>
          <xdr:rowOff>0</xdr:rowOff>
        </xdr:from>
        <xdr:to>
          <xdr:col>11011</xdr:col>
          <xdr:colOff>0</xdr:colOff>
          <xdr:row>720952</xdr:row>
          <xdr:rowOff>0</xdr:rowOff>
        </xdr:to>
        <xdr:sp macro="" textlink="">
          <xdr:nvSpPr>
            <xdr:cNvPr id="61176" name="Button 760" hidden="1">
              <a:extLst>
                <a:ext uri="{63B3BB69-23CF-44E3-9099-C40C66FF867C}">
                  <a14:compatExt spid="_x0000_s611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786488</xdr:row>
          <xdr:rowOff>0</xdr:rowOff>
        </xdr:from>
        <xdr:to>
          <xdr:col>11011</xdr:col>
          <xdr:colOff>0</xdr:colOff>
          <xdr:row>786488</xdr:row>
          <xdr:rowOff>0</xdr:rowOff>
        </xdr:to>
        <xdr:sp macro="" textlink="">
          <xdr:nvSpPr>
            <xdr:cNvPr id="61177" name="Button 761" hidden="1">
              <a:extLst>
                <a:ext uri="{63B3BB69-23CF-44E3-9099-C40C66FF867C}">
                  <a14:compatExt spid="_x0000_s611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852024</xdr:row>
          <xdr:rowOff>0</xdr:rowOff>
        </xdr:from>
        <xdr:to>
          <xdr:col>11011</xdr:col>
          <xdr:colOff>0</xdr:colOff>
          <xdr:row>852024</xdr:row>
          <xdr:rowOff>0</xdr:rowOff>
        </xdr:to>
        <xdr:sp macro="" textlink="">
          <xdr:nvSpPr>
            <xdr:cNvPr id="61178" name="Button 762" hidden="1">
              <a:extLst>
                <a:ext uri="{63B3BB69-23CF-44E3-9099-C40C66FF867C}">
                  <a14:compatExt spid="_x0000_s611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917560</xdr:row>
          <xdr:rowOff>0</xdr:rowOff>
        </xdr:from>
        <xdr:to>
          <xdr:col>11011</xdr:col>
          <xdr:colOff>0</xdr:colOff>
          <xdr:row>917560</xdr:row>
          <xdr:rowOff>0</xdr:rowOff>
        </xdr:to>
        <xdr:sp macro="" textlink="">
          <xdr:nvSpPr>
            <xdr:cNvPr id="61179" name="Button 763" hidden="1">
              <a:extLst>
                <a:ext uri="{63B3BB69-23CF-44E3-9099-C40C66FF867C}">
                  <a14:compatExt spid="_x0000_s611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983096</xdr:row>
          <xdr:rowOff>0</xdr:rowOff>
        </xdr:from>
        <xdr:to>
          <xdr:col>11011</xdr:col>
          <xdr:colOff>0</xdr:colOff>
          <xdr:row>983096</xdr:row>
          <xdr:rowOff>0</xdr:rowOff>
        </xdr:to>
        <xdr:sp macro="" textlink="">
          <xdr:nvSpPr>
            <xdr:cNvPr id="61180" name="Button 764" hidden="1">
              <a:extLst>
                <a:ext uri="{63B3BB69-23CF-44E3-9099-C40C66FF867C}">
                  <a14:compatExt spid="_x0000_s611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11265</xdr:col>
          <xdr:colOff>0</xdr:colOff>
          <xdr:row>56</xdr:row>
          <xdr:rowOff>0</xdr:rowOff>
        </xdr:from>
        <xdr:to>
          <xdr:col>11265</xdr:col>
          <xdr:colOff>0</xdr:colOff>
          <xdr:row>56</xdr:row>
          <xdr:rowOff>0</xdr:rowOff>
        </xdr:to>
        <xdr:sp macro="" textlink="">
          <xdr:nvSpPr>
            <xdr:cNvPr id="61181" name="Button 765" hidden="1">
              <a:extLst>
                <a:ext uri="{63B3BB69-23CF-44E3-9099-C40C66FF867C}">
                  <a14:compatExt spid="_x0000_s611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65592</xdr:row>
          <xdr:rowOff>0</xdr:rowOff>
        </xdr:from>
        <xdr:to>
          <xdr:col>11267</xdr:col>
          <xdr:colOff>0</xdr:colOff>
          <xdr:row>65592</xdr:row>
          <xdr:rowOff>0</xdr:rowOff>
        </xdr:to>
        <xdr:sp macro="" textlink="">
          <xdr:nvSpPr>
            <xdr:cNvPr id="61182" name="Button 766" hidden="1">
              <a:extLst>
                <a:ext uri="{63B3BB69-23CF-44E3-9099-C40C66FF867C}">
                  <a14:compatExt spid="_x0000_s611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131128</xdr:row>
          <xdr:rowOff>0</xdr:rowOff>
        </xdr:from>
        <xdr:to>
          <xdr:col>11267</xdr:col>
          <xdr:colOff>0</xdr:colOff>
          <xdr:row>131128</xdr:row>
          <xdr:rowOff>0</xdr:rowOff>
        </xdr:to>
        <xdr:sp macro="" textlink="">
          <xdr:nvSpPr>
            <xdr:cNvPr id="61183" name="Button 767" hidden="1">
              <a:extLst>
                <a:ext uri="{63B3BB69-23CF-44E3-9099-C40C66FF867C}">
                  <a14:compatExt spid="_x0000_s611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196664</xdr:row>
          <xdr:rowOff>0</xdr:rowOff>
        </xdr:from>
        <xdr:to>
          <xdr:col>11267</xdr:col>
          <xdr:colOff>0</xdr:colOff>
          <xdr:row>196664</xdr:row>
          <xdr:rowOff>0</xdr:rowOff>
        </xdr:to>
        <xdr:sp macro="" textlink="">
          <xdr:nvSpPr>
            <xdr:cNvPr id="61184" name="Button 768" hidden="1">
              <a:extLst>
                <a:ext uri="{63B3BB69-23CF-44E3-9099-C40C66FF867C}">
                  <a14:compatExt spid="_x0000_s611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262200</xdr:row>
          <xdr:rowOff>0</xdr:rowOff>
        </xdr:from>
        <xdr:to>
          <xdr:col>11267</xdr:col>
          <xdr:colOff>0</xdr:colOff>
          <xdr:row>262200</xdr:row>
          <xdr:rowOff>0</xdr:rowOff>
        </xdr:to>
        <xdr:sp macro="" textlink="">
          <xdr:nvSpPr>
            <xdr:cNvPr id="61185" name="Button 769" hidden="1">
              <a:extLst>
                <a:ext uri="{63B3BB69-23CF-44E3-9099-C40C66FF867C}">
                  <a14:compatExt spid="_x0000_s611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327736</xdr:row>
          <xdr:rowOff>0</xdr:rowOff>
        </xdr:from>
        <xdr:to>
          <xdr:col>11267</xdr:col>
          <xdr:colOff>0</xdr:colOff>
          <xdr:row>327736</xdr:row>
          <xdr:rowOff>0</xdr:rowOff>
        </xdr:to>
        <xdr:sp macro="" textlink="">
          <xdr:nvSpPr>
            <xdr:cNvPr id="61186" name="Button 770" hidden="1">
              <a:extLst>
                <a:ext uri="{63B3BB69-23CF-44E3-9099-C40C66FF867C}">
                  <a14:compatExt spid="_x0000_s611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393272</xdr:row>
          <xdr:rowOff>0</xdr:rowOff>
        </xdr:from>
        <xdr:to>
          <xdr:col>11267</xdr:col>
          <xdr:colOff>0</xdr:colOff>
          <xdr:row>393272</xdr:row>
          <xdr:rowOff>0</xdr:rowOff>
        </xdr:to>
        <xdr:sp macro="" textlink="">
          <xdr:nvSpPr>
            <xdr:cNvPr id="61187" name="Button 771" hidden="1">
              <a:extLst>
                <a:ext uri="{63B3BB69-23CF-44E3-9099-C40C66FF867C}">
                  <a14:compatExt spid="_x0000_s611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458808</xdr:row>
          <xdr:rowOff>0</xdr:rowOff>
        </xdr:from>
        <xdr:to>
          <xdr:col>11267</xdr:col>
          <xdr:colOff>0</xdr:colOff>
          <xdr:row>458808</xdr:row>
          <xdr:rowOff>0</xdr:rowOff>
        </xdr:to>
        <xdr:sp macro="" textlink="">
          <xdr:nvSpPr>
            <xdr:cNvPr id="61188" name="Button 772" hidden="1">
              <a:extLst>
                <a:ext uri="{63B3BB69-23CF-44E3-9099-C40C66FF867C}">
                  <a14:compatExt spid="_x0000_s611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524344</xdr:row>
          <xdr:rowOff>0</xdr:rowOff>
        </xdr:from>
        <xdr:to>
          <xdr:col>11267</xdr:col>
          <xdr:colOff>0</xdr:colOff>
          <xdr:row>524344</xdr:row>
          <xdr:rowOff>0</xdr:rowOff>
        </xdr:to>
        <xdr:sp macro="" textlink="">
          <xdr:nvSpPr>
            <xdr:cNvPr id="61189" name="Button 773" hidden="1">
              <a:extLst>
                <a:ext uri="{63B3BB69-23CF-44E3-9099-C40C66FF867C}">
                  <a14:compatExt spid="_x0000_s611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589880</xdr:row>
          <xdr:rowOff>0</xdr:rowOff>
        </xdr:from>
        <xdr:to>
          <xdr:col>11267</xdr:col>
          <xdr:colOff>0</xdr:colOff>
          <xdr:row>589880</xdr:row>
          <xdr:rowOff>0</xdr:rowOff>
        </xdr:to>
        <xdr:sp macro="" textlink="">
          <xdr:nvSpPr>
            <xdr:cNvPr id="61190" name="Button 774" hidden="1">
              <a:extLst>
                <a:ext uri="{63B3BB69-23CF-44E3-9099-C40C66FF867C}">
                  <a14:compatExt spid="_x0000_s611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655416</xdr:row>
          <xdr:rowOff>0</xdr:rowOff>
        </xdr:from>
        <xdr:to>
          <xdr:col>11267</xdr:col>
          <xdr:colOff>0</xdr:colOff>
          <xdr:row>655416</xdr:row>
          <xdr:rowOff>0</xdr:rowOff>
        </xdr:to>
        <xdr:sp macro="" textlink="">
          <xdr:nvSpPr>
            <xdr:cNvPr id="61191" name="Button 775" hidden="1">
              <a:extLst>
                <a:ext uri="{63B3BB69-23CF-44E3-9099-C40C66FF867C}">
                  <a14:compatExt spid="_x0000_s611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720952</xdr:row>
          <xdr:rowOff>0</xdr:rowOff>
        </xdr:from>
        <xdr:to>
          <xdr:col>11267</xdr:col>
          <xdr:colOff>0</xdr:colOff>
          <xdr:row>720952</xdr:row>
          <xdr:rowOff>0</xdr:rowOff>
        </xdr:to>
        <xdr:sp macro="" textlink="">
          <xdr:nvSpPr>
            <xdr:cNvPr id="61192" name="Button 776" hidden="1">
              <a:extLst>
                <a:ext uri="{63B3BB69-23CF-44E3-9099-C40C66FF867C}">
                  <a14:compatExt spid="_x0000_s611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786488</xdr:row>
          <xdr:rowOff>0</xdr:rowOff>
        </xdr:from>
        <xdr:to>
          <xdr:col>11267</xdr:col>
          <xdr:colOff>0</xdr:colOff>
          <xdr:row>786488</xdr:row>
          <xdr:rowOff>0</xdr:rowOff>
        </xdr:to>
        <xdr:sp macro="" textlink="">
          <xdr:nvSpPr>
            <xdr:cNvPr id="61193" name="Button 777" hidden="1">
              <a:extLst>
                <a:ext uri="{63B3BB69-23CF-44E3-9099-C40C66FF867C}">
                  <a14:compatExt spid="_x0000_s611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852024</xdr:row>
          <xdr:rowOff>0</xdr:rowOff>
        </xdr:from>
        <xdr:to>
          <xdr:col>11267</xdr:col>
          <xdr:colOff>0</xdr:colOff>
          <xdr:row>852024</xdr:row>
          <xdr:rowOff>0</xdr:rowOff>
        </xdr:to>
        <xdr:sp macro="" textlink="">
          <xdr:nvSpPr>
            <xdr:cNvPr id="61194" name="Button 778" hidden="1">
              <a:extLst>
                <a:ext uri="{63B3BB69-23CF-44E3-9099-C40C66FF867C}">
                  <a14:compatExt spid="_x0000_s611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917560</xdr:row>
          <xdr:rowOff>0</xdr:rowOff>
        </xdr:from>
        <xdr:to>
          <xdr:col>11267</xdr:col>
          <xdr:colOff>0</xdr:colOff>
          <xdr:row>917560</xdr:row>
          <xdr:rowOff>0</xdr:rowOff>
        </xdr:to>
        <xdr:sp macro="" textlink="">
          <xdr:nvSpPr>
            <xdr:cNvPr id="61195" name="Button 779" hidden="1">
              <a:extLst>
                <a:ext uri="{63B3BB69-23CF-44E3-9099-C40C66FF867C}">
                  <a14:compatExt spid="_x0000_s611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983096</xdr:row>
          <xdr:rowOff>0</xdr:rowOff>
        </xdr:from>
        <xdr:to>
          <xdr:col>11267</xdr:col>
          <xdr:colOff>0</xdr:colOff>
          <xdr:row>983096</xdr:row>
          <xdr:rowOff>0</xdr:rowOff>
        </xdr:to>
        <xdr:sp macro="" textlink="">
          <xdr:nvSpPr>
            <xdr:cNvPr id="61196" name="Button 780" hidden="1">
              <a:extLst>
                <a:ext uri="{63B3BB69-23CF-44E3-9099-C40C66FF867C}">
                  <a14:compatExt spid="_x0000_s611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11521</xdr:col>
          <xdr:colOff>0</xdr:colOff>
          <xdr:row>56</xdr:row>
          <xdr:rowOff>0</xdr:rowOff>
        </xdr:from>
        <xdr:to>
          <xdr:col>11521</xdr:col>
          <xdr:colOff>0</xdr:colOff>
          <xdr:row>56</xdr:row>
          <xdr:rowOff>0</xdr:rowOff>
        </xdr:to>
        <xdr:sp macro="" textlink="">
          <xdr:nvSpPr>
            <xdr:cNvPr id="61197" name="Button 781" hidden="1">
              <a:extLst>
                <a:ext uri="{63B3BB69-23CF-44E3-9099-C40C66FF867C}">
                  <a14:compatExt spid="_x0000_s611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65592</xdr:row>
          <xdr:rowOff>0</xdr:rowOff>
        </xdr:from>
        <xdr:to>
          <xdr:col>11523</xdr:col>
          <xdr:colOff>0</xdr:colOff>
          <xdr:row>65592</xdr:row>
          <xdr:rowOff>0</xdr:rowOff>
        </xdr:to>
        <xdr:sp macro="" textlink="">
          <xdr:nvSpPr>
            <xdr:cNvPr id="61198" name="Button 782" hidden="1">
              <a:extLst>
                <a:ext uri="{63B3BB69-23CF-44E3-9099-C40C66FF867C}">
                  <a14:compatExt spid="_x0000_s611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131128</xdr:row>
          <xdr:rowOff>0</xdr:rowOff>
        </xdr:from>
        <xdr:to>
          <xdr:col>11523</xdr:col>
          <xdr:colOff>0</xdr:colOff>
          <xdr:row>131128</xdr:row>
          <xdr:rowOff>0</xdr:rowOff>
        </xdr:to>
        <xdr:sp macro="" textlink="">
          <xdr:nvSpPr>
            <xdr:cNvPr id="61199" name="Button 783" hidden="1">
              <a:extLst>
                <a:ext uri="{63B3BB69-23CF-44E3-9099-C40C66FF867C}">
                  <a14:compatExt spid="_x0000_s611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196664</xdr:row>
          <xdr:rowOff>0</xdr:rowOff>
        </xdr:from>
        <xdr:to>
          <xdr:col>11523</xdr:col>
          <xdr:colOff>0</xdr:colOff>
          <xdr:row>196664</xdr:row>
          <xdr:rowOff>0</xdr:rowOff>
        </xdr:to>
        <xdr:sp macro="" textlink="">
          <xdr:nvSpPr>
            <xdr:cNvPr id="61200" name="Button 784" hidden="1">
              <a:extLst>
                <a:ext uri="{63B3BB69-23CF-44E3-9099-C40C66FF867C}">
                  <a14:compatExt spid="_x0000_s612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262200</xdr:row>
          <xdr:rowOff>0</xdr:rowOff>
        </xdr:from>
        <xdr:to>
          <xdr:col>11523</xdr:col>
          <xdr:colOff>0</xdr:colOff>
          <xdr:row>262200</xdr:row>
          <xdr:rowOff>0</xdr:rowOff>
        </xdr:to>
        <xdr:sp macro="" textlink="">
          <xdr:nvSpPr>
            <xdr:cNvPr id="61201" name="Button 785" hidden="1">
              <a:extLst>
                <a:ext uri="{63B3BB69-23CF-44E3-9099-C40C66FF867C}">
                  <a14:compatExt spid="_x0000_s612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327736</xdr:row>
          <xdr:rowOff>0</xdr:rowOff>
        </xdr:from>
        <xdr:to>
          <xdr:col>11523</xdr:col>
          <xdr:colOff>0</xdr:colOff>
          <xdr:row>327736</xdr:row>
          <xdr:rowOff>0</xdr:rowOff>
        </xdr:to>
        <xdr:sp macro="" textlink="">
          <xdr:nvSpPr>
            <xdr:cNvPr id="61202" name="Button 786" hidden="1">
              <a:extLst>
                <a:ext uri="{63B3BB69-23CF-44E3-9099-C40C66FF867C}">
                  <a14:compatExt spid="_x0000_s612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393272</xdr:row>
          <xdr:rowOff>0</xdr:rowOff>
        </xdr:from>
        <xdr:to>
          <xdr:col>11523</xdr:col>
          <xdr:colOff>0</xdr:colOff>
          <xdr:row>393272</xdr:row>
          <xdr:rowOff>0</xdr:rowOff>
        </xdr:to>
        <xdr:sp macro="" textlink="">
          <xdr:nvSpPr>
            <xdr:cNvPr id="61203" name="Button 787" hidden="1">
              <a:extLst>
                <a:ext uri="{63B3BB69-23CF-44E3-9099-C40C66FF867C}">
                  <a14:compatExt spid="_x0000_s612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458808</xdr:row>
          <xdr:rowOff>0</xdr:rowOff>
        </xdr:from>
        <xdr:to>
          <xdr:col>11523</xdr:col>
          <xdr:colOff>0</xdr:colOff>
          <xdr:row>458808</xdr:row>
          <xdr:rowOff>0</xdr:rowOff>
        </xdr:to>
        <xdr:sp macro="" textlink="">
          <xdr:nvSpPr>
            <xdr:cNvPr id="61204" name="Button 788" hidden="1">
              <a:extLst>
                <a:ext uri="{63B3BB69-23CF-44E3-9099-C40C66FF867C}">
                  <a14:compatExt spid="_x0000_s612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524344</xdr:row>
          <xdr:rowOff>0</xdr:rowOff>
        </xdr:from>
        <xdr:to>
          <xdr:col>11523</xdr:col>
          <xdr:colOff>0</xdr:colOff>
          <xdr:row>524344</xdr:row>
          <xdr:rowOff>0</xdr:rowOff>
        </xdr:to>
        <xdr:sp macro="" textlink="">
          <xdr:nvSpPr>
            <xdr:cNvPr id="61205" name="Button 789" hidden="1">
              <a:extLst>
                <a:ext uri="{63B3BB69-23CF-44E3-9099-C40C66FF867C}">
                  <a14:compatExt spid="_x0000_s612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589880</xdr:row>
          <xdr:rowOff>0</xdr:rowOff>
        </xdr:from>
        <xdr:to>
          <xdr:col>11523</xdr:col>
          <xdr:colOff>0</xdr:colOff>
          <xdr:row>589880</xdr:row>
          <xdr:rowOff>0</xdr:rowOff>
        </xdr:to>
        <xdr:sp macro="" textlink="">
          <xdr:nvSpPr>
            <xdr:cNvPr id="61206" name="Button 790" hidden="1">
              <a:extLst>
                <a:ext uri="{63B3BB69-23CF-44E3-9099-C40C66FF867C}">
                  <a14:compatExt spid="_x0000_s612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655416</xdr:row>
          <xdr:rowOff>0</xdr:rowOff>
        </xdr:from>
        <xdr:to>
          <xdr:col>11523</xdr:col>
          <xdr:colOff>0</xdr:colOff>
          <xdr:row>655416</xdr:row>
          <xdr:rowOff>0</xdr:rowOff>
        </xdr:to>
        <xdr:sp macro="" textlink="">
          <xdr:nvSpPr>
            <xdr:cNvPr id="61207" name="Button 791" hidden="1">
              <a:extLst>
                <a:ext uri="{63B3BB69-23CF-44E3-9099-C40C66FF867C}">
                  <a14:compatExt spid="_x0000_s612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720952</xdr:row>
          <xdr:rowOff>0</xdr:rowOff>
        </xdr:from>
        <xdr:to>
          <xdr:col>11523</xdr:col>
          <xdr:colOff>0</xdr:colOff>
          <xdr:row>720952</xdr:row>
          <xdr:rowOff>0</xdr:rowOff>
        </xdr:to>
        <xdr:sp macro="" textlink="">
          <xdr:nvSpPr>
            <xdr:cNvPr id="61208" name="Button 792" hidden="1">
              <a:extLst>
                <a:ext uri="{63B3BB69-23CF-44E3-9099-C40C66FF867C}">
                  <a14:compatExt spid="_x0000_s612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786488</xdr:row>
          <xdr:rowOff>0</xdr:rowOff>
        </xdr:from>
        <xdr:to>
          <xdr:col>11523</xdr:col>
          <xdr:colOff>0</xdr:colOff>
          <xdr:row>786488</xdr:row>
          <xdr:rowOff>0</xdr:rowOff>
        </xdr:to>
        <xdr:sp macro="" textlink="">
          <xdr:nvSpPr>
            <xdr:cNvPr id="61209" name="Button 793" hidden="1">
              <a:extLst>
                <a:ext uri="{63B3BB69-23CF-44E3-9099-C40C66FF867C}">
                  <a14:compatExt spid="_x0000_s612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852024</xdr:row>
          <xdr:rowOff>0</xdr:rowOff>
        </xdr:from>
        <xdr:to>
          <xdr:col>11523</xdr:col>
          <xdr:colOff>0</xdr:colOff>
          <xdr:row>852024</xdr:row>
          <xdr:rowOff>0</xdr:rowOff>
        </xdr:to>
        <xdr:sp macro="" textlink="">
          <xdr:nvSpPr>
            <xdr:cNvPr id="61210" name="Button 794" hidden="1">
              <a:extLst>
                <a:ext uri="{63B3BB69-23CF-44E3-9099-C40C66FF867C}">
                  <a14:compatExt spid="_x0000_s612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917560</xdr:row>
          <xdr:rowOff>0</xdr:rowOff>
        </xdr:from>
        <xdr:to>
          <xdr:col>11523</xdr:col>
          <xdr:colOff>0</xdr:colOff>
          <xdr:row>917560</xdr:row>
          <xdr:rowOff>0</xdr:rowOff>
        </xdr:to>
        <xdr:sp macro="" textlink="">
          <xdr:nvSpPr>
            <xdr:cNvPr id="61211" name="Button 795" hidden="1">
              <a:extLst>
                <a:ext uri="{63B3BB69-23CF-44E3-9099-C40C66FF867C}">
                  <a14:compatExt spid="_x0000_s612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983096</xdr:row>
          <xdr:rowOff>0</xdr:rowOff>
        </xdr:from>
        <xdr:to>
          <xdr:col>11523</xdr:col>
          <xdr:colOff>0</xdr:colOff>
          <xdr:row>983096</xdr:row>
          <xdr:rowOff>0</xdr:rowOff>
        </xdr:to>
        <xdr:sp macro="" textlink="">
          <xdr:nvSpPr>
            <xdr:cNvPr id="61212" name="Button 796" hidden="1">
              <a:extLst>
                <a:ext uri="{63B3BB69-23CF-44E3-9099-C40C66FF867C}">
                  <a14:compatExt spid="_x0000_s612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11777</xdr:col>
          <xdr:colOff>0</xdr:colOff>
          <xdr:row>56</xdr:row>
          <xdr:rowOff>0</xdr:rowOff>
        </xdr:from>
        <xdr:to>
          <xdr:col>11777</xdr:col>
          <xdr:colOff>0</xdr:colOff>
          <xdr:row>56</xdr:row>
          <xdr:rowOff>0</xdr:rowOff>
        </xdr:to>
        <xdr:sp macro="" textlink="">
          <xdr:nvSpPr>
            <xdr:cNvPr id="61213" name="Button 797" hidden="1">
              <a:extLst>
                <a:ext uri="{63B3BB69-23CF-44E3-9099-C40C66FF867C}">
                  <a14:compatExt spid="_x0000_s612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65592</xdr:row>
          <xdr:rowOff>0</xdr:rowOff>
        </xdr:from>
        <xdr:to>
          <xdr:col>11779</xdr:col>
          <xdr:colOff>0</xdr:colOff>
          <xdr:row>65592</xdr:row>
          <xdr:rowOff>0</xdr:rowOff>
        </xdr:to>
        <xdr:sp macro="" textlink="">
          <xdr:nvSpPr>
            <xdr:cNvPr id="61214" name="Button 798" hidden="1">
              <a:extLst>
                <a:ext uri="{63B3BB69-23CF-44E3-9099-C40C66FF867C}">
                  <a14:compatExt spid="_x0000_s612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131128</xdr:row>
          <xdr:rowOff>0</xdr:rowOff>
        </xdr:from>
        <xdr:to>
          <xdr:col>11779</xdr:col>
          <xdr:colOff>0</xdr:colOff>
          <xdr:row>131128</xdr:row>
          <xdr:rowOff>0</xdr:rowOff>
        </xdr:to>
        <xdr:sp macro="" textlink="">
          <xdr:nvSpPr>
            <xdr:cNvPr id="61215" name="Button 799" hidden="1">
              <a:extLst>
                <a:ext uri="{63B3BB69-23CF-44E3-9099-C40C66FF867C}">
                  <a14:compatExt spid="_x0000_s612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196664</xdr:row>
          <xdr:rowOff>0</xdr:rowOff>
        </xdr:from>
        <xdr:to>
          <xdr:col>11779</xdr:col>
          <xdr:colOff>0</xdr:colOff>
          <xdr:row>196664</xdr:row>
          <xdr:rowOff>0</xdr:rowOff>
        </xdr:to>
        <xdr:sp macro="" textlink="">
          <xdr:nvSpPr>
            <xdr:cNvPr id="61216" name="Button 800" hidden="1">
              <a:extLst>
                <a:ext uri="{63B3BB69-23CF-44E3-9099-C40C66FF867C}">
                  <a14:compatExt spid="_x0000_s612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262200</xdr:row>
          <xdr:rowOff>0</xdr:rowOff>
        </xdr:from>
        <xdr:to>
          <xdr:col>11779</xdr:col>
          <xdr:colOff>0</xdr:colOff>
          <xdr:row>262200</xdr:row>
          <xdr:rowOff>0</xdr:rowOff>
        </xdr:to>
        <xdr:sp macro="" textlink="">
          <xdr:nvSpPr>
            <xdr:cNvPr id="61217" name="Button 801" hidden="1">
              <a:extLst>
                <a:ext uri="{63B3BB69-23CF-44E3-9099-C40C66FF867C}">
                  <a14:compatExt spid="_x0000_s612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327736</xdr:row>
          <xdr:rowOff>0</xdr:rowOff>
        </xdr:from>
        <xdr:to>
          <xdr:col>11779</xdr:col>
          <xdr:colOff>0</xdr:colOff>
          <xdr:row>327736</xdr:row>
          <xdr:rowOff>0</xdr:rowOff>
        </xdr:to>
        <xdr:sp macro="" textlink="">
          <xdr:nvSpPr>
            <xdr:cNvPr id="61218" name="Button 802" hidden="1">
              <a:extLst>
                <a:ext uri="{63B3BB69-23CF-44E3-9099-C40C66FF867C}">
                  <a14:compatExt spid="_x0000_s612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393272</xdr:row>
          <xdr:rowOff>0</xdr:rowOff>
        </xdr:from>
        <xdr:to>
          <xdr:col>11779</xdr:col>
          <xdr:colOff>0</xdr:colOff>
          <xdr:row>393272</xdr:row>
          <xdr:rowOff>0</xdr:rowOff>
        </xdr:to>
        <xdr:sp macro="" textlink="">
          <xdr:nvSpPr>
            <xdr:cNvPr id="61219" name="Button 803" hidden="1">
              <a:extLst>
                <a:ext uri="{63B3BB69-23CF-44E3-9099-C40C66FF867C}">
                  <a14:compatExt spid="_x0000_s612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458808</xdr:row>
          <xdr:rowOff>0</xdr:rowOff>
        </xdr:from>
        <xdr:to>
          <xdr:col>11779</xdr:col>
          <xdr:colOff>0</xdr:colOff>
          <xdr:row>458808</xdr:row>
          <xdr:rowOff>0</xdr:rowOff>
        </xdr:to>
        <xdr:sp macro="" textlink="">
          <xdr:nvSpPr>
            <xdr:cNvPr id="61220" name="Button 804" hidden="1">
              <a:extLst>
                <a:ext uri="{63B3BB69-23CF-44E3-9099-C40C66FF867C}">
                  <a14:compatExt spid="_x0000_s612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524344</xdr:row>
          <xdr:rowOff>0</xdr:rowOff>
        </xdr:from>
        <xdr:to>
          <xdr:col>11779</xdr:col>
          <xdr:colOff>0</xdr:colOff>
          <xdr:row>524344</xdr:row>
          <xdr:rowOff>0</xdr:rowOff>
        </xdr:to>
        <xdr:sp macro="" textlink="">
          <xdr:nvSpPr>
            <xdr:cNvPr id="61221" name="Button 805" hidden="1">
              <a:extLst>
                <a:ext uri="{63B3BB69-23CF-44E3-9099-C40C66FF867C}">
                  <a14:compatExt spid="_x0000_s612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589880</xdr:row>
          <xdr:rowOff>0</xdr:rowOff>
        </xdr:from>
        <xdr:to>
          <xdr:col>11779</xdr:col>
          <xdr:colOff>0</xdr:colOff>
          <xdr:row>589880</xdr:row>
          <xdr:rowOff>0</xdr:rowOff>
        </xdr:to>
        <xdr:sp macro="" textlink="">
          <xdr:nvSpPr>
            <xdr:cNvPr id="61222" name="Button 806" hidden="1">
              <a:extLst>
                <a:ext uri="{63B3BB69-23CF-44E3-9099-C40C66FF867C}">
                  <a14:compatExt spid="_x0000_s612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655416</xdr:row>
          <xdr:rowOff>0</xdr:rowOff>
        </xdr:from>
        <xdr:to>
          <xdr:col>11779</xdr:col>
          <xdr:colOff>0</xdr:colOff>
          <xdr:row>655416</xdr:row>
          <xdr:rowOff>0</xdr:rowOff>
        </xdr:to>
        <xdr:sp macro="" textlink="">
          <xdr:nvSpPr>
            <xdr:cNvPr id="61223" name="Button 807" hidden="1">
              <a:extLst>
                <a:ext uri="{63B3BB69-23CF-44E3-9099-C40C66FF867C}">
                  <a14:compatExt spid="_x0000_s612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720952</xdr:row>
          <xdr:rowOff>0</xdr:rowOff>
        </xdr:from>
        <xdr:to>
          <xdr:col>11779</xdr:col>
          <xdr:colOff>0</xdr:colOff>
          <xdr:row>720952</xdr:row>
          <xdr:rowOff>0</xdr:rowOff>
        </xdr:to>
        <xdr:sp macro="" textlink="">
          <xdr:nvSpPr>
            <xdr:cNvPr id="61224" name="Button 808" hidden="1">
              <a:extLst>
                <a:ext uri="{63B3BB69-23CF-44E3-9099-C40C66FF867C}">
                  <a14:compatExt spid="_x0000_s612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786488</xdr:row>
          <xdr:rowOff>0</xdr:rowOff>
        </xdr:from>
        <xdr:to>
          <xdr:col>11779</xdr:col>
          <xdr:colOff>0</xdr:colOff>
          <xdr:row>786488</xdr:row>
          <xdr:rowOff>0</xdr:rowOff>
        </xdr:to>
        <xdr:sp macro="" textlink="">
          <xdr:nvSpPr>
            <xdr:cNvPr id="61225" name="Button 809" hidden="1">
              <a:extLst>
                <a:ext uri="{63B3BB69-23CF-44E3-9099-C40C66FF867C}">
                  <a14:compatExt spid="_x0000_s612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852024</xdr:row>
          <xdr:rowOff>0</xdr:rowOff>
        </xdr:from>
        <xdr:to>
          <xdr:col>11779</xdr:col>
          <xdr:colOff>0</xdr:colOff>
          <xdr:row>852024</xdr:row>
          <xdr:rowOff>0</xdr:rowOff>
        </xdr:to>
        <xdr:sp macro="" textlink="">
          <xdr:nvSpPr>
            <xdr:cNvPr id="61226" name="Button 810" hidden="1">
              <a:extLst>
                <a:ext uri="{63B3BB69-23CF-44E3-9099-C40C66FF867C}">
                  <a14:compatExt spid="_x0000_s612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917560</xdr:row>
          <xdr:rowOff>0</xdr:rowOff>
        </xdr:from>
        <xdr:to>
          <xdr:col>11779</xdr:col>
          <xdr:colOff>0</xdr:colOff>
          <xdr:row>917560</xdr:row>
          <xdr:rowOff>0</xdr:rowOff>
        </xdr:to>
        <xdr:sp macro="" textlink="">
          <xdr:nvSpPr>
            <xdr:cNvPr id="61227" name="Button 811" hidden="1">
              <a:extLst>
                <a:ext uri="{63B3BB69-23CF-44E3-9099-C40C66FF867C}">
                  <a14:compatExt spid="_x0000_s612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983096</xdr:row>
          <xdr:rowOff>0</xdr:rowOff>
        </xdr:from>
        <xdr:to>
          <xdr:col>11779</xdr:col>
          <xdr:colOff>0</xdr:colOff>
          <xdr:row>983096</xdr:row>
          <xdr:rowOff>0</xdr:rowOff>
        </xdr:to>
        <xdr:sp macro="" textlink="">
          <xdr:nvSpPr>
            <xdr:cNvPr id="61228" name="Button 812" hidden="1">
              <a:extLst>
                <a:ext uri="{63B3BB69-23CF-44E3-9099-C40C66FF867C}">
                  <a14:compatExt spid="_x0000_s612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12033</xdr:col>
          <xdr:colOff>0</xdr:colOff>
          <xdr:row>56</xdr:row>
          <xdr:rowOff>0</xdr:rowOff>
        </xdr:from>
        <xdr:to>
          <xdr:col>12033</xdr:col>
          <xdr:colOff>0</xdr:colOff>
          <xdr:row>56</xdr:row>
          <xdr:rowOff>0</xdr:rowOff>
        </xdr:to>
        <xdr:sp macro="" textlink="">
          <xdr:nvSpPr>
            <xdr:cNvPr id="61229" name="Button 813" hidden="1">
              <a:extLst>
                <a:ext uri="{63B3BB69-23CF-44E3-9099-C40C66FF867C}">
                  <a14:compatExt spid="_x0000_s612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65592</xdr:row>
          <xdr:rowOff>0</xdr:rowOff>
        </xdr:from>
        <xdr:to>
          <xdr:col>12035</xdr:col>
          <xdr:colOff>0</xdr:colOff>
          <xdr:row>65592</xdr:row>
          <xdr:rowOff>0</xdr:rowOff>
        </xdr:to>
        <xdr:sp macro="" textlink="">
          <xdr:nvSpPr>
            <xdr:cNvPr id="61230" name="Button 814" hidden="1">
              <a:extLst>
                <a:ext uri="{63B3BB69-23CF-44E3-9099-C40C66FF867C}">
                  <a14:compatExt spid="_x0000_s612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131128</xdr:row>
          <xdr:rowOff>0</xdr:rowOff>
        </xdr:from>
        <xdr:to>
          <xdr:col>12035</xdr:col>
          <xdr:colOff>0</xdr:colOff>
          <xdr:row>131128</xdr:row>
          <xdr:rowOff>0</xdr:rowOff>
        </xdr:to>
        <xdr:sp macro="" textlink="">
          <xdr:nvSpPr>
            <xdr:cNvPr id="61231" name="Button 815" hidden="1">
              <a:extLst>
                <a:ext uri="{63B3BB69-23CF-44E3-9099-C40C66FF867C}">
                  <a14:compatExt spid="_x0000_s612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196664</xdr:row>
          <xdr:rowOff>0</xdr:rowOff>
        </xdr:from>
        <xdr:to>
          <xdr:col>12035</xdr:col>
          <xdr:colOff>0</xdr:colOff>
          <xdr:row>196664</xdr:row>
          <xdr:rowOff>0</xdr:rowOff>
        </xdr:to>
        <xdr:sp macro="" textlink="">
          <xdr:nvSpPr>
            <xdr:cNvPr id="61232" name="Button 816" hidden="1">
              <a:extLst>
                <a:ext uri="{63B3BB69-23CF-44E3-9099-C40C66FF867C}">
                  <a14:compatExt spid="_x0000_s612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262200</xdr:row>
          <xdr:rowOff>0</xdr:rowOff>
        </xdr:from>
        <xdr:to>
          <xdr:col>12035</xdr:col>
          <xdr:colOff>0</xdr:colOff>
          <xdr:row>262200</xdr:row>
          <xdr:rowOff>0</xdr:rowOff>
        </xdr:to>
        <xdr:sp macro="" textlink="">
          <xdr:nvSpPr>
            <xdr:cNvPr id="61233" name="Button 817" hidden="1">
              <a:extLst>
                <a:ext uri="{63B3BB69-23CF-44E3-9099-C40C66FF867C}">
                  <a14:compatExt spid="_x0000_s612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327736</xdr:row>
          <xdr:rowOff>0</xdr:rowOff>
        </xdr:from>
        <xdr:to>
          <xdr:col>12035</xdr:col>
          <xdr:colOff>0</xdr:colOff>
          <xdr:row>327736</xdr:row>
          <xdr:rowOff>0</xdr:rowOff>
        </xdr:to>
        <xdr:sp macro="" textlink="">
          <xdr:nvSpPr>
            <xdr:cNvPr id="61234" name="Button 818" hidden="1">
              <a:extLst>
                <a:ext uri="{63B3BB69-23CF-44E3-9099-C40C66FF867C}">
                  <a14:compatExt spid="_x0000_s612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393272</xdr:row>
          <xdr:rowOff>0</xdr:rowOff>
        </xdr:from>
        <xdr:to>
          <xdr:col>12035</xdr:col>
          <xdr:colOff>0</xdr:colOff>
          <xdr:row>393272</xdr:row>
          <xdr:rowOff>0</xdr:rowOff>
        </xdr:to>
        <xdr:sp macro="" textlink="">
          <xdr:nvSpPr>
            <xdr:cNvPr id="61235" name="Button 819" hidden="1">
              <a:extLst>
                <a:ext uri="{63B3BB69-23CF-44E3-9099-C40C66FF867C}">
                  <a14:compatExt spid="_x0000_s612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458808</xdr:row>
          <xdr:rowOff>0</xdr:rowOff>
        </xdr:from>
        <xdr:to>
          <xdr:col>12035</xdr:col>
          <xdr:colOff>0</xdr:colOff>
          <xdr:row>458808</xdr:row>
          <xdr:rowOff>0</xdr:rowOff>
        </xdr:to>
        <xdr:sp macro="" textlink="">
          <xdr:nvSpPr>
            <xdr:cNvPr id="61236" name="Button 820" hidden="1">
              <a:extLst>
                <a:ext uri="{63B3BB69-23CF-44E3-9099-C40C66FF867C}">
                  <a14:compatExt spid="_x0000_s612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524344</xdr:row>
          <xdr:rowOff>0</xdr:rowOff>
        </xdr:from>
        <xdr:to>
          <xdr:col>12035</xdr:col>
          <xdr:colOff>0</xdr:colOff>
          <xdr:row>524344</xdr:row>
          <xdr:rowOff>0</xdr:rowOff>
        </xdr:to>
        <xdr:sp macro="" textlink="">
          <xdr:nvSpPr>
            <xdr:cNvPr id="61237" name="Button 821" hidden="1">
              <a:extLst>
                <a:ext uri="{63B3BB69-23CF-44E3-9099-C40C66FF867C}">
                  <a14:compatExt spid="_x0000_s612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589880</xdr:row>
          <xdr:rowOff>0</xdr:rowOff>
        </xdr:from>
        <xdr:to>
          <xdr:col>12035</xdr:col>
          <xdr:colOff>0</xdr:colOff>
          <xdr:row>589880</xdr:row>
          <xdr:rowOff>0</xdr:rowOff>
        </xdr:to>
        <xdr:sp macro="" textlink="">
          <xdr:nvSpPr>
            <xdr:cNvPr id="61238" name="Button 822" hidden="1">
              <a:extLst>
                <a:ext uri="{63B3BB69-23CF-44E3-9099-C40C66FF867C}">
                  <a14:compatExt spid="_x0000_s612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655416</xdr:row>
          <xdr:rowOff>0</xdr:rowOff>
        </xdr:from>
        <xdr:to>
          <xdr:col>12035</xdr:col>
          <xdr:colOff>0</xdr:colOff>
          <xdr:row>655416</xdr:row>
          <xdr:rowOff>0</xdr:rowOff>
        </xdr:to>
        <xdr:sp macro="" textlink="">
          <xdr:nvSpPr>
            <xdr:cNvPr id="61239" name="Button 823" hidden="1">
              <a:extLst>
                <a:ext uri="{63B3BB69-23CF-44E3-9099-C40C66FF867C}">
                  <a14:compatExt spid="_x0000_s612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720952</xdr:row>
          <xdr:rowOff>0</xdr:rowOff>
        </xdr:from>
        <xdr:to>
          <xdr:col>12035</xdr:col>
          <xdr:colOff>0</xdr:colOff>
          <xdr:row>720952</xdr:row>
          <xdr:rowOff>0</xdr:rowOff>
        </xdr:to>
        <xdr:sp macro="" textlink="">
          <xdr:nvSpPr>
            <xdr:cNvPr id="61240" name="Button 824" hidden="1">
              <a:extLst>
                <a:ext uri="{63B3BB69-23CF-44E3-9099-C40C66FF867C}">
                  <a14:compatExt spid="_x0000_s612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786488</xdr:row>
          <xdr:rowOff>0</xdr:rowOff>
        </xdr:from>
        <xdr:to>
          <xdr:col>12035</xdr:col>
          <xdr:colOff>0</xdr:colOff>
          <xdr:row>786488</xdr:row>
          <xdr:rowOff>0</xdr:rowOff>
        </xdr:to>
        <xdr:sp macro="" textlink="">
          <xdr:nvSpPr>
            <xdr:cNvPr id="61241" name="Button 825" hidden="1">
              <a:extLst>
                <a:ext uri="{63B3BB69-23CF-44E3-9099-C40C66FF867C}">
                  <a14:compatExt spid="_x0000_s612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852024</xdr:row>
          <xdr:rowOff>0</xdr:rowOff>
        </xdr:from>
        <xdr:to>
          <xdr:col>12035</xdr:col>
          <xdr:colOff>0</xdr:colOff>
          <xdr:row>852024</xdr:row>
          <xdr:rowOff>0</xdr:rowOff>
        </xdr:to>
        <xdr:sp macro="" textlink="">
          <xdr:nvSpPr>
            <xdr:cNvPr id="61242" name="Button 826" hidden="1">
              <a:extLst>
                <a:ext uri="{63B3BB69-23CF-44E3-9099-C40C66FF867C}">
                  <a14:compatExt spid="_x0000_s612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917560</xdr:row>
          <xdr:rowOff>0</xdr:rowOff>
        </xdr:from>
        <xdr:to>
          <xdr:col>12035</xdr:col>
          <xdr:colOff>0</xdr:colOff>
          <xdr:row>917560</xdr:row>
          <xdr:rowOff>0</xdr:rowOff>
        </xdr:to>
        <xdr:sp macro="" textlink="">
          <xdr:nvSpPr>
            <xdr:cNvPr id="61243" name="Button 827" hidden="1">
              <a:extLst>
                <a:ext uri="{63B3BB69-23CF-44E3-9099-C40C66FF867C}">
                  <a14:compatExt spid="_x0000_s612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983096</xdr:row>
          <xdr:rowOff>0</xdr:rowOff>
        </xdr:from>
        <xdr:to>
          <xdr:col>12035</xdr:col>
          <xdr:colOff>0</xdr:colOff>
          <xdr:row>983096</xdr:row>
          <xdr:rowOff>0</xdr:rowOff>
        </xdr:to>
        <xdr:sp macro="" textlink="">
          <xdr:nvSpPr>
            <xdr:cNvPr id="61244" name="Button 828" hidden="1">
              <a:extLst>
                <a:ext uri="{63B3BB69-23CF-44E3-9099-C40C66FF867C}">
                  <a14:compatExt spid="_x0000_s612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12289</xdr:col>
          <xdr:colOff>0</xdr:colOff>
          <xdr:row>56</xdr:row>
          <xdr:rowOff>0</xdr:rowOff>
        </xdr:from>
        <xdr:to>
          <xdr:col>12289</xdr:col>
          <xdr:colOff>0</xdr:colOff>
          <xdr:row>56</xdr:row>
          <xdr:rowOff>0</xdr:rowOff>
        </xdr:to>
        <xdr:sp macro="" textlink="">
          <xdr:nvSpPr>
            <xdr:cNvPr id="61245" name="Button 829" hidden="1">
              <a:extLst>
                <a:ext uri="{63B3BB69-23CF-44E3-9099-C40C66FF867C}">
                  <a14:compatExt spid="_x0000_s612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65592</xdr:row>
          <xdr:rowOff>0</xdr:rowOff>
        </xdr:from>
        <xdr:to>
          <xdr:col>12291</xdr:col>
          <xdr:colOff>0</xdr:colOff>
          <xdr:row>65592</xdr:row>
          <xdr:rowOff>0</xdr:rowOff>
        </xdr:to>
        <xdr:sp macro="" textlink="">
          <xdr:nvSpPr>
            <xdr:cNvPr id="61246" name="Button 830" hidden="1">
              <a:extLst>
                <a:ext uri="{63B3BB69-23CF-44E3-9099-C40C66FF867C}">
                  <a14:compatExt spid="_x0000_s612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131128</xdr:row>
          <xdr:rowOff>0</xdr:rowOff>
        </xdr:from>
        <xdr:to>
          <xdr:col>12291</xdr:col>
          <xdr:colOff>0</xdr:colOff>
          <xdr:row>131128</xdr:row>
          <xdr:rowOff>0</xdr:rowOff>
        </xdr:to>
        <xdr:sp macro="" textlink="">
          <xdr:nvSpPr>
            <xdr:cNvPr id="61247" name="Button 831" hidden="1">
              <a:extLst>
                <a:ext uri="{63B3BB69-23CF-44E3-9099-C40C66FF867C}">
                  <a14:compatExt spid="_x0000_s612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196664</xdr:row>
          <xdr:rowOff>0</xdr:rowOff>
        </xdr:from>
        <xdr:to>
          <xdr:col>12291</xdr:col>
          <xdr:colOff>0</xdr:colOff>
          <xdr:row>196664</xdr:row>
          <xdr:rowOff>0</xdr:rowOff>
        </xdr:to>
        <xdr:sp macro="" textlink="">
          <xdr:nvSpPr>
            <xdr:cNvPr id="61248" name="Button 832" hidden="1">
              <a:extLst>
                <a:ext uri="{63B3BB69-23CF-44E3-9099-C40C66FF867C}">
                  <a14:compatExt spid="_x0000_s612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262200</xdr:row>
          <xdr:rowOff>0</xdr:rowOff>
        </xdr:from>
        <xdr:to>
          <xdr:col>12291</xdr:col>
          <xdr:colOff>0</xdr:colOff>
          <xdr:row>262200</xdr:row>
          <xdr:rowOff>0</xdr:rowOff>
        </xdr:to>
        <xdr:sp macro="" textlink="">
          <xdr:nvSpPr>
            <xdr:cNvPr id="61249" name="Button 833" hidden="1">
              <a:extLst>
                <a:ext uri="{63B3BB69-23CF-44E3-9099-C40C66FF867C}">
                  <a14:compatExt spid="_x0000_s612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327736</xdr:row>
          <xdr:rowOff>0</xdr:rowOff>
        </xdr:from>
        <xdr:to>
          <xdr:col>12291</xdr:col>
          <xdr:colOff>0</xdr:colOff>
          <xdr:row>327736</xdr:row>
          <xdr:rowOff>0</xdr:rowOff>
        </xdr:to>
        <xdr:sp macro="" textlink="">
          <xdr:nvSpPr>
            <xdr:cNvPr id="61250" name="Button 834" hidden="1">
              <a:extLst>
                <a:ext uri="{63B3BB69-23CF-44E3-9099-C40C66FF867C}">
                  <a14:compatExt spid="_x0000_s612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393272</xdr:row>
          <xdr:rowOff>0</xdr:rowOff>
        </xdr:from>
        <xdr:to>
          <xdr:col>12291</xdr:col>
          <xdr:colOff>0</xdr:colOff>
          <xdr:row>393272</xdr:row>
          <xdr:rowOff>0</xdr:rowOff>
        </xdr:to>
        <xdr:sp macro="" textlink="">
          <xdr:nvSpPr>
            <xdr:cNvPr id="61251" name="Button 835" hidden="1">
              <a:extLst>
                <a:ext uri="{63B3BB69-23CF-44E3-9099-C40C66FF867C}">
                  <a14:compatExt spid="_x0000_s612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458808</xdr:row>
          <xdr:rowOff>0</xdr:rowOff>
        </xdr:from>
        <xdr:to>
          <xdr:col>12291</xdr:col>
          <xdr:colOff>0</xdr:colOff>
          <xdr:row>458808</xdr:row>
          <xdr:rowOff>0</xdr:rowOff>
        </xdr:to>
        <xdr:sp macro="" textlink="">
          <xdr:nvSpPr>
            <xdr:cNvPr id="61252" name="Button 836" hidden="1">
              <a:extLst>
                <a:ext uri="{63B3BB69-23CF-44E3-9099-C40C66FF867C}">
                  <a14:compatExt spid="_x0000_s612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524344</xdr:row>
          <xdr:rowOff>0</xdr:rowOff>
        </xdr:from>
        <xdr:to>
          <xdr:col>12291</xdr:col>
          <xdr:colOff>0</xdr:colOff>
          <xdr:row>524344</xdr:row>
          <xdr:rowOff>0</xdr:rowOff>
        </xdr:to>
        <xdr:sp macro="" textlink="">
          <xdr:nvSpPr>
            <xdr:cNvPr id="61253" name="Button 837" hidden="1">
              <a:extLst>
                <a:ext uri="{63B3BB69-23CF-44E3-9099-C40C66FF867C}">
                  <a14:compatExt spid="_x0000_s612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589880</xdr:row>
          <xdr:rowOff>0</xdr:rowOff>
        </xdr:from>
        <xdr:to>
          <xdr:col>12291</xdr:col>
          <xdr:colOff>0</xdr:colOff>
          <xdr:row>589880</xdr:row>
          <xdr:rowOff>0</xdr:rowOff>
        </xdr:to>
        <xdr:sp macro="" textlink="">
          <xdr:nvSpPr>
            <xdr:cNvPr id="61254" name="Button 838" hidden="1">
              <a:extLst>
                <a:ext uri="{63B3BB69-23CF-44E3-9099-C40C66FF867C}">
                  <a14:compatExt spid="_x0000_s612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655416</xdr:row>
          <xdr:rowOff>0</xdr:rowOff>
        </xdr:from>
        <xdr:to>
          <xdr:col>12291</xdr:col>
          <xdr:colOff>0</xdr:colOff>
          <xdr:row>655416</xdr:row>
          <xdr:rowOff>0</xdr:rowOff>
        </xdr:to>
        <xdr:sp macro="" textlink="">
          <xdr:nvSpPr>
            <xdr:cNvPr id="61255" name="Button 839" hidden="1">
              <a:extLst>
                <a:ext uri="{63B3BB69-23CF-44E3-9099-C40C66FF867C}">
                  <a14:compatExt spid="_x0000_s612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720952</xdr:row>
          <xdr:rowOff>0</xdr:rowOff>
        </xdr:from>
        <xdr:to>
          <xdr:col>12291</xdr:col>
          <xdr:colOff>0</xdr:colOff>
          <xdr:row>720952</xdr:row>
          <xdr:rowOff>0</xdr:rowOff>
        </xdr:to>
        <xdr:sp macro="" textlink="">
          <xdr:nvSpPr>
            <xdr:cNvPr id="61256" name="Button 840" hidden="1">
              <a:extLst>
                <a:ext uri="{63B3BB69-23CF-44E3-9099-C40C66FF867C}">
                  <a14:compatExt spid="_x0000_s612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786488</xdr:row>
          <xdr:rowOff>0</xdr:rowOff>
        </xdr:from>
        <xdr:to>
          <xdr:col>12291</xdr:col>
          <xdr:colOff>0</xdr:colOff>
          <xdr:row>786488</xdr:row>
          <xdr:rowOff>0</xdr:rowOff>
        </xdr:to>
        <xdr:sp macro="" textlink="">
          <xdr:nvSpPr>
            <xdr:cNvPr id="61257" name="Button 841" hidden="1">
              <a:extLst>
                <a:ext uri="{63B3BB69-23CF-44E3-9099-C40C66FF867C}">
                  <a14:compatExt spid="_x0000_s612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852024</xdr:row>
          <xdr:rowOff>0</xdr:rowOff>
        </xdr:from>
        <xdr:to>
          <xdr:col>12291</xdr:col>
          <xdr:colOff>0</xdr:colOff>
          <xdr:row>852024</xdr:row>
          <xdr:rowOff>0</xdr:rowOff>
        </xdr:to>
        <xdr:sp macro="" textlink="">
          <xdr:nvSpPr>
            <xdr:cNvPr id="61258" name="Button 842" hidden="1">
              <a:extLst>
                <a:ext uri="{63B3BB69-23CF-44E3-9099-C40C66FF867C}">
                  <a14:compatExt spid="_x0000_s612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917560</xdr:row>
          <xdr:rowOff>0</xdr:rowOff>
        </xdr:from>
        <xdr:to>
          <xdr:col>12291</xdr:col>
          <xdr:colOff>0</xdr:colOff>
          <xdr:row>917560</xdr:row>
          <xdr:rowOff>0</xdr:rowOff>
        </xdr:to>
        <xdr:sp macro="" textlink="">
          <xdr:nvSpPr>
            <xdr:cNvPr id="61259" name="Button 843" hidden="1">
              <a:extLst>
                <a:ext uri="{63B3BB69-23CF-44E3-9099-C40C66FF867C}">
                  <a14:compatExt spid="_x0000_s612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983096</xdr:row>
          <xdr:rowOff>0</xdr:rowOff>
        </xdr:from>
        <xdr:to>
          <xdr:col>12291</xdr:col>
          <xdr:colOff>0</xdr:colOff>
          <xdr:row>983096</xdr:row>
          <xdr:rowOff>0</xdr:rowOff>
        </xdr:to>
        <xdr:sp macro="" textlink="">
          <xdr:nvSpPr>
            <xdr:cNvPr id="61260" name="Button 844" hidden="1">
              <a:extLst>
                <a:ext uri="{63B3BB69-23CF-44E3-9099-C40C66FF867C}">
                  <a14:compatExt spid="_x0000_s612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12545</xdr:col>
          <xdr:colOff>0</xdr:colOff>
          <xdr:row>56</xdr:row>
          <xdr:rowOff>0</xdr:rowOff>
        </xdr:from>
        <xdr:to>
          <xdr:col>12545</xdr:col>
          <xdr:colOff>0</xdr:colOff>
          <xdr:row>56</xdr:row>
          <xdr:rowOff>0</xdr:rowOff>
        </xdr:to>
        <xdr:sp macro="" textlink="">
          <xdr:nvSpPr>
            <xdr:cNvPr id="61261" name="Button 845" hidden="1">
              <a:extLst>
                <a:ext uri="{63B3BB69-23CF-44E3-9099-C40C66FF867C}">
                  <a14:compatExt spid="_x0000_s612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65592</xdr:row>
          <xdr:rowOff>0</xdr:rowOff>
        </xdr:from>
        <xdr:to>
          <xdr:col>12547</xdr:col>
          <xdr:colOff>0</xdr:colOff>
          <xdr:row>65592</xdr:row>
          <xdr:rowOff>0</xdr:rowOff>
        </xdr:to>
        <xdr:sp macro="" textlink="">
          <xdr:nvSpPr>
            <xdr:cNvPr id="61262" name="Button 846" hidden="1">
              <a:extLst>
                <a:ext uri="{63B3BB69-23CF-44E3-9099-C40C66FF867C}">
                  <a14:compatExt spid="_x0000_s612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131128</xdr:row>
          <xdr:rowOff>0</xdr:rowOff>
        </xdr:from>
        <xdr:to>
          <xdr:col>12547</xdr:col>
          <xdr:colOff>0</xdr:colOff>
          <xdr:row>131128</xdr:row>
          <xdr:rowOff>0</xdr:rowOff>
        </xdr:to>
        <xdr:sp macro="" textlink="">
          <xdr:nvSpPr>
            <xdr:cNvPr id="61263" name="Button 847" hidden="1">
              <a:extLst>
                <a:ext uri="{63B3BB69-23CF-44E3-9099-C40C66FF867C}">
                  <a14:compatExt spid="_x0000_s612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196664</xdr:row>
          <xdr:rowOff>0</xdr:rowOff>
        </xdr:from>
        <xdr:to>
          <xdr:col>12547</xdr:col>
          <xdr:colOff>0</xdr:colOff>
          <xdr:row>196664</xdr:row>
          <xdr:rowOff>0</xdr:rowOff>
        </xdr:to>
        <xdr:sp macro="" textlink="">
          <xdr:nvSpPr>
            <xdr:cNvPr id="61264" name="Button 848" hidden="1">
              <a:extLst>
                <a:ext uri="{63B3BB69-23CF-44E3-9099-C40C66FF867C}">
                  <a14:compatExt spid="_x0000_s612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262200</xdr:row>
          <xdr:rowOff>0</xdr:rowOff>
        </xdr:from>
        <xdr:to>
          <xdr:col>12547</xdr:col>
          <xdr:colOff>0</xdr:colOff>
          <xdr:row>262200</xdr:row>
          <xdr:rowOff>0</xdr:rowOff>
        </xdr:to>
        <xdr:sp macro="" textlink="">
          <xdr:nvSpPr>
            <xdr:cNvPr id="61265" name="Button 849" hidden="1">
              <a:extLst>
                <a:ext uri="{63B3BB69-23CF-44E3-9099-C40C66FF867C}">
                  <a14:compatExt spid="_x0000_s612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327736</xdr:row>
          <xdr:rowOff>0</xdr:rowOff>
        </xdr:from>
        <xdr:to>
          <xdr:col>12547</xdr:col>
          <xdr:colOff>0</xdr:colOff>
          <xdr:row>327736</xdr:row>
          <xdr:rowOff>0</xdr:rowOff>
        </xdr:to>
        <xdr:sp macro="" textlink="">
          <xdr:nvSpPr>
            <xdr:cNvPr id="61266" name="Button 850" hidden="1">
              <a:extLst>
                <a:ext uri="{63B3BB69-23CF-44E3-9099-C40C66FF867C}">
                  <a14:compatExt spid="_x0000_s612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393272</xdr:row>
          <xdr:rowOff>0</xdr:rowOff>
        </xdr:from>
        <xdr:to>
          <xdr:col>12547</xdr:col>
          <xdr:colOff>0</xdr:colOff>
          <xdr:row>393272</xdr:row>
          <xdr:rowOff>0</xdr:rowOff>
        </xdr:to>
        <xdr:sp macro="" textlink="">
          <xdr:nvSpPr>
            <xdr:cNvPr id="61267" name="Button 851" hidden="1">
              <a:extLst>
                <a:ext uri="{63B3BB69-23CF-44E3-9099-C40C66FF867C}">
                  <a14:compatExt spid="_x0000_s612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458808</xdr:row>
          <xdr:rowOff>0</xdr:rowOff>
        </xdr:from>
        <xdr:to>
          <xdr:col>12547</xdr:col>
          <xdr:colOff>0</xdr:colOff>
          <xdr:row>458808</xdr:row>
          <xdr:rowOff>0</xdr:rowOff>
        </xdr:to>
        <xdr:sp macro="" textlink="">
          <xdr:nvSpPr>
            <xdr:cNvPr id="61268" name="Button 852" hidden="1">
              <a:extLst>
                <a:ext uri="{63B3BB69-23CF-44E3-9099-C40C66FF867C}">
                  <a14:compatExt spid="_x0000_s612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524344</xdr:row>
          <xdr:rowOff>0</xdr:rowOff>
        </xdr:from>
        <xdr:to>
          <xdr:col>12547</xdr:col>
          <xdr:colOff>0</xdr:colOff>
          <xdr:row>524344</xdr:row>
          <xdr:rowOff>0</xdr:rowOff>
        </xdr:to>
        <xdr:sp macro="" textlink="">
          <xdr:nvSpPr>
            <xdr:cNvPr id="61269" name="Button 853" hidden="1">
              <a:extLst>
                <a:ext uri="{63B3BB69-23CF-44E3-9099-C40C66FF867C}">
                  <a14:compatExt spid="_x0000_s612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589880</xdr:row>
          <xdr:rowOff>0</xdr:rowOff>
        </xdr:from>
        <xdr:to>
          <xdr:col>12547</xdr:col>
          <xdr:colOff>0</xdr:colOff>
          <xdr:row>589880</xdr:row>
          <xdr:rowOff>0</xdr:rowOff>
        </xdr:to>
        <xdr:sp macro="" textlink="">
          <xdr:nvSpPr>
            <xdr:cNvPr id="61270" name="Button 854" hidden="1">
              <a:extLst>
                <a:ext uri="{63B3BB69-23CF-44E3-9099-C40C66FF867C}">
                  <a14:compatExt spid="_x0000_s612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655416</xdr:row>
          <xdr:rowOff>0</xdr:rowOff>
        </xdr:from>
        <xdr:to>
          <xdr:col>12547</xdr:col>
          <xdr:colOff>0</xdr:colOff>
          <xdr:row>655416</xdr:row>
          <xdr:rowOff>0</xdr:rowOff>
        </xdr:to>
        <xdr:sp macro="" textlink="">
          <xdr:nvSpPr>
            <xdr:cNvPr id="61271" name="Button 855" hidden="1">
              <a:extLst>
                <a:ext uri="{63B3BB69-23CF-44E3-9099-C40C66FF867C}">
                  <a14:compatExt spid="_x0000_s612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720952</xdr:row>
          <xdr:rowOff>0</xdr:rowOff>
        </xdr:from>
        <xdr:to>
          <xdr:col>12547</xdr:col>
          <xdr:colOff>0</xdr:colOff>
          <xdr:row>720952</xdr:row>
          <xdr:rowOff>0</xdr:rowOff>
        </xdr:to>
        <xdr:sp macro="" textlink="">
          <xdr:nvSpPr>
            <xdr:cNvPr id="61272" name="Button 856" hidden="1">
              <a:extLst>
                <a:ext uri="{63B3BB69-23CF-44E3-9099-C40C66FF867C}">
                  <a14:compatExt spid="_x0000_s612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786488</xdr:row>
          <xdr:rowOff>0</xdr:rowOff>
        </xdr:from>
        <xdr:to>
          <xdr:col>12547</xdr:col>
          <xdr:colOff>0</xdr:colOff>
          <xdr:row>786488</xdr:row>
          <xdr:rowOff>0</xdr:rowOff>
        </xdr:to>
        <xdr:sp macro="" textlink="">
          <xdr:nvSpPr>
            <xdr:cNvPr id="61273" name="Button 857" hidden="1">
              <a:extLst>
                <a:ext uri="{63B3BB69-23CF-44E3-9099-C40C66FF867C}">
                  <a14:compatExt spid="_x0000_s612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852024</xdr:row>
          <xdr:rowOff>0</xdr:rowOff>
        </xdr:from>
        <xdr:to>
          <xdr:col>12547</xdr:col>
          <xdr:colOff>0</xdr:colOff>
          <xdr:row>852024</xdr:row>
          <xdr:rowOff>0</xdr:rowOff>
        </xdr:to>
        <xdr:sp macro="" textlink="">
          <xdr:nvSpPr>
            <xdr:cNvPr id="61274" name="Button 858" hidden="1">
              <a:extLst>
                <a:ext uri="{63B3BB69-23CF-44E3-9099-C40C66FF867C}">
                  <a14:compatExt spid="_x0000_s612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917560</xdr:row>
          <xdr:rowOff>0</xdr:rowOff>
        </xdr:from>
        <xdr:to>
          <xdr:col>12547</xdr:col>
          <xdr:colOff>0</xdr:colOff>
          <xdr:row>917560</xdr:row>
          <xdr:rowOff>0</xdr:rowOff>
        </xdr:to>
        <xdr:sp macro="" textlink="">
          <xdr:nvSpPr>
            <xdr:cNvPr id="61275" name="Button 859" hidden="1">
              <a:extLst>
                <a:ext uri="{63B3BB69-23CF-44E3-9099-C40C66FF867C}">
                  <a14:compatExt spid="_x0000_s612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983096</xdr:row>
          <xdr:rowOff>0</xdr:rowOff>
        </xdr:from>
        <xdr:to>
          <xdr:col>12547</xdr:col>
          <xdr:colOff>0</xdr:colOff>
          <xdr:row>983096</xdr:row>
          <xdr:rowOff>0</xdr:rowOff>
        </xdr:to>
        <xdr:sp macro="" textlink="">
          <xdr:nvSpPr>
            <xdr:cNvPr id="61276" name="Button 860" hidden="1">
              <a:extLst>
                <a:ext uri="{63B3BB69-23CF-44E3-9099-C40C66FF867C}">
                  <a14:compatExt spid="_x0000_s612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12801</xdr:col>
          <xdr:colOff>0</xdr:colOff>
          <xdr:row>56</xdr:row>
          <xdr:rowOff>0</xdr:rowOff>
        </xdr:from>
        <xdr:to>
          <xdr:col>12801</xdr:col>
          <xdr:colOff>0</xdr:colOff>
          <xdr:row>56</xdr:row>
          <xdr:rowOff>0</xdr:rowOff>
        </xdr:to>
        <xdr:sp macro="" textlink="">
          <xdr:nvSpPr>
            <xdr:cNvPr id="61277" name="Button 861" hidden="1">
              <a:extLst>
                <a:ext uri="{63B3BB69-23CF-44E3-9099-C40C66FF867C}">
                  <a14:compatExt spid="_x0000_s612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65592</xdr:row>
          <xdr:rowOff>0</xdr:rowOff>
        </xdr:from>
        <xdr:to>
          <xdr:col>12803</xdr:col>
          <xdr:colOff>0</xdr:colOff>
          <xdr:row>65592</xdr:row>
          <xdr:rowOff>0</xdr:rowOff>
        </xdr:to>
        <xdr:sp macro="" textlink="">
          <xdr:nvSpPr>
            <xdr:cNvPr id="61278" name="Button 862" hidden="1">
              <a:extLst>
                <a:ext uri="{63B3BB69-23CF-44E3-9099-C40C66FF867C}">
                  <a14:compatExt spid="_x0000_s612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131128</xdr:row>
          <xdr:rowOff>0</xdr:rowOff>
        </xdr:from>
        <xdr:to>
          <xdr:col>12803</xdr:col>
          <xdr:colOff>0</xdr:colOff>
          <xdr:row>131128</xdr:row>
          <xdr:rowOff>0</xdr:rowOff>
        </xdr:to>
        <xdr:sp macro="" textlink="">
          <xdr:nvSpPr>
            <xdr:cNvPr id="61279" name="Button 863" hidden="1">
              <a:extLst>
                <a:ext uri="{63B3BB69-23CF-44E3-9099-C40C66FF867C}">
                  <a14:compatExt spid="_x0000_s612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196664</xdr:row>
          <xdr:rowOff>0</xdr:rowOff>
        </xdr:from>
        <xdr:to>
          <xdr:col>12803</xdr:col>
          <xdr:colOff>0</xdr:colOff>
          <xdr:row>196664</xdr:row>
          <xdr:rowOff>0</xdr:rowOff>
        </xdr:to>
        <xdr:sp macro="" textlink="">
          <xdr:nvSpPr>
            <xdr:cNvPr id="61280" name="Button 864" hidden="1">
              <a:extLst>
                <a:ext uri="{63B3BB69-23CF-44E3-9099-C40C66FF867C}">
                  <a14:compatExt spid="_x0000_s612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262200</xdr:row>
          <xdr:rowOff>0</xdr:rowOff>
        </xdr:from>
        <xdr:to>
          <xdr:col>12803</xdr:col>
          <xdr:colOff>0</xdr:colOff>
          <xdr:row>262200</xdr:row>
          <xdr:rowOff>0</xdr:rowOff>
        </xdr:to>
        <xdr:sp macro="" textlink="">
          <xdr:nvSpPr>
            <xdr:cNvPr id="61281" name="Button 865" hidden="1">
              <a:extLst>
                <a:ext uri="{63B3BB69-23CF-44E3-9099-C40C66FF867C}">
                  <a14:compatExt spid="_x0000_s612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327736</xdr:row>
          <xdr:rowOff>0</xdr:rowOff>
        </xdr:from>
        <xdr:to>
          <xdr:col>12803</xdr:col>
          <xdr:colOff>0</xdr:colOff>
          <xdr:row>327736</xdr:row>
          <xdr:rowOff>0</xdr:rowOff>
        </xdr:to>
        <xdr:sp macro="" textlink="">
          <xdr:nvSpPr>
            <xdr:cNvPr id="61282" name="Button 866" hidden="1">
              <a:extLst>
                <a:ext uri="{63B3BB69-23CF-44E3-9099-C40C66FF867C}">
                  <a14:compatExt spid="_x0000_s612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393272</xdr:row>
          <xdr:rowOff>0</xdr:rowOff>
        </xdr:from>
        <xdr:to>
          <xdr:col>12803</xdr:col>
          <xdr:colOff>0</xdr:colOff>
          <xdr:row>393272</xdr:row>
          <xdr:rowOff>0</xdr:rowOff>
        </xdr:to>
        <xdr:sp macro="" textlink="">
          <xdr:nvSpPr>
            <xdr:cNvPr id="61283" name="Button 867" hidden="1">
              <a:extLst>
                <a:ext uri="{63B3BB69-23CF-44E3-9099-C40C66FF867C}">
                  <a14:compatExt spid="_x0000_s612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458808</xdr:row>
          <xdr:rowOff>0</xdr:rowOff>
        </xdr:from>
        <xdr:to>
          <xdr:col>12803</xdr:col>
          <xdr:colOff>0</xdr:colOff>
          <xdr:row>458808</xdr:row>
          <xdr:rowOff>0</xdr:rowOff>
        </xdr:to>
        <xdr:sp macro="" textlink="">
          <xdr:nvSpPr>
            <xdr:cNvPr id="61284" name="Button 868" hidden="1">
              <a:extLst>
                <a:ext uri="{63B3BB69-23CF-44E3-9099-C40C66FF867C}">
                  <a14:compatExt spid="_x0000_s612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524344</xdr:row>
          <xdr:rowOff>0</xdr:rowOff>
        </xdr:from>
        <xdr:to>
          <xdr:col>12803</xdr:col>
          <xdr:colOff>0</xdr:colOff>
          <xdr:row>524344</xdr:row>
          <xdr:rowOff>0</xdr:rowOff>
        </xdr:to>
        <xdr:sp macro="" textlink="">
          <xdr:nvSpPr>
            <xdr:cNvPr id="61285" name="Button 869" hidden="1">
              <a:extLst>
                <a:ext uri="{63B3BB69-23CF-44E3-9099-C40C66FF867C}">
                  <a14:compatExt spid="_x0000_s612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589880</xdr:row>
          <xdr:rowOff>0</xdr:rowOff>
        </xdr:from>
        <xdr:to>
          <xdr:col>12803</xdr:col>
          <xdr:colOff>0</xdr:colOff>
          <xdr:row>589880</xdr:row>
          <xdr:rowOff>0</xdr:rowOff>
        </xdr:to>
        <xdr:sp macro="" textlink="">
          <xdr:nvSpPr>
            <xdr:cNvPr id="61286" name="Button 870" hidden="1">
              <a:extLst>
                <a:ext uri="{63B3BB69-23CF-44E3-9099-C40C66FF867C}">
                  <a14:compatExt spid="_x0000_s612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655416</xdr:row>
          <xdr:rowOff>0</xdr:rowOff>
        </xdr:from>
        <xdr:to>
          <xdr:col>12803</xdr:col>
          <xdr:colOff>0</xdr:colOff>
          <xdr:row>655416</xdr:row>
          <xdr:rowOff>0</xdr:rowOff>
        </xdr:to>
        <xdr:sp macro="" textlink="">
          <xdr:nvSpPr>
            <xdr:cNvPr id="61287" name="Button 871" hidden="1">
              <a:extLst>
                <a:ext uri="{63B3BB69-23CF-44E3-9099-C40C66FF867C}">
                  <a14:compatExt spid="_x0000_s612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720952</xdr:row>
          <xdr:rowOff>0</xdr:rowOff>
        </xdr:from>
        <xdr:to>
          <xdr:col>12803</xdr:col>
          <xdr:colOff>0</xdr:colOff>
          <xdr:row>720952</xdr:row>
          <xdr:rowOff>0</xdr:rowOff>
        </xdr:to>
        <xdr:sp macro="" textlink="">
          <xdr:nvSpPr>
            <xdr:cNvPr id="61288" name="Button 872" hidden="1">
              <a:extLst>
                <a:ext uri="{63B3BB69-23CF-44E3-9099-C40C66FF867C}">
                  <a14:compatExt spid="_x0000_s612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786488</xdr:row>
          <xdr:rowOff>0</xdr:rowOff>
        </xdr:from>
        <xdr:to>
          <xdr:col>12803</xdr:col>
          <xdr:colOff>0</xdr:colOff>
          <xdr:row>786488</xdr:row>
          <xdr:rowOff>0</xdr:rowOff>
        </xdr:to>
        <xdr:sp macro="" textlink="">
          <xdr:nvSpPr>
            <xdr:cNvPr id="61289" name="Button 873" hidden="1">
              <a:extLst>
                <a:ext uri="{63B3BB69-23CF-44E3-9099-C40C66FF867C}">
                  <a14:compatExt spid="_x0000_s612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852024</xdr:row>
          <xdr:rowOff>0</xdr:rowOff>
        </xdr:from>
        <xdr:to>
          <xdr:col>12803</xdr:col>
          <xdr:colOff>0</xdr:colOff>
          <xdr:row>852024</xdr:row>
          <xdr:rowOff>0</xdr:rowOff>
        </xdr:to>
        <xdr:sp macro="" textlink="">
          <xdr:nvSpPr>
            <xdr:cNvPr id="61290" name="Button 874" hidden="1">
              <a:extLst>
                <a:ext uri="{63B3BB69-23CF-44E3-9099-C40C66FF867C}">
                  <a14:compatExt spid="_x0000_s612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917560</xdr:row>
          <xdr:rowOff>0</xdr:rowOff>
        </xdr:from>
        <xdr:to>
          <xdr:col>12803</xdr:col>
          <xdr:colOff>0</xdr:colOff>
          <xdr:row>917560</xdr:row>
          <xdr:rowOff>0</xdr:rowOff>
        </xdr:to>
        <xdr:sp macro="" textlink="">
          <xdr:nvSpPr>
            <xdr:cNvPr id="61291" name="Button 875" hidden="1">
              <a:extLst>
                <a:ext uri="{63B3BB69-23CF-44E3-9099-C40C66FF867C}">
                  <a14:compatExt spid="_x0000_s612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983096</xdr:row>
          <xdr:rowOff>0</xdr:rowOff>
        </xdr:from>
        <xdr:to>
          <xdr:col>12803</xdr:col>
          <xdr:colOff>0</xdr:colOff>
          <xdr:row>983096</xdr:row>
          <xdr:rowOff>0</xdr:rowOff>
        </xdr:to>
        <xdr:sp macro="" textlink="">
          <xdr:nvSpPr>
            <xdr:cNvPr id="61292" name="Button 876" hidden="1">
              <a:extLst>
                <a:ext uri="{63B3BB69-23CF-44E3-9099-C40C66FF867C}">
                  <a14:compatExt spid="_x0000_s612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13057</xdr:col>
          <xdr:colOff>0</xdr:colOff>
          <xdr:row>56</xdr:row>
          <xdr:rowOff>0</xdr:rowOff>
        </xdr:from>
        <xdr:to>
          <xdr:col>13057</xdr:col>
          <xdr:colOff>0</xdr:colOff>
          <xdr:row>56</xdr:row>
          <xdr:rowOff>0</xdr:rowOff>
        </xdr:to>
        <xdr:sp macro="" textlink="">
          <xdr:nvSpPr>
            <xdr:cNvPr id="61293" name="Button 877" hidden="1">
              <a:extLst>
                <a:ext uri="{63B3BB69-23CF-44E3-9099-C40C66FF867C}">
                  <a14:compatExt spid="_x0000_s612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65592</xdr:row>
          <xdr:rowOff>0</xdr:rowOff>
        </xdr:from>
        <xdr:to>
          <xdr:col>13059</xdr:col>
          <xdr:colOff>0</xdr:colOff>
          <xdr:row>65592</xdr:row>
          <xdr:rowOff>0</xdr:rowOff>
        </xdr:to>
        <xdr:sp macro="" textlink="">
          <xdr:nvSpPr>
            <xdr:cNvPr id="61294" name="Button 878" hidden="1">
              <a:extLst>
                <a:ext uri="{63B3BB69-23CF-44E3-9099-C40C66FF867C}">
                  <a14:compatExt spid="_x0000_s612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131128</xdr:row>
          <xdr:rowOff>0</xdr:rowOff>
        </xdr:from>
        <xdr:to>
          <xdr:col>13059</xdr:col>
          <xdr:colOff>0</xdr:colOff>
          <xdr:row>131128</xdr:row>
          <xdr:rowOff>0</xdr:rowOff>
        </xdr:to>
        <xdr:sp macro="" textlink="">
          <xdr:nvSpPr>
            <xdr:cNvPr id="61295" name="Button 879" hidden="1">
              <a:extLst>
                <a:ext uri="{63B3BB69-23CF-44E3-9099-C40C66FF867C}">
                  <a14:compatExt spid="_x0000_s612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196664</xdr:row>
          <xdr:rowOff>0</xdr:rowOff>
        </xdr:from>
        <xdr:to>
          <xdr:col>13059</xdr:col>
          <xdr:colOff>0</xdr:colOff>
          <xdr:row>196664</xdr:row>
          <xdr:rowOff>0</xdr:rowOff>
        </xdr:to>
        <xdr:sp macro="" textlink="">
          <xdr:nvSpPr>
            <xdr:cNvPr id="61296" name="Button 880" hidden="1">
              <a:extLst>
                <a:ext uri="{63B3BB69-23CF-44E3-9099-C40C66FF867C}">
                  <a14:compatExt spid="_x0000_s612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262200</xdr:row>
          <xdr:rowOff>0</xdr:rowOff>
        </xdr:from>
        <xdr:to>
          <xdr:col>13059</xdr:col>
          <xdr:colOff>0</xdr:colOff>
          <xdr:row>262200</xdr:row>
          <xdr:rowOff>0</xdr:rowOff>
        </xdr:to>
        <xdr:sp macro="" textlink="">
          <xdr:nvSpPr>
            <xdr:cNvPr id="61297" name="Button 881" hidden="1">
              <a:extLst>
                <a:ext uri="{63B3BB69-23CF-44E3-9099-C40C66FF867C}">
                  <a14:compatExt spid="_x0000_s612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327736</xdr:row>
          <xdr:rowOff>0</xdr:rowOff>
        </xdr:from>
        <xdr:to>
          <xdr:col>13059</xdr:col>
          <xdr:colOff>0</xdr:colOff>
          <xdr:row>327736</xdr:row>
          <xdr:rowOff>0</xdr:rowOff>
        </xdr:to>
        <xdr:sp macro="" textlink="">
          <xdr:nvSpPr>
            <xdr:cNvPr id="61298" name="Button 882" hidden="1">
              <a:extLst>
                <a:ext uri="{63B3BB69-23CF-44E3-9099-C40C66FF867C}">
                  <a14:compatExt spid="_x0000_s612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393272</xdr:row>
          <xdr:rowOff>0</xdr:rowOff>
        </xdr:from>
        <xdr:to>
          <xdr:col>13059</xdr:col>
          <xdr:colOff>0</xdr:colOff>
          <xdr:row>393272</xdr:row>
          <xdr:rowOff>0</xdr:rowOff>
        </xdr:to>
        <xdr:sp macro="" textlink="">
          <xdr:nvSpPr>
            <xdr:cNvPr id="61299" name="Button 883" hidden="1">
              <a:extLst>
                <a:ext uri="{63B3BB69-23CF-44E3-9099-C40C66FF867C}">
                  <a14:compatExt spid="_x0000_s612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458808</xdr:row>
          <xdr:rowOff>0</xdr:rowOff>
        </xdr:from>
        <xdr:to>
          <xdr:col>13059</xdr:col>
          <xdr:colOff>0</xdr:colOff>
          <xdr:row>458808</xdr:row>
          <xdr:rowOff>0</xdr:rowOff>
        </xdr:to>
        <xdr:sp macro="" textlink="">
          <xdr:nvSpPr>
            <xdr:cNvPr id="61300" name="Button 884" hidden="1">
              <a:extLst>
                <a:ext uri="{63B3BB69-23CF-44E3-9099-C40C66FF867C}">
                  <a14:compatExt spid="_x0000_s613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524344</xdr:row>
          <xdr:rowOff>0</xdr:rowOff>
        </xdr:from>
        <xdr:to>
          <xdr:col>13059</xdr:col>
          <xdr:colOff>0</xdr:colOff>
          <xdr:row>524344</xdr:row>
          <xdr:rowOff>0</xdr:rowOff>
        </xdr:to>
        <xdr:sp macro="" textlink="">
          <xdr:nvSpPr>
            <xdr:cNvPr id="61301" name="Button 885" hidden="1">
              <a:extLst>
                <a:ext uri="{63B3BB69-23CF-44E3-9099-C40C66FF867C}">
                  <a14:compatExt spid="_x0000_s613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589880</xdr:row>
          <xdr:rowOff>0</xdr:rowOff>
        </xdr:from>
        <xdr:to>
          <xdr:col>13059</xdr:col>
          <xdr:colOff>0</xdr:colOff>
          <xdr:row>589880</xdr:row>
          <xdr:rowOff>0</xdr:rowOff>
        </xdr:to>
        <xdr:sp macro="" textlink="">
          <xdr:nvSpPr>
            <xdr:cNvPr id="61302" name="Button 886" hidden="1">
              <a:extLst>
                <a:ext uri="{63B3BB69-23CF-44E3-9099-C40C66FF867C}">
                  <a14:compatExt spid="_x0000_s613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655416</xdr:row>
          <xdr:rowOff>0</xdr:rowOff>
        </xdr:from>
        <xdr:to>
          <xdr:col>13059</xdr:col>
          <xdr:colOff>0</xdr:colOff>
          <xdr:row>655416</xdr:row>
          <xdr:rowOff>0</xdr:rowOff>
        </xdr:to>
        <xdr:sp macro="" textlink="">
          <xdr:nvSpPr>
            <xdr:cNvPr id="61303" name="Button 887" hidden="1">
              <a:extLst>
                <a:ext uri="{63B3BB69-23CF-44E3-9099-C40C66FF867C}">
                  <a14:compatExt spid="_x0000_s613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720952</xdr:row>
          <xdr:rowOff>0</xdr:rowOff>
        </xdr:from>
        <xdr:to>
          <xdr:col>13059</xdr:col>
          <xdr:colOff>0</xdr:colOff>
          <xdr:row>720952</xdr:row>
          <xdr:rowOff>0</xdr:rowOff>
        </xdr:to>
        <xdr:sp macro="" textlink="">
          <xdr:nvSpPr>
            <xdr:cNvPr id="61304" name="Button 888" hidden="1">
              <a:extLst>
                <a:ext uri="{63B3BB69-23CF-44E3-9099-C40C66FF867C}">
                  <a14:compatExt spid="_x0000_s613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786488</xdr:row>
          <xdr:rowOff>0</xdr:rowOff>
        </xdr:from>
        <xdr:to>
          <xdr:col>13059</xdr:col>
          <xdr:colOff>0</xdr:colOff>
          <xdr:row>786488</xdr:row>
          <xdr:rowOff>0</xdr:rowOff>
        </xdr:to>
        <xdr:sp macro="" textlink="">
          <xdr:nvSpPr>
            <xdr:cNvPr id="61305" name="Button 889" hidden="1">
              <a:extLst>
                <a:ext uri="{63B3BB69-23CF-44E3-9099-C40C66FF867C}">
                  <a14:compatExt spid="_x0000_s613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852024</xdr:row>
          <xdr:rowOff>0</xdr:rowOff>
        </xdr:from>
        <xdr:to>
          <xdr:col>13059</xdr:col>
          <xdr:colOff>0</xdr:colOff>
          <xdr:row>852024</xdr:row>
          <xdr:rowOff>0</xdr:rowOff>
        </xdr:to>
        <xdr:sp macro="" textlink="">
          <xdr:nvSpPr>
            <xdr:cNvPr id="61306" name="Button 890" hidden="1">
              <a:extLst>
                <a:ext uri="{63B3BB69-23CF-44E3-9099-C40C66FF867C}">
                  <a14:compatExt spid="_x0000_s613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917560</xdr:row>
          <xdr:rowOff>0</xdr:rowOff>
        </xdr:from>
        <xdr:to>
          <xdr:col>13059</xdr:col>
          <xdr:colOff>0</xdr:colOff>
          <xdr:row>917560</xdr:row>
          <xdr:rowOff>0</xdr:rowOff>
        </xdr:to>
        <xdr:sp macro="" textlink="">
          <xdr:nvSpPr>
            <xdr:cNvPr id="61307" name="Button 891" hidden="1">
              <a:extLst>
                <a:ext uri="{63B3BB69-23CF-44E3-9099-C40C66FF867C}">
                  <a14:compatExt spid="_x0000_s613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983096</xdr:row>
          <xdr:rowOff>0</xdr:rowOff>
        </xdr:from>
        <xdr:to>
          <xdr:col>13059</xdr:col>
          <xdr:colOff>0</xdr:colOff>
          <xdr:row>983096</xdr:row>
          <xdr:rowOff>0</xdr:rowOff>
        </xdr:to>
        <xdr:sp macro="" textlink="">
          <xdr:nvSpPr>
            <xdr:cNvPr id="61308" name="Button 892" hidden="1">
              <a:extLst>
                <a:ext uri="{63B3BB69-23CF-44E3-9099-C40C66FF867C}">
                  <a14:compatExt spid="_x0000_s613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13313</xdr:col>
          <xdr:colOff>0</xdr:colOff>
          <xdr:row>56</xdr:row>
          <xdr:rowOff>0</xdr:rowOff>
        </xdr:from>
        <xdr:to>
          <xdr:col>13313</xdr:col>
          <xdr:colOff>0</xdr:colOff>
          <xdr:row>56</xdr:row>
          <xdr:rowOff>0</xdr:rowOff>
        </xdr:to>
        <xdr:sp macro="" textlink="">
          <xdr:nvSpPr>
            <xdr:cNvPr id="61309" name="Button 893" hidden="1">
              <a:extLst>
                <a:ext uri="{63B3BB69-23CF-44E3-9099-C40C66FF867C}">
                  <a14:compatExt spid="_x0000_s613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65592</xdr:row>
          <xdr:rowOff>0</xdr:rowOff>
        </xdr:from>
        <xdr:to>
          <xdr:col>13315</xdr:col>
          <xdr:colOff>0</xdr:colOff>
          <xdr:row>65592</xdr:row>
          <xdr:rowOff>0</xdr:rowOff>
        </xdr:to>
        <xdr:sp macro="" textlink="">
          <xdr:nvSpPr>
            <xdr:cNvPr id="61310" name="Button 894" hidden="1">
              <a:extLst>
                <a:ext uri="{63B3BB69-23CF-44E3-9099-C40C66FF867C}">
                  <a14:compatExt spid="_x0000_s613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131128</xdr:row>
          <xdr:rowOff>0</xdr:rowOff>
        </xdr:from>
        <xdr:to>
          <xdr:col>13315</xdr:col>
          <xdr:colOff>0</xdr:colOff>
          <xdr:row>131128</xdr:row>
          <xdr:rowOff>0</xdr:rowOff>
        </xdr:to>
        <xdr:sp macro="" textlink="">
          <xdr:nvSpPr>
            <xdr:cNvPr id="61311" name="Button 895" hidden="1">
              <a:extLst>
                <a:ext uri="{63B3BB69-23CF-44E3-9099-C40C66FF867C}">
                  <a14:compatExt spid="_x0000_s613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196664</xdr:row>
          <xdr:rowOff>0</xdr:rowOff>
        </xdr:from>
        <xdr:to>
          <xdr:col>13315</xdr:col>
          <xdr:colOff>0</xdr:colOff>
          <xdr:row>196664</xdr:row>
          <xdr:rowOff>0</xdr:rowOff>
        </xdr:to>
        <xdr:sp macro="" textlink="">
          <xdr:nvSpPr>
            <xdr:cNvPr id="61312" name="Button 896" hidden="1">
              <a:extLst>
                <a:ext uri="{63B3BB69-23CF-44E3-9099-C40C66FF867C}">
                  <a14:compatExt spid="_x0000_s613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262200</xdr:row>
          <xdr:rowOff>0</xdr:rowOff>
        </xdr:from>
        <xdr:to>
          <xdr:col>13315</xdr:col>
          <xdr:colOff>0</xdr:colOff>
          <xdr:row>262200</xdr:row>
          <xdr:rowOff>0</xdr:rowOff>
        </xdr:to>
        <xdr:sp macro="" textlink="">
          <xdr:nvSpPr>
            <xdr:cNvPr id="61313" name="Button 897" hidden="1">
              <a:extLst>
                <a:ext uri="{63B3BB69-23CF-44E3-9099-C40C66FF867C}">
                  <a14:compatExt spid="_x0000_s613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327736</xdr:row>
          <xdr:rowOff>0</xdr:rowOff>
        </xdr:from>
        <xdr:to>
          <xdr:col>13315</xdr:col>
          <xdr:colOff>0</xdr:colOff>
          <xdr:row>327736</xdr:row>
          <xdr:rowOff>0</xdr:rowOff>
        </xdr:to>
        <xdr:sp macro="" textlink="">
          <xdr:nvSpPr>
            <xdr:cNvPr id="61314" name="Button 898" hidden="1">
              <a:extLst>
                <a:ext uri="{63B3BB69-23CF-44E3-9099-C40C66FF867C}">
                  <a14:compatExt spid="_x0000_s613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393272</xdr:row>
          <xdr:rowOff>0</xdr:rowOff>
        </xdr:from>
        <xdr:to>
          <xdr:col>13315</xdr:col>
          <xdr:colOff>0</xdr:colOff>
          <xdr:row>393272</xdr:row>
          <xdr:rowOff>0</xdr:rowOff>
        </xdr:to>
        <xdr:sp macro="" textlink="">
          <xdr:nvSpPr>
            <xdr:cNvPr id="61315" name="Button 899" hidden="1">
              <a:extLst>
                <a:ext uri="{63B3BB69-23CF-44E3-9099-C40C66FF867C}">
                  <a14:compatExt spid="_x0000_s613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458808</xdr:row>
          <xdr:rowOff>0</xdr:rowOff>
        </xdr:from>
        <xdr:to>
          <xdr:col>13315</xdr:col>
          <xdr:colOff>0</xdr:colOff>
          <xdr:row>458808</xdr:row>
          <xdr:rowOff>0</xdr:rowOff>
        </xdr:to>
        <xdr:sp macro="" textlink="">
          <xdr:nvSpPr>
            <xdr:cNvPr id="61316" name="Button 900" hidden="1">
              <a:extLst>
                <a:ext uri="{63B3BB69-23CF-44E3-9099-C40C66FF867C}">
                  <a14:compatExt spid="_x0000_s613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524344</xdr:row>
          <xdr:rowOff>0</xdr:rowOff>
        </xdr:from>
        <xdr:to>
          <xdr:col>13315</xdr:col>
          <xdr:colOff>0</xdr:colOff>
          <xdr:row>524344</xdr:row>
          <xdr:rowOff>0</xdr:rowOff>
        </xdr:to>
        <xdr:sp macro="" textlink="">
          <xdr:nvSpPr>
            <xdr:cNvPr id="61317" name="Button 901" hidden="1">
              <a:extLst>
                <a:ext uri="{63B3BB69-23CF-44E3-9099-C40C66FF867C}">
                  <a14:compatExt spid="_x0000_s613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589880</xdr:row>
          <xdr:rowOff>0</xdr:rowOff>
        </xdr:from>
        <xdr:to>
          <xdr:col>13315</xdr:col>
          <xdr:colOff>0</xdr:colOff>
          <xdr:row>589880</xdr:row>
          <xdr:rowOff>0</xdr:rowOff>
        </xdr:to>
        <xdr:sp macro="" textlink="">
          <xdr:nvSpPr>
            <xdr:cNvPr id="61318" name="Button 902" hidden="1">
              <a:extLst>
                <a:ext uri="{63B3BB69-23CF-44E3-9099-C40C66FF867C}">
                  <a14:compatExt spid="_x0000_s613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655416</xdr:row>
          <xdr:rowOff>0</xdr:rowOff>
        </xdr:from>
        <xdr:to>
          <xdr:col>13315</xdr:col>
          <xdr:colOff>0</xdr:colOff>
          <xdr:row>655416</xdr:row>
          <xdr:rowOff>0</xdr:rowOff>
        </xdr:to>
        <xdr:sp macro="" textlink="">
          <xdr:nvSpPr>
            <xdr:cNvPr id="61319" name="Button 903" hidden="1">
              <a:extLst>
                <a:ext uri="{63B3BB69-23CF-44E3-9099-C40C66FF867C}">
                  <a14:compatExt spid="_x0000_s613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720952</xdr:row>
          <xdr:rowOff>0</xdr:rowOff>
        </xdr:from>
        <xdr:to>
          <xdr:col>13315</xdr:col>
          <xdr:colOff>0</xdr:colOff>
          <xdr:row>720952</xdr:row>
          <xdr:rowOff>0</xdr:rowOff>
        </xdr:to>
        <xdr:sp macro="" textlink="">
          <xdr:nvSpPr>
            <xdr:cNvPr id="61320" name="Button 904" hidden="1">
              <a:extLst>
                <a:ext uri="{63B3BB69-23CF-44E3-9099-C40C66FF867C}">
                  <a14:compatExt spid="_x0000_s613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786488</xdr:row>
          <xdr:rowOff>0</xdr:rowOff>
        </xdr:from>
        <xdr:to>
          <xdr:col>13315</xdr:col>
          <xdr:colOff>0</xdr:colOff>
          <xdr:row>786488</xdr:row>
          <xdr:rowOff>0</xdr:rowOff>
        </xdr:to>
        <xdr:sp macro="" textlink="">
          <xdr:nvSpPr>
            <xdr:cNvPr id="61321" name="Button 905" hidden="1">
              <a:extLst>
                <a:ext uri="{63B3BB69-23CF-44E3-9099-C40C66FF867C}">
                  <a14:compatExt spid="_x0000_s613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852024</xdr:row>
          <xdr:rowOff>0</xdr:rowOff>
        </xdr:from>
        <xdr:to>
          <xdr:col>13315</xdr:col>
          <xdr:colOff>0</xdr:colOff>
          <xdr:row>852024</xdr:row>
          <xdr:rowOff>0</xdr:rowOff>
        </xdr:to>
        <xdr:sp macro="" textlink="">
          <xdr:nvSpPr>
            <xdr:cNvPr id="61322" name="Button 906" hidden="1">
              <a:extLst>
                <a:ext uri="{63B3BB69-23CF-44E3-9099-C40C66FF867C}">
                  <a14:compatExt spid="_x0000_s613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917560</xdr:row>
          <xdr:rowOff>0</xdr:rowOff>
        </xdr:from>
        <xdr:to>
          <xdr:col>13315</xdr:col>
          <xdr:colOff>0</xdr:colOff>
          <xdr:row>917560</xdr:row>
          <xdr:rowOff>0</xdr:rowOff>
        </xdr:to>
        <xdr:sp macro="" textlink="">
          <xdr:nvSpPr>
            <xdr:cNvPr id="61323" name="Button 907" hidden="1">
              <a:extLst>
                <a:ext uri="{63B3BB69-23CF-44E3-9099-C40C66FF867C}">
                  <a14:compatExt spid="_x0000_s613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983096</xdr:row>
          <xdr:rowOff>0</xdr:rowOff>
        </xdr:from>
        <xdr:to>
          <xdr:col>13315</xdr:col>
          <xdr:colOff>0</xdr:colOff>
          <xdr:row>983096</xdr:row>
          <xdr:rowOff>0</xdr:rowOff>
        </xdr:to>
        <xdr:sp macro="" textlink="">
          <xdr:nvSpPr>
            <xdr:cNvPr id="61324" name="Button 908" hidden="1">
              <a:extLst>
                <a:ext uri="{63B3BB69-23CF-44E3-9099-C40C66FF867C}">
                  <a14:compatExt spid="_x0000_s613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13569</xdr:col>
          <xdr:colOff>0</xdr:colOff>
          <xdr:row>56</xdr:row>
          <xdr:rowOff>0</xdr:rowOff>
        </xdr:from>
        <xdr:to>
          <xdr:col>13569</xdr:col>
          <xdr:colOff>0</xdr:colOff>
          <xdr:row>56</xdr:row>
          <xdr:rowOff>0</xdr:rowOff>
        </xdr:to>
        <xdr:sp macro="" textlink="">
          <xdr:nvSpPr>
            <xdr:cNvPr id="61325" name="Button 909" hidden="1">
              <a:extLst>
                <a:ext uri="{63B3BB69-23CF-44E3-9099-C40C66FF867C}">
                  <a14:compatExt spid="_x0000_s613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65592</xdr:row>
          <xdr:rowOff>0</xdr:rowOff>
        </xdr:from>
        <xdr:to>
          <xdr:col>13571</xdr:col>
          <xdr:colOff>0</xdr:colOff>
          <xdr:row>65592</xdr:row>
          <xdr:rowOff>0</xdr:rowOff>
        </xdr:to>
        <xdr:sp macro="" textlink="">
          <xdr:nvSpPr>
            <xdr:cNvPr id="61326" name="Button 910" hidden="1">
              <a:extLst>
                <a:ext uri="{63B3BB69-23CF-44E3-9099-C40C66FF867C}">
                  <a14:compatExt spid="_x0000_s613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131128</xdr:row>
          <xdr:rowOff>0</xdr:rowOff>
        </xdr:from>
        <xdr:to>
          <xdr:col>13571</xdr:col>
          <xdr:colOff>0</xdr:colOff>
          <xdr:row>131128</xdr:row>
          <xdr:rowOff>0</xdr:rowOff>
        </xdr:to>
        <xdr:sp macro="" textlink="">
          <xdr:nvSpPr>
            <xdr:cNvPr id="61327" name="Button 911" hidden="1">
              <a:extLst>
                <a:ext uri="{63B3BB69-23CF-44E3-9099-C40C66FF867C}">
                  <a14:compatExt spid="_x0000_s613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196664</xdr:row>
          <xdr:rowOff>0</xdr:rowOff>
        </xdr:from>
        <xdr:to>
          <xdr:col>13571</xdr:col>
          <xdr:colOff>0</xdr:colOff>
          <xdr:row>196664</xdr:row>
          <xdr:rowOff>0</xdr:rowOff>
        </xdr:to>
        <xdr:sp macro="" textlink="">
          <xdr:nvSpPr>
            <xdr:cNvPr id="61328" name="Button 912" hidden="1">
              <a:extLst>
                <a:ext uri="{63B3BB69-23CF-44E3-9099-C40C66FF867C}">
                  <a14:compatExt spid="_x0000_s613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262200</xdr:row>
          <xdr:rowOff>0</xdr:rowOff>
        </xdr:from>
        <xdr:to>
          <xdr:col>13571</xdr:col>
          <xdr:colOff>0</xdr:colOff>
          <xdr:row>262200</xdr:row>
          <xdr:rowOff>0</xdr:rowOff>
        </xdr:to>
        <xdr:sp macro="" textlink="">
          <xdr:nvSpPr>
            <xdr:cNvPr id="61329" name="Button 913" hidden="1">
              <a:extLst>
                <a:ext uri="{63B3BB69-23CF-44E3-9099-C40C66FF867C}">
                  <a14:compatExt spid="_x0000_s613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327736</xdr:row>
          <xdr:rowOff>0</xdr:rowOff>
        </xdr:from>
        <xdr:to>
          <xdr:col>13571</xdr:col>
          <xdr:colOff>0</xdr:colOff>
          <xdr:row>327736</xdr:row>
          <xdr:rowOff>0</xdr:rowOff>
        </xdr:to>
        <xdr:sp macro="" textlink="">
          <xdr:nvSpPr>
            <xdr:cNvPr id="61330" name="Button 914" hidden="1">
              <a:extLst>
                <a:ext uri="{63B3BB69-23CF-44E3-9099-C40C66FF867C}">
                  <a14:compatExt spid="_x0000_s613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393272</xdr:row>
          <xdr:rowOff>0</xdr:rowOff>
        </xdr:from>
        <xdr:to>
          <xdr:col>13571</xdr:col>
          <xdr:colOff>0</xdr:colOff>
          <xdr:row>393272</xdr:row>
          <xdr:rowOff>0</xdr:rowOff>
        </xdr:to>
        <xdr:sp macro="" textlink="">
          <xdr:nvSpPr>
            <xdr:cNvPr id="61331" name="Button 915" hidden="1">
              <a:extLst>
                <a:ext uri="{63B3BB69-23CF-44E3-9099-C40C66FF867C}">
                  <a14:compatExt spid="_x0000_s613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458808</xdr:row>
          <xdr:rowOff>0</xdr:rowOff>
        </xdr:from>
        <xdr:to>
          <xdr:col>13571</xdr:col>
          <xdr:colOff>0</xdr:colOff>
          <xdr:row>458808</xdr:row>
          <xdr:rowOff>0</xdr:rowOff>
        </xdr:to>
        <xdr:sp macro="" textlink="">
          <xdr:nvSpPr>
            <xdr:cNvPr id="61332" name="Button 916" hidden="1">
              <a:extLst>
                <a:ext uri="{63B3BB69-23CF-44E3-9099-C40C66FF867C}">
                  <a14:compatExt spid="_x0000_s613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524344</xdr:row>
          <xdr:rowOff>0</xdr:rowOff>
        </xdr:from>
        <xdr:to>
          <xdr:col>13571</xdr:col>
          <xdr:colOff>0</xdr:colOff>
          <xdr:row>524344</xdr:row>
          <xdr:rowOff>0</xdr:rowOff>
        </xdr:to>
        <xdr:sp macro="" textlink="">
          <xdr:nvSpPr>
            <xdr:cNvPr id="61333" name="Button 917" hidden="1">
              <a:extLst>
                <a:ext uri="{63B3BB69-23CF-44E3-9099-C40C66FF867C}">
                  <a14:compatExt spid="_x0000_s613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589880</xdr:row>
          <xdr:rowOff>0</xdr:rowOff>
        </xdr:from>
        <xdr:to>
          <xdr:col>13571</xdr:col>
          <xdr:colOff>0</xdr:colOff>
          <xdr:row>589880</xdr:row>
          <xdr:rowOff>0</xdr:rowOff>
        </xdr:to>
        <xdr:sp macro="" textlink="">
          <xdr:nvSpPr>
            <xdr:cNvPr id="61334" name="Button 918" hidden="1">
              <a:extLst>
                <a:ext uri="{63B3BB69-23CF-44E3-9099-C40C66FF867C}">
                  <a14:compatExt spid="_x0000_s613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655416</xdr:row>
          <xdr:rowOff>0</xdr:rowOff>
        </xdr:from>
        <xdr:to>
          <xdr:col>13571</xdr:col>
          <xdr:colOff>0</xdr:colOff>
          <xdr:row>655416</xdr:row>
          <xdr:rowOff>0</xdr:rowOff>
        </xdr:to>
        <xdr:sp macro="" textlink="">
          <xdr:nvSpPr>
            <xdr:cNvPr id="61335" name="Button 919" hidden="1">
              <a:extLst>
                <a:ext uri="{63B3BB69-23CF-44E3-9099-C40C66FF867C}">
                  <a14:compatExt spid="_x0000_s613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720952</xdr:row>
          <xdr:rowOff>0</xdr:rowOff>
        </xdr:from>
        <xdr:to>
          <xdr:col>13571</xdr:col>
          <xdr:colOff>0</xdr:colOff>
          <xdr:row>720952</xdr:row>
          <xdr:rowOff>0</xdr:rowOff>
        </xdr:to>
        <xdr:sp macro="" textlink="">
          <xdr:nvSpPr>
            <xdr:cNvPr id="61336" name="Button 920" hidden="1">
              <a:extLst>
                <a:ext uri="{63B3BB69-23CF-44E3-9099-C40C66FF867C}">
                  <a14:compatExt spid="_x0000_s613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786488</xdr:row>
          <xdr:rowOff>0</xdr:rowOff>
        </xdr:from>
        <xdr:to>
          <xdr:col>13571</xdr:col>
          <xdr:colOff>0</xdr:colOff>
          <xdr:row>786488</xdr:row>
          <xdr:rowOff>0</xdr:rowOff>
        </xdr:to>
        <xdr:sp macro="" textlink="">
          <xdr:nvSpPr>
            <xdr:cNvPr id="61337" name="Button 921" hidden="1">
              <a:extLst>
                <a:ext uri="{63B3BB69-23CF-44E3-9099-C40C66FF867C}">
                  <a14:compatExt spid="_x0000_s613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852024</xdr:row>
          <xdr:rowOff>0</xdr:rowOff>
        </xdr:from>
        <xdr:to>
          <xdr:col>13571</xdr:col>
          <xdr:colOff>0</xdr:colOff>
          <xdr:row>852024</xdr:row>
          <xdr:rowOff>0</xdr:rowOff>
        </xdr:to>
        <xdr:sp macro="" textlink="">
          <xdr:nvSpPr>
            <xdr:cNvPr id="61338" name="Button 922" hidden="1">
              <a:extLst>
                <a:ext uri="{63B3BB69-23CF-44E3-9099-C40C66FF867C}">
                  <a14:compatExt spid="_x0000_s613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917560</xdr:row>
          <xdr:rowOff>0</xdr:rowOff>
        </xdr:from>
        <xdr:to>
          <xdr:col>13571</xdr:col>
          <xdr:colOff>0</xdr:colOff>
          <xdr:row>917560</xdr:row>
          <xdr:rowOff>0</xdr:rowOff>
        </xdr:to>
        <xdr:sp macro="" textlink="">
          <xdr:nvSpPr>
            <xdr:cNvPr id="61339" name="Button 923" hidden="1">
              <a:extLst>
                <a:ext uri="{63B3BB69-23CF-44E3-9099-C40C66FF867C}">
                  <a14:compatExt spid="_x0000_s613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983096</xdr:row>
          <xdr:rowOff>0</xdr:rowOff>
        </xdr:from>
        <xdr:to>
          <xdr:col>13571</xdr:col>
          <xdr:colOff>0</xdr:colOff>
          <xdr:row>983096</xdr:row>
          <xdr:rowOff>0</xdr:rowOff>
        </xdr:to>
        <xdr:sp macro="" textlink="">
          <xdr:nvSpPr>
            <xdr:cNvPr id="61340" name="Button 924" hidden="1">
              <a:extLst>
                <a:ext uri="{63B3BB69-23CF-44E3-9099-C40C66FF867C}">
                  <a14:compatExt spid="_x0000_s613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13825</xdr:col>
          <xdr:colOff>0</xdr:colOff>
          <xdr:row>56</xdr:row>
          <xdr:rowOff>0</xdr:rowOff>
        </xdr:from>
        <xdr:to>
          <xdr:col>13825</xdr:col>
          <xdr:colOff>0</xdr:colOff>
          <xdr:row>56</xdr:row>
          <xdr:rowOff>0</xdr:rowOff>
        </xdr:to>
        <xdr:sp macro="" textlink="">
          <xdr:nvSpPr>
            <xdr:cNvPr id="61341" name="Button 925" hidden="1">
              <a:extLst>
                <a:ext uri="{63B3BB69-23CF-44E3-9099-C40C66FF867C}">
                  <a14:compatExt spid="_x0000_s613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65592</xdr:row>
          <xdr:rowOff>0</xdr:rowOff>
        </xdr:from>
        <xdr:to>
          <xdr:col>13827</xdr:col>
          <xdr:colOff>0</xdr:colOff>
          <xdr:row>65592</xdr:row>
          <xdr:rowOff>0</xdr:rowOff>
        </xdr:to>
        <xdr:sp macro="" textlink="">
          <xdr:nvSpPr>
            <xdr:cNvPr id="61342" name="Button 926" hidden="1">
              <a:extLst>
                <a:ext uri="{63B3BB69-23CF-44E3-9099-C40C66FF867C}">
                  <a14:compatExt spid="_x0000_s613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131128</xdr:row>
          <xdr:rowOff>0</xdr:rowOff>
        </xdr:from>
        <xdr:to>
          <xdr:col>13827</xdr:col>
          <xdr:colOff>0</xdr:colOff>
          <xdr:row>131128</xdr:row>
          <xdr:rowOff>0</xdr:rowOff>
        </xdr:to>
        <xdr:sp macro="" textlink="">
          <xdr:nvSpPr>
            <xdr:cNvPr id="61343" name="Button 927" hidden="1">
              <a:extLst>
                <a:ext uri="{63B3BB69-23CF-44E3-9099-C40C66FF867C}">
                  <a14:compatExt spid="_x0000_s613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196664</xdr:row>
          <xdr:rowOff>0</xdr:rowOff>
        </xdr:from>
        <xdr:to>
          <xdr:col>13827</xdr:col>
          <xdr:colOff>0</xdr:colOff>
          <xdr:row>196664</xdr:row>
          <xdr:rowOff>0</xdr:rowOff>
        </xdr:to>
        <xdr:sp macro="" textlink="">
          <xdr:nvSpPr>
            <xdr:cNvPr id="61344" name="Button 928" hidden="1">
              <a:extLst>
                <a:ext uri="{63B3BB69-23CF-44E3-9099-C40C66FF867C}">
                  <a14:compatExt spid="_x0000_s613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262200</xdr:row>
          <xdr:rowOff>0</xdr:rowOff>
        </xdr:from>
        <xdr:to>
          <xdr:col>13827</xdr:col>
          <xdr:colOff>0</xdr:colOff>
          <xdr:row>262200</xdr:row>
          <xdr:rowOff>0</xdr:rowOff>
        </xdr:to>
        <xdr:sp macro="" textlink="">
          <xdr:nvSpPr>
            <xdr:cNvPr id="61345" name="Button 929" hidden="1">
              <a:extLst>
                <a:ext uri="{63B3BB69-23CF-44E3-9099-C40C66FF867C}">
                  <a14:compatExt spid="_x0000_s613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327736</xdr:row>
          <xdr:rowOff>0</xdr:rowOff>
        </xdr:from>
        <xdr:to>
          <xdr:col>13827</xdr:col>
          <xdr:colOff>0</xdr:colOff>
          <xdr:row>327736</xdr:row>
          <xdr:rowOff>0</xdr:rowOff>
        </xdr:to>
        <xdr:sp macro="" textlink="">
          <xdr:nvSpPr>
            <xdr:cNvPr id="61346" name="Button 930" hidden="1">
              <a:extLst>
                <a:ext uri="{63B3BB69-23CF-44E3-9099-C40C66FF867C}">
                  <a14:compatExt spid="_x0000_s613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393272</xdr:row>
          <xdr:rowOff>0</xdr:rowOff>
        </xdr:from>
        <xdr:to>
          <xdr:col>13827</xdr:col>
          <xdr:colOff>0</xdr:colOff>
          <xdr:row>393272</xdr:row>
          <xdr:rowOff>0</xdr:rowOff>
        </xdr:to>
        <xdr:sp macro="" textlink="">
          <xdr:nvSpPr>
            <xdr:cNvPr id="61347" name="Button 931" hidden="1">
              <a:extLst>
                <a:ext uri="{63B3BB69-23CF-44E3-9099-C40C66FF867C}">
                  <a14:compatExt spid="_x0000_s613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458808</xdr:row>
          <xdr:rowOff>0</xdr:rowOff>
        </xdr:from>
        <xdr:to>
          <xdr:col>13827</xdr:col>
          <xdr:colOff>0</xdr:colOff>
          <xdr:row>458808</xdr:row>
          <xdr:rowOff>0</xdr:rowOff>
        </xdr:to>
        <xdr:sp macro="" textlink="">
          <xdr:nvSpPr>
            <xdr:cNvPr id="61348" name="Button 932" hidden="1">
              <a:extLst>
                <a:ext uri="{63B3BB69-23CF-44E3-9099-C40C66FF867C}">
                  <a14:compatExt spid="_x0000_s613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524344</xdr:row>
          <xdr:rowOff>0</xdr:rowOff>
        </xdr:from>
        <xdr:to>
          <xdr:col>13827</xdr:col>
          <xdr:colOff>0</xdr:colOff>
          <xdr:row>524344</xdr:row>
          <xdr:rowOff>0</xdr:rowOff>
        </xdr:to>
        <xdr:sp macro="" textlink="">
          <xdr:nvSpPr>
            <xdr:cNvPr id="61349" name="Button 933" hidden="1">
              <a:extLst>
                <a:ext uri="{63B3BB69-23CF-44E3-9099-C40C66FF867C}">
                  <a14:compatExt spid="_x0000_s613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589880</xdr:row>
          <xdr:rowOff>0</xdr:rowOff>
        </xdr:from>
        <xdr:to>
          <xdr:col>13827</xdr:col>
          <xdr:colOff>0</xdr:colOff>
          <xdr:row>589880</xdr:row>
          <xdr:rowOff>0</xdr:rowOff>
        </xdr:to>
        <xdr:sp macro="" textlink="">
          <xdr:nvSpPr>
            <xdr:cNvPr id="61350" name="Button 934" hidden="1">
              <a:extLst>
                <a:ext uri="{63B3BB69-23CF-44E3-9099-C40C66FF867C}">
                  <a14:compatExt spid="_x0000_s613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655416</xdr:row>
          <xdr:rowOff>0</xdr:rowOff>
        </xdr:from>
        <xdr:to>
          <xdr:col>13827</xdr:col>
          <xdr:colOff>0</xdr:colOff>
          <xdr:row>655416</xdr:row>
          <xdr:rowOff>0</xdr:rowOff>
        </xdr:to>
        <xdr:sp macro="" textlink="">
          <xdr:nvSpPr>
            <xdr:cNvPr id="61351" name="Button 935" hidden="1">
              <a:extLst>
                <a:ext uri="{63B3BB69-23CF-44E3-9099-C40C66FF867C}">
                  <a14:compatExt spid="_x0000_s613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720952</xdr:row>
          <xdr:rowOff>0</xdr:rowOff>
        </xdr:from>
        <xdr:to>
          <xdr:col>13827</xdr:col>
          <xdr:colOff>0</xdr:colOff>
          <xdr:row>720952</xdr:row>
          <xdr:rowOff>0</xdr:rowOff>
        </xdr:to>
        <xdr:sp macro="" textlink="">
          <xdr:nvSpPr>
            <xdr:cNvPr id="61352" name="Button 936" hidden="1">
              <a:extLst>
                <a:ext uri="{63B3BB69-23CF-44E3-9099-C40C66FF867C}">
                  <a14:compatExt spid="_x0000_s613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786488</xdr:row>
          <xdr:rowOff>0</xdr:rowOff>
        </xdr:from>
        <xdr:to>
          <xdr:col>13827</xdr:col>
          <xdr:colOff>0</xdr:colOff>
          <xdr:row>786488</xdr:row>
          <xdr:rowOff>0</xdr:rowOff>
        </xdr:to>
        <xdr:sp macro="" textlink="">
          <xdr:nvSpPr>
            <xdr:cNvPr id="61353" name="Button 937" hidden="1">
              <a:extLst>
                <a:ext uri="{63B3BB69-23CF-44E3-9099-C40C66FF867C}">
                  <a14:compatExt spid="_x0000_s613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852024</xdr:row>
          <xdr:rowOff>0</xdr:rowOff>
        </xdr:from>
        <xdr:to>
          <xdr:col>13827</xdr:col>
          <xdr:colOff>0</xdr:colOff>
          <xdr:row>852024</xdr:row>
          <xdr:rowOff>0</xdr:rowOff>
        </xdr:to>
        <xdr:sp macro="" textlink="">
          <xdr:nvSpPr>
            <xdr:cNvPr id="61354" name="Button 938" hidden="1">
              <a:extLst>
                <a:ext uri="{63B3BB69-23CF-44E3-9099-C40C66FF867C}">
                  <a14:compatExt spid="_x0000_s613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917560</xdr:row>
          <xdr:rowOff>0</xdr:rowOff>
        </xdr:from>
        <xdr:to>
          <xdr:col>13827</xdr:col>
          <xdr:colOff>0</xdr:colOff>
          <xdr:row>917560</xdr:row>
          <xdr:rowOff>0</xdr:rowOff>
        </xdr:to>
        <xdr:sp macro="" textlink="">
          <xdr:nvSpPr>
            <xdr:cNvPr id="61355" name="Button 939" hidden="1">
              <a:extLst>
                <a:ext uri="{63B3BB69-23CF-44E3-9099-C40C66FF867C}">
                  <a14:compatExt spid="_x0000_s613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983096</xdr:row>
          <xdr:rowOff>0</xdr:rowOff>
        </xdr:from>
        <xdr:to>
          <xdr:col>13827</xdr:col>
          <xdr:colOff>0</xdr:colOff>
          <xdr:row>983096</xdr:row>
          <xdr:rowOff>0</xdr:rowOff>
        </xdr:to>
        <xdr:sp macro="" textlink="">
          <xdr:nvSpPr>
            <xdr:cNvPr id="61356" name="Button 940" hidden="1">
              <a:extLst>
                <a:ext uri="{63B3BB69-23CF-44E3-9099-C40C66FF867C}">
                  <a14:compatExt spid="_x0000_s613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14081</xdr:col>
          <xdr:colOff>0</xdr:colOff>
          <xdr:row>56</xdr:row>
          <xdr:rowOff>0</xdr:rowOff>
        </xdr:from>
        <xdr:to>
          <xdr:col>14081</xdr:col>
          <xdr:colOff>0</xdr:colOff>
          <xdr:row>56</xdr:row>
          <xdr:rowOff>0</xdr:rowOff>
        </xdr:to>
        <xdr:sp macro="" textlink="">
          <xdr:nvSpPr>
            <xdr:cNvPr id="61357" name="Button 941" hidden="1">
              <a:extLst>
                <a:ext uri="{63B3BB69-23CF-44E3-9099-C40C66FF867C}">
                  <a14:compatExt spid="_x0000_s613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65592</xdr:row>
          <xdr:rowOff>0</xdr:rowOff>
        </xdr:from>
        <xdr:to>
          <xdr:col>14083</xdr:col>
          <xdr:colOff>0</xdr:colOff>
          <xdr:row>65592</xdr:row>
          <xdr:rowOff>0</xdr:rowOff>
        </xdr:to>
        <xdr:sp macro="" textlink="">
          <xdr:nvSpPr>
            <xdr:cNvPr id="61358" name="Button 942" hidden="1">
              <a:extLst>
                <a:ext uri="{63B3BB69-23CF-44E3-9099-C40C66FF867C}">
                  <a14:compatExt spid="_x0000_s613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131128</xdr:row>
          <xdr:rowOff>0</xdr:rowOff>
        </xdr:from>
        <xdr:to>
          <xdr:col>14083</xdr:col>
          <xdr:colOff>0</xdr:colOff>
          <xdr:row>131128</xdr:row>
          <xdr:rowOff>0</xdr:rowOff>
        </xdr:to>
        <xdr:sp macro="" textlink="">
          <xdr:nvSpPr>
            <xdr:cNvPr id="61359" name="Button 943" hidden="1">
              <a:extLst>
                <a:ext uri="{63B3BB69-23CF-44E3-9099-C40C66FF867C}">
                  <a14:compatExt spid="_x0000_s613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196664</xdr:row>
          <xdr:rowOff>0</xdr:rowOff>
        </xdr:from>
        <xdr:to>
          <xdr:col>14083</xdr:col>
          <xdr:colOff>0</xdr:colOff>
          <xdr:row>196664</xdr:row>
          <xdr:rowOff>0</xdr:rowOff>
        </xdr:to>
        <xdr:sp macro="" textlink="">
          <xdr:nvSpPr>
            <xdr:cNvPr id="61360" name="Button 944" hidden="1">
              <a:extLst>
                <a:ext uri="{63B3BB69-23CF-44E3-9099-C40C66FF867C}">
                  <a14:compatExt spid="_x0000_s613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262200</xdr:row>
          <xdr:rowOff>0</xdr:rowOff>
        </xdr:from>
        <xdr:to>
          <xdr:col>14083</xdr:col>
          <xdr:colOff>0</xdr:colOff>
          <xdr:row>262200</xdr:row>
          <xdr:rowOff>0</xdr:rowOff>
        </xdr:to>
        <xdr:sp macro="" textlink="">
          <xdr:nvSpPr>
            <xdr:cNvPr id="61361" name="Button 945" hidden="1">
              <a:extLst>
                <a:ext uri="{63B3BB69-23CF-44E3-9099-C40C66FF867C}">
                  <a14:compatExt spid="_x0000_s613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327736</xdr:row>
          <xdr:rowOff>0</xdr:rowOff>
        </xdr:from>
        <xdr:to>
          <xdr:col>14083</xdr:col>
          <xdr:colOff>0</xdr:colOff>
          <xdr:row>327736</xdr:row>
          <xdr:rowOff>0</xdr:rowOff>
        </xdr:to>
        <xdr:sp macro="" textlink="">
          <xdr:nvSpPr>
            <xdr:cNvPr id="61362" name="Button 946" hidden="1">
              <a:extLst>
                <a:ext uri="{63B3BB69-23CF-44E3-9099-C40C66FF867C}">
                  <a14:compatExt spid="_x0000_s613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393272</xdr:row>
          <xdr:rowOff>0</xdr:rowOff>
        </xdr:from>
        <xdr:to>
          <xdr:col>14083</xdr:col>
          <xdr:colOff>0</xdr:colOff>
          <xdr:row>393272</xdr:row>
          <xdr:rowOff>0</xdr:rowOff>
        </xdr:to>
        <xdr:sp macro="" textlink="">
          <xdr:nvSpPr>
            <xdr:cNvPr id="61363" name="Button 947" hidden="1">
              <a:extLst>
                <a:ext uri="{63B3BB69-23CF-44E3-9099-C40C66FF867C}">
                  <a14:compatExt spid="_x0000_s613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458808</xdr:row>
          <xdr:rowOff>0</xdr:rowOff>
        </xdr:from>
        <xdr:to>
          <xdr:col>14083</xdr:col>
          <xdr:colOff>0</xdr:colOff>
          <xdr:row>458808</xdr:row>
          <xdr:rowOff>0</xdr:rowOff>
        </xdr:to>
        <xdr:sp macro="" textlink="">
          <xdr:nvSpPr>
            <xdr:cNvPr id="61364" name="Button 948" hidden="1">
              <a:extLst>
                <a:ext uri="{63B3BB69-23CF-44E3-9099-C40C66FF867C}">
                  <a14:compatExt spid="_x0000_s613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524344</xdr:row>
          <xdr:rowOff>0</xdr:rowOff>
        </xdr:from>
        <xdr:to>
          <xdr:col>14083</xdr:col>
          <xdr:colOff>0</xdr:colOff>
          <xdr:row>524344</xdr:row>
          <xdr:rowOff>0</xdr:rowOff>
        </xdr:to>
        <xdr:sp macro="" textlink="">
          <xdr:nvSpPr>
            <xdr:cNvPr id="61365" name="Button 949" hidden="1">
              <a:extLst>
                <a:ext uri="{63B3BB69-23CF-44E3-9099-C40C66FF867C}">
                  <a14:compatExt spid="_x0000_s613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589880</xdr:row>
          <xdr:rowOff>0</xdr:rowOff>
        </xdr:from>
        <xdr:to>
          <xdr:col>14083</xdr:col>
          <xdr:colOff>0</xdr:colOff>
          <xdr:row>589880</xdr:row>
          <xdr:rowOff>0</xdr:rowOff>
        </xdr:to>
        <xdr:sp macro="" textlink="">
          <xdr:nvSpPr>
            <xdr:cNvPr id="61366" name="Button 950" hidden="1">
              <a:extLst>
                <a:ext uri="{63B3BB69-23CF-44E3-9099-C40C66FF867C}">
                  <a14:compatExt spid="_x0000_s613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655416</xdr:row>
          <xdr:rowOff>0</xdr:rowOff>
        </xdr:from>
        <xdr:to>
          <xdr:col>14083</xdr:col>
          <xdr:colOff>0</xdr:colOff>
          <xdr:row>655416</xdr:row>
          <xdr:rowOff>0</xdr:rowOff>
        </xdr:to>
        <xdr:sp macro="" textlink="">
          <xdr:nvSpPr>
            <xdr:cNvPr id="61367" name="Button 951" hidden="1">
              <a:extLst>
                <a:ext uri="{63B3BB69-23CF-44E3-9099-C40C66FF867C}">
                  <a14:compatExt spid="_x0000_s613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720952</xdr:row>
          <xdr:rowOff>0</xdr:rowOff>
        </xdr:from>
        <xdr:to>
          <xdr:col>14083</xdr:col>
          <xdr:colOff>0</xdr:colOff>
          <xdr:row>720952</xdr:row>
          <xdr:rowOff>0</xdr:rowOff>
        </xdr:to>
        <xdr:sp macro="" textlink="">
          <xdr:nvSpPr>
            <xdr:cNvPr id="61368" name="Button 952" hidden="1">
              <a:extLst>
                <a:ext uri="{63B3BB69-23CF-44E3-9099-C40C66FF867C}">
                  <a14:compatExt spid="_x0000_s613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786488</xdr:row>
          <xdr:rowOff>0</xdr:rowOff>
        </xdr:from>
        <xdr:to>
          <xdr:col>14083</xdr:col>
          <xdr:colOff>0</xdr:colOff>
          <xdr:row>786488</xdr:row>
          <xdr:rowOff>0</xdr:rowOff>
        </xdr:to>
        <xdr:sp macro="" textlink="">
          <xdr:nvSpPr>
            <xdr:cNvPr id="61369" name="Button 953" hidden="1">
              <a:extLst>
                <a:ext uri="{63B3BB69-23CF-44E3-9099-C40C66FF867C}">
                  <a14:compatExt spid="_x0000_s613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852024</xdr:row>
          <xdr:rowOff>0</xdr:rowOff>
        </xdr:from>
        <xdr:to>
          <xdr:col>14083</xdr:col>
          <xdr:colOff>0</xdr:colOff>
          <xdr:row>852024</xdr:row>
          <xdr:rowOff>0</xdr:rowOff>
        </xdr:to>
        <xdr:sp macro="" textlink="">
          <xdr:nvSpPr>
            <xdr:cNvPr id="61370" name="Button 954" hidden="1">
              <a:extLst>
                <a:ext uri="{63B3BB69-23CF-44E3-9099-C40C66FF867C}">
                  <a14:compatExt spid="_x0000_s613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917560</xdr:row>
          <xdr:rowOff>0</xdr:rowOff>
        </xdr:from>
        <xdr:to>
          <xdr:col>14083</xdr:col>
          <xdr:colOff>0</xdr:colOff>
          <xdr:row>917560</xdr:row>
          <xdr:rowOff>0</xdr:rowOff>
        </xdr:to>
        <xdr:sp macro="" textlink="">
          <xdr:nvSpPr>
            <xdr:cNvPr id="61371" name="Button 955" hidden="1">
              <a:extLst>
                <a:ext uri="{63B3BB69-23CF-44E3-9099-C40C66FF867C}">
                  <a14:compatExt spid="_x0000_s613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983096</xdr:row>
          <xdr:rowOff>0</xdr:rowOff>
        </xdr:from>
        <xdr:to>
          <xdr:col>14083</xdr:col>
          <xdr:colOff>0</xdr:colOff>
          <xdr:row>983096</xdr:row>
          <xdr:rowOff>0</xdr:rowOff>
        </xdr:to>
        <xdr:sp macro="" textlink="">
          <xdr:nvSpPr>
            <xdr:cNvPr id="61372" name="Button 956" hidden="1">
              <a:extLst>
                <a:ext uri="{63B3BB69-23CF-44E3-9099-C40C66FF867C}">
                  <a14:compatExt spid="_x0000_s613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14337</xdr:col>
          <xdr:colOff>0</xdr:colOff>
          <xdr:row>56</xdr:row>
          <xdr:rowOff>0</xdr:rowOff>
        </xdr:from>
        <xdr:to>
          <xdr:col>14337</xdr:col>
          <xdr:colOff>0</xdr:colOff>
          <xdr:row>56</xdr:row>
          <xdr:rowOff>0</xdr:rowOff>
        </xdr:to>
        <xdr:sp macro="" textlink="">
          <xdr:nvSpPr>
            <xdr:cNvPr id="61373" name="Button 957" hidden="1">
              <a:extLst>
                <a:ext uri="{63B3BB69-23CF-44E3-9099-C40C66FF867C}">
                  <a14:compatExt spid="_x0000_s613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65592</xdr:row>
          <xdr:rowOff>0</xdr:rowOff>
        </xdr:from>
        <xdr:to>
          <xdr:col>14339</xdr:col>
          <xdr:colOff>0</xdr:colOff>
          <xdr:row>65592</xdr:row>
          <xdr:rowOff>0</xdr:rowOff>
        </xdr:to>
        <xdr:sp macro="" textlink="">
          <xdr:nvSpPr>
            <xdr:cNvPr id="61374" name="Button 958" hidden="1">
              <a:extLst>
                <a:ext uri="{63B3BB69-23CF-44E3-9099-C40C66FF867C}">
                  <a14:compatExt spid="_x0000_s613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131128</xdr:row>
          <xdr:rowOff>0</xdr:rowOff>
        </xdr:from>
        <xdr:to>
          <xdr:col>14339</xdr:col>
          <xdr:colOff>0</xdr:colOff>
          <xdr:row>131128</xdr:row>
          <xdr:rowOff>0</xdr:rowOff>
        </xdr:to>
        <xdr:sp macro="" textlink="">
          <xdr:nvSpPr>
            <xdr:cNvPr id="61375" name="Button 959" hidden="1">
              <a:extLst>
                <a:ext uri="{63B3BB69-23CF-44E3-9099-C40C66FF867C}">
                  <a14:compatExt spid="_x0000_s613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196664</xdr:row>
          <xdr:rowOff>0</xdr:rowOff>
        </xdr:from>
        <xdr:to>
          <xdr:col>14339</xdr:col>
          <xdr:colOff>0</xdr:colOff>
          <xdr:row>196664</xdr:row>
          <xdr:rowOff>0</xdr:rowOff>
        </xdr:to>
        <xdr:sp macro="" textlink="">
          <xdr:nvSpPr>
            <xdr:cNvPr id="61376" name="Button 960" hidden="1">
              <a:extLst>
                <a:ext uri="{63B3BB69-23CF-44E3-9099-C40C66FF867C}">
                  <a14:compatExt spid="_x0000_s613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262200</xdr:row>
          <xdr:rowOff>0</xdr:rowOff>
        </xdr:from>
        <xdr:to>
          <xdr:col>14339</xdr:col>
          <xdr:colOff>0</xdr:colOff>
          <xdr:row>262200</xdr:row>
          <xdr:rowOff>0</xdr:rowOff>
        </xdr:to>
        <xdr:sp macro="" textlink="">
          <xdr:nvSpPr>
            <xdr:cNvPr id="61377" name="Button 961" hidden="1">
              <a:extLst>
                <a:ext uri="{63B3BB69-23CF-44E3-9099-C40C66FF867C}">
                  <a14:compatExt spid="_x0000_s613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327736</xdr:row>
          <xdr:rowOff>0</xdr:rowOff>
        </xdr:from>
        <xdr:to>
          <xdr:col>14339</xdr:col>
          <xdr:colOff>0</xdr:colOff>
          <xdr:row>327736</xdr:row>
          <xdr:rowOff>0</xdr:rowOff>
        </xdr:to>
        <xdr:sp macro="" textlink="">
          <xdr:nvSpPr>
            <xdr:cNvPr id="61378" name="Button 962" hidden="1">
              <a:extLst>
                <a:ext uri="{63B3BB69-23CF-44E3-9099-C40C66FF867C}">
                  <a14:compatExt spid="_x0000_s613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393272</xdr:row>
          <xdr:rowOff>0</xdr:rowOff>
        </xdr:from>
        <xdr:to>
          <xdr:col>14339</xdr:col>
          <xdr:colOff>0</xdr:colOff>
          <xdr:row>393272</xdr:row>
          <xdr:rowOff>0</xdr:rowOff>
        </xdr:to>
        <xdr:sp macro="" textlink="">
          <xdr:nvSpPr>
            <xdr:cNvPr id="61379" name="Button 963" hidden="1">
              <a:extLst>
                <a:ext uri="{63B3BB69-23CF-44E3-9099-C40C66FF867C}">
                  <a14:compatExt spid="_x0000_s613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458808</xdr:row>
          <xdr:rowOff>0</xdr:rowOff>
        </xdr:from>
        <xdr:to>
          <xdr:col>14339</xdr:col>
          <xdr:colOff>0</xdr:colOff>
          <xdr:row>458808</xdr:row>
          <xdr:rowOff>0</xdr:rowOff>
        </xdr:to>
        <xdr:sp macro="" textlink="">
          <xdr:nvSpPr>
            <xdr:cNvPr id="61380" name="Button 964" hidden="1">
              <a:extLst>
                <a:ext uri="{63B3BB69-23CF-44E3-9099-C40C66FF867C}">
                  <a14:compatExt spid="_x0000_s613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524344</xdr:row>
          <xdr:rowOff>0</xdr:rowOff>
        </xdr:from>
        <xdr:to>
          <xdr:col>14339</xdr:col>
          <xdr:colOff>0</xdr:colOff>
          <xdr:row>524344</xdr:row>
          <xdr:rowOff>0</xdr:rowOff>
        </xdr:to>
        <xdr:sp macro="" textlink="">
          <xdr:nvSpPr>
            <xdr:cNvPr id="61381" name="Button 965" hidden="1">
              <a:extLst>
                <a:ext uri="{63B3BB69-23CF-44E3-9099-C40C66FF867C}">
                  <a14:compatExt spid="_x0000_s613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589880</xdr:row>
          <xdr:rowOff>0</xdr:rowOff>
        </xdr:from>
        <xdr:to>
          <xdr:col>14339</xdr:col>
          <xdr:colOff>0</xdr:colOff>
          <xdr:row>589880</xdr:row>
          <xdr:rowOff>0</xdr:rowOff>
        </xdr:to>
        <xdr:sp macro="" textlink="">
          <xdr:nvSpPr>
            <xdr:cNvPr id="61382" name="Button 966" hidden="1">
              <a:extLst>
                <a:ext uri="{63B3BB69-23CF-44E3-9099-C40C66FF867C}">
                  <a14:compatExt spid="_x0000_s613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655416</xdr:row>
          <xdr:rowOff>0</xdr:rowOff>
        </xdr:from>
        <xdr:to>
          <xdr:col>14339</xdr:col>
          <xdr:colOff>0</xdr:colOff>
          <xdr:row>655416</xdr:row>
          <xdr:rowOff>0</xdr:rowOff>
        </xdr:to>
        <xdr:sp macro="" textlink="">
          <xdr:nvSpPr>
            <xdr:cNvPr id="61383" name="Button 967" hidden="1">
              <a:extLst>
                <a:ext uri="{63B3BB69-23CF-44E3-9099-C40C66FF867C}">
                  <a14:compatExt spid="_x0000_s613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720952</xdr:row>
          <xdr:rowOff>0</xdr:rowOff>
        </xdr:from>
        <xdr:to>
          <xdr:col>14339</xdr:col>
          <xdr:colOff>0</xdr:colOff>
          <xdr:row>720952</xdr:row>
          <xdr:rowOff>0</xdr:rowOff>
        </xdr:to>
        <xdr:sp macro="" textlink="">
          <xdr:nvSpPr>
            <xdr:cNvPr id="61384" name="Button 968" hidden="1">
              <a:extLst>
                <a:ext uri="{63B3BB69-23CF-44E3-9099-C40C66FF867C}">
                  <a14:compatExt spid="_x0000_s613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786488</xdr:row>
          <xdr:rowOff>0</xdr:rowOff>
        </xdr:from>
        <xdr:to>
          <xdr:col>14339</xdr:col>
          <xdr:colOff>0</xdr:colOff>
          <xdr:row>786488</xdr:row>
          <xdr:rowOff>0</xdr:rowOff>
        </xdr:to>
        <xdr:sp macro="" textlink="">
          <xdr:nvSpPr>
            <xdr:cNvPr id="61385" name="Button 969" hidden="1">
              <a:extLst>
                <a:ext uri="{63B3BB69-23CF-44E3-9099-C40C66FF867C}">
                  <a14:compatExt spid="_x0000_s613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852024</xdr:row>
          <xdr:rowOff>0</xdr:rowOff>
        </xdr:from>
        <xdr:to>
          <xdr:col>14339</xdr:col>
          <xdr:colOff>0</xdr:colOff>
          <xdr:row>852024</xdr:row>
          <xdr:rowOff>0</xdr:rowOff>
        </xdr:to>
        <xdr:sp macro="" textlink="">
          <xdr:nvSpPr>
            <xdr:cNvPr id="61386" name="Button 970" hidden="1">
              <a:extLst>
                <a:ext uri="{63B3BB69-23CF-44E3-9099-C40C66FF867C}">
                  <a14:compatExt spid="_x0000_s613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917560</xdr:row>
          <xdr:rowOff>0</xdr:rowOff>
        </xdr:from>
        <xdr:to>
          <xdr:col>14339</xdr:col>
          <xdr:colOff>0</xdr:colOff>
          <xdr:row>917560</xdr:row>
          <xdr:rowOff>0</xdr:rowOff>
        </xdr:to>
        <xdr:sp macro="" textlink="">
          <xdr:nvSpPr>
            <xdr:cNvPr id="61387" name="Button 971" hidden="1">
              <a:extLst>
                <a:ext uri="{63B3BB69-23CF-44E3-9099-C40C66FF867C}">
                  <a14:compatExt spid="_x0000_s613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983096</xdr:row>
          <xdr:rowOff>0</xdr:rowOff>
        </xdr:from>
        <xdr:to>
          <xdr:col>14339</xdr:col>
          <xdr:colOff>0</xdr:colOff>
          <xdr:row>983096</xdr:row>
          <xdr:rowOff>0</xdr:rowOff>
        </xdr:to>
        <xdr:sp macro="" textlink="">
          <xdr:nvSpPr>
            <xdr:cNvPr id="61388" name="Button 972" hidden="1">
              <a:extLst>
                <a:ext uri="{63B3BB69-23CF-44E3-9099-C40C66FF867C}">
                  <a14:compatExt spid="_x0000_s613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14593</xdr:col>
          <xdr:colOff>0</xdr:colOff>
          <xdr:row>56</xdr:row>
          <xdr:rowOff>0</xdr:rowOff>
        </xdr:from>
        <xdr:to>
          <xdr:col>14593</xdr:col>
          <xdr:colOff>0</xdr:colOff>
          <xdr:row>56</xdr:row>
          <xdr:rowOff>0</xdr:rowOff>
        </xdr:to>
        <xdr:sp macro="" textlink="">
          <xdr:nvSpPr>
            <xdr:cNvPr id="61389" name="Button 973" hidden="1">
              <a:extLst>
                <a:ext uri="{63B3BB69-23CF-44E3-9099-C40C66FF867C}">
                  <a14:compatExt spid="_x0000_s613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65592</xdr:row>
          <xdr:rowOff>0</xdr:rowOff>
        </xdr:from>
        <xdr:to>
          <xdr:col>14595</xdr:col>
          <xdr:colOff>0</xdr:colOff>
          <xdr:row>65592</xdr:row>
          <xdr:rowOff>0</xdr:rowOff>
        </xdr:to>
        <xdr:sp macro="" textlink="">
          <xdr:nvSpPr>
            <xdr:cNvPr id="61390" name="Button 974" hidden="1">
              <a:extLst>
                <a:ext uri="{63B3BB69-23CF-44E3-9099-C40C66FF867C}">
                  <a14:compatExt spid="_x0000_s613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131128</xdr:row>
          <xdr:rowOff>0</xdr:rowOff>
        </xdr:from>
        <xdr:to>
          <xdr:col>14595</xdr:col>
          <xdr:colOff>0</xdr:colOff>
          <xdr:row>131128</xdr:row>
          <xdr:rowOff>0</xdr:rowOff>
        </xdr:to>
        <xdr:sp macro="" textlink="">
          <xdr:nvSpPr>
            <xdr:cNvPr id="61391" name="Button 975" hidden="1">
              <a:extLst>
                <a:ext uri="{63B3BB69-23CF-44E3-9099-C40C66FF867C}">
                  <a14:compatExt spid="_x0000_s613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196664</xdr:row>
          <xdr:rowOff>0</xdr:rowOff>
        </xdr:from>
        <xdr:to>
          <xdr:col>14595</xdr:col>
          <xdr:colOff>0</xdr:colOff>
          <xdr:row>196664</xdr:row>
          <xdr:rowOff>0</xdr:rowOff>
        </xdr:to>
        <xdr:sp macro="" textlink="">
          <xdr:nvSpPr>
            <xdr:cNvPr id="61392" name="Button 976" hidden="1">
              <a:extLst>
                <a:ext uri="{63B3BB69-23CF-44E3-9099-C40C66FF867C}">
                  <a14:compatExt spid="_x0000_s613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262200</xdr:row>
          <xdr:rowOff>0</xdr:rowOff>
        </xdr:from>
        <xdr:to>
          <xdr:col>14595</xdr:col>
          <xdr:colOff>0</xdr:colOff>
          <xdr:row>262200</xdr:row>
          <xdr:rowOff>0</xdr:rowOff>
        </xdr:to>
        <xdr:sp macro="" textlink="">
          <xdr:nvSpPr>
            <xdr:cNvPr id="61393" name="Button 977" hidden="1">
              <a:extLst>
                <a:ext uri="{63B3BB69-23CF-44E3-9099-C40C66FF867C}">
                  <a14:compatExt spid="_x0000_s613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327736</xdr:row>
          <xdr:rowOff>0</xdr:rowOff>
        </xdr:from>
        <xdr:to>
          <xdr:col>14595</xdr:col>
          <xdr:colOff>0</xdr:colOff>
          <xdr:row>327736</xdr:row>
          <xdr:rowOff>0</xdr:rowOff>
        </xdr:to>
        <xdr:sp macro="" textlink="">
          <xdr:nvSpPr>
            <xdr:cNvPr id="61394" name="Button 978" hidden="1">
              <a:extLst>
                <a:ext uri="{63B3BB69-23CF-44E3-9099-C40C66FF867C}">
                  <a14:compatExt spid="_x0000_s613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393272</xdr:row>
          <xdr:rowOff>0</xdr:rowOff>
        </xdr:from>
        <xdr:to>
          <xdr:col>14595</xdr:col>
          <xdr:colOff>0</xdr:colOff>
          <xdr:row>393272</xdr:row>
          <xdr:rowOff>0</xdr:rowOff>
        </xdr:to>
        <xdr:sp macro="" textlink="">
          <xdr:nvSpPr>
            <xdr:cNvPr id="61395" name="Button 979" hidden="1">
              <a:extLst>
                <a:ext uri="{63B3BB69-23CF-44E3-9099-C40C66FF867C}">
                  <a14:compatExt spid="_x0000_s613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458808</xdr:row>
          <xdr:rowOff>0</xdr:rowOff>
        </xdr:from>
        <xdr:to>
          <xdr:col>14595</xdr:col>
          <xdr:colOff>0</xdr:colOff>
          <xdr:row>458808</xdr:row>
          <xdr:rowOff>0</xdr:rowOff>
        </xdr:to>
        <xdr:sp macro="" textlink="">
          <xdr:nvSpPr>
            <xdr:cNvPr id="61396" name="Button 980" hidden="1">
              <a:extLst>
                <a:ext uri="{63B3BB69-23CF-44E3-9099-C40C66FF867C}">
                  <a14:compatExt spid="_x0000_s613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524344</xdr:row>
          <xdr:rowOff>0</xdr:rowOff>
        </xdr:from>
        <xdr:to>
          <xdr:col>14595</xdr:col>
          <xdr:colOff>0</xdr:colOff>
          <xdr:row>524344</xdr:row>
          <xdr:rowOff>0</xdr:rowOff>
        </xdr:to>
        <xdr:sp macro="" textlink="">
          <xdr:nvSpPr>
            <xdr:cNvPr id="61397" name="Button 981" hidden="1">
              <a:extLst>
                <a:ext uri="{63B3BB69-23CF-44E3-9099-C40C66FF867C}">
                  <a14:compatExt spid="_x0000_s613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589880</xdr:row>
          <xdr:rowOff>0</xdr:rowOff>
        </xdr:from>
        <xdr:to>
          <xdr:col>14595</xdr:col>
          <xdr:colOff>0</xdr:colOff>
          <xdr:row>589880</xdr:row>
          <xdr:rowOff>0</xdr:rowOff>
        </xdr:to>
        <xdr:sp macro="" textlink="">
          <xdr:nvSpPr>
            <xdr:cNvPr id="61398" name="Button 982" hidden="1">
              <a:extLst>
                <a:ext uri="{63B3BB69-23CF-44E3-9099-C40C66FF867C}">
                  <a14:compatExt spid="_x0000_s613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655416</xdr:row>
          <xdr:rowOff>0</xdr:rowOff>
        </xdr:from>
        <xdr:to>
          <xdr:col>14595</xdr:col>
          <xdr:colOff>0</xdr:colOff>
          <xdr:row>655416</xdr:row>
          <xdr:rowOff>0</xdr:rowOff>
        </xdr:to>
        <xdr:sp macro="" textlink="">
          <xdr:nvSpPr>
            <xdr:cNvPr id="61399" name="Button 983" hidden="1">
              <a:extLst>
                <a:ext uri="{63B3BB69-23CF-44E3-9099-C40C66FF867C}">
                  <a14:compatExt spid="_x0000_s613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720952</xdr:row>
          <xdr:rowOff>0</xdr:rowOff>
        </xdr:from>
        <xdr:to>
          <xdr:col>14595</xdr:col>
          <xdr:colOff>0</xdr:colOff>
          <xdr:row>720952</xdr:row>
          <xdr:rowOff>0</xdr:rowOff>
        </xdr:to>
        <xdr:sp macro="" textlink="">
          <xdr:nvSpPr>
            <xdr:cNvPr id="61400" name="Button 984" hidden="1">
              <a:extLst>
                <a:ext uri="{63B3BB69-23CF-44E3-9099-C40C66FF867C}">
                  <a14:compatExt spid="_x0000_s614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786488</xdr:row>
          <xdr:rowOff>0</xdr:rowOff>
        </xdr:from>
        <xdr:to>
          <xdr:col>14595</xdr:col>
          <xdr:colOff>0</xdr:colOff>
          <xdr:row>786488</xdr:row>
          <xdr:rowOff>0</xdr:rowOff>
        </xdr:to>
        <xdr:sp macro="" textlink="">
          <xdr:nvSpPr>
            <xdr:cNvPr id="61401" name="Button 985" hidden="1">
              <a:extLst>
                <a:ext uri="{63B3BB69-23CF-44E3-9099-C40C66FF867C}">
                  <a14:compatExt spid="_x0000_s614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852024</xdr:row>
          <xdr:rowOff>0</xdr:rowOff>
        </xdr:from>
        <xdr:to>
          <xdr:col>14595</xdr:col>
          <xdr:colOff>0</xdr:colOff>
          <xdr:row>852024</xdr:row>
          <xdr:rowOff>0</xdr:rowOff>
        </xdr:to>
        <xdr:sp macro="" textlink="">
          <xdr:nvSpPr>
            <xdr:cNvPr id="61402" name="Button 986" hidden="1">
              <a:extLst>
                <a:ext uri="{63B3BB69-23CF-44E3-9099-C40C66FF867C}">
                  <a14:compatExt spid="_x0000_s614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917560</xdr:row>
          <xdr:rowOff>0</xdr:rowOff>
        </xdr:from>
        <xdr:to>
          <xdr:col>14595</xdr:col>
          <xdr:colOff>0</xdr:colOff>
          <xdr:row>917560</xdr:row>
          <xdr:rowOff>0</xdr:rowOff>
        </xdr:to>
        <xdr:sp macro="" textlink="">
          <xdr:nvSpPr>
            <xdr:cNvPr id="61403" name="Button 987" hidden="1">
              <a:extLst>
                <a:ext uri="{63B3BB69-23CF-44E3-9099-C40C66FF867C}">
                  <a14:compatExt spid="_x0000_s614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983096</xdr:row>
          <xdr:rowOff>0</xdr:rowOff>
        </xdr:from>
        <xdr:to>
          <xdr:col>14595</xdr:col>
          <xdr:colOff>0</xdr:colOff>
          <xdr:row>983096</xdr:row>
          <xdr:rowOff>0</xdr:rowOff>
        </xdr:to>
        <xdr:sp macro="" textlink="">
          <xdr:nvSpPr>
            <xdr:cNvPr id="61404" name="Button 988" hidden="1">
              <a:extLst>
                <a:ext uri="{63B3BB69-23CF-44E3-9099-C40C66FF867C}">
                  <a14:compatExt spid="_x0000_s614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14849</xdr:col>
          <xdr:colOff>0</xdr:colOff>
          <xdr:row>56</xdr:row>
          <xdr:rowOff>0</xdr:rowOff>
        </xdr:from>
        <xdr:to>
          <xdr:col>14849</xdr:col>
          <xdr:colOff>0</xdr:colOff>
          <xdr:row>56</xdr:row>
          <xdr:rowOff>0</xdr:rowOff>
        </xdr:to>
        <xdr:sp macro="" textlink="">
          <xdr:nvSpPr>
            <xdr:cNvPr id="61405" name="Button 989" hidden="1">
              <a:extLst>
                <a:ext uri="{63B3BB69-23CF-44E3-9099-C40C66FF867C}">
                  <a14:compatExt spid="_x0000_s614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65592</xdr:row>
          <xdr:rowOff>0</xdr:rowOff>
        </xdr:from>
        <xdr:to>
          <xdr:col>14851</xdr:col>
          <xdr:colOff>0</xdr:colOff>
          <xdr:row>65592</xdr:row>
          <xdr:rowOff>0</xdr:rowOff>
        </xdr:to>
        <xdr:sp macro="" textlink="">
          <xdr:nvSpPr>
            <xdr:cNvPr id="61406" name="Button 990" hidden="1">
              <a:extLst>
                <a:ext uri="{63B3BB69-23CF-44E3-9099-C40C66FF867C}">
                  <a14:compatExt spid="_x0000_s614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131128</xdr:row>
          <xdr:rowOff>0</xdr:rowOff>
        </xdr:from>
        <xdr:to>
          <xdr:col>14851</xdr:col>
          <xdr:colOff>0</xdr:colOff>
          <xdr:row>131128</xdr:row>
          <xdr:rowOff>0</xdr:rowOff>
        </xdr:to>
        <xdr:sp macro="" textlink="">
          <xdr:nvSpPr>
            <xdr:cNvPr id="61407" name="Button 991" hidden="1">
              <a:extLst>
                <a:ext uri="{63B3BB69-23CF-44E3-9099-C40C66FF867C}">
                  <a14:compatExt spid="_x0000_s614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196664</xdr:row>
          <xdr:rowOff>0</xdr:rowOff>
        </xdr:from>
        <xdr:to>
          <xdr:col>14851</xdr:col>
          <xdr:colOff>0</xdr:colOff>
          <xdr:row>196664</xdr:row>
          <xdr:rowOff>0</xdr:rowOff>
        </xdr:to>
        <xdr:sp macro="" textlink="">
          <xdr:nvSpPr>
            <xdr:cNvPr id="61408" name="Button 992" hidden="1">
              <a:extLst>
                <a:ext uri="{63B3BB69-23CF-44E3-9099-C40C66FF867C}">
                  <a14:compatExt spid="_x0000_s614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262200</xdr:row>
          <xdr:rowOff>0</xdr:rowOff>
        </xdr:from>
        <xdr:to>
          <xdr:col>14851</xdr:col>
          <xdr:colOff>0</xdr:colOff>
          <xdr:row>262200</xdr:row>
          <xdr:rowOff>0</xdr:rowOff>
        </xdr:to>
        <xdr:sp macro="" textlink="">
          <xdr:nvSpPr>
            <xdr:cNvPr id="61409" name="Button 993" hidden="1">
              <a:extLst>
                <a:ext uri="{63B3BB69-23CF-44E3-9099-C40C66FF867C}">
                  <a14:compatExt spid="_x0000_s614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327736</xdr:row>
          <xdr:rowOff>0</xdr:rowOff>
        </xdr:from>
        <xdr:to>
          <xdr:col>14851</xdr:col>
          <xdr:colOff>0</xdr:colOff>
          <xdr:row>327736</xdr:row>
          <xdr:rowOff>0</xdr:rowOff>
        </xdr:to>
        <xdr:sp macro="" textlink="">
          <xdr:nvSpPr>
            <xdr:cNvPr id="61410" name="Button 994" hidden="1">
              <a:extLst>
                <a:ext uri="{63B3BB69-23CF-44E3-9099-C40C66FF867C}">
                  <a14:compatExt spid="_x0000_s614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393272</xdr:row>
          <xdr:rowOff>0</xdr:rowOff>
        </xdr:from>
        <xdr:to>
          <xdr:col>14851</xdr:col>
          <xdr:colOff>0</xdr:colOff>
          <xdr:row>393272</xdr:row>
          <xdr:rowOff>0</xdr:rowOff>
        </xdr:to>
        <xdr:sp macro="" textlink="">
          <xdr:nvSpPr>
            <xdr:cNvPr id="61411" name="Button 995" hidden="1">
              <a:extLst>
                <a:ext uri="{63B3BB69-23CF-44E3-9099-C40C66FF867C}">
                  <a14:compatExt spid="_x0000_s614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458808</xdr:row>
          <xdr:rowOff>0</xdr:rowOff>
        </xdr:from>
        <xdr:to>
          <xdr:col>14851</xdr:col>
          <xdr:colOff>0</xdr:colOff>
          <xdr:row>458808</xdr:row>
          <xdr:rowOff>0</xdr:rowOff>
        </xdr:to>
        <xdr:sp macro="" textlink="">
          <xdr:nvSpPr>
            <xdr:cNvPr id="61412" name="Button 996" hidden="1">
              <a:extLst>
                <a:ext uri="{63B3BB69-23CF-44E3-9099-C40C66FF867C}">
                  <a14:compatExt spid="_x0000_s614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524344</xdr:row>
          <xdr:rowOff>0</xdr:rowOff>
        </xdr:from>
        <xdr:to>
          <xdr:col>14851</xdr:col>
          <xdr:colOff>0</xdr:colOff>
          <xdr:row>524344</xdr:row>
          <xdr:rowOff>0</xdr:rowOff>
        </xdr:to>
        <xdr:sp macro="" textlink="">
          <xdr:nvSpPr>
            <xdr:cNvPr id="61413" name="Button 997" hidden="1">
              <a:extLst>
                <a:ext uri="{63B3BB69-23CF-44E3-9099-C40C66FF867C}">
                  <a14:compatExt spid="_x0000_s614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589880</xdr:row>
          <xdr:rowOff>0</xdr:rowOff>
        </xdr:from>
        <xdr:to>
          <xdr:col>14851</xdr:col>
          <xdr:colOff>0</xdr:colOff>
          <xdr:row>589880</xdr:row>
          <xdr:rowOff>0</xdr:rowOff>
        </xdr:to>
        <xdr:sp macro="" textlink="">
          <xdr:nvSpPr>
            <xdr:cNvPr id="61414" name="Button 998" hidden="1">
              <a:extLst>
                <a:ext uri="{63B3BB69-23CF-44E3-9099-C40C66FF867C}">
                  <a14:compatExt spid="_x0000_s614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655416</xdr:row>
          <xdr:rowOff>0</xdr:rowOff>
        </xdr:from>
        <xdr:to>
          <xdr:col>14851</xdr:col>
          <xdr:colOff>0</xdr:colOff>
          <xdr:row>655416</xdr:row>
          <xdr:rowOff>0</xdr:rowOff>
        </xdr:to>
        <xdr:sp macro="" textlink="">
          <xdr:nvSpPr>
            <xdr:cNvPr id="61415" name="Button 999" hidden="1">
              <a:extLst>
                <a:ext uri="{63B3BB69-23CF-44E3-9099-C40C66FF867C}">
                  <a14:compatExt spid="_x0000_s614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720952</xdr:row>
          <xdr:rowOff>0</xdr:rowOff>
        </xdr:from>
        <xdr:to>
          <xdr:col>14851</xdr:col>
          <xdr:colOff>0</xdr:colOff>
          <xdr:row>720952</xdr:row>
          <xdr:rowOff>0</xdr:rowOff>
        </xdr:to>
        <xdr:sp macro="" textlink="">
          <xdr:nvSpPr>
            <xdr:cNvPr id="61416" name="Button 1000" hidden="1">
              <a:extLst>
                <a:ext uri="{63B3BB69-23CF-44E3-9099-C40C66FF867C}">
                  <a14:compatExt spid="_x0000_s614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786488</xdr:row>
          <xdr:rowOff>0</xdr:rowOff>
        </xdr:from>
        <xdr:to>
          <xdr:col>14851</xdr:col>
          <xdr:colOff>0</xdr:colOff>
          <xdr:row>786488</xdr:row>
          <xdr:rowOff>0</xdr:rowOff>
        </xdr:to>
        <xdr:sp macro="" textlink="">
          <xdr:nvSpPr>
            <xdr:cNvPr id="61417" name="Button 1001" hidden="1">
              <a:extLst>
                <a:ext uri="{63B3BB69-23CF-44E3-9099-C40C66FF867C}">
                  <a14:compatExt spid="_x0000_s614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852024</xdr:row>
          <xdr:rowOff>0</xdr:rowOff>
        </xdr:from>
        <xdr:to>
          <xdr:col>14851</xdr:col>
          <xdr:colOff>0</xdr:colOff>
          <xdr:row>852024</xdr:row>
          <xdr:rowOff>0</xdr:rowOff>
        </xdr:to>
        <xdr:sp macro="" textlink="">
          <xdr:nvSpPr>
            <xdr:cNvPr id="61418" name="Button 1002" hidden="1">
              <a:extLst>
                <a:ext uri="{63B3BB69-23CF-44E3-9099-C40C66FF867C}">
                  <a14:compatExt spid="_x0000_s614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917560</xdr:row>
          <xdr:rowOff>0</xdr:rowOff>
        </xdr:from>
        <xdr:to>
          <xdr:col>14851</xdr:col>
          <xdr:colOff>0</xdr:colOff>
          <xdr:row>917560</xdr:row>
          <xdr:rowOff>0</xdr:rowOff>
        </xdr:to>
        <xdr:sp macro="" textlink="">
          <xdr:nvSpPr>
            <xdr:cNvPr id="61419" name="Button 1003" hidden="1">
              <a:extLst>
                <a:ext uri="{63B3BB69-23CF-44E3-9099-C40C66FF867C}">
                  <a14:compatExt spid="_x0000_s614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983096</xdr:row>
          <xdr:rowOff>0</xdr:rowOff>
        </xdr:from>
        <xdr:to>
          <xdr:col>14851</xdr:col>
          <xdr:colOff>0</xdr:colOff>
          <xdr:row>983096</xdr:row>
          <xdr:rowOff>0</xdr:rowOff>
        </xdr:to>
        <xdr:sp macro="" textlink="">
          <xdr:nvSpPr>
            <xdr:cNvPr id="61420" name="Button 1004" hidden="1">
              <a:extLst>
                <a:ext uri="{63B3BB69-23CF-44E3-9099-C40C66FF867C}">
                  <a14:compatExt spid="_x0000_s614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15105</xdr:col>
          <xdr:colOff>0</xdr:colOff>
          <xdr:row>56</xdr:row>
          <xdr:rowOff>0</xdr:rowOff>
        </xdr:from>
        <xdr:to>
          <xdr:col>15105</xdr:col>
          <xdr:colOff>0</xdr:colOff>
          <xdr:row>56</xdr:row>
          <xdr:rowOff>0</xdr:rowOff>
        </xdr:to>
        <xdr:sp macro="" textlink="">
          <xdr:nvSpPr>
            <xdr:cNvPr id="61421" name="Button 1005" hidden="1">
              <a:extLst>
                <a:ext uri="{63B3BB69-23CF-44E3-9099-C40C66FF867C}">
                  <a14:compatExt spid="_x0000_s614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65592</xdr:row>
          <xdr:rowOff>0</xdr:rowOff>
        </xdr:from>
        <xdr:to>
          <xdr:col>15107</xdr:col>
          <xdr:colOff>0</xdr:colOff>
          <xdr:row>65592</xdr:row>
          <xdr:rowOff>0</xdr:rowOff>
        </xdr:to>
        <xdr:sp macro="" textlink="">
          <xdr:nvSpPr>
            <xdr:cNvPr id="61422" name="Button 1006" hidden="1">
              <a:extLst>
                <a:ext uri="{63B3BB69-23CF-44E3-9099-C40C66FF867C}">
                  <a14:compatExt spid="_x0000_s614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131128</xdr:row>
          <xdr:rowOff>0</xdr:rowOff>
        </xdr:from>
        <xdr:to>
          <xdr:col>15107</xdr:col>
          <xdr:colOff>0</xdr:colOff>
          <xdr:row>131128</xdr:row>
          <xdr:rowOff>0</xdr:rowOff>
        </xdr:to>
        <xdr:sp macro="" textlink="">
          <xdr:nvSpPr>
            <xdr:cNvPr id="61423" name="Button 1007" hidden="1">
              <a:extLst>
                <a:ext uri="{63B3BB69-23CF-44E3-9099-C40C66FF867C}">
                  <a14:compatExt spid="_x0000_s614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196664</xdr:row>
          <xdr:rowOff>0</xdr:rowOff>
        </xdr:from>
        <xdr:to>
          <xdr:col>15107</xdr:col>
          <xdr:colOff>0</xdr:colOff>
          <xdr:row>196664</xdr:row>
          <xdr:rowOff>0</xdr:rowOff>
        </xdr:to>
        <xdr:sp macro="" textlink="">
          <xdr:nvSpPr>
            <xdr:cNvPr id="61424" name="Button 1008" hidden="1">
              <a:extLst>
                <a:ext uri="{63B3BB69-23CF-44E3-9099-C40C66FF867C}">
                  <a14:compatExt spid="_x0000_s614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262200</xdr:row>
          <xdr:rowOff>0</xdr:rowOff>
        </xdr:from>
        <xdr:to>
          <xdr:col>15107</xdr:col>
          <xdr:colOff>0</xdr:colOff>
          <xdr:row>262200</xdr:row>
          <xdr:rowOff>0</xdr:rowOff>
        </xdr:to>
        <xdr:sp macro="" textlink="">
          <xdr:nvSpPr>
            <xdr:cNvPr id="61425" name="Button 1009" hidden="1">
              <a:extLst>
                <a:ext uri="{63B3BB69-23CF-44E3-9099-C40C66FF867C}">
                  <a14:compatExt spid="_x0000_s614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327736</xdr:row>
          <xdr:rowOff>0</xdr:rowOff>
        </xdr:from>
        <xdr:to>
          <xdr:col>15107</xdr:col>
          <xdr:colOff>0</xdr:colOff>
          <xdr:row>327736</xdr:row>
          <xdr:rowOff>0</xdr:rowOff>
        </xdr:to>
        <xdr:sp macro="" textlink="">
          <xdr:nvSpPr>
            <xdr:cNvPr id="61426" name="Button 1010" hidden="1">
              <a:extLst>
                <a:ext uri="{63B3BB69-23CF-44E3-9099-C40C66FF867C}">
                  <a14:compatExt spid="_x0000_s614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393272</xdr:row>
          <xdr:rowOff>0</xdr:rowOff>
        </xdr:from>
        <xdr:to>
          <xdr:col>15107</xdr:col>
          <xdr:colOff>0</xdr:colOff>
          <xdr:row>393272</xdr:row>
          <xdr:rowOff>0</xdr:rowOff>
        </xdr:to>
        <xdr:sp macro="" textlink="">
          <xdr:nvSpPr>
            <xdr:cNvPr id="61427" name="Button 1011" hidden="1">
              <a:extLst>
                <a:ext uri="{63B3BB69-23CF-44E3-9099-C40C66FF867C}">
                  <a14:compatExt spid="_x0000_s614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458808</xdr:row>
          <xdr:rowOff>0</xdr:rowOff>
        </xdr:from>
        <xdr:to>
          <xdr:col>15107</xdr:col>
          <xdr:colOff>0</xdr:colOff>
          <xdr:row>458808</xdr:row>
          <xdr:rowOff>0</xdr:rowOff>
        </xdr:to>
        <xdr:sp macro="" textlink="">
          <xdr:nvSpPr>
            <xdr:cNvPr id="61428" name="Button 1012" hidden="1">
              <a:extLst>
                <a:ext uri="{63B3BB69-23CF-44E3-9099-C40C66FF867C}">
                  <a14:compatExt spid="_x0000_s614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524344</xdr:row>
          <xdr:rowOff>0</xdr:rowOff>
        </xdr:from>
        <xdr:to>
          <xdr:col>15107</xdr:col>
          <xdr:colOff>0</xdr:colOff>
          <xdr:row>524344</xdr:row>
          <xdr:rowOff>0</xdr:rowOff>
        </xdr:to>
        <xdr:sp macro="" textlink="">
          <xdr:nvSpPr>
            <xdr:cNvPr id="61429" name="Button 1013" hidden="1">
              <a:extLst>
                <a:ext uri="{63B3BB69-23CF-44E3-9099-C40C66FF867C}">
                  <a14:compatExt spid="_x0000_s614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589880</xdr:row>
          <xdr:rowOff>0</xdr:rowOff>
        </xdr:from>
        <xdr:to>
          <xdr:col>15107</xdr:col>
          <xdr:colOff>0</xdr:colOff>
          <xdr:row>589880</xdr:row>
          <xdr:rowOff>0</xdr:rowOff>
        </xdr:to>
        <xdr:sp macro="" textlink="">
          <xdr:nvSpPr>
            <xdr:cNvPr id="61430" name="Button 1014" hidden="1">
              <a:extLst>
                <a:ext uri="{63B3BB69-23CF-44E3-9099-C40C66FF867C}">
                  <a14:compatExt spid="_x0000_s614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655416</xdr:row>
          <xdr:rowOff>0</xdr:rowOff>
        </xdr:from>
        <xdr:to>
          <xdr:col>15107</xdr:col>
          <xdr:colOff>0</xdr:colOff>
          <xdr:row>655416</xdr:row>
          <xdr:rowOff>0</xdr:rowOff>
        </xdr:to>
        <xdr:sp macro="" textlink="">
          <xdr:nvSpPr>
            <xdr:cNvPr id="61431" name="Button 1015" hidden="1">
              <a:extLst>
                <a:ext uri="{63B3BB69-23CF-44E3-9099-C40C66FF867C}">
                  <a14:compatExt spid="_x0000_s614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720952</xdr:row>
          <xdr:rowOff>0</xdr:rowOff>
        </xdr:from>
        <xdr:to>
          <xdr:col>15107</xdr:col>
          <xdr:colOff>0</xdr:colOff>
          <xdr:row>720952</xdr:row>
          <xdr:rowOff>0</xdr:rowOff>
        </xdr:to>
        <xdr:sp macro="" textlink="">
          <xdr:nvSpPr>
            <xdr:cNvPr id="61432" name="Button 1016" hidden="1">
              <a:extLst>
                <a:ext uri="{63B3BB69-23CF-44E3-9099-C40C66FF867C}">
                  <a14:compatExt spid="_x0000_s614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786488</xdr:row>
          <xdr:rowOff>0</xdr:rowOff>
        </xdr:from>
        <xdr:to>
          <xdr:col>15107</xdr:col>
          <xdr:colOff>0</xdr:colOff>
          <xdr:row>786488</xdr:row>
          <xdr:rowOff>0</xdr:rowOff>
        </xdr:to>
        <xdr:sp macro="" textlink="">
          <xdr:nvSpPr>
            <xdr:cNvPr id="61433" name="Button 1017" hidden="1">
              <a:extLst>
                <a:ext uri="{63B3BB69-23CF-44E3-9099-C40C66FF867C}">
                  <a14:compatExt spid="_x0000_s614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852024</xdr:row>
          <xdr:rowOff>0</xdr:rowOff>
        </xdr:from>
        <xdr:to>
          <xdr:col>15107</xdr:col>
          <xdr:colOff>0</xdr:colOff>
          <xdr:row>852024</xdr:row>
          <xdr:rowOff>0</xdr:rowOff>
        </xdr:to>
        <xdr:sp macro="" textlink="">
          <xdr:nvSpPr>
            <xdr:cNvPr id="61434" name="Button 1018" hidden="1">
              <a:extLst>
                <a:ext uri="{63B3BB69-23CF-44E3-9099-C40C66FF867C}">
                  <a14:compatExt spid="_x0000_s614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917560</xdr:row>
          <xdr:rowOff>0</xdr:rowOff>
        </xdr:from>
        <xdr:to>
          <xdr:col>15107</xdr:col>
          <xdr:colOff>0</xdr:colOff>
          <xdr:row>917560</xdr:row>
          <xdr:rowOff>0</xdr:rowOff>
        </xdr:to>
        <xdr:sp macro="" textlink="">
          <xdr:nvSpPr>
            <xdr:cNvPr id="61435" name="Button 1019" hidden="1">
              <a:extLst>
                <a:ext uri="{63B3BB69-23CF-44E3-9099-C40C66FF867C}">
                  <a14:compatExt spid="_x0000_s614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983096</xdr:row>
          <xdr:rowOff>0</xdr:rowOff>
        </xdr:from>
        <xdr:to>
          <xdr:col>15107</xdr:col>
          <xdr:colOff>0</xdr:colOff>
          <xdr:row>983096</xdr:row>
          <xdr:rowOff>0</xdr:rowOff>
        </xdr:to>
        <xdr:sp macro="" textlink="">
          <xdr:nvSpPr>
            <xdr:cNvPr id="61436" name="Button 1020" hidden="1">
              <a:extLst>
                <a:ext uri="{63B3BB69-23CF-44E3-9099-C40C66FF867C}">
                  <a14:compatExt spid="_x0000_s614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15361</xdr:col>
          <xdr:colOff>0</xdr:colOff>
          <xdr:row>56</xdr:row>
          <xdr:rowOff>0</xdr:rowOff>
        </xdr:from>
        <xdr:to>
          <xdr:col>15361</xdr:col>
          <xdr:colOff>0</xdr:colOff>
          <xdr:row>56</xdr:row>
          <xdr:rowOff>0</xdr:rowOff>
        </xdr:to>
        <xdr:sp macro="" textlink="">
          <xdr:nvSpPr>
            <xdr:cNvPr id="61437" name="Button 1021" hidden="1">
              <a:extLst>
                <a:ext uri="{63B3BB69-23CF-44E3-9099-C40C66FF867C}">
                  <a14:compatExt spid="_x0000_s614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65592</xdr:row>
          <xdr:rowOff>0</xdr:rowOff>
        </xdr:from>
        <xdr:to>
          <xdr:col>15363</xdr:col>
          <xdr:colOff>0</xdr:colOff>
          <xdr:row>65592</xdr:row>
          <xdr:rowOff>0</xdr:rowOff>
        </xdr:to>
        <xdr:sp macro="" textlink="">
          <xdr:nvSpPr>
            <xdr:cNvPr id="61438" name="Button 1022" hidden="1">
              <a:extLst>
                <a:ext uri="{63B3BB69-23CF-44E3-9099-C40C66FF867C}">
                  <a14:compatExt spid="_x0000_s614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131128</xdr:row>
          <xdr:rowOff>0</xdr:rowOff>
        </xdr:from>
        <xdr:to>
          <xdr:col>15363</xdr:col>
          <xdr:colOff>0</xdr:colOff>
          <xdr:row>131128</xdr:row>
          <xdr:rowOff>0</xdr:rowOff>
        </xdr:to>
        <xdr:sp macro="" textlink="">
          <xdr:nvSpPr>
            <xdr:cNvPr id="61439" name="Button 1023" hidden="1">
              <a:extLst>
                <a:ext uri="{63B3BB69-23CF-44E3-9099-C40C66FF867C}">
                  <a14:compatExt spid="_x0000_s614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196664</xdr:row>
          <xdr:rowOff>0</xdr:rowOff>
        </xdr:from>
        <xdr:to>
          <xdr:col>15363</xdr:col>
          <xdr:colOff>0</xdr:colOff>
          <xdr:row>196664</xdr:row>
          <xdr:rowOff>0</xdr:rowOff>
        </xdr:to>
        <xdr:sp macro="" textlink="">
          <xdr:nvSpPr>
            <xdr:cNvPr id="76800" name="Button 1024" hidden="1">
              <a:extLst>
                <a:ext uri="{63B3BB69-23CF-44E3-9099-C40C66FF867C}">
                  <a14:compatExt spid="_x0000_s768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262200</xdr:row>
          <xdr:rowOff>0</xdr:rowOff>
        </xdr:from>
        <xdr:to>
          <xdr:col>15363</xdr:col>
          <xdr:colOff>0</xdr:colOff>
          <xdr:row>262200</xdr:row>
          <xdr:rowOff>0</xdr:rowOff>
        </xdr:to>
        <xdr:sp macro="" textlink="">
          <xdr:nvSpPr>
            <xdr:cNvPr id="76801" name="Button 1025" hidden="1">
              <a:extLst>
                <a:ext uri="{63B3BB69-23CF-44E3-9099-C40C66FF867C}">
                  <a14:compatExt spid="_x0000_s768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327736</xdr:row>
          <xdr:rowOff>0</xdr:rowOff>
        </xdr:from>
        <xdr:to>
          <xdr:col>15363</xdr:col>
          <xdr:colOff>0</xdr:colOff>
          <xdr:row>327736</xdr:row>
          <xdr:rowOff>0</xdr:rowOff>
        </xdr:to>
        <xdr:sp macro="" textlink="">
          <xdr:nvSpPr>
            <xdr:cNvPr id="76802" name="Button 1026" hidden="1">
              <a:extLst>
                <a:ext uri="{63B3BB69-23CF-44E3-9099-C40C66FF867C}">
                  <a14:compatExt spid="_x0000_s768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393272</xdr:row>
          <xdr:rowOff>0</xdr:rowOff>
        </xdr:from>
        <xdr:to>
          <xdr:col>15363</xdr:col>
          <xdr:colOff>0</xdr:colOff>
          <xdr:row>393272</xdr:row>
          <xdr:rowOff>0</xdr:rowOff>
        </xdr:to>
        <xdr:sp macro="" textlink="">
          <xdr:nvSpPr>
            <xdr:cNvPr id="76803" name="Button 1027" hidden="1">
              <a:extLst>
                <a:ext uri="{63B3BB69-23CF-44E3-9099-C40C66FF867C}">
                  <a14:compatExt spid="_x0000_s768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458808</xdr:row>
          <xdr:rowOff>0</xdr:rowOff>
        </xdr:from>
        <xdr:to>
          <xdr:col>15363</xdr:col>
          <xdr:colOff>0</xdr:colOff>
          <xdr:row>458808</xdr:row>
          <xdr:rowOff>0</xdr:rowOff>
        </xdr:to>
        <xdr:sp macro="" textlink="">
          <xdr:nvSpPr>
            <xdr:cNvPr id="76804" name="Button 1028" hidden="1">
              <a:extLst>
                <a:ext uri="{63B3BB69-23CF-44E3-9099-C40C66FF867C}">
                  <a14:compatExt spid="_x0000_s768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524344</xdr:row>
          <xdr:rowOff>0</xdr:rowOff>
        </xdr:from>
        <xdr:to>
          <xdr:col>15363</xdr:col>
          <xdr:colOff>0</xdr:colOff>
          <xdr:row>524344</xdr:row>
          <xdr:rowOff>0</xdr:rowOff>
        </xdr:to>
        <xdr:sp macro="" textlink="">
          <xdr:nvSpPr>
            <xdr:cNvPr id="76805" name="Button 1029" hidden="1">
              <a:extLst>
                <a:ext uri="{63B3BB69-23CF-44E3-9099-C40C66FF867C}">
                  <a14:compatExt spid="_x0000_s768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589880</xdr:row>
          <xdr:rowOff>0</xdr:rowOff>
        </xdr:from>
        <xdr:to>
          <xdr:col>15363</xdr:col>
          <xdr:colOff>0</xdr:colOff>
          <xdr:row>589880</xdr:row>
          <xdr:rowOff>0</xdr:rowOff>
        </xdr:to>
        <xdr:sp macro="" textlink="">
          <xdr:nvSpPr>
            <xdr:cNvPr id="76806" name="Button 1030" hidden="1">
              <a:extLst>
                <a:ext uri="{63B3BB69-23CF-44E3-9099-C40C66FF867C}">
                  <a14:compatExt spid="_x0000_s768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655416</xdr:row>
          <xdr:rowOff>0</xdr:rowOff>
        </xdr:from>
        <xdr:to>
          <xdr:col>15363</xdr:col>
          <xdr:colOff>0</xdr:colOff>
          <xdr:row>655416</xdr:row>
          <xdr:rowOff>0</xdr:rowOff>
        </xdr:to>
        <xdr:sp macro="" textlink="">
          <xdr:nvSpPr>
            <xdr:cNvPr id="76807" name="Button 1031" hidden="1">
              <a:extLst>
                <a:ext uri="{63B3BB69-23CF-44E3-9099-C40C66FF867C}">
                  <a14:compatExt spid="_x0000_s768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720952</xdr:row>
          <xdr:rowOff>0</xdr:rowOff>
        </xdr:from>
        <xdr:to>
          <xdr:col>15363</xdr:col>
          <xdr:colOff>0</xdr:colOff>
          <xdr:row>720952</xdr:row>
          <xdr:rowOff>0</xdr:rowOff>
        </xdr:to>
        <xdr:sp macro="" textlink="">
          <xdr:nvSpPr>
            <xdr:cNvPr id="76808" name="Button 1032" hidden="1">
              <a:extLst>
                <a:ext uri="{63B3BB69-23CF-44E3-9099-C40C66FF867C}">
                  <a14:compatExt spid="_x0000_s768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786488</xdr:row>
          <xdr:rowOff>0</xdr:rowOff>
        </xdr:from>
        <xdr:to>
          <xdr:col>15363</xdr:col>
          <xdr:colOff>0</xdr:colOff>
          <xdr:row>786488</xdr:row>
          <xdr:rowOff>0</xdr:rowOff>
        </xdr:to>
        <xdr:sp macro="" textlink="">
          <xdr:nvSpPr>
            <xdr:cNvPr id="76809" name="Button 1033" hidden="1">
              <a:extLst>
                <a:ext uri="{63B3BB69-23CF-44E3-9099-C40C66FF867C}">
                  <a14:compatExt spid="_x0000_s768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852024</xdr:row>
          <xdr:rowOff>0</xdr:rowOff>
        </xdr:from>
        <xdr:to>
          <xdr:col>15363</xdr:col>
          <xdr:colOff>0</xdr:colOff>
          <xdr:row>852024</xdr:row>
          <xdr:rowOff>0</xdr:rowOff>
        </xdr:to>
        <xdr:sp macro="" textlink="">
          <xdr:nvSpPr>
            <xdr:cNvPr id="76810" name="Button 1034" hidden="1">
              <a:extLst>
                <a:ext uri="{63B3BB69-23CF-44E3-9099-C40C66FF867C}">
                  <a14:compatExt spid="_x0000_s768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917560</xdr:row>
          <xdr:rowOff>0</xdr:rowOff>
        </xdr:from>
        <xdr:to>
          <xdr:col>15363</xdr:col>
          <xdr:colOff>0</xdr:colOff>
          <xdr:row>917560</xdr:row>
          <xdr:rowOff>0</xdr:rowOff>
        </xdr:to>
        <xdr:sp macro="" textlink="">
          <xdr:nvSpPr>
            <xdr:cNvPr id="76811" name="Button 1035" hidden="1">
              <a:extLst>
                <a:ext uri="{63B3BB69-23CF-44E3-9099-C40C66FF867C}">
                  <a14:compatExt spid="_x0000_s768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983096</xdr:row>
          <xdr:rowOff>0</xdr:rowOff>
        </xdr:from>
        <xdr:to>
          <xdr:col>15363</xdr:col>
          <xdr:colOff>0</xdr:colOff>
          <xdr:row>983096</xdr:row>
          <xdr:rowOff>0</xdr:rowOff>
        </xdr:to>
        <xdr:sp macro="" textlink="">
          <xdr:nvSpPr>
            <xdr:cNvPr id="76812" name="Button 1036" hidden="1">
              <a:extLst>
                <a:ext uri="{63B3BB69-23CF-44E3-9099-C40C66FF867C}">
                  <a14:compatExt spid="_x0000_s768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15617</xdr:col>
          <xdr:colOff>0</xdr:colOff>
          <xdr:row>56</xdr:row>
          <xdr:rowOff>0</xdr:rowOff>
        </xdr:from>
        <xdr:to>
          <xdr:col>15617</xdr:col>
          <xdr:colOff>0</xdr:colOff>
          <xdr:row>56</xdr:row>
          <xdr:rowOff>0</xdr:rowOff>
        </xdr:to>
        <xdr:sp macro="" textlink="">
          <xdr:nvSpPr>
            <xdr:cNvPr id="76813" name="Button 1037" hidden="1">
              <a:extLst>
                <a:ext uri="{63B3BB69-23CF-44E3-9099-C40C66FF867C}">
                  <a14:compatExt spid="_x0000_s768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65592</xdr:row>
          <xdr:rowOff>0</xdr:rowOff>
        </xdr:from>
        <xdr:to>
          <xdr:col>15619</xdr:col>
          <xdr:colOff>0</xdr:colOff>
          <xdr:row>65592</xdr:row>
          <xdr:rowOff>0</xdr:rowOff>
        </xdr:to>
        <xdr:sp macro="" textlink="">
          <xdr:nvSpPr>
            <xdr:cNvPr id="76814" name="Button 1038" hidden="1">
              <a:extLst>
                <a:ext uri="{63B3BB69-23CF-44E3-9099-C40C66FF867C}">
                  <a14:compatExt spid="_x0000_s768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131128</xdr:row>
          <xdr:rowOff>0</xdr:rowOff>
        </xdr:from>
        <xdr:to>
          <xdr:col>15619</xdr:col>
          <xdr:colOff>0</xdr:colOff>
          <xdr:row>131128</xdr:row>
          <xdr:rowOff>0</xdr:rowOff>
        </xdr:to>
        <xdr:sp macro="" textlink="">
          <xdr:nvSpPr>
            <xdr:cNvPr id="76815" name="Button 1039" hidden="1">
              <a:extLst>
                <a:ext uri="{63B3BB69-23CF-44E3-9099-C40C66FF867C}">
                  <a14:compatExt spid="_x0000_s768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196664</xdr:row>
          <xdr:rowOff>0</xdr:rowOff>
        </xdr:from>
        <xdr:to>
          <xdr:col>15619</xdr:col>
          <xdr:colOff>0</xdr:colOff>
          <xdr:row>196664</xdr:row>
          <xdr:rowOff>0</xdr:rowOff>
        </xdr:to>
        <xdr:sp macro="" textlink="">
          <xdr:nvSpPr>
            <xdr:cNvPr id="76816" name="Button 1040" hidden="1">
              <a:extLst>
                <a:ext uri="{63B3BB69-23CF-44E3-9099-C40C66FF867C}">
                  <a14:compatExt spid="_x0000_s768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262200</xdr:row>
          <xdr:rowOff>0</xdr:rowOff>
        </xdr:from>
        <xdr:to>
          <xdr:col>15619</xdr:col>
          <xdr:colOff>0</xdr:colOff>
          <xdr:row>262200</xdr:row>
          <xdr:rowOff>0</xdr:rowOff>
        </xdr:to>
        <xdr:sp macro="" textlink="">
          <xdr:nvSpPr>
            <xdr:cNvPr id="76817" name="Button 1041" hidden="1">
              <a:extLst>
                <a:ext uri="{63B3BB69-23CF-44E3-9099-C40C66FF867C}">
                  <a14:compatExt spid="_x0000_s768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327736</xdr:row>
          <xdr:rowOff>0</xdr:rowOff>
        </xdr:from>
        <xdr:to>
          <xdr:col>15619</xdr:col>
          <xdr:colOff>0</xdr:colOff>
          <xdr:row>327736</xdr:row>
          <xdr:rowOff>0</xdr:rowOff>
        </xdr:to>
        <xdr:sp macro="" textlink="">
          <xdr:nvSpPr>
            <xdr:cNvPr id="76818" name="Button 1042" hidden="1">
              <a:extLst>
                <a:ext uri="{63B3BB69-23CF-44E3-9099-C40C66FF867C}">
                  <a14:compatExt spid="_x0000_s768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393272</xdr:row>
          <xdr:rowOff>0</xdr:rowOff>
        </xdr:from>
        <xdr:to>
          <xdr:col>15619</xdr:col>
          <xdr:colOff>0</xdr:colOff>
          <xdr:row>393272</xdr:row>
          <xdr:rowOff>0</xdr:rowOff>
        </xdr:to>
        <xdr:sp macro="" textlink="">
          <xdr:nvSpPr>
            <xdr:cNvPr id="76819" name="Button 1043" hidden="1">
              <a:extLst>
                <a:ext uri="{63B3BB69-23CF-44E3-9099-C40C66FF867C}">
                  <a14:compatExt spid="_x0000_s768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458808</xdr:row>
          <xdr:rowOff>0</xdr:rowOff>
        </xdr:from>
        <xdr:to>
          <xdr:col>15619</xdr:col>
          <xdr:colOff>0</xdr:colOff>
          <xdr:row>458808</xdr:row>
          <xdr:rowOff>0</xdr:rowOff>
        </xdr:to>
        <xdr:sp macro="" textlink="">
          <xdr:nvSpPr>
            <xdr:cNvPr id="76820" name="Button 1044" hidden="1">
              <a:extLst>
                <a:ext uri="{63B3BB69-23CF-44E3-9099-C40C66FF867C}">
                  <a14:compatExt spid="_x0000_s768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524344</xdr:row>
          <xdr:rowOff>0</xdr:rowOff>
        </xdr:from>
        <xdr:to>
          <xdr:col>15619</xdr:col>
          <xdr:colOff>0</xdr:colOff>
          <xdr:row>524344</xdr:row>
          <xdr:rowOff>0</xdr:rowOff>
        </xdr:to>
        <xdr:sp macro="" textlink="">
          <xdr:nvSpPr>
            <xdr:cNvPr id="76821" name="Button 1045" hidden="1">
              <a:extLst>
                <a:ext uri="{63B3BB69-23CF-44E3-9099-C40C66FF867C}">
                  <a14:compatExt spid="_x0000_s768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589880</xdr:row>
          <xdr:rowOff>0</xdr:rowOff>
        </xdr:from>
        <xdr:to>
          <xdr:col>15619</xdr:col>
          <xdr:colOff>0</xdr:colOff>
          <xdr:row>589880</xdr:row>
          <xdr:rowOff>0</xdr:rowOff>
        </xdr:to>
        <xdr:sp macro="" textlink="">
          <xdr:nvSpPr>
            <xdr:cNvPr id="76822" name="Button 1046" hidden="1">
              <a:extLst>
                <a:ext uri="{63B3BB69-23CF-44E3-9099-C40C66FF867C}">
                  <a14:compatExt spid="_x0000_s768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655416</xdr:row>
          <xdr:rowOff>0</xdr:rowOff>
        </xdr:from>
        <xdr:to>
          <xdr:col>15619</xdr:col>
          <xdr:colOff>0</xdr:colOff>
          <xdr:row>655416</xdr:row>
          <xdr:rowOff>0</xdr:rowOff>
        </xdr:to>
        <xdr:sp macro="" textlink="">
          <xdr:nvSpPr>
            <xdr:cNvPr id="76823" name="Button 1047" hidden="1">
              <a:extLst>
                <a:ext uri="{63B3BB69-23CF-44E3-9099-C40C66FF867C}">
                  <a14:compatExt spid="_x0000_s768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720952</xdr:row>
          <xdr:rowOff>0</xdr:rowOff>
        </xdr:from>
        <xdr:to>
          <xdr:col>15619</xdr:col>
          <xdr:colOff>0</xdr:colOff>
          <xdr:row>720952</xdr:row>
          <xdr:rowOff>0</xdr:rowOff>
        </xdr:to>
        <xdr:sp macro="" textlink="">
          <xdr:nvSpPr>
            <xdr:cNvPr id="76824" name="Button 1048" hidden="1">
              <a:extLst>
                <a:ext uri="{63B3BB69-23CF-44E3-9099-C40C66FF867C}">
                  <a14:compatExt spid="_x0000_s768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786488</xdr:row>
          <xdr:rowOff>0</xdr:rowOff>
        </xdr:from>
        <xdr:to>
          <xdr:col>15619</xdr:col>
          <xdr:colOff>0</xdr:colOff>
          <xdr:row>786488</xdr:row>
          <xdr:rowOff>0</xdr:rowOff>
        </xdr:to>
        <xdr:sp macro="" textlink="">
          <xdr:nvSpPr>
            <xdr:cNvPr id="76825" name="Button 1049" hidden="1">
              <a:extLst>
                <a:ext uri="{63B3BB69-23CF-44E3-9099-C40C66FF867C}">
                  <a14:compatExt spid="_x0000_s768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852024</xdr:row>
          <xdr:rowOff>0</xdr:rowOff>
        </xdr:from>
        <xdr:to>
          <xdr:col>15619</xdr:col>
          <xdr:colOff>0</xdr:colOff>
          <xdr:row>852024</xdr:row>
          <xdr:rowOff>0</xdr:rowOff>
        </xdr:to>
        <xdr:sp macro="" textlink="">
          <xdr:nvSpPr>
            <xdr:cNvPr id="76826" name="Button 1050" hidden="1">
              <a:extLst>
                <a:ext uri="{63B3BB69-23CF-44E3-9099-C40C66FF867C}">
                  <a14:compatExt spid="_x0000_s768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917560</xdr:row>
          <xdr:rowOff>0</xdr:rowOff>
        </xdr:from>
        <xdr:to>
          <xdr:col>15619</xdr:col>
          <xdr:colOff>0</xdr:colOff>
          <xdr:row>917560</xdr:row>
          <xdr:rowOff>0</xdr:rowOff>
        </xdr:to>
        <xdr:sp macro="" textlink="">
          <xdr:nvSpPr>
            <xdr:cNvPr id="76827" name="Button 1051" hidden="1">
              <a:extLst>
                <a:ext uri="{63B3BB69-23CF-44E3-9099-C40C66FF867C}">
                  <a14:compatExt spid="_x0000_s768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983096</xdr:row>
          <xdr:rowOff>0</xdr:rowOff>
        </xdr:from>
        <xdr:to>
          <xdr:col>15619</xdr:col>
          <xdr:colOff>0</xdr:colOff>
          <xdr:row>983096</xdr:row>
          <xdr:rowOff>0</xdr:rowOff>
        </xdr:to>
        <xdr:sp macro="" textlink="">
          <xdr:nvSpPr>
            <xdr:cNvPr id="76828" name="Button 1052" hidden="1">
              <a:extLst>
                <a:ext uri="{63B3BB69-23CF-44E3-9099-C40C66FF867C}">
                  <a14:compatExt spid="_x0000_s768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15873</xdr:col>
          <xdr:colOff>0</xdr:colOff>
          <xdr:row>56</xdr:row>
          <xdr:rowOff>0</xdr:rowOff>
        </xdr:from>
        <xdr:to>
          <xdr:col>15873</xdr:col>
          <xdr:colOff>0</xdr:colOff>
          <xdr:row>56</xdr:row>
          <xdr:rowOff>0</xdr:rowOff>
        </xdr:to>
        <xdr:sp macro="" textlink="">
          <xdr:nvSpPr>
            <xdr:cNvPr id="76829" name="Button 1053" hidden="1">
              <a:extLst>
                <a:ext uri="{63B3BB69-23CF-44E3-9099-C40C66FF867C}">
                  <a14:compatExt spid="_x0000_s768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65592</xdr:row>
          <xdr:rowOff>0</xdr:rowOff>
        </xdr:from>
        <xdr:to>
          <xdr:col>15875</xdr:col>
          <xdr:colOff>0</xdr:colOff>
          <xdr:row>65592</xdr:row>
          <xdr:rowOff>0</xdr:rowOff>
        </xdr:to>
        <xdr:sp macro="" textlink="">
          <xdr:nvSpPr>
            <xdr:cNvPr id="76830" name="Button 1054" hidden="1">
              <a:extLst>
                <a:ext uri="{63B3BB69-23CF-44E3-9099-C40C66FF867C}">
                  <a14:compatExt spid="_x0000_s768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131128</xdr:row>
          <xdr:rowOff>0</xdr:rowOff>
        </xdr:from>
        <xdr:to>
          <xdr:col>15875</xdr:col>
          <xdr:colOff>0</xdr:colOff>
          <xdr:row>131128</xdr:row>
          <xdr:rowOff>0</xdr:rowOff>
        </xdr:to>
        <xdr:sp macro="" textlink="">
          <xdr:nvSpPr>
            <xdr:cNvPr id="76831" name="Button 1055" hidden="1">
              <a:extLst>
                <a:ext uri="{63B3BB69-23CF-44E3-9099-C40C66FF867C}">
                  <a14:compatExt spid="_x0000_s768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196664</xdr:row>
          <xdr:rowOff>0</xdr:rowOff>
        </xdr:from>
        <xdr:to>
          <xdr:col>15875</xdr:col>
          <xdr:colOff>0</xdr:colOff>
          <xdr:row>196664</xdr:row>
          <xdr:rowOff>0</xdr:rowOff>
        </xdr:to>
        <xdr:sp macro="" textlink="">
          <xdr:nvSpPr>
            <xdr:cNvPr id="76832" name="Button 1056" hidden="1">
              <a:extLst>
                <a:ext uri="{63B3BB69-23CF-44E3-9099-C40C66FF867C}">
                  <a14:compatExt spid="_x0000_s768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262200</xdr:row>
          <xdr:rowOff>0</xdr:rowOff>
        </xdr:from>
        <xdr:to>
          <xdr:col>15875</xdr:col>
          <xdr:colOff>0</xdr:colOff>
          <xdr:row>262200</xdr:row>
          <xdr:rowOff>0</xdr:rowOff>
        </xdr:to>
        <xdr:sp macro="" textlink="">
          <xdr:nvSpPr>
            <xdr:cNvPr id="76833" name="Button 1057" hidden="1">
              <a:extLst>
                <a:ext uri="{63B3BB69-23CF-44E3-9099-C40C66FF867C}">
                  <a14:compatExt spid="_x0000_s768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327736</xdr:row>
          <xdr:rowOff>0</xdr:rowOff>
        </xdr:from>
        <xdr:to>
          <xdr:col>15875</xdr:col>
          <xdr:colOff>0</xdr:colOff>
          <xdr:row>327736</xdr:row>
          <xdr:rowOff>0</xdr:rowOff>
        </xdr:to>
        <xdr:sp macro="" textlink="">
          <xdr:nvSpPr>
            <xdr:cNvPr id="76834" name="Button 1058" hidden="1">
              <a:extLst>
                <a:ext uri="{63B3BB69-23CF-44E3-9099-C40C66FF867C}">
                  <a14:compatExt spid="_x0000_s768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393272</xdr:row>
          <xdr:rowOff>0</xdr:rowOff>
        </xdr:from>
        <xdr:to>
          <xdr:col>15875</xdr:col>
          <xdr:colOff>0</xdr:colOff>
          <xdr:row>393272</xdr:row>
          <xdr:rowOff>0</xdr:rowOff>
        </xdr:to>
        <xdr:sp macro="" textlink="">
          <xdr:nvSpPr>
            <xdr:cNvPr id="76835" name="Button 1059" hidden="1">
              <a:extLst>
                <a:ext uri="{63B3BB69-23CF-44E3-9099-C40C66FF867C}">
                  <a14:compatExt spid="_x0000_s768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458808</xdr:row>
          <xdr:rowOff>0</xdr:rowOff>
        </xdr:from>
        <xdr:to>
          <xdr:col>15875</xdr:col>
          <xdr:colOff>0</xdr:colOff>
          <xdr:row>458808</xdr:row>
          <xdr:rowOff>0</xdr:rowOff>
        </xdr:to>
        <xdr:sp macro="" textlink="">
          <xdr:nvSpPr>
            <xdr:cNvPr id="76836" name="Button 1060" hidden="1">
              <a:extLst>
                <a:ext uri="{63B3BB69-23CF-44E3-9099-C40C66FF867C}">
                  <a14:compatExt spid="_x0000_s768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524344</xdr:row>
          <xdr:rowOff>0</xdr:rowOff>
        </xdr:from>
        <xdr:to>
          <xdr:col>15875</xdr:col>
          <xdr:colOff>0</xdr:colOff>
          <xdr:row>524344</xdr:row>
          <xdr:rowOff>0</xdr:rowOff>
        </xdr:to>
        <xdr:sp macro="" textlink="">
          <xdr:nvSpPr>
            <xdr:cNvPr id="76837" name="Button 1061" hidden="1">
              <a:extLst>
                <a:ext uri="{63B3BB69-23CF-44E3-9099-C40C66FF867C}">
                  <a14:compatExt spid="_x0000_s768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589880</xdr:row>
          <xdr:rowOff>0</xdr:rowOff>
        </xdr:from>
        <xdr:to>
          <xdr:col>15875</xdr:col>
          <xdr:colOff>0</xdr:colOff>
          <xdr:row>589880</xdr:row>
          <xdr:rowOff>0</xdr:rowOff>
        </xdr:to>
        <xdr:sp macro="" textlink="">
          <xdr:nvSpPr>
            <xdr:cNvPr id="76838" name="Button 1062" hidden="1">
              <a:extLst>
                <a:ext uri="{63B3BB69-23CF-44E3-9099-C40C66FF867C}">
                  <a14:compatExt spid="_x0000_s768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655416</xdr:row>
          <xdr:rowOff>0</xdr:rowOff>
        </xdr:from>
        <xdr:to>
          <xdr:col>15875</xdr:col>
          <xdr:colOff>0</xdr:colOff>
          <xdr:row>655416</xdr:row>
          <xdr:rowOff>0</xdr:rowOff>
        </xdr:to>
        <xdr:sp macro="" textlink="">
          <xdr:nvSpPr>
            <xdr:cNvPr id="76839" name="Button 1063" hidden="1">
              <a:extLst>
                <a:ext uri="{63B3BB69-23CF-44E3-9099-C40C66FF867C}">
                  <a14:compatExt spid="_x0000_s768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720952</xdr:row>
          <xdr:rowOff>0</xdr:rowOff>
        </xdr:from>
        <xdr:to>
          <xdr:col>15875</xdr:col>
          <xdr:colOff>0</xdr:colOff>
          <xdr:row>720952</xdr:row>
          <xdr:rowOff>0</xdr:rowOff>
        </xdr:to>
        <xdr:sp macro="" textlink="">
          <xdr:nvSpPr>
            <xdr:cNvPr id="76840" name="Button 1064" hidden="1">
              <a:extLst>
                <a:ext uri="{63B3BB69-23CF-44E3-9099-C40C66FF867C}">
                  <a14:compatExt spid="_x0000_s768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786488</xdr:row>
          <xdr:rowOff>0</xdr:rowOff>
        </xdr:from>
        <xdr:to>
          <xdr:col>15875</xdr:col>
          <xdr:colOff>0</xdr:colOff>
          <xdr:row>786488</xdr:row>
          <xdr:rowOff>0</xdr:rowOff>
        </xdr:to>
        <xdr:sp macro="" textlink="">
          <xdr:nvSpPr>
            <xdr:cNvPr id="76841" name="Button 1065" hidden="1">
              <a:extLst>
                <a:ext uri="{63B3BB69-23CF-44E3-9099-C40C66FF867C}">
                  <a14:compatExt spid="_x0000_s768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852024</xdr:row>
          <xdr:rowOff>0</xdr:rowOff>
        </xdr:from>
        <xdr:to>
          <xdr:col>15875</xdr:col>
          <xdr:colOff>0</xdr:colOff>
          <xdr:row>852024</xdr:row>
          <xdr:rowOff>0</xdr:rowOff>
        </xdr:to>
        <xdr:sp macro="" textlink="">
          <xdr:nvSpPr>
            <xdr:cNvPr id="76842" name="Button 1066" hidden="1">
              <a:extLst>
                <a:ext uri="{63B3BB69-23CF-44E3-9099-C40C66FF867C}">
                  <a14:compatExt spid="_x0000_s768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917560</xdr:row>
          <xdr:rowOff>0</xdr:rowOff>
        </xdr:from>
        <xdr:to>
          <xdr:col>15875</xdr:col>
          <xdr:colOff>0</xdr:colOff>
          <xdr:row>917560</xdr:row>
          <xdr:rowOff>0</xdr:rowOff>
        </xdr:to>
        <xdr:sp macro="" textlink="">
          <xdr:nvSpPr>
            <xdr:cNvPr id="76843" name="Button 1067" hidden="1">
              <a:extLst>
                <a:ext uri="{63B3BB69-23CF-44E3-9099-C40C66FF867C}">
                  <a14:compatExt spid="_x0000_s768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983096</xdr:row>
          <xdr:rowOff>0</xdr:rowOff>
        </xdr:from>
        <xdr:to>
          <xdr:col>15875</xdr:col>
          <xdr:colOff>0</xdr:colOff>
          <xdr:row>983096</xdr:row>
          <xdr:rowOff>0</xdr:rowOff>
        </xdr:to>
        <xdr:sp macro="" textlink="">
          <xdr:nvSpPr>
            <xdr:cNvPr id="76844" name="Button 1068" hidden="1">
              <a:extLst>
                <a:ext uri="{63B3BB69-23CF-44E3-9099-C40C66FF867C}">
                  <a14:compatExt spid="_x0000_s768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16129</xdr:col>
          <xdr:colOff>0</xdr:colOff>
          <xdr:row>56</xdr:row>
          <xdr:rowOff>0</xdr:rowOff>
        </xdr:from>
        <xdr:to>
          <xdr:col>16129</xdr:col>
          <xdr:colOff>0</xdr:colOff>
          <xdr:row>56</xdr:row>
          <xdr:rowOff>0</xdr:rowOff>
        </xdr:to>
        <xdr:sp macro="" textlink="">
          <xdr:nvSpPr>
            <xdr:cNvPr id="76845" name="Button 1069" hidden="1">
              <a:extLst>
                <a:ext uri="{63B3BB69-23CF-44E3-9099-C40C66FF867C}">
                  <a14:compatExt spid="_x0000_s768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65592</xdr:row>
          <xdr:rowOff>0</xdr:rowOff>
        </xdr:from>
        <xdr:to>
          <xdr:col>16131</xdr:col>
          <xdr:colOff>0</xdr:colOff>
          <xdr:row>65592</xdr:row>
          <xdr:rowOff>0</xdr:rowOff>
        </xdr:to>
        <xdr:sp macro="" textlink="">
          <xdr:nvSpPr>
            <xdr:cNvPr id="76846" name="Button 1070" hidden="1">
              <a:extLst>
                <a:ext uri="{63B3BB69-23CF-44E3-9099-C40C66FF867C}">
                  <a14:compatExt spid="_x0000_s768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131128</xdr:row>
          <xdr:rowOff>0</xdr:rowOff>
        </xdr:from>
        <xdr:to>
          <xdr:col>16131</xdr:col>
          <xdr:colOff>0</xdr:colOff>
          <xdr:row>131128</xdr:row>
          <xdr:rowOff>0</xdr:rowOff>
        </xdr:to>
        <xdr:sp macro="" textlink="">
          <xdr:nvSpPr>
            <xdr:cNvPr id="76847" name="Button 1071" hidden="1">
              <a:extLst>
                <a:ext uri="{63B3BB69-23CF-44E3-9099-C40C66FF867C}">
                  <a14:compatExt spid="_x0000_s768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196664</xdr:row>
          <xdr:rowOff>0</xdr:rowOff>
        </xdr:from>
        <xdr:to>
          <xdr:col>16131</xdr:col>
          <xdr:colOff>0</xdr:colOff>
          <xdr:row>196664</xdr:row>
          <xdr:rowOff>0</xdr:rowOff>
        </xdr:to>
        <xdr:sp macro="" textlink="">
          <xdr:nvSpPr>
            <xdr:cNvPr id="76848" name="Button 1072" hidden="1">
              <a:extLst>
                <a:ext uri="{63B3BB69-23CF-44E3-9099-C40C66FF867C}">
                  <a14:compatExt spid="_x0000_s768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262200</xdr:row>
          <xdr:rowOff>0</xdr:rowOff>
        </xdr:from>
        <xdr:to>
          <xdr:col>16131</xdr:col>
          <xdr:colOff>0</xdr:colOff>
          <xdr:row>262200</xdr:row>
          <xdr:rowOff>0</xdr:rowOff>
        </xdr:to>
        <xdr:sp macro="" textlink="">
          <xdr:nvSpPr>
            <xdr:cNvPr id="76849" name="Button 1073" hidden="1">
              <a:extLst>
                <a:ext uri="{63B3BB69-23CF-44E3-9099-C40C66FF867C}">
                  <a14:compatExt spid="_x0000_s768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327736</xdr:row>
          <xdr:rowOff>0</xdr:rowOff>
        </xdr:from>
        <xdr:to>
          <xdr:col>16131</xdr:col>
          <xdr:colOff>0</xdr:colOff>
          <xdr:row>327736</xdr:row>
          <xdr:rowOff>0</xdr:rowOff>
        </xdr:to>
        <xdr:sp macro="" textlink="">
          <xdr:nvSpPr>
            <xdr:cNvPr id="76850" name="Button 1074" hidden="1">
              <a:extLst>
                <a:ext uri="{63B3BB69-23CF-44E3-9099-C40C66FF867C}">
                  <a14:compatExt spid="_x0000_s768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393272</xdr:row>
          <xdr:rowOff>0</xdr:rowOff>
        </xdr:from>
        <xdr:to>
          <xdr:col>16131</xdr:col>
          <xdr:colOff>0</xdr:colOff>
          <xdr:row>393272</xdr:row>
          <xdr:rowOff>0</xdr:rowOff>
        </xdr:to>
        <xdr:sp macro="" textlink="">
          <xdr:nvSpPr>
            <xdr:cNvPr id="76851" name="Button 1075" hidden="1">
              <a:extLst>
                <a:ext uri="{63B3BB69-23CF-44E3-9099-C40C66FF867C}">
                  <a14:compatExt spid="_x0000_s768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458808</xdr:row>
          <xdr:rowOff>0</xdr:rowOff>
        </xdr:from>
        <xdr:to>
          <xdr:col>16131</xdr:col>
          <xdr:colOff>0</xdr:colOff>
          <xdr:row>458808</xdr:row>
          <xdr:rowOff>0</xdr:rowOff>
        </xdr:to>
        <xdr:sp macro="" textlink="">
          <xdr:nvSpPr>
            <xdr:cNvPr id="76852" name="Button 1076" hidden="1">
              <a:extLst>
                <a:ext uri="{63B3BB69-23CF-44E3-9099-C40C66FF867C}">
                  <a14:compatExt spid="_x0000_s768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524344</xdr:row>
          <xdr:rowOff>0</xdr:rowOff>
        </xdr:from>
        <xdr:to>
          <xdr:col>16131</xdr:col>
          <xdr:colOff>0</xdr:colOff>
          <xdr:row>524344</xdr:row>
          <xdr:rowOff>0</xdr:rowOff>
        </xdr:to>
        <xdr:sp macro="" textlink="">
          <xdr:nvSpPr>
            <xdr:cNvPr id="76853" name="Button 1077" hidden="1">
              <a:extLst>
                <a:ext uri="{63B3BB69-23CF-44E3-9099-C40C66FF867C}">
                  <a14:compatExt spid="_x0000_s768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589880</xdr:row>
          <xdr:rowOff>0</xdr:rowOff>
        </xdr:from>
        <xdr:to>
          <xdr:col>16131</xdr:col>
          <xdr:colOff>0</xdr:colOff>
          <xdr:row>589880</xdr:row>
          <xdr:rowOff>0</xdr:rowOff>
        </xdr:to>
        <xdr:sp macro="" textlink="">
          <xdr:nvSpPr>
            <xdr:cNvPr id="76854" name="Button 1078" hidden="1">
              <a:extLst>
                <a:ext uri="{63B3BB69-23CF-44E3-9099-C40C66FF867C}">
                  <a14:compatExt spid="_x0000_s768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655416</xdr:row>
          <xdr:rowOff>0</xdr:rowOff>
        </xdr:from>
        <xdr:to>
          <xdr:col>16131</xdr:col>
          <xdr:colOff>0</xdr:colOff>
          <xdr:row>655416</xdr:row>
          <xdr:rowOff>0</xdr:rowOff>
        </xdr:to>
        <xdr:sp macro="" textlink="">
          <xdr:nvSpPr>
            <xdr:cNvPr id="76855" name="Button 1079" hidden="1">
              <a:extLst>
                <a:ext uri="{63B3BB69-23CF-44E3-9099-C40C66FF867C}">
                  <a14:compatExt spid="_x0000_s768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720952</xdr:row>
          <xdr:rowOff>0</xdr:rowOff>
        </xdr:from>
        <xdr:to>
          <xdr:col>16131</xdr:col>
          <xdr:colOff>0</xdr:colOff>
          <xdr:row>720952</xdr:row>
          <xdr:rowOff>0</xdr:rowOff>
        </xdr:to>
        <xdr:sp macro="" textlink="">
          <xdr:nvSpPr>
            <xdr:cNvPr id="76856" name="Button 1080" hidden="1">
              <a:extLst>
                <a:ext uri="{63B3BB69-23CF-44E3-9099-C40C66FF867C}">
                  <a14:compatExt spid="_x0000_s768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786488</xdr:row>
          <xdr:rowOff>0</xdr:rowOff>
        </xdr:from>
        <xdr:to>
          <xdr:col>16131</xdr:col>
          <xdr:colOff>0</xdr:colOff>
          <xdr:row>786488</xdr:row>
          <xdr:rowOff>0</xdr:rowOff>
        </xdr:to>
        <xdr:sp macro="" textlink="">
          <xdr:nvSpPr>
            <xdr:cNvPr id="76857" name="Button 1081" hidden="1">
              <a:extLst>
                <a:ext uri="{63B3BB69-23CF-44E3-9099-C40C66FF867C}">
                  <a14:compatExt spid="_x0000_s76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852024</xdr:row>
          <xdr:rowOff>0</xdr:rowOff>
        </xdr:from>
        <xdr:to>
          <xdr:col>16131</xdr:col>
          <xdr:colOff>0</xdr:colOff>
          <xdr:row>852024</xdr:row>
          <xdr:rowOff>0</xdr:rowOff>
        </xdr:to>
        <xdr:sp macro="" textlink="">
          <xdr:nvSpPr>
            <xdr:cNvPr id="76858" name="Button 1082" hidden="1">
              <a:extLst>
                <a:ext uri="{63B3BB69-23CF-44E3-9099-C40C66FF867C}">
                  <a14:compatExt spid="_x0000_s768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917560</xdr:row>
          <xdr:rowOff>0</xdr:rowOff>
        </xdr:from>
        <xdr:to>
          <xdr:col>16131</xdr:col>
          <xdr:colOff>0</xdr:colOff>
          <xdr:row>917560</xdr:row>
          <xdr:rowOff>0</xdr:rowOff>
        </xdr:to>
        <xdr:sp macro="" textlink="">
          <xdr:nvSpPr>
            <xdr:cNvPr id="76859" name="Button 1083" hidden="1">
              <a:extLst>
                <a:ext uri="{63B3BB69-23CF-44E3-9099-C40C66FF867C}">
                  <a14:compatExt spid="_x0000_s768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983096</xdr:row>
          <xdr:rowOff>0</xdr:rowOff>
        </xdr:from>
        <xdr:to>
          <xdr:col>16131</xdr:col>
          <xdr:colOff>0</xdr:colOff>
          <xdr:row>983096</xdr:row>
          <xdr:rowOff>0</xdr:rowOff>
        </xdr:to>
        <xdr:sp macro="" textlink="">
          <xdr:nvSpPr>
            <xdr:cNvPr id="76860" name="Button 1084" hidden="1">
              <a:extLst>
                <a:ext uri="{63B3BB69-23CF-44E3-9099-C40C66FF867C}">
                  <a14:compatExt spid="_x0000_s768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54</a:t>
              </a:r>
            </a:p>
          </xdr:txBody>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59</xdr:row>
          <xdr:rowOff>0</xdr:rowOff>
        </xdr:from>
        <xdr:to>
          <xdr:col>0</xdr:col>
          <xdr:colOff>0</xdr:colOff>
          <xdr:row>62</xdr:row>
          <xdr:rowOff>66675</xdr:rowOff>
        </xdr:to>
        <xdr:sp macro="" textlink="">
          <xdr:nvSpPr>
            <xdr:cNvPr id="5125" name="Button 5" hidden="1">
              <a:extLst>
                <a:ext uri="{63B3BB69-23CF-44E3-9099-C40C66FF867C}">
                  <a14:compatExt spid="_x0000_s51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1</a:t>
              </a:r>
            </a:p>
          </xdr:txBody>
        </xdr:sp>
        <xdr:clientData fLock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0</xdr:colOff>
          <xdr:row>67</xdr:row>
          <xdr:rowOff>0</xdr:rowOff>
        </xdr:from>
        <xdr:to>
          <xdr:col>5</xdr:col>
          <xdr:colOff>0</xdr:colOff>
          <xdr:row>67</xdr:row>
          <xdr:rowOff>0</xdr:rowOff>
        </xdr:to>
        <xdr:sp macro="" textlink="">
          <xdr:nvSpPr>
            <xdr:cNvPr id="61501" name="Button 61" hidden="1">
              <a:extLst>
                <a:ext uri="{63B3BB69-23CF-44E3-9099-C40C66FF867C}">
                  <a14:compatExt spid="_x0000_s615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67</xdr:row>
          <xdr:rowOff>0</xdr:rowOff>
        </xdr:from>
        <xdr:to>
          <xdr:col>3</xdr:col>
          <xdr:colOff>0</xdr:colOff>
          <xdr:row>67</xdr:row>
          <xdr:rowOff>0</xdr:rowOff>
        </xdr:to>
        <xdr:sp macro="" textlink="">
          <xdr:nvSpPr>
            <xdr:cNvPr id="61502" name="Button 62" hidden="1">
              <a:extLst>
                <a:ext uri="{63B3BB69-23CF-44E3-9099-C40C66FF867C}">
                  <a14:compatExt spid="_x0000_s615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65604</xdr:row>
          <xdr:rowOff>0</xdr:rowOff>
        </xdr:from>
        <xdr:to>
          <xdr:col>3</xdr:col>
          <xdr:colOff>0</xdr:colOff>
          <xdr:row>65604</xdr:row>
          <xdr:rowOff>0</xdr:rowOff>
        </xdr:to>
        <xdr:sp macro="" textlink="">
          <xdr:nvSpPr>
            <xdr:cNvPr id="61503" name="Button 63" hidden="1">
              <a:extLst>
                <a:ext uri="{63B3BB69-23CF-44E3-9099-C40C66FF867C}">
                  <a14:compatExt spid="_x0000_s615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131140</xdr:row>
          <xdr:rowOff>0</xdr:rowOff>
        </xdr:from>
        <xdr:to>
          <xdr:col>3</xdr:col>
          <xdr:colOff>0</xdr:colOff>
          <xdr:row>131140</xdr:row>
          <xdr:rowOff>0</xdr:rowOff>
        </xdr:to>
        <xdr:sp macro="" textlink="">
          <xdr:nvSpPr>
            <xdr:cNvPr id="61504" name="Button 64" hidden="1">
              <a:extLst>
                <a:ext uri="{63B3BB69-23CF-44E3-9099-C40C66FF867C}">
                  <a14:compatExt spid="_x0000_s615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196676</xdr:row>
          <xdr:rowOff>0</xdr:rowOff>
        </xdr:from>
        <xdr:to>
          <xdr:col>3</xdr:col>
          <xdr:colOff>0</xdr:colOff>
          <xdr:row>196676</xdr:row>
          <xdr:rowOff>0</xdr:rowOff>
        </xdr:to>
        <xdr:sp macro="" textlink="">
          <xdr:nvSpPr>
            <xdr:cNvPr id="61505" name="Button 65" hidden="1">
              <a:extLst>
                <a:ext uri="{63B3BB69-23CF-44E3-9099-C40C66FF867C}">
                  <a14:compatExt spid="_x0000_s615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262212</xdr:row>
          <xdr:rowOff>0</xdr:rowOff>
        </xdr:from>
        <xdr:to>
          <xdr:col>3</xdr:col>
          <xdr:colOff>0</xdr:colOff>
          <xdr:row>262212</xdr:row>
          <xdr:rowOff>0</xdr:rowOff>
        </xdr:to>
        <xdr:sp macro="" textlink="">
          <xdr:nvSpPr>
            <xdr:cNvPr id="61506" name="Button 66" hidden="1">
              <a:extLst>
                <a:ext uri="{63B3BB69-23CF-44E3-9099-C40C66FF867C}">
                  <a14:compatExt spid="_x0000_s615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327748</xdr:row>
          <xdr:rowOff>0</xdr:rowOff>
        </xdr:from>
        <xdr:to>
          <xdr:col>3</xdr:col>
          <xdr:colOff>0</xdr:colOff>
          <xdr:row>327748</xdr:row>
          <xdr:rowOff>0</xdr:rowOff>
        </xdr:to>
        <xdr:sp macro="" textlink="">
          <xdr:nvSpPr>
            <xdr:cNvPr id="61507" name="Button 67" hidden="1">
              <a:extLst>
                <a:ext uri="{63B3BB69-23CF-44E3-9099-C40C66FF867C}">
                  <a14:compatExt spid="_x0000_s615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393284</xdr:row>
          <xdr:rowOff>0</xdr:rowOff>
        </xdr:from>
        <xdr:to>
          <xdr:col>3</xdr:col>
          <xdr:colOff>0</xdr:colOff>
          <xdr:row>393284</xdr:row>
          <xdr:rowOff>0</xdr:rowOff>
        </xdr:to>
        <xdr:sp macro="" textlink="">
          <xdr:nvSpPr>
            <xdr:cNvPr id="61508" name="Button 68" hidden="1">
              <a:extLst>
                <a:ext uri="{63B3BB69-23CF-44E3-9099-C40C66FF867C}">
                  <a14:compatExt spid="_x0000_s615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458820</xdr:row>
          <xdr:rowOff>0</xdr:rowOff>
        </xdr:from>
        <xdr:to>
          <xdr:col>3</xdr:col>
          <xdr:colOff>0</xdr:colOff>
          <xdr:row>458820</xdr:row>
          <xdr:rowOff>0</xdr:rowOff>
        </xdr:to>
        <xdr:sp macro="" textlink="">
          <xdr:nvSpPr>
            <xdr:cNvPr id="61509" name="Button 69" hidden="1">
              <a:extLst>
                <a:ext uri="{63B3BB69-23CF-44E3-9099-C40C66FF867C}">
                  <a14:compatExt spid="_x0000_s615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524356</xdr:row>
          <xdr:rowOff>0</xdr:rowOff>
        </xdr:from>
        <xdr:to>
          <xdr:col>3</xdr:col>
          <xdr:colOff>0</xdr:colOff>
          <xdr:row>524356</xdr:row>
          <xdr:rowOff>0</xdr:rowOff>
        </xdr:to>
        <xdr:sp macro="" textlink="">
          <xdr:nvSpPr>
            <xdr:cNvPr id="61510" name="Button 70" hidden="1">
              <a:extLst>
                <a:ext uri="{63B3BB69-23CF-44E3-9099-C40C66FF867C}">
                  <a14:compatExt spid="_x0000_s615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589892</xdr:row>
          <xdr:rowOff>0</xdr:rowOff>
        </xdr:from>
        <xdr:to>
          <xdr:col>3</xdr:col>
          <xdr:colOff>0</xdr:colOff>
          <xdr:row>589892</xdr:row>
          <xdr:rowOff>0</xdr:rowOff>
        </xdr:to>
        <xdr:sp macro="" textlink="">
          <xdr:nvSpPr>
            <xdr:cNvPr id="61511" name="Button 71" hidden="1">
              <a:extLst>
                <a:ext uri="{63B3BB69-23CF-44E3-9099-C40C66FF867C}">
                  <a14:compatExt spid="_x0000_s615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655428</xdr:row>
          <xdr:rowOff>0</xdr:rowOff>
        </xdr:from>
        <xdr:to>
          <xdr:col>3</xdr:col>
          <xdr:colOff>0</xdr:colOff>
          <xdr:row>655428</xdr:row>
          <xdr:rowOff>0</xdr:rowOff>
        </xdr:to>
        <xdr:sp macro="" textlink="">
          <xdr:nvSpPr>
            <xdr:cNvPr id="61512" name="Button 72" hidden="1">
              <a:extLst>
                <a:ext uri="{63B3BB69-23CF-44E3-9099-C40C66FF867C}">
                  <a14:compatExt spid="_x0000_s615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720964</xdr:row>
          <xdr:rowOff>0</xdr:rowOff>
        </xdr:from>
        <xdr:to>
          <xdr:col>3</xdr:col>
          <xdr:colOff>0</xdr:colOff>
          <xdr:row>720964</xdr:row>
          <xdr:rowOff>0</xdr:rowOff>
        </xdr:to>
        <xdr:sp macro="" textlink="">
          <xdr:nvSpPr>
            <xdr:cNvPr id="61513" name="Button 73" hidden="1">
              <a:extLst>
                <a:ext uri="{63B3BB69-23CF-44E3-9099-C40C66FF867C}">
                  <a14:compatExt spid="_x0000_s615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786500</xdr:row>
          <xdr:rowOff>0</xdr:rowOff>
        </xdr:from>
        <xdr:to>
          <xdr:col>3</xdr:col>
          <xdr:colOff>0</xdr:colOff>
          <xdr:row>786500</xdr:row>
          <xdr:rowOff>0</xdr:rowOff>
        </xdr:to>
        <xdr:sp macro="" textlink="">
          <xdr:nvSpPr>
            <xdr:cNvPr id="61514" name="Button 74" hidden="1">
              <a:extLst>
                <a:ext uri="{63B3BB69-23CF-44E3-9099-C40C66FF867C}">
                  <a14:compatExt spid="_x0000_s615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852036</xdr:row>
          <xdr:rowOff>0</xdr:rowOff>
        </xdr:from>
        <xdr:to>
          <xdr:col>3</xdr:col>
          <xdr:colOff>0</xdr:colOff>
          <xdr:row>852036</xdr:row>
          <xdr:rowOff>0</xdr:rowOff>
        </xdr:to>
        <xdr:sp macro="" textlink="">
          <xdr:nvSpPr>
            <xdr:cNvPr id="61515" name="Button 75" hidden="1">
              <a:extLst>
                <a:ext uri="{63B3BB69-23CF-44E3-9099-C40C66FF867C}">
                  <a14:compatExt spid="_x0000_s615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917572</xdr:row>
          <xdr:rowOff>0</xdr:rowOff>
        </xdr:from>
        <xdr:to>
          <xdr:col>3</xdr:col>
          <xdr:colOff>0</xdr:colOff>
          <xdr:row>917572</xdr:row>
          <xdr:rowOff>0</xdr:rowOff>
        </xdr:to>
        <xdr:sp macro="" textlink="">
          <xdr:nvSpPr>
            <xdr:cNvPr id="61516" name="Button 76" hidden="1">
              <a:extLst>
                <a:ext uri="{63B3BB69-23CF-44E3-9099-C40C66FF867C}">
                  <a14:compatExt spid="_x0000_s615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983108</xdr:row>
          <xdr:rowOff>0</xdr:rowOff>
        </xdr:from>
        <xdr:to>
          <xdr:col>3</xdr:col>
          <xdr:colOff>0</xdr:colOff>
          <xdr:row>983108</xdr:row>
          <xdr:rowOff>0</xdr:rowOff>
        </xdr:to>
        <xdr:sp macro="" textlink="">
          <xdr:nvSpPr>
            <xdr:cNvPr id="61517" name="Button 77" hidden="1">
              <a:extLst>
                <a:ext uri="{63B3BB69-23CF-44E3-9099-C40C66FF867C}">
                  <a14:compatExt spid="_x0000_s615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67</xdr:row>
          <xdr:rowOff>0</xdr:rowOff>
        </xdr:from>
        <xdr:to>
          <xdr:col>259</xdr:col>
          <xdr:colOff>0</xdr:colOff>
          <xdr:row>67</xdr:row>
          <xdr:rowOff>0</xdr:rowOff>
        </xdr:to>
        <xdr:sp macro="" textlink="">
          <xdr:nvSpPr>
            <xdr:cNvPr id="61518" name="Button 78" hidden="1">
              <a:extLst>
                <a:ext uri="{63B3BB69-23CF-44E3-9099-C40C66FF867C}">
                  <a14:compatExt spid="_x0000_s615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65604</xdr:row>
          <xdr:rowOff>0</xdr:rowOff>
        </xdr:from>
        <xdr:to>
          <xdr:col>259</xdr:col>
          <xdr:colOff>0</xdr:colOff>
          <xdr:row>65604</xdr:row>
          <xdr:rowOff>0</xdr:rowOff>
        </xdr:to>
        <xdr:sp macro="" textlink="">
          <xdr:nvSpPr>
            <xdr:cNvPr id="61519" name="Button 79" hidden="1">
              <a:extLst>
                <a:ext uri="{63B3BB69-23CF-44E3-9099-C40C66FF867C}">
                  <a14:compatExt spid="_x0000_s615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131140</xdr:row>
          <xdr:rowOff>0</xdr:rowOff>
        </xdr:from>
        <xdr:to>
          <xdr:col>259</xdr:col>
          <xdr:colOff>0</xdr:colOff>
          <xdr:row>131140</xdr:row>
          <xdr:rowOff>0</xdr:rowOff>
        </xdr:to>
        <xdr:sp macro="" textlink="">
          <xdr:nvSpPr>
            <xdr:cNvPr id="61520" name="Button 80" hidden="1">
              <a:extLst>
                <a:ext uri="{63B3BB69-23CF-44E3-9099-C40C66FF867C}">
                  <a14:compatExt spid="_x0000_s615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196676</xdr:row>
          <xdr:rowOff>0</xdr:rowOff>
        </xdr:from>
        <xdr:to>
          <xdr:col>259</xdr:col>
          <xdr:colOff>0</xdr:colOff>
          <xdr:row>196676</xdr:row>
          <xdr:rowOff>0</xdr:rowOff>
        </xdr:to>
        <xdr:sp macro="" textlink="">
          <xdr:nvSpPr>
            <xdr:cNvPr id="61521" name="Button 81" hidden="1">
              <a:extLst>
                <a:ext uri="{63B3BB69-23CF-44E3-9099-C40C66FF867C}">
                  <a14:compatExt spid="_x0000_s615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262212</xdr:row>
          <xdr:rowOff>0</xdr:rowOff>
        </xdr:from>
        <xdr:to>
          <xdr:col>259</xdr:col>
          <xdr:colOff>0</xdr:colOff>
          <xdr:row>262212</xdr:row>
          <xdr:rowOff>0</xdr:rowOff>
        </xdr:to>
        <xdr:sp macro="" textlink="">
          <xdr:nvSpPr>
            <xdr:cNvPr id="61522" name="Button 82" hidden="1">
              <a:extLst>
                <a:ext uri="{63B3BB69-23CF-44E3-9099-C40C66FF867C}">
                  <a14:compatExt spid="_x0000_s615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327748</xdr:row>
          <xdr:rowOff>0</xdr:rowOff>
        </xdr:from>
        <xdr:to>
          <xdr:col>259</xdr:col>
          <xdr:colOff>0</xdr:colOff>
          <xdr:row>327748</xdr:row>
          <xdr:rowOff>0</xdr:rowOff>
        </xdr:to>
        <xdr:sp macro="" textlink="">
          <xdr:nvSpPr>
            <xdr:cNvPr id="61523" name="Button 83" hidden="1">
              <a:extLst>
                <a:ext uri="{63B3BB69-23CF-44E3-9099-C40C66FF867C}">
                  <a14:compatExt spid="_x0000_s615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393284</xdr:row>
          <xdr:rowOff>0</xdr:rowOff>
        </xdr:from>
        <xdr:to>
          <xdr:col>259</xdr:col>
          <xdr:colOff>0</xdr:colOff>
          <xdr:row>393284</xdr:row>
          <xdr:rowOff>0</xdr:rowOff>
        </xdr:to>
        <xdr:sp macro="" textlink="">
          <xdr:nvSpPr>
            <xdr:cNvPr id="61524" name="Button 84" hidden="1">
              <a:extLst>
                <a:ext uri="{63B3BB69-23CF-44E3-9099-C40C66FF867C}">
                  <a14:compatExt spid="_x0000_s615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458820</xdr:row>
          <xdr:rowOff>0</xdr:rowOff>
        </xdr:from>
        <xdr:to>
          <xdr:col>259</xdr:col>
          <xdr:colOff>0</xdr:colOff>
          <xdr:row>458820</xdr:row>
          <xdr:rowOff>0</xdr:rowOff>
        </xdr:to>
        <xdr:sp macro="" textlink="">
          <xdr:nvSpPr>
            <xdr:cNvPr id="61525" name="Button 85" hidden="1">
              <a:extLst>
                <a:ext uri="{63B3BB69-23CF-44E3-9099-C40C66FF867C}">
                  <a14:compatExt spid="_x0000_s615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524356</xdr:row>
          <xdr:rowOff>0</xdr:rowOff>
        </xdr:from>
        <xdr:to>
          <xdr:col>259</xdr:col>
          <xdr:colOff>0</xdr:colOff>
          <xdr:row>524356</xdr:row>
          <xdr:rowOff>0</xdr:rowOff>
        </xdr:to>
        <xdr:sp macro="" textlink="">
          <xdr:nvSpPr>
            <xdr:cNvPr id="61526" name="Button 86" hidden="1">
              <a:extLst>
                <a:ext uri="{63B3BB69-23CF-44E3-9099-C40C66FF867C}">
                  <a14:compatExt spid="_x0000_s615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589892</xdr:row>
          <xdr:rowOff>0</xdr:rowOff>
        </xdr:from>
        <xdr:to>
          <xdr:col>259</xdr:col>
          <xdr:colOff>0</xdr:colOff>
          <xdr:row>589892</xdr:row>
          <xdr:rowOff>0</xdr:rowOff>
        </xdr:to>
        <xdr:sp macro="" textlink="">
          <xdr:nvSpPr>
            <xdr:cNvPr id="61527" name="Button 87" hidden="1">
              <a:extLst>
                <a:ext uri="{63B3BB69-23CF-44E3-9099-C40C66FF867C}">
                  <a14:compatExt spid="_x0000_s615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655428</xdr:row>
          <xdr:rowOff>0</xdr:rowOff>
        </xdr:from>
        <xdr:to>
          <xdr:col>259</xdr:col>
          <xdr:colOff>0</xdr:colOff>
          <xdr:row>655428</xdr:row>
          <xdr:rowOff>0</xdr:rowOff>
        </xdr:to>
        <xdr:sp macro="" textlink="">
          <xdr:nvSpPr>
            <xdr:cNvPr id="61528" name="Button 88" hidden="1">
              <a:extLst>
                <a:ext uri="{63B3BB69-23CF-44E3-9099-C40C66FF867C}">
                  <a14:compatExt spid="_x0000_s615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720964</xdr:row>
          <xdr:rowOff>0</xdr:rowOff>
        </xdr:from>
        <xdr:to>
          <xdr:col>259</xdr:col>
          <xdr:colOff>0</xdr:colOff>
          <xdr:row>720964</xdr:row>
          <xdr:rowOff>0</xdr:rowOff>
        </xdr:to>
        <xdr:sp macro="" textlink="">
          <xdr:nvSpPr>
            <xdr:cNvPr id="61529" name="Button 89" hidden="1">
              <a:extLst>
                <a:ext uri="{63B3BB69-23CF-44E3-9099-C40C66FF867C}">
                  <a14:compatExt spid="_x0000_s615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786500</xdr:row>
          <xdr:rowOff>0</xdr:rowOff>
        </xdr:from>
        <xdr:to>
          <xdr:col>259</xdr:col>
          <xdr:colOff>0</xdr:colOff>
          <xdr:row>786500</xdr:row>
          <xdr:rowOff>0</xdr:rowOff>
        </xdr:to>
        <xdr:sp macro="" textlink="">
          <xdr:nvSpPr>
            <xdr:cNvPr id="61530" name="Button 90" hidden="1">
              <a:extLst>
                <a:ext uri="{63B3BB69-23CF-44E3-9099-C40C66FF867C}">
                  <a14:compatExt spid="_x0000_s615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852036</xdr:row>
          <xdr:rowOff>0</xdr:rowOff>
        </xdr:from>
        <xdr:to>
          <xdr:col>259</xdr:col>
          <xdr:colOff>0</xdr:colOff>
          <xdr:row>852036</xdr:row>
          <xdr:rowOff>0</xdr:rowOff>
        </xdr:to>
        <xdr:sp macro="" textlink="">
          <xdr:nvSpPr>
            <xdr:cNvPr id="61531" name="Button 91" hidden="1">
              <a:extLst>
                <a:ext uri="{63B3BB69-23CF-44E3-9099-C40C66FF867C}">
                  <a14:compatExt spid="_x0000_s615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917572</xdr:row>
          <xdr:rowOff>0</xdr:rowOff>
        </xdr:from>
        <xdr:to>
          <xdr:col>259</xdr:col>
          <xdr:colOff>0</xdr:colOff>
          <xdr:row>917572</xdr:row>
          <xdr:rowOff>0</xdr:rowOff>
        </xdr:to>
        <xdr:sp macro="" textlink="">
          <xdr:nvSpPr>
            <xdr:cNvPr id="61532" name="Button 92" hidden="1">
              <a:extLst>
                <a:ext uri="{63B3BB69-23CF-44E3-9099-C40C66FF867C}">
                  <a14:compatExt spid="_x0000_s615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259</xdr:col>
          <xdr:colOff>0</xdr:colOff>
          <xdr:row>983108</xdr:row>
          <xdr:rowOff>0</xdr:rowOff>
        </xdr:from>
        <xdr:to>
          <xdr:col>259</xdr:col>
          <xdr:colOff>0</xdr:colOff>
          <xdr:row>983108</xdr:row>
          <xdr:rowOff>0</xdr:rowOff>
        </xdr:to>
        <xdr:sp macro="" textlink="">
          <xdr:nvSpPr>
            <xdr:cNvPr id="61533" name="Button 93" hidden="1">
              <a:extLst>
                <a:ext uri="{63B3BB69-23CF-44E3-9099-C40C66FF867C}">
                  <a14:compatExt spid="_x0000_s615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67</xdr:row>
          <xdr:rowOff>0</xdr:rowOff>
        </xdr:from>
        <xdr:to>
          <xdr:col>515</xdr:col>
          <xdr:colOff>0</xdr:colOff>
          <xdr:row>67</xdr:row>
          <xdr:rowOff>0</xdr:rowOff>
        </xdr:to>
        <xdr:sp macro="" textlink="">
          <xdr:nvSpPr>
            <xdr:cNvPr id="61534" name="Button 94" hidden="1">
              <a:extLst>
                <a:ext uri="{63B3BB69-23CF-44E3-9099-C40C66FF867C}">
                  <a14:compatExt spid="_x0000_s615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65604</xdr:row>
          <xdr:rowOff>0</xdr:rowOff>
        </xdr:from>
        <xdr:to>
          <xdr:col>515</xdr:col>
          <xdr:colOff>0</xdr:colOff>
          <xdr:row>65604</xdr:row>
          <xdr:rowOff>0</xdr:rowOff>
        </xdr:to>
        <xdr:sp macro="" textlink="">
          <xdr:nvSpPr>
            <xdr:cNvPr id="61535" name="Button 95" hidden="1">
              <a:extLst>
                <a:ext uri="{63B3BB69-23CF-44E3-9099-C40C66FF867C}">
                  <a14:compatExt spid="_x0000_s615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131140</xdr:row>
          <xdr:rowOff>0</xdr:rowOff>
        </xdr:from>
        <xdr:to>
          <xdr:col>515</xdr:col>
          <xdr:colOff>0</xdr:colOff>
          <xdr:row>131140</xdr:row>
          <xdr:rowOff>0</xdr:rowOff>
        </xdr:to>
        <xdr:sp macro="" textlink="">
          <xdr:nvSpPr>
            <xdr:cNvPr id="61536" name="Button 96" hidden="1">
              <a:extLst>
                <a:ext uri="{63B3BB69-23CF-44E3-9099-C40C66FF867C}">
                  <a14:compatExt spid="_x0000_s615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196676</xdr:row>
          <xdr:rowOff>0</xdr:rowOff>
        </xdr:from>
        <xdr:to>
          <xdr:col>515</xdr:col>
          <xdr:colOff>0</xdr:colOff>
          <xdr:row>196676</xdr:row>
          <xdr:rowOff>0</xdr:rowOff>
        </xdr:to>
        <xdr:sp macro="" textlink="">
          <xdr:nvSpPr>
            <xdr:cNvPr id="61537" name="Button 97" hidden="1">
              <a:extLst>
                <a:ext uri="{63B3BB69-23CF-44E3-9099-C40C66FF867C}">
                  <a14:compatExt spid="_x0000_s615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262212</xdr:row>
          <xdr:rowOff>0</xdr:rowOff>
        </xdr:from>
        <xdr:to>
          <xdr:col>515</xdr:col>
          <xdr:colOff>0</xdr:colOff>
          <xdr:row>262212</xdr:row>
          <xdr:rowOff>0</xdr:rowOff>
        </xdr:to>
        <xdr:sp macro="" textlink="">
          <xdr:nvSpPr>
            <xdr:cNvPr id="61538" name="Button 98" hidden="1">
              <a:extLst>
                <a:ext uri="{63B3BB69-23CF-44E3-9099-C40C66FF867C}">
                  <a14:compatExt spid="_x0000_s615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327748</xdr:row>
          <xdr:rowOff>0</xdr:rowOff>
        </xdr:from>
        <xdr:to>
          <xdr:col>515</xdr:col>
          <xdr:colOff>0</xdr:colOff>
          <xdr:row>327748</xdr:row>
          <xdr:rowOff>0</xdr:rowOff>
        </xdr:to>
        <xdr:sp macro="" textlink="">
          <xdr:nvSpPr>
            <xdr:cNvPr id="61539" name="Button 99" hidden="1">
              <a:extLst>
                <a:ext uri="{63B3BB69-23CF-44E3-9099-C40C66FF867C}">
                  <a14:compatExt spid="_x0000_s615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393284</xdr:row>
          <xdr:rowOff>0</xdr:rowOff>
        </xdr:from>
        <xdr:to>
          <xdr:col>515</xdr:col>
          <xdr:colOff>0</xdr:colOff>
          <xdr:row>393284</xdr:row>
          <xdr:rowOff>0</xdr:rowOff>
        </xdr:to>
        <xdr:sp macro="" textlink="">
          <xdr:nvSpPr>
            <xdr:cNvPr id="61540" name="Button 100" hidden="1">
              <a:extLst>
                <a:ext uri="{63B3BB69-23CF-44E3-9099-C40C66FF867C}">
                  <a14:compatExt spid="_x0000_s615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458820</xdr:row>
          <xdr:rowOff>0</xdr:rowOff>
        </xdr:from>
        <xdr:to>
          <xdr:col>515</xdr:col>
          <xdr:colOff>0</xdr:colOff>
          <xdr:row>458820</xdr:row>
          <xdr:rowOff>0</xdr:rowOff>
        </xdr:to>
        <xdr:sp macro="" textlink="">
          <xdr:nvSpPr>
            <xdr:cNvPr id="61541" name="Button 101" hidden="1">
              <a:extLst>
                <a:ext uri="{63B3BB69-23CF-44E3-9099-C40C66FF867C}">
                  <a14:compatExt spid="_x0000_s615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524356</xdr:row>
          <xdr:rowOff>0</xdr:rowOff>
        </xdr:from>
        <xdr:to>
          <xdr:col>515</xdr:col>
          <xdr:colOff>0</xdr:colOff>
          <xdr:row>524356</xdr:row>
          <xdr:rowOff>0</xdr:rowOff>
        </xdr:to>
        <xdr:sp macro="" textlink="">
          <xdr:nvSpPr>
            <xdr:cNvPr id="61542" name="Button 102" hidden="1">
              <a:extLst>
                <a:ext uri="{63B3BB69-23CF-44E3-9099-C40C66FF867C}">
                  <a14:compatExt spid="_x0000_s615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589892</xdr:row>
          <xdr:rowOff>0</xdr:rowOff>
        </xdr:from>
        <xdr:to>
          <xdr:col>515</xdr:col>
          <xdr:colOff>0</xdr:colOff>
          <xdr:row>589892</xdr:row>
          <xdr:rowOff>0</xdr:rowOff>
        </xdr:to>
        <xdr:sp macro="" textlink="">
          <xdr:nvSpPr>
            <xdr:cNvPr id="61543" name="Button 103" hidden="1">
              <a:extLst>
                <a:ext uri="{63B3BB69-23CF-44E3-9099-C40C66FF867C}">
                  <a14:compatExt spid="_x0000_s615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655428</xdr:row>
          <xdr:rowOff>0</xdr:rowOff>
        </xdr:from>
        <xdr:to>
          <xdr:col>515</xdr:col>
          <xdr:colOff>0</xdr:colOff>
          <xdr:row>655428</xdr:row>
          <xdr:rowOff>0</xdr:rowOff>
        </xdr:to>
        <xdr:sp macro="" textlink="">
          <xdr:nvSpPr>
            <xdr:cNvPr id="61544" name="Button 104" hidden="1">
              <a:extLst>
                <a:ext uri="{63B3BB69-23CF-44E3-9099-C40C66FF867C}">
                  <a14:compatExt spid="_x0000_s615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720964</xdr:row>
          <xdr:rowOff>0</xdr:rowOff>
        </xdr:from>
        <xdr:to>
          <xdr:col>515</xdr:col>
          <xdr:colOff>0</xdr:colOff>
          <xdr:row>720964</xdr:row>
          <xdr:rowOff>0</xdr:rowOff>
        </xdr:to>
        <xdr:sp macro="" textlink="">
          <xdr:nvSpPr>
            <xdr:cNvPr id="61545" name="Button 105" hidden="1">
              <a:extLst>
                <a:ext uri="{63B3BB69-23CF-44E3-9099-C40C66FF867C}">
                  <a14:compatExt spid="_x0000_s615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786500</xdr:row>
          <xdr:rowOff>0</xdr:rowOff>
        </xdr:from>
        <xdr:to>
          <xdr:col>515</xdr:col>
          <xdr:colOff>0</xdr:colOff>
          <xdr:row>786500</xdr:row>
          <xdr:rowOff>0</xdr:rowOff>
        </xdr:to>
        <xdr:sp macro="" textlink="">
          <xdr:nvSpPr>
            <xdr:cNvPr id="61546" name="Button 106" hidden="1">
              <a:extLst>
                <a:ext uri="{63B3BB69-23CF-44E3-9099-C40C66FF867C}">
                  <a14:compatExt spid="_x0000_s615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852036</xdr:row>
          <xdr:rowOff>0</xdr:rowOff>
        </xdr:from>
        <xdr:to>
          <xdr:col>515</xdr:col>
          <xdr:colOff>0</xdr:colOff>
          <xdr:row>852036</xdr:row>
          <xdr:rowOff>0</xdr:rowOff>
        </xdr:to>
        <xdr:sp macro="" textlink="">
          <xdr:nvSpPr>
            <xdr:cNvPr id="61547" name="Button 107" hidden="1">
              <a:extLst>
                <a:ext uri="{63B3BB69-23CF-44E3-9099-C40C66FF867C}">
                  <a14:compatExt spid="_x0000_s615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917572</xdr:row>
          <xdr:rowOff>0</xdr:rowOff>
        </xdr:from>
        <xdr:to>
          <xdr:col>515</xdr:col>
          <xdr:colOff>0</xdr:colOff>
          <xdr:row>917572</xdr:row>
          <xdr:rowOff>0</xdr:rowOff>
        </xdr:to>
        <xdr:sp macro="" textlink="">
          <xdr:nvSpPr>
            <xdr:cNvPr id="61548" name="Button 108" hidden="1">
              <a:extLst>
                <a:ext uri="{63B3BB69-23CF-44E3-9099-C40C66FF867C}">
                  <a14:compatExt spid="_x0000_s615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515</xdr:col>
          <xdr:colOff>0</xdr:colOff>
          <xdr:row>983108</xdr:row>
          <xdr:rowOff>0</xdr:rowOff>
        </xdr:from>
        <xdr:to>
          <xdr:col>515</xdr:col>
          <xdr:colOff>0</xdr:colOff>
          <xdr:row>983108</xdr:row>
          <xdr:rowOff>0</xdr:rowOff>
        </xdr:to>
        <xdr:sp macro="" textlink="">
          <xdr:nvSpPr>
            <xdr:cNvPr id="61549" name="Button 109" hidden="1">
              <a:extLst>
                <a:ext uri="{63B3BB69-23CF-44E3-9099-C40C66FF867C}">
                  <a14:compatExt spid="_x0000_s615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67</xdr:row>
          <xdr:rowOff>0</xdr:rowOff>
        </xdr:from>
        <xdr:to>
          <xdr:col>771</xdr:col>
          <xdr:colOff>0</xdr:colOff>
          <xdr:row>67</xdr:row>
          <xdr:rowOff>0</xdr:rowOff>
        </xdr:to>
        <xdr:sp macro="" textlink="">
          <xdr:nvSpPr>
            <xdr:cNvPr id="61550" name="Button 110" hidden="1">
              <a:extLst>
                <a:ext uri="{63B3BB69-23CF-44E3-9099-C40C66FF867C}">
                  <a14:compatExt spid="_x0000_s615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65604</xdr:row>
          <xdr:rowOff>0</xdr:rowOff>
        </xdr:from>
        <xdr:to>
          <xdr:col>771</xdr:col>
          <xdr:colOff>0</xdr:colOff>
          <xdr:row>65604</xdr:row>
          <xdr:rowOff>0</xdr:rowOff>
        </xdr:to>
        <xdr:sp macro="" textlink="">
          <xdr:nvSpPr>
            <xdr:cNvPr id="61551" name="Button 111" hidden="1">
              <a:extLst>
                <a:ext uri="{63B3BB69-23CF-44E3-9099-C40C66FF867C}">
                  <a14:compatExt spid="_x0000_s615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131140</xdr:row>
          <xdr:rowOff>0</xdr:rowOff>
        </xdr:from>
        <xdr:to>
          <xdr:col>771</xdr:col>
          <xdr:colOff>0</xdr:colOff>
          <xdr:row>131140</xdr:row>
          <xdr:rowOff>0</xdr:rowOff>
        </xdr:to>
        <xdr:sp macro="" textlink="">
          <xdr:nvSpPr>
            <xdr:cNvPr id="61552" name="Button 112" hidden="1">
              <a:extLst>
                <a:ext uri="{63B3BB69-23CF-44E3-9099-C40C66FF867C}">
                  <a14:compatExt spid="_x0000_s615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196676</xdr:row>
          <xdr:rowOff>0</xdr:rowOff>
        </xdr:from>
        <xdr:to>
          <xdr:col>771</xdr:col>
          <xdr:colOff>0</xdr:colOff>
          <xdr:row>196676</xdr:row>
          <xdr:rowOff>0</xdr:rowOff>
        </xdr:to>
        <xdr:sp macro="" textlink="">
          <xdr:nvSpPr>
            <xdr:cNvPr id="61553" name="Button 113" hidden="1">
              <a:extLst>
                <a:ext uri="{63B3BB69-23CF-44E3-9099-C40C66FF867C}">
                  <a14:compatExt spid="_x0000_s615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262212</xdr:row>
          <xdr:rowOff>0</xdr:rowOff>
        </xdr:from>
        <xdr:to>
          <xdr:col>771</xdr:col>
          <xdr:colOff>0</xdr:colOff>
          <xdr:row>262212</xdr:row>
          <xdr:rowOff>0</xdr:rowOff>
        </xdr:to>
        <xdr:sp macro="" textlink="">
          <xdr:nvSpPr>
            <xdr:cNvPr id="61554" name="Button 114" hidden="1">
              <a:extLst>
                <a:ext uri="{63B3BB69-23CF-44E3-9099-C40C66FF867C}">
                  <a14:compatExt spid="_x0000_s615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327748</xdr:row>
          <xdr:rowOff>0</xdr:rowOff>
        </xdr:from>
        <xdr:to>
          <xdr:col>771</xdr:col>
          <xdr:colOff>0</xdr:colOff>
          <xdr:row>327748</xdr:row>
          <xdr:rowOff>0</xdr:rowOff>
        </xdr:to>
        <xdr:sp macro="" textlink="">
          <xdr:nvSpPr>
            <xdr:cNvPr id="61555" name="Button 115" hidden="1">
              <a:extLst>
                <a:ext uri="{63B3BB69-23CF-44E3-9099-C40C66FF867C}">
                  <a14:compatExt spid="_x0000_s615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393284</xdr:row>
          <xdr:rowOff>0</xdr:rowOff>
        </xdr:from>
        <xdr:to>
          <xdr:col>771</xdr:col>
          <xdr:colOff>0</xdr:colOff>
          <xdr:row>393284</xdr:row>
          <xdr:rowOff>0</xdr:rowOff>
        </xdr:to>
        <xdr:sp macro="" textlink="">
          <xdr:nvSpPr>
            <xdr:cNvPr id="61556" name="Button 116" hidden="1">
              <a:extLst>
                <a:ext uri="{63B3BB69-23CF-44E3-9099-C40C66FF867C}">
                  <a14:compatExt spid="_x0000_s615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458820</xdr:row>
          <xdr:rowOff>0</xdr:rowOff>
        </xdr:from>
        <xdr:to>
          <xdr:col>771</xdr:col>
          <xdr:colOff>0</xdr:colOff>
          <xdr:row>458820</xdr:row>
          <xdr:rowOff>0</xdr:rowOff>
        </xdr:to>
        <xdr:sp macro="" textlink="">
          <xdr:nvSpPr>
            <xdr:cNvPr id="61557" name="Button 117" hidden="1">
              <a:extLst>
                <a:ext uri="{63B3BB69-23CF-44E3-9099-C40C66FF867C}">
                  <a14:compatExt spid="_x0000_s615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524356</xdr:row>
          <xdr:rowOff>0</xdr:rowOff>
        </xdr:from>
        <xdr:to>
          <xdr:col>771</xdr:col>
          <xdr:colOff>0</xdr:colOff>
          <xdr:row>524356</xdr:row>
          <xdr:rowOff>0</xdr:rowOff>
        </xdr:to>
        <xdr:sp macro="" textlink="">
          <xdr:nvSpPr>
            <xdr:cNvPr id="61558" name="Button 118" hidden="1">
              <a:extLst>
                <a:ext uri="{63B3BB69-23CF-44E3-9099-C40C66FF867C}">
                  <a14:compatExt spid="_x0000_s615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589892</xdr:row>
          <xdr:rowOff>0</xdr:rowOff>
        </xdr:from>
        <xdr:to>
          <xdr:col>771</xdr:col>
          <xdr:colOff>0</xdr:colOff>
          <xdr:row>589892</xdr:row>
          <xdr:rowOff>0</xdr:rowOff>
        </xdr:to>
        <xdr:sp macro="" textlink="">
          <xdr:nvSpPr>
            <xdr:cNvPr id="61559" name="Button 119" hidden="1">
              <a:extLst>
                <a:ext uri="{63B3BB69-23CF-44E3-9099-C40C66FF867C}">
                  <a14:compatExt spid="_x0000_s615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655428</xdr:row>
          <xdr:rowOff>0</xdr:rowOff>
        </xdr:from>
        <xdr:to>
          <xdr:col>771</xdr:col>
          <xdr:colOff>0</xdr:colOff>
          <xdr:row>655428</xdr:row>
          <xdr:rowOff>0</xdr:rowOff>
        </xdr:to>
        <xdr:sp macro="" textlink="">
          <xdr:nvSpPr>
            <xdr:cNvPr id="61560" name="Button 120" hidden="1">
              <a:extLst>
                <a:ext uri="{63B3BB69-23CF-44E3-9099-C40C66FF867C}">
                  <a14:compatExt spid="_x0000_s615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720964</xdr:row>
          <xdr:rowOff>0</xdr:rowOff>
        </xdr:from>
        <xdr:to>
          <xdr:col>771</xdr:col>
          <xdr:colOff>0</xdr:colOff>
          <xdr:row>720964</xdr:row>
          <xdr:rowOff>0</xdr:rowOff>
        </xdr:to>
        <xdr:sp macro="" textlink="">
          <xdr:nvSpPr>
            <xdr:cNvPr id="61561" name="Button 121" hidden="1">
              <a:extLst>
                <a:ext uri="{63B3BB69-23CF-44E3-9099-C40C66FF867C}">
                  <a14:compatExt spid="_x0000_s615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786500</xdr:row>
          <xdr:rowOff>0</xdr:rowOff>
        </xdr:from>
        <xdr:to>
          <xdr:col>771</xdr:col>
          <xdr:colOff>0</xdr:colOff>
          <xdr:row>786500</xdr:row>
          <xdr:rowOff>0</xdr:rowOff>
        </xdr:to>
        <xdr:sp macro="" textlink="">
          <xdr:nvSpPr>
            <xdr:cNvPr id="61562" name="Button 122" hidden="1">
              <a:extLst>
                <a:ext uri="{63B3BB69-23CF-44E3-9099-C40C66FF867C}">
                  <a14:compatExt spid="_x0000_s615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852036</xdr:row>
          <xdr:rowOff>0</xdr:rowOff>
        </xdr:from>
        <xdr:to>
          <xdr:col>771</xdr:col>
          <xdr:colOff>0</xdr:colOff>
          <xdr:row>852036</xdr:row>
          <xdr:rowOff>0</xdr:rowOff>
        </xdr:to>
        <xdr:sp macro="" textlink="">
          <xdr:nvSpPr>
            <xdr:cNvPr id="61563" name="Button 123" hidden="1">
              <a:extLst>
                <a:ext uri="{63B3BB69-23CF-44E3-9099-C40C66FF867C}">
                  <a14:compatExt spid="_x0000_s615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917572</xdr:row>
          <xdr:rowOff>0</xdr:rowOff>
        </xdr:from>
        <xdr:to>
          <xdr:col>771</xdr:col>
          <xdr:colOff>0</xdr:colOff>
          <xdr:row>917572</xdr:row>
          <xdr:rowOff>0</xdr:rowOff>
        </xdr:to>
        <xdr:sp macro="" textlink="">
          <xdr:nvSpPr>
            <xdr:cNvPr id="61564" name="Button 124" hidden="1">
              <a:extLst>
                <a:ext uri="{63B3BB69-23CF-44E3-9099-C40C66FF867C}">
                  <a14:compatExt spid="_x0000_s615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771</xdr:col>
          <xdr:colOff>0</xdr:colOff>
          <xdr:row>983108</xdr:row>
          <xdr:rowOff>0</xdr:rowOff>
        </xdr:from>
        <xdr:to>
          <xdr:col>771</xdr:col>
          <xdr:colOff>0</xdr:colOff>
          <xdr:row>983108</xdr:row>
          <xdr:rowOff>0</xdr:rowOff>
        </xdr:to>
        <xdr:sp macro="" textlink="">
          <xdr:nvSpPr>
            <xdr:cNvPr id="61565" name="Button 125" hidden="1">
              <a:extLst>
                <a:ext uri="{63B3BB69-23CF-44E3-9099-C40C66FF867C}">
                  <a14:compatExt spid="_x0000_s615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67</xdr:row>
          <xdr:rowOff>0</xdr:rowOff>
        </xdr:from>
        <xdr:to>
          <xdr:col>1027</xdr:col>
          <xdr:colOff>0</xdr:colOff>
          <xdr:row>67</xdr:row>
          <xdr:rowOff>0</xdr:rowOff>
        </xdr:to>
        <xdr:sp macro="" textlink="">
          <xdr:nvSpPr>
            <xdr:cNvPr id="61566" name="Button 126" hidden="1">
              <a:extLst>
                <a:ext uri="{63B3BB69-23CF-44E3-9099-C40C66FF867C}">
                  <a14:compatExt spid="_x0000_s615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65604</xdr:row>
          <xdr:rowOff>0</xdr:rowOff>
        </xdr:from>
        <xdr:to>
          <xdr:col>1027</xdr:col>
          <xdr:colOff>0</xdr:colOff>
          <xdr:row>65604</xdr:row>
          <xdr:rowOff>0</xdr:rowOff>
        </xdr:to>
        <xdr:sp macro="" textlink="">
          <xdr:nvSpPr>
            <xdr:cNvPr id="61567" name="Button 127" hidden="1">
              <a:extLst>
                <a:ext uri="{63B3BB69-23CF-44E3-9099-C40C66FF867C}">
                  <a14:compatExt spid="_x0000_s615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131140</xdr:row>
          <xdr:rowOff>0</xdr:rowOff>
        </xdr:from>
        <xdr:to>
          <xdr:col>1027</xdr:col>
          <xdr:colOff>0</xdr:colOff>
          <xdr:row>131140</xdr:row>
          <xdr:rowOff>0</xdr:rowOff>
        </xdr:to>
        <xdr:sp macro="" textlink="">
          <xdr:nvSpPr>
            <xdr:cNvPr id="61568" name="Button 128" hidden="1">
              <a:extLst>
                <a:ext uri="{63B3BB69-23CF-44E3-9099-C40C66FF867C}">
                  <a14:compatExt spid="_x0000_s615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196676</xdr:row>
          <xdr:rowOff>0</xdr:rowOff>
        </xdr:from>
        <xdr:to>
          <xdr:col>1027</xdr:col>
          <xdr:colOff>0</xdr:colOff>
          <xdr:row>196676</xdr:row>
          <xdr:rowOff>0</xdr:rowOff>
        </xdr:to>
        <xdr:sp macro="" textlink="">
          <xdr:nvSpPr>
            <xdr:cNvPr id="61569" name="Button 129" hidden="1">
              <a:extLst>
                <a:ext uri="{63B3BB69-23CF-44E3-9099-C40C66FF867C}">
                  <a14:compatExt spid="_x0000_s615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262212</xdr:row>
          <xdr:rowOff>0</xdr:rowOff>
        </xdr:from>
        <xdr:to>
          <xdr:col>1027</xdr:col>
          <xdr:colOff>0</xdr:colOff>
          <xdr:row>262212</xdr:row>
          <xdr:rowOff>0</xdr:rowOff>
        </xdr:to>
        <xdr:sp macro="" textlink="">
          <xdr:nvSpPr>
            <xdr:cNvPr id="61570" name="Button 130" hidden="1">
              <a:extLst>
                <a:ext uri="{63B3BB69-23CF-44E3-9099-C40C66FF867C}">
                  <a14:compatExt spid="_x0000_s615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327748</xdr:row>
          <xdr:rowOff>0</xdr:rowOff>
        </xdr:from>
        <xdr:to>
          <xdr:col>1027</xdr:col>
          <xdr:colOff>0</xdr:colOff>
          <xdr:row>327748</xdr:row>
          <xdr:rowOff>0</xdr:rowOff>
        </xdr:to>
        <xdr:sp macro="" textlink="">
          <xdr:nvSpPr>
            <xdr:cNvPr id="61571" name="Button 131" hidden="1">
              <a:extLst>
                <a:ext uri="{63B3BB69-23CF-44E3-9099-C40C66FF867C}">
                  <a14:compatExt spid="_x0000_s615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393284</xdr:row>
          <xdr:rowOff>0</xdr:rowOff>
        </xdr:from>
        <xdr:to>
          <xdr:col>1027</xdr:col>
          <xdr:colOff>0</xdr:colOff>
          <xdr:row>393284</xdr:row>
          <xdr:rowOff>0</xdr:rowOff>
        </xdr:to>
        <xdr:sp macro="" textlink="">
          <xdr:nvSpPr>
            <xdr:cNvPr id="61572" name="Button 132" hidden="1">
              <a:extLst>
                <a:ext uri="{63B3BB69-23CF-44E3-9099-C40C66FF867C}">
                  <a14:compatExt spid="_x0000_s615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458820</xdr:row>
          <xdr:rowOff>0</xdr:rowOff>
        </xdr:from>
        <xdr:to>
          <xdr:col>1027</xdr:col>
          <xdr:colOff>0</xdr:colOff>
          <xdr:row>458820</xdr:row>
          <xdr:rowOff>0</xdr:rowOff>
        </xdr:to>
        <xdr:sp macro="" textlink="">
          <xdr:nvSpPr>
            <xdr:cNvPr id="61573" name="Button 133" hidden="1">
              <a:extLst>
                <a:ext uri="{63B3BB69-23CF-44E3-9099-C40C66FF867C}">
                  <a14:compatExt spid="_x0000_s615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524356</xdr:row>
          <xdr:rowOff>0</xdr:rowOff>
        </xdr:from>
        <xdr:to>
          <xdr:col>1027</xdr:col>
          <xdr:colOff>0</xdr:colOff>
          <xdr:row>524356</xdr:row>
          <xdr:rowOff>0</xdr:rowOff>
        </xdr:to>
        <xdr:sp macro="" textlink="">
          <xdr:nvSpPr>
            <xdr:cNvPr id="61574" name="Button 134" hidden="1">
              <a:extLst>
                <a:ext uri="{63B3BB69-23CF-44E3-9099-C40C66FF867C}">
                  <a14:compatExt spid="_x0000_s615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589892</xdr:row>
          <xdr:rowOff>0</xdr:rowOff>
        </xdr:from>
        <xdr:to>
          <xdr:col>1027</xdr:col>
          <xdr:colOff>0</xdr:colOff>
          <xdr:row>589892</xdr:row>
          <xdr:rowOff>0</xdr:rowOff>
        </xdr:to>
        <xdr:sp macro="" textlink="">
          <xdr:nvSpPr>
            <xdr:cNvPr id="61575" name="Button 135" hidden="1">
              <a:extLst>
                <a:ext uri="{63B3BB69-23CF-44E3-9099-C40C66FF867C}">
                  <a14:compatExt spid="_x0000_s615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655428</xdr:row>
          <xdr:rowOff>0</xdr:rowOff>
        </xdr:from>
        <xdr:to>
          <xdr:col>1027</xdr:col>
          <xdr:colOff>0</xdr:colOff>
          <xdr:row>655428</xdr:row>
          <xdr:rowOff>0</xdr:rowOff>
        </xdr:to>
        <xdr:sp macro="" textlink="">
          <xdr:nvSpPr>
            <xdr:cNvPr id="61576" name="Button 136" hidden="1">
              <a:extLst>
                <a:ext uri="{63B3BB69-23CF-44E3-9099-C40C66FF867C}">
                  <a14:compatExt spid="_x0000_s615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720964</xdr:row>
          <xdr:rowOff>0</xdr:rowOff>
        </xdr:from>
        <xdr:to>
          <xdr:col>1027</xdr:col>
          <xdr:colOff>0</xdr:colOff>
          <xdr:row>720964</xdr:row>
          <xdr:rowOff>0</xdr:rowOff>
        </xdr:to>
        <xdr:sp macro="" textlink="">
          <xdr:nvSpPr>
            <xdr:cNvPr id="61577" name="Button 137" hidden="1">
              <a:extLst>
                <a:ext uri="{63B3BB69-23CF-44E3-9099-C40C66FF867C}">
                  <a14:compatExt spid="_x0000_s615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786500</xdr:row>
          <xdr:rowOff>0</xdr:rowOff>
        </xdr:from>
        <xdr:to>
          <xdr:col>1027</xdr:col>
          <xdr:colOff>0</xdr:colOff>
          <xdr:row>786500</xdr:row>
          <xdr:rowOff>0</xdr:rowOff>
        </xdr:to>
        <xdr:sp macro="" textlink="">
          <xdr:nvSpPr>
            <xdr:cNvPr id="61578" name="Button 138" hidden="1">
              <a:extLst>
                <a:ext uri="{63B3BB69-23CF-44E3-9099-C40C66FF867C}">
                  <a14:compatExt spid="_x0000_s615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852036</xdr:row>
          <xdr:rowOff>0</xdr:rowOff>
        </xdr:from>
        <xdr:to>
          <xdr:col>1027</xdr:col>
          <xdr:colOff>0</xdr:colOff>
          <xdr:row>852036</xdr:row>
          <xdr:rowOff>0</xdr:rowOff>
        </xdr:to>
        <xdr:sp macro="" textlink="">
          <xdr:nvSpPr>
            <xdr:cNvPr id="61579" name="Button 139" hidden="1">
              <a:extLst>
                <a:ext uri="{63B3BB69-23CF-44E3-9099-C40C66FF867C}">
                  <a14:compatExt spid="_x0000_s615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917572</xdr:row>
          <xdr:rowOff>0</xdr:rowOff>
        </xdr:from>
        <xdr:to>
          <xdr:col>1027</xdr:col>
          <xdr:colOff>0</xdr:colOff>
          <xdr:row>917572</xdr:row>
          <xdr:rowOff>0</xdr:rowOff>
        </xdr:to>
        <xdr:sp macro="" textlink="">
          <xdr:nvSpPr>
            <xdr:cNvPr id="61580" name="Button 140" hidden="1">
              <a:extLst>
                <a:ext uri="{63B3BB69-23CF-44E3-9099-C40C66FF867C}">
                  <a14:compatExt spid="_x0000_s615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1027</xdr:col>
          <xdr:colOff>0</xdr:colOff>
          <xdr:row>983108</xdr:row>
          <xdr:rowOff>0</xdr:rowOff>
        </xdr:from>
        <xdr:to>
          <xdr:col>1027</xdr:col>
          <xdr:colOff>0</xdr:colOff>
          <xdr:row>983108</xdr:row>
          <xdr:rowOff>0</xdr:rowOff>
        </xdr:to>
        <xdr:sp macro="" textlink="">
          <xdr:nvSpPr>
            <xdr:cNvPr id="61581" name="Button 141" hidden="1">
              <a:extLst>
                <a:ext uri="{63B3BB69-23CF-44E3-9099-C40C66FF867C}">
                  <a14:compatExt spid="_x0000_s615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67</xdr:row>
          <xdr:rowOff>0</xdr:rowOff>
        </xdr:from>
        <xdr:to>
          <xdr:col>1283</xdr:col>
          <xdr:colOff>0</xdr:colOff>
          <xdr:row>67</xdr:row>
          <xdr:rowOff>0</xdr:rowOff>
        </xdr:to>
        <xdr:sp macro="" textlink="">
          <xdr:nvSpPr>
            <xdr:cNvPr id="61582" name="Button 142" hidden="1">
              <a:extLst>
                <a:ext uri="{63B3BB69-23CF-44E3-9099-C40C66FF867C}">
                  <a14:compatExt spid="_x0000_s615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65604</xdr:row>
          <xdr:rowOff>0</xdr:rowOff>
        </xdr:from>
        <xdr:to>
          <xdr:col>1283</xdr:col>
          <xdr:colOff>0</xdr:colOff>
          <xdr:row>65604</xdr:row>
          <xdr:rowOff>0</xdr:rowOff>
        </xdr:to>
        <xdr:sp macro="" textlink="">
          <xdr:nvSpPr>
            <xdr:cNvPr id="61583" name="Button 143" hidden="1">
              <a:extLst>
                <a:ext uri="{63B3BB69-23CF-44E3-9099-C40C66FF867C}">
                  <a14:compatExt spid="_x0000_s615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131140</xdr:row>
          <xdr:rowOff>0</xdr:rowOff>
        </xdr:from>
        <xdr:to>
          <xdr:col>1283</xdr:col>
          <xdr:colOff>0</xdr:colOff>
          <xdr:row>131140</xdr:row>
          <xdr:rowOff>0</xdr:rowOff>
        </xdr:to>
        <xdr:sp macro="" textlink="">
          <xdr:nvSpPr>
            <xdr:cNvPr id="61584" name="Button 144" hidden="1">
              <a:extLst>
                <a:ext uri="{63B3BB69-23CF-44E3-9099-C40C66FF867C}">
                  <a14:compatExt spid="_x0000_s615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196676</xdr:row>
          <xdr:rowOff>0</xdr:rowOff>
        </xdr:from>
        <xdr:to>
          <xdr:col>1283</xdr:col>
          <xdr:colOff>0</xdr:colOff>
          <xdr:row>196676</xdr:row>
          <xdr:rowOff>0</xdr:rowOff>
        </xdr:to>
        <xdr:sp macro="" textlink="">
          <xdr:nvSpPr>
            <xdr:cNvPr id="61585" name="Button 145" hidden="1">
              <a:extLst>
                <a:ext uri="{63B3BB69-23CF-44E3-9099-C40C66FF867C}">
                  <a14:compatExt spid="_x0000_s615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262212</xdr:row>
          <xdr:rowOff>0</xdr:rowOff>
        </xdr:from>
        <xdr:to>
          <xdr:col>1283</xdr:col>
          <xdr:colOff>0</xdr:colOff>
          <xdr:row>262212</xdr:row>
          <xdr:rowOff>0</xdr:rowOff>
        </xdr:to>
        <xdr:sp macro="" textlink="">
          <xdr:nvSpPr>
            <xdr:cNvPr id="61586" name="Button 146" hidden="1">
              <a:extLst>
                <a:ext uri="{63B3BB69-23CF-44E3-9099-C40C66FF867C}">
                  <a14:compatExt spid="_x0000_s615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327748</xdr:row>
          <xdr:rowOff>0</xdr:rowOff>
        </xdr:from>
        <xdr:to>
          <xdr:col>1283</xdr:col>
          <xdr:colOff>0</xdr:colOff>
          <xdr:row>327748</xdr:row>
          <xdr:rowOff>0</xdr:rowOff>
        </xdr:to>
        <xdr:sp macro="" textlink="">
          <xdr:nvSpPr>
            <xdr:cNvPr id="61587" name="Button 147" hidden="1">
              <a:extLst>
                <a:ext uri="{63B3BB69-23CF-44E3-9099-C40C66FF867C}">
                  <a14:compatExt spid="_x0000_s615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393284</xdr:row>
          <xdr:rowOff>0</xdr:rowOff>
        </xdr:from>
        <xdr:to>
          <xdr:col>1283</xdr:col>
          <xdr:colOff>0</xdr:colOff>
          <xdr:row>393284</xdr:row>
          <xdr:rowOff>0</xdr:rowOff>
        </xdr:to>
        <xdr:sp macro="" textlink="">
          <xdr:nvSpPr>
            <xdr:cNvPr id="61588" name="Button 148" hidden="1">
              <a:extLst>
                <a:ext uri="{63B3BB69-23CF-44E3-9099-C40C66FF867C}">
                  <a14:compatExt spid="_x0000_s615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458820</xdr:row>
          <xdr:rowOff>0</xdr:rowOff>
        </xdr:from>
        <xdr:to>
          <xdr:col>1283</xdr:col>
          <xdr:colOff>0</xdr:colOff>
          <xdr:row>458820</xdr:row>
          <xdr:rowOff>0</xdr:rowOff>
        </xdr:to>
        <xdr:sp macro="" textlink="">
          <xdr:nvSpPr>
            <xdr:cNvPr id="61589" name="Button 149" hidden="1">
              <a:extLst>
                <a:ext uri="{63B3BB69-23CF-44E3-9099-C40C66FF867C}">
                  <a14:compatExt spid="_x0000_s615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524356</xdr:row>
          <xdr:rowOff>0</xdr:rowOff>
        </xdr:from>
        <xdr:to>
          <xdr:col>1283</xdr:col>
          <xdr:colOff>0</xdr:colOff>
          <xdr:row>524356</xdr:row>
          <xdr:rowOff>0</xdr:rowOff>
        </xdr:to>
        <xdr:sp macro="" textlink="">
          <xdr:nvSpPr>
            <xdr:cNvPr id="61590" name="Button 150" hidden="1">
              <a:extLst>
                <a:ext uri="{63B3BB69-23CF-44E3-9099-C40C66FF867C}">
                  <a14:compatExt spid="_x0000_s615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589892</xdr:row>
          <xdr:rowOff>0</xdr:rowOff>
        </xdr:from>
        <xdr:to>
          <xdr:col>1283</xdr:col>
          <xdr:colOff>0</xdr:colOff>
          <xdr:row>589892</xdr:row>
          <xdr:rowOff>0</xdr:rowOff>
        </xdr:to>
        <xdr:sp macro="" textlink="">
          <xdr:nvSpPr>
            <xdr:cNvPr id="61591" name="Button 151" hidden="1">
              <a:extLst>
                <a:ext uri="{63B3BB69-23CF-44E3-9099-C40C66FF867C}">
                  <a14:compatExt spid="_x0000_s615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655428</xdr:row>
          <xdr:rowOff>0</xdr:rowOff>
        </xdr:from>
        <xdr:to>
          <xdr:col>1283</xdr:col>
          <xdr:colOff>0</xdr:colOff>
          <xdr:row>655428</xdr:row>
          <xdr:rowOff>0</xdr:rowOff>
        </xdr:to>
        <xdr:sp macro="" textlink="">
          <xdr:nvSpPr>
            <xdr:cNvPr id="61592" name="Button 152" hidden="1">
              <a:extLst>
                <a:ext uri="{63B3BB69-23CF-44E3-9099-C40C66FF867C}">
                  <a14:compatExt spid="_x0000_s615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720964</xdr:row>
          <xdr:rowOff>0</xdr:rowOff>
        </xdr:from>
        <xdr:to>
          <xdr:col>1283</xdr:col>
          <xdr:colOff>0</xdr:colOff>
          <xdr:row>720964</xdr:row>
          <xdr:rowOff>0</xdr:rowOff>
        </xdr:to>
        <xdr:sp macro="" textlink="">
          <xdr:nvSpPr>
            <xdr:cNvPr id="61593" name="Button 153" hidden="1">
              <a:extLst>
                <a:ext uri="{63B3BB69-23CF-44E3-9099-C40C66FF867C}">
                  <a14:compatExt spid="_x0000_s615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786500</xdr:row>
          <xdr:rowOff>0</xdr:rowOff>
        </xdr:from>
        <xdr:to>
          <xdr:col>1283</xdr:col>
          <xdr:colOff>0</xdr:colOff>
          <xdr:row>786500</xdr:row>
          <xdr:rowOff>0</xdr:rowOff>
        </xdr:to>
        <xdr:sp macro="" textlink="">
          <xdr:nvSpPr>
            <xdr:cNvPr id="61594" name="Button 154" hidden="1">
              <a:extLst>
                <a:ext uri="{63B3BB69-23CF-44E3-9099-C40C66FF867C}">
                  <a14:compatExt spid="_x0000_s615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852036</xdr:row>
          <xdr:rowOff>0</xdr:rowOff>
        </xdr:from>
        <xdr:to>
          <xdr:col>1283</xdr:col>
          <xdr:colOff>0</xdr:colOff>
          <xdr:row>852036</xdr:row>
          <xdr:rowOff>0</xdr:rowOff>
        </xdr:to>
        <xdr:sp macro="" textlink="">
          <xdr:nvSpPr>
            <xdr:cNvPr id="61595" name="Button 155" hidden="1">
              <a:extLst>
                <a:ext uri="{63B3BB69-23CF-44E3-9099-C40C66FF867C}">
                  <a14:compatExt spid="_x0000_s615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917572</xdr:row>
          <xdr:rowOff>0</xdr:rowOff>
        </xdr:from>
        <xdr:to>
          <xdr:col>1283</xdr:col>
          <xdr:colOff>0</xdr:colOff>
          <xdr:row>917572</xdr:row>
          <xdr:rowOff>0</xdr:rowOff>
        </xdr:to>
        <xdr:sp macro="" textlink="">
          <xdr:nvSpPr>
            <xdr:cNvPr id="61596" name="Button 156" hidden="1">
              <a:extLst>
                <a:ext uri="{63B3BB69-23CF-44E3-9099-C40C66FF867C}">
                  <a14:compatExt spid="_x0000_s615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1283</xdr:col>
          <xdr:colOff>0</xdr:colOff>
          <xdr:row>983108</xdr:row>
          <xdr:rowOff>0</xdr:rowOff>
        </xdr:from>
        <xdr:to>
          <xdr:col>1283</xdr:col>
          <xdr:colOff>0</xdr:colOff>
          <xdr:row>983108</xdr:row>
          <xdr:rowOff>0</xdr:rowOff>
        </xdr:to>
        <xdr:sp macro="" textlink="">
          <xdr:nvSpPr>
            <xdr:cNvPr id="61597" name="Button 157" hidden="1">
              <a:extLst>
                <a:ext uri="{63B3BB69-23CF-44E3-9099-C40C66FF867C}">
                  <a14:compatExt spid="_x0000_s615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67</xdr:row>
          <xdr:rowOff>0</xdr:rowOff>
        </xdr:from>
        <xdr:to>
          <xdr:col>1539</xdr:col>
          <xdr:colOff>0</xdr:colOff>
          <xdr:row>67</xdr:row>
          <xdr:rowOff>0</xdr:rowOff>
        </xdr:to>
        <xdr:sp macro="" textlink="">
          <xdr:nvSpPr>
            <xdr:cNvPr id="61598" name="Button 158" hidden="1">
              <a:extLst>
                <a:ext uri="{63B3BB69-23CF-44E3-9099-C40C66FF867C}">
                  <a14:compatExt spid="_x0000_s615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65604</xdr:row>
          <xdr:rowOff>0</xdr:rowOff>
        </xdr:from>
        <xdr:to>
          <xdr:col>1539</xdr:col>
          <xdr:colOff>0</xdr:colOff>
          <xdr:row>65604</xdr:row>
          <xdr:rowOff>0</xdr:rowOff>
        </xdr:to>
        <xdr:sp macro="" textlink="">
          <xdr:nvSpPr>
            <xdr:cNvPr id="61599" name="Button 159" hidden="1">
              <a:extLst>
                <a:ext uri="{63B3BB69-23CF-44E3-9099-C40C66FF867C}">
                  <a14:compatExt spid="_x0000_s615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131140</xdr:row>
          <xdr:rowOff>0</xdr:rowOff>
        </xdr:from>
        <xdr:to>
          <xdr:col>1539</xdr:col>
          <xdr:colOff>0</xdr:colOff>
          <xdr:row>131140</xdr:row>
          <xdr:rowOff>0</xdr:rowOff>
        </xdr:to>
        <xdr:sp macro="" textlink="">
          <xdr:nvSpPr>
            <xdr:cNvPr id="61600" name="Button 160" hidden="1">
              <a:extLst>
                <a:ext uri="{63B3BB69-23CF-44E3-9099-C40C66FF867C}">
                  <a14:compatExt spid="_x0000_s616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196676</xdr:row>
          <xdr:rowOff>0</xdr:rowOff>
        </xdr:from>
        <xdr:to>
          <xdr:col>1539</xdr:col>
          <xdr:colOff>0</xdr:colOff>
          <xdr:row>196676</xdr:row>
          <xdr:rowOff>0</xdr:rowOff>
        </xdr:to>
        <xdr:sp macro="" textlink="">
          <xdr:nvSpPr>
            <xdr:cNvPr id="61601" name="Button 161" hidden="1">
              <a:extLst>
                <a:ext uri="{63B3BB69-23CF-44E3-9099-C40C66FF867C}">
                  <a14:compatExt spid="_x0000_s616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262212</xdr:row>
          <xdr:rowOff>0</xdr:rowOff>
        </xdr:from>
        <xdr:to>
          <xdr:col>1539</xdr:col>
          <xdr:colOff>0</xdr:colOff>
          <xdr:row>262212</xdr:row>
          <xdr:rowOff>0</xdr:rowOff>
        </xdr:to>
        <xdr:sp macro="" textlink="">
          <xdr:nvSpPr>
            <xdr:cNvPr id="61602" name="Button 162" hidden="1">
              <a:extLst>
                <a:ext uri="{63B3BB69-23CF-44E3-9099-C40C66FF867C}">
                  <a14:compatExt spid="_x0000_s616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327748</xdr:row>
          <xdr:rowOff>0</xdr:rowOff>
        </xdr:from>
        <xdr:to>
          <xdr:col>1539</xdr:col>
          <xdr:colOff>0</xdr:colOff>
          <xdr:row>327748</xdr:row>
          <xdr:rowOff>0</xdr:rowOff>
        </xdr:to>
        <xdr:sp macro="" textlink="">
          <xdr:nvSpPr>
            <xdr:cNvPr id="61603" name="Button 163" hidden="1">
              <a:extLst>
                <a:ext uri="{63B3BB69-23CF-44E3-9099-C40C66FF867C}">
                  <a14:compatExt spid="_x0000_s616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393284</xdr:row>
          <xdr:rowOff>0</xdr:rowOff>
        </xdr:from>
        <xdr:to>
          <xdr:col>1539</xdr:col>
          <xdr:colOff>0</xdr:colOff>
          <xdr:row>393284</xdr:row>
          <xdr:rowOff>0</xdr:rowOff>
        </xdr:to>
        <xdr:sp macro="" textlink="">
          <xdr:nvSpPr>
            <xdr:cNvPr id="61604" name="Button 164" hidden="1">
              <a:extLst>
                <a:ext uri="{63B3BB69-23CF-44E3-9099-C40C66FF867C}">
                  <a14:compatExt spid="_x0000_s616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458820</xdr:row>
          <xdr:rowOff>0</xdr:rowOff>
        </xdr:from>
        <xdr:to>
          <xdr:col>1539</xdr:col>
          <xdr:colOff>0</xdr:colOff>
          <xdr:row>458820</xdr:row>
          <xdr:rowOff>0</xdr:rowOff>
        </xdr:to>
        <xdr:sp macro="" textlink="">
          <xdr:nvSpPr>
            <xdr:cNvPr id="61605" name="Button 165" hidden="1">
              <a:extLst>
                <a:ext uri="{63B3BB69-23CF-44E3-9099-C40C66FF867C}">
                  <a14:compatExt spid="_x0000_s616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524356</xdr:row>
          <xdr:rowOff>0</xdr:rowOff>
        </xdr:from>
        <xdr:to>
          <xdr:col>1539</xdr:col>
          <xdr:colOff>0</xdr:colOff>
          <xdr:row>524356</xdr:row>
          <xdr:rowOff>0</xdr:rowOff>
        </xdr:to>
        <xdr:sp macro="" textlink="">
          <xdr:nvSpPr>
            <xdr:cNvPr id="61606" name="Button 166" hidden="1">
              <a:extLst>
                <a:ext uri="{63B3BB69-23CF-44E3-9099-C40C66FF867C}">
                  <a14:compatExt spid="_x0000_s616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589892</xdr:row>
          <xdr:rowOff>0</xdr:rowOff>
        </xdr:from>
        <xdr:to>
          <xdr:col>1539</xdr:col>
          <xdr:colOff>0</xdr:colOff>
          <xdr:row>589892</xdr:row>
          <xdr:rowOff>0</xdr:rowOff>
        </xdr:to>
        <xdr:sp macro="" textlink="">
          <xdr:nvSpPr>
            <xdr:cNvPr id="61607" name="Button 167" hidden="1">
              <a:extLst>
                <a:ext uri="{63B3BB69-23CF-44E3-9099-C40C66FF867C}">
                  <a14:compatExt spid="_x0000_s616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655428</xdr:row>
          <xdr:rowOff>0</xdr:rowOff>
        </xdr:from>
        <xdr:to>
          <xdr:col>1539</xdr:col>
          <xdr:colOff>0</xdr:colOff>
          <xdr:row>655428</xdr:row>
          <xdr:rowOff>0</xdr:rowOff>
        </xdr:to>
        <xdr:sp macro="" textlink="">
          <xdr:nvSpPr>
            <xdr:cNvPr id="61608" name="Button 168" hidden="1">
              <a:extLst>
                <a:ext uri="{63B3BB69-23CF-44E3-9099-C40C66FF867C}">
                  <a14:compatExt spid="_x0000_s616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720964</xdr:row>
          <xdr:rowOff>0</xdr:rowOff>
        </xdr:from>
        <xdr:to>
          <xdr:col>1539</xdr:col>
          <xdr:colOff>0</xdr:colOff>
          <xdr:row>720964</xdr:row>
          <xdr:rowOff>0</xdr:rowOff>
        </xdr:to>
        <xdr:sp macro="" textlink="">
          <xdr:nvSpPr>
            <xdr:cNvPr id="61609" name="Button 169" hidden="1">
              <a:extLst>
                <a:ext uri="{63B3BB69-23CF-44E3-9099-C40C66FF867C}">
                  <a14:compatExt spid="_x0000_s616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786500</xdr:row>
          <xdr:rowOff>0</xdr:rowOff>
        </xdr:from>
        <xdr:to>
          <xdr:col>1539</xdr:col>
          <xdr:colOff>0</xdr:colOff>
          <xdr:row>786500</xdr:row>
          <xdr:rowOff>0</xdr:rowOff>
        </xdr:to>
        <xdr:sp macro="" textlink="">
          <xdr:nvSpPr>
            <xdr:cNvPr id="61610" name="Button 170" hidden="1">
              <a:extLst>
                <a:ext uri="{63B3BB69-23CF-44E3-9099-C40C66FF867C}">
                  <a14:compatExt spid="_x0000_s616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852036</xdr:row>
          <xdr:rowOff>0</xdr:rowOff>
        </xdr:from>
        <xdr:to>
          <xdr:col>1539</xdr:col>
          <xdr:colOff>0</xdr:colOff>
          <xdr:row>852036</xdr:row>
          <xdr:rowOff>0</xdr:rowOff>
        </xdr:to>
        <xdr:sp macro="" textlink="">
          <xdr:nvSpPr>
            <xdr:cNvPr id="61611" name="Button 171" hidden="1">
              <a:extLst>
                <a:ext uri="{63B3BB69-23CF-44E3-9099-C40C66FF867C}">
                  <a14:compatExt spid="_x0000_s616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917572</xdr:row>
          <xdr:rowOff>0</xdr:rowOff>
        </xdr:from>
        <xdr:to>
          <xdr:col>1539</xdr:col>
          <xdr:colOff>0</xdr:colOff>
          <xdr:row>917572</xdr:row>
          <xdr:rowOff>0</xdr:rowOff>
        </xdr:to>
        <xdr:sp macro="" textlink="">
          <xdr:nvSpPr>
            <xdr:cNvPr id="61612" name="Button 172" hidden="1">
              <a:extLst>
                <a:ext uri="{63B3BB69-23CF-44E3-9099-C40C66FF867C}">
                  <a14:compatExt spid="_x0000_s616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1539</xdr:col>
          <xdr:colOff>0</xdr:colOff>
          <xdr:row>983108</xdr:row>
          <xdr:rowOff>0</xdr:rowOff>
        </xdr:from>
        <xdr:to>
          <xdr:col>1539</xdr:col>
          <xdr:colOff>0</xdr:colOff>
          <xdr:row>983108</xdr:row>
          <xdr:rowOff>0</xdr:rowOff>
        </xdr:to>
        <xdr:sp macro="" textlink="">
          <xdr:nvSpPr>
            <xdr:cNvPr id="61613" name="Button 173" hidden="1">
              <a:extLst>
                <a:ext uri="{63B3BB69-23CF-44E3-9099-C40C66FF867C}">
                  <a14:compatExt spid="_x0000_s616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67</xdr:row>
          <xdr:rowOff>0</xdr:rowOff>
        </xdr:from>
        <xdr:to>
          <xdr:col>1795</xdr:col>
          <xdr:colOff>0</xdr:colOff>
          <xdr:row>67</xdr:row>
          <xdr:rowOff>0</xdr:rowOff>
        </xdr:to>
        <xdr:sp macro="" textlink="">
          <xdr:nvSpPr>
            <xdr:cNvPr id="61614" name="Button 174" hidden="1">
              <a:extLst>
                <a:ext uri="{63B3BB69-23CF-44E3-9099-C40C66FF867C}">
                  <a14:compatExt spid="_x0000_s616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65604</xdr:row>
          <xdr:rowOff>0</xdr:rowOff>
        </xdr:from>
        <xdr:to>
          <xdr:col>1795</xdr:col>
          <xdr:colOff>0</xdr:colOff>
          <xdr:row>65604</xdr:row>
          <xdr:rowOff>0</xdr:rowOff>
        </xdr:to>
        <xdr:sp macro="" textlink="">
          <xdr:nvSpPr>
            <xdr:cNvPr id="61615" name="Button 175" hidden="1">
              <a:extLst>
                <a:ext uri="{63B3BB69-23CF-44E3-9099-C40C66FF867C}">
                  <a14:compatExt spid="_x0000_s616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131140</xdr:row>
          <xdr:rowOff>0</xdr:rowOff>
        </xdr:from>
        <xdr:to>
          <xdr:col>1795</xdr:col>
          <xdr:colOff>0</xdr:colOff>
          <xdr:row>131140</xdr:row>
          <xdr:rowOff>0</xdr:rowOff>
        </xdr:to>
        <xdr:sp macro="" textlink="">
          <xdr:nvSpPr>
            <xdr:cNvPr id="61616" name="Button 176" hidden="1">
              <a:extLst>
                <a:ext uri="{63B3BB69-23CF-44E3-9099-C40C66FF867C}">
                  <a14:compatExt spid="_x0000_s616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196676</xdr:row>
          <xdr:rowOff>0</xdr:rowOff>
        </xdr:from>
        <xdr:to>
          <xdr:col>1795</xdr:col>
          <xdr:colOff>0</xdr:colOff>
          <xdr:row>196676</xdr:row>
          <xdr:rowOff>0</xdr:rowOff>
        </xdr:to>
        <xdr:sp macro="" textlink="">
          <xdr:nvSpPr>
            <xdr:cNvPr id="61617" name="Button 177" hidden="1">
              <a:extLst>
                <a:ext uri="{63B3BB69-23CF-44E3-9099-C40C66FF867C}">
                  <a14:compatExt spid="_x0000_s616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262212</xdr:row>
          <xdr:rowOff>0</xdr:rowOff>
        </xdr:from>
        <xdr:to>
          <xdr:col>1795</xdr:col>
          <xdr:colOff>0</xdr:colOff>
          <xdr:row>262212</xdr:row>
          <xdr:rowOff>0</xdr:rowOff>
        </xdr:to>
        <xdr:sp macro="" textlink="">
          <xdr:nvSpPr>
            <xdr:cNvPr id="61618" name="Button 178" hidden="1">
              <a:extLst>
                <a:ext uri="{63B3BB69-23CF-44E3-9099-C40C66FF867C}">
                  <a14:compatExt spid="_x0000_s616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327748</xdr:row>
          <xdr:rowOff>0</xdr:rowOff>
        </xdr:from>
        <xdr:to>
          <xdr:col>1795</xdr:col>
          <xdr:colOff>0</xdr:colOff>
          <xdr:row>327748</xdr:row>
          <xdr:rowOff>0</xdr:rowOff>
        </xdr:to>
        <xdr:sp macro="" textlink="">
          <xdr:nvSpPr>
            <xdr:cNvPr id="61619" name="Button 179" hidden="1">
              <a:extLst>
                <a:ext uri="{63B3BB69-23CF-44E3-9099-C40C66FF867C}">
                  <a14:compatExt spid="_x0000_s616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393284</xdr:row>
          <xdr:rowOff>0</xdr:rowOff>
        </xdr:from>
        <xdr:to>
          <xdr:col>1795</xdr:col>
          <xdr:colOff>0</xdr:colOff>
          <xdr:row>393284</xdr:row>
          <xdr:rowOff>0</xdr:rowOff>
        </xdr:to>
        <xdr:sp macro="" textlink="">
          <xdr:nvSpPr>
            <xdr:cNvPr id="61620" name="Button 180" hidden="1">
              <a:extLst>
                <a:ext uri="{63B3BB69-23CF-44E3-9099-C40C66FF867C}">
                  <a14:compatExt spid="_x0000_s616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458820</xdr:row>
          <xdr:rowOff>0</xdr:rowOff>
        </xdr:from>
        <xdr:to>
          <xdr:col>1795</xdr:col>
          <xdr:colOff>0</xdr:colOff>
          <xdr:row>458820</xdr:row>
          <xdr:rowOff>0</xdr:rowOff>
        </xdr:to>
        <xdr:sp macro="" textlink="">
          <xdr:nvSpPr>
            <xdr:cNvPr id="61621" name="Button 181" hidden="1">
              <a:extLst>
                <a:ext uri="{63B3BB69-23CF-44E3-9099-C40C66FF867C}">
                  <a14:compatExt spid="_x0000_s616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524356</xdr:row>
          <xdr:rowOff>0</xdr:rowOff>
        </xdr:from>
        <xdr:to>
          <xdr:col>1795</xdr:col>
          <xdr:colOff>0</xdr:colOff>
          <xdr:row>524356</xdr:row>
          <xdr:rowOff>0</xdr:rowOff>
        </xdr:to>
        <xdr:sp macro="" textlink="">
          <xdr:nvSpPr>
            <xdr:cNvPr id="61622" name="Button 182" hidden="1">
              <a:extLst>
                <a:ext uri="{63B3BB69-23CF-44E3-9099-C40C66FF867C}">
                  <a14:compatExt spid="_x0000_s616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589892</xdr:row>
          <xdr:rowOff>0</xdr:rowOff>
        </xdr:from>
        <xdr:to>
          <xdr:col>1795</xdr:col>
          <xdr:colOff>0</xdr:colOff>
          <xdr:row>589892</xdr:row>
          <xdr:rowOff>0</xdr:rowOff>
        </xdr:to>
        <xdr:sp macro="" textlink="">
          <xdr:nvSpPr>
            <xdr:cNvPr id="61623" name="Button 183" hidden="1">
              <a:extLst>
                <a:ext uri="{63B3BB69-23CF-44E3-9099-C40C66FF867C}">
                  <a14:compatExt spid="_x0000_s616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655428</xdr:row>
          <xdr:rowOff>0</xdr:rowOff>
        </xdr:from>
        <xdr:to>
          <xdr:col>1795</xdr:col>
          <xdr:colOff>0</xdr:colOff>
          <xdr:row>655428</xdr:row>
          <xdr:rowOff>0</xdr:rowOff>
        </xdr:to>
        <xdr:sp macro="" textlink="">
          <xdr:nvSpPr>
            <xdr:cNvPr id="61624" name="Button 184" hidden="1">
              <a:extLst>
                <a:ext uri="{63B3BB69-23CF-44E3-9099-C40C66FF867C}">
                  <a14:compatExt spid="_x0000_s616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720964</xdr:row>
          <xdr:rowOff>0</xdr:rowOff>
        </xdr:from>
        <xdr:to>
          <xdr:col>1795</xdr:col>
          <xdr:colOff>0</xdr:colOff>
          <xdr:row>720964</xdr:row>
          <xdr:rowOff>0</xdr:rowOff>
        </xdr:to>
        <xdr:sp macro="" textlink="">
          <xdr:nvSpPr>
            <xdr:cNvPr id="61625" name="Button 185" hidden="1">
              <a:extLst>
                <a:ext uri="{63B3BB69-23CF-44E3-9099-C40C66FF867C}">
                  <a14:compatExt spid="_x0000_s616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786500</xdr:row>
          <xdr:rowOff>0</xdr:rowOff>
        </xdr:from>
        <xdr:to>
          <xdr:col>1795</xdr:col>
          <xdr:colOff>0</xdr:colOff>
          <xdr:row>786500</xdr:row>
          <xdr:rowOff>0</xdr:rowOff>
        </xdr:to>
        <xdr:sp macro="" textlink="">
          <xdr:nvSpPr>
            <xdr:cNvPr id="61626" name="Button 186" hidden="1">
              <a:extLst>
                <a:ext uri="{63B3BB69-23CF-44E3-9099-C40C66FF867C}">
                  <a14:compatExt spid="_x0000_s616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852036</xdr:row>
          <xdr:rowOff>0</xdr:rowOff>
        </xdr:from>
        <xdr:to>
          <xdr:col>1795</xdr:col>
          <xdr:colOff>0</xdr:colOff>
          <xdr:row>852036</xdr:row>
          <xdr:rowOff>0</xdr:rowOff>
        </xdr:to>
        <xdr:sp macro="" textlink="">
          <xdr:nvSpPr>
            <xdr:cNvPr id="61627" name="Button 187" hidden="1">
              <a:extLst>
                <a:ext uri="{63B3BB69-23CF-44E3-9099-C40C66FF867C}">
                  <a14:compatExt spid="_x0000_s616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917572</xdr:row>
          <xdr:rowOff>0</xdr:rowOff>
        </xdr:from>
        <xdr:to>
          <xdr:col>1795</xdr:col>
          <xdr:colOff>0</xdr:colOff>
          <xdr:row>917572</xdr:row>
          <xdr:rowOff>0</xdr:rowOff>
        </xdr:to>
        <xdr:sp macro="" textlink="">
          <xdr:nvSpPr>
            <xdr:cNvPr id="61628" name="Button 188" hidden="1">
              <a:extLst>
                <a:ext uri="{63B3BB69-23CF-44E3-9099-C40C66FF867C}">
                  <a14:compatExt spid="_x0000_s616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1795</xdr:col>
          <xdr:colOff>0</xdr:colOff>
          <xdr:row>983108</xdr:row>
          <xdr:rowOff>0</xdr:rowOff>
        </xdr:from>
        <xdr:to>
          <xdr:col>1795</xdr:col>
          <xdr:colOff>0</xdr:colOff>
          <xdr:row>983108</xdr:row>
          <xdr:rowOff>0</xdr:rowOff>
        </xdr:to>
        <xdr:sp macro="" textlink="">
          <xdr:nvSpPr>
            <xdr:cNvPr id="61629" name="Button 189" hidden="1">
              <a:extLst>
                <a:ext uri="{63B3BB69-23CF-44E3-9099-C40C66FF867C}">
                  <a14:compatExt spid="_x0000_s616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67</xdr:row>
          <xdr:rowOff>0</xdr:rowOff>
        </xdr:from>
        <xdr:to>
          <xdr:col>2051</xdr:col>
          <xdr:colOff>0</xdr:colOff>
          <xdr:row>67</xdr:row>
          <xdr:rowOff>0</xdr:rowOff>
        </xdr:to>
        <xdr:sp macro="" textlink="">
          <xdr:nvSpPr>
            <xdr:cNvPr id="61630" name="Button 190" hidden="1">
              <a:extLst>
                <a:ext uri="{63B3BB69-23CF-44E3-9099-C40C66FF867C}">
                  <a14:compatExt spid="_x0000_s616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65604</xdr:row>
          <xdr:rowOff>0</xdr:rowOff>
        </xdr:from>
        <xdr:to>
          <xdr:col>2051</xdr:col>
          <xdr:colOff>0</xdr:colOff>
          <xdr:row>65604</xdr:row>
          <xdr:rowOff>0</xdr:rowOff>
        </xdr:to>
        <xdr:sp macro="" textlink="">
          <xdr:nvSpPr>
            <xdr:cNvPr id="61631" name="Button 191" hidden="1">
              <a:extLst>
                <a:ext uri="{63B3BB69-23CF-44E3-9099-C40C66FF867C}">
                  <a14:compatExt spid="_x0000_s616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131140</xdr:row>
          <xdr:rowOff>0</xdr:rowOff>
        </xdr:from>
        <xdr:to>
          <xdr:col>2051</xdr:col>
          <xdr:colOff>0</xdr:colOff>
          <xdr:row>131140</xdr:row>
          <xdr:rowOff>0</xdr:rowOff>
        </xdr:to>
        <xdr:sp macro="" textlink="">
          <xdr:nvSpPr>
            <xdr:cNvPr id="61632" name="Button 192" hidden="1">
              <a:extLst>
                <a:ext uri="{63B3BB69-23CF-44E3-9099-C40C66FF867C}">
                  <a14:compatExt spid="_x0000_s616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196676</xdr:row>
          <xdr:rowOff>0</xdr:rowOff>
        </xdr:from>
        <xdr:to>
          <xdr:col>2051</xdr:col>
          <xdr:colOff>0</xdr:colOff>
          <xdr:row>196676</xdr:row>
          <xdr:rowOff>0</xdr:rowOff>
        </xdr:to>
        <xdr:sp macro="" textlink="">
          <xdr:nvSpPr>
            <xdr:cNvPr id="61633" name="Button 193" hidden="1">
              <a:extLst>
                <a:ext uri="{63B3BB69-23CF-44E3-9099-C40C66FF867C}">
                  <a14:compatExt spid="_x0000_s616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262212</xdr:row>
          <xdr:rowOff>0</xdr:rowOff>
        </xdr:from>
        <xdr:to>
          <xdr:col>2051</xdr:col>
          <xdr:colOff>0</xdr:colOff>
          <xdr:row>262212</xdr:row>
          <xdr:rowOff>0</xdr:rowOff>
        </xdr:to>
        <xdr:sp macro="" textlink="">
          <xdr:nvSpPr>
            <xdr:cNvPr id="61634" name="Button 194" hidden="1">
              <a:extLst>
                <a:ext uri="{63B3BB69-23CF-44E3-9099-C40C66FF867C}">
                  <a14:compatExt spid="_x0000_s616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327748</xdr:row>
          <xdr:rowOff>0</xdr:rowOff>
        </xdr:from>
        <xdr:to>
          <xdr:col>2051</xdr:col>
          <xdr:colOff>0</xdr:colOff>
          <xdr:row>327748</xdr:row>
          <xdr:rowOff>0</xdr:rowOff>
        </xdr:to>
        <xdr:sp macro="" textlink="">
          <xdr:nvSpPr>
            <xdr:cNvPr id="61635" name="Button 195" hidden="1">
              <a:extLst>
                <a:ext uri="{63B3BB69-23CF-44E3-9099-C40C66FF867C}">
                  <a14:compatExt spid="_x0000_s616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393284</xdr:row>
          <xdr:rowOff>0</xdr:rowOff>
        </xdr:from>
        <xdr:to>
          <xdr:col>2051</xdr:col>
          <xdr:colOff>0</xdr:colOff>
          <xdr:row>393284</xdr:row>
          <xdr:rowOff>0</xdr:rowOff>
        </xdr:to>
        <xdr:sp macro="" textlink="">
          <xdr:nvSpPr>
            <xdr:cNvPr id="61636" name="Button 196" hidden="1">
              <a:extLst>
                <a:ext uri="{63B3BB69-23CF-44E3-9099-C40C66FF867C}">
                  <a14:compatExt spid="_x0000_s616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458820</xdr:row>
          <xdr:rowOff>0</xdr:rowOff>
        </xdr:from>
        <xdr:to>
          <xdr:col>2051</xdr:col>
          <xdr:colOff>0</xdr:colOff>
          <xdr:row>458820</xdr:row>
          <xdr:rowOff>0</xdr:rowOff>
        </xdr:to>
        <xdr:sp macro="" textlink="">
          <xdr:nvSpPr>
            <xdr:cNvPr id="61637" name="Button 197" hidden="1">
              <a:extLst>
                <a:ext uri="{63B3BB69-23CF-44E3-9099-C40C66FF867C}">
                  <a14:compatExt spid="_x0000_s616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524356</xdr:row>
          <xdr:rowOff>0</xdr:rowOff>
        </xdr:from>
        <xdr:to>
          <xdr:col>2051</xdr:col>
          <xdr:colOff>0</xdr:colOff>
          <xdr:row>524356</xdr:row>
          <xdr:rowOff>0</xdr:rowOff>
        </xdr:to>
        <xdr:sp macro="" textlink="">
          <xdr:nvSpPr>
            <xdr:cNvPr id="61638" name="Button 198" hidden="1">
              <a:extLst>
                <a:ext uri="{63B3BB69-23CF-44E3-9099-C40C66FF867C}">
                  <a14:compatExt spid="_x0000_s616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589892</xdr:row>
          <xdr:rowOff>0</xdr:rowOff>
        </xdr:from>
        <xdr:to>
          <xdr:col>2051</xdr:col>
          <xdr:colOff>0</xdr:colOff>
          <xdr:row>589892</xdr:row>
          <xdr:rowOff>0</xdr:rowOff>
        </xdr:to>
        <xdr:sp macro="" textlink="">
          <xdr:nvSpPr>
            <xdr:cNvPr id="61639" name="Button 199" hidden="1">
              <a:extLst>
                <a:ext uri="{63B3BB69-23CF-44E3-9099-C40C66FF867C}">
                  <a14:compatExt spid="_x0000_s616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655428</xdr:row>
          <xdr:rowOff>0</xdr:rowOff>
        </xdr:from>
        <xdr:to>
          <xdr:col>2051</xdr:col>
          <xdr:colOff>0</xdr:colOff>
          <xdr:row>655428</xdr:row>
          <xdr:rowOff>0</xdr:rowOff>
        </xdr:to>
        <xdr:sp macro="" textlink="">
          <xdr:nvSpPr>
            <xdr:cNvPr id="61640" name="Button 200" hidden="1">
              <a:extLst>
                <a:ext uri="{63B3BB69-23CF-44E3-9099-C40C66FF867C}">
                  <a14:compatExt spid="_x0000_s616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720964</xdr:row>
          <xdr:rowOff>0</xdr:rowOff>
        </xdr:from>
        <xdr:to>
          <xdr:col>2051</xdr:col>
          <xdr:colOff>0</xdr:colOff>
          <xdr:row>720964</xdr:row>
          <xdr:rowOff>0</xdr:rowOff>
        </xdr:to>
        <xdr:sp macro="" textlink="">
          <xdr:nvSpPr>
            <xdr:cNvPr id="61641" name="Button 201" hidden="1">
              <a:extLst>
                <a:ext uri="{63B3BB69-23CF-44E3-9099-C40C66FF867C}">
                  <a14:compatExt spid="_x0000_s616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786500</xdr:row>
          <xdr:rowOff>0</xdr:rowOff>
        </xdr:from>
        <xdr:to>
          <xdr:col>2051</xdr:col>
          <xdr:colOff>0</xdr:colOff>
          <xdr:row>786500</xdr:row>
          <xdr:rowOff>0</xdr:rowOff>
        </xdr:to>
        <xdr:sp macro="" textlink="">
          <xdr:nvSpPr>
            <xdr:cNvPr id="61642" name="Button 202" hidden="1">
              <a:extLst>
                <a:ext uri="{63B3BB69-23CF-44E3-9099-C40C66FF867C}">
                  <a14:compatExt spid="_x0000_s616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852036</xdr:row>
          <xdr:rowOff>0</xdr:rowOff>
        </xdr:from>
        <xdr:to>
          <xdr:col>2051</xdr:col>
          <xdr:colOff>0</xdr:colOff>
          <xdr:row>852036</xdr:row>
          <xdr:rowOff>0</xdr:rowOff>
        </xdr:to>
        <xdr:sp macro="" textlink="">
          <xdr:nvSpPr>
            <xdr:cNvPr id="61643" name="Button 203" hidden="1">
              <a:extLst>
                <a:ext uri="{63B3BB69-23CF-44E3-9099-C40C66FF867C}">
                  <a14:compatExt spid="_x0000_s616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917572</xdr:row>
          <xdr:rowOff>0</xdr:rowOff>
        </xdr:from>
        <xdr:to>
          <xdr:col>2051</xdr:col>
          <xdr:colOff>0</xdr:colOff>
          <xdr:row>917572</xdr:row>
          <xdr:rowOff>0</xdr:rowOff>
        </xdr:to>
        <xdr:sp macro="" textlink="">
          <xdr:nvSpPr>
            <xdr:cNvPr id="61644" name="Button 204" hidden="1">
              <a:extLst>
                <a:ext uri="{63B3BB69-23CF-44E3-9099-C40C66FF867C}">
                  <a14:compatExt spid="_x0000_s616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2051</xdr:col>
          <xdr:colOff>0</xdr:colOff>
          <xdr:row>983108</xdr:row>
          <xdr:rowOff>0</xdr:rowOff>
        </xdr:from>
        <xdr:to>
          <xdr:col>2051</xdr:col>
          <xdr:colOff>0</xdr:colOff>
          <xdr:row>983108</xdr:row>
          <xdr:rowOff>0</xdr:rowOff>
        </xdr:to>
        <xdr:sp macro="" textlink="">
          <xdr:nvSpPr>
            <xdr:cNvPr id="61645" name="Button 205" hidden="1">
              <a:extLst>
                <a:ext uri="{63B3BB69-23CF-44E3-9099-C40C66FF867C}">
                  <a14:compatExt spid="_x0000_s616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67</xdr:row>
          <xdr:rowOff>0</xdr:rowOff>
        </xdr:from>
        <xdr:to>
          <xdr:col>2307</xdr:col>
          <xdr:colOff>0</xdr:colOff>
          <xdr:row>67</xdr:row>
          <xdr:rowOff>0</xdr:rowOff>
        </xdr:to>
        <xdr:sp macro="" textlink="">
          <xdr:nvSpPr>
            <xdr:cNvPr id="61646" name="Button 206" hidden="1">
              <a:extLst>
                <a:ext uri="{63B3BB69-23CF-44E3-9099-C40C66FF867C}">
                  <a14:compatExt spid="_x0000_s616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65604</xdr:row>
          <xdr:rowOff>0</xdr:rowOff>
        </xdr:from>
        <xdr:to>
          <xdr:col>2307</xdr:col>
          <xdr:colOff>0</xdr:colOff>
          <xdr:row>65604</xdr:row>
          <xdr:rowOff>0</xdr:rowOff>
        </xdr:to>
        <xdr:sp macro="" textlink="">
          <xdr:nvSpPr>
            <xdr:cNvPr id="61647" name="Button 207" hidden="1">
              <a:extLst>
                <a:ext uri="{63B3BB69-23CF-44E3-9099-C40C66FF867C}">
                  <a14:compatExt spid="_x0000_s616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131140</xdr:row>
          <xdr:rowOff>0</xdr:rowOff>
        </xdr:from>
        <xdr:to>
          <xdr:col>2307</xdr:col>
          <xdr:colOff>0</xdr:colOff>
          <xdr:row>131140</xdr:row>
          <xdr:rowOff>0</xdr:rowOff>
        </xdr:to>
        <xdr:sp macro="" textlink="">
          <xdr:nvSpPr>
            <xdr:cNvPr id="61648" name="Button 208" hidden="1">
              <a:extLst>
                <a:ext uri="{63B3BB69-23CF-44E3-9099-C40C66FF867C}">
                  <a14:compatExt spid="_x0000_s616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196676</xdr:row>
          <xdr:rowOff>0</xdr:rowOff>
        </xdr:from>
        <xdr:to>
          <xdr:col>2307</xdr:col>
          <xdr:colOff>0</xdr:colOff>
          <xdr:row>196676</xdr:row>
          <xdr:rowOff>0</xdr:rowOff>
        </xdr:to>
        <xdr:sp macro="" textlink="">
          <xdr:nvSpPr>
            <xdr:cNvPr id="61649" name="Button 209" hidden="1">
              <a:extLst>
                <a:ext uri="{63B3BB69-23CF-44E3-9099-C40C66FF867C}">
                  <a14:compatExt spid="_x0000_s616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262212</xdr:row>
          <xdr:rowOff>0</xdr:rowOff>
        </xdr:from>
        <xdr:to>
          <xdr:col>2307</xdr:col>
          <xdr:colOff>0</xdr:colOff>
          <xdr:row>262212</xdr:row>
          <xdr:rowOff>0</xdr:rowOff>
        </xdr:to>
        <xdr:sp macro="" textlink="">
          <xdr:nvSpPr>
            <xdr:cNvPr id="61650" name="Button 210" hidden="1">
              <a:extLst>
                <a:ext uri="{63B3BB69-23CF-44E3-9099-C40C66FF867C}">
                  <a14:compatExt spid="_x0000_s616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327748</xdr:row>
          <xdr:rowOff>0</xdr:rowOff>
        </xdr:from>
        <xdr:to>
          <xdr:col>2307</xdr:col>
          <xdr:colOff>0</xdr:colOff>
          <xdr:row>327748</xdr:row>
          <xdr:rowOff>0</xdr:rowOff>
        </xdr:to>
        <xdr:sp macro="" textlink="">
          <xdr:nvSpPr>
            <xdr:cNvPr id="61651" name="Button 211" hidden="1">
              <a:extLst>
                <a:ext uri="{63B3BB69-23CF-44E3-9099-C40C66FF867C}">
                  <a14:compatExt spid="_x0000_s616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393284</xdr:row>
          <xdr:rowOff>0</xdr:rowOff>
        </xdr:from>
        <xdr:to>
          <xdr:col>2307</xdr:col>
          <xdr:colOff>0</xdr:colOff>
          <xdr:row>393284</xdr:row>
          <xdr:rowOff>0</xdr:rowOff>
        </xdr:to>
        <xdr:sp macro="" textlink="">
          <xdr:nvSpPr>
            <xdr:cNvPr id="61652" name="Button 212" hidden="1">
              <a:extLst>
                <a:ext uri="{63B3BB69-23CF-44E3-9099-C40C66FF867C}">
                  <a14:compatExt spid="_x0000_s616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458820</xdr:row>
          <xdr:rowOff>0</xdr:rowOff>
        </xdr:from>
        <xdr:to>
          <xdr:col>2307</xdr:col>
          <xdr:colOff>0</xdr:colOff>
          <xdr:row>458820</xdr:row>
          <xdr:rowOff>0</xdr:rowOff>
        </xdr:to>
        <xdr:sp macro="" textlink="">
          <xdr:nvSpPr>
            <xdr:cNvPr id="61653" name="Button 213" hidden="1">
              <a:extLst>
                <a:ext uri="{63B3BB69-23CF-44E3-9099-C40C66FF867C}">
                  <a14:compatExt spid="_x0000_s616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524356</xdr:row>
          <xdr:rowOff>0</xdr:rowOff>
        </xdr:from>
        <xdr:to>
          <xdr:col>2307</xdr:col>
          <xdr:colOff>0</xdr:colOff>
          <xdr:row>524356</xdr:row>
          <xdr:rowOff>0</xdr:rowOff>
        </xdr:to>
        <xdr:sp macro="" textlink="">
          <xdr:nvSpPr>
            <xdr:cNvPr id="61654" name="Button 214" hidden="1">
              <a:extLst>
                <a:ext uri="{63B3BB69-23CF-44E3-9099-C40C66FF867C}">
                  <a14:compatExt spid="_x0000_s616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589892</xdr:row>
          <xdr:rowOff>0</xdr:rowOff>
        </xdr:from>
        <xdr:to>
          <xdr:col>2307</xdr:col>
          <xdr:colOff>0</xdr:colOff>
          <xdr:row>589892</xdr:row>
          <xdr:rowOff>0</xdr:rowOff>
        </xdr:to>
        <xdr:sp macro="" textlink="">
          <xdr:nvSpPr>
            <xdr:cNvPr id="61655" name="Button 215" hidden="1">
              <a:extLst>
                <a:ext uri="{63B3BB69-23CF-44E3-9099-C40C66FF867C}">
                  <a14:compatExt spid="_x0000_s616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655428</xdr:row>
          <xdr:rowOff>0</xdr:rowOff>
        </xdr:from>
        <xdr:to>
          <xdr:col>2307</xdr:col>
          <xdr:colOff>0</xdr:colOff>
          <xdr:row>655428</xdr:row>
          <xdr:rowOff>0</xdr:rowOff>
        </xdr:to>
        <xdr:sp macro="" textlink="">
          <xdr:nvSpPr>
            <xdr:cNvPr id="61656" name="Button 216" hidden="1">
              <a:extLst>
                <a:ext uri="{63B3BB69-23CF-44E3-9099-C40C66FF867C}">
                  <a14:compatExt spid="_x0000_s616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720964</xdr:row>
          <xdr:rowOff>0</xdr:rowOff>
        </xdr:from>
        <xdr:to>
          <xdr:col>2307</xdr:col>
          <xdr:colOff>0</xdr:colOff>
          <xdr:row>720964</xdr:row>
          <xdr:rowOff>0</xdr:rowOff>
        </xdr:to>
        <xdr:sp macro="" textlink="">
          <xdr:nvSpPr>
            <xdr:cNvPr id="61657" name="Button 217" hidden="1">
              <a:extLst>
                <a:ext uri="{63B3BB69-23CF-44E3-9099-C40C66FF867C}">
                  <a14:compatExt spid="_x0000_s616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786500</xdr:row>
          <xdr:rowOff>0</xdr:rowOff>
        </xdr:from>
        <xdr:to>
          <xdr:col>2307</xdr:col>
          <xdr:colOff>0</xdr:colOff>
          <xdr:row>786500</xdr:row>
          <xdr:rowOff>0</xdr:rowOff>
        </xdr:to>
        <xdr:sp macro="" textlink="">
          <xdr:nvSpPr>
            <xdr:cNvPr id="61658" name="Button 218" hidden="1">
              <a:extLst>
                <a:ext uri="{63B3BB69-23CF-44E3-9099-C40C66FF867C}">
                  <a14:compatExt spid="_x0000_s616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852036</xdr:row>
          <xdr:rowOff>0</xdr:rowOff>
        </xdr:from>
        <xdr:to>
          <xdr:col>2307</xdr:col>
          <xdr:colOff>0</xdr:colOff>
          <xdr:row>852036</xdr:row>
          <xdr:rowOff>0</xdr:rowOff>
        </xdr:to>
        <xdr:sp macro="" textlink="">
          <xdr:nvSpPr>
            <xdr:cNvPr id="61659" name="Button 219" hidden="1">
              <a:extLst>
                <a:ext uri="{63B3BB69-23CF-44E3-9099-C40C66FF867C}">
                  <a14:compatExt spid="_x0000_s616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917572</xdr:row>
          <xdr:rowOff>0</xdr:rowOff>
        </xdr:from>
        <xdr:to>
          <xdr:col>2307</xdr:col>
          <xdr:colOff>0</xdr:colOff>
          <xdr:row>917572</xdr:row>
          <xdr:rowOff>0</xdr:rowOff>
        </xdr:to>
        <xdr:sp macro="" textlink="">
          <xdr:nvSpPr>
            <xdr:cNvPr id="61660" name="Button 220" hidden="1">
              <a:extLst>
                <a:ext uri="{63B3BB69-23CF-44E3-9099-C40C66FF867C}">
                  <a14:compatExt spid="_x0000_s616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2307</xdr:col>
          <xdr:colOff>0</xdr:colOff>
          <xdr:row>983108</xdr:row>
          <xdr:rowOff>0</xdr:rowOff>
        </xdr:from>
        <xdr:to>
          <xdr:col>2307</xdr:col>
          <xdr:colOff>0</xdr:colOff>
          <xdr:row>983108</xdr:row>
          <xdr:rowOff>0</xdr:rowOff>
        </xdr:to>
        <xdr:sp macro="" textlink="">
          <xdr:nvSpPr>
            <xdr:cNvPr id="61661" name="Button 221" hidden="1">
              <a:extLst>
                <a:ext uri="{63B3BB69-23CF-44E3-9099-C40C66FF867C}">
                  <a14:compatExt spid="_x0000_s616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67</xdr:row>
          <xdr:rowOff>0</xdr:rowOff>
        </xdr:from>
        <xdr:to>
          <xdr:col>2563</xdr:col>
          <xdr:colOff>0</xdr:colOff>
          <xdr:row>67</xdr:row>
          <xdr:rowOff>0</xdr:rowOff>
        </xdr:to>
        <xdr:sp macro="" textlink="">
          <xdr:nvSpPr>
            <xdr:cNvPr id="61662" name="Button 222" hidden="1">
              <a:extLst>
                <a:ext uri="{63B3BB69-23CF-44E3-9099-C40C66FF867C}">
                  <a14:compatExt spid="_x0000_s616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65604</xdr:row>
          <xdr:rowOff>0</xdr:rowOff>
        </xdr:from>
        <xdr:to>
          <xdr:col>2563</xdr:col>
          <xdr:colOff>0</xdr:colOff>
          <xdr:row>65604</xdr:row>
          <xdr:rowOff>0</xdr:rowOff>
        </xdr:to>
        <xdr:sp macro="" textlink="">
          <xdr:nvSpPr>
            <xdr:cNvPr id="61663" name="Button 223" hidden="1">
              <a:extLst>
                <a:ext uri="{63B3BB69-23CF-44E3-9099-C40C66FF867C}">
                  <a14:compatExt spid="_x0000_s616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131140</xdr:row>
          <xdr:rowOff>0</xdr:rowOff>
        </xdr:from>
        <xdr:to>
          <xdr:col>2563</xdr:col>
          <xdr:colOff>0</xdr:colOff>
          <xdr:row>131140</xdr:row>
          <xdr:rowOff>0</xdr:rowOff>
        </xdr:to>
        <xdr:sp macro="" textlink="">
          <xdr:nvSpPr>
            <xdr:cNvPr id="61664" name="Button 224" hidden="1">
              <a:extLst>
                <a:ext uri="{63B3BB69-23CF-44E3-9099-C40C66FF867C}">
                  <a14:compatExt spid="_x0000_s616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196676</xdr:row>
          <xdr:rowOff>0</xdr:rowOff>
        </xdr:from>
        <xdr:to>
          <xdr:col>2563</xdr:col>
          <xdr:colOff>0</xdr:colOff>
          <xdr:row>196676</xdr:row>
          <xdr:rowOff>0</xdr:rowOff>
        </xdr:to>
        <xdr:sp macro="" textlink="">
          <xdr:nvSpPr>
            <xdr:cNvPr id="61665" name="Button 225" hidden="1">
              <a:extLst>
                <a:ext uri="{63B3BB69-23CF-44E3-9099-C40C66FF867C}">
                  <a14:compatExt spid="_x0000_s616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262212</xdr:row>
          <xdr:rowOff>0</xdr:rowOff>
        </xdr:from>
        <xdr:to>
          <xdr:col>2563</xdr:col>
          <xdr:colOff>0</xdr:colOff>
          <xdr:row>262212</xdr:row>
          <xdr:rowOff>0</xdr:rowOff>
        </xdr:to>
        <xdr:sp macro="" textlink="">
          <xdr:nvSpPr>
            <xdr:cNvPr id="61666" name="Button 226" hidden="1">
              <a:extLst>
                <a:ext uri="{63B3BB69-23CF-44E3-9099-C40C66FF867C}">
                  <a14:compatExt spid="_x0000_s616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327748</xdr:row>
          <xdr:rowOff>0</xdr:rowOff>
        </xdr:from>
        <xdr:to>
          <xdr:col>2563</xdr:col>
          <xdr:colOff>0</xdr:colOff>
          <xdr:row>327748</xdr:row>
          <xdr:rowOff>0</xdr:rowOff>
        </xdr:to>
        <xdr:sp macro="" textlink="">
          <xdr:nvSpPr>
            <xdr:cNvPr id="61667" name="Button 227" hidden="1">
              <a:extLst>
                <a:ext uri="{63B3BB69-23CF-44E3-9099-C40C66FF867C}">
                  <a14:compatExt spid="_x0000_s616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393284</xdr:row>
          <xdr:rowOff>0</xdr:rowOff>
        </xdr:from>
        <xdr:to>
          <xdr:col>2563</xdr:col>
          <xdr:colOff>0</xdr:colOff>
          <xdr:row>393284</xdr:row>
          <xdr:rowOff>0</xdr:rowOff>
        </xdr:to>
        <xdr:sp macro="" textlink="">
          <xdr:nvSpPr>
            <xdr:cNvPr id="61668" name="Button 228" hidden="1">
              <a:extLst>
                <a:ext uri="{63B3BB69-23CF-44E3-9099-C40C66FF867C}">
                  <a14:compatExt spid="_x0000_s616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458820</xdr:row>
          <xdr:rowOff>0</xdr:rowOff>
        </xdr:from>
        <xdr:to>
          <xdr:col>2563</xdr:col>
          <xdr:colOff>0</xdr:colOff>
          <xdr:row>458820</xdr:row>
          <xdr:rowOff>0</xdr:rowOff>
        </xdr:to>
        <xdr:sp macro="" textlink="">
          <xdr:nvSpPr>
            <xdr:cNvPr id="61669" name="Button 229" hidden="1">
              <a:extLst>
                <a:ext uri="{63B3BB69-23CF-44E3-9099-C40C66FF867C}">
                  <a14:compatExt spid="_x0000_s616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524356</xdr:row>
          <xdr:rowOff>0</xdr:rowOff>
        </xdr:from>
        <xdr:to>
          <xdr:col>2563</xdr:col>
          <xdr:colOff>0</xdr:colOff>
          <xdr:row>524356</xdr:row>
          <xdr:rowOff>0</xdr:rowOff>
        </xdr:to>
        <xdr:sp macro="" textlink="">
          <xdr:nvSpPr>
            <xdr:cNvPr id="61670" name="Button 230" hidden="1">
              <a:extLst>
                <a:ext uri="{63B3BB69-23CF-44E3-9099-C40C66FF867C}">
                  <a14:compatExt spid="_x0000_s616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589892</xdr:row>
          <xdr:rowOff>0</xdr:rowOff>
        </xdr:from>
        <xdr:to>
          <xdr:col>2563</xdr:col>
          <xdr:colOff>0</xdr:colOff>
          <xdr:row>589892</xdr:row>
          <xdr:rowOff>0</xdr:rowOff>
        </xdr:to>
        <xdr:sp macro="" textlink="">
          <xdr:nvSpPr>
            <xdr:cNvPr id="61671" name="Button 231" hidden="1">
              <a:extLst>
                <a:ext uri="{63B3BB69-23CF-44E3-9099-C40C66FF867C}">
                  <a14:compatExt spid="_x0000_s616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655428</xdr:row>
          <xdr:rowOff>0</xdr:rowOff>
        </xdr:from>
        <xdr:to>
          <xdr:col>2563</xdr:col>
          <xdr:colOff>0</xdr:colOff>
          <xdr:row>655428</xdr:row>
          <xdr:rowOff>0</xdr:rowOff>
        </xdr:to>
        <xdr:sp macro="" textlink="">
          <xdr:nvSpPr>
            <xdr:cNvPr id="61672" name="Button 232" hidden="1">
              <a:extLst>
                <a:ext uri="{63B3BB69-23CF-44E3-9099-C40C66FF867C}">
                  <a14:compatExt spid="_x0000_s616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720964</xdr:row>
          <xdr:rowOff>0</xdr:rowOff>
        </xdr:from>
        <xdr:to>
          <xdr:col>2563</xdr:col>
          <xdr:colOff>0</xdr:colOff>
          <xdr:row>720964</xdr:row>
          <xdr:rowOff>0</xdr:rowOff>
        </xdr:to>
        <xdr:sp macro="" textlink="">
          <xdr:nvSpPr>
            <xdr:cNvPr id="61673" name="Button 233" hidden="1">
              <a:extLst>
                <a:ext uri="{63B3BB69-23CF-44E3-9099-C40C66FF867C}">
                  <a14:compatExt spid="_x0000_s616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786500</xdr:row>
          <xdr:rowOff>0</xdr:rowOff>
        </xdr:from>
        <xdr:to>
          <xdr:col>2563</xdr:col>
          <xdr:colOff>0</xdr:colOff>
          <xdr:row>786500</xdr:row>
          <xdr:rowOff>0</xdr:rowOff>
        </xdr:to>
        <xdr:sp macro="" textlink="">
          <xdr:nvSpPr>
            <xdr:cNvPr id="61674" name="Button 234" hidden="1">
              <a:extLst>
                <a:ext uri="{63B3BB69-23CF-44E3-9099-C40C66FF867C}">
                  <a14:compatExt spid="_x0000_s616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852036</xdr:row>
          <xdr:rowOff>0</xdr:rowOff>
        </xdr:from>
        <xdr:to>
          <xdr:col>2563</xdr:col>
          <xdr:colOff>0</xdr:colOff>
          <xdr:row>852036</xdr:row>
          <xdr:rowOff>0</xdr:rowOff>
        </xdr:to>
        <xdr:sp macro="" textlink="">
          <xdr:nvSpPr>
            <xdr:cNvPr id="61675" name="Button 235" hidden="1">
              <a:extLst>
                <a:ext uri="{63B3BB69-23CF-44E3-9099-C40C66FF867C}">
                  <a14:compatExt spid="_x0000_s616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917572</xdr:row>
          <xdr:rowOff>0</xdr:rowOff>
        </xdr:from>
        <xdr:to>
          <xdr:col>2563</xdr:col>
          <xdr:colOff>0</xdr:colOff>
          <xdr:row>917572</xdr:row>
          <xdr:rowOff>0</xdr:rowOff>
        </xdr:to>
        <xdr:sp macro="" textlink="">
          <xdr:nvSpPr>
            <xdr:cNvPr id="61676" name="Button 236" hidden="1">
              <a:extLst>
                <a:ext uri="{63B3BB69-23CF-44E3-9099-C40C66FF867C}">
                  <a14:compatExt spid="_x0000_s616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2563</xdr:col>
          <xdr:colOff>0</xdr:colOff>
          <xdr:row>983108</xdr:row>
          <xdr:rowOff>0</xdr:rowOff>
        </xdr:from>
        <xdr:to>
          <xdr:col>2563</xdr:col>
          <xdr:colOff>0</xdr:colOff>
          <xdr:row>983108</xdr:row>
          <xdr:rowOff>0</xdr:rowOff>
        </xdr:to>
        <xdr:sp macro="" textlink="">
          <xdr:nvSpPr>
            <xdr:cNvPr id="61677" name="Button 237" hidden="1">
              <a:extLst>
                <a:ext uri="{63B3BB69-23CF-44E3-9099-C40C66FF867C}">
                  <a14:compatExt spid="_x0000_s616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67</xdr:row>
          <xdr:rowOff>0</xdr:rowOff>
        </xdr:from>
        <xdr:to>
          <xdr:col>2819</xdr:col>
          <xdr:colOff>0</xdr:colOff>
          <xdr:row>67</xdr:row>
          <xdr:rowOff>0</xdr:rowOff>
        </xdr:to>
        <xdr:sp macro="" textlink="">
          <xdr:nvSpPr>
            <xdr:cNvPr id="61678" name="Button 238" hidden="1">
              <a:extLst>
                <a:ext uri="{63B3BB69-23CF-44E3-9099-C40C66FF867C}">
                  <a14:compatExt spid="_x0000_s616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65604</xdr:row>
          <xdr:rowOff>0</xdr:rowOff>
        </xdr:from>
        <xdr:to>
          <xdr:col>2819</xdr:col>
          <xdr:colOff>0</xdr:colOff>
          <xdr:row>65604</xdr:row>
          <xdr:rowOff>0</xdr:rowOff>
        </xdr:to>
        <xdr:sp macro="" textlink="">
          <xdr:nvSpPr>
            <xdr:cNvPr id="61679" name="Button 239" hidden="1">
              <a:extLst>
                <a:ext uri="{63B3BB69-23CF-44E3-9099-C40C66FF867C}">
                  <a14:compatExt spid="_x0000_s616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131140</xdr:row>
          <xdr:rowOff>0</xdr:rowOff>
        </xdr:from>
        <xdr:to>
          <xdr:col>2819</xdr:col>
          <xdr:colOff>0</xdr:colOff>
          <xdr:row>131140</xdr:row>
          <xdr:rowOff>0</xdr:rowOff>
        </xdr:to>
        <xdr:sp macro="" textlink="">
          <xdr:nvSpPr>
            <xdr:cNvPr id="61680" name="Button 240" hidden="1">
              <a:extLst>
                <a:ext uri="{63B3BB69-23CF-44E3-9099-C40C66FF867C}">
                  <a14:compatExt spid="_x0000_s616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196676</xdr:row>
          <xdr:rowOff>0</xdr:rowOff>
        </xdr:from>
        <xdr:to>
          <xdr:col>2819</xdr:col>
          <xdr:colOff>0</xdr:colOff>
          <xdr:row>196676</xdr:row>
          <xdr:rowOff>0</xdr:rowOff>
        </xdr:to>
        <xdr:sp macro="" textlink="">
          <xdr:nvSpPr>
            <xdr:cNvPr id="61681" name="Button 241" hidden="1">
              <a:extLst>
                <a:ext uri="{63B3BB69-23CF-44E3-9099-C40C66FF867C}">
                  <a14:compatExt spid="_x0000_s616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262212</xdr:row>
          <xdr:rowOff>0</xdr:rowOff>
        </xdr:from>
        <xdr:to>
          <xdr:col>2819</xdr:col>
          <xdr:colOff>0</xdr:colOff>
          <xdr:row>262212</xdr:row>
          <xdr:rowOff>0</xdr:rowOff>
        </xdr:to>
        <xdr:sp macro="" textlink="">
          <xdr:nvSpPr>
            <xdr:cNvPr id="61682" name="Button 242" hidden="1">
              <a:extLst>
                <a:ext uri="{63B3BB69-23CF-44E3-9099-C40C66FF867C}">
                  <a14:compatExt spid="_x0000_s616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327748</xdr:row>
          <xdr:rowOff>0</xdr:rowOff>
        </xdr:from>
        <xdr:to>
          <xdr:col>2819</xdr:col>
          <xdr:colOff>0</xdr:colOff>
          <xdr:row>327748</xdr:row>
          <xdr:rowOff>0</xdr:rowOff>
        </xdr:to>
        <xdr:sp macro="" textlink="">
          <xdr:nvSpPr>
            <xdr:cNvPr id="61683" name="Button 243" hidden="1">
              <a:extLst>
                <a:ext uri="{63B3BB69-23CF-44E3-9099-C40C66FF867C}">
                  <a14:compatExt spid="_x0000_s616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393284</xdr:row>
          <xdr:rowOff>0</xdr:rowOff>
        </xdr:from>
        <xdr:to>
          <xdr:col>2819</xdr:col>
          <xdr:colOff>0</xdr:colOff>
          <xdr:row>393284</xdr:row>
          <xdr:rowOff>0</xdr:rowOff>
        </xdr:to>
        <xdr:sp macro="" textlink="">
          <xdr:nvSpPr>
            <xdr:cNvPr id="61684" name="Button 244" hidden="1">
              <a:extLst>
                <a:ext uri="{63B3BB69-23CF-44E3-9099-C40C66FF867C}">
                  <a14:compatExt spid="_x0000_s616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458820</xdr:row>
          <xdr:rowOff>0</xdr:rowOff>
        </xdr:from>
        <xdr:to>
          <xdr:col>2819</xdr:col>
          <xdr:colOff>0</xdr:colOff>
          <xdr:row>458820</xdr:row>
          <xdr:rowOff>0</xdr:rowOff>
        </xdr:to>
        <xdr:sp macro="" textlink="">
          <xdr:nvSpPr>
            <xdr:cNvPr id="61685" name="Button 245" hidden="1">
              <a:extLst>
                <a:ext uri="{63B3BB69-23CF-44E3-9099-C40C66FF867C}">
                  <a14:compatExt spid="_x0000_s616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524356</xdr:row>
          <xdr:rowOff>0</xdr:rowOff>
        </xdr:from>
        <xdr:to>
          <xdr:col>2819</xdr:col>
          <xdr:colOff>0</xdr:colOff>
          <xdr:row>524356</xdr:row>
          <xdr:rowOff>0</xdr:rowOff>
        </xdr:to>
        <xdr:sp macro="" textlink="">
          <xdr:nvSpPr>
            <xdr:cNvPr id="61686" name="Button 246" hidden="1">
              <a:extLst>
                <a:ext uri="{63B3BB69-23CF-44E3-9099-C40C66FF867C}">
                  <a14:compatExt spid="_x0000_s616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589892</xdr:row>
          <xdr:rowOff>0</xdr:rowOff>
        </xdr:from>
        <xdr:to>
          <xdr:col>2819</xdr:col>
          <xdr:colOff>0</xdr:colOff>
          <xdr:row>589892</xdr:row>
          <xdr:rowOff>0</xdr:rowOff>
        </xdr:to>
        <xdr:sp macro="" textlink="">
          <xdr:nvSpPr>
            <xdr:cNvPr id="61687" name="Button 247" hidden="1">
              <a:extLst>
                <a:ext uri="{63B3BB69-23CF-44E3-9099-C40C66FF867C}">
                  <a14:compatExt spid="_x0000_s616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655428</xdr:row>
          <xdr:rowOff>0</xdr:rowOff>
        </xdr:from>
        <xdr:to>
          <xdr:col>2819</xdr:col>
          <xdr:colOff>0</xdr:colOff>
          <xdr:row>655428</xdr:row>
          <xdr:rowOff>0</xdr:rowOff>
        </xdr:to>
        <xdr:sp macro="" textlink="">
          <xdr:nvSpPr>
            <xdr:cNvPr id="61688" name="Button 248" hidden="1">
              <a:extLst>
                <a:ext uri="{63B3BB69-23CF-44E3-9099-C40C66FF867C}">
                  <a14:compatExt spid="_x0000_s616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720964</xdr:row>
          <xdr:rowOff>0</xdr:rowOff>
        </xdr:from>
        <xdr:to>
          <xdr:col>2819</xdr:col>
          <xdr:colOff>0</xdr:colOff>
          <xdr:row>720964</xdr:row>
          <xdr:rowOff>0</xdr:rowOff>
        </xdr:to>
        <xdr:sp macro="" textlink="">
          <xdr:nvSpPr>
            <xdr:cNvPr id="61689" name="Button 249" hidden="1">
              <a:extLst>
                <a:ext uri="{63B3BB69-23CF-44E3-9099-C40C66FF867C}">
                  <a14:compatExt spid="_x0000_s616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786500</xdr:row>
          <xdr:rowOff>0</xdr:rowOff>
        </xdr:from>
        <xdr:to>
          <xdr:col>2819</xdr:col>
          <xdr:colOff>0</xdr:colOff>
          <xdr:row>786500</xdr:row>
          <xdr:rowOff>0</xdr:rowOff>
        </xdr:to>
        <xdr:sp macro="" textlink="">
          <xdr:nvSpPr>
            <xdr:cNvPr id="61690" name="Button 250" hidden="1">
              <a:extLst>
                <a:ext uri="{63B3BB69-23CF-44E3-9099-C40C66FF867C}">
                  <a14:compatExt spid="_x0000_s616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852036</xdr:row>
          <xdr:rowOff>0</xdr:rowOff>
        </xdr:from>
        <xdr:to>
          <xdr:col>2819</xdr:col>
          <xdr:colOff>0</xdr:colOff>
          <xdr:row>852036</xdr:row>
          <xdr:rowOff>0</xdr:rowOff>
        </xdr:to>
        <xdr:sp macro="" textlink="">
          <xdr:nvSpPr>
            <xdr:cNvPr id="61691" name="Button 251" hidden="1">
              <a:extLst>
                <a:ext uri="{63B3BB69-23CF-44E3-9099-C40C66FF867C}">
                  <a14:compatExt spid="_x0000_s616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917572</xdr:row>
          <xdr:rowOff>0</xdr:rowOff>
        </xdr:from>
        <xdr:to>
          <xdr:col>2819</xdr:col>
          <xdr:colOff>0</xdr:colOff>
          <xdr:row>917572</xdr:row>
          <xdr:rowOff>0</xdr:rowOff>
        </xdr:to>
        <xdr:sp macro="" textlink="">
          <xdr:nvSpPr>
            <xdr:cNvPr id="61692" name="Button 252" hidden="1">
              <a:extLst>
                <a:ext uri="{63B3BB69-23CF-44E3-9099-C40C66FF867C}">
                  <a14:compatExt spid="_x0000_s616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2819</xdr:col>
          <xdr:colOff>0</xdr:colOff>
          <xdr:row>983108</xdr:row>
          <xdr:rowOff>0</xdr:rowOff>
        </xdr:from>
        <xdr:to>
          <xdr:col>2819</xdr:col>
          <xdr:colOff>0</xdr:colOff>
          <xdr:row>983108</xdr:row>
          <xdr:rowOff>0</xdr:rowOff>
        </xdr:to>
        <xdr:sp macro="" textlink="">
          <xdr:nvSpPr>
            <xdr:cNvPr id="61693" name="Button 253" hidden="1">
              <a:extLst>
                <a:ext uri="{63B3BB69-23CF-44E3-9099-C40C66FF867C}">
                  <a14:compatExt spid="_x0000_s616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67</xdr:row>
          <xdr:rowOff>0</xdr:rowOff>
        </xdr:from>
        <xdr:to>
          <xdr:col>3075</xdr:col>
          <xdr:colOff>0</xdr:colOff>
          <xdr:row>67</xdr:row>
          <xdr:rowOff>0</xdr:rowOff>
        </xdr:to>
        <xdr:sp macro="" textlink="">
          <xdr:nvSpPr>
            <xdr:cNvPr id="61694" name="Button 254" hidden="1">
              <a:extLst>
                <a:ext uri="{63B3BB69-23CF-44E3-9099-C40C66FF867C}">
                  <a14:compatExt spid="_x0000_s616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65604</xdr:row>
          <xdr:rowOff>0</xdr:rowOff>
        </xdr:from>
        <xdr:to>
          <xdr:col>3075</xdr:col>
          <xdr:colOff>0</xdr:colOff>
          <xdr:row>65604</xdr:row>
          <xdr:rowOff>0</xdr:rowOff>
        </xdr:to>
        <xdr:sp macro="" textlink="">
          <xdr:nvSpPr>
            <xdr:cNvPr id="61695" name="Button 255" hidden="1">
              <a:extLst>
                <a:ext uri="{63B3BB69-23CF-44E3-9099-C40C66FF867C}">
                  <a14:compatExt spid="_x0000_s616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131140</xdr:row>
          <xdr:rowOff>0</xdr:rowOff>
        </xdr:from>
        <xdr:to>
          <xdr:col>3075</xdr:col>
          <xdr:colOff>0</xdr:colOff>
          <xdr:row>131140</xdr:row>
          <xdr:rowOff>0</xdr:rowOff>
        </xdr:to>
        <xdr:sp macro="" textlink="">
          <xdr:nvSpPr>
            <xdr:cNvPr id="61696" name="Button 256" hidden="1">
              <a:extLst>
                <a:ext uri="{63B3BB69-23CF-44E3-9099-C40C66FF867C}">
                  <a14:compatExt spid="_x0000_s616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196676</xdr:row>
          <xdr:rowOff>0</xdr:rowOff>
        </xdr:from>
        <xdr:to>
          <xdr:col>3075</xdr:col>
          <xdr:colOff>0</xdr:colOff>
          <xdr:row>196676</xdr:row>
          <xdr:rowOff>0</xdr:rowOff>
        </xdr:to>
        <xdr:sp macro="" textlink="">
          <xdr:nvSpPr>
            <xdr:cNvPr id="61697" name="Button 257" hidden="1">
              <a:extLst>
                <a:ext uri="{63B3BB69-23CF-44E3-9099-C40C66FF867C}">
                  <a14:compatExt spid="_x0000_s616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262212</xdr:row>
          <xdr:rowOff>0</xdr:rowOff>
        </xdr:from>
        <xdr:to>
          <xdr:col>3075</xdr:col>
          <xdr:colOff>0</xdr:colOff>
          <xdr:row>262212</xdr:row>
          <xdr:rowOff>0</xdr:rowOff>
        </xdr:to>
        <xdr:sp macro="" textlink="">
          <xdr:nvSpPr>
            <xdr:cNvPr id="61698" name="Button 258" hidden="1">
              <a:extLst>
                <a:ext uri="{63B3BB69-23CF-44E3-9099-C40C66FF867C}">
                  <a14:compatExt spid="_x0000_s616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327748</xdr:row>
          <xdr:rowOff>0</xdr:rowOff>
        </xdr:from>
        <xdr:to>
          <xdr:col>3075</xdr:col>
          <xdr:colOff>0</xdr:colOff>
          <xdr:row>327748</xdr:row>
          <xdr:rowOff>0</xdr:rowOff>
        </xdr:to>
        <xdr:sp macro="" textlink="">
          <xdr:nvSpPr>
            <xdr:cNvPr id="61699" name="Button 259" hidden="1">
              <a:extLst>
                <a:ext uri="{63B3BB69-23CF-44E3-9099-C40C66FF867C}">
                  <a14:compatExt spid="_x0000_s616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393284</xdr:row>
          <xdr:rowOff>0</xdr:rowOff>
        </xdr:from>
        <xdr:to>
          <xdr:col>3075</xdr:col>
          <xdr:colOff>0</xdr:colOff>
          <xdr:row>393284</xdr:row>
          <xdr:rowOff>0</xdr:rowOff>
        </xdr:to>
        <xdr:sp macro="" textlink="">
          <xdr:nvSpPr>
            <xdr:cNvPr id="61700" name="Button 260" hidden="1">
              <a:extLst>
                <a:ext uri="{63B3BB69-23CF-44E3-9099-C40C66FF867C}">
                  <a14:compatExt spid="_x0000_s617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458820</xdr:row>
          <xdr:rowOff>0</xdr:rowOff>
        </xdr:from>
        <xdr:to>
          <xdr:col>3075</xdr:col>
          <xdr:colOff>0</xdr:colOff>
          <xdr:row>458820</xdr:row>
          <xdr:rowOff>0</xdr:rowOff>
        </xdr:to>
        <xdr:sp macro="" textlink="">
          <xdr:nvSpPr>
            <xdr:cNvPr id="61701" name="Button 261" hidden="1">
              <a:extLst>
                <a:ext uri="{63B3BB69-23CF-44E3-9099-C40C66FF867C}">
                  <a14:compatExt spid="_x0000_s617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524356</xdr:row>
          <xdr:rowOff>0</xdr:rowOff>
        </xdr:from>
        <xdr:to>
          <xdr:col>3075</xdr:col>
          <xdr:colOff>0</xdr:colOff>
          <xdr:row>524356</xdr:row>
          <xdr:rowOff>0</xdr:rowOff>
        </xdr:to>
        <xdr:sp macro="" textlink="">
          <xdr:nvSpPr>
            <xdr:cNvPr id="61702" name="Button 262" hidden="1">
              <a:extLst>
                <a:ext uri="{63B3BB69-23CF-44E3-9099-C40C66FF867C}">
                  <a14:compatExt spid="_x0000_s617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589892</xdr:row>
          <xdr:rowOff>0</xdr:rowOff>
        </xdr:from>
        <xdr:to>
          <xdr:col>3075</xdr:col>
          <xdr:colOff>0</xdr:colOff>
          <xdr:row>589892</xdr:row>
          <xdr:rowOff>0</xdr:rowOff>
        </xdr:to>
        <xdr:sp macro="" textlink="">
          <xdr:nvSpPr>
            <xdr:cNvPr id="61703" name="Button 263" hidden="1">
              <a:extLst>
                <a:ext uri="{63B3BB69-23CF-44E3-9099-C40C66FF867C}">
                  <a14:compatExt spid="_x0000_s617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655428</xdr:row>
          <xdr:rowOff>0</xdr:rowOff>
        </xdr:from>
        <xdr:to>
          <xdr:col>3075</xdr:col>
          <xdr:colOff>0</xdr:colOff>
          <xdr:row>655428</xdr:row>
          <xdr:rowOff>0</xdr:rowOff>
        </xdr:to>
        <xdr:sp macro="" textlink="">
          <xdr:nvSpPr>
            <xdr:cNvPr id="61704" name="Button 264" hidden="1">
              <a:extLst>
                <a:ext uri="{63B3BB69-23CF-44E3-9099-C40C66FF867C}">
                  <a14:compatExt spid="_x0000_s617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720964</xdr:row>
          <xdr:rowOff>0</xdr:rowOff>
        </xdr:from>
        <xdr:to>
          <xdr:col>3075</xdr:col>
          <xdr:colOff>0</xdr:colOff>
          <xdr:row>720964</xdr:row>
          <xdr:rowOff>0</xdr:rowOff>
        </xdr:to>
        <xdr:sp macro="" textlink="">
          <xdr:nvSpPr>
            <xdr:cNvPr id="61705" name="Button 265" hidden="1">
              <a:extLst>
                <a:ext uri="{63B3BB69-23CF-44E3-9099-C40C66FF867C}">
                  <a14:compatExt spid="_x0000_s617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786500</xdr:row>
          <xdr:rowOff>0</xdr:rowOff>
        </xdr:from>
        <xdr:to>
          <xdr:col>3075</xdr:col>
          <xdr:colOff>0</xdr:colOff>
          <xdr:row>786500</xdr:row>
          <xdr:rowOff>0</xdr:rowOff>
        </xdr:to>
        <xdr:sp macro="" textlink="">
          <xdr:nvSpPr>
            <xdr:cNvPr id="61706" name="Button 266" hidden="1">
              <a:extLst>
                <a:ext uri="{63B3BB69-23CF-44E3-9099-C40C66FF867C}">
                  <a14:compatExt spid="_x0000_s617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852036</xdr:row>
          <xdr:rowOff>0</xdr:rowOff>
        </xdr:from>
        <xdr:to>
          <xdr:col>3075</xdr:col>
          <xdr:colOff>0</xdr:colOff>
          <xdr:row>852036</xdr:row>
          <xdr:rowOff>0</xdr:rowOff>
        </xdr:to>
        <xdr:sp macro="" textlink="">
          <xdr:nvSpPr>
            <xdr:cNvPr id="61707" name="Button 267" hidden="1">
              <a:extLst>
                <a:ext uri="{63B3BB69-23CF-44E3-9099-C40C66FF867C}">
                  <a14:compatExt spid="_x0000_s617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917572</xdr:row>
          <xdr:rowOff>0</xdr:rowOff>
        </xdr:from>
        <xdr:to>
          <xdr:col>3075</xdr:col>
          <xdr:colOff>0</xdr:colOff>
          <xdr:row>917572</xdr:row>
          <xdr:rowOff>0</xdr:rowOff>
        </xdr:to>
        <xdr:sp macro="" textlink="">
          <xdr:nvSpPr>
            <xdr:cNvPr id="61708" name="Button 268" hidden="1">
              <a:extLst>
                <a:ext uri="{63B3BB69-23CF-44E3-9099-C40C66FF867C}">
                  <a14:compatExt spid="_x0000_s617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3075</xdr:col>
          <xdr:colOff>0</xdr:colOff>
          <xdr:row>983108</xdr:row>
          <xdr:rowOff>0</xdr:rowOff>
        </xdr:from>
        <xdr:to>
          <xdr:col>3075</xdr:col>
          <xdr:colOff>0</xdr:colOff>
          <xdr:row>983108</xdr:row>
          <xdr:rowOff>0</xdr:rowOff>
        </xdr:to>
        <xdr:sp macro="" textlink="">
          <xdr:nvSpPr>
            <xdr:cNvPr id="61709" name="Button 269" hidden="1">
              <a:extLst>
                <a:ext uri="{63B3BB69-23CF-44E3-9099-C40C66FF867C}">
                  <a14:compatExt spid="_x0000_s617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67</xdr:row>
          <xdr:rowOff>0</xdr:rowOff>
        </xdr:from>
        <xdr:to>
          <xdr:col>3331</xdr:col>
          <xdr:colOff>0</xdr:colOff>
          <xdr:row>67</xdr:row>
          <xdr:rowOff>0</xdr:rowOff>
        </xdr:to>
        <xdr:sp macro="" textlink="">
          <xdr:nvSpPr>
            <xdr:cNvPr id="61710" name="Button 270" hidden="1">
              <a:extLst>
                <a:ext uri="{63B3BB69-23CF-44E3-9099-C40C66FF867C}">
                  <a14:compatExt spid="_x0000_s617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65604</xdr:row>
          <xdr:rowOff>0</xdr:rowOff>
        </xdr:from>
        <xdr:to>
          <xdr:col>3331</xdr:col>
          <xdr:colOff>0</xdr:colOff>
          <xdr:row>65604</xdr:row>
          <xdr:rowOff>0</xdr:rowOff>
        </xdr:to>
        <xdr:sp macro="" textlink="">
          <xdr:nvSpPr>
            <xdr:cNvPr id="61711" name="Button 271" hidden="1">
              <a:extLst>
                <a:ext uri="{63B3BB69-23CF-44E3-9099-C40C66FF867C}">
                  <a14:compatExt spid="_x0000_s617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131140</xdr:row>
          <xdr:rowOff>0</xdr:rowOff>
        </xdr:from>
        <xdr:to>
          <xdr:col>3331</xdr:col>
          <xdr:colOff>0</xdr:colOff>
          <xdr:row>131140</xdr:row>
          <xdr:rowOff>0</xdr:rowOff>
        </xdr:to>
        <xdr:sp macro="" textlink="">
          <xdr:nvSpPr>
            <xdr:cNvPr id="61712" name="Button 272" hidden="1">
              <a:extLst>
                <a:ext uri="{63B3BB69-23CF-44E3-9099-C40C66FF867C}">
                  <a14:compatExt spid="_x0000_s617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196676</xdr:row>
          <xdr:rowOff>0</xdr:rowOff>
        </xdr:from>
        <xdr:to>
          <xdr:col>3331</xdr:col>
          <xdr:colOff>0</xdr:colOff>
          <xdr:row>196676</xdr:row>
          <xdr:rowOff>0</xdr:rowOff>
        </xdr:to>
        <xdr:sp macro="" textlink="">
          <xdr:nvSpPr>
            <xdr:cNvPr id="61713" name="Button 273" hidden="1">
              <a:extLst>
                <a:ext uri="{63B3BB69-23CF-44E3-9099-C40C66FF867C}">
                  <a14:compatExt spid="_x0000_s617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262212</xdr:row>
          <xdr:rowOff>0</xdr:rowOff>
        </xdr:from>
        <xdr:to>
          <xdr:col>3331</xdr:col>
          <xdr:colOff>0</xdr:colOff>
          <xdr:row>262212</xdr:row>
          <xdr:rowOff>0</xdr:rowOff>
        </xdr:to>
        <xdr:sp macro="" textlink="">
          <xdr:nvSpPr>
            <xdr:cNvPr id="61714" name="Button 274" hidden="1">
              <a:extLst>
                <a:ext uri="{63B3BB69-23CF-44E3-9099-C40C66FF867C}">
                  <a14:compatExt spid="_x0000_s617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327748</xdr:row>
          <xdr:rowOff>0</xdr:rowOff>
        </xdr:from>
        <xdr:to>
          <xdr:col>3331</xdr:col>
          <xdr:colOff>0</xdr:colOff>
          <xdr:row>327748</xdr:row>
          <xdr:rowOff>0</xdr:rowOff>
        </xdr:to>
        <xdr:sp macro="" textlink="">
          <xdr:nvSpPr>
            <xdr:cNvPr id="61715" name="Button 275" hidden="1">
              <a:extLst>
                <a:ext uri="{63B3BB69-23CF-44E3-9099-C40C66FF867C}">
                  <a14:compatExt spid="_x0000_s617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393284</xdr:row>
          <xdr:rowOff>0</xdr:rowOff>
        </xdr:from>
        <xdr:to>
          <xdr:col>3331</xdr:col>
          <xdr:colOff>0</xdr:colOff>
          <xdr:row>393284</xdr:row>
          <xdr:rowOff>0</xdr:rowOff>
        </xdr:to>
        <xdr:sp macro="" textlink="">
          <xdr:nvSpPr>
            <xdr:cNvPr id="61716" name="Button 276" hidden="1">
              <a:extLst>
                <a:ext uri="{63B3BB69-23CF-44E3-9099-C40C66FF867C}">
                  <a14:compatExt spid="_x0000_s617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458820</xdr:row>
          <xdr:rowOff>0</xdr:rowOff>
        </xdr:from>
        <xdr:to>
          <xdr:col>3331</xdr:col>
          <xdr:colOff>0</xdr:colOff>
          <xdr:row>458820</xdr:row>
          <xdr:rowOff>0</xdr:rowOff>
        </xdr:to>
        <xdr:sp macro="" textlink="">
          <xdr:nvSpPr>
            <xdr:cNvPr id="61717" name="Button 277" hidden="1">
              <a:extLst>
                <a:ext uri="{63B3BB69-23CF-44E3-9099-C40C66FF867C}">
                  <a14:compatExt spid="_x0000_s617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524356</xdr:row>
          <xdr:rowOff>0</xdr:rowOff>
        </xdr:from>
        <xdr:to>
          <xdr:col>3331</xdr:col>
          <xdr:colOff>0</xdr:colOff>
          <xdr:row>524356</xdr:row>
          <xdr:rowOff>0</xdr:rowOff>
        </xdr:to>
        <xdr:sp macro="" textlink="">
          <xdr:nvSpPr>
            <xdr:cNvPr id="61718" name="Button 278" hidden="1">
              <a:extLst>
                <a:ext uri="{63B3BB69-23CF-44E3-9099-C40C66FF867C}">
                  <a14:compatExt spid="_x0000_s617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589892</xdr:row>
          <xdr:rowOff>0</xdr:rowOff>
        </xdr:from>
        <xdr:to>
          <xdr:col>3331</xdr:col>
          <xdr:colOff>0</xdr:colOff>
          <xdr:row>589892</xdr:row>
          <xdr:rowOff>0</xdr:rowOff>
        </xdr:to>
        <xdr:sp macro="" textlink="">
          <xdr:nvSpPr>
            <xdr:cNvPr id="61719" name="Button 279" hidden="1">
              <a:extLst>
                <a:ext uri="{63B3BB69-23CF-44E3-9099-C40C66FF867C}">
                  <a14:compatExt spid="_x0000_s617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655428</xdr:row>
          <xdr:rowOff>0</xdr:rowOff>
        </xdr:from>
        <xdr:to>
          <xdr:col>3331</xdr:col>
          <xdr:colOff>0</xdr:colOff>
          <xdr:row>655428</xdr:row>
          <xdr:rowOff>0</xdr:rowOff>
        </xdr:to>
        <xdr:sp macro="" textlink="">
          <xdr:nvSpPr>
            <xdr:cNvPr id="61720" name="Button 280" hidden="1">
              <a:extLst>
                <a:ext uri="{63B3BB69-23CF-44E3-9099-C40C66FF867C}">
                  <a14:compatExt spid="_x0000_s617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720964</xdr:row>
          <xdr:rowOff>0</xdr:rowOff>
        </xdr:from>
        <xdr:to>
          <xdr:col>3331</xdr:col>
          <xdr:colOff>0</xdr:colOff>
          <xdr:row>720964</xdr:row>
          <xdr:rowOff>0</xdr:rowOff>
        </xdr:to>
        <xdr:sp macro="" textlink="">
          <xdr:nvSpPr>
            <xdr:cNvPr id="61721" name="Button 281" hidden="1">
              <a:extLst>
                <a:ext uri="{63B3BB69-23CF-44E3-9099-C40C66FF867C}">
                  <a14:compatExt spid="_x0000_s617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786500</xdr:row>
          <xdr:rowOff>0</xdr:rowOff>
        </xdr:from>
        <xdr:to>
          <xdr:col>3331</xdr:col>
          <xdr:colOff>0</xdr:colOff>
          <xdr:row>786500</xdr:row>
          <xdr:rowOff>0</xdr:rowOff>
        </xdr:to>
        <xdr:sp macro="" textlink="">
          <xdr:nvSpPr>
            <xdr:cNvPr id="61722" name="Button 282" hidden="1">
              <a:extLst>
                <a:ext uri="{63B3BB69-23CF-44E3-9099-C40C66FF867C}">
                  <a14:compatExt spid="_x0000_s617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852036</xdr:row>
          <xdr:rowOff>0</xdr:rowOff>
        </xdr:from>
        <xdr:to>
          <xdr:col>3331</xdr:col>
          <xdr:colOff>0</xdr:colOff>
          <xdr:row>852036</xdr:row>
          <xdr:rowOff>0</xdr:rowOff>
        </xdr:to>
        <xdr:sp macro="" textlink="">
          <xdr:nvSpPr>
            <xdr:cNvPr id="61723" name="Button 283" hidden="1">
              <a:extLst>
                <a:ext uri="{63B3BB69-23CF-44E3-9099-C40C66FF867C}">
                  <a14:compatExt spid="_x0000_s617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917572</xdr:row>
          <xdr:rowOff>0</xdr:rowOff>
        </xdr:from>
        <xdr:to>
          <xdr:col>3331</xdr:col>
          <xdr:colOff>0</xdr:colOff>
          <xdr:row>917572</xdr:row>
          <xdr:rowOff>0</xdr:rowOff>
        </xdr:to>
        <xdr:sp macro="" textlink="">
          <xdr:nvSpPr>
            <xdr:cNvPr id="61724" name="Button 284" hidden="1">
              <a:extLst>
                <a:ext uri="{63B3BB69-23CF-44E3-9099-C40C66FF867C}">
                  <a14:compatExt spid="_x0000_s617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3331</xdr:col>
          <xdr:colOff>0</xdr:colOff>
          <xdr:row>983108</xdr:row>
          <xdr:rowOff>0</xdr:rowOff>
        </xdr:from>
        <xdr:to>
          <xdr:col>3331</xdr:col>
          <xdr:colOff>0</xdr:colOff>
          <xdr:row>983108</xdr:row>
          <xdr:rowOff>0</xdr:rowOff>
        </xdr:to>
        <xdr:sp macro="" textlink="">
          <xdr:nvSpPr>
            <xdr:cNvPr id="61725" name="Button 285" hidden="1">
              <a:extLst>
                <a:ext uri="{63B3BB69-23CF-44E3-9099-C40C66FF867C}">
                  <a14:compatExt spid="_x0000_s617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67</xdr:row>
          <xdr:rowOff>0</xdr:rowOff>
        </xdr:from>
        <xdr:to>
          <xdr:col>3587</xdr:col>
          <xdr:colOff>0</xdr:colOff>
          <xdr:row>67</xdr:row>
          <xdr:rowOff>0</xdr:rowOff>
        </xdr:to>
        <xdr:sp macro="" textlink="">
          <xdr:nvSpPr>
            <xdr:cNvPr id="61726" name="Button 286" hidden="1">
              <a:extLst>
                <a:ext uri="{63B3BB69-23CF-44E3-9099-C40C66FF867C}">
                  <a14:compatExt spid="_x0000_s617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65604</xdr:row>
          <xdr:rowOff>0</xdr:rowOff>
        </xdr:from>
        <xdr:to>
          <xdr:col>3587</xdr:col>
          <xdr:colOff>0</xdr:colOff>
          <xdr:row>65604</xdr:row>
          <xdr:rowOff>0</xdr:rowOff>
        </xdr:to>
        <xdr:sp macro="" textlink="">
          <xdr:nvSpPr>
            <xdr:cNvPr id="61727" name="Button 287" hidden="1">
              <a:extLst>
                <a:ext uri="{63B3BB69-23CF-44E3-9099-C40C66FF867C}">
                  <a14:compatExt spid="_x0000_s617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131140</xdr:row>
          <xdr:rowOff>0</xdr:rowOff>
        </xdr:from>
        <xdr:to>
          <xdr:col>3587</xdr:col>
          <xdr:colOff>0</xdr:colOff>
          <xdr:row>131140</xdr:row>
          <xdr:rowOff>0</xdr:rowOff>
        </xdr:to>
        <xdr:sp macro="" textlink="">
          <xdr:nvSpPr>
            <xdr:cNvPr id="61728" name="Button 288" hidden="1">
              <a:extLst>
                <a:ext uri="{63B3BB69-23CF-44E3-9099-C40C66FF867C}">
                  <a14:compatExt spid="_x0000_s617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196676</xdr:row>
          <xdr:rowOff>0</xdr:rowOff>
        </xdr:from>
        <xdr:to>
          <xdr:col>3587</xdr:col>
          <xdr:colOff>0</xdr:colOff>
          <xdr:row>196676</xdr:row>
          <xdr:rowOff>0</xdr:rowOff>
        </xdr:to>
        <xdr:sp macro="" textlink="">
          <xdr:nvSpPr>
            <xdr:cNvPr id="61729" name="Button 289" hidden="1">
              <a:extLst>
                <a:ext uri="{63B3BB69-23CF-44E3-9099-C40C66FF867C}">
                  <a14:compatExt spid="_x0000_s617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262212</xdr:row>
          <xdr:rowOff>0</xdr:rowOff>
        </xdr:from>
        <xdr:to>
          <xdr:col>3587</xdr:col>
          <xdr:colOff>0</xdr:colOff>
          <xdr:row>262212</xdr:row>
          <xdr:rowOff>0</xdr:rowOff>
        </xdr:to>
        <xdr:sp macro="" textlink="">
          <xdr:nvSpPr>
            <xdr:cNvPr id="61730" name="Button 290" hidden="1">
              <a:extLst>
                <a:ext uri="{63B3BB69-23CF-44E3-9099-C40C66FF867C}">
                  <a14:compatExt spid="_x0000_s617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327748</xdr:row>
          <xdr:rowOff>0</xdr:rowOff>
        </xdr:from>
        <xdr:to>
          <xdr:col>3587</xdr:col>
          <xdr:colOff>0</xdr:colOff>
          <xdr:row>327748</xdr:row>
          <xdr:rowOff>0</xdr:rowOff>
        </xdr:to>
        <xdr:sp macro="" textlink="">
          <xdr:nvSpPr>
            <xdr:cNvPr id="61731" name="Button 291" hidden="1">
              <a:extLst>
                <a:ext uri="{63B3BB69-23CF-44E3-9099-C40C66FF867C}">
                  <a14:compatExt spid="_x0000_s617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393284</xdr:row>
          <xdr:rowOff>0</xdr:rowOff>
        </xdr:from>
        <xdr:to>
          <xdr:col>3587</xdr:col>
          <xdr:colOff>0</xdr:colOff>
          <xdr:row>393284</xdr:row>
          <xdr:rowOff>0</xdr:rowOff>
        </xdr:to>
        <xdr:sp macro="" textlink="">
          <xdr:nvSpPr>
            <xdr:cNvPr id="61732" name="Button 292" hidden="1">
              <a:extLst>
                <a:ext uri="{63B3BB69-23CF-44E3-9099-C40C66FF867C}">
                  <a14:compatExt spid="_x0000_s617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458820</xdr:row>
          <xdr:rowOff>0</xdr:rowOff>
        </xdr:from>
        <xdr:to>
          <xdr:col>3587</xdr:col>
          <xdr:colOff>0</xdr:colOff>
          <xdr:row>458820</xdr:row>
          <xdr:rowOff>0</xdr:rowOff>
        </xdr:to>
        <xdr:sp macro="" textlink="">
          <xdr:nvSpPr>
            <xdr:cNvPr id="61733" name="Button 293" hidden="1">
              <a:extLst>
                <a:ext uri="{63B3BB69-23CF-44E3-9099-C40C66FF867C}">
                  <a14:compatExt spid="_x0000_s617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524356</xdr:row>
          <xdr:rowOff>0</xdr:rowOff>
        </xdr:from>
        <xdr:to>
          <xdr:col>3587</xdr:col>
          <xdr:colOff>0</xdr:colOff>
          <xdr:row>524356</xdr:row>
          <xdr:rowOff>0</xdr:rowOff>
        </xdr:to>
        <xdr:sp macro="" textlink="">
          <xdr:nvSpPr>
            <xdr:cNvPr id="61734" name="Button 294" hidden="1">
              <a:extLst>
                <a:ext uri="{63B3BB69-23CF-44E3-9099-C40C66FF867C}">
                  <a14:compatExt spid="_x0000_s617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589892</xdr:row>
          <xdr:rowOff>0</xdr:rowOff>
        </xdr:from>
        <xdr:to>
          <xdr:col>3587</xdr:col>
          <xdr:colOff>0</xdr:colOff>
          <xdr:row>589892</xdr:row>
          <xdr:rowOff>0</xdr:rowOff>
        </xdr:to>
        <xdr:sp macro="" textlink="">
          <xdr:nvSpPr>
            <xdr:cNvPr id="61735" name="Button 295" hidden="1">
              <a:extLst>
                <a:ext uri="{63B3BB69-23CF-44E3-9099-C40C66FF867C}">
                  <a14:compatExt spid="_x0000_s617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655428</xdr:row>
          <xdr:rowOff>0</xdr:rowOff>
        </xdr:from>
        <xdr:to>
          <xdr:col>3587</xdr:col>
          <xdr:colOff>0</xdr:colOff>
          <xdr:row>655428</xdr:row>
          <xdr:rowOff>0</xdr:rowOff>
        </xdr:to>
        <xdr:sp macro="" textlink="">
          <xdr:nvSpPr>
            <xdr:cNvPr id="61736" name="Button 296" hidden="1">
              <a:extLst>
                <a:ext uri="{63B3BB69-23CF-44E3-9099-C40C66FF867C}">
                  <a14:compatExt spid="_x0000_s617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720964</xdr:row>
          <xdr:rowOff>0</xdr:rowOff>
        </xdr:from>
        <xdr:to>
          <xdr:col>3587</xdr:col>
          <xdr:colOff>0</xdr:colOff>
          <xdr:row>720964</xdr:row>
          <xdr:rowOff>0</xdr:rowOff>
        </xdr:to>
        <xdr:sp macro="" textlink="">
          <xdr:nvSpPr>
            <xdr:cNvPr id="61737" name="Button 297" hidden="1">
              <a:extLst>
                <a:ext uri="{63B3BB69-23CF-44E3-9099-C40C66FF867C}">
                  <a14:compatExt spid="_x0000_s617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786500</xdr:row>
          <xdr:rowOff>0</xdr:rowOff>
        </xdr:from>
        <xdr:to>
          <xdr:col>3587</xdr:col>
          <xdr:colOff>0</xdr:colOff>
          <xdr:row>786500</xdr:row>
          <xdr:rowOff>0</xdr:rowOff>
        </xdr:to>
        <xdr:sp macro="" textlink="">
          <xdr:nvSpPr>
            <xdr:cNvPr id="61738" name="Button 298" hidden="1">
              <a:extLst>
                <a:ext uri="{63B3BB69-23CF-44E3-9099-C40C66FF867C}">
                  <a14:compatExt spid="_x0000_s617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852036</xdr:row>
          <xdr:rowOff>0</xdr:rowOff>
        </xdr:from>
        <xdr:to>
          <xdr:col>3587</xdr:col>
          <xdr:colOff>0</xdr:colOff>
          <xdr:row>852036</xdr:row>
          <xdr:rowOff>0</xdr:rowOff>
        </xdr:to>
        <xdr:sp macro="" textlink="">
          <xdr:nvSpPr>
            <xdr:cNvPr id="61739" name="Button 299" hidden="1">
              <a:extLst>
                <a:ext uri="{63B3BB69-23CF-44E3-9099-C40C66FF867C}">
                  <a14:compatExt spid="_x0000_s617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917572</xdr:row>
          <xdr:rowOff>0</xdr:rowOff>
        </xdr:from>
        <xdr:to>
          <xdr:col>3587</xdr:col>
          <xdr:colOff>0</xdr:colOff>
          <xdr:row>917572</xdr:row>
          <xdr:rowOff>0</xdr:rowOff>
        </xdr:to>
        <xdr:sp macro="" textlink="">
          <xdr:nvSpPr>
            <xdr:cNvPr id="61740" name="Button 300" hidden="1">
              <a:extLst>
                <a:ext uri="{63B3BB69-23CF-44E3-9099-C40C66FF867C}">
                  <a14:compatExt spid="_x0000_s617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3587</xdr:col>
          <xdr:colOff>0</xdr:colOff>
          <xdr:row>983108</xdr:row>
          <xdr:rowOff>0</xdr:rowOff>
        </xdr:from>
        <xdr:to>
          <xdr:col>3587</xdr:col>
          <xdr:colOff>0</xdr:colOff>
          <xdr:row>983108</xdr:row>
          <xdr:rowOff>0</xdr:rowOff>
        </xdr:to>
        <xdr:sp macro="" textlink="">
          <xdr:nvSpPr>
            <xdr:cNvPr id="61741" name="Button 301" hidden="1">
              <a:extLst>
                <a:ext uri="{63B3BB69-23CF-44E3-9099-C40C66FF867C}">
                  <a14:compatExt spid="_x0000_s617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67</xdr:row>
          <xdr:rowOff>0</xdr:rowOff>
        </xdr:from>
        <xdr:to>
          <xdr:col>3843</xdr:col>
          <xdr:colOff>0</xdr:colOff>
          <xdr:row>67</xdr:row>
          <xdr:rowOff>0</xdr:rowOff>
        </xdr:to>
        <xdr:sp macro="" textlink="">
          <xdr:nvSpPr>
            <xdr:cNvPr id="61742" name="Button 302" hidden="1">
              <a:extLst>
                <a:ext uri="{63B3BB69-23CF-44E3-9099-C40C66FF867C}">
                  <a14:compatExt spid="_x0000_s617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65604</xdr:row>
          <xdr:rowOff>0</xdr:rowOff>
        </xdr:from>
        <xdr:to>
          <xdr:col>3843</xdr:col>
          <xdr:colOff>0</xdr:colOff>
          <xdr:row>65604</xdr:row>
          <xdr:rowOff>0</xdr:rowOff>
        </xdr:to>
        <xdr:sp macro="" textlink="">
          <xdr:nvSpPr>
            <xdr:cNvPr id="61743" name="Button 303" hidden="1">
              <a:extLst>
                <a:ext uri="{63B3BB69-23CF-44E3-9099-C40C66FF867C}">
                  <a14:compatExt spid="_x0000_s617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131140</xdr:row>
          <xdr:rowOff>0</xdr:rowOff>
        </xdr:from>
        <xdr:to>
          <xdr:col>3843</xdr:col>
          <xdr:colOff>0</xdr:colOff>
          <xdr:row>131140</xdr:row>
          <xdr:rowOff>0</xdr:rowOff>
        </xdr:to>
        <xdr:sp macro="" textlink="">
          <xdr:nvSpPr>
            <xdr:cNvPr id="61744" name="Button 304" hidden="1">
              <a:extLst>
                <a:ext uri="{63B3BB69-23CF-44E3-9099-C40C66FF867C}">
                  <a14:compatExt spid="_x0000_s617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196676</xdr:row>
          <xdr:rowOff>0</xdr:rowOff>
        </xdr:from>
        <xdr:to>
          <xdr:col>3843</xdr:col>
          <xdr:colOff>0</xdr:colOff>
          <xdr:row>196676</xdr:row>
          <xdr:rowOff>0</xdr:rowOff>
        </xdr:to>
        <xdr:sp macro="" textlink="">
          <xdr:nvSpPr>
            <xdr:cNvPr id="61745" name="Button 305" hidden="1">
              <a:extLst>
                <a:ext uri="{63B3BB69-23CF-44E3-9099-C40C66FF867C}">
                  <a14:compatExt spid="_x0000_s617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262212</xdr:row>
          <xdr:rowOff>0</xdr:rowOff>
        </xdr:from>
        <xdr:to>
          <xdr:col>3843</xdr:col>
          <xdr:colOff>0</xdr:colOff>
          <xdr:row>262212</xdr:row>
          <xdr:rowOff>0</xdr:rowOff>
        </xdr:to>
        <xdr:sp macro="" textlink="">
          <xdr:nvSpPr>
            <xdr:cNvPr id="61746" name="Button 306" hidden="1">
              <a:extLst>
                <a:ext uri="{63B3BB69-23CF-44E3-9099-C40C66FF867C}">
                  <a14:compatExt spid="_x0000_s617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327748</xdr:row>
          <xdr:rowOff>0</xdr:rowOff>
        </xdr:from>
        <xdr:to>
          <xdr:col>3843</xdr:col>
          <xdr:colOff>0</xdr:colOff>
          <xdr:row>327748</xdr:row>
          <xdr:rowOff>0</xdr:rowOff>
        </xdr:to>
        <xdr:sp macro="" textlink="">
          <xdr:nvSpPr>
            <xdr:cNvPr id="61747" name="Button 307" hidden="1">
              <a:extLst>
                <a:ext uri="{63B3BB69-23CF-44E3-9099-C40C66FF867C}">
                  <a14:compatExt spid="_x0000_s617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393284</xdr:row>
          <xdr:rowOff>0</xdr:rowOff>
        </xdr:from>
        <xdr:to>
          <xdr:col>3843</xdr:col>
          <xdr:colOff>0</xdr:colOff>
          <xdr:row>393284</xdr:row>
          <xdr:rowOff>0</xdr:rowOff>
        </xdr:to>
        <xdr:sp macro="" textlink="">
          <xdr:nvSpPr>
            <xdr:cNvPr id="61748" name="Button 308" hidden="1">
              <a:extLst>
                <a:ext uri="{63B3BB69-23CF-44E3-9099-C40C66FF867C}">
                  <a14:compatExt spid="_x0000_s617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458820</xdr:row>
          <xdr:rowOff>0</xdr:rowOff>
        </xdr:from>
        <xdr:to>
          <xdr:col>3843</xdr:col>
          <xdr:colOff>0</xdr:colOff>
          <xdr:row>458820</xdr:row>
          <xdr:rowOff>0</xdr:rowOff>
        </xdr:to>
        <xdr:sp macro="" textlink="">
          <xdr:nvSpPr>
            <xdr:cNvPr id="61749" name="Button 309" hidden="1">
              <a:extLst>
                <a:ext uri="{63B3BB69-23CF-44E3-9099-C40C66FF867C}">
                  <a14:compatExt spid="_x0000_s617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524356</xdr:row>
          <xdr:rowOff>0</xdr:rowOff>
        </xdr:from>
        <xdr:to>
          <xdr:col>3843</xdr:col>
          <xdr:colOff>0</xdr:colOff>
          <xdr:row>524356</xdr:row>
          <xdr:rowOff>0</xdr:rowOff>
        </xdr:to>
        <xdr:sp macro="" textlink="">
          <xdr:nvSpPr>
            <xdr:cNvPr id="61750" name="Button 310" hidden="1">
              <a:extLst>
                <a:ext uri="{63B3BB69-23CF-44E3-9099-C40C66FF867C}">
                  <a14:compatExt spid="_x0000_s617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589892</xdr:row>
          <xdr:rowOff>0</xdr:rowOff>
        </xdr:from>
        <xdr:to>
          <xdr:col>3843</xdr:col>
          <xdr:colOff>0</xdr:colOff>
          <xdr:row>589892</xdr:row>
          <xdr:rowOff>0</xdr:rowOff>
        </xdr:to>
        <xdr:sp macro="" textlink="">
          <xdr:nvSpPr>
            <xdr:cNvPr id="61751" name="Button 311" hidden="1">
              <a:extLst>
                <a:ext uri="{63B3BB69-23CF-44E3-9099-C40C66FF867C}">
                  <a14:compatExt spid="_x0000_s617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655428</xdr:row>
          <xdr:rowOff>0</xdr:rowOff>
        </xdr:from>
        <xdr:to>
          <xdr:col>3843</xdr:col>
          <xdr:colOff>0</xdr:colOff>
          <xdr:row>655428</xdr:row>
          <xdr:rowOff>0</xdr:rowOff>
        </xdr:to>
        <xdr:sp macro="" textlink="">
          <xdr:nvSpPr>
            <xdr:cNvPr id="61752" name="Button 312" hidden="1">
              <a:extLst>
                <a:ext uri="{63B3BB69-23CF-44E3-9099-C40C66FF867C}">
                  <a14:compatExt spid="_x0000_s617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720964</xdr:row>
          <xdr:rowOff>0</xdr:rowOff>
        </xdr:from>
        <xdr:to>
          <xdr:col>3843</xdr:col>
          <xdr:colOff>0</xdr:colOff>
          <xdr:row>720964</xdr:row>
          <xdr:rowOff>0</xdr:rowOff>
        </xdr:to>
        <xdr:sp macro="" textlink="">
          <xdr:nvSpPr>
            <xdr:cNvPr id="61753" name="Button 313" hidden="1">
              <a:extLst>
                <a:ext uri="{63B3BB69-23CF-44E3-9099-C40C66FF867C}">
                  <a14:compatExt spid="_x0000_s617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786500</xdr:row>
          <xdr:rowOff>0</xdr:rowOff>
        </xdr:from>
        <xdr:to>
          <xdr:col>3843</xdr:col>
          <xdr:colOff>0</xdr:colOff>
          <xdr:row>786500</xdr:row>
          <xdr:rowOff>0</xdr:rowOff>
        </xdr:to>
        <xdr:sp macro="" textlink="">
          <xdr:nvSpPr>
            <xdr:cNvPr id="61754" name="Button 314" hidden="1">
              <a:extLst>
                <a:ext uri="{63B3BB69-23CF-44E3-9099-C40C66FF867C}">
                  <a14:compatExt spid="_x0000_s617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852036</xdr:row>
          <xdr:rowOff>0</xdr:rowOff>
        </xdr:from>
        <xdr:to>
          <xdr:col>3843</xdr:col>
          <xdr:colOff>0</xdr:colOff>
          <xdr:row>852036</xdr:row>
          <xdr:rowOff>0</xdr:rowOff>
        </xdr:to>
        <xdr:sp macro="" textlink="">
          <xdr:nvSpPr>
            <xdr:cNvPr id="61755" name="Button 315" hidden="1">
              <a:extLst>
                <a:ext uri="{63B3BB69-23CF-44E3-9099-C40C66FF867C}">
                  <a14:compatExt spid="_x0000_s617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917572</xdr:row>
          <xdr:rowOff>0</xdr:rowOff>
        </xdr:from>
        <xdr:to>
          <xdr:col>3843</xdr:col>
          <xdr:colOff>0</xdr:colOff>
          <xdr:row>917572</xdr:row>
          <xdr:rowOff>0</xdr:rowOff>
        </xdr:to>
        <xdr:sp macro="" textlink="">
          <xdr:nvSpPr>
            <xdr:cNvPr id="61756" name="Button 316" hidden="1">
              <a:extLst>
                <a:ext uri="{63B3BB69-23CF-44E3-9099-C40C66FF867C}">
                  <a14:compatExt spid="_x0000_s617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3843</xdr:col>
          <xdr:colOff>0</xdr:colOff>
          <xdr:row>983108</xdr:row>
          <xdr:rowOff>0</xdr:rowOff>
        </xdr:from>
        <xdr:to>
          <xdr:col>3843</xdr:col>
          <xdr:colOff>0</xdr:colOff>
          <xdr:row>983108</xdr:row>
          <xdr:rowOff>0</xdr:rowOff>
        </xdr:to>
        <xdr:sp macro="" textlink="">
          <xdr:nvSpPr>
            <xdr:cNvPr id="61757" name="Button 317" hidden="1">
              <a:extLst>
                <a:ext uri="{63B3BB69-23CF-44E3-9099-C40C66FF867C}">
                  <a14:compatExt spid="_x0000_s617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67</xdr:row>
          <xdr:rowOff>0</xdr:rowOff>
        </xdr:from>
        <xdr:to>
          <xdr:col>4099</xdr:col>
          <xdr:colOff>0</xdr:colOff>
          <xdr:row>67</xdr:row>
          <xdr:rowOff>0</xdr:rowOff>
        </xdr:to>
        <xdr:sp macro="" textlink="">
          <xdr:nvSpPr>
            <xdr:cNvPr id="61758" name="Button 318" hidden="1">
              <a:extLst>
                <a:ext uri="{63B3BB69-23CF-44E3-9099-C40C66FF867C}">
                  <a14:compatExt spid="_x0000_s617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65604</xdr:row>
          <xdr:rowOff>0</xdr:rowOff>
        </xdr:from>
        <xdr:to>
          <xdr:col>4099</xdr:col>
          <xdr:colOff>0</xdr:colOff>
          <xdr:row>65604</xdr:row>
          <xdr:rowOff>0</xdr:rowOff>
        </xdr:to>
        <xdr:sp macro="" textlink="">
          <xdr:nvSpPr>
            <xdr:cNvPr id="61759" name="Button 319" hidden="1">
              <a:extLst>
                <a:ext uri="{63B3BB69-23CF-44E3-9099-C40C66FF867C}">
                  <a14:compatExt spid="_x0000_s617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131140</xdr:row>
          <xdr:rowOff>0</xdr:rowOff>
        </xdr:from>
        <xdr:to>
          <xdr:col>4099</xdr:col>
          <xdr:colOff>0</xdr:colOff>
          <xdr:row>131140</xdr:row>
          <xdr:rowOff>0</xdr:rowOff>
        </xdr:to>
        <xdr:sp macro="" textlink="">
          <xdr:nvSpPr>
            <xdr:cNvPr id="61760" name="Button 320" hidden="1">
              <a:extLst>
                <a:ext uri="{63B3BB69-23CF-44E3-9099-C40C66FF867C}">
                  <a14:compatExt spid="_x0000_s617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196676</xdr:row>
          <xdr:rowOff>0</xdr:rowOff>
        </xdr:from>
        <xdr:to>
          <xdr:col>4099</xdr:col>
          <xdr:colOff>0</xdr:colOff>
          <xdr:row>196676</xdr:row>
          <xdr:rowOff>0</xdr:rowOff>
        </xdr:to>
        <xdr:sp macro="" textlink="">
          <xdr:nvSpPr>
            <xdr:cNvPr id="61761" name="Button 321" hidden="1">
              <a:extLst>
                <a:ext uri="{63B3BB69-23CF-44E3-9099-C40C66FF867C}">
                  <a14:compatExt spid="_x0000_s617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262212</xdr:row>
          <xdr:rowOff>0</xdr:rowOff>
        </xdr:from>
        <xdr:to>
          <xdr:col>4099</xdr:col>
          <xdr:colOff>0</xdr:colOff>
          <xdr:row>262212</xdr:row>
          <xdr:rowOff>0</xdr:rowOff>
        </xdr:to>
        <xdr:sp macro="" textlink="">
          <xdr:nvSpPr>
            <xdr:cNvPr id="61762" name="Button 322" hidden="1">
              <a:extLst>
                <a:ext uri="{63B3BB69-23CF-44E3-9099-C40C66FF867C}">
                  <a14:compatExt spid="_x0000_s617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327748</xdr:row>
          <xdr:rowOff>0</xdr:rowOff>
        </xdr:from>
        <xdr:to>
          <xdr:col>4099</xdr:col>
          <xdr:colOff>0</xdr:colOff>
          <xdr:row>327748</xdr:row>
          <xdr:rowOff>0</xdr:rowOff>
        </xdr:to>
        <xdr:sp macro="" textlink="">
          <xdr:nvSpPr>
            <xdr:cNvPr id="61763" name="Button 323" hidden="1">
              <a:extLst>
                <a:ext uri="{63B3BB69-23CF-44E3-9099-C40C66FF867C}">
                  <a14:compatExt spid="_x0000_s617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393284</xdr:row>
          <xdr:rowOff>0</xdr:rowOff>
        </xdr:from>
        <xdr:to>
          <xdr:col>4099</xdr:col>
          <xdr:colOff>0</xdr:colOff>
          <xdr:row>393284</xdr:row>
          <xdr:rowOff>0</xdr:rowOff>
        </xdr:to>
        <xdr:sp macro="" textlink="">
          <xdr:nvSpPr>
            <xdr:cNvPr id="61764" name="Button 324" hidden="1">
              <a:extLst>
                <a:ext uri="{63B3BB69-23CF-44E3-9099-C40C66FF867C}">
                  <a14:compatExt spid="_x0000_s617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458820</xdr:row>
          <xdr:rowOff>0</xdr:rowOff>
        </xdr:from>
        <xdr:to>
          <xdr:col>4099</xdr:col>
          <xdr:colOff>0</xdr:colOff>
          <xdr:row>458820</xdr:row>
          <xdr:rowOff>0</xdr:rowOff>
        </xdr:to>
        <xdr:sp macro="" textlink="">
          <xdr:nvSpPr>
            <xdr:cNvPr id="61765" name="Button 325" hidden="1">
              <a:extLst>
                <a:ext uri="{63B3BB69-23CF-44E3-9099-C40C66FF867C}">
                  <a14:compatExt spid="_x0000_s617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524356</xdr:row>
          <xdr:rowOff>0</xdr:rowOff>
        </xdr:from>
        <xdr:to>
          <xdr:col>4099</xdr:col>
          <xdr:colOff>0</xdr:colOff>
          <xdr:row>524356</xdr:row>
          <xdr:rowOff>0</xdr:rowOff>
        </xdr:to>
        <xdr:sp macro="" textlink="">
          <xdr:nvSpPr>
            <xdr:cNvPr id="61766" name="Button 326" hidden="1">
              <a:extLst>
                <a:ext uri="{63B3BB69-23CF-44E3-9099-C40C66FF867C}">
                  <a14:compatExt spid="_x0000_s617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589892</xdr:row>
          <xdr:rowOff>0</xdr:rowOff>
        </xdr:from>
        <xdr:to>
          <xdr:col>4099</xdr:col>
          <xdr:colOff>0</xdr:colOff>
          <xdr:row>589892</xdr:row>
          <xdr:rowOff>0</xdr:rowOff>
        </xdr:to>
        <xdr:sp macro="" textlink="">
          <xdr:nvSpPr>
            <xdr:cNvPr id="61767" name="Button 327" hidden="1">
              <a:extLst>
                <a:ext uri="{63B3BB69-23CF-44E3-9099-C40C66FF867C}">
                  <a14:compatExt spid="_x0000_s617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655428</xdr:row>
          <xdr:rowOff>0</xdr:rowOff>
        </xdr:from>
        <xdr:to>
          <xdr:col>4099</xdr:col>
          <xdr:colOff>0</xdr:colOff>
          <xdr:row>655428</xdr:row>
          <xdr:rowOff>0</xdr:rowOff>
        </xdr:to>
        <xdr:sp macro="" textlink="">
          <xdr:nvSpPr>
            <xdr:cNvPr id="61768" name="Button 328" hidden="1">
              <a:extLst>
                <a:ext uri="{63B3BB69-23CF-44E3-9099-C40C66FF867C}">
                  <a14:compatExt spid="_x0000_s617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720964</xdr:row>
          <xdr:rowOff>0</xdr:rowOff>
        </xdr:from>
        <xdr:to>
          <xdr:col>4099</xdr:col>
          <xdr:colOff>0</xdr:colOff>
          <xdr:row>720964</xdr:row>
          <xdr:rowOff>0</xdr:rowOff>
        </xdr:to>
        <xdr:sp macro="" textlink="">
          <xdr:nvSpPr>
            <xdr:cNvPr id="61769" name="Button 329" hidden="1">
              <a:extLst>
                <a:ext uri="{63B3BB69-23CF-44E3-9099-C40C66FF867C}">
                  <a14:compatExt spid="_x0000_s617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786500</xdr:row>
          <xdr:rowOff>0</xdr:rowOff>
        </xdr:from>
        <xdr:to>
          <xdr:col>4099</xdr:col>
          <xdr:colOff>0</xdr:colOff>
          <xdr:row>786500</xdr:row>
          <xdr:rowOff>0</xdr:rowOff>
        </xdr:to>
        <xdr:sp macro="" textlink="">
          <xdr:nvSpPr>
            <xdr:cNvPr id="61770" name="Button 330" hidden="1">
              <a:extLst>
                <a:ext uri="{63B3BB69-23CF-44E3-9099-C40C66FF867C}">
                  <a14:compatExt spid="_x0000_s617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852036</xdr:row>
          <xdr:rowOff>0</xdr:rowOff>
        </xdr:from>
        <xdr:to>
          <xdr:col>4099</xdr:col>
          <xdr:colOff>0</xdr:colOff>
          <xdr:row>852036</xdr:row>
          <xdr:rowOff>0</xdr:rowOff>
        </xdr:to>
        <xdr:sp macro="" textlink="">
          <xdr:nvSpPr>
            <xdr:cNvPr id="61771" name="Button 331" hidden="1">
              <a:extLst>
                <a:ext uri="{63B3BB69-23CF-44E3-9099-C40C66FF867C}">
                  <a14:compatExt spid="_x0000_s617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917572</xdr:row>
          <xdr:rowOff>0</xdr:rowOff>
        </xdr:from>
        <xdr:to>
          <xdr:col>4099</xdr:col>
          <xdr:colOff>0</xdr:colOff>
          <xdr:row>917572</xdr:row>
          <xdr:rowOff>0</xdr:rowOff>
        </xdr:to>
        <xdr:sp macro="" textlink="">
          <xdr:nvSpPr>
            <xdr:cNvPr id="61772" name="Button 332" hidden="1">
              <a:extLst>
                <a:ext uri="{63B3BB69-23CF-44E3-9099-C40C66FF867C}">
                  <a14:compatExt spid="_x0000_s617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4099</xdr:col>
          <xdr:colOff>0</xdr:colOff>
          <xdr:row>983108</xdr:row>
          <xdr:rowOff>0</xdr:rowOff>
        </xdr:from>
        <xdr:to>
          <xdr:col>4099</xdr:col>
          <xdr:colOff>0</xdr:colOff>
          <xdr:row>983108</xdr:row>
          <xdr:rowOff>0</xdr:rowOff>
        </xdr:to>
        <xdr:sp macro="" textlink="">
          <xdr:nvSpPr>
            <xdr:cNvPr id="61773" name="Button 333" hidden="1">
              <a:extLst>
                <a:ext uri="{63B3BB69-23CF-44E3-9099-C40C66FF867C}">
                  <a14:compatExt spid="_x0000_s617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67</xdr:row>
          <xdr:rowOff>0</xdr:rowOff>
        </xdr:from>
        <xdr:to>
          <xdr:col>4355</xdr:col>
          <xdr:colOff>0</xdr:colOff>
          <xdr:row>67</xdr:row>
          <xdr:rowOff>0</xdr:rowOff>
        </xdr:to>
        <xdr:sp macro="" textlink="">
          <xdr:nvSpPr>
            <xdr:cNvPr id="61774" name="Button 334" hidden="1">
              <a:extLst>
                <a:ext uri="{63B3BB69-23CF-44E3-9099-C40C66FF867C}">
                  <a14:compatExt spid="_x0000_s617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65604</xdr:row>
          <xdr:rowOff>0</xdr:rowOff>
        </xdr:from>
        <xdr:to>
          <xdr:col>4355</xdr:col>
          <xdr:colOff>0</xdr:colOff>
          <xdr:row>65604</xdr:row>
          <xdr:rowOff>0</xdr:rowOff>
        </xdr:to>
        <xdr:sp macro="" textlink="">
          <xdr:nvSpPr>
            <xdr:cNvPr id="61775" name="Button 335" hidden="1">
              <a:extLst>
                <a:ext uri="{63B3BB69-23CF-44E3-9099-C40C66FF867C}">
                  <a14:compatExt spid="_x0000_s617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131140</xdr:row>
          <xdr:rowOff>0</xdr:rowOff>
        </xdr:from>
        <xdr:to>
          <xdr:col>4355</xdr:col>
          <xdr:colOff>0</xdr:colOff>
          <xdr:row>131140</xdr:row>
          <xdr:rowOff>0</xdr:rowOff>
        </xdr:to>
        <xdr:sp macro="" textlink="">
          <xdr:nvSpPr>
            <xdr:cNvPr id="61776" name="Button 336" hidden="1">
              <a:extLst>
                <a:ext uri="{63B3BB69-23CF-44E3-9099-C40C66FF867C}">
                  <a14:compatExt spid="_x0000_s617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196676</xdr:row>
          <xdr:rowOff>0</xdr:rowOff>
        </xdr:from>
        <xdr:to>
          <xdr:col>4355</xdr:col>
          <xdr:colOff>0</xdr:colOff>
          <xdr:row>196676</xdr:row>
          <xdr:rowOff>0</xdr:rowOff>
        </xdr:to>
        <xdr:sp macro="" textlink="">
          <xdr:nvSpPr>
            <xdr:cNvPr id="61777" name="Button 337" hidden="1">
              <a:extLst>
                <a:ext uri="{63B3BB69-23CF-44E3-9099-C40C66FF867C}">
                  <a14:compatExt spid="_x0000_s617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262212</xdr:row>
          <xdr:rowOff>0</xdr:rowOff>
        </xdr:from>
        <xdr:to>
          <xdr:col>4355</xdr:col>
          <xdr:colOff>0</xdr:colOff>
          <xdr:row>262212</xdr:row>
          <xdr:rowOff>0</xdr:rowOff>
        </xdr:to>
        <xdr:sp macro="" textlink="">
          <xdr:nvSpPr>
            <xdr:cNvPr id="61778" name="Button 338" hidden="1">
              <a:extLst>
                <a:ext uri="{63B3BB69-23CF-44E3-9099-C40C66FF867C}">
                  <a14:compatExt spid="_x0000_s617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327748</xdr:row>
          <xdr:rowOff>0</xdr:rowOff>
        </xdr:from>
        <xdr:to>
          <xdr:col>4355</xdr:col>
          <xdr:colOff>0</xdr:colOff>
          <xdr:row>327748</xdr:row>
          <xdr:rowOff>0</xdr:rowOff>
        </xdr:to>
        <xdr:sp macro="" textlink="">
          <xdr:nvSpPr>
            <xdr:cNvPr id="61779" name="Button 339" hidden="1">
              <a:extLst>
                <a:ext uri="{63B3BB69-23CF-44E3-9099-C40C66FF867C}">
                  <a14:compatExt spid="_x0000_s617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393284</xdr:row>
          <xdr:rowOff>0</xdr:rowOff>
        </xdr:from>
        <xdr:to>
          <xdr:col>4355</xdr:col>
          <xdr:colOff>0</xdr:colOff>
          <xdr:row>393284</xdr:row>
          <xdr:rowOff>0</xdr:rowOff>
        </xdr:to>
        <xdr:sp macro="" textlink="">
          <xdr:nvSpPr>
            <xdr:cNvPr id="61780" name="Button 340" hidden="1">
              <a:extLst>
                <a:ext uri="{63B3BB69-23CF-44E3-9099-C40C66FF867C}">
                  <a14:compatExt spid="_x0000_s617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458820</xdr:row>
          <xdr:rowOff>0</xdr:rowOff>
        </xdr:from>
        <xdr:to>
          <xdr:col>4355</xdr:col>
          <xdr:colOff>0</xdr:colOff>
          <xdr:row>458820</xdr:row>
          <xdr:rowOff>0</xdr:rowOff>
        </xdr:to>
        <xdr:sp macro="" textlink="">
          <xdr:nvSpPr>
            <xdr:cNvPr id="61781" name="Button 341" hidden="1">
              <a:extLst>
                <a:ext uri="{63B3BB69-23CF-44E3-9099-C40C66FF867C}">
                  <a14:compatExt spid="_x0000_s617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524356</xdr:row>
          <xdr:rowOff>0</xdr:rowOff>
        </xdr:from>
        <xdr:to>
          <xdr:col>4355</xdr:col>
          <xdr:colOff>0</xdr:colOff>
          <xdr:row>524356</xdr:row>
          <xdr:rowOff>0</xdr:rowOff>
        </xdr:to>
        <xdr:sp macro="" textlink="">
          <xdr:nvSpPr>
            <xdr:cNvPr id="61782" name="Button 342" hidden="1">
              <a:extLst>
                <a:ext uri="{63B3BB69-23CF-44E3-9099-C40C66FF867C}">
                  <a14:compatExt spid="_x0000_s617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589892</xdr:row>
          <xdr:rowOff>0</xdr:rowOff>
        </xdr:from>
        <xdr:to>
          <xdr:col>4355</xdr:col>
          <xdr:colOff>0</xdr:colOff>
          <xdr:row>589892</xdr:row>
          <xdr:rowOff>0</xdr:rowOff>
        </xdr:to>
        <xdr:sp macro="" textlink="">
          <xdr:nvSpPr>
            <xdr:cNvPr id="61783" name="Button 343" hidden="1">
              <a:extLst>
                <a:ext uri="{63B3BB69-23CF-44E3-9099-C40C66FF867C}">
                  <a14:compatExt spid="_x0000_s617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655428</xdr:row>
          <xdr:rowOff>0</xdr:rowOff>
        </xdr:from>
        <xdr:to>
          <xdr:col>4355</xdr:col>
          <xdr:colOff>0</xdr:colOff>
          <xdr:row>655428</xdr:row>
          <xdr:rowOff>0</xdr:rowOff>
        </xdr:to>
        <xdr:sp macro="" textlink="">
          <xdr:nvSpPr>
            <xdr:cNvPr id="61784" name="Button 344" hidden="1">
              <a:extLst>
                <a:ext uri="{63B3BB69-23CF-44E3-9099-C40C66FF867C}">
                  <a14:compatExt spid="_x0000_s617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720964</xdr:row>
          <xdr:rowOff>0</xdr:rowOff>
        </xdr:from>
        <xdr:to>
          <xdr:col>4355</xdr:col>
          <xdr:colOff>0</xdr:colOff>
          <xdr:row>720964</xdr:row>
          <xdr:rowOff>0</xdr:rowOff>
        </xdr:to>
        <xdr:sp macro="" textlink="">
          <xdr:nvSpPr>
            <xdr:cNvPr id="61785" name="Button 345" hidden="1">
              <a:extLst>
                <a:ext uri="{63B3BB69-23CF-44E3-9099-C40C66FF867C}">
                  <a14:compatExt spid="_x0000_s617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786500</xdr:row>
          <xdr:rowOff>0</xdr:rowOff>
        </xdr:from>
        <xdr:to>
          <xdr:col>4355</xdr:col>
          <xdr:colOff>0</xdr:colOff>
          <xdr:row>786500</xdr:row>
          <xdr:rowOff>0</xdr:rowOff>
        </xdr:to>
        <xdr:sp macro="" textlink="">
          <xdr:nvSpPr>
            <xdr:cNvPr id="61786" name="Button 346" hidden="1">
              <a:extLst>
                <a:ext uri="{63B3BB69-23CF-44E3-9099-C40C66FF867C}">
                  <a14:compatExt spid="_x0000_s617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852036</xdr:row>
          <xdr:rowOff>0</xdr:rowOff>
        </xdr:from>
        <xdr:to>
          <xdr:col>4355</xdr:col>
          <xdr:colOff>0</xdr:colOff>
          <xdr:row>852036</xdr:row>
          <xdr:rowOff>0</xdr:rowOff>
        </xdr:to>
        <xdr:sp macro="" textlink="">
          <xdr:nvSpPr>
            <xdr:cNvPr id="61787" name="Button 347" hidden="1">
              <a:extLst>
                <a:ext uri="{63B3BB69-23CF-44E3-9099-C40C66FF867C}">
                  <a14:compatExt spid="_x0000_s617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917572</xdr:row>
          <xdr:rowOff>0</xdr:rowOff>
        </xdr:from>
        <xdr:to>
          <xdr:col>4355</xdr:col>
          <xdr:colOff>0</xdr:colOff>
          <xdr:row>917572</xdr:row>
          <xdr:rowOff>0</xdr:rowOff>
        </xdr:to>
        <xdr:sp macro="" textlink="">
          <xdr:nvSpPr>
            <xdr:cNvPr id="61788" name="Button 348" hidden="1">
              <a:extLst>
                <a:ext uri="{63B3BB69-23CF-44E3-9099-C40C66FF867C}">
                  <a14:compatExt spid="_x0000_s617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4355</xdr:col>
          <xdr:colOff>0</xdr:colOff>
          <xdr:row>983108</xdr:row>
          <xdr:rowOff>0</xdr:rowOff>
        </xdr:from>
        <xdr:to>
          <xdr:col>4355</xdr:col>
          <xdr:colOff>0</xdr:colOff>
          <xdr:row>983108</xdr:row>
          <xdr:rowOff>0</xdr:rowOff>
        </xdr:to>
        <xdr:sp macro="" textlink="">
          <xdr:nvSpPr>
            <xdr:cNvPr id="61789" name="Button 349" hidden="1">
              <a:extLst>
                <a:ext uri="{63B3BB69-23CF-44E3-9099-C40C66FF867C}">
                  <a14:compatExt spid="_x0000_s617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67</xdr:row>
          <xdr:rowOff>0</xdr:rowOff>
        </xdr:from>
        <xdr:to>
          <xdr:col>4611</xdr:col>
          <xdr:colOff>0</xdr:colOff>
          <xdr:row>67</xdr:row>
          <xdr:rowOff>0</xdr:rowOff>
        </xdr:to>
        <xdr:sp macro="" textlink="">
          <xdr:nvSpPr>
            <xdr:cNvPr id="61790" name="Button 350" hidden="1">
              <a:extLst>
                <a:ext uri="{63B3BB69-23CF-44E3-9099-C40C66FF867C}">
                  <a14:compatExt spid="_x0000_s617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65604</xdr:row>
          <xdr:rowOff>0</xdr:rowOff>
        </xdr:from>
        <xdr:to>
          <xdr:col>4611</xdr:col>
          <xdr:colOff>0</xdr:colOff>
          <xdr:row>65604</xdr:row>
          <xdr:rowOff>0</xdr:rowOff>
        </xdr:to>
        <xdr:sp macro="" textlink="">
          <xdr:nvSpPr>
            <xdr:cNvPr id="61791" name="Button 351" hidden="1">
              <a:extLst>
                <a:ext uri="{63B3BB69-23CF-44E3-9099-C40C66FF867C}">
                  <a14:compatExt spid="_x0000_s617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131140</xdr:row>
          <xdr:rowOff>0</xdr:rowOff>
        </xdr:from>
        <xdr:to>
          <xdr:col>4611</xdr:col>
          <xdr:colOff>0</xdr:colOff>
          <xdr:row>131140</xdr:row>
          <xdr:rowOff>0</xdr:rowOff>
        </xdr:to>
        <xdr:sp macro="" textlink="">
          <xdr:nvSpPr>
            <xdr:cNvPr id="61792" name="Button 352" hidden="1">
              <a:extLst>
                <a:ext uri="{63B3BB69-23CF-44E3-9099-C40C66FF867C}">
                  <a14:compatExt spid="_x0000_s617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196676</xdr:row>
          <xdr:rowOff>0</xdr:rowOff>
        </xdr:from>
        <xdr:to>
          <xdr:col>4611</xdr:col>
          <xdr:colOff>0</xdr:colOff>
          <xdr:row>196676</xdr:row>
          <xdr:rowOff>0</xdr:rowOff>
        </xdr:to>
        <xdr:sp macro="" textlink="">
          <xdr:nvSpPr>
            <xdr:cNvPr id="61793" name="Button 353" hidden="1">
              <a:extLst>
                <a:ext uri="{63B3BB69-23CF-44E3-9099-C40C66FF867C}">
                  <a14:compatExt spid="_x0000_s617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262212</xdr:row>
          <xdr:rowOff>0</xdr:rowOff>
        </xdr:from>
        <xdr:to>
          <xdr:col>4611</xdr:col>
          <xdr:colOff>0</xdr:colOff>
          <xdr:row>262212</xdr:row>
          <xdr:rowOff>0</xdr:rowOff>
        </xdr:to>
        <xdr:sp macro="" textlink="">
          <xdr:nvSpPr>
            <xdr:cNvPr id="61794" name="Button 354" hidden="1">
              <a:extLst>
                <a:ext uri="{63B3BB69-23CF-44E3-9099-C40C66FF867C}">
                  <a14:compatExt spid="_x0000_s617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327748</xdr:row>
          <xdr:rowOff>0</xdr:rowOff>
        </xdr:from>
        <xdr:to>
          <xdr:col>4611</xdr:col>
          <xdr:colOff>0</xdr:colOff>
          <xdr:row>327748</xdr:row>
          <xdr:rowOff>0</xdr:rowOff>
        </xdr:to>
        <xdr:sp macro="" textlink="">
          <xdr:nvSpPr>
            <xdr:cNvPr id="61795" name="Button 355" hidden="1">
              <a:extLst>
                <a:ext uri="{63B3BB69-23CF-44E3-9099-C40C66FF867C}">
                  <a14:compatExt spid="_x0000_s617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393284</xdr:row>
          <xdr:rowOff>0</xdr:rowOff>
        </xdr:from>
        <xdr:to>
          <xdr:col>4611</xdr:col>
          <xdr:colOff>0</xdr:colOff>
          <xdr:row>393284</xdr:row>
          <xdr:rowOff>0</xdr:rowOff>
        </xdr:to>
        <xdr:sp macro="" textlink="">
          <xdr:nvSpPr>
            <xdr:cNvPr id="61796" name="Button 356" hidden="1">
              <a:extLst>
                <a:ext uri="{63B3BB69-23CF-44E3-9099-C40C66FF867C}">
                  <a14:compatExt spid="_x0000_s617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458820</xdr:row>
          <xdr:rowOff>0</xdr:rowOff>
        </xdr:from>
        <xdr:to>
          <xdr:col>4611</xdr:col>
          <xdr:colOff>0</xdr:colOff>
          <xdr:row>458820</xdr:row>
          <xdr:rowOff>0</xdr:rowOff>
        </xdr:to>
        <xdr:sp macro="" textlink="">
          <xdr:nvSpPr>
            <xdr:cNvPr id="61797" name="Button 357" hidden="1">
              <a:extLst>
                <a:ext uri="{63B3BB69-23CF-44E3-9099-C40C66FF867C}">
                  <a14:compatExt spid="_x0000_s617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524356</xdr:row>
          <xdr:rowOff>0</xdr:rowOff>
        </xdr:from>
        <xdr:to>
          <xdr:col>4611</xdr:col>
          <xdr:colOff>0</xdr:colOff>
          <xdr:row>524356</xdr:row>
          <xdr:rowOff>0</xdr:rowOff>
        </xdr:to>
        <xdr:sp macro="" textlink="">
          <xdr:nvSpPr>
            <xdr:cNvPr id="61798" name="Button 358" hidden="1">
              <a:extLst>
                <a:ext uri="{63B3BB69-23CF-44E3-9099-C40C66FF867C}">
                  <a14:compatExt spid="_x0000_s617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589892</xdr:row>
          <xdr:rowOff>0</xdr:rowOff>
        </xdr:from>
        <xdr:to>
          <xdr:col>4611</xdr:col>
          <xdr:colOff>0</xdr:colOff>
          <xdr:row>589892</xdr:row>
          <xdr:rowOff>0</xdr:rowOff>
        </xdr:to>
        <xdr:sp macro="" textlink="">
          <xdr:nvSpPr>
            <xdr:cNvPr id="61799" name="Button 359" hidden="1">
              <a:extLst>
                <a:ext uri="{63B3BB69-23CF-44E3-9099-C40C66FF867C}">
                  <a14:compatExt spid="_x0000_s617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655428</xdr:row>
          <xdr:rowOff>0</xdr:rowOff>
        </xdr:from>
        <xdr:to>
          <xdr:col>4611</xdr:col>
          <xdr:colOff>0</xdr:colOff>
          <xdr:row>655428</xdr:row>
          <xdr:rowOff>0</xdr:rowOff>
        </xdr:to>
        <xdr:sp macro="" textlink="">
          <xdr:nvSpPr>
            <xdr:cNvPr id="61800" name="Button 360" hidden="1">
              <a:extLst>
                <a:ext uri="{63B3BB69-23CF-44E3-9099-C40C66FF867C}">
                  <a14:compatExt spid="_x0000_s618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720964</xdr:row>
          <xdr:rowOff>0</xdr:rowOff>
        </xdr:from>
        <xdr:to>
          <xdr:col>4611</xdr:col>
          <xdr:colOff>0</xdr:colOff>
          <xdr:row>720964</xdr:row>
          <xdr:rowOff>0</xdr:rowOff>
        </xdr:to>
        <xdr:sp macro="" textlink="">
          <xdr:nvSpPr>
            <xdr:cNvPr id="61801" name="Button 361" hidden="1">
              <a:extLst>
                <a:ext uri="{63B3BB69-23CF-44E3-9099-C40C66FF867C}">
                  <a14:compatExt spid="_x0000_s618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786500</xdr:row>
          <xdr:rowOff>0</xdr:rowOff>
        </xdr:from>
        <xdr:to>
          <xdr:col>4611</xdr:col>
          <xdr:colOff>0</xdr:colOff>
          <xdr:row>786500</xdr:row>
          <xdr:rowOff>0</xdr:rowOff>
        </xdr:to>
        <xdr:sp macro="" textlink="">
          <xdr:nvSpPr>
            <xdr:cNvPr id="61802" name="Button 362" hidden="1">
              <a:extLst>
                <a:ext uri="{63B3BB69-23CF-44E3-9099-C40C66FF867C}">
                  <a14:compatExt spid="_x0000_s618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852036</xdr:row>
          <xdr:rowOff>0</xdr:rowOff>
        </xdr:from>
        <xdr:to>
          <xdr:col>4611</xdr:col>
          <xdr:colOff>0</xdr:colOff>
          <xdr:row>852036</xdr:row>
          <xdr:rowOff>0</xdr:rowOff>
        </xdr:to>
        <xdr:sp macro="" textlink="">
          <xdr:nvSpPr>
            <xdr:cNvPr id="61803" name="Button 363" hidden="1">
              <a:extLst>
                <a:ext uri="{63B3BB69-23CF-44E3-9099-C40C66FF867C}">
                  <a14:compatExt spid="_x0000_s618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917572</xdr:row>
          <xdr:rowOff>0</xdr:rowOff>
        </xdr:from>
        <xdr:to>
          <xdr:col>4611</xdr:col>
          <xdr:colOff>0</xdr:colOff>
          <xdr:row>917572</xdr:row>
          <xdr:rowOff>0</xdr:rowOff>
        </xdr:to>
        <xdr:sp macro="" textlink="">
          <xdr:nvSpPr>
            <xdr:cNvPr id="61804" name="Button 364" hidden="1">
              <a:extLst>
                <a:ext uri="{63B3BB69-23CF-44E3-9099-C40C66FF867C}">
                  <a14:compatExt spid="_x0000_s618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4611</xdr:col>
          <xdr:colOff>0</xdr:colOff>
          <xdr:row>983108</xdr:row>
          <xdr:rowOff>0</xdr:rowOff>
        </xdr:from>
        <xdr:to>
          <xdr:col>4611</xdr:col>
          <xdr:colOff>0</xdr:colOff>
          <xdr:row>983108</xdr:row>
          <xdr:rowOff>0</xdr:rowOff>
        </xdr:to>
        <xdr:sp macro="" textlink="">
          <xdr:nvSpPr>
            <xdr:cNvPr id="61805" name="Button 365" hidden="1">
              <a:extLst>
                <a:ext uri="{63B3BB69-23CF-44E3-9099-C40C66FF867C}">
                  <a14:compatExt spid="_x0000_s618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67</xdr:row>
          <xdr:rowOff>0</xdr:rowOff>
        </xdr:from>
        <xdr:to>
          <xdr:col>4867</xdr:col>
          <xdr:colOff>0</xdr:colOff>
          <xdr:row>67</xdr:row>
          <xdr:rowOff>0</xdr:rowOff>
        </xdr:to>
        <xdr:sp macro="" textlink="">
          <xdr:nvSpPr>
            <xdr:cNvPr id="61806" name="Button 366" hidden="1">
              <a:extLst>
                <a:ext uri="{63B3BB69-23CF-44E3-9099-C40C66FF867C}">
                  <a14:compatExt spid="_x0000_s618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65604</xdr:row>
          <xdr:rowOff>0</xdr:rowOff>
        </xdr:from>
        <xdr:to>
          <xdr:col>4867</xdr:col>
          <xdr:colOff>0</xdr:colOff>
          <xdr:row>65604</xdr:row>
          <xdr:rowOff>0</xdr:rowOff>
        </xdr:to>
        <xdr:sp macro="" textlink="">
          <xdr:nvSpPr>
            <xdr:cNvPr id="61807" name="Button 367" hidden="1">
              <a:extLst>
                <a:ext uri="{63B3BB69-23CF-44E3-9099-C40C66FF867C}">
                  <a14:compatExt spid="_x0000_s618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131140</xdr:row>
          <xdr:rowOff>0</xdr:rowOff>
        </xdr:from>
        <xdr:to>
          <xdr:col>4867</xdr:col>
          <xdr:colOff>0</xdr:colOff>
          <xdr:row>131140</xdr:row>
          <xdr:rowOff>0</xdr:rowOff>
        </xdr:to>
        <xdr:sp macro="" textlink="">
          <xdr:nvSpPr>
            <xdr:cNvPr id="61808" name="Button 368" hidden="1">
              <a:extLst>
                <a:ext uri="{63B3BB69-23CF-44E3-9099-C40C66FF867C}">
                  <a14:compatExt spid="_x0000_s618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196676</xdr:row>
          <xdr:rowOff>0</xdr:rowOff>
        </xdr:from>
        <xdr:to>
          <xdr:col>4867</xdr:col>
          <xdr:colOff>0</xdr:colOff>
          <xdr:row>196676</xdr:row>
          <xdr:rowOff>0</xdr:rowOff>
        </xdr:to>
        <xdr:sp macro="" textlink="">
          <xdr:nvSpPr>
            <xdr:cNvPr id="61809" name="Button 369" hidden="1">
              <a:extLst>
                <a:ext uri="{63B3BB69-23CF-44E3-9099-C40C66FF867C}">
                  <a14:compatExt spid="_x0000_s618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262212</xdr:row>
          <xdr:rowOff>0</xdr:rowOff>
        </xdr:from>
        <xdr:to>
          <xdr:col>4867</xdr:col>
          <xdr:colOff>0</xdr:colOff>
          <xdr:row>262212</xdr:row>
          <xdr:rowOff>0</xdr:rowOff>
        </xdr:to>
        <xdr:sp macro="" textlink="">
          <xdr:nvSpPr>
            <xdr:cNvPr id="61810" name="Button 370" hidden="1">
              <a:extLst>
                <a:ext uri="{63B3BB69-23CF-44E3-9099-C40C66FF867C}">
                  <a14:compatExt spid="_x0000_s618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327748</xdr:row>
          <xdr:rowOff>0</xdr:rowOff>
        </xdr:from>
        <xdr:to>
          <xdr:col>4867</xdr:col>
          <xdr:colOff>0</xdr:colOff>
          <xdr:row>327748</xdr:row>
          <xdr:rowOff>0</xdr:rowOff>
        </xdr:to>
        <xdr:sp macro="" textlink="">
          <xdr:nvSpPr>
            <xdr:cNvPr id="61811" name="Button 371" hidden="1">
              <a:extLst>
                <a:ext uri="{63B3BB69-23CF-44E3-9099-C40C66FF867C}">
                  <a14:compatExt spid="_x0000_s618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393284</xdr:row>
          <xdr:rowOff>0</xdr:rowOff>
        </xdr:from>
        <xdr:to>
          <xdr:col>4867</xdr:col>
          <xdr:colOff>0</xdr:colOff>
          <xdr:row>393284</xdr:row>
          <xdr:rowOff>0</xdr:rowOff>
        </xdr:to>
        <xdr:sp macro="" textlink="">
          <xdr:nvSpPr>
            <xdr:cNvPr id="61812" name="Button 372" hidden="1">
              <a:extLst>
                <a:ext uri="{63B3BB69-23CF-44E3-9099-C40C66FF867C}">
                  <a14:compatExt spid="_x0000_s618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458820</xdr:row>
          <xdr:rowOff>0</xdr:rowOff>
        </xdr:from>
        <xdr:to>
          <xdr:col>4867</xdr:col>
          <xdr:colOff>0</xdr:colOff>
          <xdr:row>458820</xdr:row>
          <xdr:rowOff>0</xdr:rowOff>
        </xdr:to>
        <xdr:sp macro="" textlink="">
          <xdr:nvSpPr>
            <xdr:cNvPr id="61813" name="Button 373" hidden="1">
              <a:extLst>
                <a:ext uri="{63B3BB69-23CF-44E3-9099-C40C66FF867C}">
                  <a14:compatExt spid="_x0000_s618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524356</xdr:row>
          <xdr:rowOff>0</xdr:rowOff>
        </xdr:from>
        <xdr:to>
          <xdr:col>4867</xdr:col>
          <xdr:colOff>0</xdr:colOff>
          <xdr:row>524356</xdr:row>
          <xdr:rowOff>0</xdr:rowOff>
        </xdr:to>
        <xdr:sp macro="" textlink="">
          <xdr:nvSpPr>
            <xdr:cNvPr id="61814" name="Button 374" hidden="1">
              <a:extLst>
                <a:ext uri="{63B3BB69-23CF-44E3-9099-C40C66FF867C}">
                  <a14:compatExt spid="_x0000_s618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589892</xdr:row>
          <xdr:rowOff>0</xdr:rowOff>
        </xdr:from>
        <xdr:to>
          <xdr:col>4867</xdr:col>
          <xdr:colOff>0</xdr:colOff>
          <xdr:row>589892</xdr:row>
          <xdr:rowOff>0</xdr:rowOff>
        </xdr:to>
        <xdr:sp macro="" textlink="">
          <xdr:nvSpPr>
            <xdr:cNvPr id="61815" name="Button 375" hidden="1">
              <a:extLst>
                <a:ext uri="{63B3BB69-23CF-44E3-9099-C40C66FF867C}">
                  <a14:compatExt spid="_x0000_s618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655428</xdr:row>
          <xdr:rowOff>0</xdr:rowOff>
        </xdr:from>
        <xdr:to>
          <xdr:col>4867</xdr:col>
          <xdr:colOff>0</xdr:colOff>
          <xdr:row>655428</xdr:row>
          <xdr:rowOff>0</xdr:rowOff>
        </xdr:to>
        <xdr:sp macro="" textlink="">
          <xdr:nvSpPr>
            <xdr:cNvPr id="61816" name="Button 376" hidden="1">
              <a:extLst>
                <a:ext uri="{63B3BB69-23CF-44E3-9099-C40C66FF867C}">
                  <a14:compatExt spid="_x0000_s618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720964</xdr:row>
          <xdr:rowOff>0</xdr:rowOff>
        </xdr:from>
        <xdr:to>
          <xdr:col>4867</xdr:col>
          <xdr:colOff>0</xdr:colOff>
          <xdr:row>720964</xdr:row>
          <xdr:rowOff>0</xdr:rowOff>
        </xdr:to>
        <xdr:sp macro="" textlink="">
          <xdr:nvSpPr>
            <xdr:cNvPr id="61817" name="Button 377" hidden="1">
              <a:extLst>
                <a:ext uri="{63B3BB69-23CF-44E3-9099-C40C66FF867C}">
                  <a14:compatExt spid="_x0000_s618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786500</xdr:row>
          <xdr:rowOff>0</xdr:rowOff>
        </xdr:from>
        <xdr:to>
          <xdr:col>4867</xdr:col>
          <xdr:colOff>0</xdr:colOff>
          <xdr:row>786500</xdr:row>
          <xdr:rowOff>0</xdr:rowOff>
        </xdr:to>
        <xdr:sp macro="" textlink="">
          <xdr:nvSpPr>
            <xdr:cNvPr id="61818" name="Button 378" hidden="1">
              <a:extLst>
                <a:ext uri="{63B3BB69-23CF-44E3-9099-C40C66FF867C}">
                  <a14:compatExt spid="_x0000_s618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852036</xdr:row>
          <xdr:rowOff>0</xdr:rowOff>
        </xdr:from>
        <xdr:to>
          <xdr:col>4867</xdr:col>
          <xdr:colOff>0</xdr:colOff>
          <xdr:row>852036</xdr:row>
          <xdr:rowOff>0</xdr:rowOff>
        </xdr:to>
        <xdr:sp macro="" textlink="">
          <xdr:nvSpPr>
            <xdr:cNvPr id="61819" name="Button 379" hidden="1">
              <a:extLst>
                <a:ext uri="{63B3BB69-23CF-44E3-9099-C40C66FF867C}">
                  <a14:compatExt spid="_x0000_s618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917572</xdr:row>
          <xdr:rowOff>0</xdr:rowOff>
        </xdr:from>
        <xdr:to>
          <xdr:col>4867</xdr:col>
          <xdr:colOff>0</xdr:colOff>
          <xdr:row>917572</xdr:row>
          <xdr:rowOff>0</xdr:rowOff>
        </xdr:to>
        <xdr:sp macro="" textlink="">
          <xdr:nvSpPr>
            <xdr:cNvPr id="61820" name="Button 380" hidden="1">
              <a:extLst>
                <a:ext uri="{63B3BB69-23CF-44E3-9099-C40C66FF867C}">
                  <a14:compatExt spid="_x0000_s618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4867</xdr:col>
          <xdr:colOff>0</xdr:colOff>
          <xdr:row>983108</xdr:row>
          <xdr:rowOff>0</xdr:rowOff>
        </xdr:from>
        <xdr:to>
          <xdr:col>4867</xdr:col>
          <xdr:colOff>0</xdr:colOff>
          <xdr:row>983108</xdr:row>
          <xdr:rowOff>0</xdr:rowOff>
        </xdr:to>
        <xdr:sp macro="" textlink="">
          <xdr:nvSpPr>
            <xdr:cNvPr id="61821" name="Button 381" hidden="1">
              <a:extLst>
                <a:ext uri="{63B3BB69-23CF-44E3-9099-C40C66FF867C}">
                  <a14:compatExt spid="_x0000_s618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67</xdr:row>
          <xdr:rowOff>0</xdr:rowOff>
        </xdr:from>
        <xdr:to>
          <xdr:col>5123</xdr:col>
          <xdr:colOff>0</xdr:colOff>
          <xdr:row>67</xdr:row>
          <xdr:rowOff>0</xdr:rowOff>
        </xdr:to>
        <xdr:sp macro="" textlink="">
          <xdr:nvSpPr>
            <xdr:cNvPr id="61822" name="Button 382" hidden="1">
              <a:extLst>
                <a:ext uri="{63B3BB69-23CF-44E3-9099-C40C66FF867C}">
                  <a14:compatExt spid="_x0000_s618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65604</xdr:row>
          <xdr:rowOff>0</xdr:rowOff>
        </xdr:from>
        <xdr:to>
          <xdr:col>5123</xdr:col>
          <xdr:colOff>0</xdr:colOff>
          <xdr:row>65604</xdr:row>
          <xdr:rowOff>0</xdr:rowOff>
        </xdr:to>
        <xdr:sp macro="" textlink="">
          <xdr:nvSpPr>
            <xdr:cNvPr id="61823" name="Button 383" hidden="1">
              <a:extLst>
                <a:ext uri="{63B3BB69-23CF-44E3-9099-C40C66FF867C}">
                  <a14:compatExt spid="_x0000_s618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131140</xdr:row>
          <xdr:rowOff>0</xdr:rowOff>
        </xdr:from>
        <xdr:to>
          <xdr:col>5123</xdr:col>
          <xdr:colOff>0</xdr:colOff>
          <xdr:row>131140</xdr:row>
          <xdr:rowOff>0</xdr:rowOff>
        </xdr:to>
        <xdr:sp macro="" textlink="">
          <xdr:nvSpPr>
            <xdr:cNvPr id="61824" name="Button 384" hidden="1">
              <a:extLst>
                <a:ext uri="{63B3BB69-23CF-44E3-9099-C40C66FF867C}">
                  <a14:compatExt spid="_x0000_s618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196676</xdr:row>
          <xdr:rowOff>0</xdr:rowOff>
        </xdr:from>
        <xdr:to>
          <xdr:col>5123</xdr:col>
          <xdr:colOff>0</xdr:colOff>
          <xdr:row>196676</xdr:row>
          <xdr:rowOff>0</xdr:rowOff>
        </xdr:to>
        <xdr:sp macro="" textlink="">
          <xdr:nvSpPr>
            <xdr:cNvPr id="61825" name="Button 385" hidden="1">
              <a:extLst>
                <a:ext uri="{63B3BB69-23CF-44E3-9099-C40C66FF867C}">
                  <a14:compatExt spid="_x0000_s618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262212</xdr:row>
          <xdr:rowOff>0</xdr:rowOff>
        </xdr:from>
        <xdr:to>
          <xdr:col>5123</xdr:col>
          <xdr:colOff>0</xdr:colOff>
          <xdr:row>262212</xdr:row>
          <xdr:rowOff>0</xdr:rowOff>
        </xdr:to>
        <xdr:sp macro="" textlink="">
          <xdr:nvSpPr>
            <xdr:cNvPr id="61826" name="Button 386" hidden="1">
              <a:extLst>
                <a:ext uri="{63B3BB69-23CF-44E3-9099-C40C66FF867C}">
                  <a14:compatExt spid="_x0000_s618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327748</xdr:row>
          <xdr:rowOff>0</xdr:rowOff>
        </xdr:from>
        <xdr:to>
          <xdr:col>5123</xdr:col>
          <xdr:colOff>0</xdr:colOff>
          <xdr:row>327748</xdr:row>
          <xdr:rowOff>0</xdr:rowOff>
        </xdr:to>
        <xdr:sp macro="" textlink="">
          <xdr:nvSpPr>
            <xdr:cNvPr id="61827" name="Button 387" hidden="1">
              <a:extLst>
                <a:ext uri="{63B3BB69-23CF-44E3-9099-C40C66FF867C}">
                  <a14:compatExt spid="_x0000_s618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393284</xdr:row>
          <xdr:rowOff>0</xdr:rowOff>
        </xdr:from>
        <xdr:to>
          <xdr:col>5123</xdr:col>
          <xdr:colOff>0</xdr:colOff>
          <xdr:row>393284</xdr:row>
          <xdr:rowOff>0</xdr:rowOff>
        </xdr:to>
        <xdr:sp macro="" textlink="">
          <xdr:nvSpPr>
            <xdr:cNvPr id="61828" name="Button 388" hidden="1">
              <a:extLst>
                <a:ext uri="{63B3BB69-23CF-44E3-9099-C40C66FF867C}">
                  <a14:compatExt spid="_x0000_s618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458820</xdr:row>
          <xdr:rowOff>0</xdr:rowOff>
        </xdr:from>
        <xdr:to>
          <xdr:col>5123</xdr:col>
          <xdr:colOff>0</xdr:colOff>
          <xdr:row>458820</xdr:row>
          <xdr:rowOff>0</xdr:rowOff>
        </xdr:to>
        <xdr:sp macro="" textlink="">
          <xdr:nvSpPr>
            <xdr:cNvPr id="61829" name="Button 389" hidden="1">
              <a:extLst>
                <a:ext uri="{63B3BB69-23CF-44E3-9099-C40C66FF867C}">
                  <a14:compatExt spid="_x0000_s618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524356</xdr:row>
          <xdr:rowOff>0</xdr:rowOff>
        </xdr:from>
        <xdr:to>
          <xdr:col>5123</xdr:col>
          <xdr:colOff>0</xdr:colOff>
          <xdr:row>524356</xdr:row>
          <xdr:rowOff>0</xdr:rowOff>
        </xdr:to>
        <xdr:sp macro="" textlink="">
          <xdr:nvSpPr>
            <xdr:cNvPr id="61830" name="Button 390" hidden="1">
              <a:extLst>
                <a:ext uri="{63B3BB69-23CF-44E3-9099-C40C66FF867C}">
                  <a14:compatExt spid="_x0000_s618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589892</xdr:row>
          <xdr:rowOff>0</xdr:rowOff>
        </xdr:from>
        <xdr:to>
          <xdr:col>5123</xdr:col>
          <xdr:colOff>0</xdr:colOff>
          <xdr:row>589892</xdr:row>
          <xdr:rowOff>0</xdr:rowOff>
        </xdr:to>
        <xdr:sp macro="" textlink="">
          <xdr:nvSpPr>
            <xdr:cNvPr id="61831" name="Button 391" hidden="1">
              <a:extLst>
                <a:ext uri="{63B3BB69-23CF-44E3-9099-C40C66FF867C}">
                  <a14:compatExt spid="_x0000_s618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655428</xdr:row>
          <xdr:rowOff>0</xdr:rowOff>
        </xdr:from>
        <xdr:to>
          <xdr:col>5123</xdr:col>
          <xdr:colOff>0</xdr:colOff>
          <xdr:row>655428</xdr:row>
          <xdr:rowOff>0</xdr:rowOff>
        </xdr:to>
        <xdr:sp macro="" textlink="">
          <xdr:nvSpPr>
            <xdr:cNvPr id="61832" name="Button 392" hidden="1">
              <a:extLst>
                <a:ext uri="{63B3BB69-23CF-44E3-9099-C40C66FF867C}">
                  <a14:compatExt spid="_x0000_s618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720964</xdr:row>
          <xdr:rowOff>0</xdr:rowOff>
        </xdr:from>
        <xdr:to>
          <xdr:col>5123</xdr:col>
          <xdr:colOff>0</xdr:colOff>
          <xdr:row>720964</xdr:row>
          <xdr:rowOff>0</xdr:rowOff>
        </xdr:to>
        <xdr:sp macro="" textlink="">
          <xdr:nvSpPr>
            <xdr:cNvPr id="61833" name="Button 393" hidden="1">
              <a:extLst>
                <a:ext uri="{63B3BB69-23CF-44E3-9099-C40C66FF867C}">
                  <a14:compatExt spid="_x0000_s618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786500</xdr:row>
          <xdr:rowOff>0</xdr:rowOff>
        </xdr:from>
        <xdr:to>
          <xdr:col>5123</xdr:col>
          <xdr:colOff>0</xdr:colOff>
          <xdr:row>786500</xdr:row>
          <xdr:rowOff>0</xdr:rowOff>
        </xdr:to>
        <xdr:sp macro="" textlink="">
          <xdr:nvSpPr>
            <xdr:cNvPr id="61834" name="Button 394" hidden="1">
              <a:extLst>
                <a:ext uri="{63B3BB69-23CF-44E3-9099-C40C66FF867C}">
                  <a14:compatExt spid="_x0000_s618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852036</xdr:row>
          <xdr:rowOff>0</xdr:rowOff>
        </xdr:from>
        <xdr:to>
          <xdr:col>5123</xdr:col>
          <xdr:colOff>0</xdr:colOff>
          <xdr:row>852036</xdr:row>
          <xdr:rowOff>0</xdr:rowOff>
        </xdr:to>
        <xdr:sp macro="" textlink="">
          <xdr:nvSpPr>
            <xdr:cNvPr id="61835" name="Button 395" hidden="1">
              <a:extLst>
                <a:ext uri="{63B3BB69-23CF-44E3-9099-C40C66FF867C}">
                  <a14:compatExt spid="_x0000_s618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917572</xdr:row>
          <xdr:rowOff>0</xdr:rowOff>
        </xdr:from>
        <xdr:to>
          <xdr:col>5123</xdr:col>
          <xdr:colOff>0</xdr:colOff>
          <xdr:row>917572</xdr:row>
          <xdr:rowOff>0</xdr:rowOff>
        </xdr:to>
        <xdr:sp macro="" textlink="">
          <xdr:nvSpPr>
            <xdr:cNvPr id="61836" name="Button 396" hidden="1">
              <a:extLst>
                <a:ext uri="{63B3BB69-23CF-44E3-9099-C40C66FF867C}">
                  <a14:compatExt spid="_x0000_s618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5123</xdr:col>
          <xdr:colOff>0</xdr:colOff>
          <xdr:row>983108</xdr:row>
          <xdr:rowOff>0</xdr:rowOff>
        </xdr:from>
        <xdr:to>
          <xdr:col>5123</xdr:col>
          <xdr:colOff>0</xdr:colOff>
          <xdr:row>983108</xdr:row>
          <xdr:rowOff>0</xdr:rowOff>
        </xdr:to>
        <xdr:sp macro="" textlink="">
          <xdr:nvSpPr>
            <xdr:cNvPr id="61837" name="Button 397" hidden="1">
              <a:extLst>
                <a:ext uri="{63B3BB69-23CF-44E3-9099-C40C66FF867C}">
                  <a14:compatExt spid="_x0000_s618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67</xdr:row>
          <xdr:rowOff>0</xdr:rowOff>
        </xdr:from>
        <xdr:to>
          <xdr:col>5379</xdr:col>
          <xdr:colOff>0</xdr:colOff>
          <xdr:row>67</xdr:row>
          <xdr:rowOff>0</xdr:rowOff>
        </xdr:to>
        <xdr:sp macro="" textlink="">
          <xdr:nvSpPr>
            <xdr:cNvPr id="61838" name="Button 398" hidden="1">
              <a:extLst>
                <a:ext uri="{63B3BB69-23CF-44E3-9099-C40C66FF867C}">
                  <a14:compatExt spid="_x0000_s618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65604</xdr:row>
          <xdr:rowOff>0</xdr:rowOff>
        </xdr:from>
        <xdr:to>
          <xdr:col>5379</xdr:col>
          <xdr:colOff>0</xdr:colOff>
          <xdr:row>65604</xdr:row>
          <xdr:rowOff>0</xdr:rowOff>
        </xdr:to>
        <xdr:sp macro="" textlink="">
          <xdr:nvSpPr>
            <xdr:cNvPr id="61839" name="Button 399" hidden="1">
              <a:extLst>
                <a:ext uri="{63B3BB69-23CF-44E3-9099-C40C66FF867C}">
                  <a14:compatExt spid="_x0000_s618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131140</xdr:row>
          <xdr:rowOff>0</xdr:rowOff>
        </xdr:from>
        <xdr:to>
          <xdr:col>5379</xdr:col>
          <xdr:colOff>0</xdr:colOff>
          <xdr:row>131140</xdr:row>
          <xdr:rowOff>0</xdr:rowOff>
        </xdr:to>
        <xdr:sp macro="" textlink="">
          <xdr:nvSpPr>
            <xdr:cNvPr id="61840" name="Button 400" hidden="1">
              <a:extLst>
                <a:ext uri="{63B3BB69-23CF-44E3-9099-C40C66FF867C}">
                  <a14:compatExt spid="_x0000_s618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196676</xdr:row>
          <xdr:rowOff>0</xdr:rowOff>
        </xdr:from>
        <xdr:to>
          <xdr:col>5379</xdr:col>
          <xdr:colOff>0</xdr:colOff>
          <xdr:row>196676</xdr:row>
          <xdr:rowOff>0</xdr:rowOff>
        </xdr:to>
        <xdr:sp macro="" textlink="">
          <xdr:nvSpPr>
            <xdr:cNvPr id="61841" name="Button 401" hidden="1">
              <a:extLst>
                <a:ext uri="{63B3BB69-23CF-44E3-9099-C40C66FF867C}">
                  <a14:compatExt spid="_x0000_s618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262212</xdr:row>
          <xdr:rowOff>0</xdr:rowOff>
        </xdr:from>
        <xdr:to>
          <xdr:col>5379</xdr:col>
          <xdr:colOff>0</xdr:colOff>
          <xdr:row>262212</xdr:row>
          <xdr:rowOff>0</xdr:rowOff>
        </xdr:to>
        <xdr:sp macro="" textlink="">
          <xdr:nvSpPr>
            <xdr:cNvPr id="61842" name="Button 402" hidden="1">
              <a:extLst>
                <a:ext uri="{63B3BB69-23CF-44E3-9099-C40C66FF867C}">
                  <a14:compatExt spid="_x0000_s618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327748</xdr:row>
          <xdr:rowOff>0</xdr:rowOff>
        </xdr:from>
        <xdr:to>
          <xdr:col>5379</xdr:col>
          <xdr:colOff>0</xdr:colOff>
          <xdr:row>327748</xdr:row>
          <xdr:rowOff>0</xdr:rowOff>
        </xdr:to>
        <xdr:sp macro="" textlink="">
          <xdr:nvSpPr>
            <xdr:cNvPr id="61843" name="Button 403" hidden="1">
              <a:extLst>
                <a:ext uri="{63B3BB69-23CF-44E3-9099-C40C66FF867C}">
                  <a14:compatExt spid="_x0000_s618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393284</xdr:row>
          <xdr:rowOff>0</xdr:rowOff>
        </xdr:from>
        <xdr:to>
          <xdr:col>5379</xdr:col>
          <xdr:colOff>0</xdr:colOff>
          <xdr:row>393284</xdr:row>
          <xdr:rowOff>0</xdr:rowOff>
        </xdr:to>
        <xdr:sp macro="" textlink="">
          <xdr:nvSpPr>
            <xdr:cNvPr id="61844" name="Button 404" hidden="1">
              <a:extLst>
                <a:ext uri="{63B3BB69-23CF-44E3-9099-C40C66FF867C}">
                  <a14:compatExt spid="_x0000_s618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458820</xdr:row>
          <xdr:rowOff>0</xdr:rowOff>
        </xdr:from>
        <xdr:to>
          <xdr:col>5379</xdr:col>
          <xdr:colOff>0</xdr:colOff>
          <xdr:row>458820</xdr:row>
          <xdr:rowOff>0</xdr:rowOff>
        </xdr:to>
        <xdr:sp macro="" textlink="">
          <xdr:nvSpPr>
            <xdr:cNvPr id="61845" name="Button 405" hidden="1">
              <a:extLst>
                <a:ext uri="{63B3BB69-23CF-44E3-9099-C40C66FF867C}">
                  <a14:compatExt spid="_x0000_s618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524356</xdr:row>
          <xdr:rowOff>0</xdr:rowOff>
        </xdr:from>
        <xdr:to>
          <xdr:col>5379</xdr:col>
          <xdr:colOff>0</xdr:colOff>
          <xdr:row>524356</xdr:row>
          <xdr:rowOff>0</xdr:rowOff>
        </xdr:to>
        <xdr:sp macro="" textlink="">
          <xdr:nvSpPr>
            <xdr:cNvPr id="61846" name="Button 406" hidden="1">
              <a:extLst>
                <a:ext uri="{63B3BB69-23CF-44E3-9099-C40C66FF867C}">
                  <a14:compatExt spid="_x0000_s618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589892</xdr:row>
          <xdr:rowOff>0</xdr:rowOff>
        </xdr:from>
        <xdr:to>
          <xdr:col>5379</xdr:col>
          <xdr:colOff>0</xdr:colOff>
          <xdr:row>589892</xdr:row>
          <xdr:rowOff>0</xdr:rowOff>
        </xdr:to>
        <xdr:sp macro="" textlink="">
          <xdr:nvSpPr>
            <xdr:cNvPr id="61847" name="Button 407" hidden="1">
              <a:extLst>
                <a:ext uri="{63B3BB69-23CF-44E3-9099-C40C66FF867C}">
                  <a14:compatExt spid="_x0000_s618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655428</xdr:row>
          <xdr:rowOff>0</xdr:rowOff>
        </xdr:from>
        <xdr:to>
          <xdr:col>5379</xdr:col>
          <xdr:colOff>0</xdr:colOff>
          <xdr:row>655428</xdr:row>
          <xdr:rowOff>0</xdr:rowOff>
        </xdr:to>
        <xdr:sp macro="" textlink="">
          <xdr:nvSpPr>
            <xdr:cNvPr id="61848" name="Button 408" hidden="1">
              <a:extLst>
                <a:ext uri="{63B3BB69-23CF-44E3-9099-C40C66FF867C}">
                  <a14:compatExt spid="_x0000_s618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720964</xdr:row>
          <xdr:rowOff>0</xdr:rowOff>
        </xdr:from>
        <xdr:to>
          <xdr:col>5379</xdr:col>
          <xdr:colOff>0</xdr:colOff>
          <xdr:row>720964</xdr:row>
          <xdr:rowOff>0</xdr:rowOff>
        </xdr:to>
        <xdr:sp macro="" textlink="">
          <xdr:nvSpPr>
            <xdr:cNvPr id="61849" name="Button 409" hidden="1">
              <a:extLst>
                <a:ext uri="{63B3BB69-23CF-44E3-9099-C40C66FF867C}">
                  <a14:compatExt spid="_x0000_s618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786500</xdr:row>
          <xdr:rowOff>0</xdr:rowOff>
        </xdr:from>
        <xdr:to>
          <xdr:col>5379</xdr:col>
          <xdr:colOff>0</xdr:colOff>
          <xdr:row>786500</xdr:row>
          <xdr:rowOff>0</xdr:rowOff>
        </xdr:to>
        <xdr:sp macro="" textlink="">
          <xdr:nvSpPr>
            <xdr:cNvPr id="61850" name="Button 410" hidden="1">
              <a:extLst>
                <a:ext uri="{63B3BB69-23CF-44E3-9099-C40C66FF867C}">
                  <a14:compatExt spid="_x0000_s618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852036</xdr:row>
          <xdr:rowOff>0</xdr:rowOff>
        </xdr:from>
        <xdr:to>
          <xdr:col>5379</xdr:col>
          <xdr:colOff>0</xdr:colOff>
          <xdr:row>852036</xdr:row>
          <xdr:rowOff>0</xdr:rowOff>
        </xdr:to>
        <xdr:sp macro="" textlink="">
          <xdr:nvSpPr>
            <xdr:cNvPr id="61851" name="Button 411" hidden="1">
              <a:extLst>
                <a:ext uri="{63B3BB69-23CF-44E3-9099-C40C66FF867C}">
                  <a14:compatExt spid="_x0000_s618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917572</xdr:row>
          <xdr:rowOff>0</xdr:rowOff>
        </xdr:from>
        <xdr:to>
          <xdr:col>5379</xdr:col>
          <xdr:colOff>0</xdr:colOff>
          <xdr:row>917572</xdr:row>
          <xdr:rowOff>0</xdr:rowOff>
        </xdr:to>
        <xdr:sp macro="" textlink="">
          <xdr:nvSpPr>
            <xdr:cNvPr id="61852" name="Button 412" hidden="1">
              <a:extLst>
                <a:ext uri="{63B3BB69-23CF-44E3-9099-C40C66FF867C}">
                  <a14:compatExt spid="_x0000_s618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5379</xdr:col>
          <xdr:colOff>0</xdr:colOff>
          <xdr:row>983108</xdr:row>
          <xdr:rowOff>0</xdr:rowOff>
        </xdr:from>
        <xdr:to>
          <xdr:col>5379</xdr:col>
          <xdr:colOff>0</xdr:colOff>
          <xdr:row>983108</xdr:row>
          <xdr:rowOff>0</xdr:rowOff>
        </xdr:to>
        <xdr:sp macro="" textlink="">
          <xdr:nvSpPr>
            <xdr:cNvPr id="61853" name="Button 413" hidden="1">
              <a:extLst>
                <a:ext uri="{63B3BB69-23CF-44E3-9099-C40C66FF867C}">
                  <a14:compatExt spid="_x0000_s618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67</xdr:row>
          <xdr:rowOff>0</xdr:rowOff>
        </xdr:from>
        <xdr:to>
          <xdr:col>5635</xdr:col>
          <xdr:colOff>0</xdr:colOff>
          <xdr:row>67</xdr:row>
          <xdr:rowOff>0</xdr:rowOff>
        </xdr:to>
        <xdr:sp macro="" textlink="">
          <xdr:nvSpPr>
            <xdr:cNvPr id="61854" name="Button 414" hidden="1">
              <a:extLst>
                <a:ext uri="{63B3BB69-23CF-44E3-9099-C40C66FF867C}">
                  <a14:compatExt spid="_x0000_s618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65604</xdr:row>
          <xdr:rowOff>0</xdr:rowOff>
        </xdr:from>
        <xdr:to>
          <xdr:col>5635</xdr:col>
          <xdr:colOff>0</xdr:colOff>
          <xdr:row>65604</xdr:row>
          <xdr:rowOff>0</xdr:rowOff>
        </xdr:to>
        <xdr:sp macro="" textlink="">
          <xdr:nvSpPr>
            <xdr:cNvPr id="61855" name="Button 415" hidden="1">
              <a:extLst>
                <a:ext uri="{63B3BB69-23CF-44E3-9099-C40C66FF867C}">
                  <a14:compatExt spid="_x0000_s618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131140</xdr:row>
          <xdr:rowOff>0</xdr:rowOff>
        </xdr:from>
        <xdr:to>
          <xdr:col>5635</xdr:col>
          <xdr:colOff>0</xdr:colOff>
          <xdr:row>131140</xdr:row>
          <xdr:rowOff>0</xdr:rowOff>
        </xdr:to>
        <xdr:sp macro="" textlink="">
          <xdr:nvSpPr>
            <xdr:cNvPr id="61856" name="Button 416" hidden="1">
              <a:extLst>
                <a:ext uri="{63B3BB69-23CF-44E3-9099-C40C66FF867C}">
                  <a14:compatExt spid="_x0000_s618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196676</xdr:row>
          <xdr:rowOff>0</xdr:rowOff>
        </xdr:from>
        <xdr:to>
          <xdr:col>5635</xdr:col>
          <xdr:colOff>0</xdr:colOff>
          <xdr:row>196676</xdr:row>
          <xdr:rowOff>0</xdr:rowOff>
        </xdr:to>
        <xdr:sp macro="" textlink="">
          <xdr:nvSpPr>
            <xdr:cNvPr id="61857" name="Button 417" hidden="1">
              <a:extLst>
                <a:ext uri="{63B3BB69-23CF-44E3-9099-C40C66FF867C}">
                  <a14:compatExt spid="_x0000_s61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262212</xdr:row>
          <xdr:rowOff>0</xdr:rowOff>
        </xdr:from>
        <xdr:to>
          <xdr:col>5635</xdr:col>
          <xdr:colOff>0</xdr:colOff>
          <xdr:row>262212</xdr:row>
          <xdr:rowOff>0</xdr:rowOff>
        </xdr:to>
        <xdr:sp macro="" textlink="">
          <xdr:nvSpPr>
            <xdr:cNvPr id="61858" name="Button 418" hidden="1">
              <a:extLst>
                <a:ext uri="{63B3BB69-23CF-44E3-9099-C40C66FF867C}">
                  <a14:compatExt spid="_x0000_s618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327748</xdr:row>
          <xdr:rowOff>0</xdr:rowOff>
        </xdr:from>
        <xdr:to>
          <xdr:col>5635</xdr:col>
          <xdr:colOff>0</xdr:colOff>
          <xdr:row>327748</xdr:row>
          <xdr:rowOff>0</xdr:rowOff>
        </xdr:to>
        <xdr:sp macro="" textlink="">
          <xdr:nvSpPr>
            <xdr:cNvPr id="61859" name="Button 419" hidden="1">
              <a:extLst>
                <a:ext uri="{63B3BB69-23CF-44E3-9099-C40C66FF867C}">
                  <a14:compatExt spid="_x0000_s618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393284</xdr:row>
          <xdr:rowOff>0</xdr:rowOff>
        </xdr:from>
        <xdr:to>
          <xdr:col>5635</xdr:col>
          <xdr:colOff>0</xdr:colOff>
          <xdr:row>393284</xdr:row>
          <xdr:rowOff>0</xdr:rowOff>
        </xdr:to>
        <xdr:sp macro="" textlink="">
          <xdr:nvSpPr>
            <xdr:cNvPr id="61860" name="Button 420" hidden="1">
              <a:extLst>
                <a:ext uri="{63B3BB69-23CF-44E3-9099-C40C66FF867C}">
                  <a14:compatExt spid="_x0000_s618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458820</xdr:row>
          <xdr:rowOff>0</xdr:rowOff>
        </xdr:from>
        <xdr:to>
          <xdr:col>5635</xdr:col>
          <xdr:colOff>0</xdr:colOff>
          <xdr:row>458820</xdr:row>
          <xdr:rowOff>0</xdr:rowOff>
        </xdr:to>
        <xdr:sp macro="" textlink="">
          <xdr:nvSpPr>
            <xdr:cNvPr id="61861" name="Button 421" hidden="1">
              <a:extLst>
                <a:ext uri="{63B3BB69-23CF-44E3-9099-C40C66FF867C}">
                  <a14:compatExt spid="_x0000_s618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524356</xdr:row>
          <xdr:rowOff>0</xdr:rowOff>
        </xdr:from>
        <xdr:to>
          <xdr:col>5635</xdr:col>
          <xdr:colOff>0</xdr:colOff>
          <xdr:row>524356</xdr:row>
          <xdr:rowOff>0</xdr:rowOff>
        </xdr:to>
        <xdr:sp macro="" textlink="">
          <xdr:nvSpPr>
            <xdr:cNvPr id="61862" name="Button 422" hidden="1">
              <a:extLst>
                <a:ext uri="{63B3BB69-23CF-44E3-9099-C40C66FF867C}">
                  <a14:compatExt spid="_x0000_s618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589892</xdr:row>
          <xdr:rowOff>0</xdr:rowOff>
        </xdr:from>
        <xdr:to>
          <xdr:col>5635</xdr:col>
          <xdr:colOff>0</xdr:colOff>
          <xdr:row>589892</xdr:row>
          <xdr:rowOff>0</xdr:rowOff>
        </xdr:to>
        <xdr:sp macro="" textlink="">
          <xdr:nvSpPr>
            <xdr:cNvPr id="61863" name="Button 423" hidden="1">
              <a:extLst>
                <a:ext uri="{63B3BB69-23CF-44E3-9099-C40C66FF867C}">
                  <a14:compatExt spid="_x0000_s618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655428</xdr:row>
          <xdr:rowOff>0</xdr:rowOff>
        </xdr:from>
        <xdr:to>
          <xdr:col>5635</xdr:col>
          <xdr:colOff>0</xdr:colOff>
          <xdr:row>655428</xdr:row>
          <xdr:rowOff>0</xdr:rowOff>
        </xdr:to>
        <xdr:sp macro="" textlink="">
          <xdr:nvSpPr>
            <xdr:cNvPr id="61864" name="Button 424" hidden="1">
              <a:extLst>
                <a:ext uri="{63B3BB69-23CF-44E3-9099-C40C66FF867C}">
                  <a14:compatExt spid="_x0000_s618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720964</xdr:row>
          <xdr:rowOff>0</xdr:rowOff>
        </xdr:from>
        <xdr:to>
          <xdr:col>5635</xdr:col>
          <xdr:colOff>0</xdr:colOff>
          <xdr:row>720964</xdr:row>
          <xdr:rowOff>0</xdr:rowOff>
        </xdr:to>
        <xdr:sp macro="" textlink="">
          <xdr:nvSpPr>
            <xdr:cNvPr id="61865" name="Button 425" hidden="1">
              <a:extLst>
                <a:ext uri="{63B3BB69-23CF-44E3-9099-C40C66FF867C}">
                  <a14:compatExt spid="_x0000_s618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786500</xdr:row>
          <xdr:rowOff>0</xdr:rowOff>
        </xdr:from>
        <xdr:to>
          <xdr:col>5635</xdr:col>
          <xdr:colOff>0</xdr:colOff>
          <xdr:row>786500</xdr:row>
          <xdr:rowOff>0</xdr:rowOff>
        </xdr:to>
        <xdr:sp macro="" textlink="">
          <xdr:nvSpPr>
            <xdr:cNvPr id="61866" name="Button 426" hidden="1">
              <a:extLst>
                <a:ext uri="{63B3BB69-23CF-44E3-9099-C40C66FF867C}">
                  <a14:compatExt spid="_x0000_s618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852036</xdr:row>
          <xdr:rowOff>0</xdr:rowOff>
        </xdr:from>
        <xdr:to>
          <xdr:col>5635</xdr:col>
          <xdr:colOff>0</xdr:colOff>
          <xdr:row>852036</xdr:row>
          <xdr:rowOff>0</xdr:rowOff>
        </xdr:to>
        <xdr:sp macro="" textlink="">
          <xdr:nvSpPr>
            <xdr:cNvPr id="61867" name="Button 427" hidden="1">
              <a:extLst>
                <a:ext uri="{63B3BB69-23CF-44E3-9099-C40C66FF867C}">
                  <a14:compatExt spid="_x0000_s618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917572</xdr:row>
          <xdr:rowOff>0</xdr:rowOff>
        </xdr:from>
        <xdr:to>
          <xdr:col>5635</xdr:col>
          <xdr:colOff>0</xdr:colOff>
          <xdr:row>917572</xdr:row>
          <xdr:rowOff>0</xdr:rowOff>
        </xdr:to>
        <xdr:sp macro="" textlink="">
          <xdr:nvSpPr>
            <xdr:cNvPr id="61868" name="Button 428" hidden="1">
              <a:extLst>
                <a:ext uri="{63B3BB69-23CF-44E3-9099-C40C66FF867C}">
                  <a14:compatExt spid="_x0000_s618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5635</xdr:col>
          <xdr:colOff>0</xdr:colOff>
          <xdr:row>983108</xdr:row>
          <xdr:rowOff>0</xdr:rowOff>
        </xdr:from>
        <xdr:to>
          <xdr:col>5635</xdr:col>
          <xdr:colOff>0</xdr:colOff>
          <xdr:row>983108</xdr:row>
          <xdr:rowOff>0</xdr:rowOff>
        </xdr:to>
        <xdr:sp macro="" textlink="">
          <xdr:nvSpPr>
            <xdr:cNvPr id="61869" name="Button 429" hidden="1">
              <a:extLst>
                <a:ext uri="{63B3BB69-23CF-44E3-9099-C40C66FF867C}">
                  <a14:compatExt spid="_x0000_s618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67</xdr:row>
          <xdr:rowOff>0</xdr:rowOff>
        </xdr:from>
        <xdr:to>
          <xdr:col>5891</xdr:col>
          <xdr:colOff>0</xdr:colOff>
          <xdr:row>67</xdr:row>
          <xdr:rowOff>0</xdr:rowOff>
        </xdr:to>
        <xdr:sp macro="" textlink="">
          <xdr:nvSpPr>
            <xdr:cNvPr id="61870" name="Button 430" hidden="1">
              <a:extLst>
                <a:ext uri="{63B3BB69-23CF-44E3-9099-C40C66FF867C}">
                  <a14:compatExt spid="_x0000_s618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65604</xdr:row>
          <xdr:rowOff>0</xdr:rowOff>
        </xdr:from>
        <xdr:to>
          <xdr:col>5891</xdr:col>
          <xdr:colOff>0</xdr:colOff>
          <xdr:row>65604</xdr:row>
          <xdr:rowOff>0</xdr:rowOff>
        </xdr:to>
        <xdr:sp macro="" textlink="">
          <xdr:nvSpPr>
            <xdr:cNvPr id="61871" name="Button 431" hidden="1">
              <a:extLst>
                <a:ext uri="{63B3BB69-23CF-44E3-9099-C40C66FF867C}">
                  <a14:compatExt spid="_x0000_s618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131140</xdr:row>
          <xdr:rowOff>0</xdr:rowOff>
        </xdr:from>
        <xdr:to>
          <xdr:col>5891</xdr:col>
          <xdr:colOff>0</xdr:colOff>
          <xdr:row>131140</xdr:row>
          <xdr:rowOff>0</xdr:rowOff>
        </xdr:to>
        <xdr:sp macro="" textlink="">
          <xdr:nvSpPr>
            <xdr:cNvPr id="61872" name="Button 432" hidden="1">
              <a:extLst>
                <a:ext uri="{63B3BB69-23CF-44E3-9099-C40C66FF867C}">
                  <a14:compatExt spid="_x0000_s618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196676</xdr:row>
          <xdr:rowOff>0</xdr:rowOff>
        </xdr:from>
        <xdr:to>
          <xdr:col>5891</xdr:col>
          <xdr:colOff>0</xdr:colOff>
          <xdr:row>196676</xdr:row>
          <xdr:rowOff>0</xdr:rowOff>
        </xdr:to>
        <xdr:sp macro="" textlink="">
          <xdr:nvSpPr>
            <xdr:cNvPr id="61873" name="Button 433" hidden="1">
              <a:extLst>
                <a:ext uri="{63B3BB69-23CF-44E3-9099-C40C66FF867C}">
                  <a14:compatExt spid="_x0000_s618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262212</xdr:row>
          <xdr:rowOff>0</xdr:rowOff>
        </xdr:from>
        <xdr:to>
          <xdr:col>5891</xdr:col>
          <xdr:colOff>0</xdr:colOff>
          <xdr:row>262212</xdr:row>
          <xdr:rowOff>0</xdr:rowOff>
        </xdr:to>
        <xdr:sp macro="" textlink="">
          <xdr:nvSpPr>
            <xdr:cNvPr id="61874" name="Button 434" hidden="1">
              <a:extLst>
                <a:ext uri="{63B3BB69-23CF-44E3-9099-C40C66FF867C}">
                  <a14:compatExt spid="_x0000_s618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327748</xdr:row>
          <xdr:rowOff>0</xdr:rowOff>
        </xdr:from>
        <xdr:to>
          <xdr:col>5891</xdr:col>
          <xdr:colOff>0</xdr:colOff>
          <xdr:row>327748</xdr:row>
          <xdr:rowOff>0</xdr:rowOff>
        </xdr:to>
        <xdr:sp macro="" textlink="">
          <xdr:nvSpPr>
            <xdr:cNvPr id="61875" name="Button 435" hidden="1">
              <a:extLst>
                <a:ext uri="{63B3BB69-23CF-44E3-9099-C40C66FF867C}">
                  <a14:compatExt spid="_x0000_s618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393284</xdr:row>
          <xdr:rowOff>0</xdr:rowOff>
        </xdr:from>
        <xdr:to>
          <xdr:col>5891</xdr:col>
          <xdr:colOff>0</xdr:colOff>
          <xdr:row>393284</xdr:row>
          <xdr:rowOff>0</xdr:rowOff>
        </xdr:to>
        <xdr:sp macro="" textlink="">
          <xdr:nvSpPr>
            <xdr:cNvPr id="61876" name="Button 436" hidden="1">
              <a:extLst>
                <a:ext uri="{63B3BB69-23CF-44E3-9099-C40C66FF867C}">
                  <a14:compatExt spid="_x0000_s618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458820</xdr:row>
          <xdr:rowOff>0</xdr:rowOff>
        </xdr:from>
        <xdr:to>
          <xdr:col>5891</xdr:col>
          <xdr:colOff>0</xdr:colOff>
          <xdr:row>458820</xdr:row>
          <xdr:rowOff>0</xdr:rowOff>
        </xdr:to>
        <xdr:sp macro="" textlink="">
          <xdr:nvSpPr>
            <xdr:cNvPr id="61877" name="Button 437" hidden="1">
              <a:extLst>
                <a:ext uri="{63B3BB69-23CF-44E3-9099-C40C66FF867C}">
                  <a14:compatExt spid="_x0000_s618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524356</xdr:row>
          <xdr:rowOff>0</xdr:rowOff>
        </xdr:from>
        <xdr:to>
          <xdr:col>5891</xdr:col>
          <xdr:colOff>0</xdr:colOff>
          <xdr:row>524356</xdr:row>
          <xdr:rowOff>0</xdr:rowOff>
        </xdr:to>
        <xdr:sp macro="" textlink="">
          <xdr:nvSpPr>
            <xdr:cNvPr id="61878" name="Button 438" hidden="1">
              <a:extLst>
                <a:ext uri="{63B3BB69-23CF-44E3-9099-C40C66FF867C}">
                  <a14:compatExt spid="_x0000_s618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589892</xdr:row>
          <xdr:rowOff>0</xdr:rowOff>
        </xdr:from>
        <xdr:to>
          <xdr:col>5891</xdr:col>
          <xdr:colOff>0</xdr:colOff>
          <xdr:row>589892</xdr:row>
          <xdr:rowOff>0</xdr:rowOff>
        </xdr:to>
        <xdr:sp macro="" textlink="">
          <xdr:nvSpPr>
            <xdr:cNvPr id="61879" name="Button 439" hidden="1">
              <a:extLst>
                <a:ext uri="{63B3BB69-23CF-44E3-9099-C40C66FF867C}">
                  <a14:compatExt spid="_x0000_s618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655428</xdr:row>
          <xdr:rowOff>0</xdr:rowOff>
        </xdr:from>
        <xdr:to>
          <xdr:col>5891</xdr:col>
          <xdr:colOff>0</xdr:colOff>
          <xdr:row>655428</xdr:row>
          <xdr:rowOff>0</xdr:rowOff>
        </xdr:to>
        <xdr:sp macro="" textlink="">
          <xdr:nvSpPr>
            <xdr:cNvPr id="61880" name="Button 440" hidden="1">
              <a:extLst>
                <a:ext uri="{63B3BB69-23CF-44E3-9099-C40C66FF867C}">
                  <a14:compatExt spid="_x0000_s618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720964</xdr:row>
          <xdr:rowOff>0</xdr:rowOff>
        </xdr:from>
        <xdr:to>
          <xdr:col>5891</xdr:col>
          <xdr:colOff>0</xdr:colOff>
          <xdr:row>720964</xdr:row>
          <xdr:rowOff>0</xdr:rowOff>
        </xdr:to>
        <xdr:sp macro="" textlink="">
          <xdr:nvSpPr>
            <xdr:cNvPr id="61881" name="Button 441" hidden="1">
              <a:extLst>
                <a:ext uri="{63B3BB69-23CF-44E3-9099-C40C66FF867C}">
                  <a14:compatExt spid="_x0000_s618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786500</xdr:row>
          <xdr:rowOff>0</xdr:rowOff>
        </xdr:from>
        <xdr:to>
          <xdr:col>5891</xdr:col>
          <xdr:colOff>0</xdr:colOff>
          <xdr:row>786500</xdr:row>
          <xdr:rowOff>0</xdr:rowOff>
        </xdr:to>
        <xdr:sp macro="" textlink="">
          <xdr:nvSpPr>
            <xdr:cNvPr id="61882" name="Button 442" hidden="1">
              <a:extLst>
                <a:ext uri="{63B3BB69-23CF-44E3-9099-C40C66FF867C}">
                  <a14:compatExt spid="_x0000_s618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852036</xdr:row>
          <xdr:rowOff>0</xdr:rowOff>
        </xdr:from>
        <xdr:to>
          <xdr:col>5891</xdr:col>
          <xdr:colOff>0</xdr:colOff>
          <xdr:row>852036</xdr:row>
          <xdr:rowOff>0</xdr:rowOff>
        </xdr:to>
        <xdr:sp macro="" textlink="">
          <xdr:nvSpPr>
            <xdr:cNvPr id="61883" name="Button 443" hidden="1">
              <a:extLst>
                <a:ext uri="{63B3BB69-23CF-44E3-9099-C40C66FF867C}">
                  <a14:compatExt spid="_x0000_s618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917572</xdr:row>
          <xdr:rowOff>0</xdr:rowOff>
        </xdr:from>
        <xdr:to>
          <xdr:col>5891</xdr:col>
          <xdr:colOff>0</xdr:colOff>
          <xdr:row>917572</xdr:row>
          <xdr:rowOff>0</xdr:rowOff>
        </xdr:to>
        <xdr:sp macro="" textlink="">
          <xdr:nvSpPr>
            <xdr:cNvPr id="61884" name="Button 444" hidden="1">
              <a:extLst>
                <a:ext uri="{63B3BB69-23CF-44E3-9099-C40C66FF867C}">
                  <a14:compatExt spid="_x0000_s618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5891</xdr:col>
          <xdr:colOff>0</xdr:colOff>
          <xdr:row>983108</xdr:row>
          <xdr:rowOff>0</xdr:rowOff>
        </xdr:from>
        <xdr:to>
          <xdr:col>5891</xdr:col>
          <xdr:colOff>0</xdr:colOff>
          <xdr:row>983108</xdr:row>
          <xdr:rowOff>0</xdr:rowOff>
        </xdr:to>
        <xdr:sp macro="" textlink="">
          <xdr:nvSpPr>
            <xdr:cNvPr id="61885" name="Button 445" hidden="1">
              <a:extLst>
                <a:ext uri="{63B3BB69-23CF-44E3-9099-C40C66FF867C}">
                  <a14:compatExt spid="_x0000_s618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67</xdr:row>
          <xdr:rowOff>0</xdr:rowOff>
        </xdr:from>
        <xdr:to>
          <xdr:col>6147</xdr:col>
          <xdr:colOff>0</xdr:colOff>
          <xdr:row>67</xdr:row>
          <xdr:rowOff>0</xdr:rowOff>
        </xdr:to>
        <xdr:sp macro="" textlink="">
          <xdr:nvSpPr>
            <xdr:cNvPr id="61886" name="Button 446" hidden="1">
              <a:extLst>
                <a:ext uri="{63B3BB69-23CF-44E3-9099-C40C66FF867C}">
                  <a14:compatExt spid="_x0000_s618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65604</xdr:row>
          <xdr:rowOff>0</xdr:rowOff>
        </xdr:from>
        <xdr:to>
          <xdr:col>6147</xdr:col>
          <xdr:colOff>0</xdr:colOff>
          <xdr:row>65604</xdr:row>
          <xdr:rowOff>0</xdr:rowOff>
        </xdr:to>
        <xdr:sp macro="" textlink="">
          <xdr:nvSpPr>
            <xdr:cNvPr id="61887" name="Button 447" hidden="1">
              <a:extLst>
                <a:ext uri="{63B3BB69-23CF-44E3-9099-C40C66FF867C}">
                  <a14:compatExt spid="_x0000_s618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131140</xdr:row>
          <xdr:rowOff>0</xdr:rowOff>
        </xdr:from>
        <xdr:to>
          <xdr:col>6147</xdr:col>
          <xdr:colOff>0</xdr:colOff>
          <xdr:row>131140</xdr:row>
          <xdr:rowOff>0</xdr:rowOff>
        </xdr:to>
        <xdr:sp macro="" textlink="">
          <xdr:nvSpPr>
            <xdr:cNvPr id="61888" name="Button 448" hidden="1">
              <a:extLst>
                <a:ext uri="{63B3BB69-23CF-44E3-9099-C40C66FF867C}">
                  <a14:compatExt spid="_x0000_s618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196676</xdr:row>
          <xdr:rowOff>0</xdr:rowOff>
        </xdr:from>
        <xdr:to>
          <xdr:col>6147</xdr:col>
          <xdr:colOff>0</xdr:colOff>
          <xdr:row>196676</xdr:row>
          <xdr:rowOff>0</xdr:rowOff>
        </xdr:to>
        <xdr:sp macro="" textlink="">
          <xdr:nvSpPr>
            <xdr:cNvPr id="61889" name="Button 449" hidden="1">
              <a:extLst>
                <a:ext uri="{63B3BB69-23CF-44E3-9099-C40C66FF867C}">
                  <a14:compatExt spid="_x0000_s618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262212</xdr:row>
          <xdr:rowOff>0</xdr:rowOff>
        </xdr:from>
        <xdr:to>
          <xdr:col>6147</xdr:col>
          <xdr:colOff>0</xdr:colOff>
          <xdr:row>262212</xdr:row>
          <xdr:rowOff>0</xdr:rowOff>
        </xdr:to>
        <xdr:sp macro="" textlink="">
          <xdr:nvSpPr>
            <xdr:cNvPr id="61890" name="Button 450" hidden="1">
              <a:extLst>
                <a:ext uri="{63B3BB69-23CF-44E3-9099-C40C66FF867C}">
                  <a14:compatExt spid="_x0000_s618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327748</xdr:row>
          <xdr:rowOff>0</xdr:rowOff>
        </xdr:from>
        <xdr:to>
          <xdr:col>6147</xdr:col>
          <xdr:colOff>0</xdr:colOff>
          <xdr:row>327748</xdr:row>
          <xdr:rowOff>0</xdr:rowOff>
        </xdr:to>
        <xdr:sp macro="" textlink="">
          <xdr:nvSpPr>
            <xdr:cNvPr id="61891" name="Button 451" hidden="1">
              <a:extLst>
                <a:ext uri="{63B3BB69-23CF-44E3-9099-C40C66FF867C}">
                  <a14:compatExt spid="_x0000_s618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393284</xdr:row>
          <xdr:rowOff>0</xdr:rowOff>
        </xdr:from>
        <xdr:to>
          <xdr:col>6147</xdr:col>
          <xdr:colOff>0</xdr:colOff>
          <xdr:row>393284</xdr:row>
          <xdr:rowOff>0</xdr:rowOff>
        </xdr:to>
        <xdr:sp macro="" textlink="">
          <xdr:nvSpPr>
            <xdr:cNvPr id="61892" name="Button 452" hidden="1">
              <a:extLst>
                <a:ext uri="{63B3BB69-23CF-44E3-9099-C40C66FF867C}">
                  <a14:compatExt spid="_x0000_s618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458820</xdr:row>
          <xdr:rowOff>0</xdr:rowOff>
        </xdr:from>
        <xdr:to>
          <xdr:col>6147</xdr:col>
          <xdr:colOff>0</xdr:colOff>
          <xdr:row>458820</xdr:row>
          <xdr:rowOff>0</xdr:rowOff>
        </xdr:to>
        <xdr:sp macro="" textlink="">
          <xdr:nvSpPr>
            <xdr:cNvPr id="61893" name="Button 453" hidden="1">
              <a:extLst>
                <a:ext uri="{63B3BB69-23CF-44E3-9099-C40C66FF867C}">
                  <a14:compatExt spid="_x0000_s618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524356</xdr:row>
          <xdr:rowOff>0</xdr:rowOff>
        </xdr:from>
        <xdr:to>
          <xdr:col>6147</xdr:col>
          <xdr:colOff>0</xdr:colOff>
          <xdr:row>524356</xdr:row>
          <xdr:rowOff>0</xdr:rowOff>
        </xdr:to>
        <xdr:sp macro="" textlink="">
          <xdr:nvSpPr>
            <xdr:cNvPr id="61894" name="Button 454" hidden="1">
              <a:extLst>
                <a:ext uri="{63B3BB69-23CF-44E3-9099-C40C66FF867C}">
                  <a14:compatExt spid="_x0000_s618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589892</xdr:row>
          <xdr:rowOff>0</xdr:rowOff>
        </xdr:from>
        <xdr:to>
          <xdr:col>6147</xdr:col>
          <xdr:colOff>0</xdr:colOff>
          <xdr:row>589892</xdr:row>
          <xdr:rowOff>0</xdr:rowOff>
        </xdr:to>
        <xdr:sp macro="" textlink="">
          <xdr:nvSpPr>
            <xdr:cNvPr id="61895" name="Button 455" hidden="1">
              <a:extLst>
                <a:ext uri="{63B3BB69-23CF-44E3-9099-C40C66FF867C}">
                  <a14:compatExt spid="_x0000_s618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655428</xdr:row>
          <xdr:rowOff>0</xdr:rowOff>
        </xdr:from>
        <xdr:to>
          <xdr:col>6147</xdr:col>
          <xdr:colOff>0</xdr:colOff>
          <xdr:row>655428</xdr:row>
          <xdr:rowOff>0</xdr:rowOff>
        </xdr:to>
        <xdr:sp macro="" textlink="">
          <xdr:nvSpPr>
            <xdr:cNvPr id="61896" name="Button 456" hidden="1">
              <a:extLst>
                <a:ext uri="{63B3BB69-23CF-44E3-9099-C40C66FF867C}">
                  <a14:compatExt spid="_x0000_s618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720964</xdr:row>
          <xdr:rowOff>0</xdr:rowOff>
        </xdr:from>
        <xdr:to>
          <xdr:col>6147</xdr:col>
          <xdr:colOff>0</xdr:colOff>
          <xdr:row>720964</xdr:row>
          <xdr:rowOff>0</xdr:rowOff>
        </xdr:to>
        <xdr:sp macro="" textlink="">
          <xdr:nvSpPr>
            <xdr:cNvPr id="61897" name="Button 457" hidden="1">
              <a:extLst>
                <a:ext uri="{63B3BB69-23CF-44E3-9099-C40C66FF867C}">
                  <a14:compatExt spid="_x0000_s618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786500</xdr:row>
          <xdr:rowOff>0</xdr:rowOff>
        </xdr:from>
        <xdr:to>
          <xdr:col>6147</xdr:col>
          <xdr:colOff>0</xdr:colOff>
          <xdr:row>786500</xdr:row>
          <xdr:rowOff>0</xdr:rowOff>
        </xdr:to>
        <xdr:sp macro="" textlink="">
          <xdr:nvSpPr>
            <xdr:cNvPr id="61898" name="Button 458" hidden="1">
              <a:extLst>
                <a:ext uri="{63B3BB69-23CF-44E3-9099-C40C66FF867C}">
                  <a14:compatExt spid="_x0000_s618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852036</xdr:row>
          <xdr:rowOff>0</xdr:rowOff>
        </xdr:from>
        <xdr:to>
          <xdr:col>6147</xdr:col>
          <xdr:colOff>0</xdr:colOff>
          <xdr:row>852036</xdr:row>
          <xdr:rowOff>0</xdr:rowOff>
        </xdr:to>
        <xdr:sp macro="" textlink="">
          <xdr:nvSpPr>
            <xdr:cNvPr id="61899" name="Button 459" hidden="1">
              <a:extLst>
                <a:ext uri="{63B3BB69-23CF-44E3-9099-C40C66FF867C}">
                  <a14:compatExt spid="_x0000_s618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917572</xdr:row>
          <xdr:rowOff>0</xdr:rowOff>
        </xdr:from>
        <xdr:to>
          <xdr:col>6147</xdr:col>
          <xdr:colOff>0</xdr:colOff>
          <xdr:row>917572</xdr:row>
          <xdr:rowOff>0</xdr:rowOff>
        </xdr:to>
        <xdr:sp macro="" textlink="">
          <xdr:nvSpPr>
            <xdr:cNvPr id="61900" name="Button 460" hidden="1">
              <a:extLst>
                <a:ext uri="{63B3BB69-23CF-44E3-9099-C40C66FF867C}">
                  <a14:compatExt spid="_x0000_s619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6147</xdr:col>
          <xdr:colOff>0</xdr:colOff>
          <xdr:row>983108</xdr:row>
          <xdr:rowOff>0</xdr:rowOff>
        </xdr:from>
        <xdr:to>
          <xdr:col>6147</xdr:col>
          <xdr:colOff>0</xdr:colOff>
          <xdr:row>983108</xdr:row>
          <xdr:rowOff>0</xdr:rowOff>
        </xdr:to>
        <xdr:sp macro="" textlink="">
          <xdr:nvSpPr>
            <xdr:cNvPr id="61901" name="Button 461" hidden="1">
              <a:extLst>
                <a:ext uri="{63B3BB69-23CF-44E3-9099-C40C66FF867C}">
                  <a14:compatExt spid="_x0000_s619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67</xdr:row>
          <xdr:rowOff>0</xdr:rowOff>
        </xdr:from>
        <xdr:to>
          <xdr:col>6403</xdr:col>
          <xdr:colOff>0</xdr:colOff>
          <xdr:row>67</xdr:row>
          <xdr:rowOff>0</xdr:rowOff>
        </xdr:to>
        <xdr:sp macro="" textlink="">
          <xdr:nvSpPr>
            <xdr:cNvPr id="61902" name="Button 462" hidden="1">
              <a:extLst>
                <a:ext uri="{63B3BB69-23CF-44E3-9099-C40C66FF867C}">
                  <a14:compatExt spid="_x0000_s619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65604</xdr:row>
          <xdr:rowOff>0</xdr:rowOff>
        </xdr:from>
        <xdr:to>
          <xdr:col>6403</xdr:col>
          <xdr:colOff>0</xdr:colOff>
          <xdr:row>65604</xdr:row>
          <xdr:rowOff>0</xdr:rowOff>
        </xdr:to>
        <xdr:sp macro="" textlink="">
          <xdr:nvSpPr>
            <xdr:cNvPr id="61903" name="Button 463" hidden="1">
              <a:extLst>
                <a:ext uri="{63B3BB69-23CF-44E3-9099-C40C66FF867C}">
                  <a14:compatExt spid="_x0000_s619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131140</xdr:row>
          <xdr:rowOff>0</xdr:rowOff>
        </xdr:from>
        <xdr:to>
          <xdr:col>6403</xdr:col>
          <xdr:colOff>0</xdr:colOff>
          <xdr:row>131140</xdr:row>
          <xdr:rowOff>0</xdr:rowOff>
        </xdr:to>
        <xdr:sp macro="" textlink="">
          <xdr:nvSpPr>
            <xdr:cNvPr id="61904" name="Button 464" hidden="1">
              <a:extLst>
                <a:ext uri="{63B3BB69-23CF-44E3-9099-C40C66FF867C}">
                  <a14:compatExt spid="_x0000_s619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196676</xdr:row>
          <xdr:rowOff>0</xdr:rowOff>
        </xdr:from>
        <xdr:to>
          <xdr:col>6403</xdr:col>
          <xdr:colOff>0</xdr:colOff>
          <xdr:row>196676</xdr:row>
          <xdr:rowOff>0</xdr:rowOff>
        </xdr:to>
        <xdr:sp macro="" textlink="">
          <xdr:nvSpPr>
            <xdr:cNvPr id="61905" name="Button 465" hidden="1">
              <a:extLst>
                <a:ext uri="{63B3BB69-23CF-44E3-9099-C40C66FF867C}">
                  <a14:compatExt spid="_x0000_s619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262212</xdr:row>
          <xdr:rowOff>0</xdr:rowOff>
        </xdr:from>
        <xdr:to>
          <xdr:col>6403</xdr:col>
          <xdr:colOff>0</xdr:colOff>
          <xdr:row>262212</xdr:row>
          <xdr:rowOff>0</xdr:rowOff>
        </xdr:to>
        <xdr:sp macro="" textlink="">
          <xdr:nvSpPr>
            <xdr:cNvPr id="61906" name="Button 466" hidden="1">
              <a:extLst>
                <a:ext uri="{63B3BB69-23CF-44E3-9099-C40C66FF867C}">
                  <a14:compatExt spid="_x0000_s619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327748</xdr:row>
          <xdr:rowOff>0</xdr:rowOff>
        </xdr:from>
        <xdr:to>
          <xdr:col>6403</xdr:col>
          <xdr:colOff>0</xdr:colOff>
          <xdr:row>327748</xdr:row>
          <xdr:rowOff>0</xdr:rowOff>
        </xdr:to>
        <xdr:sp macro="" textlink="">
          <xdr:nvSpPr>
            <xdr:cNvPr id="61907" name="Button 467" hidden="1">
              <a:extLst>
                <a:ext uri="{63B3BB69-23CF-44E3-9099-C40C66FF867C}">
                  <a14:compatExt spid="_x0000_s619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393284</xdr:row>
          <xdr:rowOff>0</xdr:rowOff>
        </xdr:from>
        <xdr:to>
          <xdr:col>6403</xdr:col>
          <xdr:colOff>0</xdr:colOff>
          <xdr:row>393284</xdr:row>
          <xdr:rowOff>0</xdr:rowOff>
        </xdr:to>
        <xdr:sp macro="" textlink="">
          <xdr:nvSpPr>
            <xdr:cNvPr id="61908" name="Button 468" hidden="1">
              <a:extLst>
                <a:ext uri="{63B3BB69-23CF-44E3-9099-C40C66FF867C}">
                  <a14:compatExt spid="_x0000_s619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458820</xdr:row>
          <xdr:rowOff>0</xdr:rowOff>
        </xdr:from>
        <xdr:to>
          <xdr:col>6403</xdr:col>
          <xdr:colOff>0</xdr:colOff>
          <xdr:row>458820</xdr:row>
          <xdr:rowOff>0</xdr:rowOff>
        </xdr:to>
        <xdr:sp macro="" textlink="">
          <xdr:nvSpPr>
            <xdr:cNvPr id="61909" name="Button 469" hidden="1">
              <a:extLst>
                <a:ext uri="{63B3BB69-23CF-44E3-9099-C40C66FF867C}">
                  <a14:compatExt spid="_x0000_s619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524356</xdr:row>
          <xdr:rowOff>0</xdr:rowOff>
        </xdr:from>
        <xdr:to>
          <xdr:col>6403</xdr:col>
          <xdr:colOff>0</xdr:colOff>
          <xdr:row>524356</xdr:row>
          <xdr:rowOff>0</xdr:rowOff>
        </xdr:to>
        <xdr:sp macro="" textlink="">
          <xdr:nvSpPr>
            <xdr:cNvPr id="61910" name="Button 470" hidden="1">
              <a:extLst>
                <a:ext uri="{63B3BB69-23CF-44E3-9099-C40C66FF867C}">
                  <a14:compatExt spid="_x0000_s619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589892</xdr:row>
          <xdr:rowOff>0</xdr:rowOff>
        </xdr:from>
        <xdr:to>
          <xdr:col>6403</xdr:col>
          <xdr:colOff>0</xdr:colOff>
          <xdr:row>589892</xdr:row>
          <xdr:rowOff>0</xdr:rowOff>
        </xdr:to>
        <xdr:sp macro="" textlink="">
          <xdr:nvSpPr>
            <xdr:cNvPr id="61911" name="Button 471" hidden="1">
              <a:extLst>
                <a:ext uri="{63B3BB69-23CF-44E3-9099-C40C66FF867C}">
                  <a14:compatExt spid="_x0000_s619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655428</xdr:row>
          <xdr:rowOff>0</xdr:rowOff>
        </xdr:from>
        <xdr:to>
          <xdr:col>6403</xdr:col>
          <xdr:colOff>0</xdr:colOff>
          <xdr:row>655428</xdr:row>
          <xdr:rowOff>0</xdr:rowOff>
        </xdr:to>
        <xdr:sp macro="" textlink="">
          <xdr:nvSpPr>
            <xdr:cNvPr id="61912" name="Button 472" hidden="1">
              <a:extLst>
                <a:ext uri="{63B3BB69-23CF-44E3-9099-C40C66FF867C}">
                  <a14:compatExt spid="_x0000_s619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720964</xdr:row>
          <xdr:rowOff>0</xdr:rowOff>
        </xdr:from>
        <xdr:to>
          <xdr:col>6403</xdr:col>
          <xdr:colOff>0</xdr:colOff>
          <xdr:row>720964</xdr:row>
          <xdr:rowOff>0</xdr:rowOff>
        </xdr:to>
        <xdr:sp macro="" textlink="">
          <xdr:nvSpPr>
            <xdr:cNvPr id="61913" name="Button 473" hidden="1">
              <a:extLst>
                <a:ext uri="{63B3BB69-23CF-44E3-9099-C40C66FF867C}">
                  <a14:compatExt spid="_x0000_s619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786500</xdr:row>
          <xdr:rowOff>0</xdr:rowOff>
        </xdr:from>
        <xdr:to>
          <xdr:col>6403</xdr:col>
          <xdr:colOff>0</xdr:colOff>
          <xdr:row>786500</xdr:row>
          <xdr:rowOff>0</xdr:rowOff>
        </xdr:to>
        <xdr:sp macro="" textlink="">
          <xdr:nvSpPr>
            <xdr:cNvPr id="61914" name="Button 474" hidden="1">
              <a:extLst>
                <a:ext uri="{63B3BB69-23CF-44E3-9099-C40C66FF867C}">
                  <a14:compatExt spid="_x0000_s619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852036</xdr:row>
          <xdr:rowOff>0</xdr:rowOff>
        </xdr:from>
        <xdr:to>
          <xdr:col>6403</xdr:col>
          <xdr:colOff>0</xdr:colOff>
          <xdr:row>852036</xdr:row>
          <xdr:rowOff>0</xdr:rowOff>
        </xdr:to>
        <xdr:sp macro="" textlink="">
          <xdr:nvSpPr>
            <xdr:cNvPr id="61915" name="Button 475" hidden="1">
              <a:extLst>
                <a:ext uri="{63B3BB69-23CF-44E3-9099-C40C66FF867C}">
                  <a14:compatExt spid="_x0000_s619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917572</xdr:row>
          <xdr:rowOff>0</xdr:rowOff>
        </xdr:from>
        <xdr:to>
          <xdr:col>6403</xdr:col>
          <xdr:colOff>0</xdr:colOff>
          <xdr:row>917572</xdr:row>
          <xdr:rowOff>0</xdr:rowOff>
        </xdr:to>
        <xdr:sp macro="" textlink="">
          <xdr:nvSpPr>
            <xdr:cNvPr id="61916" name="Button 476" hidden="1">
              <a:extLst>
                <a:ext uri="{63B3BB69-23CF-44E3-9099-C40C66FF867C}">
                  <a14:compatExt spid="_x0000_s619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6403</xdr:col>
          <xdr:colOff>0</xdr:colOff>
          <xdr:row>983108</xdr:row>
          <xdr:rowOff>0</xdr:rowOff>
        </xdr:from>
        <xdr:to>
          <xdr:col>6403</xdr:col>
          <xdr:colOff>0</xdr:colOff>
          <xdr:row>983108</xdr:row>
          <xdr:rowOff>0</xdr:rowOff>
        </xdr:to>
        <xdr:sp macro="" textlink="">
          <xdr:nvSpPr>
            <xdr:cNvPr id="61917" name="Button 477" hidden="1">
              <a:extLst>
                <a:ext uri="{63B3BB69-23CF-44E3-9099-C40C66FF867C}">
                  <a14:compatExt spid="_x0000_s619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67</xdr:row>
          <xdr:rowOff>0</xdr:rowOff>
        </xdr:from>
        <xdr:to>
          <xdr:col>6659</xdr:col>
          <xdr:colOff>0</xdr:colOff>
          <xdr:row>67</xdr:row>
          <xdr:rowOff>0</xdr:rowOff>
        </xdr:to>
        <xdr:sp macro="" textlink="">
          <xdr:nvSpPr>
            <xdr:cNvPr id="61918" name="Button 478" hidden="1">
              <a:extLst>
                <a:ext uri="{63B3BB69-23CF-44E3-9099-C40C66FF867C}">
                  <a14:compatExt spid="_x0000_s619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65604</xdr:row>
          <xdr:rowOff>0</xdr:rowOff>
        </xdr:from>
        <xdr:to>
          <xdr:col>6659</xdr:col>
          <xdr:colOff>0</xdr:colOff>
          <xdr:row>65604</xdr:row>
          <xdr:rowOff>0</xdr:rowOff>
        </xdr:to>
        <xdr:sp macro="" textlink="">
          <xdr:nvSpPr>
            <xdr:cNvPr id="61919" name="Button 479" hidden="1">
              <a:extLst>
                <a:ext uri="{63B3BB69-23CF-44E3-9099-C40C66FF867C}">
                  <a14:compatExt spid="_x0000_s619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131140</xdr:row>
          <xdr:rowOff>0</xdr:rowOff>
        </xdr:from>
        <xdr:to>
          <xdr:col>6659</xdr:col>
          <xdr:colOff>0</xdr:colOff>
          <xdr:row>131140</xdr:row>
          <xdr:rowOff>0</xdr:rowOff>
        </xdr:to>
        <xdr:sp macro="" textlink="">
          <xdr:nvSpPr>
            <xdr:cNvPr id="61920" name="Button 480" hidden="1">
              <a:extLst>
                <a:ext uri="{63B3BB69-23CF-44E3-9099-C40C66FF867C}">
                  <a14:compatExt spid="_x0000_s619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196676</xdr:row>
          <xdr:rowOff>0</xdr:rowOff>
        </xdr:from>
        <xdr:to>
          <xdr:col>6659</xdr:col>
          <xdr:colOff>0</xdr:colOff>
          <xdr:row>196676</xdr:row>
          <xdr:rowOff>0</xdr:rowOff>
        </xdr:to>
        <xdr:sp macro="" textlink="">
          <xdr:nvSpPr>
            <xdr:cNvPr id="61921" name="Button 481" hidden="1">
              <a:extLst>
                <a:ext uri="{63B3BB69-23CF-44E3-9099-C40C66FF867C}">
                  <a14:compatExt spid="_x0000_s619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262212</xdr:row>
          <xdr:rowOff>0</xdr:rowOff>
        </xdr:from>
        <xdr:to>
          <xdr:col>6659</xdr:col>
          <xdr:colOff>0</xdr:colOff>
          <xdr:row>262212</xdr:row>
          <xdr:rowOff>0</xdr:rowOff>
        </xdr:to>
        <xdr:sp macro="" textlink="">
          <xdr:nvSpPr>
            <xdr:cNvPr id="61922" name="Button 482" hidden="1">
              <a:extLst>
                <a:ext uri="{63B3BB69-23CF-44E3-9099-C40C66FF867C}">
                  <a14:compatExt spid="_x0000_s619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327748</xdr:row>
          <xdr:rowOff>0</xdr:rowOff>
        </xdr:from>
        <xdr:to>
          <xdr:col>6659</xdr:col>
          <xdr:colOff>0</xdr:colOff>
          <xdr:row>327748</xdr:row>
          <xdr:rowOff>0</xdr:rowOff>
        </xdr:to>
        <xdr:sp macro="" textlink="">
          <xdr:nvSpPr>
            <xdr:cNvPr id="61923" name="Button 483" hidden="1">
              <a:extLst>
                <a:ext uri="{63B3BB69-23CF-44E3-9099-C40C66FF867C}">
                  <a14:compatExt spid="_x0000_s619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393284</xdr:row>
          <xdr:rowOff>0</xdr:rowOff>
        </xdr:from>
        <xdr:to>
          <xdr:col>6659</xdr:col>
          <xdr:colOff>0</xdr:colOff>
          <xdr:row>393284</xdr:row>
          <xdr:rowOff>0</xdr:rowOff>
        </xdr:to>
        <xdr:sp macro="" textlink="">
          <xdr:nvSpPr>
            <xdr:cNvPr id="61924" name="Button 484" hidden="1">
              <a:extLst>
                <a:ext uri="{63B3BB69-23CF-44E3-9099-C40C66FF867C}">
                  <a14:compatExt spid="_x0000_s619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458820</xdr:row>
          <xdr:rowOff>0</xdr:rowOff>
        </xdr:from>
        <xdr:to>
          <xdr:col>6659</xdr:col>
          <xdr:colOff>0</xdr:colOff>
          <xdr:row>458820</xdr:row>
          <xdr:rowOff>0</xdr:rowOff>
        </xdr:to>
        <xdr:sp macro="" textlink="">
          <xdr:nvSpPr>
            <xdr:cNvPr id="61925" name="Button 485" hidden="1">
              <a:extLst>
                <a:ext uri="{63B3BB69-23CF-44E3-9099-C40C66FF867C}">
                  <a14:compatExt spid="_x0000_s619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524356</xdr:row>
          <xdr:rowOff>0</xdr:rowOff>
        </xdr:from>
        <xdr:to>
          <xdr:col>6659</xdr:col>
          <xdr:colOff>0</xdr:colOff>
          <xdr:row>524356</xdr:row>
          <xdr:rowOff>0</xdr:rowOff>
        </xdr:to>
        <xdr:sp macro="" textlink="">
          <xdr:nvSpPr>
            <xdr:cNvPr id="61926" name="Button 486" hidden="1">
              <a:extLst>
                <a:ext uri="{63B3BB69-23CF-44E3-9099-C40C66FF867C}">
                  <a14:compatExt spid="_x0000_s619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589892</xdr:row>
          <xdr:rowOff>0</xdr:rowOff>
        </xdr:from>
        <xdr:to>
          <xdr:col>6659</xdr:col>
          <xdr:colOff>0</xdr:colOff>
          <xdr:row>589892</xdr:row>
          <xdr:rowOff>0</xdr:rowOff>
        </xdr:to>
        <xdr:sp macro="" textlink="">
          <xdr:nvSpPr>
            <xdr:cNvPr id="61927" name="Button 487" hidden="1">
              <a:extLst>
                <a:ext uri="{63B3BB69-23CF-44E3-9099-C40C66FF867C}">
                  <a14:compatExt spid="_x0000_s619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655428</xdr:row>
          <xdr:rowOff>0</xdr:rowOff>
        </xdr:from>
        <xdr:to>
          <xdr:col>6659</xdr:col>
          <xdr:colOff>0</xdr:colOff>
          <xdr:row>655428</xdr:row>
          <xdr:rowOff>0</xdr:rowOff>
        </xdr:to>
        <xdr:sp macro="" textlink="">
          <xdr:nvSpPr>
            <xdr:cNvPr id="61928" name="Button 488" hidden="1">
              <a:extLst>
                <a:ext uri="{63B3BB69-23CF-44E3-9099-C40C66FF867C}">
                  <a14:compatExt spid="_x0000_s619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720964</xdr:row>
          <xdr:rowOff>0</xdr:rowOff>
        </xdr:from>
        <xdr:to>
          <xdr:col>6659</xdr:col>
          <xdr:colOff>0</xdr:colOff>
          <xdr:row>720964</xdr:row>
          <xdr:rowOff>0</xdr:rowOff>
        </xdr:to>
        <xdr:sp macro="" textlink="">
          <xdr:nvSpPr>
            <xdr:cNvPr id="61929" name="Button 489" hidden="1">
              <a:extLst>
                <a:ext uri="{63B3BB69-23CF-44E3-9099-C40C66FF867C}">
                  <a14:compatExt spid="_x0000_s619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786500</xdr:row>
          <xdr:rowOff>0</xdr:rowOff>
        </xdr:from>
        <xdr:to>
          <xdr:col>6659</xdr:col>
          <xdr:colOff>0</xdr:colOff>
          <xdr:row>786500</xdr:row>
          <xdr:rowOff>0</xdr:rowOff>
        </xdr:to>
        <xdr:sp macro="" textlink="">
          <xdr:nvSpPr>
            <xdr:cNvPr id="61930" name="Button 490" hidden="1">
              <a:extLst>
                <a:ext uri="{63B3BB69-23CF-44E3-9099-C40C66FF867C}">
                  <a14:compatExt spid="_x0000_s619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852036</xdr:row>
          <xdr:rowOff>0</xdr:rowOff>
        </xdr:from>
        <xdr:to>
          <xdr:col>6659</xdr:col>
          <xdr:colOff>0</xdr:colOff>
          <xdr:row>852036</xdr:row>
          <xdr:rowOff>0</xdr:rowOff>
        </xdr:to>
        <xdr:sp macro="" textlink="">
          <xdr:nvSpPr>
            <xdr:cNvPr id="61931" name="Button 491" hidden="1">
              <a:extLst>
                <a:ext uri="{63B3BB69-23CF-44E3-9099-C40C66FF867C}">
                  <a14:compatExt spid="_x0000_s619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917572</xdr:row>
          <xdr:rowOff>0</xdr:rowOff>
        </xdr:from>
        <xdr:to>
          <xdr:col>6659</xdr:col>
          <xdr:colOff>0</xdr:colOff>
          <xdr:row>917572</xdr:row>
          <xdr:rowOff>0</xdr:rowOff>
        </xdr:to>
        <xdr:sp macro="" textlink="">
          <xdr:nvSpPr>
            <xdr:cNvPr id="61932" name="Button 492" hidden="1">
              <a:extLst>
                <a:ext uri="{63B3BB69-23CF-44E3-9099-C40C66FF867C}">
                  <a14:compatExt spid="_x0000_s619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6659</xdr:col>
          <xdr:colOff>0</xdr:colOff>
          <xdr:row>983108</xdr:row>
          <xdr:rowOff>0</xdr:rowOff>
        </xdr:from>
        <xdr:to>
          <xdr:col>6659</xdr:col>
          <xdr:colOff>0</xdr:colOff>
          <xdr:row>983108</xdr:row>
          <xdr:rowOff>0</xdr:rowOff>
        </xdr:to>
        <xdr:sp macro="" textlink="">
          <xdr:nvSpPr>
            <xdr:cNvPr id="61933" name="Button 493" hidden="1">
              <a:extLst>
                <a:ext uri="{63B3BB69-23CF-44E3-9099-C40C66FF867C}">
                  <a14:compatExt spid="_x0000_s619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67</xdr:row>
          <xdr:rowOff>0</xdr:rowOff>
        </xdr:from>
        <xdr:to>
          <xdr:col>6915</xdr:col>
          <xdr:colOff>0</xdr:colOff>
          <xdr:row>67</xdr:row>
          <xdr:rowOff>0</xdr:rowOff>
        </xdr:to>
        <xdr:sp macro="" textlink="">
          <xdr:nvSpPr>
            <xdr:cNvPr id="61934" name="Button 494" hidden="1">
              <a:extLst>
                <a:ext uri="{63B3BB69-23CF-44E3-9099-C40C66FF867C}">
                  <a14:compatExt spid="_x0000_s619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65604</xdr:row>
          <xdr:rowOff>0</xdr:rowOff>
        </xdr:from>
        <xdr:to>
          <xdr:col>6915</xdr:col>
          <xdr:colOff>0</xdr:colOff>
          <xdr:row>65604</xdr:row>
          <xdr:rowOff>0</xdr:rowOff>
        </xdr:to>
        <xdr:sp macro="" textlink="">
          <xdr:nvSpPr>
            <xdr:cNvPr id="61935" name="Button 495" hidden="1">
              <a:extLst>
                <a:ext uri="{63B3BB69-23CF-44E3-9099-C40C66FF867C}">
                  <a14:compatExt spid="_x0000_s619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131140</xdr:row>
          <xdr:rowOff>0</xdr:rowOff>
        </xdr:from>
        <xdr:to>
          <xdr:col>6915</xdr:col>
          <xdr:colOff>0</xdr:colOff>
          <xdr:row>131140</xdr:row>
          <xdr:rowOff>0</xdr:rowOff>
        </xdr:to>
        <xdr:sp macro="" textlink="">
          <xdr:nvSpPr>
            <xdr:cNvPr id="61936" name="Button 496" hidden="1">
              <a:extLst>
                <a:ext uri="{63B3BB69-23CF-44E3-9099-C40C66FF867C}">
                  <a14:compatExt spid="_x0000_s619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196676</xdr:row>
          <xdr:rowOff>0</xdr:rowOff>
        </xdr:from>
        <xdr:to>
          <xdr:col>6915</xdr:col>
          <xdr:colOff>0</xdr:colOff>
          <xdr:row>196676</xdr:row>
          <xdr:rowOff>0</xdr:rowOff>
        </xdr:to>
        <xdr:sp macro="" textlink="">
          <xdr:nvSpPr>
            <xdr:cNvPr id="61937" name="Button 497" hidden="1">
              <a:extLst>
                <a:ext uri="{63B3BB69-23CF-44E3-9099-C40C66FF867C}">
                  <a14:compatExt spid="_x0000_s619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262212</xdr:row>
          <xdr:rowOff>0</xdr:rowOff>
        </xdr:from>
        <xdr:to>
          <xdr:col>6915</xdr:col>
          <xdr:colOff>0</xdr:colOff>
          <xdr:row>262212</xdr:row>
          <xdr:rowOff>0</xdr:rowOff>
        </xdr:to>
        <xdr:sp macro="" textlink="">
          <xdr:nvSpPr>
            <xdr:cNvPr id="61938" name="Button 498" hidden="1">
              <a:extLst>
                <a:ext uri="{63B3BB69-23CF-44E3-9099-C40C66FF867C}">
                  <a14:compatExt spid="_x0000_s619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327748</xdr:row>
          <xdr:rowOff>0</xdr:rowOff>
        </xdr:from>
        <xdr:to>
          <xdr:col>6915</xdr:col>
          <xdr:colOff>0</xdr:colOff>
          <xdr:row>327748</xdr:row>
          <xdr:rowOff>0</xdr:rowOff>
        </xdr:to>
        <xdr:sp macro="" textlink="">
          <xdr:nvSpPr>
            <xdr:cNvPr id="61939" name="Button 499" hidden="1">
              <a:extLst>
                <a:ext uri="{63B3BB69-23CF-44E3-9099-C40C66FF867C}">
                  <a14:compatExt spid="_x0000_s619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393284</xdr:row>
          <xdr:rowOff>0</xdr:rowOff>
        </xdr:from>
        <xdr:to>
          <xdr:col>6915</xdr:col>
          <xdr:colOff>0</xdr:colOff>
          <xdr:row>393284</xdr:row>
          <xdr:rowOff>0</xdr:rowOff>
        </xdr:to>
        <xdr:sp macro="" textlink="">
          <xdr:nvSpPr>
            <xdr:cNvPr id="61940" name="Button 500" hidden="1">
              <a:extLst>
                <a:ext uri="{63B3BB69-23CF-44E3-9099-C40C66FF867C}">
                  <a14:compatExt spid="_x0000_s619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458820</xdr:row>
          <xdr:rowOff>0</xdr:rowOff>
        </xdr:from>
        <xdr:to>
          <xdr:col>6915</xdr:col>
          <xdr:colOff>0</xdr:colOff>
          <xdr:row>458820</xdr:row>
          <xdr:rowOff>0</xdr:rowOff>
        </xdr:to>
        <xdr:sp macro="" textlink="">
          <xdr:nvSpPr>
            <xdr:cNvPr id="61941" name="Button 501" hidden="1">
              <a:extLst>
                <a:ext uri="{63B3BB69-23CF-44E3-9099-C40C66FF867C}">
                  <a14:compatExt spid="_x0000_s619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524356</xdr:row>
          <xdr:rowOff>0</xdr:rowOff>
        </xdr:from>
        <xdr:to>
          <xdr:col>6915</xdr:col>
          <xdr:colOff>0</xdr:colOff>
          <xdr:row>524356</xdr:row>
          <xdr:rowOff>0</xdr:rowOff>
        </xdr:to>
        <xdr:sp macro="" textlink="">
          <xdr:nvSpPr>
            <xdr:cNvPr id="61942" name="Button 502" hidden="1">
              <a:extLst>
                <a:ext uri="{63B3BB69-23CF-44E3-9099-C40C66FF867C}">
                  <a14:compatExt spid="_x0000_s619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589892</xdr:row>
          <xdr:rowOff>0</xdr:rowOff>
        </xdr:from>
        <xdr:to>
          <xdr:col>6915</xdr:col>
          <xdr:colOff>0</xdr:colOff>
          <xdr:row>589892</xdr:row>
          <xdr:rowOff>0</xdr:rowOff>
        </xdr:to>
        <xdr:sp macro="" textlink="">
          <xdr:nvSpPr>
            <xdr:cNvPr id="61943" name="Button 503" hidden="1">
              <a:extLst>
                <a:ext uri="{63B3BB69-23CF-44E3-9099-C40C66FF867C}">
                  <a14:compatExt spid="_x0000_s619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655428</xdr:row>
          <xdr:rowOff>0</xdr:rowOff>
        </xdr:from>
        <xdr:to>
          <xdr:col>6915</xdr:col>
          <xdr:colOff>0</xdr:colOff>
          <xdr:row>655428</xdr:row>
          <xdr:rowOff>0</xdr:rowOff>
        </xdr:to>
        <xdr:sp macro="" textlink="">
          <xdr:nvSpPr>
            <xdr:cNvPr id="61944" name="Button 504" hidden="1">
              <a:extLst>
                <a:ext uri="{63B3BB69-23CF-44E3-9099-C40C66FF867C}">
                  <a14:compatExt spid="_x0000_s619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720964</xdr:row>
          <xdr:rowOff>0</xdr:rowOff>
        </xdr:from>
        <xdr:to>
          <xdr:col>6915</xdr:col>
          <xdr:colOff>0</xdr:colOff>
          <xdr:row>720964</xdr:row>
          <xdr:rowOff>0</xdr:rowOff>
        </xdr:to>
        <xdr:sp macro="" textlink="">
          <xdr:nvSpPr>
            <xdr:cNvPr id="61945" name="Button 505" hidden="1">
              <a:extLst>
                <a:ext uri="{63B3BB69-23CF-44E3-9099-C40C66FF867C}">
                  <a14:compatExt spid="_x0000_s619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786500</xdr:row>
          <xdr:rowOff>0</xdr:rowOff>
        </xdr:from>
        <xdr:to>
          <xdr:col>6915</xdr:col>
          <xdr:colOff>0</xdr:colOff>
          <xdr:row>786500</xdr:row>
          <xdr:rowOff>0</xdr:rowOff>
        </xdr:to>
        <xdr:sp macro="" textlink="">
          <xdr:nvSpPr>
            <xdr:cNvPr id="61946" name="Button 506" hidden="1">
              <a:extLst>
                <a:ext uri="{63B3BB69-23CF-44E3-9099-C40C66FF867C}">
                  <a14:compatExt spid="_x0000_s619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852036</xdr:row>
          <xdr:rowOff>0</xdr:rowOff>
        </xdr:from>
        <xdr:to>
          <xdr:col>6915</xdr:col>
          <xdr:colOff>0</xdr:colOff>
          <xdr:row>852036</xdr:row>
          <xdr:rowOff>0</xdr:rowOff>
        </xdr:to>
        <xdr:sp macro="" textlink="">
          <xdr:nvSpPr>
            <xdr:cNvPr id="61947" name="Button 507" hidden="1">
              <a:extLst>
                <a:ext uri="{63B3BB69-23CF-44E3-9099-C40C66FF867C}">
                  <a14:compatExt spid="_x0000_s619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917572</xdr:row>
          <xdr:rowOff>0</xdr:rowOff>
        </xdr:from>
        <xdr:to>
          <xdr:col>6915</xdr:col>
          <xdr:colOff>0</xdr:colOff>
          <xdr:row>917572</xdr:row>
          <xdr:rowOff>0</xdr:rowOff>
        </xdr:to>
        <xdr:sp macro="" textlink="">
          <xdr:nvSpPr>
            <xdr:cNvPr id="61948" name="Button 508" hidden="1">
              <a:extLst>
                <a:ext uri="{63B3BB69-23CF-44E3-9099-C40C66FF867C}">
                  <a14:compatExt spid="_x0000_s619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6915</xdr:col>
          <xdr:colOff>0</xdr:colOff>
          <xdr:row>983108</xdr:row>
          <xdr:rowOff>0</xdr:rowOff>
        </xdr:from>
        <xdr:to>
          <xdr:col>6915</xdr:col>
          <xdr:colOff>0</xdr:colOff>
          <xdr:row>983108</xdr:row>
          <xdr:rowOff>0</xdr:rowOff>
        </xdr:to>
        <xdr:sp macro="" textlink="">
          <xdr:nvSpPr>
            <xdr:cNvPr id="61949" name="Button 509" hidden="1">
              <a:extLst>
                <a:ext uri="{63B3BB69-23CF-44E3-9099-C40C66FF867C}">
                  <a14:compatExt spid="_x0000_s619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67</xdr:row>
          <xdr:rowOff>0</xdr:rowOff>
        </xdr:from>
        <xdr:to>
          <xdr:col>7171</xdr:col>
          <xdr:colOff>0</xdr:colOff>
          <xdr:row>67</xdr:row>
          <xdr:rowOff>0</xdr:rowOff>
        </xdr:to>
        <xdr:sp macro="" textlink="">
          <xdr:nvSpPr>
            <xdr:cNvPr id="61950" name="Button 510" hidden="1">
              <a:extLst>
                <a:ext uri="{63B3BB69-23CF-44E3-9099-C40C66FF867C}">
                  <a14:compatExt spid="_x0000_s619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65604</xdr:row>
          <xdr:rowOff>0</xdr:rowOff>
        </xdr:from>
        <xdr:to>
          <xdr:col>7171</xdr:col>
          <xdr:colOff>0</xdr:colOff>
          <xdr:row>65604</xdr:row>
          <xdr:rowOff>0</xdr:rowOff>
        </xdr:to>
        <xdr:sp macro="" textlink="">
          <xdr:nvSpPr>
            <xdr:cNvPr id="61951" name="Button 511" hidden="1">
              <a:extLst>
                <a:ext uri="{63B3BB69-23CF-44E3-9099-C40C66FF867C}">
                  <a14:compatExt spid="_x0000_s619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131140</xdr:row>
          <xdr:rowOff>0</xdr:rowOff>
        </xdr:from>
        <xdr:to>
          <xdr:col>7171</xdr:col>
          <xdr:colOff>0</xdr:colOff>
          <xdr:row>131140</xdr:row>
          <xdr:rowOff>0</xdr:rowOff>
        </xdr:to>
        <xdr:sp macro="" textlink="">
          <xdr:nvSpPr>
            <xdr:cNvPr id="61952" name="Button 512" hidden="1">
              <a:extLst>
                <a:ext uri="{63B3BB69-23CF-44E3-9099-C40C66FF867C}">
                  <a14:compatExt spid="_x0000_s619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196676</xdr:row>
          <xdr:rowOff>0</xdr:rowOff>
        </xdr:from>
        <xdr:to>
          <xdr:col>7171</xdr:col>
          <xdr:colOff>0</xdr:colOff>
          <xdr:row>196676</xdr:row>
          <xdr:rowOff>0</xdr:rowOff>
        </xdr:to>
        <xdr:sp macro="" textlink="">
          <xdr:nvSpPr>
            <xdr:cNvPr id="61953" name="Button 513" hidden="1">
              <a:extLst>
                <a:ext uri="{63B3BB69-23CF-44E3-9099-C40C66FF867C}">
                  <a14:compatExt spid="_x0000_s619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262212</xdr:row>
          <xdr:rowOff>0</xdr:rowOff>
        </xdr:from>
        <xdr:to>
          <xdr:col>7171</xdr:col>
          <xdr:colOff>0</xdr:colOff>
          <xdr:row>262212</xdr:row>
          <xdr:rowOff>0</xdr:rowOff>
        </xdr:to>
        <xdr:sp macro="" textlink="">
          <xdr:nvSpPr>
            <xdr:cNvPr id="61954" name="Button 514" hidden="1">
              <a:extLst>
                <a:ext uri="{63B3BB69-23CF-44E3-9099-C40C66FF867C}">
                  <a14:compatExt spid="_x0000_s619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327748</xdr:row>
          <xdr:rowOff>0</xdr:rowOff>
        </xdr:from>
        <xdr:to>
          <xdr:col>7171</xdr:col>
          <xdr:colOff>0</xdr:colOff>
          <xdr:row>327748</xdr:row>
          <xdr:rowOff>0</xdr:rowOff>
        </xdr:to>
        <xdr:sp macro="" textlink="">
          <xdr:nvSpPr>
            <xdr:cNvPr id="61955" name="Button 515" hidden="1">
              <a:extLst>
                <a:ext uri="{63B3BB69-23CF-44E3-9099-C40C66FF867C}">
                  <a14:compatExt spid="_x0000_s619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393284</xdr:row>
          <xdr:rowOff>0</xdr:rowOff>
        </xdr:from>
        <xdr:to>
          <xdr:col>7171</xdr:col>
          <xdr:colOff>0</xdr:colOff>
          <xdr:row>393284</xdr:row>
          <xdr:rowOff>0</xdr:rowOff>
        </xdr:to>
        <xdr:sp macro="" textlink="">
          <xdr:nvSpPr>
            <xdr:cNvPr id="61956" name="Button 516" hidden="1">
              <a:extLst>
                <a:ext uri="{63B3BB69-23CF-44E3-9099-C40C66FF867C}">
                  <a14:compatExt spid="_x0000_s619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458820</xdr:row>
          <xdr:rowOff>0</xdr:rowOff>
        </xdr:from>
        <xdr:to>
          <xdr:col>7171</xdr:col>
          <xdr:colOff>0</xdr:colOff>
          <xdr:row>458820</xdr:row>
          <xdr:rowOff>0</xdr:rowOff>
        </xdr:to>
        <xdr:sp macro="" textlink="">
          <xdr:nvSpPr>
            <xdr:cNvPr id="61957" name="Button 517" hidden="1">
              <a:extLst>
                <a:ext uri="{63B3BB69-23CF-44E3-9099-C40C66FF867C}">
                  <a14:compatExt spid="_x0000_s619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524356</xdr:row>
          <xdr:rowOff>0</xdr:rowOff>
        </xdr:from>
        <xdr:to>
          <xdr:col>7171</xdr:col>
          <xdr:colOff>0</xdr:colOff>
          <xdr:row>524356</xdr:row>
          <xdr:rowOff>0</xdr:rowOff>
        </xdr:to>
        <xdr:sp macro="" textlink="">
          <xdr:nvSpPr>
            <xdr:cNvPr id="61958" name="Button 518" hidden="1">
              <a:extLst>
                <a:ext uri="{63B3BB69-23CF-44E3-9099-C40C66FF867C}">
                  <a14:compatExt spid="_x0000_s619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589892</xdr:row>
          <xdr:rowOff>0</xdr:rowOff>
        </xdr:from>
        <xdr:to>
          <xdr:col>7171</xdr:col>
          <xdr:colOff>0</xdr:colOff>
          <xdr:row>589892</xdr:row>
          <xdr:rowOff>0</xdr:rowOff>
        </xdr:to>
        <xdr:sp macro="" textlink="">
          <xdr:nvSpPr>
            <xdr:cNvPr id="61959" name="Button 519" hidden="1">
              <a:extLst>
                <a:ext uri="{63B3BB69-23CF-44E3-9099-C40C66FF867C}">
                  <a14:compatExt spid="_x0000_s619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655428</xdr:row>
          <xdr:rowOff>0</xdr:rowOff>
        </xdr:from>
        <xdr:to>
          <xdr:col>7171</xdr:col>
          <xdr:colOff>0</xdr:colOff>
          <xdr:row>655428</xdr:row>
          <xdr:rowOff>0</xdr:rowOff>
        </xdr:to>
        <xdr:sp macro="" textlink="">
          <xdr:nvSpPr>
            <xdr:cNvPr id="61960" name="Button 520" hidden="1">
              <a:extLst>
                <a:ext uri="{63B3BB69-23CF-44E3-9099-C40C66FF867C}">
                  <a14:compatExt spid="_x0000_s619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720964</xdr:row>
          <xdr:rowOff>0</xdr:rowOff>
        </xdr:from>
        <xdr:to>
          <xdr:col>7171</xdr:col>
          <xdr:colOff>0</xdr:colOff>
          <xdr:row>720964</xdr:row>
          <xdr:rowOff>0</xdr:rowOff>
        </xdr:to>
        <xdr:sp macro="" textlink="">
          <xdr:nvSpPr>
            <xdr:cNvPr id="61961" name="Button 521" hidden="1">
              <a:extLst>
                <a:ext uri="{63B3BB69-23CF-44E3-9099-C40C66FF867C}">
                  <a14:compatExt spid="_x0000_s619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786500</xdr:row>
          <xdr:rowOff>0</xdr:rowOff>
        </xdr:from>
        <xdr:to>
          <xdr:col>7171</xdr:col>
          <xdr:colOff>0</xdr:colOff>
          <xdr:row>786500</xdr:row>
          <xdr:rowOff>0</xdr:rowOff>
        </xdr:to>
        <xdr:sp macro="" textlink="">
          <xdr:nvSpPr>
            <xdr:cNvPr id="61962" name="Button 522" hidden="1">
              <a:extLst>
                <a:ext uri="{63B3BB69-23CF-44E3-9099-C40C66FF867C}">
                  <a14:compatExt spid="_x0000_s619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852036</xdr:row>
          <xdr:rowOff>0</xdr:rowOff>
        </xdr:from>
        <xdr:to>
          <xdr:col>7171</xdr:col>
          <xdr:colOff>0</xdr:colOff>
          <xdr:row>852036</xdr:row>
          <xdr:rowOff>0</xdr:rowOff>
        </xdr:to>
        <xdr:sp macro="" textlink="">
          <xdr:nvSpPr>
            <xdr:cNvPr id="61963" name="Button 523" hidden="1">
              <a:extLst>
                <a:ext uri="{63B3BB69-23CF-44E3-9099-C40C66FF867C}">
                  <a14:compatExt spid="_x0000_s619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917572</xdr:row>
          <xdr:rowOff>0</xdr:rowOff>
        </xdr:from>
        <xdr:to>
          <xdr:col>7171</xdr:col>
          <xdr:colOff>0</xdr:colOff>
          <xdr:row>917572</xdr:row>
          <xdr:rowOff>0</xdr:rowOff>
        </xdr:to>
        <xdr:sp macro="" textlink="">
          <xdr:nvSpPr>
            <xdr:cNvPr id="61964" name="Button 524" hidden="1">
              <a:extLst>
                <a:ext uri="{63B3BB69-23CF-44E3-9099-C40C66FF867C}">
                  <a14:compatExt spid="_x0000_s619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7171</xdr:col>
          <xdr:colOff>0</xdr:colOff>
          <xdr:row>983108</xdr:row>
          <xdr:rowOff>0</xdr:rowOff>
        </xdr:from>
        <xdr:to>
          <xdr:col>7171</xdr:col>
          <xdr:colOff>0</xdr:colOff>
          <xdr:row>983108</xdr:row>
          <xdr:rowOff>0</xdr:rowOff>
        </xdr:to>
        <xdr:sp macro="" textlink="">
          <xdr:nvSpPr>
            <xdr:cNvPr id="61965" name="Button 525" hidden="1">
              <a:extLst>
                <a:ext uri="{63B3BB69-23CF-44E3-9099-C40C66FF867C}">
                  <a14:compatExt spid="_x0000_s619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67</xdr:row>
          <xdr:rowOff>0</xdr:rowOff>
        </xdr:from>
        <xdr:to>
          <xdr:col>7427</xdr:col>
          <xdr:colOff>0</xdr:colOff>
          <xdr:row>67</xdr:row>
          <xdr:rowOff>0</xdr:rowOff>
        </xdr:to>
        <xdr:sp macro="" textlink="">
          <xdr:nvSpPr>
            <xdr:cNvPr id="61966" name="Button 526" hidden="1">
              <a:extLst>
                <a:ext uri="{63B3BB69-23CF-44E3-9099-C40C66FF867C}">
                  <a14:compatExt spid="_x0000_s619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65604</xdr:row>
          <xdr:rowOff>0</xdr:rowOff>
        </xdr:from>
        <xdr:to>
          <xdr:col>7427</xdr:col>
          <xdr:colOff>0</xdr:colOff>
          <xdr:row>65604</xdr:row>
          <xdr:rowOff>0</xdr:rowOff>
        </xdr:to>
        <xdr:sp macro="" textlink="">
          <xdr:nvSpPr>
            <xdr:cNvPr id="61967" name="Button 527" hidden="1">
              <a:extLst>
                <a:ext uri="{63B3BB69-23CF-44E3-9099-C40C66FF867C}">
                  <a14:compatExt spid="_x0000_s619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131140</xdr:row>
          <xdr:rowOff>0</xdr:rowOff>
        </xdr:from>
        <xdr:to>
          <xdr:col>7427</xdr:col>
          <xdr:colOff>0</xdr:colOff>
          <xdr:row>131140</xdr:row>
          <xdr:rowOff>0</xdr:rowOff>
        </xdr:to>
        <xdr:sp macro="" textlink="">
          <xdr:nvSpPr>
            <xdr:cNvPr id="61968" name="Button 528" hidden="1">
              <a:extLst>
                <a:ext uri="{63B3BB69-23CF-44E3-9099-C40C66FF867C}">
                  <a14:compatExt spid="_x0000_s619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196676</xdr:row>
          <xdr:rowOff>0</xdr:rowOff>
        </xdr:from>
        <xdr:to>
          <xdr:col>7427</xdr:col>
          <xdr:colOff>0</xdr:colOff>
          <xdr:row>196676</xdr:row>
          <xdr:rowOff>0</xdr:rowOff>
        </xdr:to>
        <xdr:sp macro="" textlink="">
          <xdr:nvSpPr>
            <xdr:cNvPr id="61969" name="Button 529" hidden="1">
              <a:extLst>
                <a:ext uri="{63B3BB69-23CF-44E3-9099-C40C66FF867C}">
                  <a14:compatExt spid="_x0000_s619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262212</xdr:row>
          <xdr:rowOff>0</xdr:rowOff>
        </xdr:from>
        <xdr:to>
          <xdr:col>7427</xdr:col>
          <xdr:colOff>0</xdr:colOff>
          <xdr:row>262212</xdr:row>
          <xdr:rowOff>0</xdr:rowOff>
        </xdr:to>
        <xdr:sp macro="" textlink="">
          <xdr:nvSpPr>
            <xdr:cNvPr id="61970" name="Button 530" hidden="1">
              <a:extLst>
                <a:ext uri="{63B3BB69-23CF-44E3-9099-C40C66FF867C}">
                  <a14:compatExt spid="_x0000_s619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327748</xdr:row>
          <xdr:rowOff>0</xdr:rowOff>
        </xdr:from>
        <xdr:to>
          <xdr:col>7427</xdr:col>
          <xdr:colOff>0</xdr:colOff>
          <xdr:row>327748</xdr:row>
          <xdr:rowOff>0</xdr:rowOff>
        </xdr:to>
        <xdr:sp macro="" textlink="">
          <xdr:nvSpPr>
            <xdr:cNvPr id="61971" name="Button 531" hidden="1">
              <a:extLst>
                <a:ext uri="{63B3BB69-23CF-44E3-9099-C40C66FF867C}">
                  <a14:compatExt spid="_x0000_s619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393284</xdr:row>
          <xdr:rowOff>0</xdr:rowOff>
        </xdr:from>
        <xdr:to>
          <xdr:col>7427</xdr:col>
          <xdr:colOff>0</xdr:colOff>
          <xdr:row>393284</xdr:row>
          <xdr:rowOff>0</xdr:rowOff>
        </xdr:to>
        <xdr:sp macro="" textlink="">
          <xdr:nvSpPr>
            <xdr:cNvPr id="61972" name="Button 532" hidden="1">
              <a:extLst>
                <a:ext uri="{63B3BB69-23CF-44E3-9099-C40C66FF867C}">
                  <a14:compatExt spid="_x0000_s619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458820</xdr:row>
          <xdr:rowOff>0</xdr:rowOff>
        </xdr:from>
        <xdr:to>
          <xdr:col>7427</xdr:col>
          <xdr:colOff>0</xdr:colOff>
          <xdr:row>458820</xdr:row>
          <xdr:rowOff>0</xdr:rowOff>
        </xdr:to>
        <xdr:sp macro="" textlink="">
          <xdr:nvSpPr>
            <xdr:cNvPr id="61973" name="Button 533" hidden="1">
              <a:extLst>
                <a:ext uri="{63B3BB69-23CF-44E3-9099-C40C66FF867C}">
                  <a14:compatExt spid="_x0000_s619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524356</xdr:row>
          <xdr:rowOff>0</xdr:rowOff>
        </xdr:from>
        <xdr:to>
          <xdr:col>7427</xdr:col>
          <xdr:colOff>0</xdr:colOff>
          <xdr:row>524356</xdr:row>
          <xdr:rowOff>0</xdr:rowOff>
        </xdr:to>
        <xdr:sp macro="" textlink="">
          <xdr:nvSpPr>
            <xdr:cNvPr id="61974" name="Button 534" hidden="1">
              <a:extLst>
                <a:ext uri="{63B3BB69-23CF-44E3-9099-C40C66FF867C}">
                  <a14:compatExt spid="_x0000_s619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589892</xdr:row>
          <xdr:rowOff>0</xdr:rowOff>
        </xdr:from>
        <xdr:to>
          <xdr:col>7427</xdr:col>
          <xdr:colOff>0</xdr:colOff>
          <xdr:row>589892</xdr:row>
          <xdr:rowOff>0</xdr:rowOff>
        </xdr:to>
        <xdr:sp macro="" textlink="">
          <xdr:nvSpPr>
            <xdr:cNvPr id="61975" name="Button 535" hidden="1">
              <a:extLst>
                <a:ext uri="{63B3BB69-23CF-44E3-9099-C40C66FF867C}">
                  <a14:compatExt spid="_x0000_s619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655428</xdr:row>
          <xdr:rowOff>0</xdr:rowOff>
        </xdr:from>
        <xdr:to>
          <xdr:col>7427</xdr:col>
          <xdr:colOff>0</xdr:colOff>
          <xdr:row>655428</xdr:row>
          <xdr:rowOff>0</xdr:rowOff>
        </xdr:to>
        <xdr:sp macro="" textlink="">
          <xdr:nvSpPr>
            <xdr:cNvPr id="61976" name="Button 536" hidden="1">
              <a:extLst>
                <a:ext uri="{63B3BB69-23CF-44E3-9099-C40C66FF867C}">
                  <a14:compatExt spid="_x0000_s619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720964</xdr:row>
          <xdr:rowOff>0</xdr:rowOff>
        </xdr:from>
        <xdr:to>
          <xdr:col>7427</xdr:col>
          <xdr:colOff>0</xdr:colOff>
          <xdr:row>720964</xdr:row>
          <xdr:rowOff>0</xdr:rowOff>
        </xdr:to>
        <xdr:sp macro="" textlink="">
          <xdr:nvSpPr>
            <xdr:cNvPr id="61977" name="Button 537" hidden="1">
              <a:extLst>
                <a:ext uri="{63B3BB69-23CF-44E3-9099-C40C66FF867C}">
                  <a14:compatExt spid="_x0000_s619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786500</xdr:row>
          <xdr:rowOff>0</xdr:rowOff>
        </xdr:from>
        <xdr:to>
          <xdr:col>7427</xdr:col>
          <xdr:colOff>0</xdr:colOff>
          <xdr:row>786500</xdr:row>
          <xdr:rowOff>0</xdr:rowOff>
        </xdr:to>
        <xdr:sp macro="" textlink="">
          <xdr:nvSpPr>
            <xdr:cNvPr id="61978" name="Button 538" hidden="1">
              <a:extLst>
                <a:ext uri="{63B3BB69-23CF-44E3-9099-C40C66FF867C}">
                  <a14:compatExt spid="_x0000_s619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852036</xdr:row>
          <xdr:rowOff>0</xdr:rowOff>
        </xdr:from>
        <xdr:to>
          <xdr:col>7427</xdr:col>
          <xdr:colOff>0</xdr:colOff>
          <xdr:row>852036</xdr:row>
          <xdr:rowOff>0</xdr:rowOff>
        </xdr:to>
        <xdr:sp macro="" textlink="">
          <xdr:nvSpPr>
            <xdr:cNvPr id="61979" name="Button 539" hidden="1">
              <a:extLst>
                <a:ext uri="{63B3BB69-23CF-44E3-9099-C40C66FF867C}">
                  <a14:compatExt spid="_x0000_s619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917572</xdr:row>
          <xdr:rowOff>0</xdr:rowOff>
        </xdr:from>
        <xdr:to>
          <xdr:col>7427</xdr:col>
          <xdr:colOff>0</xdr:colOff>
          <xdr:row>917572</xdr:row>
          <xdr:rowOff>0</xdr:rowOff>
        </xdr:to>
        <xdr:sp macro="" textlink="">
          <xdr:nvSpPr>
            <xdr:cNvPr id="61980" name="Button 540" hidden="1">
              <a:extLst>
                <a:ext uri="{63B3BB69-23CF-44E3-9099-C40C66FF867C}">
                  <a14:compatExt spid="_x0000_s619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7427</xdr:col>
          <xdr:colOff>0</xdr:colOff>
          <xdr:row>983108</xdr:row>
          <xdr:rowOff>0</xdr:rowOff>
        </xdr:from>
        <xdr:to>
          <xdr:col>7427</xdr:col>
          <xdr:colOff>0</xdr:colOff>
          <xdr:row>983108</xdr:row>
          <xdr:rowOff>0</xdr:rowOff>
        </xdr:to>
        <xdr:sp macro="" textlink="">
          <xdr:nvSpPr>
            <xdr:cNvPr id="61981" name="Button 541" hidden="1">
              <a:extLst>
                <a:ext uri="{63B3BB69-23CF-44E3-9099-C40C66FF867C}">
                  <a14:compatExt spid="_x0000_s619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67</xdr:row>
          <xdr:rowOff>0</xdr:rowOff>
        </xdr:from>
        <xdr:to>
          <xdr:col>7683</xdr:col>
          <xdr:colOff>0</xdr:colOff>
          <xdr:row>67</xdr:row>
          <xdr:rowOff>0</xdr:rowOff>
        </xdr:to>
        <xdr:sp macro="" textlink="">
          <xdr:nvSpPr>
            <xdr:cNvPr id="61982" name="Button 542" hidden="1">
              <a:extLst>
                <a:ext uri="{63B3BB69-23CF-44E3-9099-C40C66FF867C}">
                  <a14:compatExt spid="_x0000_s619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65604</xdr:row>
          <xdr:rowOff>0</xdr:rowOff>
        </xdr:from>
        <xdr:to>
          <xdr:col>7683</xdr:col>
          <xdr:colOff>0</xdr:colOff>
          <xdr:row>65604</xdr:row>
          <xdr:rowOff>0</xdr:rowOff>
        </xdr:to>
        <xdr:sp macro="" textlink="">
          <xdr:nvSpPr>
            <xdr:cNvPr id="61983" name="Button 543" hidden="1">
              <a:extLst>
                <a:ext uri="{63B3BB69-23CF-44E3-9099-C40C66FF867C}">
                  <a14:compatExt spid="_x0000_s619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131140</xdr:row>
          <xdr:rowOff>0</xdr:rowOff>
        </xdr:from>
        <xdr:to>
          <xdr:col>7683</xdr:col>
          <xdr:colOff>0</xdr:colOff>
          <xdr:row>131140</xdr:row>
          <xdr:rowOff>0</xdr:rowOff>
        </xdr:to>
        <xdr:sp macro="" textlink="">
          <xdr:nvSpPr>
            <xdr:cNvPr id="61984" name="Button 544" hidden="1">
              <a:extLst>
                <a:ext uri="{63B3BB69-23CF-44E3-9099-C40C66FF867C}">
                  <a14:compatExt spid="_x0000_s619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196676</xdr:row>
          <xdr:rowOff>0</xdr:rowOff>
        </xdr:from>
        <xdr:to>
          <xdr:col>7683</xdr:col>
          <xdr:colOff>0</xdr:colOff>
          <xdr:row>196676</xdr:row>
          <xdr:rowOff>0</xdr:rowOff>
        </xdr:to>
        <xdr:sp macro="" textlink="">
          <xdr:nvSpPr>
            <xdr:cNvPr id="61985" name="Button 545" hidden="1">
              <a:extLst>
                <a:ext uri="{63B3BB69-23CF-44E3-9099-C40C66FF867C}">
                  <a14:compatExt spid="_x0000_s619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262212</xdr:row>
          <xdr:rowOff>0</xdr:rowOff>
        </xdr:from>
        <xdr:to>
          <xdr:col>7683</xdr:col>
          <xdr:colOff>0</xdr:colOff>
          <xdr:row>262212</xdr:row>
          <xdr:rowOff>0</xdr:rowOff>
        </xdr:to>
        <xdr:sp macro="" textlink="">
          <xdr:nvSpPr>
            <xdr:cNvPr id="61986" name="Button 546" hidden="1">
              <a:extLst>
                <a:ext uri="{63B3BB69-23CF-44E3-9099-C40C66FF867C}">
                  <a14:compatExt spid="_x0000_s619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327748</xdr:row>
          <xdr:rowOff>0</xdr:rowOff>
        </xdr:from>
        <xdr:to>
          <xdr:col>7683</xdr:col>
          <xdr:colOff>0</xdr:colOff>
          <xdr:row>327748</xdr:row>
          <xdr:rowOff>0</xdr:rowOff>
        </xdr:to>
        <xdr:sp macro="" textlink="">
          <xdr:nvSpPr>
            <xdr:cNvPr id="61987" name="Button 547" hidden="1">
              <a:extLst>
                <a:ext uri="{63B3BB69-23CF-44E3-9099-C40C66FF867C}">
                  <a14:compatExt spid="_x0000_s619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393284</xdr:row>
          <xdr:rowOff>0</xdr:rowOff>
        </xdr:from>
        <xdr:to>
          <xdr:col>7683</xdr:col>
          <xdr:colOff>0</xdr:colOff>
          <xdr:row>393284</xdr:row>
          <xdr:rowOff>0</xdr:rowOff>
        </xdr:to>
        <xdr:sp macro="" textlink="">
          <xdr:nvSpPr>
            <xdr:cNvPr id="61988" name="Button 548" hidden="1">
              <a:extLst>
                <a:ext uri="{63B3BB69-23CF-44E3-9099-C40C66FF867C}">
                  <a14:compatExt spid="_x0000_s619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458820</xdr:row>
          <xdr:rowOff>0</xdr:rowOff>
        </xdr:from>
        <xdr:to>
          <xdr:col>7683</xdr:col>
          <xdr:colOff>0</xdr:colOff>
          <xdr:row>458820</xdr:row>
          <xdr:rowOff>0</xdr:rowOff>
        </xdr:to>
        <xdr:sp macro="" textlink="">
          <xdr:nvSpPr>
            <xdr:cNvPr id="61989" name="Button 549" hidden="1">
              <a:extLst>
                <a:ext uri="{63B3BB69-23CF-44E3-9099-C40C66FF867C}">
                  <a14:compatExt spid="_x0000_s619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524356</xdr:row>
          <xdr:rowOff>0</xdr:rowOff>
        </xdr:from>
        <xdr:to>
          <xdr:col>7683</xdr:col>
          <xdr:colOff>0</xdr:colOff>
          <xdr:row>524356</xdr:row>
          <xdr:rowOff>0</xdr:rowOff>
        </xdr:to>
        <xdr:sp macro="" textlink="">
          <xdr:nvSpPr>
            <xdr:cNvPr id="61990" name="Button 550" hidden="1">
              <a:extLst>
                <a:ext uri="{63B3BB69-23CF-44E3-9099-C40C66FF867C}">
                  <a14:compatExt spid="_x0000_s619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589892</xdr:row>
          <xdr:rowOff>0</xdr:rowOff>
        </xdr:from>
        <xdr:to>
          <xdr:col>7683</xdr:col>
          <xdr:colOff>0</xdr:colOff>
          <xdr:row>589892</xdr:row>
          <xdr:rowOff>0</xdr:rowOff>
        </xdr:to>
        <xdr:sp macro="" textlink="">
          <xdr:nvSpPr>
            <xdr:cNvPr id="61991" name="Button 551" hidden="1">
              <a:extLst>
                <a:ext uri="{63B3BB69-23CF-44E3-9099-C40C66FF867C}">
                  <a14:compatExt spid="_x0000_s619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655428</xdr:row>
          <xdr:rowOff>0</xdr:rowOff>
        </xdr:from>
        <xdr:to>
          <xdr:col>7683</xdr:col>
          <xdr:colOff>0</xdr:colOff>
          <xdr:row>655428</xdr:row>
          <xdr:rowOff>0</xdr:rowOff>
        </xdr:to>
        <xdr:sp macro="" textlink="">
          <xdr:nvSpPr>
            <xdr:cNvPr id="61992" name="Button 552" hidden="1">
              <a:extLst>
                <a:ext uri="{63B3BB69-23CF-44E3-9099-C40C66FF867C}">
                  <a14:compatExt spid="_x0000_s619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720964</xdr:row>
          <xdr:rowOff>0</xdr:rowOff>
        </xdr:from>
        <xdr:to>
          <xdr:col>7683</xdr:col>
          <xdr:colOff>0</xdr:colOff>
          <xdr:row>720964</xdr:row>
          <xdr:rowOff>0</xdr:rowOff>
        </xdr:to>
        <xdr:sp macro="" textlink="">
          <xdr:nvSpPr>
            <xdr:cNvPr id="61993" name="Button 553" hidden="1">
              <a:extLst>
                <a:ext uri="{63B3BB69-23CF-44E3-9099-C40C66FF867C}">
                  <a14:compatExt spid="_x0000_s619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786500</xdr:row>
          <xdr:rowOff>0</xdr:rowOff>
        </xdr:from>
        <xdr:to>
          <xdr:col>7683</xdr:col>
          <xdr:colOff>0</xdr:colOff>
          <xdr:row>786500</xdr:row>
          <xdr:rowOff>0</xdr:rowOff>
        </xdr:to>
        <xdr:sp macro="" textlink="">
          <xdr:nvSpPr>
            <xdr:cNvPr id="61994" name="Button 554" hidden="1">
              <a:extLst>
                <a:ext uri="{63B3BB69-23CF-44E3-9099-C40C66FF867C}">
                  <a14:compatExt spid="_x0000_s619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852036</xdr:row>
          <xdr:rowOff>0</xdr:rowOff>
        </xdr:from>
        <xdr:to>
          <xdr:col>7683</xdr:col>
          <xdr:colOff>0</xdr:colOff>
          <xdr:row>852036</xdr:row>
          <xdr:rowOff>0</xdr:rowOff>
        </xdr:to>
        <xdr:sp macro="" textlink="">
          <xdr:nvSpPr>
            <xdr:cNvPr id="61995" name="Button 555" hidden="1">
              <a:extLst>
                <a:ext uri="{63B3BB69-23CF-44E3-9099-C40C66FF867C}">
                  <a14:compatExt spid="_x0000_s619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917572</xdr:row>
          <xdr:rowOff>0</xdr:rowOff>
        </xdr:from>
        <xdr:to>
          <xdr:col>7683</xdr:col>
          <xdr:colOff>0</xdr:colOff>
          <xdr:row>917572</xdr:row>
          <xdr:rowOff>0</xdr:rowOff>
        </xdr:to>
        <xdr:sp macro="" textlink="">
          <xdr:nvSpPr>
            <xdr:cNvPr id="61996" name="Button 556" hidden="1">
              <a:extLst>
                <a:ext uri="{63B3BB69-23CF-44E3-9099-C40C66FF867C}">
                  <a14:compatExt spid="_x0000_s619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7683</xdr:col>
          <xdr:colOff>0</xdr:colOff>
          <xdr:row>983108</xdr:row>
          <xdr:rowOff>0</xdr:rowOff>
        </xdr:from>
        <xdr:to>
          <xdr:col>7683</xdr:col>
          <xdr:colOff>0</xdr:colOff>
          <xdr:row>983108</xdr:row>
          <xdr:rowOff>0</xdr:rowOff>
        </xdr:to>
        <xdr:sp macro="" textlink="">
          <xdr:nvSpPr>
            <xdr:cNvPr id="61997" name="Button 557" hidden="1">
              <a:extLst>
                <a:ext uri="{63B3BB69-23CF-44E3-9099-C40C66FF867C}">
                  <a14:compatExt spid="_x0000_s619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67</xdr:row>
          <xdr:rowOff>0</xdr:rowOff>
        </xdr:from>
        <xdr:to>
          <xdr:col>7939</xdr:col>
          <xdr:colOff>0</xdr:colOff>
          <xdr:row>67</xdr:row>
          <xdr:rowOff>0</xdr:rowOff>
        </xdr:to>
        <xdr:sp macro="" textlink="">
          <xdr:nvSpPr>
            <xdr:cNvPr id="61998" name="Button 558" hidden="1">
              <a:extLst>
                <a:ext uri="{63B3BB69-23CF-44E3-9099-C40C66FF867C}">
                  <a14:compatExt spid="_x0000_s619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65604</xdr:row>
          <xdr:rowOff>0</xdr:rowOff>
        </xdr:from>
        <xdr:to>
          <xdr:col>7939</xdr:col>
          <xdr:colOff>0</xdr:colOff>
          <xdr:row>65604</xdr:row>
          <xdr:rowOff>0</xdr:rowOff>
        </xdr:to>
        <xdr:sp macro="" textlink="">
          <xdr:nvSpPr>
            <xdr:cNvPr id="61999" name="Button 559" hidden="1">
              <a:extLst>
                <a:ext uri="{63B3BB69-23CF-44E3-9099-C40C66FF867C}">
                  <a14:compatExt spid="_x0000_s619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131140</xdr:row>
          <xdr:rowOff>0</xdr:rowOff>
        </xdr:from>
        <xdr:to>
          <xdr:col>7939</xdr:col>
          <xdr:colOff>0</xdr:colOff>
          <xdr:row>131140</xdr:row>
          <xdr:rowOff>0</xdr:rowOff>
        </xdr:to>
        <xdr:sp macro="" textlink="">
          <xdr:nvSpPr>
            <xdr:cNvPr id="62000" name="Button 560" hidden="1">
              <a:extLst>
                <a:ext uri="{63B3BB69-23CF-44E3-9099-C40C66FF867C}">
                  <a14:compatExt spid="_x0000_s620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196676</xdr:row>
          <xdr:rowOff>0</xdr:rowOff>
        </xdr:from>
        <xdr:to>
          <xdr:col>7939</xdr:col>
          <xdr:colOff>0</xdr:colOff>
          <xdr:row>196676</xdr:row>
          <xdr:rowOff>0</xdr:rowOff>
        </xdr:to>
        <xdr:sp macro="" textlink="">
          <xdr:nvSpPr>
            <xdr:cNvPr id="62001" name="Button 561" hidden="1">
              <a:extLst>
                <a:ext uri="{63B3BB69-23CF-44E3-9099-C40C66FF867C}">
                  <a14:compatExt spid="_x0000_s620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262212</xdr:row>
          <xdr:rowOff>0</xdr:rowOff>
        </xdr:from>
        <xdr:to>
          <xdr:col>7939</xdr:col>
          <xdr:colOff>0</xdr:colOff>
          <xdr:row>262212</xdr:row>
          <xdr:rowOff>0</xdr:rowOff>
        </xdr:to>
        <xdr:sp macro="" textlink="">
          <xdr:nvSpPr>
            <xdr:cNvPr id="62002" name="Button 562" hidden="1">
              <a:extLst>
                <a:ext uri="{63B3BB69-23CF-44E3-9099-C40C66FF867C}">
                  <a14:compatExt spid="_x0000_s620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327748</xdr:row>
          <xdr:rowOff>0</xdr:rowOff>
        </xdr:from>
        <xdr:to>
          <xdr:col>7939</xdr:col>
          <xdr:colOff>0</xdr:colOff>
          <xdr:row>327748</xdr:row>
          <xdr:rowOff>0</xdr:rowOff>
        </xdr:to>
        <xdr:sp macro="" textlink="">
          <xdr:nvSpPr>
            <xdr:cNvPr id="62003" name="Button 563" hidden="1">
              <a:extLst>
                <a:ext uri="{63B3BB69-23CF-44E3-9099-C40C66FF867C}">
                  <a14:compatExt spid="_x0000_s620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393284</xdr:row>
          <xdr:rowOff>0</xdr:rowOff>
        </xdr:from>
        <xdr:to>
          <xdr:col>7939</xdr:col>
          <xdr:colOff>0</xdr:colOff>
          <xdr:row>393284</xdr:row>
          <xdr:rowOff>0</xdr:rowOff>
        </xdr:to>
        <xdr:sp macro="" textlink="">
          <xdr:nvSpPr>
            <xdr:cNvPr id="62004" name="Button 564" hidden="1">
              <a:extLst>
                <a:ext uri="{63B3BB69-23CF-44E3-9099-C40C66FF867C}">
                  <a14:compatExt spid="_x0000_s620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458820</xdr:row>
          <xdr:rowOff>0</xdr:rowOff>
        </xdr:from>
        <xdr:to>
          <xdr:col>7939</xdr:col>
          <xdr:colOff>0</xdr:colOff>
          <xdr:row>458820</xdr:row>
          <xdr:rowOff>0</xdr:rowOff>
        </xdr:to>
        <xdr:sp macro="" textlink="">
          <xdr:nvSpPr>
            <xdr:cNvPr id="62005" name="Button 565" hidden="1">
              <a:extLst>
                <a:ext uri="{63B3BB69-23CF-44E3-9099-C40C66FF867C}">
                  <a14:compatExt spid="_x0000_s620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524356</xdr:row>
          <xdr:rowOff>0</xdr:rowOff>
        </xdr:from>
        <xdr:to>
          <xdr:col>7939</xdr:col>
          <xdr:colOff>0</xdr:colOff>
          <xdr:row>524356</xdr:row>
          <xdr:rowOff>0</xdr:rowOff>
        </xdr:to>
        <xdr:sp macro="" textlink="">
          <xdr:nvSpPr>
            <xdr:cNvPr id="62006" name="Button 566" hidden="1">
              <a:extLst>
                <a:ext uri="{63B3BB69-23CF-44E3-9099-C40C66FF867C}">
                  <a14:compatExt spid="_x0000_s620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589892</xdr:row>
          <xdr:rowOff>0</xdr:rowOff>
        </xdr:from>
        <xdr:to>
          <xdr:col>7939</xdr:col>
          <xdr:colOff>0</xdr:colOff>
          <xdr:row>589892</xdr:row>
          <xdr:rowOff>0</xdr:rowOff>
        </xdr:to>
        <xdr:sp macro="" textlink="">
          <xdr:nvSpPr>
            <xdr:cNvPr id="62007" name="Button 567" hidden="1">
              <a:extLst>
                <a:ext uri="{63B3BB69-23CF-44E3-9099-C40C66FF867C}">
                  <a14:compatExt spid="_x0000_s620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655428</xdr:row>
          <xdr:rowOff>0</xdr:rowOff>
        </xdr:from>
        <xdr:to>
          <xdr:col>7939</xdr:col>
          <xdr:colOff>0</xdr:colOff>
          <xdr:row>655428</xdr:row>
          <xdr:rowOff>0</xdr:rowOff>
        </xdr:to>
        <xdr:sp macro="" textlink="">
          <xdr:nvSpPr>
            <xdr:cNvPr id="62008" name="Button 568" hidden="1">
              <a:extLst>
                <a:ext uri="{63B3BB69-23CF-44E3-9099-C40C66FF867C}">
                  <a14:compatExt spid="_x0000_s620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720964</xdr:row>
          <xdr:rowOff>0</xdr:rowOff>
        </xdr:from>
        <xdr:to>
          <xdr:col>7939</xdr:col>
          <xdr:colOff>0</xdr:colOff>
          <xdr:row>720964</xdr:row>
          <xdr:rowOff>0</xdr:rowOff>
        </xdr:to>
        <xdr:sp macro="" textlink="">
          <xdr:nvSpPr>
            <xdr:cNvPr id="62009" name="Button 569" hidden="1">
              <a:extLst>
                <a:ext uri="{63B3BB69-23CF-44E3-9099-C40C66FF867C}">
                  <a14:compatExt spid="_x0000_s620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786500</xdr:row>
          <xdr:rowOff>0</xdr:rowOff>
        </xdr:from>
        <xdr:to>
          <xdr:col>7939</xdr:col>
          <xdr:colOff>0</xdr:colOff>
          <xdr:row>786500</xdr:row>
          <xdr:rowOff>0</xdr:rowOff>
        </xdr:to>
        <xdr:sp macro="" textlink="">
          <xdr:nvSpPr>
            <xdr:cNvPr id="62010" name="Button 570" hidden="1">
              <a:extLst>
                <a:ext uri="{63B3BB69-23CF-44E3-9099-C40C66FF867C}">
                  <a14:compatExt spid="_x0000_s620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852036</xdr:row>
          <xdr:rowOff>0</xdr:rowOff>
        </xdr:from>
        <xdr:to>
          <xdr:col>7939</xdr:col>
          <xdr:colOff>0</xdr:colOff>
          <xdr:row>852036</xdr:row>
          <xdr:rowOff>0</xdr:rowOff>
        </xdr:to>
        <xdr:sp macro="" textlink="">
          <xdr:nvSpPr>
            <xdr:cNvPr id="62011" name="Button 571" hidden="1">
              <a:extLst>
                <a:ext uri="{63B3BB69-23CF-44E3-9099-C40C66FF867C}">
                  <a14:compatExt spid="_x0000_s620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917572</xdr:row>
          <xdr:rowOff>0</xdr:rowOff>
        </xdr:from>
        <xdr:to>
          <xdr:col>7939</xdr:col>
          <xdr:colOff>0</xdr:colOff>
          <xdr:row>917572</xdr:row>
          <xdr:rowOff>0</xdr:rowOff>
        </xdr:to>
        <xdr:sp macro="" textlink="">
          <xdr:nvSpPr>
            <xdr:cNvPr id="62012" name="Button 572" hidden="1">
              <a:extLst>
                <a:ext uri="{63B3BB69-23CF-44E3-9099-C40C66FF867C}">
                  <a14:compatExt spid="_x0000_s620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7939</xdr:col>
          <xdr:colOff>0</xdr:colOff>
          <xdr:row>983108</xdr:row>
          <xdr:rowOff>0</xdr:rowOff>
        </xdr:from>
        <xdr:to>
          <xdr:col>7939</xdr:col>
          <xdr:colOff>0</xdr:colOff>
          <xdr:row>983108</xdr:row>
          <xdr:rowOff>0</xdr:rowOff>
        </xdr:to>
        <xdr:sp macro="" textlink="">
          <xdr:nvSpPr>
            <xdr:cNvPr id="62013" name="Button 573" hidden="1">
              <a:extLst>
                <a:ext uri="{63B3BB69-23CF-44E3-9099-C40C66FF867C}">
                  <a14:compatExt spid="_x0000_s620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67</xdr:row>
          <xdr:rowOff>0</xdr:rowOff>
        </xdr:from>
        <xdr:to>
          <xdr:col>8195</xdr:col>
          <xdr:colOff>0</xdr:colOff>
          <xdr:row>67</xdr:row>
          <xdr:rowOff>0</xdr:rowOff>
        </xdr:to>
        <xdr:sp macro="" textlink="">
          <xdr:nvSpPr>
            <xdr:cNvPr id="62014" name="Button 574" hidden="1">
              <a:extLst>
                <a:ext uri="{63B3BB69-23CF-44E3-9099-C40C66FF867C}">
                  <a14:compatExt spid="_x0000_s620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65604</xdr:row>
          <xdr:rowOff>0</xdr:rowOff>
        </xdr:from>
        <xdr:to>
          <xdr:col>8195</xdr:col>
          <xdr:colOff>0</xdr:colOff>
          <xdr:row>65604</xdr:row>
          <xdr:rowOff>0</xdr:rowOff>
        </xdr:to>
        <xdr:sp macro="" textlink="">
          <xdr:nvSpPr>
            <xdr:cNvPr id="62015" name="Button 575" hidden="1">
              <a:extLst>
                <a:ext uri="{63B3BB69-23CF-44E3-9099-C40C66FF867C}">
                  <a14:compatExt spid="_x0000_s620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131140</xdr:row>
          <xdr:rowOff>0</xdr:rowOff>
        </xdr:from>
        <xdr:to>
          <xdr:col>8195</xdr:col>
          <xdr:colOff>0</xdr:colOff>
          <xdr:row>131140</xdr:row>
          <xdr:rowOff>0</xdr:rowOff>
        </xdr:to>
        <xdr:sp macro="" textlink="">
          <xdr:nvSpPr>
            <xdr:cNvPr id="62016" name="Button 576" hidden="1">
              <a:extLst>
                <a:ext uri="{63B3BB69-23CF-44E3-9099-C40C66FF867C}">
                  <a14:compatExt spid="_x0000_s620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196676</xdr:row>
          <xdr:rowOff>0</xdr:rowOff>
        </xdr:from>
        <xdr:to>
          <xdr:col>8195</xdr:col>
          <xdr:colOff>0</xdr:colOff>
          <xdr:row>196676</xdr:row>
          <xdr:rowOff>0</xdr:rowOff>
        </xdr:to>
        <xdr:sp macro="" textlink="">
          <xdr:nvSpPr>
            <xdr:cNvPr id="62017" name="Button 577" hidden="1">
              <a:extLst>
                <a:ext uri="{63B3BB69-23CF-44E3-9099-C40C66FF867C}">
                  <a14:compatExt spid="_x0000_s620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262212</xdr:row>
          <xdr:rowOff>0</xdr:rowOff>
        </xdr:from>
        <xdr:to>
          <xdr:col>8195</xdr:col>
          <xdr:colOff>0</xdr:colOff>
          <xdr:row>262212</xdr:row>
          <xdr:rowOff>0</xdr:rowOff>
        </xdr:to>
        <xdr:sp macro="" textlink="">
          <xdr:nvSpPr>
            <xdr:cNvPr id="62018" name="Button 578" hidden="1">
              <a:extLst>
                <a:ext uri="{63B3BB69-23CF-44E3-9099-C40C66FF867C}">
                  <a14:compatExt spid="_x0000_s620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327748</xdr:row>
          <xdr:rowOff>0</xdr:rowOff>
        </xdr:from>
        <xdr:to>
          <xdr:col>8195</xdr:col>
          <xdr:colOff>0</xdr:colOff>
          <xdr:row>327748</xdr:row>
          <xdr:rowOff>0</xdr:rowOff>
        </xdr:to>
        <xdr:sp macro="" textlink="">
          <xdr:nvSpPr>
            <xdr:cNvPr id="62019" name="Button 579" hidden="1">
              <a:extLst>
                <a:ext uri="{63B3BB69-23CF-44E3-9099-C40C66FF867C}">
                  <a14:compatExt spid="_x0000_s620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393284</xdr:row>
          <xdr:rowOff>0</xdr:rowOff>
        </xdr:from>
        <xdr:to>
          <xdr:col>8195</xdr:col>
          <xdr:colOff>0</xdr:colOff>
          <xdr:row>393284</xdr:row>
          <xdr:rowOff>0</xdr:rowOff>
        </xdr:to>
        <xdr:sp macro="" textlink="">
          <xdr:nvSpPr>
            <xdr:cNvPr id="62020" name="Button 580" hidden="1">
              <a:extLst>
                <a:ext uri="{63B3BB69-23CF-44E3-9099-C40C66FF867C}">
                  <a14:compatExt spid="_x0000_s620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458820</xdr:row>
          <xdr:rowOff>0</xdr:rowOff>
        </xdr:from>
        <xdr:to>
          <xdr:col>8195</xdr:col>
          <xdr:colOff>0</xdr:colOff>
          <xdr:row>458820</xdr:row>
          <xdr:rowOff>0</xdr:rowOff>
        </xdr:to>
        <xdr:sp macro="" textlink="">
          <xdr:nvSpPr>
            <xdr:cNvPr id="62021" name="Button 581" hidden="1">
              <a:extLst>
                <a:ext uri="{63B3BB69-23CF-44E3-9099-C40C66FF867C}">
                  <a14:compatExt spid="_x0000_s620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524356</xdr:row>
          <xdr:rowOff>0</xdr:rowOff>
        </xdr:from>
        <xdr:to>
          <xdr:col>8195</xdr:col>
          <xdr:colOff>0</xdr:colOff>
          <xdr:row>524356</xdr:row>
          <xdr:rowOff>0</xdr:rowOff>
        </xdr:to>
        <xdr:sp macro="" textlink="">
          <xdr:nvSpPr>
            <xdr:cNvPr id="62022" name="Button 582" hidden="1">
              <a:extLst>
                <a:ext uri="{63B3BB69-23CF-44E3-9099-C40C66FF867C}">
                  <a14:compatExt spid="_x0000_s620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589892</xdr:row>
          <xdr:rowOff>0</xdr:rowOff>
        </xdr:from>
        <xdr:to>
          <xdr:col>8195</xdr:col>
          <xdr:colOff>0</xdr:colOff>
          <xdr:row>589892</xdr:row>
          <xdr:rowOff>0</xdr:rowOff>
        </xdr:to>
        <xdr:sp macro="" textlink="">
          <xdr:nvSpPr>
            <xdr:cNvPr id="62023" name="Button 583" hidden="1">
              <a:extLst>
                <a:ext uri="{63B3BB69-23CF-44E3-9099-C40C66FF867C}">
                  <a14:compatExt spid="_x0000_s620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655428</xdr:row>
          <xdr:rowOff>0</xdr:rowOff>
        </xdr:from>
        <xdr:to>
          <xdr:col>8195</xdr:col>
          <xdr:colOff>0</xdr:colOff>
          <xdr:row>655428</xdr:row>
          <xdr:rowOff>0</xdr:rowOff>
        </xdr:to>
        <xdr:sp macro="" textlink="">
          <xdr:nvSpPr>
            <xdr:cNvPr id="62024" name="Button 584" hidden="1">
              <a:extLst>
                <a:ext uri="{63B3BB69-23CF-44E3-9099-C40C66FF867C}">
                  <a14:compatExt spid="_x0000_s620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720964</xdr:row>
          <xdr:rowOff>0</xdr:rowOff>
        </xdr:from>
        <xdr:to>
          <xdr:col>8195</xdr:col>
          <xdr:colOff>0</xdr:colOff>
          <xdr:row>720964</xdr:row>
          <xdr:rowOff>0</xdr:rowOff>
        </xdr:to>
        <xdr:sp macro="" textlink="">
          <xdr:nvSpPr>
            <xdr:cNvPr id="62025" name="Button 585" hidden="1">
              <a:extLst>
                <a:ext uri="{63B3BB69-23CF-44E3-9099-C40C66FF867C}">
                  <a14:compatExt spid="_x0000_s620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786500</xdr:row>
          <xdr:rowOff>0</xdr:rowOff>
        </xdr:from>
        <xdr:to>
          <xdr:col>8195</xdr:col>
          <xdr:colOff>0</xdr:colOff>
          <xdr:row>786500</xdr:row>
          <xdr:rowOff>0</xdr:rowOff>
        </xdr:to>
        <xdr:sp macro="" textlink="">
          <xdr:nvSpPr>
            <xdr:cNvPr id="62026" name="Button 586" hidden="1">
              <a:extLst>
                <a:ext uri="{63B3BB69-23CF-44E3-9099-C40C66FF867C}">
                  <a14:compatExt spid="_x0000_s620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852036</xdr:row>
          <xdr:rowOff>0</xdr:rowOff>
        </xdr:from>
        <xdr:to>
          <xdr:col>8195</xdr:col>
          <xdr:colOff>0</xdr:colOff>
          <xdr:row>852036</xdr:row>
          <xdr:rowOff>0</xdr:rowOff>
        </xdr:to>
        <xdr:sp macro="" textlink="">
          <xdr:nvSpPr>
            <xdr:cNvPr id="62027" name="Button 587" hidden="1">
              <a:extLst>
                <a:ext uri="{63B3BB69-23CF-44E3-9099-C40C66FF867C}">
                  <a14:compatExt spid="_x0000_s620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917572</xdr:row>
          <xdr:rowOff>0</xdr:rowOff>
        </xdr:from>
        <xdr:to>
          <xdr:col>8195</xdr:col>
          <xdr:colOff>0</xdr:colOff>
          <xdr:row>917572</xdr:row>
          <xdr:rowOff>0</xdr:rowOff>
        </xdr:to>
        <xdr:sp macro="" textlink="">
          <xdr:nvSpPr>
            <xdr:cNvPr id="62028" name="Button 588" hidden="1">
              <a:extLst>
                <a:ext uri="{63B3BB69-23CF-44E3-9099-C40C66FF867C}">
                  <a14:compatExt spid="_x0000_s620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8195</xdr:col>
          <xdr:colOff>0</xdr:colOff>
          <xdr:row>983108</xdr:row>
          <xdr:rowOff>0</xdr:rowOff>
        </xdr:from>
        <xdr:to>
          <xdr:col>8195</xdr:col>
          <xdr:colOff>0</xdr:colOff>
          <xdr:row>983108</xdr:row>
          <xdr:rowOff>0</xdr:rowOff>
        </xdr:to>
        <xdr:sp macro="" textlink="">
          <xdr:nvSpPr>
            <xdr:cNvPr id="62029" name="Button 589" hidden="1">
              <a:extLst>
                <a:ext uri="{63B3BB69-23CF-44E3-9099-C40C66FF867C}">
                  <a14:compatExt spid="_x0000_s620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67</xdr:row>
          <xdr:rowOff>0</xdr:rowOff>
        </xdr:from>
        <xdr:to>
          <xdr:col>8451</xdr:col>
          <xdr:colOff>0</xdr:colOff>
          <xdr:row>67</xdr:row>
          <xdr:rowOff>0</xdr:rowOff>
        </xdr:to>
        <xdr:sp macro="" textlink="">
          <xdr:nvSpPr>
            <xdr:cNvPr id="62030" name="Button 590" hidden="1">
              <a:extLst>
                <a:ext uri="{63B3BB69-23CF-44E3-9099-C40C66FF867C}">
                  <a14:compatExt spid="_x0000_s620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65604</xdr:row>
          <xdr:rowOff>0</xdr:rowOff>
        </xdr:from>
        <xdr:to>
          <xdr:col>8451</xdr:col>
          <xdr:colOff>0</xdr:colOff>
          <xdr:row>65604</xdr:row>
          <xdr:rowOff>0</xdr:rowOff>
        </xdr:to>
        <xdr:sp macro="" textlink="">
          <xdr:nvSpPr>
            <xdr:cNvPr id="62031" name="Button 591" hidden="1">
              <a:extLst>
                <a:ext uri="{63B3BB69-23CF-44E3-9099-C40C66FF867C}">
                  <a14:compatExt spid="_x0000_s620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131140</xdr:row>
          <xdr:rowOff>0</xdr:rowOff>
        </xdr:from>
        <xdr:to>
          <xdr:col>8451</xdr:col>
          <xdr:colOff>0</xdr:colOff>
          <xdr:row>131140</xdr:row>
          <xdr:rowOff>0</xdr:rowOff>
        </xdr:to>
        <xdr:sp macro="" textlink="">
          <xdr:nvSpPr>
            <xdr:cNvPr id="62032" name="Button 592" hidden="1">
              <a:extLst>
                <a:ext uri="{63B3BB69-23CF-44E3-9099-C40C66FF867C}">
                  <a14:compatExt spid="_x0000_s620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196676</xdr:row>
          <xdr:rowOff>0</xdr:rowOff>
        </xdr:from>
        <xdr:to>
          <xdr:col>8451</xdr:col>
          <xdr:colOff>0</xdr:colOff>
          <xdr:row>196676</xdr:row>
          <xdr:rowOff>0</xdr:rowOff>
        </xdr:to>
        <xdr:sp macro="" textlink="">
          <xdr:nvSpPr>
            <xdr:cNvPr id="62033" name="Button 593" hidden="1">
              <a:extLst>
                <a:ext uri="{63B3BB69-23CF-44E3-9099-C40C66FF867C}">
                  <a14:compatExt spid="_x0000_s620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262212</xdr:row>
          <xdr:rowOff>0</xdr:rowOff>
        </xdr:from>
        <xdr:to>
          <xdr:col>8451</xdr:col>
          <xdr:colOff>0</xdr:colOff>
          <xdr:row>262212</xdr:row>
          <xdr:rowOff>0</xdr:rowOff>
        </xdr:to>
        <xdr:sp macro="" textlink="">
          <xdr:nvSpPr>
            <xdr:cNvPr id="62034" name="Button 594" hidden="1">
              <a:extLst>
                <a:ext uri="{63B3BB69-23CF-44E3-9099-C40C66FF867C}">
                  <a14:compatExt spid="_x0000_s620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327748</xdr:row>
          <xdr:rowOff>0</xdr:rowOff>
        </xdr:from>
        <xdr:to>
          <xdr:col>8451</xdr:col>
          <xdr:colOff>0</xdr:colOff>
          <xdr:row>327748</xdr:row>
          <xdr:rowOff>0</xdr:rowOff>
        </xdr:to>
        <xdr:sp macro="" textlink="">
          <xdr:nvSpPr>
            <xdr:cNvPr id="62035" name="Button 595" hidden="1">
              <a:extLst>
                <a:ext uri="{63B3BB69-23CF-44E3-9099-C40C66FF867C}">
                  <a14:compatExt spid="_x0000_s620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393284</xdr:row>
          <xdr:rowOff>0</xdr:rowOff>
        </xdr:from>
        <xdr:to>
          <xdr:col>8451</xdr:col>
          <xdr:colOff>0</xdr:colOff>
          <xdr:row>393284</xdr:row>
          <xdr:rowOff>0</xdr:rowOff>
        </xdr:to>
        <xdr:sp macro="" textlink="">
          <xdr:nvSpPr>
            <xdr:cNvPr id="62036" name="Button 596" hidden="1">
              <a:extLst>
                <a:ext uri="{63B3BB69-23CF-44E3-9099-C40C66FF867C}">
                  <a14:compatExt spid="_x0000_s620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458820</xdr:row>
          <xdr:rowOff>0</xdr:rowOff>
        </xdr:from>
        <xdr:to>
          <xdr:col>8451</xdr:col>
          <xdr:colOff>0</xdr:colOff>
          <xdr:row>458820</xdr:row>
          <xdr:rowOff>0</xdr:rowOff>
        </xdr:to>
        <xdr:sp macro="" textlink="">
          <xdr:nvSpPr>
            <xdr:cNvPr id="62037" name="Button 597" hidden="1">
              <a:extLst>
                <a:ext uri="{63B3BB69-23CF-44E3-9099-C40C66FF867C}">
                  <a14:compatExt spid="_x0000_s620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524356</xdr:row>
          <xdr:rowOff>0</xdr:rowOff>
        </xdr:from>
        <xdr:to>
          <xdr:col>8451</xdr:col>
          <xdr:colOff>0</xdr:colOff>
          <xdr:row>524356</xdr:row>
          <xdr:rowOff>0</xdr:rowOff>
        </xdr:to>
        <xdr:sp macro="" textlink="">
          <xdr:nvSpPr>
            <xdr:cNvPr id="62038" name="Button 598" hidden="1">
              <a:extLst>
                <a:ext uri="{63B3BB69-23CF-44E3-9099-C40C66FF867C}">
                  <a14:compatExt spid="_x0000_s620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589892</xdr:row>
          <xdr:rowOff>0</xdr:rowOff>
        </xdr:from>
        <xdr:to>
          <xdr:col>8451</xdr:col>
          <xdr:colOff>0</xdr:colOff>
          <xdr:row>589892</xdr:row>
          <xdr:rowOff>0</xdr:rowOff>
        </xdr:to>
        <xdr:sp macro="" textlink="">
          <xdr:nvSpPr>
            <xdr:cNvPr id="62039" name="Button 599" hidden="1">
              <a:extLst>
                <a:ext uri="{63B3BB69-23CF-44E3-9099-C40C66FF867C}">
                  <a14:compatExt spid="_x0000_s620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655428</xdr:row>
          <xdr:rowOff>0</xdr:rowOff>
        </xdr:from>
        <xdr:to>
          <xdr:col>8451</xdr:col>
          <xdr:colOff>0</xdr:colOff>
          <xdr:row>655428</xdr:row>
          <xdr:rowOff>0</xdr:rowOff>
        </xdr:to>
        <xdr:sp macro="" textlink="">
          <xdr:nvSpPr>
            <xdr:cNvPr id="62040" name="Button 600" hidden="1">
              <a:extLst>
                <a:ext uri="{63B3BB69-23CF-44E3-9099-C40C66FF867C}">
                  <a14:compatExt spid="_x0000_s620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720964</xdr:row>
          <xdr:rowOff>0</xdr:rowOff>
        </xdr:from>
        <xdr:to>
          <xdr:col>8451</xdr:col>
          <xdr:colOff>0</xdr:colOff>
          <xdr:row>720964</xdr:row>
          <xdr:rowOff>0</xdr:rowOff>
        </xdr:to>
        <xdr:sp macro="" textlink="">
          <xdr:nvSpPr>
            <xdr:cNvPr id="62041" name="Button 601" hidden="1">
              <a:extLst>
                <a:ext uri="{63B3BB69-23CF-44E3-9099-C40C66FF867C}">
                  <a14:compatExt spid="_x0000_s620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786500</xdr:row>
          <xdr:rowOff>0</xdr:rowOff>
        </xdr:from>
        <xdr:to>
          <xdr:col>8451</xdr:col>
          <xdr:colOff>0</xdr:colOff>
          <xdr:row>786500</xdr:row>
          <xdr:rowOff>0</xdr:rowOff>
        </xdr:to>
        <xdr:sp macro="" textlink="">
          <xdr:nvSpPr>
            <xdr:cNvPr id="62042" name="Button 602" hidden="1">
              <a:extLst>
                <a:ext uri="{63B3BB69-23CF-44E3-9099-C40C66FF867C}">
                  <a14:compatExt spid="_x0000_s620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852036</xdr:row>
          <xdr:rowOff>0</xdr:rowOff>
        </xdr:from>
        <xdr:to>
          <xdr:col>8451</xdr:col>
          <xdr:colOff>0</xdr:colOff>
          <xdr:row>852036</xdr:row>
          <xdr:rowOff>0</xdr:rowOff>
        </xdr:to>
        <xdr:sp macro="" textlink="">
          <xdr:nvSpPr>
            <xdr:cNvPr id="62043" name="Button 603" hidden="1">
              <a:extLst>
                <a:ext uri="{63B3BB69-23CF-44E3-9099-C40C66FF867C}">
                  <a14:compatExt spid="_x0000_s620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917572</xdr:row>
          <xdr:rowOff>0</xdr:rowOff>
        </xdr:from>
        <xdr:to>
          <xdr:col>8451</xdr:col>
          <xdr:colOff>0</xdr:colOff>
          <xdr:row>917572</xdr:row>
          <xdr:rowOff>0</xdr:rowOff>
        </xdr:to>
        <xdr:sp macro="" textlink="">
          <xdr:nvSpPr>
            <xdr:cNvPr id="62044" name="Button 604" hidden="1">
              <a:extLst>
                <a:ext uri="{63B3BB69-23CF-44E3-9099-C40C66FF867C}">
                  <a14:compatExt spid="_x0000_s620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8451</xdr:col>
          <xdr:colOff>0</xdr:colOff>
          <xdr:row>983108</xdr:row>
          <xdr:rowOff>0</xdr:rowOff>
        </xdr:from>
        <xdr:to>
          <xdr:col>8451</xdr:col>
          <xdr:colOff>0</xdr:colOff>
          <xdr:row>983108</xdr:row>
          <xdr:rowOff>0</xdr:rowOff>
        </xdr:to>
        <xdr:sp macro="" textlink="">
          <xdr:nvSpPr>
            <xdr:cNvPr id="62045" name="Button 605" hidden="1">
              <a:extLst>
                <a:ext uri="{63B3BB69-23CF-44E3-9099-C40C66FF867C}">
                  <a14:compatExt spid="_x0000_s620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67</xdr:row>
          <xdr:rowOff>0</xdr:rowOff>
        </xdr:from>
        <xdr:to>
          <xdr:col>8707</xdr:col>
          <xdr:colOff>0</xdr:colOff>
          <xdr:row>67</xdr:row>
          <xdr:rowOff>0</xdr:rowOff>
        </xdr:to>
        <xdr:sp macro="" textlink="">
          <xdr:nvSpPr>
            <xdr:cNvPr id="62046" name="Button 606" hidden="1">
              <a:extLst>
                <a:ext uri="{63B3BB69-23CF-44E3-9099-C40C66FF867C}">
                  <a14:compatExt spid="_x0000_s620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65604</xdr:row>
          <xdr:rowOff>0</xdr:rowOff>
        </xdr:from>
        <xdr:to>
          <xdr:col>8707</xdr:col>
          <xdr:colOff>0</xdr:colOff>
          <xdr:row>65604</xdr:row>
          <xdr:rowOff>0</xdr:rowOff>
        </xdr:to>
        <xdr:sp macro="" textlink="">
          <xdr:nvSpPr>
            <xdr:cNvPr id="62047" name="Button 607" hidden="1">
              <a:extLst>
                <a:ext uri="{63B3BB69-23CF-44E3-9099-C40C66FF867C}">
                  <a14:compatExt spid="_x0000_s620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131140</xdr:row>
          <xdr:rowOff>0</xdr:rowOff>
        </xdr:from>
        <xdr:to>
          <xdr:col>8707</xdr:col>
          <xdr:colOff>0</xdr:colOff>
          <xdr:row>131140</xdr:row>
          <xdr:rowOff>0</xdr:rowOff>
        </xdr:to>
        <xdr:sp macro="" textlink="">
          <xdr:nvSpPr>
            <xdr:cNvPr id="62048" name="Button 608" hidden="1">
              <a:extLst>
                <a:ext uri="{63B3BB69-23CF-44E3-9099-C40C66FF867C}">
                  <a14:compatExt spid="_x0000_s620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196676</xdr:row>
          <xdr:rowOff>0</xdr:rowOff>
        </xdr:from>
        <xdr:to>
          <xdr:col>8707</xdr:col>
          <xdr:colOff>0</xdr:colOff>
          <xdr:row>196676</xdr:row>
          <xdr:rowOff>0</xdr:rowOff>
        </xdr:to>
        <xdr:sp macro="" textlink="">
          <xdr:nvSpPr>
            <xdr:cNvPr id="62049" name="Button 609" hidden="1">
              <a:extLst>
                <a:ext uri="{63B3BB69-23CF-44E3-9099-C40C66FF867C}">
                  <a14:compatExt spid="_x0000_s620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262212</xdr:row>
          <xdr:rowOff>0</xdr:rowOff>
        </xdr:from>
        <xdr:to>
          <xdr:col>8707</xdr:col>
          <xdr:colOff>0</xdr:colOff>
          <xdr:row>262212</xdr:row>
          <xdr:rowOff>0</xdr:rowOff>
        </xdr:to>
        <xdr:sp macro="" textlink="">
          <xdr:nvSpPr>
            <xdr:cNvPr id="62050" name="Button 610" hidden="1">
              <a:extLst>
                <a:ext uri="{63B3BB69-23CF-44E3-9099-C40C66FF867C}">
                  <a14:compatExt spid="_x0000_s620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327748</xdr:row>
          <xdr:rowOff>0</xdr:rowOff>
        </xdr:from>
        <xdr:to>
          <xdr:col>8707</xdr:col>
          <xdr:colOff>0</xdr:colOff>
          <xdr:row>327748</xdr:row>
          <xdr:rowOff>0</xdr:rowOff>
        </xdr:to>
        <xdr:sp macro="" textlink="">
          <xdr:nvSpPr>
            <xdr:cNvPr id="62051" name="Button 611" hidden="1">
              <a:extLst>
                <a:ext uri="{63B3BB69-23CF-44E3-9099-C40C66FF867C}">
                  <a14:compatExt spid="_x0000_s620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393284</xdr:row>
          <xdr:rowOff>0</xdr:rowOff>
        </xdr:from>
        <xdr:to>
          <xdr:col>8707</xdr:col>
          <xdr:colOff>0</xdr:colOff>
          <xdr:row>393284</xdr:row>
          <xdr:rowOff>0</xdr:rowOff>
        </xdr:to>
        <xdr:sp macro="" textlink="">
          <xdr:nvSpPr>
            <xdr:cNvPr id="62052" name="Button 612" hidden="1">
              <a:extLst>
                <a:ext uri="{63B3BB69-23CF-44E3-9099-C40C66FF867C}">
                  <a14:compatExt spid="_x0000_s620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458820</xdr:row>
          <xdr:rowOff>0</xdr:rowOff>
        </xdr:from>
        <xdr:to>
          <xdr:col>8707</xdr:col>
          <xdr:colOff>0</xdr:colOff>
          <xdr:row>458820</xdr:row>
          <xdr:rowOff>0</xdr:rowOff>
        </xdr:to>
        <xdr:sp macro="" textlink="">
          <xdr:nvSpPr>
            <xdr:cNvPr id="62053" name="Button 613" hidden="1">
              <a:extLst>
                <a:ext uri="{63B3BB69-23CF-44E3-9099-C40C66FF867C}">
                  <a14:compatExt spid="_x0000_s620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524356</xdr:row>
          <xdr:rowOff>0</xdr:rowOff>
        </xdr:from>
        <xdr:to>
          <xdr:col>8707</xdr:col>
          <xdr:colOff>0</xdr:colOff>
          <xdr:row>524356</xdr:row>
          <xdr:rowOff>0</xdr:rowOff>
        </xdr:to>
        <xdr:sp macro="" textlink="">
          <xdr:nvSpPr>
            <xdr:cNvPr id="62054" name="Button 614" hidden="1">
              <a:extLst>
                <a:ext uri="{63B3BB69-23CF-44E3-9099-C40C66FF867C}">
                  <a14:compatExt spid="_x0000_s620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589892</xdr:row>
          <xdr:rowOff>0</xdr:rowOff>
        </xdr:from>
        <xdr:to>
          <xdr:col>8707</xdr:col>
          <xdr:colOff>0</xdr:colOff>
          <xdr:row>589892</xdr:row>
          <xdr:rowOff>0</xdr:rowOff>
        </xdr:to>
        <xdr:sp macro="" textlink="">
          <xdr:nvSpPr>
            <xdr:cNvPr id="62055" name="Button 615" hidden="1">
              <a:extLst>
                <a:ext uri="{63B3BB69-23CF-44E3-9099-C40C66FF867C}">
                  <a14:compatExt spid="_x0000_s620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655428</xdr:row>
          <xdr:rowOff>0</xdr:rowOff>
        </xdr:from>
        <xdr:to>
          <xdr:col>8707</xdr:col>
          <xdr:colOff>0</xdr:colOff>
          <xdr:row>655428</xdr:row>
          <xdr:rowOff>0</xdr:rowOff>
        </xdr:to>
        <xdr:sp macro="" textlink="">
          <xdr:nvSpPr>
            <xdr:cNvPr id="62056" name="Button 616" hidden="1">
              <a:extLst>
                <a:ext uri="{63B3BB69-23CF-44E3-9099-C40C66FF867C}">
                  <a14:compatExt spid="_x0000_s620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720964</xdr:row>
          <xdr:rowOff>0</xdr:rowOff>
        </xdr:from>
        <xdr:to>
          <xdr:col>8707</xdr:col>
          <xdr:colOff>0</xdr:colOff>
          <xdr:row>720964</xdr:row>
          <xdr:rowOff>0</xdr:rowOff>
        </xdr:to>
        <xdr:sp macro="" textlink="">
          <xdr:nvSpPr>
            <xdr:cNvPr id="62057" name="Button 617" hidden="1">
              <a:extLst>
                <a:ext uri="{63B3BB69-23CF-44E3-9099-C40C66FF867C}">
                  <a14:compatExt spid="_x0000_s620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786500</xdr:row>
          <xdr:rowOff>0</xdr:rowOff>
        </xdr:from>
        <xdr:to>
          <xdr:col>8707</xdr:col>
          <xdr:colOff>0</xdr:colOff>
          <xdr:row>786500</xdr:row>
          <xdr:rowOff>0</xdr:rowOff>
        </xdr:to>
        <xdr:sp macro="" textlink="">
          <xdr:nvSpPr>
            <xdr:cNvPr id="62058" name="Button 618" hidden="1">
              <a:extLst>
                <a:ext uri="{63B3BB69-23CF-44E3-9099-C40C66FF867C}">
                  <a14:compatExt spid="_x0000_s620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852036</xdr:row>
          <xdr:rowOff>0</xdr:rowOff>
        </xdr:from>
        <xdr:to>
          <xdr:col>8707</xdr:col>
          <xdr:colOff>0</xdr:colOff>
          <xdr:row>852036</xdr:row>
          <xdr:rowOff>0</xdr:rowOff>
        </xdr:to>
        <xdr:sp macro="" textlink="">
          <xdr:nvSpPr>
            <xdr:cNvPr id="62059" name="Button 619" hidden="1">
              <a:extLst>
                <a:ext uri="{63B3BB69-23CF-44E3-9099-C40C66FF867C}">
                  <a14:compatExt spid="_x0000_s620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917572</xdr:row>
          <xdr:rowOff>0</xdr:rowOff>
        </xdr:from>
        <xdr:to>
          <xdr:col>8707</xdr:col>
          <xdr:colOff>0</xdr:colOff>
          <xdr:row>917572</xdr:row>
          <xdr:rowOff>0</xdr:rowOff>
        </xdr:to>
        <xdr:sp macro="" textlink="">
          <xdr:nvSpPr>
            <xdr:cNvPr id="62060" name="Button 620" hidden="1">
              <a:extLst>
                <a:ext uri="{63B3BB69-23CF-44E3-9099-C40C66FF867C}">
                  <a14:compatExt spid="_x0000_s620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8707</xdr:col>
          <xdr:colOff>0</xdr:colOff>
          <xdr:row>983108</xdr:row>
          <xdr:rowOff>0</xdr:rowOff>
        </xdr:from>
        <xdr:to>
          <xdr:col>8707</xdr:col>
          <xdr:colOff>0</xdr:colOff>
          <xdr:row>983108</xdr:row>
          <xdr:rowOff>0</xdr:rowOff>
        </xdr:to>
        <xdr:sp macro="" textlink="">
          <xdr:nvSpPr>
            <xdr:cNvPr id="62061" name="Button 621" hidden="1">
              <a:extLst>
                <a:ext uri="{63B3BB69-23CF-44E3-9099-C40C66FF867C}">
                  <a14:compatExt spid="_x0000_s620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67</xdr:row>
          <xdr:rowOff>0</xdr:rowOff>
        </xdr:from>
        <xdr:to>
          <xdr:col>8963</xdr:col>
          <xdr:colOff>0</xdr:colOff>
          <xdr:row>67</xdr:row>
          <xdr:rowOff>0</xdr:rowOff>
        </xdr:to>
        <xdr:sp macro="" textlink="">
          <xdr:nvSpPr>
            <xdr:cNvPr id="62062" name="Button 622" hidden="1">
              <a:extLst>
                <a:ext uri="{63B3BB69-23CF-44E3-9099-C40C66FF867C}">
                  <a14:compatExt spid="_x0000_s620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65604</xdr:row>
          <xdr:rowOff>0</xdr:rowOff>
        </xdr:from>
        <xdr:to>
          <xdr:col>8963</xdr:col>
          <xdr:colOff>0</xdr:colOff>
          <xdr:row>65604</xdr:row>
          <xdr:rowOff>0</xdr:rowOff>
        </xdr:to>
        <xdr:sp macro="" textlink="">
          <xdr:nvSpPr>
            <xdr:cNvPr id="62063" name="Button 623" hidden="1">
              <a:extLst>
                <a:ext uri="{63B3BB69-23CF-44E3-9099-C40C66FF867C}">
                  <a14:compatExt spid="_x0000_s620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131140</xdr:row>
          <xdr:rowOff>0</xdr:rowOff>
        </xdr:from>
        <xdr:to>
          <xdr:col>8963</xdr:col>
          <xdr:colOff>0</xdr:colOff>
          <xdr:row>131140</xdr:row>
          <xdr:rowOff>0</xdr:rowOff>
        </xdr:to>
        <xdr:sp macro="" textlink="">
          <xdr:nvSpPr>
            <xdr:cNvPr id="62064" name="Button 624" hidden="1">
              <a:extLst>
                <a:ext uri="{63B3BB69-23CF-44E3-9099-C40C66FF867C}">
                  <a14:compatExt spid="_x0000_s620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196676</xdr:row>
          <xdr:rowOff>0</xdr:rowOff>
        </xdr:from>
        <xdr:to>
          <xdr:col>8963</xdr:col>
          <xdr:colOff>0</xdr:colOff>
          <xdr:row>196676</xdr:row>
          <xdr:rowOff>0</xdr:rowOff>
        </xdr:to>
        <xdr:sp macro="" textlink="">
          <xdr:nvSpPr>
            <xdr:cNvPr id="62065" name="Button 625" hidden="1">
              <a:extLst>
                <a:ext uri="{63B3BB69-23CF-44E3-9099-C40C66FF867C}">
                  <a14:compatExt spid="_x0000_s620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262212</xdr:row>
          <xdr:rowOff>0</xdr:rowOff>
        </xdr:from>
        <xdr:to>
          <xdr:col>8963</xdr:col>
          <xdr:colOff>0</xdr:colOff>
          <xdr:row>262212</xdr:row>
          <xdr:rowOff>0</xdr:rowOff>
        </xdr:to>
        <xdr:sp macro="" textlink="">
          <xdr:nvSpPr>
            <xdr:cNvPr id="62066" name="Button 626" hidden="1">
              <a:extLst>
                <a:ext uri="{63B3BB69-23CF-44E3-9099-C40C66FF867C}">
                  <a14:compatExt spid="_x0000_s620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327748</xdr:row>
          <xdr:rowOff>0</xdr:rowOff>
        </xdr:from>
        <xdr:to>
          <xdr:col>8963</xdr:col>
          <xdr:colOff>0</xdr:colOff>
          <xdr:row>327748</xdr:row>
          <xdr:rowOff>0</xdr:rowOff>
        </xdr:to>
        <xdr:sp macro="" textlink="">
          <xdr:nvSpPr>
            <xdr:cNvPr id="62067" name="Button 627" hidden="1">
              <a:extLst>
                <a:ext uri="{63B3BB69-23CF-44E3-9099-C40C66FF867C}">
                  <a14:compatExt spid="_x0000_s620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393284</xdr:row>
          <xdr:rowOff>0</xdr:rowOff>
        </xdr:from>
        <xdr:to>
          <xdr:col>8963</xdr:col>
          <xdr:colOff>0</xdr:colOff>
          <xdr:row>393284</xdr:row>
          <xdr:rowOff>0</xdr:rowOff>
        </xdr:to>
        <xdr:sp macro="" textlink="">
          <xdr:nvSpPr>
            <xdr:cNvPr id="62068" name="Button 628" hidden="1">
              <a:extLst>
                <a:ext uri="{63B3BB69-23CF-44E3-9099-C40C66FF867C}">
                  <a14:compatExt spid="_x0000_s620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458820</xdr:row>
          <xdr:rowOff>0</xdr:rowOff>
        </xdr:from>
        <xdr:to>
          <xdr:col>8963</xdr:col>
          <xdr:colOff>0</xdr:colOff>
          <xdr:row>458820</xdr:row>
          <xdr:rowOff>0</xdr:rowOff>
        </xdr:to>
        <xdr:sp macro="" textlink="">
          <xdr:nvSpPr>
            <xdr:cNvPr id="62069" name="Button 629" hidden="1">
              <a:extLst>
                <a:ext uri="{63B3BB69-23CF-44E3-9099-C40C66FF867C}">
                  <a14:compatExt spid="_x0000_s620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524356</xdr:row>
          <xdr:rowOff>0</xdr:rowOff>
        </xdr:from>
        <xdr:to>
          <xdr:col>8963</xdr:col>
          <xdr:colOff>0</xdr:colOff>
          <xdr:row>524356</xdr:row>
          <xdr:rowOff>0</xdr:rowOff>
        </xdr:to>
        <xdr:sp macro="" textlink="">
          <xdr:nvSpPr>
            <xdr:cNvPr id="62070" name="Button 630" hidden="1">
              <a:extLst>
                <a:ext uri="{63B3BB69-23CF-44E3-9099-C40C66FF867C}">
                  <a14:compatExt spid="_x0000_s620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589892</xdr:row>
          <xdr:rowOff>0</xdr:rowOff>
        </xdr:from>
        <xdr:to>
          <xdr:col>8963</xdr:col>
          <xdr:colOff>0</xdr:colOff>
          <xdr:row>589892</xdr:row>
          <xdr:rowOff>0</xdr:rowOff>
        </xdr:to>
        <xdr:sp macro="" textlink="">
          <xdr:nvSpPr>
            <xdr:cNvPr id="62071" name="Button 631" hidden="1">
              <a:extLst>
                <a:ext uri="{63B3BB69-23CF-44E3-9099-C40C66FF867C}">
                  <a14:compatExt spid="_x0000_s620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655428</xdr:row>
          <xdr:rowOff>0</xdr:rowOff>
        </xdr:from>
        <xdr:to>
          <xdr:col>8963</xdr:col>
          <xdr:colOff>0</xdr:colOff>
          <xdr:row>655428</xdr:row>
          <xdr:rowOff>0</xdr:rowOff>
        </xdr:to>
        <xdr:sp macro="" textlink="">
          <xdr:nvSpPr>
            <xdr:cNvPr id="62072" name="Button 632" hidden="1">
              <a:extLst>
                <a:ext uri="{63B3BB69-23CF-44E3-9099-C40C66FF867C}">
                  <a14:compatExt spid="_x0000_s620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720964</xdr:row>
          <xdr:rowOff>0</xdr:rowOff>
        </xdr:from>
        <xdr:to>
          <xdr:col>8963</xdr:col>
          <xdr:colOff>0</xdr:colOff>
          <xdr:row>720964</xdr:row>
          <xdr:rowOff>0</xdr:rowOff>
        </xdr:to>
        <xdr:sp macro="" textlink="">
          <xdr:nvSpPr>
            <xdr:cNvPr id="62073" name="Button 633" hidden="1">
              <a:extLst>
                <a:ext uri="{63B3BB69-23CF-44E3-9099-C40C66FF867C}">
                  <a14:compatExt spid="_x0000_s620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786500</xdr:row>
          <xdr:rowOff>0</xdr:rowOff>
        </xdr:from>
        <xdr:to>
          <xdr:col>8963</xdr:col>
          <xdr:colOff>0</xdr:colOff>
          <xdr:row>786500</xdr:row>
          <xdr:rowOff>0</xdr:rowOff>
        </xdr:to>
        <xdr:sp macro="" textlink="">
          <xdr:nvSpPr>
            <xdr:cNvPr id="62074" name="Button 634" hidden="1">
              <a:extLst>
                <a:ext uri="{63B3BB69-23CF-44E3-9099-C40C66FF867C}">
                  <a14:compatExt spid="_x0000_s620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852036</xdr:row>
          <xdr:rowOff>0</xdr:rowOff>
        </xdr:from>
        <xdr:to>
          <xdr:col>8963</xdr:col>
          <xdr:colOff>0</xdr:colOff>
          <xdr:row>852036</xdr:row>
          <xdr:rowOff>0</xdr:rowOff>
        </xdr:to>
        <xdr:sp macro="" textlink="">
          <xdr:nvSpPr>
            <xdr:cNvPr id="62075" name="Button 635" hidden="1">
              <a:extLst>
                <a:ext uri="{63B3BB69-23CF-44E3-9099-C40C66FF867C}">
                  <a14:compatExt spid="_x0000_s620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917572</xdr:row>
          <xdr:rowOff>0</xdr:rowOff>
        </xdr:from>
        <xdr:to>
          <xdr:col>8963</xdr:col>
          <xdr:colOff>0</xdr:colOff>
          <xdr:row>917572</xdr:row>
          <xdr:rowOff>0</xdr:rowOff>
        </xdr:to>
        <xdr:sp macro="" textlink="">
          <xdr:nvSpPr>
            <xdr:cNvPr id="62076" name="Button 636" hidden="1">
              <a:extLst>
                <a:ext uri="{63B3BB69-23CF-44E3-9099-C40C66FF867C}">
                  <a14:compatExt spid="_x0000_s620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8963</xdr:col>
          <xdr:colOff>0</xdr:colOff>
          <xdr:row>983108</xdr:row>
          <xdr:rowOff>0</xdr:rowOff>
        </xdr:from>
        <xdr:to>
          <xdr:col>8963</xdr:col>
          <xdr:colOff>0</xdr:colOff>
          <xdr:row>983108</xdr:row>
          <xdr:rowOff>0</xdr:rowOff>
        </xdr:to>
        <xdr:sp macro="" textlink="">
          <xdr:nvSpPr>
            <xdr:cNvPr id="62077" name="Button 637" hidden="1">
              <a:extLst>
                <a:ext uri="{63B3BB69-23CF-44E3-9099-C40C66FF867C}">
                  <a14:compatExt spid="_x0000_s620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67</xdr:row>
          <xdr:rowOff>0</xdr:rowOff>
        </xdr:from>
        <xdr:to>
          <xdr:col>9219</xdr:col>
          <xdr:colOff>0</xdr:colOff>
          <xdr:row>67</xdr:row>
          <xdr:rowOff>0</xdr:rowOff>
        </xdr:to>
        <xdr:sp macro="" textlink="">
          <xdr:nvSpPr>
            <xdr:cNvPr id="62078" name="Button 638" hidden="1">
              <a:extLst>
                <a:ext uri="{63B3BB69-23CF-44E3-9099-C40C66FF867C}">
                  <a14:compatExt spid="_x0000_s620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65604</xdr:row>
          <xdr:rowOff>0</xdr:rowOff>
        </xdr:from>
        <xdr:to>
          <xdr:col>9219</xdr:col>
          <xdr:colOff>0</xdr:colOff>
          <xdr:row>65604</xdr:row>
          <xdr:rowOff>0</xdr:rowOff>
        </xdr:to>
        <xdr:sp macro="" textlink="">
          <xdr:nvSpPr>
            <xdr:cNvPr id="62079" name="Button 639" hidden="1">
              <a:extLst>
                <a:ext uri="{63B3BB69-23CF-44E3-9099-C40C66FF867C}">
                  <a14:compatExt spid="_x0000_s620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131140</xdr:row>
          <xdr:rowOff>0</xdr:rowOff>
        </xdr:from>
        <xdr:to>
          <xdr:col>9219</xdr:col>
          <xdr:colOff>0</xdr:colOff>
          <xdr:row>131140</xdr:row>
          <xdr:rowOff>0</xdr:rowOff>
        </xdr:to>
        <xdr:sp macro="" textlink="">
          <xdr:nvSpPr>
            <xdr:cNvPr id="62080" name="Button 640" hidden="1">
              <a:extLst>
                <a:ext uri="{63B3BB69-23CF-44E3-9099-C40C66FF867C}">
                  <a14:compatExt spid="_x0000_s620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196676</xdr:row>
          <xdr:rowOff>0</xdr:rowOff>
        </xdr:from>
        <xdr:to>
          <xdr:col>9219</xdr:col>
          <xdr:colOff>0</xdr:colOff>
          <xdr:row>196676</xdr:row>
          <xdr:rowOff>0</xdr:rowOff>
        </xdr:to>
        <xdr:sp macro="" textlink="">
          <xdr:nvSpPr>
            <xdr:cNvPr id="62081" name="Button 641" hidden="1">
              <a:extLst>
                <a:ext uri="{63B3BB69-23CF-44E3-9099-C40C66FF867C}">
                  <a14:compatExt spid="_x0000_s620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262212</xdr:row>
          <xdr:rowOff>0</xdr:rowOff>
        </xdr:from>
        <xdr:to>
          <xdr:col>9219</xdr:col>
          <xdr:colOff>0</xdr:colOff>
          <xdr:row>262212</xdr:row>
          <xdr:rowOff>0</xdr:rowOff>
        </xdr:to>
        <xdr:sp macro="" textlink="">
          <xdr:nvSpPr>
            <xdr:cNvPr id="62082" name="Button 642" hidden="1">
              <a:extLst>
                <a:ext uri="{63B3BB69-23CF-44E3-9099-C40C66FF867C}">
                  <a14:compatExt spid="_x0000_s620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327748</xdr:row>
          <xdr:rowOff>0</xdr:rowOff>
        </xdr:from>
        <xdr:to>
          <xdr:col>9219</xdr:col>
          <xdr:colOff>0</xdr:colOff>
          <xdr:row>327748</xdr:row>
          <xdr:rowOff>0</xdr:rowOff>
        </xdr:to>
        <xdr:sp macro="" textlink="">
          <xdr:nvSpPr>
            <xdr:cNvPr id="62083" name="Button 643" hidden="1">
              <a:extLst>
                <a:ext uri="{63B3BB69-23CF-44E3-9099-C40C66FF867C}">
                  <a14:compatExt spid="_x0000_s620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393284</xdr:row>
          <xdr:rowOff>0</xdr:rowOff>
        </xdr:from>
        <xdr:to>
          <xdr:col>9219</xdr:col>
          <xdr:colOff>0</xdr:colOff>
          <xdr:row>393284</xdr:row>
          <xdr:rowOff>0</xdr:rowOff>
        </xdr:to>
        <xdr:sp macro="" textlink="">
          <xdr:nvSpPr>
            <xdr:cNvPr id="62084" name="Button 644" hidden="1">
              <a:extLst>
                <a:ext uri="{63B3BB69-23CF-44E3-9099-C40C66FF867C}">
                  <a14:compatExt spid="_x0000_s620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458820</xdr:row>
          <xdr:rowOff>0</xdr:rowOff>
        </xdr:from>
        <xdr:to>
          <xdr:col>9219</xdr:col>
          <xdr:colOff>0</xdr:colOff>
          <xdr:row>458820</xdr:row>
          <xdr:rowOff>0</xdr:rowOff>
        </xdr:to>
        <xdr:sp macro="" textlink="">
          <xdr:nvSpPr>
            <xdr:cNvPr id="62085" name="Button 645" hidden="1">
              <a:extLst>
                <a:ext uri="{63B3BB69-23CF-44E3-9099-C40C66FF867C}">
                  <a14:compatExt spid="_x0000_s620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524356</xdr:row>
          <xdr:rowOff>0</xdr:rowOff>
        </xdr:from>
        <xdr:to>
          <xdr:col>9219</xdr:col>
          <xdr:colOff>0</xdr:colOff>
          <xdr:row>524356</xdr:row>
          <xdr:rowOff>0</xdr:rowOff>
        </xdr:to>
        <xdr:sp macro="" textlink="">
          <xdr:nvSpPr>
            <xdr:cNvPr id="62086" name="Button 646" hidden="1">
              <a:extLst>
                <a:ext uri="{63B3BB69-23CF-44E3-9099-C40C66FF867C}">
                  <a14:compatExt spid="_x0000_s620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589892</xdr:row>
          <xdr:rowOff>0</xdr:rowOff>
        </xdr:from>
        <xdr:to>
          <xdr:col>9219</xdr:col>
          <xdr:colOff>0</xdr:colOff>
          <xdr:row>589892</xdr:row>
          <xdr:rowOff>0</xdr:rowOff>
        </xdr:to>
        <xdr:sp macro="" textlink="">
          <xdr:nvSpPr>
            <xdr:cNvPr id="62087" name="Button 647" hidden="1">
              <a:extLst>
                <a:ext uri="{63B3BB69-23CF-44E3-9099-C40C66FF867C}">
                  <a14:compatExt spid="_x0000_s620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655428</xdr:row>
          <xdr:rowOff>0</xdr:rowOff>
        </xdr:from>
        <xdr:to>
          <xdr:col>9219</xdr:col>
          <xdr:colOff>0</xdr:colOff>
          <xdr:row>655428</xdr:row>
          <xdr:rowOff>0</xdr:rowOff>
        </xdr:to>
        <xdr:sp macro="" textlink="">
          <xdr:nvSpPr>
            <xdr:cNvPr id="62088" name="Button 648" hidden="1">
              <a:extLst>
                <a:ext uri="{63B3BB69-23CF-44E3-9099-C40C66FF867C}">
                  <a14:compatExt spid="_x0000_s620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720964</xdr:row>
          <xdr:rowOff>0</xdr:rowOff>
        </xdr:from>
        <xdr:to>
          <xdr:col>9219</xdr:col>
          <xdr:colOff>0</xdr:colOff>
          <xdr:row>720964</xdr:row>
          <xdr:rowOff>0</xdr:rowOff>
        </xdr:to>
        <xdr:sp macro="" textlink="">
          <xdr:nvSpPr>
            <xdr:cNvPr id="62089" name="Button 649" hidden="1">
              <a:extLst>
                <a:ext uri="{63B3BB69-23CF-44E3-9099-C40C66FF867C}">
                  <a14:compatExt spid="_x0000_s620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786500</xdr:row>
          <xdr:rowOff>0</xdr:rowOff>
        </xdr:from>
        <xdr:to>
          <xdr:col>9219</xdr:col>
          <xdr:colOff>0</xdr:colOff>
          <xdr:row>786500</xdr:row>
          <xdr:rowOff>0</xdr:rowOff>
        </xdr:to>
        <xdr:sp macro="" textlink="">
          <xdr:nvSpPr>
            <xdr:cNvPr id="62090" name="Button 650" hidden="1">
              <a:extLst>
                <a:ext uri="{63B3BB69-23CF-44E3-9099-C40C66FF867C}">
                  <a14:compatExt spid="_x0000_s620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852036</xdr:row>
          <xdr:rowOff>0</xdr:rowOff>
        </xdr:from>
        <xdr:to>
          <xdr:col>9219</xdr:col>
          <xdr:colOff>0</xdr:colOff>
          <xdr:row>852036</xdr:row>
          <xdr:rowOff>0</xdr:rowOff>
        </xdr:to>
        <xdr:sp macro="" textlink="">
          <xdr:nvSpPr>
            <xdr:cNvPr id="62091" name="Button 651" hidden="1">
              <a:extLst>
                <a:ext uri="{63B3BB69-23CF-44E3-9099-C40C66FF867C}">
                  <a14:compatExt spid="_x0000_s620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917572</xdr:row>
          <xdr:rowOff>0</xdr:rowOff>
        </xdr:from>
        <xdr:to>
          <xdr:col>9219</xdr:col>
          <xdr:colOff>0</xdr:colOff>
          <xdr:row>917572</xdr:row>
          <xdr:rowOff>0</xdr:rowOff>
        </xdr:to>
        <xdr:sp macro="" textlink="">
          <xdr:nvSpPr>
            <xdr:cNvPr id="62092" name="Button 652" hidden="1">
              <a:extLst>
                <a:ext uri="{63B3BB69-23CF-44E3-9099-C40C66FF867C}">
                  <a14:compatExt spid="_x0000_s620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9219</xdr:col>
          <xdr:colOff>0</xdr:colOff>
          <xdr:row>983108</xdr:row>
          <xdr:rowOff>0</xdr:rowOff>
        </xdr:from>
        <xdr:to>
          <xdr:col>9219</xdr:col>
          <xdr:colOff>0</xdr:colOff>
          <xdr:row>983108</xdr:row>
          <xdr:rowOff>0</xdr:rowOff>
        </xdr:to>
        <xdr:sp macro="" textlink="">
          <xdr:nvSpPr>
            <xdr:cNvPr id="62093" name="Button 653" hidden="1">
              <a:extLst>
                <a:ext uri="{63B3BB69-23CF-44E3-9099-C40C66FF867C}">
                  <a14:compatExt spid="_x0000_s620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67</xdr:row>
          <xdr:rowOff>0</xdr:rowOff>
        </xdr:from>
        <xdr:to>
          <xdr:col>9475</xdr:col>
          <xdr:colOff>0</xdr:colOff>
          <xdr:row>67</xdr:row>
          <xdr:rowOff>0</xdr:rowOff>
        </xdr:to>
        <xdr:sp macro="" textlink="">
          <xdr:nvSpPr>
            <xdr:cNvPr id="62094" name="Button 654" hidden="1">
              <a:extLst>
                <a:ext uri="{63B3BB69-23CF-44E3-9099-C40C66FF867C}">
                  <a14:compatExt spid="_x0000_s620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65604</xdr:row>
          <xdr:rowOff>0</xdr:rowOff>
        </xdr:from>
        <xdr:to>
          <xdr:col>9475</xdr:col>
          <xdr:colOff>0</xdr:colOff>
          <xdr:row>65604</xdr:row>
          <xdr:rowOff>0</xdr:rowOff>
        </xdr:to>
        <xdr:sp macro="" textlink="">
          <xdr:nvSpPr>
            <xdr:cNvPr id="62095" name="Button 655" hidden="1">
              <a:extLst>
                <a:ext uri="{63B3BB69-23CF-44E3-9099-C40C66FF867C}">
                  <a14:compatExt spid="_x0000_s620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131140</xdr:row>
          <xdr:rowOff>0</xdr:rowOff>
        </xdr:from>
        <xdr:to>
          <xdr:col>9475</xdr:col>
          <xdr:colOff>0</xdr:colOff>
          <xdr:row>131140</xdr:row>
          <xdr:rowOff>0</xdr:rowOff>
        </xdr:to>
        <xdr:sp macro="" textlink="">
          <xdr:nvSpPr>
            <xdr:cNvPr id="62096" name="Button 656" hidden="1">
              <a:extLst>
                <a:ext uri="{63B3BB69-23CF-44E3-9099-C40C66FF867C}">
                  <a14:compatExt spid="_x0000_s620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196676</xdr:row>
          <xdr:rowOff>0</xdr:rowOff>
        </xdr:from>
        <xdr:to>
          <xdr:col>9475</xdr:col>
          <xdr:colOff>0</xdr:colOff>
          <xdr:row>196676</xdr:row>
          <xdr:rowOff>0</xdr:rowOff>
        </xdr:to>
        <xdr:sp macro="" textlink="">
          <xdr:nvSpPr>
            <xdr:cNvPr id="62097" name="Button 657" hidden="1">
              <a:extLst>
                <a:ext uri="{63B3BB69-23CF-44E3-9099-C40C66FF867C}">
                  <a14:compatExt spid="_x0000_s620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262212</xdr:row>
          <xdr:rowOff>0</xdr:rowOff>
        </xdr:from>
        <xdr:to>
          <xdr:col>9475</xdr:col>
          <xdr:colOff>0</xdr:colOff>
          <xdr:row>262212</xdr:row>
          <xdr:rowOff>0</xdr:rowOff>
        </xdr:to>
        <xdr:sp macro="" textlink="">
          <xdr:nvSpPr>
            <xdr:cNvPr id="62098" name="Button 658" hidden="1">
              <a:extLst>
                <a:ext uri="{63B3BB69-23CF-44E3-9099-C40C66FF867C}">
                  <a14:compatExt spid="_x0000_s620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327748</xdr:row>
          <xdr:rowOff>0</xdr:rowOff>
        </xdr:from>
        <xdr:to>
          <xdr:col>9475</xdr:col>
          <xdr:colOff>0</xdr:colOff>
          <xdr:row>327748</xdr:row>
          <xdr:rowOff>0</xdr:rowOff>
        </xdr:to>
        <xdr:sp macro="" textlink="">
          <xdr:nvSpPr>
            <xdr:cNvPr id="62099" name="Button 659" hidden="1">
              <a:extLst>
                <a:ext uri="{63B3BB69-23CF-44E3-9099-C40C66FF867C}">
                  <a14:compatExt spid="_x0000_s620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393284</xdr:row>
          <xdr:rowOff>0</xdr:rowOff>
        </xdr:from>
        <xdr:to>
          <xdr:col>9475</xdr:col>
          <xdr:colOff>0</xdr:colOff>
          <xdr:row>393284</xdr:row>
          <xdr:rowOff>0</xdr:rowOff>
        </xdr:to>
        <xdr:sp macro="" textlink="">
          <xdr:nvSpPr>
            <xdr:cNvPr id="62100" name="Button 660" hidden="1">
              <a:extLst>
                <a:ext uri="{63B3BB69-23CF-44E3-9099-C40C66FF867C}">
                  <a14:compatExt spid="_x0000_s621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458820</xdr:row>
          <xdr:rowOff>0</xdr:rowOff>
        </xdr:from>
        <xdr:to>
          <xdr:col>9475</xdr:col>
          <xdr:colOff>0</xdr:colOff>
          <xdr:row>458820</xdr:row>
          <xdr:rowOff>0</xdr:rowOff>
        </xdr:to>
        <xdr:sp macro="" textlink="">
          <xdr:nvSpPr>
            <xdr:cNvPr id="62101" name="Button 661" hidden="1">
              <a:extLst>
                <a:ext uri="{63B3BB69-23CF-44E3-9099-C40C66FF867C}">
                  <a14:compatExt spid="_x0000_s621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524356</xdr:row>
          <xdr:rowOff>0</xdr:rowOff>
        </xdr:from>
        <xdr:to>
          <xdr:col>9475</xdr:col>
          <xdr:colOff>0</xdr:colOff>
          <xdr:row>524356</xdr:row>
          <xdr:rowOff>0</xdr:rowOff>
        </xdr:to>
        <xdr:sp macro="" textlink="">
          <xdr:nvSpPr>
            <xdr:cNvPr id="62102" name="Button 662" hidden="1">
              <a:extLst>
                <a:ext uri="{63B3BB69-23CF-44E3-9099-C40C66FF867C}">
                  <a14:compatExt spid="_x0000_s621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589892</xdr:row>
          <xdr:rowOff>0</xdr:rowOff>
        </xdr:from>
        <xdr:to>
          <xdr:col>9475</xdr:col>
          <xdr:colOff>0</xdr:colOff>
          <xdr:row>589892</xdr:row>
          <xdr:rowOff>0</xdr:rowOff>
        </xdr:to>
        <xdr:sp macro="" textlink="">
          <xdr:nvSpPr>
            <xdr:cNvPr id="62103" name="Button 663" hidden="1">
              <a:extLst>
                <a:ext uri="{63B3BB69-23CF-44E3-9099-C40C66FF867C}">
                  <a14:compatExt spid="_x0000_s621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655428</xdr:row>
          <xdr:rowOff>0</xdr:rowOff>
        </xdr:from>
        <xdr:to>
          <xdr:col>9475</xdr:col>
          <xdr:colOff>0</xdr:colOff>
          <xdr:row>655428</xdr:row>
          <xdr:rowOff>0</xdr:rowOff>
        </xdr:to>
        <xdr:sp macro="" textlink="">
          <xdr:nvSpPr>
            <xdr:cNvPr id="62104" name="Button 664" hidden="1">
              <a:extLst>
                <a:ext uri="{63B3BB69-23CF-44E3-9099-C40C66FF867C}">
                  <a14:compatExt spid="_x0000_s621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720964</xdr:row>
          <xdr:rowOff>0</xdr:rowOff>
        </xdr:from>
        <xdr:to>
          <xdr:col>9475</xdr:col>
          <xdr:colOff>0</xdr:colOff>
          <xdr:row>720964</xdr:row>
          <xdr:rowOff>0</xdr:rowOff>
        </xdr:to>
        <xdr:sp macro="" textlink="">
          <xdr:nvSpPr>
            <xdr:cNvPr id="62105" name="Button 665" hidden="1">
              <a:extLst>
                <a:ext uri="{63B3BB69-23CF-44E3-9099-C40C66FF867C}">
                  <a14:compatExt spid="_x0000_s621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786500</xdr:row>
          <xdr:rowOff>0</xdr:rowOff>
        </xdr:from>
        <xdr:to>
          <xdr:col>9475</xdr:col>
          <xdr:colOff>0</xdr:colOff>
          <xdr:row>786500</xdr:row>
          <xdr:rowOff>0</xdr:rowOff>
        </xdr:to>
        <xdr:sp macro="" textlink="">
          <xdr:nvSpPr>
            <xdr:cNvPr id="62106" name="Button 666" hidden="1">
              <a:extLst>
                <a:ext uri="{63B3BB69-23CF-44E3-9099-C40C66FF867C}">
                  <a14:compatExt spid="_x0000_s621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852036</xdr:row>
          <xdr:rowOff>0</xdr:rowOff>
        </xdr:from>
        <xdr:to>
          <xdr:col>9475</xdr:col>
          <xdr:colOff>0</xdr:colOff>
          <xdr:row>852036</xdr:row>
          <xdr:rowOff>0</xdr:rowOff>
        </xdr:to>
        <xdr:sp macro="" textlink="">
          <xdr:nvSpPr>
            <xdr:cNvPr id="62107" name="Button 667" hidden="1">
              <a:extLst>
                <a:ext uri="{63B3BB69-23CF-44E3-9099-C40C66FF867C}">
                  <a14:compatExt spid="_x0000_s621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917572</xdr:row>
          <xdr:rowOff>0</xdr:rowOff>
        </xdr:from>
        <xdr:to>
          <xdr:col>9475</xdr:col>
          <xdr:colOff>0</xdr:colOff>
          <xdr:row>917572</xdr:row>
          <xdr:rowOff>0</xdr:rowOff>
        </xdr:to>
        <xdr:sp macro="" textlink="">
          <xdr:nvSpPr>
            <xdr:cNvPr id="62108" name="Button 668" hidden="1">
              <a:extLst>
                <a:ext uri="{63B3BB69-23CF-44E3-9099-C40C66FF867C}">
                  <a14:compatExt spid="_x0000_s621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9475</xdr:col>
          <xdr:colOff>0</xdr:colOff>
          <xdr:row>983108</xdr:row>
          <xdr:rowOff>0</xdr:rowOff>
        </xdr:from>
        <xdr:to>
          <xdr:col>9475</xdr:col>
          <xdr:colOff>0</xdr:colOff>
          <xdr:row>983108</xdr:row>
          <xdr:rowOff>0</xdr:rowOff>
        </xdr:to>
        <xdr:sp macro="" textlink="">
          <xdr:nvSpPr>
            <xdr:cNvPr id="62109" name="Button 669" hidden="1">
              <a:extLst>
                <a:ext uri="{63B3BB69-23CF-44E3-9099-C40C66FF867C}">
                  <a14:compatExt spid="_x0000_s621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67</xdr:row>
          <xdr:rowOff>0</xdr:rowOff>
        </xdr:from>
        <xdr:to>
          <xdr:col>9731</xdr:col>
          <xdr:colOff>0</xdr:colOff>
          <xdr:row>67</xdr:row>
          <xdr:rowOff>0</xdr:rowOff>
        </xdr:to>
        <xdr:sp macro="" textlink="">
          <xdr:nvSpPr>
            <xdr:cNvPr id="62110" name="Button 670" hidden="1">
              <a:extLst>
                <a:ext uri="{63B3BB69-23CF-44E3-9099-C40C66FF867C}">
                  <a14:compatExt spid="_x0000_s621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65604</xdr:row>
          <xdr:rowOff>0</xdr:rowOff>
        </xdr:from>
        <xdr:to>
          <xdr:col>9731</xdr:col>
          <xdr:colOff>0</xdr:colOff>
          <xdr:row>65604</xdr:row>
          <xdr:rowOff>0</xdr:rowOff>
        </xdr:to>
        <xdr:sp macro="" textlink="">
          <xdr:nvSpPr>
            <xdr:cNvPr id="62111" name="Button 671" hidden="1">
              <a:extLst>
                <a:ext uri="{63B3BB69-23CF-44E3-9099-C40C66FF867C}">
                  <a14:compatExt spid="_x0000_s621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131140</xdr:row>
          <xdr:rowOff>0</xdr:rowOff>
        </xdr:from>
        <xdr:to>
          <xdr:col>9731</xdr:col>
          <xdr:colOff>0</xdr:colOff>
          <xdr:row>131140</xdr:row>
          <xdr:rowOff>0</xdr:rowOff>
        </xdr:to>
        <xdr:sp macro="" textlink="">
          <xdr:nvSpPr>
            <xdr:cNvPr id="62112" name="Button 672" hidden="1">
              <a:extLst>
                <a:ext uri="{63B3BB69-23CF-44E3-9099-C40C66FF867C}">
                  <a14:compatExt spid="_x0000_s621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196676</xdr:row>
          <xdr:rowOff>0</xdr:rowOff>
        </xdr:from>
        <xdr:to>
          <xdr:col>9731</xdr:col>
          <xdr:colOff>0</xdr:colOff>
          <xdr:row>196676</xdr:row>
          <xdr:rowOff>0</xdr:rowOff>
        </xdr:to>
        <xdr:sp macro="" textlink="">
          <xdr:nvSpPr>
            <xdr:cNvPr id="62113" name="Button 673" hidden="1">
              <a:extLst>
                <a:ext uri="{63B3BB69-23CF-44E3-9099-C40C66FF867C}">
                  <a14:compatExt spid="_x0000_s621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262212</xdr:row>
          <xdr:rowOff>0</xdr:rowOff>
        </xdr:from>
        <xdr:to>
          <xdr:col>9731</xdr:col>
          <xdr:colOff>0</xdr:colOff>
          <xdr:row>262212</xdr:row>
          <xdr:rowOff>0</xdr:rowOff>
        </xdr:to>
        <xdr:sp macro="" textlink="">
          <xdr:nvSpPr>
            <xdr:cNvPr id="62114" name="Button 674" hidden="1">
              <a:extLst>
                <a:ext uri="{63B3BB69-23CF-44E3-9099-C40C66FF867C}">
                  <a14:compatExt spid="_x0000_s621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327748</xdr:row>
          <xdr:rowOff>0</xdr:rowOff>
        </xdr:from>
        <xdr:to>
          <xdr:col>9731</xdr:col>
          <xdr:colOff>0</xdr:colOff>
          <xdr:row>327748</xdr:row>
          <xdr:rowOff>0</xdr:rowOff>
        </xdr:to>
        <xdr:sp macro="" textlink="">
          <xdr:nvSpPr>
            <xdr:cNvPr id="62115" name="Button 675" hidden="1">
              <a:extLst>
                <a:ext uri="{63B3BB69-23CF-44E3-9099-C40C66FF867C}">
                  <a14:compatExt spid="_x0000_s621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393284</xdr:row>
          <xdr:rowOff>0</xdr:rowOff>
        </xdr:from>
        <xdr:to>
          <xdr:col>9731</xdr:col>
          <xdr:colOff>0</xdr:colOff>
          <xdr:row>393284</xdr:row>
          <xdr:rowOff>0</xdr:rowOff>
        </xdr:to>
        <xdr:sp macro="" textlink="">
          <xdr:nvSpPr>
            <xdr:cNvPr id="62116" name="Button 676" hidden="1">
              <a:extLst>
                <a:ext uri="{63B3BB69-23CF-44E3-9099-C40C66FF867C}">
                  <a14:compatExt spid="_x0000_s621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458820</xdr:row>
          <xdr:rowOff>0</xdr:rowOff>
        </xdr:from>
        <xdr:to>
          <xdr:col>9731</xdr:col>
          <xdr:colOff>0</xdr:colOff>
          <xdr:row>458820</xdr:row>
          <xdr:rowOff>0</xdr:rowOff>
        </xdr:to>
        <xdr:sp macro="" textlink="">
          <xdr:nvSpPr>
            <xdr:cNvPr id="62117" name="Button 677" hidden="1">
              <a:extLst>
                <a:ext uri="{63B3BB69-23CF-44E3-9099-C40C66FF867C}">
                  <a14:compatExt spid="_x0000_s621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524356</xdr:row>
          <xdr:rowOff>0</xdr:rowOff>
        </xdr:from>
        <xdr:to>
          <xdr:col>9731</xdr:col>
          <xdr:colOff>0</xdr:colOff>
          <xdr:row>524356</xdr:row>
          <xdr:rowOff>0</xdr:rowOff>
        </xdr:to>
        <xdr:sp macro="" textlink="">
          <xdr:nvSpPr>
            <xdr:cNvPr id="62118" name="Button 678" hidden="1">
              <a:extLst>
                <a:ext uri="{63B3BB69-23CF-44E3-9099-C40C66FF867C}">
                  <a14:compatExt spid="_x0000_s621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589892</xdr:row>
          <xdr:rowOff>0</xdr:rowOff>
        </xdr:from>
        <xdr:to>
          <xdr:col>9731</xdr:col>
          <xdr:colOff>0</xdr:colOff>
          <xdr:row>589892</xdr:row>
          <xdr:rowOff>0</xdr:rowOff>
        </xdr:to>
        <xdr:sp macro="" textlink="">
          <xdr:nvSpPr>
            <xdr:cNvPr id="62119" name="Button 679" hidden="1">
              <a:extLst>
                <a:ext uri="{63B3BB69-23CF-44E3-9099-C40C66FF867C}">
                  <a14:compatExt spid="_x0000_s621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655428</xdr:row>
          <xdr:rowOff>0</xdr:rowOff>
        </xdr:from>
        <xdr:to>
          <xdr:col>9731</xdr:col>
          <xdr:colOff>0</xdr:colOff>
          <xdr:row>655428</xdr:row>
          <xdr:rowOff>0</xdr:rowOff>
        </xdr:to>
        <xdr:sp macro="" textlink="">
          <xdr:nvSpPr>
            <xdr:cNvPr id="62120" name="Button 680" hidden="1">
              <a:extLst>
                <a:ext uri="{63B3BB69-23CF-44E3-9099-C40C66FF867C}">
                  <a14:compatExt spid="_x0000_s621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720964</xdr:row>
          <xdr:rowOff>0</xdr:rowOff>
        </xdr:from>
        <xdr:to>
          <xdr:col>9731</xdr:col>
          <xdr:colOff>0</xdr:colOff>
          <xdr:row>720964</xdr:row>
          <xdr:rowOff>0</xdr:rowOff>
        </xdr:to>
        <xdr:sp macro="" textlink="">
          <xdr:nvSpPr>
            <xdr:cNvPr id="62121" name="Button 681" hidden="1">
              <a:extLst>
                <a:ext uri="{63B3BB69-23CF-44E3-9099-C40C66FF867C}">
                  <a14:compatExt spid="_x0000_s621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786500</xdr:row>
          <xdr:rowOff>0</xdr:rowOff>
        </xdr:from>
        <xdr:to>
          <xdr:col>9731</xdr:col>
          <xdr:colOff>0</xdr:colOff>
          <xdr:row>786500</xdr:row>
          <xdr:rowOff>0</xdr:rowOff>
        </xdr:to>
        <xdr:sp macro="" textlink="">
          <xdr:nvSpPr>
            <xdr:cNvPr id="62122" name="Button 682" hidden="1">
              <a:extLst>
                <a:ext uri="{63B3BB69-23CF-44E3-9099-C40C66FF867C}">
                  <a14:compatExt spid="_x0000_s621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852036</xdr:row>
          <xdr:rowOff>0</xdr:rowOff>
        </xdr:from>
        <xdr:to>
          <xdr:col>9731</xdr:col>
          <xdr:colOff>0</xdr:colOff>
          <xdr:row>852036</xdr:row>
          <xdr:rowOff>0</xdr:rowOff>
        </xdr:to>
        <xdr:sp macro="" textlink="">
          <xdr:nvSpPr>
            <xdr:cNvPr id="62123" name="Button 683" hidden="1">
              <a:extLst>
                <a:ext uri="{63B3BB69-23CF-44E3-9099-C40C66FF867C}">
                  <a14:compatExt spid="_x0000_s621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917572</xdr:row>
          <xdr:rowOff>0</xdr:rowOff>
        </xdr:from>
        <xdr:to>
          <xdr:col>9731</xdr:col>
          <xdr:colOff>0</xdr:colOff>
          <xdr:row>917572</xdr:row>
          <xdr:rowOff>0</xdr:rowOff>
        </xdr:to>
        <xdr:sp macro="" textlink="">
          <xdr:nvSpPr>
            <xdr:cNvPr id="62124" name="Button 684" hidden="1">
              <a:extLst>
                <a:ext uri="{63B3BB69-23CF-44E3-9099-C40C66FF867C}">
                  <a14:compatExt spid="_x0000_s621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9731</xdr:col>
          <xdr:colOff>0</xdr:colOff>
          <xdr:row>983108</xdr:row>
          <xdr:rowOff>0</xdr:rowOff>
        </xdr:from>
        <xdr:to>
          <xdr:col>9731</xdr:col>
          <xdr:colOff>0</xdr:colOff>
          <xdr:row>983108</xdr:row>
          <xdr:rowOff>0</xdr:rowOff>
        </xdr:to>
        <xdr:sp macro="" textlink="">
          <xdr:nvSpPr>
            <xdr:cNvPr id="62125" name="Button 685" hidden="1">
              <a:extLst>
                <a:ext uri="{63B3BB69-23CF-44E3-9099-C40C66FF867C}">
                  <a14:compatExt spid="_x0000_s621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67</xdr:row>
          <xdr:rowOff>0</xdr:rowOff>
        </xdr:from>
        <xdr:to>
          <xdr:col>9987</xdr:col>
          <xdr:colOff>0</xdr:colOff>
          <xdr:row>67</xdr:row>
          <xdr:rowOff>0</xdr:rowOff>
        </xdr:to>
        <xdr:sp macro="" textlink="">
          <xdr:nvSpPr>
            <xdr:cNvPr id="62126" name="Button 686" hidden="1">
              <a:extLst>
                <a:ext uri="{63B3BB69-23CF-44E3-9099-C40C66FF867C}">
                  <a14:compatExt spid="_x0000_s621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65604</xdr:row>
          <xdr:rowOff>0</xdr:rowOff>
        </xdr:from>
        <xdr:to>
          <xdr:col>9987</xdr:col>
          <xdr:colOff>0</xdr:colOff>
          <xdr:row>65604</xdr:row>
          <xdr:rowOff>0</xdr:rowOff>
        </xdr:to>
        <xdr:sp macro="" textlink="">
          <xdr:nvSpPr>
            <xdr:cNvPr id="62127" name="Button 687" hidden="1">
              <a:extLst>
                <a:ext uri="{63B3BB69-23CF-44E3-9099-C40C66FF867C}">
                  <a14:compatExt spid="_x0000_s621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131140</xdr:row>
          <xdr:rowOff>0</xdr:rowOff>
        </xdr:from>
        <xdr:to>
          <xdr:col>9987</xdr:col>
          <xdr:colOff>0</xdr:colOff>
          <xdr:row>131140</xdr:row>
          <xdr:rowOff>0</xdr:rowOff>
        </xdr:to>
        <xdr:sp macro="" textlink="">
          <xdr:nvSpPr>
            <xdr:cNvPr id="62128" name="Button 688" hidden="1">
              <a:extLst>
                <a:ext uri="{63B3BB69-23CF-44E3-9099-C40C66FF867C}">
                  <a14:compatExt spid="_x0000_s621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196676</xdr:row>
          <xdr:rowOff>0</xdr:rowOff>
        </xdr:from>
        <xdr:to>
          <xdr:col>9987</xdr:col>
          <xdr:colOff>0</xdr:colOff>
          <xdr:row>196676</xdr:row>
          <xdr:rowOff>0</xdr:rowOff>
        </xdr:to>
        <xdr:sp macro="" textlink="">
          <xdr:nvSpPr>
            <xdr:cNvPr id="62129" name="Button 689" hidden="1">
              <a:extLst>
                <a:ext uri="{63B3BB69-23CF-44E3-9099-C40C66FF867C}">
                  <a14:compatExt spid="_x0000_s621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262212</xdr:row>
          <xdr:rowOff>0</xdr:rowOff>
        </xdr:from>
        <xdr:to>
          <xdr:col>9987</xdr:col>
          <xdr:colOff>0</xdr:colOff>
          <xdr:row>262212</xdr:row>
          <xdr:rowOff>0</xdr:rowOff>
        </xdr:to>
        <xdr:sp macro="" textlink="">
          <xdr:nvSpPr>
            <xdr:cNvPr id="62130" name="Button 690" hidden="1">
              <a:extLst>
                <a:ext uri="{63B3BB69-23CF-44E3-9099-C40C66FF867C}">
                  <a14:compatExt spid="_x0000_s621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327748</xdr:row>
          <xdr:rowOff>0</xdr:rowOff>
        </xdr:from>
        <xdr:to>
          <xdr:col>9987</xdr:col>
          <xdr:colOff>0</xdr:colOff>
          <xdr:row>327748</xdr:row>
          <xdr:rowOff>0</xdr:rowOff>
        </xdr:to>
        <xdr:sp macro="" textlink="">
          <xdr:nvSpPr>
            <xdr:cNvPr id="62131" name="Button 691" hidden="1">
              <a:extLst>
                <a:ext uri="{63B3BB69-23CF-44E3-9099-C40C66FF867C}">
                  <a14:compatExt spid="_x0000_s621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393284</xdr:row>
          <xdr:rowOff>0</xdr:rowOff>
        </xdr:from>
        <xdr:to>
          <xdr:col>9987</xdr:col>
          <xdr:colOff>0</xdr:colOff>
          <xdr:row>393284</xdr:row>
          <xdr:rowOff>0</xdr:rowOff>
        </xdr:to>
        <xdr:sp macro="" textlink="">
          <xdr:nvSpPr>
            <xdr:cNvPr id="62132" name="Button 692" hidden="1">
              <a:extLst>
                <a:ext uri="{63B3BB69-23CF-44E3-9099-C40C66FF867C}">
                  <a14:compatExt spid="_x0000_s621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458820</xdr:row>
          <xdr:rowOff>0</xdr:rowOff>
        </xdr:from>
        <xdr:to>
          <xdr:col>9987</xdr:col>
          <xdr:colOff>0</xdr:colOff>
          <xdr:row>458820</xdr:row>
          <xdr:rowOff>0</xdr:rowOff>
        </xdr:to>
        <xdr:sp macro="" textlink="">
          <xdr:nvSpPr>
            <xdr:cNvPr id="62133" name="Button 693" hidden="1">
              <a:extLst>
                <a:ext uri="{63B3BB69-23CF-44E3-9099-C40C66FF867C}">
                  <a14:compatExt spid="_x0000_s621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524356</xdr:row>
          <xdr:rowOff>0</xdr:rowOff>
        </xdr:from>
        <xdr:to>
          <xdr:col>9987</xdr:col>
          <xdr:colOff>0</xdr:colOff>
          <xdr:row>524356</xdr:row>
          <xdr:rowOff>0</xdr:rowOff>
        </xdr:to>
        <xdr:sp macro="" textlink="">
          <xdr:nvSpPr>
            <xdr:cNvPr id="62134" name="Button 694" hidden="1">
              <a:extLst>
                <a:ext uri="{63B3BB69-23CF-44E3-9099-C40C66FF867C}">
                  <a14:compatExt spid="_x0000_s621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589892</xdr:row>
          <xdr:rowOff>0</xdr:rowOff>
        </xdr:from>
        <xdr:to>
          <xdr:col>9987</xdr:col>
          <xdr:colOff>0</xdr:colOff>
          <xdr:row>589892</xdr:row>
          <xdr:rowOff>0</xdr:rowOff>
        </xdr:to>
        <xdr:sp macro="" textlink="">
          <xdr:nvSpPr>
            <xdr:cNvPr id="62135" name="Button 695" hidden="1">
              <a:extLst>
                <a:ext uri="{63B3BB69-23CF-44E3-9099-C40C66FF867C}">
                  <a14:compatExt spid="_x0000_s621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655428</xdr:row>
          <xdr:rowOff>0</xdr:rowOff>
        </xdr:from>
        <xdr:to>
          <xdr:col>9987</xdr:col>
          <xdr:colOff>0</xdr:colOff>
          <xdr:row>655428</xdr:row>
          <xdr:rowOff>0</xdr:rowOff>
        </xdr:to>
        <xdr:sp macro="" textlink="">
          <xdr:nvSpPr>
            <xdr:cNvPr id="62136" name="Button 696" hidden="1">
              <a:extLst>
                <a:ext uri="{63B3BB69-23CF-44E3-9099-C40C66FF867C}">
                  <a14:compatExt spid="_x0000_s621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720964</xdr:row>
          <xdr:rowOff>0</xdr:rowOff>
        </xdr:from>
        <xdr:to>
          <xdr:col>9987</xdr:col>
          <xdr:colOff>0</xdr:colOff>
          <xdr:row>720964</xdr:row>
          <xdr:rowOff>0</xdr:rowOff>
        </xdr:to>
        <xdr:sp macro="" textlink="">
          <xdr:nvSpPr>
            <xdr:cNvPr id="62137" name="Button 697" hidden="1">
              <a:extLst>
                <a:ext uri="{63B3BB69-23CF-44E3-9099-C40C66FF867C}">
                  <a14:compatExt spid="_x0000_s621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786500</xdr:row>
          <xdr:rowOff>0</xdr:rowOff>
        </xdr:from>
        <xdr:to>
          <xdr:col>9987</xdr:col>
          <xdr:colOff>0</xdr:colOff>
          <xdr:row>786500</xdr:row>
          <xdr:rowOff>0</xdr:rowOff>
        </xdr:to>
        <xdr:sp macro="" textlink="">
          <xdr:nvSpPr>
            <xdr:cNvPr id="62138" name="Button 698" hidden="1">
              <a:extLst>
                <a:ext uri="{63B3BB69-23CF-44E3-9099-C40C66FF867C}">
                  <a14:compatExt spid="_x0000_s621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852036</xdr:row>
          <xdr:rowOff>0</xdr:rowOff>
        </xdr:from>
        <xdr:to>
          <xdr:col>9987</xdr:col>
          <xdr:colOff>0</xdr:colOff>
          <xdr:row>852036</xdr:row>
          <xdr:rowOff>0</xdr:rowOff>
        </xdr:to>
        <xdr:sp macro="" textlink="">
          <xdr:nvSpPr>
            <xdr:cNvPr id="62139" name="Button 699" hidden="1">
              <a:extLst>
                <a:ext uri="{63B3BB69-23CF-44E3-9099-C40C66FF867C}">
                  <a14:compatExt spid="_x0000_s621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917572</xdr:row>
          <xdr:rowOff>0</xdr:rowOff>
        </xdr:from>
        <xdr:to>
          <xdr:col>9987</xdr:col>
          <xdr:colOff>0</xdr:colOff>
          <xdr:row>917572</xdr:row>
          <xdr:rowOff>0</xdr:rowOff>
        </xdr:to>
        <xdr:sp macro="" textlink="">
          <xdr:nvSpPr>
            <xdr:cNvPr id="62140" name="Button 700" hidden="1">
              <a:extLst>
                <a:ext uri="{63B3BB69-23CF-44E3-9099-C40C66FF867C}">
                  <a14:compatExt spid="_x0000_s621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9987</xdr:col>
          <xdr:colOff>0</xdr:colOff>
          <xdr:row>983108</xdr:row>
          <xdr:rowOff>0</xdr:rowOff>
        </xdr:from>
        <xdr:to>
          <xdr:col>9987</xdr:col>
          <xdr:colOff>0</xdr:colOff>
          <xdr:row>983108</xdr:row>
          <xdr:rowOff>0</xdr:rowOff>
        </xdr:to>
        <xdr:sp macro="" textlink="">
          <xdr:nvSpPr>
            <xdr:cNvPr id="62141" name="Button 701" hidden="1">
              <a:extLst>
                <a:ext uri="{63B3BB69-23CF-44E3-9099-C40C66FF867C}">
                  <a14:compatExt spid="_x0000_s621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67</xdr:row>
          <xdr:rowOff>0</xdr:rowOff>
        </xdr:from>
        <xdr:to>
          <xdr:col>10243</xdr:col>
          <xdr:colOff>0</xdr:colOff>
          <xdr:row>67</xdr:row>
          <xdr:rowOff>0</xdr:rowOff>
        </xdr:to>
        <xdr:sp macro="" textlink="">
          <xdr:nvSpPr>
            <xdr:cNvPr id="62142" name="Button 702" hidden="1">
              <a:extLst>
                <a:ext uri="{63B3BB69-23CF-44E3-9099-C40C66FF867C}">
                  <a14:compatExt spid="_x0000_s621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65604</xdr:row>
          <xdr:rowOff>0</xdr:rowOff>
        </xdr:from>
        <xdr:to>
          <xdr:col>10243</xdr:col>
          <xdr:colOff>0</xdr:colOff>
          <xdr:row>65604</xdr:row>
          <xdr:rowOff>0</xdr:rowOff>
        </xdr:to>
        <xdr:sp macro="" textlink="">
          <xdr:nvSpPr>
            <xdr:cNvPr id="62143" name="Button 703" hidden="1">
              <a:extLst>
                <a:ext uri="{63B3BB69-23CF-44E3-9099-C40C66FF867C}">
                  <a14:compatExt spid="_x0000_s621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131140</xdr:row>
          <xdr:rowOff>0</xdr:rowOff>
        </xdr:from>
        <xdr:to>
          <xdr:col>10243</xdr:col>
          <xdr:colOff>0</xdr:colOff>
          <xdr:row>131140</xdr:row>
          <xdr:rowOff>0</xdr:rowOff>
        </xdr:to>
        <xdr:sp macro="" textlink="">
          <xdr:nvSpPr>
            <xdr:cNvPr id="62144" name="Button 704" hidden="1">
              <a:extLst>
                <a:ext uri="{63B3BB69-23CF-44E3-9099-C40C66FF867C}">
                  <a14:compatExt spid="_x0000_s621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196676</xdr:row>
          <xdr:rowOff>0</xdr:rowOff>
        </xdr:from>
        <xdr:to>
          <xdr:col>10243</xdr:col>
          <xdr:colOff>0</xdr:colOff>
          <xdr:row>196676</xdr:row>
          <xdr:rowOff>0</xdr:rowOff>
        </xdr:to>
        <xdr:sp macro="" textlink="">
          <xdr:nvSpPr>
            <xdr:cNvPr id="62145" name="Button 705" hidden="1">
              <a:extLst>
                <a:ext uri="{63B3BB69-23CF-44E3-9099-C40C66FF867C}">
                  <a14:compatExt spid="_x0000_s621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262212</xdr:row>
          <xdr:rowOff>0</xdr:rowOff>
        </xdr:from>
        <xdr:to>
          <xdr:col>10243</xdr:col>
          <xdr:colOff>0</xdr:colOff>
          <xdr:row>262212</xdr:row>
          <xdr:rowOff>0</xdr:rowOff>
        </xdr:to>
        <xdr:sp macro="" textlink="">
          <xdr:nvSpPr>
            <xdr:cNvPr id="62146" name="Button 706" hidden="1">
              <a:extLst>
                <a:ext uri="{63B3BB69-23CF-44E3-9099-C40C66FF867C}">
                  <a14:compatExt spid="_x0000_s621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327748</xdr:row>
          <xdr:rowOff>0</xdr:rowOff>
        </xdr:from>
        <xdr:to>
          <xdr:col>10243</xdr:col>
          <xdr:colOff>0</xdr:colOff>
          <xdr:row>327748</xdr:row>
          <xdr:rowOff>0</xdr:rowOff>
        </xdr:to>
        <xdr:sp macro="" textlink="">
          <xdr:nvSpPr>
            <xdr:cNvPr id="62147" name="Button 707" hidden="1">
              <a:extLst>
                <a:ext uri="{63B3BB69-23CF-44E3-9099-C40C66FF867C}">
                  <a14:compatExt spid="_x0000_s621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393284</xdr:row>
          <xdr:rowOff>0</xdr:rowOff>
        </xdr:from>
        <xdr:to>
          <xdr:col>10243</xdr:col>
          <xdr:colOff>0</xdr:colOff>
          <xdr:row>393284</xdr:row>
          <xdr:rowOff>0</xdr:rowOff>
        </xdr:to>
        <xdr:sp macro="" textlink="">
          <xdr:nvSpPr>
            <xdr:cNvPr id="62148" name="Button 708" hidden="1">
              <a:extLst>
                <a:ext uri="{63B3BB69-23CF-44E3-9099-C40C66FF867C}">
                  <a14:compatExt spid="_x0000_s621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458820</xdr:row>
          <xdr:rowOff>0</xdr:rowOff>
        </xdr:from>
        <xdr:to>
          <xdr:col>10243</xdr:col>
          <xdr:colOff>0</xdr:colOff>
          <xdr:row>458820</xdr:row>
          <xdr:rowOff>0</xdr:rowOff>
        </xdr:to>
        <xdr:sp macro="" textlink="">
          <xdr:nvSpPr>
            <xdr:cNvPr id="62149" name="Button 709" hidden="1">
              <a:extLst>
                <a:ext uri="{63B3BB69-23CF-44E3-9099-C40C66FF867C}">
                  <a14:compatExt spid="_x0000_s621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524356</xdr:row>
          <xdr:rowOff>0</xdr:rowOff>
        </xdr:from>
        <xdr:to>
          <xdr:col>10243</xdr:col>
          <xdr:colOff>0</xdr:colOff>
          <xdr:row>524356</xdr:row>
          <xdr:rowOff>0</xdr:rowOff>
        </xdr:to>
        <xdr:sp macro="" textlink="">
          <xdr:nvSpPr>
            <xdr:cNvPr id="62150" name="Button 710" hidden="1">
              <a:extLst>
                <a:ext uri="{63B3BB69-23CF-44E3-9099-C40C66FF867C}">
                  <a14:compatExt spid="_x0000_s621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589892</xdr:row>
          <xdr:rowOff>0</xdr:rowOff>
        </xdr:from>
        <xdr:to>
          <xdr:col>10243</xdr:col>
          <xdr:colOff>0</xdr:colOff>
          <xdr:row>589892</xdr:row>
          <xdr:rowOff>0</xdr:rowOff>
        </xdr:to>
        <xdr:sp macro="" textlink="">
          <xdr:nvSpPr>
            <xdr:cNvPr id="62151" name="Button 711" hidden="1">
              <a:extLst>
                <a:ext uri="{63B3BB69-23CF-44E3-9099-C40C66FF867C}">
                  <a14:compatExt spid="_x0000_s621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655428</xdr:row>
          <xdr:rowOff>0</xdr:rowOff>
        </xdr:from>
        <xdr:to>
          <xdr:col>10243</xdr:col>
          <xdr:colOff>0</xdr:colOff>
          <xdr:row>655428</xdr:row>
          <xdr:rowOff>0</xdr:rowOff>
        </xdr:to>
        <xdr:sp macro="" textlink="">
          <xdr:nvSpPr>
            <xdr:cNvPr id="62152" name="Button 712" hidden="1">
              <a:extLst>
                <a:ext uri="{63B3BB69-23CF-44E3-9099-C40C66FF867C}">
                  <a14:compatExt spid="_x0000_s621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720964</xdr:row>
          <xdr:rowOff>0</xdr:rowOff>
        </xdr:from>
        <xdr:to>
          <xdr:col>10243</xdr:col>
          <xdr:colOff>0</xdr:colOff>
          <xdr:row>720964</xdr:row>
          <xdr:rowOff>0</xdr:rowOff>
        </xdr:to>
        <xdr:sp macro="" textlink="">
          <xdr:nvSpPr>
            <xdr:cNvPr id="62153" name="Button 713" hidden="1">
              <a:extLst>
                <a:ext uri="{63B3BB69-23CF-44E3-9099-C40C66FF867C}">
                  <a14:compatExt spid="_x0000_s621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786500</xdr:row>
          <xdr:rowOff>0</xdr:rowOff>
        </xdr:from>
        <xdr:to>
          <xdr:col>10243</xdr:col>
          <xdr:colOff>0</xdr:colOff>
          <xdr:row>786500</xdr:row>
          <xdr:rowOff>0</xdr:rowOff>
        </xdr:to>
        <xdr:sp macro="" textlink="">
          <xdr:nvSpPr>
            <xdr:cNvPr id="62154" name="Button 714" hidden="1">
              <a:extLst>
                <a:ext uri="{63B3BB69-23CF-44E3-9099-C40C66FF867C}">
                  <a14:compatExt spid="_x0000_s621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852036</xdr:row>
          <xdr:rowOff>0</xdr:rowOff>
        </xdr:from>
        <xdr:to>
          <xdr:col>10243</xdr:col>
          <xdr:colOff>0</xdr:colOff>
          <xdr:row>852036</xdr:row>
          <xdr:rowOff>0</xdr:rowOff>
        </xdr:to>
        <xdr:sp macro="" textlink="">
          <xdr:nvSpPr>
            <xdr:cNvPr id="62155" name="Button 715" hidden="1">
              <a:extLst>
                <a:ext uri="{63B3BB69-23CF-44E3-9099-C40C66FF867C}">
                  <a14:compatExt spid="_x0000_s621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917572</xdr:row>
          <xdr:rowOff>0</xdr:rowOff>
        </xdr:from>
        <xdr:to>
          <xdr:col>10243</xdr:col>
          <xdr:colOff>0</xdr:colOff>
          <xdr:row>917572</xdr:row>
          <xdr:rowOff>0</xdr:rowOff>
        </xdr:to>
        <xdr:sp macro="" textlink="">
          <xdr:nvSpPr>
            <xdr:cNvPr id="62156" name="Button 716" hidden="1">
              <a:extLst>
                <a:ext uri="{63B3BB69-23CF-44E3-9099-C40C66FF867C}">
                  <a14:compatExt spid="_x0000_s621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10243</xdr:col>
          <xdr:colOff>0</xdr:colOff>
          <xdr:row>983108</xdr:row>
          <xdr:rowOff>0</xdr:rowOff>
        </xdr:from>
        <xdr:to>
          <xdr:col>10243</xdr:col>
          <xdr:colOff>0</xdr:colOff>
          <xdr:row>983108</xdr:row>
          <xdr:rowOff>0</xdr:rowOff>
        </xdr:to>
        <xdr:sp macro="" textlink="">
          <xdr:nvSpPr>
            <xdr:cNvPr id="62157" name="Button 717" hidden="1">
              <a:extLst>
                <a:ext uri="{63B3BB69-23CF-44E3-9099-C40C66FF867C}">
                  <a14:compatExt spid="_x0000_s621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67</xdr:row>
          <xdr:rowOff>0</xdr:rowOff>
        </xdr:from>
        <xdr:to>
          <xdr:col>10499</xdr:col>
          <xdr:colOff>0</xdr:colOff>
          <xdr:row>67</xdr:row>
          <xdr:rowOff>0</xdr:rowOff>
        </xdr:to>
        <xdr:sp macro="" textlink="">
          <xdr:nvSpPr>
            <xdr:cNvPr id="62158" name="Button 718" hidden="1">
              <a:extLst>
                <a:ext uri="{63B3BB69-23CF-44E3-9099-C40C66FF867C}">
                  <a14:compatExt spid="_x0000_s621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65604</xdr:row>
          <xdr:rowOff>0</xdr:rowOff>
        </xdr:from>
        <xdr:to>
          <xdr:col>10499</xdr:col>
          <xdr:colOff>0</xdr:colOff>
          <xdr:row>65604</xdr:row>
          <xdr:rowOff>0</xdr:rowOff>
        </xdr:to>
        <xdr:sp macro="" textlink="">
          <xdr:nvSpPr>
            <xdr:cNvPr id="62159" name="Button 719" hidden="1">
              <a:extLst>
                <a:ext uri="{63B3BB69-23CF-44E3-9099-C40C66FF867C}">
                  <a14:compatExt spid="_x0000_s621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131140</xdr:row>
          <xdr:rowOff>0</xdr:rowOff>
        </xdr:from>
        <xdr:to>
          <xdr:col>10499</xdr:col>
          <xdr:colOff>0</xdr:colOff>
          <xdr:row>131140</xdr:row>
          <xdr:rowOff>0</xdr:rowOff>
        </xdr:to>
        <xdr:sp macro="" textlink="">
          <xdr:nvSpPr>
            <xdr:cNvPr id="62160" name="Button 720" hidden="1">
              <a:extLst>
                <a:ext uri="{63B3BB69-23CF-44E3-9099-C40C66FF867C}">
                  <a14:compatExt spid="_x0000_s621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196676</xdr:row>
          <xdr:rowOff>0</xdr:rowOff>
        </xdr:from>
        <xdr:to>
          <xdr:col>10499</xdr:col>
          <xdr:colOff>0</xdr:colOff>
          <xdr:row>196676</xdr:row>
          <xdr:rowOff>0</xdr:rowOff>
        </xdr:to>
        <xdr:sp macro="" textlink="">
          <xdr:nvSpPr>
            <xdr:cNvPr id="62161" name="Button 721" hidden="1">
              <a:extLst>
                <a:ext uri="{63B3BB69-23CF-44E3-9099-C40C66FF867C}">
                  <a14:compatExt spid="_x0000_s621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262212</xdr:row>
          <xdr:rowOff>0</xdr:rowOff>
        </xdr:from>
        <xdr:to>
          <xdr:col>10499</xdr:col>
          <xdr:colOff>0</xdr:colOff>
          <xdr:row>262212</xdr:row>
          <xdr:rowOff>0</xdr:rowOff>
        </xdr:to>
        <xdr:sp macro="" textlink="">
          <xdr:nvSpPr>
            <xdr:cNvPr id="62162" name="Button 722" hidden="1">
              <a:extLst>
                <a:ext uri="{63B3BB69-23CF-44E3-9099-C40C66FF867C}">
                  <a14:compatExt spid="_x0000_s621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327748</xdr:row>
          <xdr:rowOff>0</xdr:rowOff>
        </xdr:from>
        <xdr:to>
          <xdr:col>10499</xdr:col>
          <xdr:colOff>0</xdr:colOff>
          <xdr:row>327748</xdr:row>
          <xdr:rowOff>0</xdr:rowOff>
        </xdr:to>
        <xdr:sp macro="" textlink="">
          <xdr:nvSpPr>
            <xdr:cNvPr id="62163" name="Button 723" hidden="1">
              <a:extLst>
                <a:ext uri="{63B3BB69-23CF-44E3-9099-C40C66FF867C}">
                  <a14:compatExt spid="_x0000_s621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393284</xdr:row>
          <xdr:rowOff>0</xdr:rowOff>
        </xdr:from>
        <xdr:to>
          <xdr:col>10499</xdr:col>
          <xdr:colOff>0</xdr:colOff>
          <xdr:row>393284</xdr:row>
          <xdr:rowOff>0</xdr:rowOff>
        </xdr:to>
        <xdr:sp macro="" textlink="">
          <xdr:nvSpPr>
            <xdr:cNvPr id="62164" name="Button 724" hidden="1">
              <a:extLst>
                <a:ext uri="{63B3BB69-23CF-44E3-9099-C40C66FF867C}">
                  <a14:compatExt spid="_x0000_s621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458820</xdr:row>
          <xdr:rowOff>0</xdr:rowOff>
        </xdr:from>
        <xdr:to>
          <xdr:col>10499</xdr:col>
          <xdr:colOff>0</xdr:colOff>
          <xdr:row>458820</xdr:row>
          <xdr:rowOff>0</xdr:rowOff>
        </xdr:to>
        <xdr:sp macro="" textlink="">
          <xdr:nvSpPr>
            <xdr:cNvPr id="62165" name="Button 725" hidden="1">
              <a:extLst>
                <a:ext uri="{63B3BB69-23CF-44E3-9099-C40C66FF867C}">
                  <a14:compatExt spid="_x0000_s621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524356</xdr:row>
          <xdr:rowOff>0</xdr:rowOff>
        </xdr:from>
        <xdr:to>
          <xdr:col>10499</xdr:col>
          <xdr:colOff>0</xdr:colOff>
          <xdr:row>524356</xdr:row>
          <xdr:rowOff>0</xdr:rowOff>
        </xdr:to>
        <xdr:sp macro="" textlink="">
          <xdr:nvSpPr>
            <xdr:cNvPr id="62166" name="Button 726" hidden="1">
              <a:extLst>
                <a:ext uri="{63B3BB69-23CF-44E3-9099-C40C66FF867C}">
                  <a14:compatExt spid="_x0000_s621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589892</xdr:row>
          <xdr:rowOff>0</xdr:rowOff>
        </xdr:from>
        <xdr:to>
          <xdr:col>10499</xdr:col>
          <xdr:colOff>0</xdr:colOff>
          <xdr:row>589892</xdr:row>
          <xdr:rowOff>0</xdr:rowOff>
        </xdr:to>
        <xdr:sp macro="" textlink="">
          <xdr:nvSpPr>
            <xdr:cNvPr id="62167" name="Button 727" hidden="1">
              <a:extLst>
                <a:ext uri="{63B3BB69-23CF-44E3-9099-C40C66FF867C}">
                  <a14:compatExt spid="_x0000_s621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655428</xdr:row>
          <xdr:rowOff>0</xdr:rowOff>
        </xdr:from>
        <xdr:to>
          <xdr:col>10499</xdr:col>
          <xdr:colOff>0</xdr:colOff>
          <xdr:row>655428</xdr:row>
          <xdr:rowOff>0</xdr:rowOff>
        </xdr:to>
        <xdr:sp macro="" textlink="">
          <xdr:nvSpPr>
            <xdr:cNvPr id="62168" name="Button 728" hidden="1">
              <a:extLst>
                <a:ext uri="{63B3BB69-23CF-44E3-9099-C40C66FF867C}">
                  <a14:compatExt spid="_x0000_s621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720964</xdr:row>
          <xdr:rowOff>0</xdr:rowOff>
        </xdr:from>
        <xdr:to>
          <xdr:col>10499</xdr:col>
          <xdr:colOff>0</xdr:colOff>
          <xdr:row>720964</xdr:row>
          <xdr:rowOff>0</xdr:rowOff>
        </xdr:to>
        <xdr:sp macro="" textlink="">
          <xdr:nvSpPr>
            <xdr:cNvPr id="62169" name="Button 729" hidden="1">
              <a:extLst>
                <a:ext uri="{63B3BB69-23CF-44E3-9099-C40C66FF867C}">
                  <a14:compatExt spid="_x0000_s621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786500</xdr:row>
          <xdr:rowOff>0</xdr:rowOff>
        </xdr:from>
        <xdr:to>
          <xdr:col>10499</xdr:col>
          <xdr:colOff>0</xdr:colOff>
          <xdr:row>786500</xdr:row>
          <xdr:rowOff>0</xdr:rowOff>
        </xdr:to>
        <xdr:sp macro="" textlink="">
          <xdr:nvSpPr>
            <xdr:cNvPr id="62170" name="Button 730" hidden="1">
              <a:extLst>
                <a:ext uri="{63B3BB69-23CF-44E3-9099-C40C66FF867C}">
                  <a14:compatExt spid="_x0000_s621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852036</xdr:row>
          <xdr:rowOff>0</xdr:rowOff>
        </xdr:from>
        <xdr:to>
          <xdr:col>10499</xdr:col>
          <xdr:colOff>0</xdr:colOff>
          <xdr:row>852036</xdr:row>
          <xdr:rowOff>0</xdr:rowOff>
        </xdr:to>
        <xdr:sp macro="" textlink="">
          <xdr:nvSpPr>
            <xdr:cNvPr id="62171" name="Button 731" hidden="1">
              <a:extLst>
                <a:ext uri="{63B3BB69-23CF-44E3-9099-C40C66FF867C}">
                  <a14:compatExt spid="_x0000_s621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917572</xdr:row>
          <xdr:rowOff>0</xdr:rowOff>
        </xdr:from>
        <xdr:to>
          <xdr:col>10499</xdr:col>
          <xdr:colOff>0</xdr:colOff>
          <xdr:row>917572</xdr:row>
          <xdr:rowOff>0</xdr:rowOff>
        </xdr:to>
        <xdr:sp macro="" textlink="">
          <xdr:nvSpPr>
            <xdr:cNvPr id="62172" name="Button 732" hidden="1">
              <a:extLst>
                <a:ext uri="{63B3BB69-23CF-44E3-9099-C40C66FF867C}">
                  <a14:compatExt spid="_x0000_s621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10499</xdr:col>
          <xdr:colOff>0</xdr:colOff>
          <xdr:row>983108</xdr:row>
          <xdr:rowOff>0</xdr:rowOff>
        </xdr:from>
        <xdr:to>
          <xdr:col>10499</xdr:col>
          <xdr:colOff>0</xdr:colOff>
          <xdr:row>983108</xdr:row>
          <xdr:rowOff>0</xdr:rowOff>
        </xdr:to>
        <xdr:sp macro="" textlink="">
          <xdr:nvSpPr>
            <xdr:cNvPr id="62173" name="Button 733" hidden="1">
              <a:extLst>
                <a:ext uri="{63B3BB69-23CF-44E3-9099-C40C66FF867C}">
                  <a14:compatExt spid="_x0000_s621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67</xdr:row>
          <xdr:rowOff>0</xdr:rowOff>
        </xdr:from>
        <xdr:to>
          <xdr:col>10755</xdr:col>
          <xdr:colOff>0</xdr:colOff>
          <xdr:row>67</xdr:row>
          <xdr:rowOff>0</xdr:rowOff>
        </xdr:to>
        <xdr:sp macro="" textlink="">
          <xdr:nvSpPr>
            <xdr:cNvPr id="62174" name="Button 734" hidden="1">
              <a:extLst>
                <a:ext uri="{63B3BB69-23CF-44E3-9099-C40C66FF867C}">
                  <a14:compatExt spid="_x0000_s621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65604</xdr:row>
          <xdr:rowOff>0</xdr:rowOff>
        </xdr:from>
        <xdr:to>
          <xdr:col>10755</xdr:col>
          <xdr:colOff>0</xdr:colOff>
          <xdr:row>65604</xdr:row>
          <xdr:rowOff>0</xdr:rowOff>
        </xdr:to>
        <xdr:sp macro="" textlink="">
          <xdr:nvSpPr>
            <xdr:cNvPr id="62175" name="Button 735" hidden="1">
              <a:extLst>
                <a:ext uri="{63B3BB69-23CF-44E3-9099-C40C66FF867C}">
                  <a14:compatExt spid="_x0000_s621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131140</xdr:row>
          <xdr:rowOff>0</xdr:rowOff>
        </xdr:from>
        <xdr:to>
          <xdr:col>10755</xdr:col>
          <xdr:colOff>0</xdr:colOff>
          <xdr:row>131140</xdr:row>
          <xdr:rowOff>0</xdr:rowOff>
        </xdr:to>
        <xdr:sp macro="" textlink="">
          <xdr:nvSpPr>
            <xdr:cNvPr id="62176" name="Button 736" hidden="1">
              <a:extLst>
                <a:ext uri="{63B3BB69-23CF-44E3-9099-C40C66FF867C}">
                  <a14:compatExt spid="_x0000_s621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196676</xdr:row>
          <xdr:rowOff>0</xdr:rowOff>
        </xdr:from>
        <xdr:to>
          <xdr:col>10755</xdr:col>
          <xdr:colOff>0</xdr:colOff>
          <xdr:row>196676</xdr:row>
          <xdr:rowOff>0</xdr:rowOff>
        </xdr:to>
        <xdr:sp macro="" textlink="">
          <xdr:nvSpPr>
            <xdr:cNvPr id="62177" name="Button 737" hidden="1">
              <a:extLst>
                <a:ext uri="{63B3BB69-23CF-44E3-9099-C40C66FF867C}">
                  <a14:compatExt spid="_x0000_s621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262212</xdr:row>
          <xdr:rowOff>0</xdr:rowOff>
        </xdr:from>
        <xdr:to>
          <xdr:col>10755</xdr:col>
          <xdr:colOff>0</xdr:colOff>
          <xdr:row>262212</xdr:row>
          <xdr:rowOff>0</xdr:rowOff>
        </xdr:to>
        <xdr:sp macro="" textlink="">
          <xdr:nvSpPr>
            <xdr:cNvPr id="62178" name="Button 738" hidden="1">
              <a:extLst>
                <a:ext uri="{63B3BB69-23CF-44E3-9099-C40C66FF867C}">
                  <a14:compatExt spid="_x0000_s621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327748</xdr:row>
          <xdr:rowOff>0</xdr:rowOff>
        </xdr:from>
        <xdr:to>
          <xdr:col>10755</xdr:col>
          <xdr:colOff>0</xdr:colOff>
          <xdr:row>327748</xdr:row>
          <xdr:rowOff>0</xdr:rowOff>
        </xdr:to>
        <xdr:sp macro="" textlink="">
          <xdr:nvSpPr>
            <xdr:cNvPr id="62179" name="Button 739" hidden="1">
              <a:extLst>
                <a:ext uri="{63B3BB69-23CF-44E3-9099-C40C66FF867C}">
                  <a14:compatExt spid="_x0000_s621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393284</xdr:row>
          <xdr:rowOff>0</xdr:rowOff>
        </xdr:from>
        <xdr:to>
          <xdr:col>10755</xdr:col>
          <xdr:colOff>0</xdr:colOff>
          <xdr:row>393284</xdr:row>
          <xdr:rowOff>0</xdr:rowOff>
        </xdr:to>
        <xdr:sp macro="" textlink="">
          <xdr:nvSpPr>
            <xdr:cNvPr id="62180" name="Button 740" hidden="1">
              <a:extLst>
                <a:ext uri="{63B3BB69-23CF-44E3-9099-C40C66FF867C}">
                  <a14:compatExt spid="_x0000_s621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458820</xdr:row>
          <xdr:rowOff>0</xdr:rowOff>
        </xdr:from>
        <xdr:to>
          <xdr:col>10755</xdr:col>
          <xdr:colOff>0</xdr:colOff>
          <xdr:row>458820</xdr:row>
          <xdr:rowOff>0</xdr:rowOff>
        </xdr:to>
        <xdr:sp macro="" textlink="">
          <xdr:nvSpPr>
            <xdr:cNvPr id="62181" name="Button 741" hidden="1">
              <a:extLst>
                <a:ext uri="{63B3BB69-23CF-44E3-9099-C40C66FF867C}">
                  <a14:compatExt spid="_x0000_s621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524356</xdr:row>
          <xdr:rowOff>0</xdr:rowOff>
        </xdr:from>
        <xdr:to>
          <xdr:col>10755</xdr:col>
          <xdr:colOff>0</xdr:colOff>
          <xdr:row>524356</xdr:row>
          <xdr:rowOff>0</xdr:rowOff>
        </xdr:to>
        <xdr:sp macro="" textlink="">
          <xdr:nvSpPr>
            <xdr:cNvPr id="62182" name="Button 742" hidden="1">
              <a:extLst>
                <a:ext uri="{63B3BB69-23CF-44E3-9099-C40C66FF867C}">
                  <a14:compatExt spid="_x0000_s621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589892</xdr:row>
          <xdr:rowOff>0</xdr:rowOff>
        </xdr:from>
        <xdr:to>
          <xdr:col>10755</xdr:col>
          <xdr:colOff>0</xdr:colOff>
          <xdr:row>589892</xdr:row>
          <xdr:rowOff>0</xdr:rowOff>
        </xdr:to>
        <xdr:sp macro="" textlink="">
          <xdr:nvSpPr>
            <xdr:cNvPr id="62183" name="Button 743" hidden="1">
              <a:extLst>
                <a:ext uri="{63B3BB69-23CF-44E3-9099-C40C66FF867C}">
                  <a14:compatExt spid="_x0000_s621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655428</xdr:row>
          <xdr:rowOff>0</xdr:rowOff>
        </xdr:from>
        <xdr:to>
          <xdr:col>10755</xdr:col>
          <xdr:colOff>0</xdr:colOff>
          <xdr:row>655428</xdr:row>
          <xdr:rowOff>0</xdr:rowOff>
        </xdr:to>
        <xdr:sp macro="" textlink="">
          <xdr:nvSpPr>
            <xdr:cNvPr id="62184" name="Button 744" hidden="1">
              <a:extLst>
                <a:ext uri="{63B3BB69-23CF-44E3-9099-C40C66FF867C}">
                  <a14:compatExt spid="_x0000_s621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720964</xdr:row>
          <xdr:rowOff>0</xdr:rowOff>
        </xdr:from>
        <xdr:to>
          <xdr:col>10755</xdr:col>
          <xdr:colOff>0</xdr:colOff>
          <xdr:row>720964</xdr:row>
          <xdr:rowOff>0</xdr:rowOff>
        </xdr:to>
        <xdr:sp macro="" textlink="">
          <xdr:nvSpPr>
            <xdr:cNvPr id="62185" name="Button 745" hidden="1">
              <a:extLst>
                <a:ext uri="{63B3BB69-23CF-44E3-9099-C40C66FF867C}">
                  <a14:compatExt spid="_x0000_s621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786500</xdr:row>
          <xdr:rowOff>0</xdr:rowOff>
        </xdr:from>
        <xdr:to>
          <xdr:col>10755</xdr:col>
          <xdr:colOff>0</xdr:colOff>
          <xdr:row>786500</xdr:row>
          <xdr:rowOff>0</xdr:rowOff>
        </xdr:to>
        <xdr:sp macro="" textlink="">
          <xdr:nvSpPr>
            <xdr:cNvPr id="62186" name="Button 746" hidden="1">
              <a:extLst>
                <a:ext uri="{63B3BB69-23CF-44E3-9099-C40C66FF867C}">
                  <a14:compatExt spid="_x0000_s621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852036</xdr:row>
          <xdr:rowOff>0</xdr:rowOff>
        </xdr:from>
        <xdr:to>
          <xdr:col>10755</xdr:col>
          <xdr:colOff>0</xdr:colOff>
          <xdr:row>852036</xdr:row>
          <xdr:rowOff>0</xdr:rowOff>
        </xdr:to>
        <xdr:sp macro="" textlink="">
          <xdr:nvSpPr>
            <xdr:cNvPr id="62187" name="Button 747" hidden="1">
              <a:extLst>
                <a:ext uri="{63B3BB69-23CF-44E3-9099-C40C66FF867C}">
                  <a14:compatExt spid="_x0000_s621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917572</xdr:row>
          <xdr:rowOff>0</xdr:rowOff>
        </xdr:from>
        <xdr:to>
          <xdr:col>10755</xdr:col>
          <xdr:colOff>0</xdr:colOff>
          <xdr:row>917572</xdr:row>
          <xdr:rowOff>0</xdr:rowOff>
        </xdr:to>
        <xdr:sp macro="" textlink="">
          <xdr:nvSpPr>
            <xdr:cNvPr id="62188" name="Button 748" hidden="1">
              <a:extLst>
                <a:ext uri="{63B3BB69-23CF-44E3-9099-C40C66FF867C}">
                  <a14:compatExt spid="_x0000_s621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10755</xdr:col>
          <xdr:colOff>0</xdr:colOff>
          <xdr:row>983108</xdr:row>
          <xdr:rowOff>0</xdr:rowOff>
        </xdr:from>
        <xdr:to>
          <xdr:col>10755</xdr:col>
          <xdr:colOff>0</xdr:colOff>
          <xdr:row>983108</xdr:row>
          <xdr:rowOff>0</xdr:rowOff>
        </xdr:to>
        <xdr:sp macro="" textlink="">
          <xdr:nvSpPr>
            <xdr:cNvPr id="62189" name="Button 749" hidden="1">
              <a:extLst>
                <a:ext uri="{63B3BB69-23CF-44E3-9099-C40C66FF867C}">
                  <a14:compatExt spid="_x0000_s621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67</xdr:row>
          <xdr:rowOff>0</xdr:rowOff>
        </xdr:from>
        <xdr:to>
          <xdr:col>11011</xdr:col>
          <xdr:colOff>0</xdr:colOff>
          <xdr:row>67</xdr:row>
          <xdr:rowOff>0</xdr:rowOff>
        </xdr:to>
        <xdr:sp macro="" textlink="">
          <xdr:nvSpPr>
            <xdr:cNvPr id="62190" name="Button 750" hidden="1">
              <a:extLst>
                <a:ext uri="{63B3BB69-23CF-44E3-9099-C40C66FF867C}">
                  <a14:compatExt spid="_x0000_s621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65604</xdr:row>
          <xdr:rowOff>0</xdr:rowOff>
        </xdr:from>
        <xdr:to>
          <xdr:col>11011</xdr:col>
          <xdr:colOff>0</xdr:colOff>
          <xdr:row>65604</xdr:row>
          <xdr:rowOff>0</xdr:rowOff>
        </xdr:to>
        <xdr:sp macro="" textlink="">
          <xdr:nvSpPr>
            <xdr:cNvPr id="62191" name="Button 751" hidden="1">
              <a:extLst>
                <a:ext uri="{63B3BB69-23CF-44E3-9099-C40C66FF867C}">
                  <a14:compatExt spid="_x0000_s621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131140</xdr:row>
          <xdr:rowOff>0</xdr:rowOff>
        </xdr:from>
        <xdr:to>
          <xdr:col>11011</xdr:col>
          <xdr:colOff>0</xdr:colOff>
          <xdr:row>131140</xdr:row>
          <xdr:rowOff>0</xdr:rowOff>
        </xdr:to>
        <xdr:sp macro="" textlink="">
          <xdr:nvSpPr>
            <xdr:cNvPr id="62192" name="Button 752" hidden="1">
              <a:extLst>
                <a:ext uri="{63B3BB69-23CF-44E3-9099-C40C66FF867C}">
                  <a14:compatExt spid="_x0000_s621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196676</xdr:row>
          <xdr:rowOff>0</xdr:rowOff>
        </xdr:from>
        <xdr:to>
          <xdr:col>11011</xdr:col>
          <xdr:colOff>0</xdr:colOff>
          <xdr:row>196676</xdr:row>
          <xdr:rowOff>0</xdr:rowOff>
        </xdr:to>
        <xdr:sp macro="" textlink="">
          <xdr:nvSpPr>
            <xdr:cNvPr id="62193" name="Button 753" hidden="1">
              <a:extLst>
                <a:ext uri="{63B3BB69-23CF-44E3-9099-C40C66FF867C}">
                  <a14:compatExt spid="_x0000_s621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262212</xdr:row>
          <xdr:rowOff>0</xdr:rowOff>
        </xdr:from>
        <xdr:to>
          <xdr:col>11011</xdr:col>
          <xdr:colOff>0</xdr:colOff>
          <xdr:row>262212</xdr:row>
          <xdr:rowOff>0</xdr:rowOff>
        </xdr:to>
        <xdr:sp macro="" textlink="">
          <xdr:nvSpPr>
            <xdr:cNvPr id="62194" name="Button 754" hidden="1">
              <a:extLst>
                <a:ext uri="{63B3BB69-23CF-44E3-9099-C40C66FF867C}">
                  <a14:compatExt spid="_x0000_s621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327748</xdr:row>
          <xdr:rowOff>0</xdr:rowOff>
        </xdr:from>
        <xdr:to>
          <xdr:col>11011</xdr:col>
          <xdr:colOff>0</xdr:colOff>
          <xdr:row>327748</xdr:row>
          <xdr:rowOff>0</xdr:rowOff>
        </xdr:to>
        <xdr:sp macro="" textlink="">
          <xdr:nvSpPr>
            <xdr:cNvPr id="62195" name="Button 755" hidden="1">
              <a:extLst>
                <a:ext uri="{63B3BB69-23CF-44E3-9099-C40C66FF867C}">
                  <a14:compatExt spid="_x0000_s621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393284</xdr:row>
          <xdr:rowOff>0</xdr:rowOff>
        </xdr:from>
        <xdr:to>
          <xdr:col>11011</xdr:col>
          <xdr:colOff>0</xdr:colOff>
          <xdr:row>393284</xdr:row>
          <xdr:rowOff>0</xdr:rowOff>
        </xdr:to>
        <xdr:sp macro="" textlink="">
          <xdr:nvSpPr>
            <xdr:cNvPr id="62196" name="Button 756" hidden="1">
              <a:extLst>
                <a:ext uri="{63B3BB69-23CF-44E3-9099-C40C66FF867C}">
                  <a14:compatExt spid="_x0000_s621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458820</xdr:row>
          <xdr:rowOff>0</xdr:rowOff>
        </xdr:from>
        <xdr:to>
          <xdr:col>11011</xdr:col>
          <xdr:colOff>0</xdr:colOff>
          <xdr:row>458820</xdr:row>
          <xdr:rowOff>0</xdr:rowOff>
        </xdr:to>
        <xdr:sp macro="" textlink="">
          <xdr:nvSpPr>
            <xdr:cNvPr id="62197" name="Button 757" hidden="1">
              <a:extLst>
                <a:ext uri="{63B3BB69-23CF-44E3-9099-C40C66FF867C}">
                  <a14:compatExt spid="_x0000_s621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524356</xdr:row>
          <xdr:rowOff>0</xdr:rowOff>
        </xdr:from>
        <xdr:to>
          <xdr:col>11011</xdr:col>
          <xdr:colOff>0</xdr:colOff>
          <xdr:row>524356</xdr:row>
          <xdr:rowOff>0</xdr:rowOff>
        </xdr:to>
        <xdr:sp macro="" textlink="">
          <xdr:nvSpPr>
            <xdr:cNvPr id="62198" name="Button 758" hidden="1">
              <a:extLst>
                <a:ext uri="{63B3BB69-23CF-44E3-9099-C40C66FF867C}">
                  <a14:compatExt spid="_x0000_s621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589892</xdr:row>
          <xdr:rowOff>0</xdr:rowOff>
        </xdr:from>
        <xdr:to>
          <xdr:col>11011</xdr:col>
          <xdr:colOff>0</xdr:colOff>
          <xdr:row>589892</xdr:row>
          <xdr:rowOff>0</xdr:rowOff>
        </xdr:to>
        <xdr:sp macro="" textlink="">
          <xdr:nvSpPr>
            <xdr:cNvPr id="62199" name="Button 759" hidden="1">
              <a:extLst>
                <a:ext uri="{63B3BB69-23CF-44E3-9099-C40C66FF867C}">
                  <a14:compatExt spid="_x0000_s621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655428</xdr:row>
          <xdr:rowOff>0</xdr:rowOff>
        </xdr:from>
        <xdr:to>
          <xdr:col>11011</xdr:col>
          <xdr:colOff>0</xdr:colOff>
          <xdr:row>655428</xdr:row>
          <xdr:rowOff>0</xdr:rowOff>
        </xdr:to>
        <xdr:sp macro="" textlink="">
          <xdr:nvSpPr>
            <xdr:cNvPr id="62200" name="Button 760" hidden="1">
              <a:extLst>
                <a:ext uri="{63B3BB69-23CF-44E3-9099-C40C66FF867C}">
                  <a14:compatExt spid="_x0000_s622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720964</xdr:row>
          <xdr:rowOff>0</xdr:rowOff>
        </xdr:from>
        <xdr:to>
          <xdr:col>11011</xdr:col>
          <xdr:colOff>0</xdr:colOff>
          <xdr:row>720964</xdr:row>
          <xdr:rowOff>0</xdr:rowOff>
        </xdr:to>
        <xdr:sp macro="" textlink="">
          <xdr:nvSpPr>
            <xdr:cNvPr id="62201" name="Button 761" hidden="1">
              <a:extLst>
                <a:ext uri="{63B3BB69-23CF-44E3-9099-C40C66FF867C}">
                  <a14:compatExt spid="_x0000_s622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786500</xdr:row>
          <xdr:rowOff>0</xdr:rowOff>
        </xdr:from>
        <xdr:to>
          <xdr:col>11011</xdr:col>
          <xdr:colOff>0</xdr:colOff>
          <xdr:row>786500</xdr:row>
          <xdr:rowOff>0</xdr:rowOff>
        </xdr:to>
        <xdr:sp macro="" textlink="">
          <xdr:nvSpPr>
            <xdr:cNvPr id="62202" name="Button 762" hidden="1">
              <a:extLst>
                <a:ext uri="{63B3BB69-23CF-44E3-9099-C40C66FF867C}">
                  <a14:compatExt spid="_x0000_s622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852036</xdr:row>
          <xdr:rowOff>0</xdr:rowOff>
        </xdr:from>
        <xdr:to>
          <xdr:col>11011</xdr:col>
          <xdr:colOff>0</xdr:colOff>
          <xdr:row>852036</xdr:row>
          <xdr:rowOff>0</xdr:rowOff>
        </xdr:to>
        <xdr:sp macro="" textlink="">
          <xdr:nvSpPr>
            <xdr:cNvPr id="62203" name="Button 763" hidden="1">
              <a:extLst>
                <a:ext uri="{63B3BB69-23CF-44E3-9099-C40C66FF867C}">
                  <a14:compatExt spid="_x0000_s622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917572</xdr:row>
          <xdr:rowOff>0</xdr:rowOff>
        </xdr:from>
        <xdr:to>
          <xdr:col>11011</xdr:col>
          <xdr:colOff>0</xdr:colOff>
          <xdr:row>917572</xdr:row>
          <xdr:rowOff>0</xdr:rowOff>
        </xdr:to>
        <xdr:sp macro="" textlink="">
          <xdr:nvSpPr>
            <xdr:cNvPr id="62204" name="Button 764" hidden="1">
              <a:extLst>
                <a:ext uri="{63B3BB69-23CF-44E3-9099-C40C66FF867C}">
                  <a14:compatExt spid="_x0000_s622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11011</xdr:col>
          <xdr:colOff>0</xdr:colOff>
          <xdr:row>983108</xdr:row>
          <xdr:rowOff>0</xdr:rowOff>
        </xdr:from>
        <xdr:to>
          <xdr:col>11011</xdr:col>
          <xdr:colOff>0</xdr:colOff>
          <xdr:row>983108</xdr:row>
          <xdr:rowOff>0</xdr:rowOff>
        </xdr:to>
        <xdr:sp macro="" textlink="">
          <xdr:nvSpPr>
            <xdr:cNvPr id="62205" name="Button 765" hidden="1">
              <a:extLst>
                <a:ext uri="{63B3BB69-23CF-44E3-9099-C40C66FF867C}">
                  <a14:compatExt spid="_x0000_s622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67</xdr:row>
          <xdr:rowOff>0</xdr:rowOff>
        </xdr:from>
        <xdr:to>
          <xdr:col>11267</xdr:col>
          <xdr:colOff>0</xdr:colOff>
          <xdr:row>67</xdr:row>
          <xdr:rowOff>0</xdr:rowOff>
        </xdr:to>
        <xdr:sp macro="" textlink="">
          <xdr:nvSpPr>
            <xdr:cNvPr id="62206" name="Button 766" hidden="1">
              <a:extLst>
                <a:ext uri="{63B3BB69-23CF-44E3-9099-C40C66FF867C}">
                  <a14:compatExt spid="_x0000_s622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65604</xdr:row>
          <xdr:rowOff>0</xdr:rowOff>
        </xdr:from>
        <xdr:to>
          <xdr:col>11267</xdr:col>
          <xdr:colOff>0</xdr:colOff>
          <xdr:row>65604</xdr:row>
          <xdr:rowOff>0</xdr:rowOff>
        </xdr:to>
        <xdr:sp macro="" textlink="">
          <xdr:nvSpPr>
            <xdr:cNvPr id="62207" name="Button 767" hidden="1">
              <a:extLst>
                <a:ext uri="{63B3BB69-23CF-44E3-9099-C40C66FF867C}">
                  <a14:compatExt spid="_x0000_s622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131140</xdr:row>
          <xdr:rowOff>0</xdr:rowOff>
        </xdr:from>
        <xdr:to>
          <xdr:col>11267</xdr:col>
          <xdr:colOff>0</xdr:colOff>
          <xdr:row>131140</xdr:row>
          <xdr:rowOff>0</xdr:rowOff>
        </xdr:to>
        <xdr:sp macro="" textlink="">
          <xdr:nvSpPr>
            <xdr:cNvPr id="62208" name="Button 768" hidden="1">
              <a:extLst>
                <a:ext uri="{63B3BB69-23CF-44E3-9099-C40C66FF867C}">
                  <a14:compatExt spid="_x0000_s622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196676</xdr:row>
          <xdr:rowOff>0</xdr:rowOff>
        </xdr:from>
        <xdr:to>
          <xdr:col>11267</xdr:col>
          <xdr:colOff>0</xdr:colOff>
          <xdr:row>196676</xdr:row>
          <xdr:rowOff>0</xdr:rowOff>
        </xdr:to>
        <xdr:sp macro="" textlink="">
          <xdr:nvSpPr>
            <xdr:cNvPr id="62209" name="Button 769" hidden="1">
              <a:extLst>
                <a:ext uri="{63B3BB69-23CF-44E3-9099-C40C66FF867C}">
                  <a14:compatExt spid="_x0000_s622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262212</xdr:row>
          <xdr:rowOff>0</xdr:rowOff>
        </xdr:from>
        <xdr:to>
          <xdr:col>11267</xdr:col>
          <xdr:colOff>0</xdr:colOff>
          <xdr:row>262212</xdr:row>
          <xdr:rowOff>0</xdr:rowOff>
        </xdr:to>
        <xdr:sp macro="" textlink="">
          <xdr:nvSpPr>
            <xdr:cNvPr id="62210" name="Button 770" hidden="1">
              <a:extLst>
                <a:ext uri="{63B3BB69-23CF-44E3-9099-C40C66FF867C}">
                  <a14:compatExt spid="_x0000_s622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327748</xdr:row>
          <xdr:rowOff>0</xdr:rowOff>
        </xdr:from>
        <xdr:to>
          <xdr:col>11267</xdr:col>
          <xdr:colOff>0</xdr:colOff>
          <xdr:row>327748</xdr:row>
          <xdr:rowOff>0</xdr:rowOff>
        </xdr:to>
        <xdr:sp macro="" textlink="">
          <xdr:nvSpPr>
            <xdr:cNvPr id="62211" name="Button 771" hidden="1">
              <a:extLst>
                <a:ext uri="{63B3BB69-23CF-44E3-9099-C40C66FF867C}">
                  <a14:compatExt spid="_x0000_s622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393284</xdr:row>
          <xdr:rowOff>0</xdr:rowOff>
        </xdr:from>
        <xdr:to>
          <xdr:col>11267</xdr:col>
          <xdr:colOff>0</xdr:colOff>
          <xdr:row>393284</xdr:row>
          <xdr:rowOff>0</xdr:rowOff>
        </xdr:to>
        <xdr:sp macro="" textlink="">
          <xdr:nvSpPr>
            <xdr:cNvPr id="62212" name="Button 772" hidden="1">
              <a:extLst>
                <a:ext uri="{63B3BB69-23CF-44E3-9099-C40C66FF867C}">
                  <a14:compatExt spid="_x0000_s622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458820</xdr:row>
          <xdr:rowOff>0</xdr:rowOff>
        </xdr:from>
        <xdr:to>
          <xdr:col>11267</xdr:col>
          <xdr:colOff>0</xdr:colOff>
          <xdr:row>458820</xdr:row>
          <xdr:rowOff>0</xdr:rowOff>
        </xdr:to>
        <xdr:sp macro="" textlink="">
          <xdr:nvSpPr>
            <xdr:cNvPr id="62213" name="Button 773" hidden="1">
              <a:extLst>
                <a:ext uri="{63B3BB69-23CF-44E3-9099-C40C66FF867C}">
                  <a14:compatExt spid="_x0000_s622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524356</xdr:row>
          <xdr:rowOff>0</xdr:rowOff>
        </xdr:from>
        <xdr:to>
          <xdr:col>11267</xdr:col>
          <xdr:colOff>0</xdr:colOff>
          <xdr:row>524356</xdr:row>
          <xdr:rowOff>0</xdr:rowOff>
        </xdr:to>
        <xdr:sp macro="" textlink="">
          <xdr:nvSpPr>
            <xdr:cNvPr id="62214" name="Button 774" hidden="1">
              <a:extLst>
                <a:ext uri="{63B3BB69-23CF-44E3-9099-C40C66FF867C}">
                  <a14:compatExt spid="_x0000_s622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589892</xdr:row>
          <xdr:rowOff>0</xdr:rowOff>
        </xdr:from>
        <xdr:to>
          <xdr:col>11267</xdr:col>
          <xdr:colOff>0</xdr:colOff>
          <xdr:row>589892</xdr:row>
          <xdr:rowOff>0</xdr:rowOff>
        </xdr:to>
        <xdr:sp macro="" textlink="">
          <xdr:nvSpPr>
            <xdr:cNvPr id="62215" name="Button 775" hidden="1">
              <a:extLst>
                <a:ext uri="{63B3BB69-23CF-44E3-9099-C40C66FF867C}">
                  <a14:compatExt spid="_x0000_s622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655428</xdr:row>
          <xdr:rowOff>0</xdr:rowOff>
        </xdr:from>
        <xdr:to>
          <xdr:col>11267</xdr:col>
          <xdr:colOff>0</xdr:colOff>
          <xdr:row>655428</xdr:row>
          <xdr:rowOff>0</xdr:rowOff>
        </xdr:to>
        <xdr:sp macro="" textlink="">
          <xdr:nvSpPr>
            <xdr:cNvPr id="62216" name="Button 776" hidden="1">
              <a:extLst>
                <a:ext uri="{63B3BB69-23CF-44E3-9099-C40C66FF867C}">
                  <a14:compatExt spid="_x0000_s622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720964</xdr:row>
          <xdr:rowOff>0</xdr:rowOff>
        </xdr:from>
        <xdr:to>
          <xdr:col>11267</xdr:col>
          <xdr:colOff>0</xdr:colOff>
          <xdr:row>720964</xdr:row>
          <xdr:rowOff>0</xdr:rowOff>
        </xdr:to>
        <xdr:sp macro="" textlink="">
          <xdr:nvSpPr>
            <xdr:cNvPr id="62217" name="Button 777" hidden="1">
              <a:extLst>
                <a:ext uri="{63B3BB69-23CF-44E3-9099-C40C66FF867C}">
                  <a14:compatExt spid="_x0000_s622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786500</xdr:row>
          <xdr:rowOff>0</xdr:rowOff>
        </xdr:from>
        <xdr:to>
          <xdr:col>11267</xdr:col>
          <xdr:colOff>0</xdr:colOff>
          <xdr:row>786500</xdr:row>
          <xdr:rowOff>0</xdr:rowOff>
        </xdr:to>
        <xdr:sp macro="" textlink="">
          <xdr:nvSpPr>
            <xdr:cNvPr id="62218" name="Button 778" hidden="1">
              <a:extLst>
                <a:ext uri="{63B3BB69-23CF-44E3-9099-C40C66FF867C}">
                  <a14:compatExt spid="_x0000_s622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852036</xdr:row>
          <xdr:rowOff>0</xdr:rowOff>
        </xdr:from>
        <xdr:to>
          <xdr:col>11267</xdr:col>
          <xdr:colOff>0</xdr:colOff>
          <xdr:row>852036</xdr:row>
          <xdr:rowOff>0</xdr:rowOff>
        </xdr:to>
        <xdr:sp macro="" textlink="">
          <xdr:nvSpPr>
            <xdr:cNvPr id="62219" name="Button 779" hidden="1">
              <a:extLst>
                <a:ext uri="{63B3BB69-23CF-44E3-9099-C40C66FF867C}">
                  <a14:compatExt spid="_x0000_s622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917572</xdr:row>
          <xdr:rowOff>0</xdr:rowOff>
        </xdr:from>
        <xdr:to>
          <xdr:col>11267</xdr:col>
          <xdr:colOff>0</xdr:colOff>
          <xdr:row>917572</xdr:row>
          <xdr:rowOff>0</xdr:rowOff>
        </xdr:to>
        <xdr:sp macro="" textlink="">
          <xdr:nvSpPr>
            <xdr:cNvPr id="62220" name="Button 780" hidden="1">
              <a:extLst>
                <a:ext uri="{63B3BB69-23CF-44E3-9099-C40C66FF867C}">
                  <a14:compatExt spid="_x0000_s622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11267</xdr:col>
          <xdr:colOff>0</xdr:colOff>
          <xdr:row>983108</xdr:row>
          <xdr:rowOff>0</xdr:rowOff>
        </xdr:from>
        <xdr:to>
          <xdr:col>11267</xdr:col>
          <xdr:colOff>0</xdr:colOff>
          <xdr:row>983108</xdr:row>
          <xdr:rowOff>0</xdr:rowOff>
        </xdr:to>
        <xdr:sp macro="" textlink="">
          <xdr:nvSpPr>
            <xdr:cNvPr id="62221" name="Button 781" hidden="1">
              <a:extLst>
                <a:ext uri="{63B3BB69-23CF-44E3-9099-C40C66FF867C}">
                  <a14:compatExt spid="_x0000_s622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67</xdr:row>
          <xdr:rowOff>0</xdr:rowOff>
        </xdr:from>
        <xdr:to>
          <xdr:col>11523</xdr:col>
          <xdr:colOff>0</xdr:colOff>
          <xdr:row>67</xdr:row>
          <xdr:rowOff>0</xdr:rowOff>
        </xdr:to>
        <xdr:sp macro="" textlink="">
          <xdr:nvSpPr>
            <xdr:cNvPr id="62222" name="Button 782" hidden="1">
              <a:extLst>
                <a:ext uri="{63B3BB69-23CF-44E3-9099-C40C66FF867C}">
                  <a14:compatExt spid="_x0000_s622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65604</xdr:row>
          <xdr:rowOff>0</xdr:rowOff>
        </xdr:from>
        <xdr:to>
          <xdr:col>11523</xdr:col>
          <xdr:colOff>0</xdr:colOff>
          <xdr:row>65604</xdr:row>
          <xdr:rowOff>0</xdr:rowOff>
        </xdr:to>
        <xdr:sp macro="" textlink="">
          <xdr:nvSpPr>
            <xdr:cNvPr id="62223" name="Button 783" hidden="1">
              <a:extLst>
                <a:ext uri="{63B3BB69-23CF-44E3-9099-C40C66FF867C}">
                  <a14:compatExt spid="_x0000_s622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131140</xdr:row>
          <xdr:rowOff>0</xdr:rowOff>
        </xdr:from>
        <xdr:to>
          <xdr:col>11523</xdr:col>
          <xdr:colOff>0</xdr:colOff>
          <xdr:row>131140</xdr:row>
          <xdr:rowOff>0</xdr:rowOff>
        </xdr:to>
        <xdr:sp macro="" textlink="">
          <xdr:nvSpPr>
            <xdr:cNvPr id="62224" name="Button 784" hidden="1">
              <a:extLst>
                <a:ext uri="{63B3BB69-23CF-44E3-9099-C40C66FF867C}">
                  <a14:compatExt spid="_x0000_s622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196676</xdr:row>
          <xdr:rowOff>0</xdr:rowOff>
        </xdr:from>
        <xdr:to>
          <xdr:col>11523</xdr:col>
          <xdr:colOff>0</xdr:colOff>
          <xdr:row>196676</xdr:row>
          <xdr:rowOff>0</xdr:rowOff>
        </xdr:to>
        <xdr:sp macro="" textlink="">
          <xdr:nvSpPr>
            <xdr:cNvPr id="62225" name="Button 785" hidden="1">
              <a:extLst>
                <a:ext uri="{63B3BB69-23CF-44E3-9099-C40C66FF867C}">
                  <a14:compatExt spid="_x0000_s622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262212</xdr:row>
          <xdr:rowOff>0</xdr:rowOff>
        </xdr:from>
        <xdr:to>
          <xdr:col>11523</xdr:col>
          <xdr:colOff>0</xdr:colOff>
          <xdr:row>262212</xdr:row>
          <xdr:rowOff>0</xdr:rowOff>
        </xdr:to>
        <xdr:sp macro="" textlink="">
          <xdr:nvSpPr>
            <xdr:cNvPr id="62226" name="Button 786" hidden="1">
              <a:extLst>
                <a:ext uri="{63B3BB69-23CF-44E3-9099-C40C66FF867C}">
                  <a14:compatExt spid="_x0000_s622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327748</xdr:row>
          <xdr:rowOff>0</xdr:rowOff>
        </xdr:from>
        <xdr:to>
          <xdr:col>11523</xdr:col>
          <xdr:colOff>0</xdr:colOff>
          <xdr:row>327748</xdr:row>
          <xdr:rowOff>0</xdr:rowOff>
        </xdr:to>
        <xdr:sp macro="" textlink="">
          <xdr:nvSpPr>
            <xdr:cNvPr id="62227" name="Button 787" hidden="1">
              <a:extLst>
                <a:ext uri="{63B3BB69-23CF-44E3-9099-C40C66FF867C}">
                  <a14:compatExt spid="_x0000_s622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393284</xdr:row>
          <xdr:rowOff>0</xdr:rowOff>
        </xdr:from>
        <xdr:to>
          <xdr:col>11523</xdr:col>
          <xdr:colOff>0</xdr:colOff>
          <xdr:row>393284</xdr:row>
          <xdr:rowOff>0</xdr:rowOff>
        </xdr:to>
        <xdr:sp macro="" textlink="">
          <xdr:nvSpPr>
            <xdr:cNvPr id="62228" name="Button 788" hidden="1">
              <a:extLst>
                <a:ext uri="{63B3BB69-23CF-44E3-9099-C40C66FF867C}">
                  <a14:compatExt spid="_x0000_s622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458820</xdr:row>
          <xdr:rowOff>0</xdr:rowOff>
        </xdr:from>
        <xdr:to>
          <xdr:col>11523</xdr:col>
          <xdr:colOff>0</xdr:colOff>
          <xdr:row>458820</xdr:row>
          <xdr:rowOff>0</xdr:rowOff>
        </xdr:to>
        <xdr:sp macro="" textlink="">
          <xdr:nvSpPr>
            <xdr:cNvPr id="62229" name="Button 789" hidden="1">
              <a:extLst>
                <a:ext uri="{63B3BB69-23CF-44E3-9099-C40C66FF867C}">
                  <a14:compatExt spid="_x0000_s622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524356</xdr:row>
          <xdr:rowOff>0</xdr:rowOff>
        </xdr:from>
        <xdr:to>
          <xdr:col>11523</xdr:col>
          <xdr:colOff>0</xdr:colOff>
          <xdr:row>524356</xdr:row>
          <xdr:rowOff>0</xdr:rowOff>
        </xdr:to>
        <xdr:sp macro="" textlink="">
          <xdr:nvSpPr>
            <xdr:cNvPr id="62230" name="Button 790" hidden="1">
              <a:extLst>
                <a:ext uri="{63B3BB69-23CF-44E3-9099-C40C66FF867C}">
                  <a14:compatExt spid="_x0000_s622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589892</xdr:row>
          <xdr:rowOff>0</xdr:rowOff>
        </xdr:from>
        <xdr:to>
          <xdr:col>11523</xdr:col>
          <xdr:colOff>0</xdr:colOff>
          <xdr:row>589892</xdr:row>
          <xdr:rowOff>0</xdr:rowOff>
        </xdr:to>
        <xdr:sp macro="" textlink="">
          <xdr:nvSpPr>
            <xdr:cNvPr id="62231" name="Button 791" hidden="1">
              <a:extLst>
                <a:ext uri="{63B3BB69-23CF-44E3-9099-C40C66FF867C}">
                  <a14:compatExt spid="_x0000_s622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655428</xdr:row>
          <xdr:rowOff>0</xdr:rowOff>
        </xdr:from>
        <xdr:to>
          <xdr:col>11523</xdr:col>
          <xdr:colOff>0</xdr:colOff>
          <xdr:row>655428</xdr:row>
          <xdr:rowOff>0</xdr:rowOff>
        </xdr:to>
        <xdr:sp macro="" textlink="">
          <xdr:nvSpPr>
            <xdr:cNvPr id="62232" name="Button 792" hidden="1">
              <a:extLst>
                <a:ext uri="{63B3BB69-23CF-44E3-9099-C40C66FF867C}">
                  <a14:compatExt spid="_x0000_s622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720964</xdr:row>
          <xdr:rowOff>0</xdr:rowOff>
        </xdr:from>
        <xdr:to>
          <xdr:col>11523</xdr:col>
          <xdr:colOff>0</xdr:colOff>
          <xdr:row>720964</xdr:row>
          <xdr:rowOff>0</xdr:rowOff>
        </xdr:to>
        <xdr:sp macro="" textlink="">
          <xdr:nvSpPr>
            <xdr:cNvPr id="62233" name="Button 793" hidden="1">
              <a:extLst>
                <a:ext uri="{63B3BB69-23CF-44E3-9099-C40C66FF867C}">
                  <a14:compatExt spid="_x0000_s622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786500</xdr:row>
          <xdr:rowOff>0</xdr:rowOff>
        </xdr:from>
        <xdr:to>
          <xdr:col>11523</xdr:col>
          <xdr:colOff>0</xdr:colOff>
          <xdr:row>786500</xdr:row>
          <xdr:rowOff>0</xdr:rowOff>
        </xdr:to>
        <xdr:sp macro="" textlink="">
          <xdr:nvSpPr>
            <xdr:cNvPr id="62234" name="Button 794" hidden="1">
              <a:extLst>
                <a:ext uri="{63B3BB69-23CF-44E3-9099-C40C66FF867C}">
                  <a14:compatExt spid="_x0000_s622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852036</xdr:row>
          <xdr:rowOff>0</xdr:rowOff>
        </xdr:from>
        <xdr:to>
          <xdr:col>11523</xdr:col>
          <xdr:colOff>0</xdr:colOff>
          <xdr:row>852036</xdr:row>
          <xdr:rowOff>0</xdr:rowOff>
        </xdr:to>
        <xdr:sp macro="" textlink="">
          <xdr:nvSpPr>
            <xdr:cNvPr id="62235" name="Button 795" hidden="1">
              <a:extLst>
                <a:ext uri="{63B3BB69-23CF-44E3-9099-C40C66FF867C}">
                  <a14:compatExt spid="_x0000_s622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917572</xdr:row>
          <xdr:rowOff>0</xdr:rowOff>
        </xdr:from>
        <xdr:to>
          <xdr:col>11523</xdr:col>
          <xdr:colOff>0</xdr:colOff>
          <xdr:row>917572</xdr:row>
          <xdr:rowOff>0</xdr:rowOff>
        </xdr:to>
        <xdr:sp macro="" textlink="">
          <xdr:nvSpPr>
            <xdr:cNvPr id="62236" name="Button 796" hidden="1">
              <a:extLst>
                <a:ext uri="{63B3BB69-23CF-44E3-9099-C40C66FF867C}">
                  <a14:compatExt spid="_x0000_s622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11523</xdr:col>
          <xdr:colOff>0</xdr:colOff>
          <xdr:row>983108</xdr:row>
          <xdr:rowOff>0</xdr:rowOff>
        </xdr:from>
        <xdr:to>
          <xdr:col>11523</xdr:col>
          <xdr:colOff>0</xdr:colOff>
          <xdr:row>983108</xdr:row>
          <xdr:rowOff>0</xdr:rowOff>
        </xdr:to>
        <xdr:sp macro="" textlink="">
          <xdr:nvSpPr>
            <xdr:cNvPr id="62237" name="Button 797" hidden="1">
              <a:extLst>
                <a:ext uri="{63B3BB69-23CF-44E3-9099-C40C66FF867C}">
                  <a14:compatExt spid="_x0000_s622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67</xdr:row>
          <xdr:rowOff>0</xdr:rowOff>
        </xdr:from>
        <xdr:to>
          <xdr:col>11779</xdr:col>
          <xdr:colOff>0</xdr:colOff>
          <xdr:row>67</xdr:row>
          <xdr:rowOff>0</xdr:rowOff>
        </xdr:to>
        <xdr:sp macro="" textlink="">
          <xdr:nvSpPr>
            <xdr:cNvPr id="62238" name="Button 798" hidden="1">
              <a:extLst>
                <a:ext uri="{63B3BB69-23CF-44E3-9099-C40C66FF867C}">
                  <a14:compatExt spid="_x0000_s622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65604</xdr:row>
          <xdr:rowOff>0</xdr:rowOff>
        </xdr:from>
        <xdr:to>
          <xdr:col>11779</xdr:col>
          <xdr:colOff>0</xdr:colOff>
          <xdr:row>65604</xdr:row>
          <xdr:rowOff>0</xdr:rowOff>
        </xdr:to>
        <xdr:sp macro="" textlink="">
          <xdr:nvSpPr>
            <xdr:cNvPr id="62239" name="Button 799" hidden="1">
              <a:extLst>
                <a:ext uri="{63B3BB69-23CF-44E3-9099-C40C66FF867C}">
                  <a14:compatExt spid="_x0000_s622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131140</xdr:row>
          <xdr:rowOff>0</xdr:rowOff>
        </xdr:from>
        <xdr:to>
          <xdr:col>11779</xdr:col>
          <xdr:colOff>0</xdr:colOff>
          <xdr:row>131140</xdr:row>
          <xdr:rowOff>0</xdr:rowOff>
        </xdr:to>
        <xdr:sp macro="" textlink="">
          <xdr:nvSpPr>
            <xdr:cNvPr id="62240" name="Button 800" hidden="1">
              <a:extLst>
                <a:ext uri="{63B3BB69-23CF-44E3-9099-C40C66FF867C}">
                  <a14:compatExt spid="_x0000_s622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196676</xdr:row>
          <xdr:rowOff>0</xdr:rowOff>
        </xdr:from>
        <xdr:to>
          <xdr:col>11779</xdr:col>
          <xdr:colOff>0</xdr:colOff>
          <xdr:row>196676</xdr:row>
          <xdr:rowOff>0</xdr:rowOff>
        </xdr:to>
        <xdr:sp macro="" textlink="">
          <xdr:nvSpPr>
            <xdr:cNvPr id="62241" name="Button 801" hidden="1">
              <a:extLst>
                <a:ext uri="{63B3BB69-23CF-44E3-9099-C40C66FF867C}">
                  <a14:compatExt spid="_x0000_s622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262212</xdr:row>
          <xdr:rowOff>0</xdr:rowOff>
        </xdr:from>
        <xdr:to>
          <xdr:col>11779</xdr:col>
          <xdr:colOff>0</xdr:colOff>
          <xdr:row>262212</xdr:row>
          <xdr:rowOff>0</xdr:rowOff>
        </xdr:to>
        <xdr:sp macro="" textlink="">
          <xdr:nvSpPr>
            <xdr:cNvPr id="62242" name="Button 802" hidden="1">
              <a:extLst>
                <a:ext uri="{63B3BB69-23CF-44E3-9099-C40C66FF867C}">
                  <a14:compatExt spid="_x0000_s622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327748</xdr:row>
          <xdr:rowOff>0</xdr:rowOff>
        </xdr:from>
        <xdr:to>
          <xdr:col>11779</xdr:col>
          <xdr:colOff>0</xdr:colOff>
          <xdr:row>327748</xdr:row>
          <xdr:rowOff>0</xdr:rowOff>
        </xdr:to>
        <xdr:sp macro="" textlink="">
          <xdr:nvSpPr>
            <xdr:cNvPr id="62243" name="Button 803" hidden="1">
              <a:extLst>
                <a:ext uri="{63B3BB69-23CF-44E3-9099-C40C66FF867C}">
                  <a14:compatExt spid="_x0000_s622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393284</xdr:row>
          <xdr:rowOff>0</xdr:rowOff>
        </xdr:from>
        <xdr:to>
          <xdr:col>11779</xdr:col>
          <xdr:colOff>0</xdr:colOff>
          <xdr:row>393284</xdr:row>
          <xdr:rowOff>0</xdr:rowOff>
        </xdr:to>
        <xdr:sp macro="" textlink="">
          <xdr:nvSpPr>
            <xdr:cNvPr id="62244" name="Button 804" hidden="1">
              <a:extLst>
                <a:ext uri="{63B3BB69-23CF-44E3-9099-C40C66FF867C}">
                  <a14:compatExt spid="_x0000_s622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458820</xdr:row>
          <xdr:rowOff>0</xdr:rowOff>
        </xdr:from>
        <xdr:to>
          <xdr:col>11779</xdr:col>
          <xdr:colOff>0</xdr:colOff>
          <xdr:row>458820</xdr:row>
          <xdr:rowOff>0</xdr:rowOff>
        </xdr:to>
        <xdr:sp macro="" textlink="">
          <xdr:nvSpPr>
            <xdr:cNvPr id="62245" name="Button 805" hidden="1">
              <a:extLst>
                <a:ext uri="{63B3BB69-23CF-44E3-9099-C40C66FF867C}">
                  <a14:compatExt spid="_x0000_s622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524356</xdr:row>
          <xdr:rowOff>0</xdr:rowOff>
        </xdr:from>
        <xdr:to>
          <xdr:col>11779</xdr:col>
          <xdr:colOff>0</xdr:colOff>
          <xdr:row>524356</xdr:row>
          <xdr:rowOff>0</xdr:rowOff>
        </xdr:to>
        <xdr:sp macro="" textlink="">
          <xdr:nvSpPr>
            <xdr:cNvPr id="62246" name="Button 806" hidden="1">
              <a:extLst>
                <a:ext uri="{63B3BB69-23CF-44E3-9099-C40C66FF867C}">
                  <a14:compatExt spid="_x0000_s622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589892</xdr:row>
          <xdr:rowOff>0</xdr:rowOff>
        </xdr:from>
        <xdr:to>
          <xdr:col>11779</xdr:col>
          <xdr:colOff>0</xdr:colOff>
          <xdr:row>589892</xdr:row>
          <xdr:rowOff>0</xdr:rowOff>
        </xdr:to>
        <xdr:sp macro="" textlink="">
          <xdr:nvSpPr>
            <xdr:cNvPr id="62247" name="Button 807" hidden="1">
              <a:extLst>
                <a:ext uri="{63B3BB69-23CF-44E3-9099-C40C66FF867C}">
                  <a14:compatExt spid="_x0000_s622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655428</xdr:row>
          <xdr:rowOff>0</xdr:rowOff>
        </xdr:from>
        <xdr:to>
          <xdr:col>11779</xdr:col>
          <xdr:colOff>0</xdr:colOff>
          <xdr:row>655428</xdr:row>
          <xdr:rowOff>0</xdr:rowOff>
        </xdr:to>
        <xdr:sp macro="" textlink="">
          <xdr:nvSpPr>
            <xdr:cNvPr id="62248" name="Button 808" hidden="1">
              <a:extLst>
                <a:ext uri="{63B3BB69-23CF-44E3-9099-C40C66FF867C}">
                  <a14:compatExt spid="_x0000_s622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720964</xdr:row>
          <xdr:rowOff>0</xdr:rowOff>
        </xdr:from>
        <xdr:to>
          <xdr:col>11779</xdr:col>
          <xdr:colOff>0</xdr:colOff>
          <xdr:row>720964</xdr:row>
          <xdr:rowOff>0</xdr:rowOff>
        </xdr:to>
        <xdr:sp macro="" textlink="">
          <xdr:nvSpPr>
            <xdr:cNvPr id="62249" name="Button 809" hidden="1">
              <a:extLst>
                <a:ext uri="{63B3BB69-23CF-44E3-9099-C40C66FF867C}">
                  <a14:compatExt spid="_x0000_s622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786500</xdr:row>
          <xdr:rowOff>0</xdr:rowOff>
        </xdr:from>
        <xdr:to>
          <xdr:col>11779</xdr:col>
          <xdr:colOff>0</xdr:colOff>
          <xdr:row>786500</xdr:row>
          <xdr:rowOff>0</xdr:rowOff>
        </xdr:to>
        <xdr:sp macro="" textlink="">
          <xdr:nvSpPr>
            <xdr:cNvPr id="62250" name="Button 810" hidden="1">
              <a:extLst>
                <a:ext uri="{63B3BB69-23CF-44E3-9099-C40C66FF867C}">
                  <a14:compatExt spid="_x0000_s622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852036</xdr:row>
          <xdr:rowOff>0</xdr:rowOff>
        </xdr:from>
        <xdr:to>
          <xdr:col>11779</xdr:col>
          <xdr:colOff>0</xdr:colOff>
          <xdr:row>852036</xdr:row>
          <xdr:rowOff>0</xdr:rowOff>
        </xdr:to>
        <xdr:sp macro="" textlink="">
          <xdr:nvSpPr>
            <xdr:cNvPr id="62251" name="Button 811" hidden="1">
              <a:extLst>
                <a:ext uri="{63B3BB69-23CF-44E3-9099-C40C66FF867C}">
                  <a14:compatExt spid="_x0000_s622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917572</xdr:row>
          <xdr:rowOff>0</xdr:rowOff>
        </xdr:from>
        <xdr:to>
          <xdr:col>11779</xdr:col>
          <xdr:colOff>0</xdr:colOff>
          <xdr:row>917572</xdr:row>
          <xdr:rowOff>0</xdr:rowOff>
        </xdr:to>
        <xdr:sp macro="" textlink="">
          <xdr:nvSpPr>
            <xdr:cNvPr id="62252" name="Button 812" hidden="1">
              <a:extLst>
                <a:ext uri="{63B3BB69-23CF-44E3-9099-C40C66FF867C}">
                  <a14:compatExt spid="_x0000_s622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11779</xdr:col>
          <xdr:colOff>0</xdr:colOff>
          <xdr:row>983108</xdr:row>
          <xdr:rowOff>0</xdr:rowOff>
        </xdr:from>
        <xdr:to>
          <xdr:col>11779</xdr:col>
          <xdr:colOff>0</xdr:colOff>
          <xdr:row>983108</xdr:row>
          <xdr:rowOff>0</xdr:rowOff>
        </xdr:to>
        <xdr:sp macro="" textlink="">
          <xdr:nvSpPr>
            <xdr:cNvPr id="62253" name="Button 813" hidden="1">
              <a:extLst>
                <a:ext uri="{63B3BB69-23CF-44E3-9099-C40C66FF867C}">
                  <a14:compatExt spid="_x0000_s622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67</xdr:row>
          <xdr:rowOff>0</xdr:rowOff>
        </xdr:from>
        <xdr:to>
          <xdr:col>12035</xdr:col>
          <xdr:colOff>0</xdr:colOff>
          <xdr:row>67</xdr:row>
          <xdr:rowOff>0</xdr:rowOff>
        </xdr:to>
        <xdr:sp macro="" textlink="">
          <xdr:nvSpPr>
            <xdr:cNvPr id="62254" name="Button 814" hidden="1">
              <a:extLst>
                <a:ext uri="{63B3BB69-23CF-44E3-9099-C40C66FF867C}">
                  <a14:compatExt spid="_x0000_s622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65604</xdr:row>
          <xdr:rowOff>0</xdr:rowOff>
        </xdr:from>
        <xdr:to>
          <xdr:col>12035</xdr:col>
          <xdr:colOff>0</xdr:colOff>
          <xdr:row>65604</xdr:row>
          <xdr:rowOff>0</xdr:rowOff>
        </xdr:to>
        <xdr:sp macro="" textlink="">
          <xdr:nvSpPr>
            <xdr:cNvPr id="62255" name="Button 815" hidden="1">
              <a:extLst>
                <a:ext uri="{63B3BB69-23CF-44E3-9099-C40C66FF867C}">
                  <a14:compatExt spid="_x0000_s622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131140</xdr:row>
          <xdr:rowOff>0</xdr:rowOff>
        </xdr:from>
        <xdr:to>
          <xdr:col>12035</xdr:col>
          <xdr:colOff>0</xdr:colOff>
          <xdr:row>131140</xdr:row>
          <xdr:rowOff>0</xdr:rowOff>
        </xdr:to>
        <xdr:sp macro="" textlink="">
          <xdr:nvSpPr>
            <xdr:cNvPr id="62256" name="Button 816" hidden="1">
              <a:extLst>
                <a:ext uri="{63B3BB69-23CF-44E3-9099-C40C66FF867C}">
                  <a14:compatExt spid="_x0000_s622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196676</xdr:row>
          <xdr:rowOff>0</xdr:rowOff>
        </xdr:from>
        <xdr:to>
          <xdr:col>12035</xdr:col>
          <xdr:colOff>0</xdr:colOff>
          <xdr:row>196676</xdr:row>
          <xdr:rowOff>0</xdr:rowOff>
        </xdr:to>
        <xdr:sp macro="" textlink="">
          <xdr:nvSpPr>
            <xdr:cNvPr id="62257" name="Button 817" hidden="1">
              <a:extLst>
                <a:ext uri="{63B3BB69-23CF-44E3-9099-C40C66FF867C}">
                  <a14:compatExt spid="_x0000_s622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262212</xdr:row>
          <xdr:rowOff>0</xdr:rowOff>
        </xdr:from>
        <xdr:to>
          <xdr:col>12035</xdr:col>
          <xdr:colOff>0</xdr:colOff>
          <xdr:row>262212</xdr:row>
          <xdr:rowOff>0</xdr:rowOff>
        </xdr:to>
        <xdr:sp macro="" textlink="">
          <xdr:nvSpPr>
            <xdr:cNvPr id="62258" name="Button 818" hidden="1">
              <a:extLst>
                <a:ext uri="{63B3BB69-23CF-44E3-9099-C40C66FF867C}">
                  <a14:compatExt spid="_x0000_s622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327748</xdr:row>
          <xdr:rowOff>0</xdr:rowOff>
        </xdr:from>
        <xdr:to>
          <xdr:col>12035</xdr:col>
          <xdr:colOff>0</xdr:colOff>
          <xdr:row>327748</xdr:row>
          <xdr:rowOff>0</xdr:rowOff>
        </xdr:to>
        <xdr:sp macro="" textlink="">
          <xdr:nvSpPr>
            <xdr:cNvPr id="62259" name="Button 819" hidden="1">
              <a:extLst>
                <a:ext uri="{63B3BB69-23CF-44E3-9099-C40C66FF867C}">
                  <a14:compatExt spid="_x0000_s622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393284</xdr:row>
          <xdr:rowOff>0</xdr:rowOff>
        </xdr:from>
        <xdr:to>
          <xdr:col>12035</xdr:col>
          <xdr:colOff>0</xdr:colOff>
          <xdr:row>393284</xdr:row>
          <xdr:rowOff>0</xdr:rowOff>
        </xdr:to>
        <xdr:sp macro="" textlink="">
          <xdr:nvSpPr>
            <xdr:cNvPr id="62260" name="Button 820" hidden="1">
              <a:extLst>
                <a:ext uri="{63B3BB69-23CF-44E3-9099-C40C66FF867C}">
                  <a14:compatExt spid="_x0000_s622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458820</xdr:row>
          <xdr:rowOff>0</xdr:rowOff>
        </xdr:from>
        <xdr:to>
          <xdr:col>12035</xdr:col>
          <xdr:colOff>0</xdr:colOff>
          <xdr:row>458820</xdr:row>
          <xdr:rowOff>0</xdr:rowOff>
        </xdr:to>
        <xdr:sp macro="" textlink="">
          <xdr:nvSpPr>
            <xdr:cNvPr id="62261" name="Button 821" hidden="1">
              <a:extLst>
                <a:ext uri="{63B3BB69-23CF-44E3-9099-C40C66FF867C}">
                  <a14:compatExt spid="_x0000_s622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524356</xdr:row>
          <xdr:rowOff>0</xdr:rowOff>
        </xdr:from>
        <xdr:to>
          <xdr:col>12035</xdr:col>
          <xdr:colOff>0</xdr:colOff>
          <xdr:row>524356</xdr:row>
          <xdr:rowOff>0</xdr:rowOff>
        </xdr:to>
        <xdr:sp macro="" textlink="">
          <xdr:nvSpPr>
            <xdr:cNvPr id="62262" name="Button 822" hidden="1">
              <a:extLst>
                <a:ext uri="{63B3BB69-23CF-44E3-9099-C40C66FF867C}">
                  <a14:compatExt spid="_x0000_s622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589892</xdr:row>
          <xdr:rowOff>0</xdr:rowOff>
        </xdr:from>
        <xdr:to>
          <xdr:col>12035</xdr:col>
          <xdr:colOff>0</xdr:colOff>
          <xdr:row>589892</xdr:row>
          <xdr:rowOff>0</xdr:rowOff>
        </xdr:to>
        <xdr:sp macro="" textlink="">
          <xdr:nvSpPr>
            <xdr:cNvPr id="62263" name="Button 823" hidden="1">
              <a:extLst>
                <a:ext uri="{63B3BB69-23CF-44E3-9099-C40C66FF867C}">
                  <a14:compatExt spid="_x0000_s622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655428</xdr:row>
          <xdr:rowOff>0</xdr:rowOff>
        </xdr:from>
        <xdr:to>
          <xdr:col>12035</xdr:col>
          <xdr:colOff>0</xdr:colOff>
          <xdr:row>655428</xdr:row>
          <xdr:rowOff>0</xdr:rowOff>
        </xdr:to>
        <xdr:sp macro="" textlink="">
          <xdr:nvSpPr>
            <xdr:cNvPr id="62264" name="Button 824" hidden="1">
              <a:extLst>
                <a:ext uri="{63B3BB69-23CF-44E3-9099-C40C66FF867C}">
                  <a14:compatExt spid="_x0000_s622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720964</xdr:row>
          <xdr:rowOff>0</xdr:rowOff>
        </xdr:from>
        <xdr:to>
          <xdr:col>12035</xdr:col>
          <xdr:colOff>0</xdr:colOff>
          <xdr:row>720964</xdr:row>
          <xdr:rowOff>0</xdr:rowOff>
        </xdr:to>
        <xdr:sp macro="" textlink="">
          <xdr:nvSpPr>
            <xdr:cNvPr id="62265" name="Button 825" hidden="1">
              <a:extLst>
                <a:ext uri="{63B3BB69-23CF-44E3-9099-C40C66FF867C}">
                  <a14:compatExt spid="_x0000_s622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786500</xdr:row>
          <xdr:rowOff>0</xdr:rowOff>
        </xdr:from>
        <xdr:to>
          <xdr:col>12035</xdr:col>
          <xdr:colOff>0</xdr:colOff>
          <xdr:row>786500</xdr:row>
          <xdr:rowOff>0</xdr:rowOff>
        </xdr:to>
        <xdr:sp macro="" textlink="">
          <xdr:nvSpPr>
            <xdr:cNvPr id="62266" name="Button 826" hidden="1">
              <a:extLst>
                <a:ext uri="{63B3BB69-23CF-44E3-9099-C40C66FF867C}">
                  <a14:compatExt spid="_x0000_s622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852036</xdr:row>
          <xdr:rowOff>0</xdr:rowOff>
        </xdr:from>
        <xdr:to>
          <xdr:col>12035</xdr:col>
          <xdr:colOff>0</xdr:colOff>
          <xdr:row>852036</xdr:row>
          <xdr:rowOff>0</xdr:rowOff>
        </xdr:to>
        <xdr:sp macro="" textlink="">
          <xdr:nvSpPr>
            <xdr:cNvPr id="62267" name="Button 827" hidden="1">
              <a:extLst>
                <a:ext uri="{63B3BB69-23CF-44E3-9099-C40C66FF867C}">
                  <a14:compatExt spid="_x0000_s622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917572</xdr:row>
          <xdr:rowOff>0</xdr:rowOff>
        </xdr:from>
        <xdr:to>
          <xdr:col>12035</xdr:col>
          <xdr:colOff>0</xdr:colOff>
          <xdr:row>917572</xdr:row>
          <xdr:rowOff>0</xdr:rowOff>
        </xdr:to>
        <xdr:sp macro="" textlink="">
          <xdr:nvSpPr>
            <xdr:cNvPr id="62268" name="Button 828" hidden="1">
              <a:extLst>
                <a:ext uri="{63B3BB69-23CF-44E3-9099-C40C66FF867C}">
                  <a14:compatExt spid="_x0000_s622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12035</xdr:col>
          <xdr:colOff>0</xdr:colOff>
          <xdr:row>983108</xdr:row>
          <xdr:rowOff>0</xdr:rowOff>
        </xdr:from>
        <xdr:to>
          <xdr:col>12035</xdr:col>
          <xdr:colOff>0</xdr:colOff>
          <xdr:row>983108</xdr:row>
          <xdr:rowOff>0</xdr:rowOff>
        </xdr:to>
        <xdr:sp macro="" textlink="">
          <xdr:nvSpPr>
            <xdr:cNvPr id="62269" name="Button 829" hidden="1">
              <a:extLst>
                <a:ext uri="{63B3BB69-23CF-44E3-9099-C40C66FF867C}">
                  <a14:compatExt spid="_x0000_s622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67</xdr:row>
          <xdr:rowOff>0</xdr:rowOff>
        </xdr:from>
        <xdr:to>
          <xdr:col>12291</xdr:col>
          <xdr:colOff>0</xdr:colOff>
          <xdr:row>67</xdr:row>
          <xdr:rowOff>0</xdr:rowOff>
        </xdr:to>
        <xdr:sp macro="" textlink="">
          <xdr:nvSpPr>
            <xdr:cNvPr id="62270" name="Button 830" hidden="1">
              <a:extLst>
                <a:ext uri="{63B3BB69-23CF-44E3-9099-C40C66FF867C}">
                  <a14:compatExt spid="_x0000_s622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65604</xdr:row>
          <xdr:rowOff>0</xdr:rowOff>
        </xdr:from>
        <xdr:to>
          <xdr:col>12291</xdr:col>
          <xdr:colOff>0</xdr:colOff>
          <xdr:row>65604</xdr:row>
          <xdr:rowOff>0</xdr:rowOff>
        </xdr:to>
        <xdr:sp macro="" textlink="">
          <xdr:nvSpPr>
            <xdr:cNvPr id="62271" name="Button 831" hidden="1">
              <a:extLst>
                <a:ext uri="{63B3BB69-23CF-44E3-9099-C40C66FF867C}">
                  <a14:compatExt spid="_x0000_s622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131140</xdr:row>
          <xdr:rowOff>0</xdr:rowOff>
        </xdr:from>
        <xdr:to>
          <xdr:col>12291</xdr:col>
          <xdr:colOff>0</xdr:colOff>
          <xdr:row>131140</xdr:row>
          <xdr:rowOff>0</xdr:rowOff>
        </xdr:to>
        <xdr:sp macro="" textlink="">
          <xdr:nvSpPr>
            <xdr:cNvPr id="62272" name="Button 832" hidden="1">
              <a:extLst>
                <a:ext uri="{63B3BB69-23CF-44E3-9099-C40C66FF867C}">
                  <a14:compatExt spid="_x0000_s622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196676</xdr:row>
          <xdr:rowOff>0</xdr:rowOff>
        </xdr:from>
        <xdr:to>
          <xdr:col>12291</xdr:col>
          <xdr:colOff>0</xdr:colOff>
          <xdr:row>196676</xdr:row>
          <xdr:rowOff>0</xdr:rowOff>
        </xdr:to>
        <xdr:sp macro="" textlink="">
          <xdr:nvSpPr>
            <xdr:cNvPr id="62273" name="Button 833" hidden="1">
              <a:extLst>
                <a:ext uri="{63B3BB69-23CF-44E3-9099-C40C66FF867C}">
                  <a14:compatExt spid="_x0000_s622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262212</xdr:row>
          <xdr:rowOff>0</xdr:rowOff>
        </xdr:from>
        <xdr:to>
          <xdr:col>12291</xdr:col>
          <xdr:colOff>0</xdr:colOff>
          <xdr:row>262212</xdr:row>
          <xdr:rowOff>0</xdr:rowOff>
        </xdr:to>
        <xdr:sp macro="" textlink="">
          <xdr:nvSpPr>
            <xdr:cNvPr id="62274" name="Button 834" hidden="1">
              <a:extLst>
                <a:ext uri="{63B3BB69-23CF-44E3-9099-C40C66FF867C}">
                  <a14:compatExt spid="_x0000_s622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327748</xdr:row>
          <xdr:rowOff>0</xdr:rowOff>
        </xdr:from>
        <xdr:to>
          <xdr:col>12291</xdr:col>
          <xdr:colOff>0</xdr:colOff>
          <xdr:row>327748</xdr:row>
          <xdr:rowOff>0</xdr:rowOff>
        </xdr:to>
        <xdr:sp macro="" textlink="">
          <xdr:nvSpPr>
            <xdr:cNvPr id="62275" name="Button 835" hidden="1">
              <a:extLst>
                <a:ext uri="{63B3BB69-23CF-44E3-9099-C40C66FF867C}">
                  <a14:compatExt spid="_x0000_s622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393284</xdr:row>
          <xdr:rowOff>0</xdr:rowOff>
        </xdr:from>
        <xdr:to>
          <xdr:col>12291</xdr:col>
          <xdr:colOff>0</xdr:colOff>
          <xdr:row>393284</xdr:row>
          <xdr:rowOff>0</xdr:rowOff>
        </xdr:to>
        <xdr:sp macro="" textlink="">
          <xdr:nvSpPr>
            <xdr:cNvPr id="62276" name="Button 836" hidden="1">
              <a:extLst>
                <a:ext uri="{63B3BB69-23CF-44E3-9099-C40C66FF867C}">
                  <a14:compatExt spid="_x0000_s622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458820</xdr:row>
          <xdr:rowOff>0</xdr:rowOff>
        </xdr:from>
        <xdr:to>
          <xdr:col>12291</xdr:col>
          <xdr:colOff>0</xdr:colOff>
          <xdr:row>458820</xdr:row>
          <xdr:rowOff>0</xdr:rowOff>
        </xdr:to>
        <xdr:sp macro="" textlink="">
          <xdr:nvSpPr>
            <xdr:cNvPr id="62277" name="Button 837" hidden="1">
              <a:extLst>
                <a:ext uri="{63B3BB69-23CF-44E3-9099-C40C66FF867C}">
                  <a14:compatExt spid="_x0000_s622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524356</xdr:row>
          <xdr:rowOff>0</xdr:rowOff>
        </xdr:from>
        <xdr:to>
          <xdr:col>12291</xdr:col>
          <xdr:colOff>0</xdr:colOff>
          <xdr:row>524356</xdr:row>
          <xdr:rowOff>0</xdr:rowOff>
        </xdr:to>
        <xdr:sp macro="" textlink="">
          <xdr:nvSpPr>
            <xdr:cNvPr id="62278" name="Button 838" hidden="1">
              <a:extLst>
                <a:ext uri="{63B3BB69-23CF-44E3-9099-C40C66FF867C}">
                  <a14:compatExt spid="_x0000_s622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589892</xdr:row>
          <xdr:rowOff>0</xdr:rowOff>
        </xdr:from>
        <xdr:to>
          <xdr:col>12291</xdr:col>
          <xdr:colOff>0</xdr:colOff>
          <xdr:row>589892</xdr:row>
          <xdr:rowOff>0</xdr:rowOff>
        </xdr:to>
        <xdr:sp macro="" textlink="">
          <xdr:nvSpPr>
            <xdr:cNvPr id="62279" name="Button 839" hidden="1">
              <a:extLst>
                <a:ext uri="{63B3BB69-23CF-44E3-9099-C40C66FF867C}">
                  <a14:compatExt spid="_x0000_s622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655428</xdr:row>
          <xdr:rowOff>0</xdr:rowOff>
        </xdr:from>
        <xdr:to>
          <xdr:col>12291</xdr:col>
          <xdr:colOff>0</xdr:colOff>
          <xdr:row>655428</xdr:row>
          <xdr:rowOff>0</xdr:rowOff>
        </xdr:to>
        <xdr:sp macro="" textlink="">
          <xdr:nvSpPr>
            <xdr:cNvPr id="62280" name="Button 840" hidden="1">
              <a:extLst>
                <a:ext uri="{63B3BB69-23CF-44E3-9099-C40C66FF867C}">
                  <a14:compatExt spid="_x0000_s622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720964</xdr:row>
          <xdr:rowOff>0</xdr:rowOff>
        </xdr:from>
        <xdr:to>
          <xdr:col>12291</xdr:col>
          <xdr:colOff>0</xdr:colOff>
          <xdr:row>720964</xdr:row>
          <xdr:rowOff>0</xdr:rowOff>
        </xdr:to>
        <xdr:sp macro="" textlink="">
          <xdr:nvSpPr>
            <xdr:cNvPr id="62281" name="Button 841" hidden="1">
              <a:extLst>
                <a:ext uri="{63B3BB69-23CF-44E3-9099-C40C66FF867C}">
                  <a14:compatExt spid="_x0000_s622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786500</xdr:row>
          <xdr:rowOff>0</xdr:rowOff>
        </xdr:from>
        <xdr:to>
          <xdr:col>12291</xdr:col>
          <xdr:colOff>0</xdr:colOff>
          <xdr:row>786500</xdr:row>
          <xdr:rowOff>0</xdr:rowOff>
        </xdr:to>
        <xdr:sp macro="" textlink="">
          <xdr:nvSpPr>
            <xdr:cNvPr id="62282" name="Button 842" hidden="1">
              <a:extLst>
                <a:ext uri="{63B3BB69-23CF-44E3-9099-C40C66FF867C}">
                  <a14:compatExt spid="_x0000_s622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852036</xdr:row>
          <xdr:rowOff>0</xdr:rowOff>
        </xdr:from>
        <xdr:to>
          <xdr:col>12291</xdr:col>
          <xdr:colOff>0</xdr:colOff>
          <xdr:row>852036</xdr:row>
          <xdr:rowOff>0</xdr:rowOff>
        </xdr:to>
        <xdr:sp macro="" textlink="">
          <xdr:nvSpPr>
            <xdr:cNvPr id="62283" name="Button 843" hidden="1">
              <a:extLst>
                <a:ext uri="{63B3BB69-23CF-44E3-9099-C40C66FF867C}">
                  <a14:compatExt spid="_x0000_s622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917572</xdr:row>
          <xdr:rowOff>0</xdr:rowOff>
        </xdr:from>
        <xdr:to>
          <xdr:col>12291</xdr:col>
          <xdr:colOff>0</xdr:colOff>
          <xdr:row>917572</xdr:row>
          <xdr:rowOff>0</xdr:rowOff>
        </xdr:to>
        <xdr:sp macro="" textlink="">
          <xdr:nvSpPr>
            <xdr:cNvPr id="62284" name="Button 844" hidden="1">
              <a:extLst>
                <a:ext uri="{63B3BB69-23CF-44E3-9099-C40C66FF867C}">
                  <a14:compatExt spid="_x0000_s622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12291</xdr:col>
          <xdr:colOff>0</xdr:colOff>
          <xdr:row>983108</xdr:row>
          <xdr:rowOff>0</xdr:rowOff>
        </xdr:from>
        <xdr:to>
          <xdr:col>12291</xdr:col>
          <xdr:colOff>0</xdr:colOff>
          <xdr:row>983108</xdr:row>
          <xdr:rowOff>0</xdr:rowOff>
        </xdr:to>
        <xdr:sp macro="" textlink="">
          <xdr:nvSpPr>
            <xdr:cNvPr id="62285" name="Button 845" hidden="1">
              <a:extLst>
                <a:ext uri="{63B3BB69-23CF-44E3-9099-C40C66FF867C}">
                  <a14:compatExt spid="_x0000_s622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67</xdr:row>
          <xdr:rowOff>0</xdr:rowOff>
        </xdr:from>
        <xdr:to>
          <xdr:col>12547</xdr:col>
          <xdr:colOff>0</xdr:colOff>
          <xdr:row>67</xdr:row>
          <xdr:rowOff>0</xdr:rowOff>
        </xdr:to>
        <xdr:sp macro="" textlink="">
          <xdr:nvSpPr>
            <xdr:cNvPr id="62286" name="Button 846" hidden="1">
              <a:extLst>
                <a:ext uri="{63B3BB69-23CF-44E3-9099-C40C66FF867C}">
                  <a14:compatExt spid="_x0000_s622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65604</xdr:row>
          <xdr:rowOff>0</xdr:rowOff>
        </xdr:from>
        <xdr:to>
          <xdr:col>12547</xdr:col>
          <xdr:colOff>0</xdr:colOff>
          <xdr:row>65604</xdr:row>
          <xdr:rowOff>0</xdr:rowOff>
        </xdr:to>
        <xdr:sp macro="" textlink="">
          <xdr:nvSpPr>
            <xdr:cNvPr id="62287" name="Button 847" hidden="1">
              <a:extLst>
                <a:ext uri="{63B3BB69-23CF-44E3-9099-C40C66FF867C}">
                  <a14:compatExt spid="_x0000_s622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131140</xdr:row>
          <xdr:rowOff>0</xdr:rowOff>
        </xdr:from>
        <xdr:to>
          <xdr:col>12547</xdr:col>
          <xdr:colOff>0</xdr:colOff>
          <xdr:row>131140</xdr:row>
          <xdr:rowOff>0</xdr:rowOff>
        </xdr:to>
        <xdr:sp macro="" textlink="">
          <xdr:nvSpPr>
            <xdr:cNvPr id="62288" name="Button 848" hidden="1">
              <a:extLst>
                <a:ext uri="{63B3BB69-23CF-44E3-9099-C40C66FF867C}">
                  <a14:compatExt spid="_x0000_s622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196676</xdr:row>
          <xdr:rowOff>0</xdr:rowOff>
        </xdr:from>
        <xdr:to>
          <xdr:col>12547</xdr:col>
          <xdr:colOff>0</xdr:colOff>
          <xdr:row>196676</xdr:row>
          <xdr:rowOff>0</xdr:rowOff>
        </xdr:to>
        <xdr:sp macro="" textlink="">
          <xdr:nvSpPr>
            <xdr:cNvPr id="62289" name="Button 849" hidden="1">
              <a:extLst>
                <a:ext uri="{63B3BB69-23CF-44E3-9099-C40C66FF867C}">
                  <a14:compatExt spid="_x0000_s622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262212</xdr:row>
          <xdr:rowOff>0</xdr:rowOff>
        </xdr:from>
        <xdr:to>
          <xdr:col>12547</xdr:col>
          <xdr:colOff>0</xdr:colOff>
          <xdr:row>262212</xdr:row>
          <xdr:rowOff>0</xdr:rowOff>
        </xdr:to>
        <xdr:sp macro="" textlink="">
          <xdr:nvSpPr>
            <xdr:cNvPr id="62290" name="Button 850" hidden="1">
              <a:extLst>
                <a:ext uri="{63B3BB69-23CF-44E3-9099-C40C66FF867C}">
                  <a14:compatExt spid="_x0000_s622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327748</xdr:row>
          <xdr:rowOff>0</xdr:rowOff>
        </xdr:from>
        <xdr:to>
          <xdr:col>12547</xdr:col>
          <xdr:colOff>0</xdr:colOff>
          <xdr:row>327748</xdr:row>
          <xdr:rowOff>0</xdr:rowOff>
        </xdr:to>
        <xdr:sp macro="" textlink="">
          <xdr:nvSpPr>
            <xdr:cNvPr id="62291" name="Button 851" hidden="1">
              <a:extLst>
                <a:ext uri="{63B3BB69-23CF-44E3-9099-C40C66FF867C}">
                  <a14:compatExt spid="_x0000_s622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393284</xdr:row>
          <xdr:rowOff>0</xdr:rowOff>
        </xdr:from>
        <xdr:to>
          <xdr:col>12547</xdr:col>
          <xdr:colOff>0</xdr:colOff>
          <xdr:row>393284</xdr:row>
          <xdr:rowOff>0</xdr:rowOff>
        </xdr:to>
        <xdr:sp macro="" textlink="">
          <xdr:nvSpPr>
            <xdr:cNvPr id="62292" name="Button 852" hidden="1">
              <a:extLst>
                <a:ext uri="{63B3BB69-23CF-44E3-9099-C40C66FF867C}">
                  <a14:compatExt spid="_x0000_s622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458820</xdr:row>
          <xdr:rowOff>0</xdr:rowOff>
        </xdr:from>
        <xdr:to>
          <xdr:col>12547</xdr:col>
          <xdr:colOff>0</xdr:colOff>
          <xdr:row>458820</xdr:row>
          <xdr:rowOff>0</xdr:rowOff>
        </xdr:to>
        <xdr:sp macro="" textlink="">
          <xdr:nvSpPr>
            <xdr:cNvPr id="62293" name="Button 853" hidden="1">
              <a:extLst>
                <a:ext uri="{63B3BB69-23CF-44E3-9099-C40C66FF867C}">
                  <a14:compatExt spid="_x0000_s622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524356</xdr:row>
          <xdr:rowOff>0</xdr:rowOff>
        </xdr:from>
        <xdr:to>
          <xdr:col>12547</xdr:col>
          <xdr:colOff>0</xdr:colOff>
          <xdr:row>524356</xdr:row>
          <xdr:rowOff>0</xdr:rowOff>
        </xdr:to>
        <xdr:sp macro="" textlink="">
          <xdr:nvSpPr>
            <xdr:cNvPr id="62294" name="Button 854" hidden="1">
              <a:extLst>
                <a:ext uri="{63B3BB69-23CF-44E3-9099-C40C66FF867C}">
                  <a14:compatExt spid="_x0000_s622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589892</xdr:row>
          <xdr:rowOff>0</xdr:rowOff>
        </xdr:from>
        <xdr:to>
          <xdr:col>12547</xdr:col>
          <xdr:colOff>0</xdr:colOff>
          <xdr:row>589892</xdr:row>
          <xdr:rowOff>0</xdr:rowOff>
        </xdr:to>
        <xdr:sp macro="" textlink="">
          <xdr:nvSpPr>
            <xdr:cNvPr id="62295" name="Button 855" hidden="1">
              <a:extLst>
                <a:ext uri="{63B3BB69-23CF-44E3-9099-C40C66FF867C}">
                  <a14:compatExt spid="_x0000_s622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655428</xdr:row>
          <xdr:rowOff>0</xdr:rowOff>
        </xdr:from>
        <xdr:to>
          <xdr:col>12547</xdr:col>
          <xdr:colOff>0</xdr:colOff>
          <xdr:row>655428</xdr:row>
          <xdr:rowOff>0</xdr:rowOff>
        </xdr:to>
        <xdr:sp macro="" textlink="">
          <xdr:nvSpPr>
            <xdr:cNvPr id="62296" name="Button 856" hidden="1">
              <a:extLst>
                <a:ext uri="{63B3BB69-23CF-44E3-9099-C40C66FF867C}">
                  <a14:compatExt spid="_x0000_s622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720964</xdr:row>
          <xdr:rowOff>0</xdr:rowOff>
        </xdr:from>
        <xdr:to>
          <xdr:col>12547</xdr:col>
          <xdr:colOff>0</xdr:colOff>
          <xdr:row>720964</xdr:row>
          <xdr:rowOff>0</xdr:rowOff>
        </xdr:to>
        <xdr:sp macro="" textlink="">
          <xdr:nvSpPr>
            <xdr:cNvPr id="62297" name="Button 857" hidden="1">
              <a:extLst>
                <a:ext uri="{63B3BB69-23CF-44E3-9099-C40C66FF867C}">
                  <a14:compatExt spid="_x0000_s622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786500</xdr:row>
          <xdr:rowOff>0</xdr:rowOff>
        </xdr:from>
        <xdr:to>
          <xdr:col>12547</xdr:col>
          <xdr:colOff>0</xdr:colOff>
          <xdr:row>786500</xdr:row>
          <xdr:rowOff>0</xdr:rowOff>
        </xdr:to>
        <xdr:sp macro="" textlink="">
          <xdr:nvSpPr>
            <xdr:cNvPr id="62298" name="Button 858" hidden="1">
              <a:extLst>
                <a:ext uri="{63B3BB69-23CF-44E3-9099-C40C66FF867C}">
                  <a14:compatExt spid="_x0000_s622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852036</xdr:row>
          <xdr:rowOff>0</xdr:rowOff>
        </xdr:from>
        <xdr:to>
          <xdr:col>12547</xdr:col>
          <xdr:colOff>0</xdr:colOff>
          <xdr:row>852036</xdr:row>
          <xdr:rowOff>0</xdr:rowOff>
        </xdr:to>
        <xdr:sp macro="" textlink="">
          <xdr:nvSpPr>
            <xdr:cNvPr id="62299" name="Button 859" hidden="1">
              <a:extLst>
                <a:ext uri="{63B3BB69-23CF-44E3-9099-C40C66FF867C}">
                  <a14:compatExt spid="_x0000_s622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917572</xdr:row>
          <xdr:rowOff>0</xdr:rowOff>
        </xdr:from>
        <xdr:to>
          <xdr:col>12547</xdr:col>
          <xdr:colOff>0</xdr:colOff>
          <xdr:row>917572</xdr:row>
          <xdr:rowOff>0</xdr:rowOff>
        </xdr:to>
        <xdr:sp macro="" textlink="">
          <xdr:nvSpPr>
            <xdr:cNvPr id="62300" name="Button 860" hidden="1">
              <a:extLst>
                <a:ext uri="{63B3BB69-23CF-44E3-9099-C40C66FF867C}">
                  <a14:compatExt spid="_x0000_s623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12547</xdr:col>
          <xdr:colOff>0</xdr:colOff>
          <xdr:row>983108</xdr:row>
          <xdr:rowOff>0</xdr:rowOff>
        </xdr:from>
        <xdr:to>
          <xdr:col>12547</xdr:col>
          <xdr:colOff>0</xdr:colOff>
          <xdr:row>983108</xdr:row>
          <xdr:rowOff>0</xdr:rowOff>
        </xdr:to>
        <xdr:sp macro="" textlink="">
          <xdr:nvSpPr>
            <xdr:cNvPr id="62301" name="Button 861" hidden="1">
              <a:extLst>
                <a:ext uri="{63B3BB69-23CF-44E3-9099-C40C66FF867C}">
                  <a14:compatExt spid="_x0000_s623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67</xdr:row>
          <xdr:rowOff>0</xdr:rowOff>
        </xdr:from>
        <xdr:to>
          <xdr:col>12803</xdr:col>
          <xdr:colOff>0</xdr:colOff>
          <xdr:row>67</xdr:row>
          <xdr:rowOff>0</xdr:rowOff>
        </xdr:to>
        <xdr:sp macro="" textlink="">
          <xdr:nvSpPr>
            <xdr:cNvPr id="62302" name="Button 862" hidden="1">
              <a:extLst>
                <a:ext uri="{63B3BB69-23CF-44E3-9099-C40C66FF867C}">
                  <a14:compatExt spid="_x0000_s623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65604</xdr:row>
          <xdr:rowOff>0</xdr:rowOff>
        </xdr:from>
        <xdr:to>
          <xdr:col>12803</xdr:col>
          <xdr:colOff>0</xdr:colOff>
          <xdr:row>65604</xdr:row>
          <xdr:rowOff>0</xdr:rowOff>
        </xdr:to>
        <xdr:sp macro="" textlink="">
          <xdr:nvSpPr>
            <xdr:cNvPr id="62303" name="Button 863" hidden="1">
              <a:extLst>
                <a:ext uri="{63B3BB69-23CF-44E3-9099-C40C66FF867C}">
                  <a14:compatExt spid="_x0000_s623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131140</xdr:row>
          <xdr:rowOff>0</xdr:rowOff>
        </xdr:from>
        <xdr:to>
          <xdr:col>12803</xdr:col>
          <xdr:colOff>0</xdr:colOff>
          <xdr:row>131140</xdr:row>
          <xdr:rowOff>0</xdr:rowOff>
        </xdr:to>
        <xdr:sp macro="" textlink="">
          <xdr:nvSpPr>
            <xdr:cNvPr id="62304" name="Button 864" hidden="1">
              <a:extLst>
                <a:ext uri="{63B3BB69-23CF-44E3-9099-C40C66FF867C}">
                  <a14:compatExt spid="_x0000_s623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196676</xdr:row>
          <xdr:rowOff>0</xdr:rowOff>
        </xdr:from>
        <xdr:to>
          <xdr:col>12803</xdr:col>
          <xdr:colOff>0</xdr:colOff>
          <xdr:row>196676</xdr:row>
          <xdr:rowOff>0</xdr:rowOff>
        </xdr:to>
        <xdr:sp macro="" textlink="">
          <xdr:nvSpPr>
            <xdr:cNvPr id="62305" name="Button 865" hidden="1">
              <a:extLst>
                <a:ext uri="{63B3BB69-23CF-44E3-9099-C40C66FF867C}">
                  <a14:compatExt spid="_x0000_s623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262212</xdr:row>
          <xdr:rowOff>0</xdr:rowOff>
        </xdr:from>
        <xdr:to>
          <xdr:col>12803</xdr:col>
          <xdr:colOff>0</xdr:colOff>
          <xdr:row>262212</xdr:row>
          <xdr:rowOff>0</xdr:rowOff>
        </xdr:to>
        <xdr:sp macro="" textlink="">
          <xdr:nvSpPr>
            <xdr:cNvPr id="62306" name="Button 866" hidden="1">
              <a:extLst>
                <a:ext uri="{63B3BB69-23CF-44E3-9099-C40C66FF867C}">
                  <a14:compatExt spid="_x0000_s623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327748</xdr:row>
          <xdr:rowOff>0</xdr:rowOff>
        </xdr:from>
        <xdr:to>
          <xdr:col>12803</xdr:col>
          <xdr:colOff>0</xdr:colOff>
          <xdr:row>327748</xdr:row>
          <xdr:rowOff>0</xdr:rowOff>
        </xdr:to>
        <xdr:sp macro="" textlink="">
          <xdr:nvSpPr>
            <xdr:cNvPr id="62307" name="Button 867" hidden="1">
              <a:extLst>
                <a:ext uri="{63B3BB69-23CF-44E3-9099-C40C66FF867C}">
                  <a14:compatExt spid="_x0000_s623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393284</xdr:row>
          <xdr:rowOff>0</xdr:rowOff>
        </xdr:from>
        <xdr:to>
          <xdr:col>12803</xdr:col>
          <xdr:colOff>0</xdr:colOff>
          <xdr:row>393284</xdr:row>
          <xdr:rowOff>0</xdr:rowOff>
        </xdr:to>
        <xdr:sp macro="" textlink="">
          <xdr:nvSpPr>
            <xdr:cNvPr id="62308" name="Button 868" hidden="1">
              <a:extLst>
                <a:ext uri="{63B3BB69-23CF-44E3-9099-C40C66FF867C}">
                  <a14:compatExt spid="_x0000_s623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458820</xdr:row>
          <xdr:rowOff>0</xdr:rowOff>
        </xdr:from>
        <xdr:to>
          <xdr:col>12803</xdr:col>
          <xdr:colOff>0</xdr:colOff>
          <xdr:row>458820</xdr:row>
          <xdr:rowOff>0</xdr:rowOff>
        </xdr:to>
        <xdr:sp macro="" textlink="">
          <xdr:nvSpPr>
            <xdr:cNvPr id="62309" name="Button 869" hidden="1">
              <a:extLst>
                <a:ext uri="{63B3BB69-23CF-44E3-9099-C40C66FF867C}">
                  <a14:compatExt spid="_x0000_s623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524356</xdr:row>
          <xdr:rowOff>0</xdr:rowOff>
        </xdr:from>
        <xdr:to>
          <xdr:col>12803</xdr:col>
          <xdr:colOff>0</xdr:colOff>
          <xdr:row>524356</xdr:row>
          <xdr:rowOff>0</xdr:rowOff>
        </xdr:to>
        <xdr:sp macro="" textlink="">
          <xdr:nvSpPr>
            <xdr:cNvPr id="62310" name="Button 870" hidden="1">
              <a:extLst>
                <a:ext uri="{63B3BB69-23CF-44E3-9099-C40C66FF867C}">
                  <a14:compatExt spid="_x0000_s623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589892</xdr:row>
          <xdr:rowOff>0</xdr:rowOff>
        </xdr:from>
        <xdr:to>
          <xdr:col>12803</xdr:col>
          <xdr:colOff>0</xdr:colOff>
          <xdr:row>589892</xdr:row>
          <xdr:rowOff>0</xdr:rowOff>
        </xdr:to>
        <xdr:sp macro="" textlink="">
          <xdr:nvSpPr>
            <xdr:cNvPr id="62311" name="Button 871" hidden="1">
              <a:extLst>
                <a:ext uri="{63B3BB69-23CF-44E3-9099-C40C66FF867C}">
                  <a14:compatExt spid="_x0000_s623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655428</xdr:row>
          <xdr:rowOff>0</xdr:rowOff>
        </xdr:from>
        <xdr:to>
          <xdr:col>12803</xdr:col>
          <xdr:colOff>0</xdr:colOff>
          <xdr:row>655428</xdr:row>
          <xdr:rowOff>0</xdr:rowOff>
        </xdr:to>
        <xdr:sp macro="" textlink="">
          <xdr:nvSpPr>
            <xdr:cNvPr id="62312" name="Button 872" hidden="1">
              <a:extLst>
                <a:ext uri="{63B3BB69-23CF-44E3-9099-C40C66FF867C}">
                  <a14:compatExt spid="_x0000_s623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720964</xdr:row>
          <xdr:rowOff>0</xdr:rowOff>
        </xdr:from>
        <xdr:to>
          <xdr:col>12803</xdr:col>
          <xdr:colOff>0</xdr:colOff>
          <xdr:row>720964</xdr:row>
          <xdr:rowOff>0</xdr:rowOff>
        </xdr:to>
        <xdr:sp macro="" textlink="">
          <xdr:nvSpPr>
            <xdr:cNvPr id="62313" name="Button 873" hidden="1">
              <a:extLst>
                <a:ext uri="{63B3BB69-23CF-44E3-9099-C40C66FF867C}">
                  <a14:compatExt spid="_x0000_s623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786500</xdr:row>
          <xdr:rowOff>0</xdr:rowOff>
        </xdr:from>
        <xdr:to>
          <xdr:col>12803</xdr:col>
          <xdr:colOff>0</xdr:colOff>
          <xdr:row>786500</xdr:row>
          <xdr:rowOff>0</xdr:rowOff>
        </xdr:to>
        <xdr:sp macro="" textlink="">
          <xdr:nvSpPr>
            <xdr:cNvPr id="62314" name="Button 874" hidden="1">
              <a:extLst>
                <a:ext uri="{63B3BB69-23CF-44E3-9099-C40C66FF867C}">
                  <a14:compatExt spid="_x0000_s623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852036</xdr:row>
          <xdr:rowOff>0</xdr:rowOff>
        </xdr:from>
        <xdr:to>
          <xdr:col>12803</xdr:col>
          <xdr:colOff>0</xdr:colOff>
          <xdr:row>852036</xdr:row>
          <xdr:rowOff>0</xdr:rowOff>
        </xdr:to>
        <xdr:sp macro="" textlink="">
          <xdr:nvSpPr>
            <xdr:cNvPr id="62315" name="Button 875" hidden="1">
              <a:extLst>
                <a:ext uri="{63B3BB69-23CF-44E3-9099-C40C66FF867C}">
                  <a14:compatExt spid="_x0000_s623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917572</xdr:row>
          <xdr:rowOff>0</xdr:rowOff>
        </xdr:from>
        <xdr:to>
          <xdr:col>12803</xdr:col>
          <xdr:colOff>0</xdr:colOff>
          <xdr:row>917572</xdr:row>
          <xdr:rowOff>0</xdr:rowOff>
        </xdr:to>
        <xdr:sp macro="" textlink="">
          <xdr:nvSpPr>
            <xdr:cNvPr id="62316" name="Button 876" hidden="1">
              <a:extLst>
                <a:ext uri="{63B3BB69-23CF-44E3-9099-C40C66FF867C}">
                  <a14:compatExt spid="_x0000_s623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12803</xdr:col>
          <xdr:colOff>0</xdr:colOff>
          <xdr:row>983108</xdr:row>
          <xdr:rowOff>0</xdr:rowOff>
        </xdr:from>
        <xdr:to>
          <xdr:col>12803</xdr:col>
          <xdr:colOff>0</xdr:colOff>
          <xdr:row>983108</xdr:row>
          <xdr:rowOff>0</xdr:rowOff>
        </xdr:to>
        <xdr:sp macro="" textlink="">
          <xdr:nvSpPr>
            <xdr:cNvPr id="62317" name="Button 877" hidden="1">
              <a:extLst>
                <a:ext uri="{63B3BB69-23CF-44E3-9099-C40C66FF867C}">
                  <a14:compatExt spid="_x0000_s623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67</xdr:row>
          <xdr:rowOff>0</xdr:rowOff>
        </xdr:from>
        <xdr:to>
          <xdr:col>13059</xdr:col>
          <xdr:colOff>0</xdr:colOff>
          <xdr:row>67</xdr:row>
          <xdr:rowOff>0</xdr:rowOff>
        </xdr:to>
        <xdr:sp macro="" textlink="">
          <xdr:nvSpPr>
            <xdr:cNvPr id="62318" name="Button 878" hidden="1">
              <a:extLst>
                <a:ext uri="{63B3BB69-23CF-44E3-9099-C40C66FF867C}">
                  <a14:compatExt spid="_x0000_s623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65604</xdr:row>
          <xdr:rowOff>0</xdr:rowOff>
        </xdr:from>
        <xdr:to>
          <xdr:col>13059</xdr:col>
          <xdr:colOff>0</xdr:colOff>
          <xdr:row>65604</xdr:row>
          <xdr:rowOff>0</xdr:rowOff>
        </xdr:to>
        <xdr:sp macro="" textlink="">
          <xdr:nvSpPr>
            <xdr:cNvPr id="62319" name="Button 879" hidden="1">
              <a:extLst>
                <a:ext uri="{63B3BB69-23CF-44E3-9099-C40C66FF867C}">
                  <a14:compatExt spid="_x0000_s623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131140</xdr:row>
          <xdr:rowOff>0</xdr:rowOff>
        </xdr:from>
        <xdr:to>
          <xdr:col>13059</xdr:col>
          <xdr:colOff>0</xdr:colOff>
          <xdr:row>131140</xdr:row>
          <xdr:rowOff>0</xdr:rowOff>
        </xdr:to>
        <xdr:sp macro="" textlink="">
          <xdr:nvSpPr>
            <xdr:cNvPr id="62320" name="Button 880" hidden="1">
              <a:extLst>
                <a:ext uri="{63B3BB69-23CF-44E3-9099-C40C66FF867C}">
                  <a14:compatExt spid="_x0000_s623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196676</xdr:row>
          <xdr:rowOff>0</xdr:rowOff>
        </xdr:from>
        <xdr:to>
          <xdr:col>13059</xdr:col>
          <xdr:colOff>0</xdr:colOff>
          <xdr:row>196676</xdr:row>
          <xdr:rowOff>0</xdr:rowOff>
        </xdr:to>
        <xdr:sp macro="" textlink="">
          <xdr:nvSpPr>
            <xdr:cNvPr id="62321" name="Button 881" hidden="1">
              <a:extLst>
                <a:ext uri="{63B3BB69-23CF-44E3-9099-C40C66FF867C}">
                  <a14:compatExt spid="_x0000_s623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262212</xdr:row>
          <xdr:rowOff>0</xdr:rowOff>
        </xdr:from>
        <xdr:to>
          <xdr:col>13059</xdr:col>
          <xdr:colOff>0</xdr:colOff>
          <xdr:row>262212</xdr:row>
          <xdr:rowOff>0</xdr:rowOff>
        </xdr:to>
        <xdr:sp macro="" textlink="">
          <xdr:nvSpPr>
            <xdr:cNvPr id="62322" name="Button 882" hidden="1">
              <a:extLst>
                <a:ext uri="{63B3BB69-23CF-44E3-9099-C40C66FF867C}">
                  <a14:compatExt spid="_x0000_s623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327748</xdr:row>
          <xdr:rowOff>0</xdr:rowOff>
        </xdr:from>
        <xdr:to>
          <xdr:col>13059</xdr:col>
          <xdr:colOff>0</xdr:colOff>
          <xdr:row>327748</xdr:row>
          <xdr:rowOff>0</xdr:rowOff>
        </xdr:to>
        <xdr:sp macro="" textlink="">
          <xdr:nvSpPr>
            <xdr:cNvPr id="62323" name="Button 883" hidden="1">
              <a:extLst>
                <a:ext uri="{63B3BB69-23CF-44E3-9099-C40C66FF867C}">
                  <a14:compatExt spid="_x0000_s623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393284</xdr:row>
          <xdr:rowOff>0</xdr:rowOff>
        </xdr:from>
        <xdr:to>
          <xdr:col>13059</xdr:col>
          <xdr:colOff>0</xdr:colOff>
          <xdr:row>393284</xdr:row>
          <xdr:rowOff>0</xdr:rowOff>
        </xdr:to>
        <xdr:sp macro="" textlink="">
          <xdr:nvSpPr>
            <xdr:cNvPr id="62324" name="Button 884" hidden="1">
              <a:extLst>
                <a:ext uri="{63B3BB69-23CF-44E3-9099-C40C66FF867C}">
                  <a14:compatExt spid="_x0000_s623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458820</xdr:row>
          <xdr:rowOff>0</xdr:rowOff>
        </xdr:from>
        <xdr:to>
          <xdr:col>13059</xdr:col>
          <xdr:colOff>0</xdr:colOff>
          <xdr:row>458820</xdr:row>
          <xdr:rowOff>0</xdr:rowOff>
        </xdr:to>
        <xdr:sp macro="" textlink="">
          <xdr:nvSpPr>
            <xdr:cNvPr id="62325" name="Button 885" hidden="1">
              <a:extLst>
                <a:ext uri="{63B3BB69-23CF-44E3-9099-C40C66FF867C}">
                  <a14:compatExt spid="_x0000_s623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524356</xdr:row>
          <xdr:rowOff>0</xdr:rowOff>
        </xdr:from>
        <xdr:to>
          <xdr:col>13059</xdr:col>
          <xdr:colOff>0</xdr:colOff>
          <xdr:row>524356</xdr:row>
          <xdr:rowOff>0</xdr:rowOff>
        </xdr:to>
        <xdr:sp macro="" textlink="">
          <xdr:nvSpPr>
            <xdr:cNvPr id="62326" name="Button 886" hidden="1">
              <a:extLst>
                <a:ext uri="{63B3BB69-23CF-44E3-9099-C40C66FF867C}">
                  <a14:compatExt spid="_x0000_s623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589892</xdr:row>
          <xdr:rowOff>0</xdr:rowOff>
        </xdr:from>
        <xdr:to>
          <xdr:col>13059</xdr:col>
          <xdr:colOff>0</xdr:colOff>
          <xdr:row>589892</xdr:row>
          <xdr:rowOff>0</xdr:rowOff>
        </xdr:to>
        <xdr:sp macro="" textlink="">
          <xdr:nvSpPr>
            <xdr:cNvPr id="62327" name="Button 887" hidden="1">
              <a:extLst>
                <a:ext uri="{63B3BB69-23CF-44E3-9099-C40C66FF867C}">
                  <a14:compatExt spid="_x0000_s623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655428</xdr:row>
          <xdr:rowOff>0</xdr:rowOff>
        </xdr:from>
        <xdr:to>
          <xdr:col>13059</xdr:col>
          <xdr:colOff>0</xdr:colOff>
          <xdr:row>655428</xdr:row>
          <xdr:rowOff>0</xdr:rowOff>
        </xdr:to>
        <xdr:sp macro="" textlink="">
          <xdr:nvSpPr>
            <xdr:cNvPr id="62328" name="Button 888" hidden="1">
              <a:extLst>
                <a:ext uri="{63B3BB69-23CF-44E3-9099-C40C66FF867C}">
                  <a14:compatExt spid="_x0000_s623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720964</xdr:row>
          <xdr:rowOff>0</xdr:rowOff>
        </xdr:from>
        <xdr:to>
          <xdr:col>13059</xdr:col>
          <xdr:colOff>0</xdr:colOff>
          <xdr:row>720964</xdr:row>
          <xdr:rowOff>0</xdr:rowOff>
        </xdr:to>
        <xdr:sp macro="" textlink="">
          <xdr:nvSpPr>
            <xdr:cNvPr id="62329" name="Button 889" hidden="1">
              <a:extLst>
                <a:ext uri="{63B3BB69-23CF-44E3-9099-C40C66FF867C}">
                  <a14:compatExt spid="_x0000_s623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786500</xdr:row>
          <xdr:rowOff>0</xdr:rowOff>
        </xdr:from>
        <xdr:to>
          <xdr:col>13059</xdr:col>
          <xdr:colOff>0</xdr:colOff>
          <xdr:row>786500</xdr:row>
          <xdr:rowOff>0</xdr:rowOff>
        </xdr:to>
        <xdr:sp macro="" textlink="">
          <xdr:nvSpPr>
            <xdr:cNvPr id="62330" name="Button 890" hidden="1">
              <a:extLst>
                <a:ext uri="{63B3BB69-23CF-44E3-9099-C40C66FF867C}">
                  <a14:compatExt spid="_x0000_s623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852036</xdr:row>
          <xdr:rowOff>0</xdr:rowOff>
        </xdr:from>
        <xdr:to>
          <xdr:col>13059</xdr:col>
          <xdr:colOff>0</xdr:colOff>
          <xdr:row>852036</xdr:row>
          <xdr:rowOff>0</xdr:rowOff>
        </xdr:to>
        <xdr:sp macro="" textlink="">
          <xdr:nvSpPr>
            <xdr:cNvPr id="62331" name="Button 891" hidden="1">
              <a:extLst>
                <a:ext uri="{63B3BB69-23CF-44E3-9099-C40C66FF867C}">
                  <a14:compatExt spid="_x0000_s623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917572</xdr:row>
          <xdr:rowOff>0</xdr:rowOff>
        </xdr:from>
        <xdr:to>
          <xdr:col>13059</xdr:col>
          <xdr:colOff>0</xdr:colOff>
          <xdr:row>917572</xdr:row>
          <xdr:rowOff>0</xdr:rowOff>
        </xdr:to>
        <xdr:sp macro="" textlink="">
          <xdr:nvSpPr>
            <xdr:cNvPr id="62332" name="Button 892" hidden="1">
              <a:extLst>
                <a:ext uri="{63B3BB69-23CF-44E3-9099-C40C66FF867C}">
                  <a14:compatExt spid="_x0000_s623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13059</xdr:col>
          <xdr:colOff>0</xdr:colOff>
          <xdr:row>983108</xdr:row>
          <xdr:rowOff>0</xdr:rowOff>
        </xdr:from>
        <xdr:to>
          <xdr:col>13059</xdr:col>
          <xdr:colOff>0</xdr:colOff>
          <xdr:row>983108</xdr:row>
          <xdr:rowOff>0</xdr:rowOff>
        </xdr:to>
        <xdr:sp macro="" textlink="">
          <xdr:nvSpPr>
            <xdr:cNvPr id="62333" name="Button 893" hidden="1">
              <a:extLst>
                <a:ext uri="{63B3BB69-23CF-44E3-9099-C40C66FF867C}">
                  <a14:compatExt spid="_x0000_s623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67</xdr:row>
          <xdr:rowOff>0</xdr:rowOff>
        </xdr:from>
        <xdr:to>
          <xdr:col>13315</xdr:col>
          <xdr:colOff>0</xdr:colOff>
          <xdr:row>67</xdr:row>
          <xdr:rowOff>0</xdr:rowOff>
        </xdr:to>
        <xdr:sp macro="" textlink="">
          <xdr:nvSpPr>
            <xdr:cNvPr id="62334" name="Button 894" hidden="1">
              <a:extLst>
                <a:ext uri="{63B3BB69-23CF-44E3-9099-C40C66FF867C}">
                  <a14:compatExt spid="_x0000_s623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65604</xdr:row>
          <xdr:rowOff>0</xdr:rowOff>
        </xdr:from>
        <xdr:to>
          <xdr:col>13315</xdr:col>
          <xdr:colOff>0</xdr:colOff>
          <xdr:row>65604</xdr:row>
          <xdr:rowOff>0</xdr:rowOff>
        </xdr:to>
        <xdr:sp macro="" textlink="">
          <xdr:nvSpPr>
            <xdr:cNvPr id="62335" name="Button 895" hidden="1">
              <a:extLst>
                <a:ext uri="{63B3BB69-23CF-44E3-9099-C40C66FF867C}">
                  <a14:compatExt spid="_x0000_s623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131140</xdr:row>
          <xdr:rowOff>0</xdr:rowOff>
        </xdr:from>
        <xdr:to>
          <xdr:col>13315</xdr:col>
          <xdr:colOff>0</xdr:colOff>
          <xdr:row>131140</xdr:row>
          <xdr:rowOff>0</xdr:rowOff>
        </xdr:to>
        <xdr:sp macro="" textlink="">
          <xdr:nvSpPr>
            <xdr:cNvPr id="62336" name="Button 896" hidden="1">
              <a:extLst>
                <a:ext uri="{63B3BB69-23CF-44E3-9099-C40C66FF867C}">
                  <a14:compatExt spid="_x0000_s623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196676</xdr:row>
          <xdr:rowOff>0</xdr:rowOff>
        </xdr:from>
        <xdr:to>
          <xdr:col>13315</xdr:col>
          <xdr:colOff>0</xdr:colOff>
          <xdr:row>196676</xdr:row>
          <xdr:rowOff>0</xdr:rowOff>
        </xdr:to>
        <xdr:sp macro="" textlink="">
          <xdr:nvSpPr>
            <xdr:cNvPr id="62337" name="Button 897" hidden="1">
              <a:extLst>
                <a:ext uri="{63B3BB69-23CF-44E3-9099-C40C66FF867C}">
                  <a14:compatExt spid="_x0000_s623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262212</xdr:row>
          <xdr:rowOff>0</xdr:rowOff>
        </xdr:from>
        <xdr:to>
          <xdr:col>13315</xdr:col>
          <xdr:colOff>0</xdr:colOff>
          <xdr:row>262212</xdr:row>
          <xdr:rowOff>0</xdr:rowOff>
        </xdr:to>
        <xdr:sp macro="" textlink="">
          <xdr:nvSpPr>
            <xdr:cNvPr id="62338" name="Button 898" hidden="1">
              <a:extLst>
                <a:ext uri="{63B3BB69-23CF-44E3-9099-C40C66FF867C}">
                  <a14:compatExt spid="_x0000_s623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327748</xdr:row>
          <xdr:rowOff>0</xdr:rowOff>
        </xdr:from>
        <xdr:to>
          <xdr:col>13315</xdr:col>
          <xdr:colOff>0</xdr:colOff>
          <xdr:row>327748</xdr:row>
          <xdr:rowOff>0</xdr:rowOff>
        </xdr:to>
        <xdr:sp macro="" textlink="">
          <xdr:nvSpPr>
            <xdr:cNvPr id="62339" name="Button 899" hidden="1">
              <a:extLst>
                <a:ext uri="{63B3BB69-23CF-44E3-9099-C40C66FF867C}">
                  <a14:compatExt spid="_x0000_s623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393284</xdr:row>
          <xdr:rowOff>0</xdr:rowOff>
        </xdr:from>
        <xdr:to>
          <xdr:col>13315</xdr:col>
          <xdr:colOff>0</xdr:colOff>
          <xdr:row>393284</xdr:row>
          <xdr:rowOff>0</xdr:rowOff>
        </xdr:to>
        <xdr:sp macro="" textlink="">
          <xdr:nvSpPr>
            <xdr:cNvPr id="62340" name="Button 900" hidden="1">
              <a:extLst>
                <a:ext uri="{63B3BB69-23CF-44E3-9099-C40C66FF867C}">
                  <a14:compatExt spid="_x0000_s623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458820</xdr:row>
          <xdr:rowOff>0</xdr:rowOff>
        </xdr:from>
        <xdr:to>
          <xdr:col>13315</xdr:col>
          <xdr:colOff>0</xdr:colOff>
          <xdr:row>458820</xdr:row>
          <xdr:rowOff>0</xdr:rowOff>
        </xdr:to>
        <xdr:sp macro="" textlink="">
          <xdr:nvSpPr>
            <xdr:cNvPr id="62341" name="Button 901" hidden="1">
              <a:extLst>
                <a:ext uri="{63B3BB69-23CF-44E3-9099-C40C66FF867C}">
                  <a14:compatExt spid="_x0000_s623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524356</xdr:row>
          <xdr:rowOff>0</xdr:rowOff>
        </xdr:from>
        <xdr:to>
          <xdr:col>13315</xdr:col>
          <xdr:colOff>0</xdr:colOff>
          <xdr:row>524356</xdr:row>
          <xdr:rowOff>0</xdr:rowOff>
        </xdr:to>
        <xdr:sp macro="" textlink="">
          <xdr:nvSpPr>
            <xdr:cNvPr id="62342" name="Button 902" hidden="1">
              <a:extLst>
                <a:ext uri="{63B3BB69-23CF-44E3-9099-C40C66FF867C}">
                  <a14:compatExt spid="_x0000_s623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589892</xdr:row>
          <xdr:rowOff>0</xdr:rowOff>
        </xdr:from>
        <xdr:to>
          <xdr:col>13315</xdr:col>
          <xdr:colOff>0</xdr:colOff>
          <xdr:row>589892</xdr:row>
          <xdr:rowOff>0</xdr:rowOff>
        </xdr:to>
        <xdr:sp macro="" textlink="">
          <xdr:nvSpPr>
            <xdr:cNvPr id="62343" name="Button 903" hidden="1">
              <a:extLst>
                <a:ext uri="{63B3BB69-23CF-44E3-9099-C40C66FF867C}">
                  <a14:compatExt spid="_x0000_s623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655428</xdr:row>
          <xdr:rowOff>0</xdr:rowOff>
        </xdr:from>
        <xdr:to>
          <xdr:col>13315</xdr:col>
          <xdr:colOff>0</xdr:colOff>
          <xdr:row>655428</xdr:row>
          <xdr:rowOff>0</xdr:rowOff>
        </xdr:to>
        <xdr:sp macro="" textlink="">
          <xdr:nvSpPr>
            <xdr:cNvPr id="62344" name="Button 904" hidden="1">
              <a:extLst>
                <a:ext uri="{63B3BB69-23CF-44E3-9099-C40C66FF867C}">
                  <a14:compatExt spid="_x0000_s623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720964</xdr:row>
          <xdr:rowOff>0</xdr:rowOff>
        </xdr:from>
        <xdr:to>
          <xdr:col>13315</xdr:col>
          <xdr:colOff>0</xdr:colOff>
          <xdr:row>720964</xdr:row>
          <xdr:rowOff>0</xdr:rowOff>
        </xdr:to>
        <xdr:sp macro="" textlink="">
          <xdr:nvSpPr>
            <xdr:cNvPr id="62345" name="Button 905" hidden="1">
              <a:extLst>
                <a:ext uri="{63B3BB69-23CF-44E3-9099-C40C66FF867C}">
                  <a14:compatExt spid="_x0000_s623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786500</xdr:row>
          <xdr:rowOff>0</xdr:rowOff>
        </xdr:from>
        <xdr:to>
          <xdr:col>13315</xdr:col>
          <xdr:colOff>0</xdr:colOff>
          <xdr:row>786500</xdr:row>
          <xdr:rowOff>0</xdr:rowOff>
        </xdr:to>
        <xdr:sp macro="" textlink="">
          <xdr:nvSpPr>
            <xdr:cNvPr id="62346" name="Button 906" hidden="1">
              <a:extLst>
                <a:ext uri="{63B3BB69-23CF-44E3-9099-C40C66FF867C}">
                  <a14:compatExt spid="_x0000_s623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852036</xdr:row>
          <xdr:rowOff>0</xdr:rowOff>
        </xdr:from>
        <xdr:to>
          <xdr:col>13315</xdr:col>
          <xdr:colOff>0</xdr:colOff>
          <xdr:row>852036</xdr:row>
          <xdr:rowOff>0</xdr:rowOff>
        </xdr:to>
        <xdr:sp macro="" textlink="">
          <xdr:nvSpPr>
            <xdr:cNvPr id="62347" name="Button 907" hidden="1">
              <a:extLst>
                <a:ext uri="{63B3BB69-23CF-44E3-9099-C40C66FF867C}">
                  <a14:compatExt spid="_x0000_s623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917572</xdr:row>
          <xdr:rowOff>0</xdr:rowOff>
        </xdr:from>
        <xdr:to>
          <xdr:col>13315</xdr:col>
          <xdr:colOff>0</xdr:colOff>
          <xdr:row>917572</xdr:row>
          <xdr:rowOff>0</xdr:rowOff>
        </xdr:to>
        <xdr:sp macro="" textlink="">
          <xdr:nvSpPr>
            <xdr:cNvPr id="62348" name="Button 908" hidden="1">
              <a:extLst>
                <a:ext uri="{63B3BB69-23CF-44E3-9099-C40C66FF867C}">
                  <a14:compatExt spid="_x0000_s623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13315</xdr:col>
          <xdr:colOff>0</xdr:colOff>
          <xdr:row>983108</xdr:row>
          <xdr:rowOff>0</xdr:rowOff>
        </xdr:from>
        <xdr:to>
          <xdr:col>13315</xdr:col>
          <xdr:colOff>0</xdr:colOff>
          <xdr:row>983108</xdr:row>
          <xdr:rowOff>0</xdr:rowOff>
        </xdr:to>
        <xdr:sp macro="" textlink="">
          <xdr:nvSpPr>
            <xdr:cNvPr id="62349" name="Button 909" hidden="1">
              <a:extLst>
                <a:ext uri="{63B3BB69-23CF-44E3-9099-C40C66FF867C}">
                  <a14:compatExt spid="_x0000_s623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67</xdr:row>
          <xdr:rowOff>0</xdr:rowOff>
        </xdr:from>
        <xdr:to>
          <xdr:col>13571</xdr:col>
          <xdr:colOff>0</xdr:colOff>
          <xdr:row>67</xdr:row>
          <xdr:rowOff>0</xdr:rowOff>
        </xdr:to>
        <xdr:sp macro="" textlink="">
          <xdr:nvSpPr>
            <xdr:cNvPr id="62350" name="Button 910" hidden="1">
              <a:extLst>
                <a:ext uri="{63B3BB69-23CF-44E3-9099-C40C66FF867C}">
                  <a14:compatExt spid="_x0000_s623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65604</xdr:row>
          <xdr:rowOff>0</xdr:rowOff>
        </xdr:from>
        <xdr:to>
          <xdr:col>13571</xdr:col>
          <xdr:colOff>0</xdr:colOff>
          <xdr:row>65604</xdr:row>
          <xdr:rowOff>0</xdr:rowOff>
        </xdr:to>
        <xdr:sp macro="" textlink="">
          <xdr:nvSpPr>
            <xdr:cNvPr id="62351" name="Button 911" hidden="1">
              <a:extLst>
                <a:ext uri="{63B3BB69-23CF-44E3-9099-C40C66FF867C}">
                  <a14:compatExt spid="_x0000_s623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131140</xdr:row>
          <xdr:rowOff>0</xdr:rowOff>
        </xdr:from>
        <xdr:to>
          <xdr:col>13571</xdr:col>
          <xdr:colOff>0</xdr:colOff>
          <xdr:row>131140</xdr:row>
          <xdr:rowOff>0</xdr:rowOff>
        </xdr:to>
        <xdr:sp macro="" textlink="">
          <xdr:nvSpPr>
            <xdr:cNvPr id="62352" name="Button 912" hidden="1">
              <a:extLst>
                <a:ext uri="{63B3BB69-23CF-44E3-9099-C40C66FF867C}">
                  <a14:compatExt spid="_x0000_s623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196676</xdr:row>
          <xdr:rowOff>0</xdr:rowOff>
        </xdr:from>
        <xdr:to>
          <xdr:col>13571</xdr:col>
          <xdr:colOff>0</xdr:colOff>
          <xdr:row>196676</xdr:row>
          <xdr:rowOff>0</xdr:rowOff>
        </xdr:to>
        <xdr:sp macro="" textlink="">
          <xdr:nvSpPr>
            <xdr:cNvPr id="62353" name="Button 913" hidden="1">
              <a:extLst>
                <a:ext uri="{63B3BB69-23CF-44E3-9099-C40C66FF867C}">
                  <a14:compatExt spid="_x0000_s623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262212</xdr:row>
          <xdr:rowOff>0</xdr:rowOff>
        </xdr:from>
        <xdr:to>
          <xdr:col>13571</xdr:col>
          <xdr:colOff>0</xdr:colOff>
          <xdr:row>262212</xdr:row>
          <xdr:rowOff>0</xdr:rowOff>
        </xdr:to>
        <xdr:sp macro="" textlink="">
          <xdr:nvSpPr>
            <xdr:cNvPr id="62354" name="Button 914" hidden="1">
              <a:extLst>
                <a:ext uri="{63B3BB69-23CF-44E3-9099-C40C66FF867C}">
                  <a14:compatExt spid="_x0000_s623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327748</xdr:row>
          <xdr:rowOff>0</xdr:rowOff>
        </xdr:from>
        <xdr:to>
          <xdr:col>13571</xdr:col>
          <xdr:colOff>0</xdr:colOff>
          <xdr:row>327748</xdr:row>
          <xdr:rowOff>0</xdr:rowOff>
        </xdr:to>
        <xdr:sp macro="" textlink="">
          <xdr:nvSpPr>
            <xdr:cNvPr id="62355" name="Button 915" hidden="1">
              <a:extLst>
                <a:ext uri="{63B3BB69-23CF-44E3-9099-C40C66FF867C}">
                  <a14:compatExt spid="_x0000_s623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393284</xdr:row>
          <xdr:rowOff>0</xdr:rowOff>
        </xdr:from>
        <xdr:to>
          <xdr:col>13571</xdr:col>
          <xdr:colOff>0</xdr:colOff>
          <xdr:row>393284</xdr:row>
          <xdr:rowOff>0</xdr:rowOff>
        </xdr:to>
        <xdr:sp macro="" textlink="">
          <xdr:nvSpPr>
            <xdr:cNvPr id="62356" name="Button 916" hidden="1">
              <a:extLst>
                <a:ext uri="{63B3BB69-23CF-44E3-9099-C40C66FF867C}">
                  <a14:compatExt spid="_x0000_s623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458820</xdr:row>
          <xdr:rowOff>0</xdr:rowOff>
        </xdr:from>
        <xdr:to>
          <xdr:col>13571</xdr:col>
          <xdr:colOff>0</xdr:colOff>
          <xdr:row>458820</xdr:row>
          <xdr:rowOff>0</xdr:rowOff>
        </xdr:to>
        <xdr:sp macro="" textlink="">
          <xdr:nvSpPr>
            <xdr:cNvPr id="62357" name="Button 917" hidden="1">
              <a:extLst>
                <a:ext uri="{63B3BB69-23CF-44E3-9099-C40C66FF867C}">
                  <a14:compatExt spid="_x0000_s623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524356</xdr:row>
          <xdr:rowOff>0</xdr:rowOff>
        </xdr:from>
        <xdr:to>
          <xdr:col>13571</xdr:col>
          <xdr:colOff>0</xdr:colOff>
          <xdr:row>524356</xdr:row>
          <xdr:rowOff>0</xdr:rowOff>
        </xdr:to>
        <xdr:sp macro="" textlink="">
          <xdr:nvSpPr>
            <xdr:cNvPr id="62358" name="Button 918" hidden="1">
              <a:extLst>
                <a:ext uri="{63B3BB69-23CF-44E3-9099-C40C66FF867C}">
                  <a14:compatExt spid="_x0000_s623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589892</xdr:row>
          <xdr:rowOff>0</xdr:rowOff>
        </xdr:from>
        <xdr:to>
          <xdr:col>13571</xdr:col>
          <xdr:colOff>0</xdr:colOff>
          <xdr:row>589892</xdr:row>
          <xdr:rowOff>0</xdr:rowOff>
        </xdr:to>
        <xdr:sp macro="" textlink="">
          <xdr:nvSpPr>
            <xdr:cNvPr id="62359" name="Button 919" hidden="1">
              <a:extLst>
                <a:ext uri="{63B3BB69-23CF-44E3-9099-C40C66FF867C}">
                  <a14:compatExt spid="_x0000_s623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655428</xdr:row>
          <xdr:rowOff>0</xdr:rowOff>
        </xdr:from>
        <xdr:to>
          <xdr:col>13571</xdr:col>
          <xdr:colOff>0</xdr:colOff>
          <xdr:row>655428</xdr:row>
          <xdr:rowOff>0</xdr:rowOff>
        </xdr:to>
        <xdr:sp macro="" textlink="">
          <xdr:nvSpPr>
            <xdr:cNvPr id="62360" name="Button 920" hidden="1">
              <a:extLst>
                <a:ext uri="{63B3BB69-23CF-44E3-9099-C40C66FF867C}">
                  <a14:compatExt spid="_x0000_s623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720964</xdr:row>
          <xdr:rowOff>0</xdr:rowOff>
        </xdr:from>
        <xdr:to>
          <xdr:col>13571</xdr:col>
          <xdr:colOff>0</xdr:colOff>
          <xdr:row>720964</xdr:row>
          <xdr:rowOff>0</xdr:rowOff>
        </xdr:to>
        <xdr:sp macro="" textlink="">
          <xdr:nvSpPr>
            <xdr:cNvPr id="62361" name="Button 921" hidden="1">
              <a:extLst>
                <a:ext uri="{63B3BB69-23CF-44E3-9099-C40C66FF867C}">
                  <a14:compatExt spid="_x0000_s623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786500</xdr:row>
          <xdr:rowOff>0</xdr:rowOff>
        </xdr:from>
        <xdr:to>
          <xdr:col>13571</xdr:col>
          <xdr:colOff>0</xdr:colOff>
          <xdr:row>786500</xdr:row>
          <xdr:rowOff>0</xdr:rowOff>
        </xdr:to>
        <xdr:sp macro="" textlink="">
          <xdr:nvSpPr>
            <xdr:cNvPr id="62362" name="Button 922" hidden="1">
              <a:extLst>
                <a:ext uri="{63B3BB69-23CF-44E3-9099-C40C66FF867C}">
                  <a14:compatExt spid="_x0000_s623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852036</xdr:row>
          <xdr:rowOff>0</xdr:rowOff>
        </xdr:from>
        <xdr:to>
          <xdr:col>13571</xdr:col>
          <xdr:colOff>0</xdr:colOff>
          <xdr:row>852036</xdr:row>
          <xdr:rowOff>0</xdr:rowOff>
        </xdr:to>
        <xdr:sp macro="" textlink="">
          <xdr:nvSpPr>
            <xdr:cNvPr id="62363" name="Button 923" hidden="1">
              <a:extLst>
                <a:ext uri="{63B3BB69-23CF-44E3-9099-C40C66FF867C}">
                  <a14:compatExt spid="_x0000_s623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917572</xdr:row>
          <xdr:rowOff>0</xdr:rowOff>
        </xdr:from>
        <xdr:to>
          <xdr:col>13571</xdr:col>
          <xdr:colOff>0</xdr:colOff>
          <xdr:row>917572</xdr:row>
          <xdr:rowOff>0</xdr:rowOff>
        </xdr:to>
        <xdr:sp macro="" textlink="">
          <xdr:nvSpPr>
            <xdr:cNvPr id="62364" name="Button 924" hidden="1">
              <a:extLst>
                <a:ext uri="{63B3BB69-23CF-44E3-9099-C40C66FF867C}">
                  <a14:compatExt spid="_x0000_s623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13571</xdr:col>
          <xdr:colOff>0</xdr:colOff>
          <xdr:row>983108</xdr:row>
          <xdr:rowOff>0</xdr:rowOff>
        </xdr:from>
        <xdr:to>
          <xdr:col>13571</xdr:col>
          <xdr:colOff>0</xdr:colOff>
          <xdr:row>983108</xdr:row>
          <xdr:rowOff>0</xdr:rowOff>
        </xdr:to>
        <xdr:sp macro="" textlink="">
          <xdr:nvSpPr>
            <xdr:cNvPr id="62365" name="Button 925" hidden="1">
              <a:extLst>
                <a:ext uri="{63B3BB69-23CF-44E3-9099-C40C66FF867C}">
                  <a14:compatExt spid="_x0000_s623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67</xdr:row>
          <xdr:rowOff>0</xdr:rowOff>
        </xdr:from>
        <xdr:to>
          <xdr:col>13827</xdr:col>
          <xdr:colOff>0</xdr:colOff>
          <xdr:row>67</xdr:row>
          <xdr:rowOff>0</xdr:rowOff>
        </xdr:to>
        <xdr:sp macro="" textlink="">
          <xdr:nvSpPr>
            <xdr:cNvPr id="62366" name="Button 926" hidden="1">
              <a:extLst>
                <a:ext uri="{63B3BB69-23CF-44E3-9099-C40C66FF867C}">
                  <a14:compatExt spid="_x0000_s623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65604</xdr:row>
          <xdr:rowOff>0</xdr:rowOff>
        </xdr:from>
        <xdr:to>
          <xdr:col>13827</xdr:col>
          <xdr:colOff>0</xdr:colOff>
          <xdr:row>65604</xdr:row>
          <xdr:rowOff>0</xdr:rowOff>
        </xdr:to>
        <xdr:sp macro="" textlink="">
          <xdr:nvSpPr>
            <xdr:cNvPr id="62367" name="Button 927" hidden="1">
              <a:extLst>
                <a:ext uri="{63B3BB69-23CF-44E3-9099-C40C66FF867C}">
                  <a14:compatExt spid="_x0000_s623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131140</xdr:row>
          <xdr:rowOff>0</xdr:rowOff>
        </xdr:from>
        <xdr:to>
          <xdr:col>13827</xdr:col>
          <xdr:colOff>0</xdr:colOff>
          <xdr:row>131140</xdr:row>
          <xdr:rowOff>0</xdr:rowOff>
        </xdr:to>
        <xdr:sp macro="" textlink="">
          <xdr:nvSpPr>
            <xdr:cNvPr id="62368" name="Button 928" hidden="1">
              <a:extLst>
                <a:ext uri="{63B3BB69-23CF-44E3-9099-C40C66FF867C}">
                  <a14:compatExt spid="_x0000_s623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196676</xdr:row>
          <xdr:rowOff>0</xdr:rowOff>
        </xdr:from>
        <xdr:to>
          <xdr:col>13827</xdr:col>
          <xdr:colOff>0</xdr:colOff>
          <xdr:row>196676</xdr:row>
          <xdr:rowOff>0</xdr:rowOff>
        </xdr:to>
        <xdr:sp macro="" textlink="">
          <xdr:nvSpPr>
            <xdr:cNvPr id="62369" name="Button 929" hidden="1">
              <a:extLst>
                <a:ext uri="{63B3BB69-23CF-44E3-9099-C40C66FF867C}">
                  <a14:compatExt spid="_x0000_s623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262212</xdr:row>
          <xdr:rowOff>0</xdr:rowOff>
        </xdr:from>
        <xdr:to>
          <xdr:col>13827</xdr:col>
          <xdr:colOff>0</xdr:colOff>
          <xdr:row>262212</xdr:row>
          <xdr:rowOff>0</xdr:rowOff>
        </xdr:to>
        <xdr:sp macro="" textlink="">
          <xdr:nvSpPr>
            <xdr:cNvPr id="62370" name="Button 930" hidden="1">
              <a:extLst>
                <a:ext uri="{63B3BB69-23CF-44E3-9099-C40C66FF867C}">
                  <a14:compatExt spid="_x0000_s623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327748</xdr:row>
          <xdr:rowOff>0</xdr:rowOff>
        </xdr:from>
        <xdr:to>
          <xdr:col>13827</xdr:col>
          <xdr:colOff>0</xdr:colOff>
          <xdr:row>327748</xdr:row>
          <xdr:rowOff>0</xdr:rowOff>
        </xdr:to>
        <xdr:sp macro="" textlink="">
          <xdr:nvSpPr>
            <xdr:cNvPr id="62371" name="Button 931" hidden="1">
              <a:extLst>
                <a:ext uri="{63B3BB69-23CF-44E3-9099-C40C66FF867C}">
                  <a14:compatExt spid="_x0000_s623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393284</xdr:row>
          <xdr:rowOff>0</xdr:rowOff>
        </xdr:from>
        <xdr:to>
          <xdr:col>13827</xdr:col>
          <xdr:colOff>0</xdr:colOff>
          <xdr:row>393284</xdr:row>
          <xdr:rowOff>0</xdr:rowOff>
        </xdr:to>
        <xdr:sp macro="" textlink="">
          <xdr:nvSpPr>
            <xdr:cNvPr id="62372" name="Button 932" hidden="1">
              <a:extLst>
                <a:ext uri="{63B3BB69-23CF-44E3-9099-C40C66FF867C}">
                  <a14:compatExt spid="_x0000_s623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458820</xdr:row>
          <xdr:rowOff>0</xdr:rowOff>
        </xdr:from>
        <xdr:to>
          <xdr:col>13827</xdr:col>
          <xdr:colOff>0</xdr:colOff>
          <xdr:row>458820</xdr:row>
          <xdr:rowOff>0</xdr:rowOff>
        </xdr:to>
        <xdr:sp macro="" textlink="">
          <xdr:nvSpPr>
            <xdr:cNvPr id="62373" name="Button 933" hidden="1">
              <a:extLst>
                <a:ext uri="{63B3BB69-23CF-44E3-9099-C40C66FF867C}">
                  <a14:compatExt spid="_x0000_s623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524356</xdr:row>
          <xdr:rowOff>0</xdr:rowOff>
        </xdr:from>
        <xdr:to>
          <xdr:col>13827</xdr:col>
          <xdr:colOff>0</xdr:colOff>
          <xdr:row>524356</xdr:row>
          <xdr:rowOff>0</xdr:rowOff>
        </xdr:to>
        <xdr:sp macro="" textlink="">
          <xdr:nvSpPr>
            <xdr:cNvPr id="62374" name="Button 934" hidden="1">
              <a:extLst>
                <a:ext uri="{63B3BB69-23CF-44E3-9099-C40C66FF867C}">
                  <a14:compatExt spid="_x0000_s623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589892</xdr:row>
          <xdr:rowOff>0</xdr:rowOff>
        </xdr:from>
        <xdr:to>
          <xdr:col>13827</xdr:col>
          <xdr:colOff>0</xdr:colOff>
          <xdr:row>589892</xdr:row>
          <xdr:rowOff>0</xdr:rowOff>
        </xdr:to>
        <xdr:sp macro="" textlink="">
          <xdr:nvSpPr>
            <xdr:cNvPr id="62375" name="Button 935" hidden="1">
              <a:extLst>
                <a:ext uri="{63B3BB69-23CF-44E3-9099-C40C66FF867C}">
                  <a14:compatExt spid="_x0000_s623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655428</xdr:row>
          <xdr:rowOff>0</xdr:rowOff>
        </xdr:from>
        <xdr:to>
          <xdr:col>13827</xdr:col>
          <xdr:colOff>0</xdr:colOff>
          <xdr:row>655428</xdr:row>
          <xdr:rowOff>0</xdr:rowOff>
        </xdr:to>
        <xdr:sp macro="" textlink="">
          <xdr:nvSpPr>
            <xdr:cNvPr id="62376" name="Button 936" hidden="1">
              <a:extLst>
                <a:ext uri="{63B3BB69-23CF-44E3-9099-C40C66FF867C}">
                  <a14:compatExt spid="_x0000_s623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720964</xdr:row>
          <xdr:rowOff>0</xdr:rowOff>
        </xdr:from>
        <xdr:to>
          <xdr:col>13827</xdr:col>
          <xdr:colOff>0</xdr:colOff>
          <xdr:row>720964</xdr:row>
          <xdr:rowOff>0</xdr:rowOff>
        </xdr:to>
        <xdr:sp macro="" textlink="">
          <xdr:nvSpPr>
            <xdr:cNvPr id="62377" name="Button 937" hidden="1">
              <a:extLst>
                <a:ext uri="{63B3BB69-23CF-44E3-9099-C40C66FF867C}">
                  <a14:compatExt spid="_x0000_s623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786500</xdr:row>
          <xdr:rowOff>0</xdr:rowOff>
        </xdr:from>
        <xdr:to>
          <xdr:col>13827</xdr:col>
          <xdr:colOff>0</xdr:colOff>
          <xdr:row>786500</xdr:row>
          <xdr:rowOff>0</xdr:rowOff>
        </xdr:to>
        <xdr:sp macro="" textlink="">
          <xdr:nvSpPr>
            <xdr:cNvPr id="62378" name="Button 938" hidden="1">
              <a:extLst>
                <a:ext uri="{63B3BB69-23CF-44E3-9099-C40C66FF867C}">
                  <a14:compatExt spid="_x0000_s623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852036</xdr:row>
          <xdr:rowOff>0</xdr:rowOff>
        </xdr:from>
        <xdr:to>
          <xdr:col>13827</xdr:col>
          <xdr:colOff>0</xdr:colOff>
          <xdr:row>852036</xdr:row>
          <xdr:rowOff>0</xdr:rowOff>
        </xdr:to>
        <xdr:sp macro="" textlink="">
          <xdr:nvSpPr>
            <xdr:cNvPr id="62379" name="Button 939" hidden="1">
              <a:extLst>
                <a:ext uri="{63B3BB69-23CF-44E3-9099-C40C66FF867C}">
                  <a14:compatExt spid="_x0000_s623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917572</xdr:row>
          <xdr:rowOff>0</xdr:rowOff>
        </xdr:from>
        <xdr:to>
          <xdr:col>13827</xdr:col>
          <xdr:colOff>0</xdr:colOff>
          <xdr:row>917572</xdr:row>
          <xdr:rowOff>0</xdr:rowOff>
        </xdr:to>
        <xdr:sp macro="" textlink="">
          <xdr:nvSpPr>
            <xdr:cNvPr id="62380" name="Button 940" hidden="1">
              <a:extLst>
                <a:ext uri="{63B3BB69-23CF-44E3-9099-C40C66FF867C}">
                  <a14:compatExt spid="_x0000_s623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13827</xdr:col>
          <xdr:colOff>0</xdr:colOff>
          <xdr:row>983108</xdr:row>
          <xdr:rowOff>0</xdr:rowOff>
        </xdr:from>
        <xdr:to>
          <xdr:col>13827</xdr:col>
          <xdr:colOff>0</xdr:colOff>
          <xdr:row>983108</xdr:row>
          <xdr:rowOff>0</xdr:rowOff>
        </xdr:to>
        <xdr:sp macro="" textlink="">
          <xdr:nvSpPr>
            <xdr:cNvPr id="62381" name="Button 941" hidden="1">
              <a:extLst>
                <a:ext uri="{63B3BB69-23CF-44E3-9099-C40C66FF867C}">
                  <a14:compatExt spid="_x0000_s623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67</xdr:row>
          <xdr:rowOff>0</xdr:rowOff>
        </xdr:from>
        <xdr:to>
          <xdr:col>14083</xdr:col>
          <xdr:colOff>0</xdr:colOff>
          <xdr:row>67</xdr:row>
          <xdr:rowOff>0</xdr:rowOff>
        </xdr:to>
        <xdr:sp macro="" textlink="">
          <xdr:nvSpPr>
            <xdr:cNvPr id="62382" name="Button 942" hidden="1">
              <a:extLst>
                <a:ext uri="{63B3BB69-23CF-44E3-9099-C40C66FF867C}">
                  <a14:compatExt spid="_x0000_s623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65604</xdr:row>
          <xdr:rowOff>0</xdr:rowOff>
        </xdr:from>
        <xdr:to>
          <xdr:col>14083</xdr:col>
          <xdr:colOff>0</xdr:colOff>
          <xdr:row>65604</xdr:row>
          <xdr:rowOff>0</xdr:rowOff>
        </xdr:to>
        <xdr:sp macro="" textlink="">
          <xdr:nvSpPr>
            <xdr:cNvPr id="62383" name="Button 943" hidden="1">
              <a:extLst>
                <a:ext uri="{63B3BB69-23CF-44E3-9099-C40C66FF867C}">
                  <a14:compatExt spid="_x0000_s623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131140</xdr:row>
          <xdr:rowOff>0</xdr:rowOff>
        </xdr:from>
        <xdr:to>
          <xdr:col>14083</xdr:col>
          <xdr:colOff>0</xdr:colOff>
          <xdr:row>131140</xdr:row>
          <xdr:rowOff>0</xdr:rowOff>
        </xdr:to>
        <xdr:sp macro="" textlink="">
          <xdr:nvSpPr>
            <xdr:cNvPr id="62384" name="Button 944" hidden="1">
              <a:extLst>
                <a:ext uri="{63B3BB69-23CF-44E3-9099-C40C66FF867C}">
                  <a14:compatExt spid="_x0000_s623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196676</xdr:row>
          <xdr:rowOff>0</xdr:rowOff>
        </xdr:from>
        <xdr:to>
          <xdr:col>14083</xdr:col>
          <xdr:colOff>0</xdr:colOff>
          <xdr:row>196676</xdr:row>
          <xdr:rowOff>0</xdr:rowOff>
        </xdr:to>
        <xdr:sp macro="" textlink="">
          <xdr:nvSpPr>
            <xdr:cNvPr id="62385" name="Button 945" hidden="1">
              <a:extLst>
                <a:ext uri="{63B3BB69-23CF-44E3-9099-C40C66FF867C}">
                  <a14:compatExt spid="_x0000_s623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262212</xdr:row>
          <xdr:rowOff>0</xdr:rowOff>
        </xdr:from>
        <xdr:to>
          <xdr:col>14083</xdr:col>
          <xdr:colOff>0</xdr:colOff>
          <xdr:row>262212</xdr:row>
          <xdr:rowOff>0</xdr:rowOff>
        </xdr:to>
        <xdr:sp macro="" textlink="">
          <xdr:nvSpPr>
            <xdr:cNvPr id="62386" name="Button 946" hidden="1">
              <a:extLst>
                <a:ext uri="{63B3BB69-23CF-44E3-9099-C40C66FF867C}">
                  <a14:compatExt spid="_x0000_s6238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327748</xdr:row>
          <xdr:rowOff>0</xdr:rowOff>
        </xdr:from>
        <xdr:to>
          <xdr:col>14083</xdr:col>
          <xdr:colOff>0</xdr:colOff>
          <xdr:row>327748</xdr:row>
          <xdr:rowOff>0</xdr:rowOff>
        </xdr:to>
        <xdr:sp macro="" textlink="">
          <xdr:nvSpPr>
            <xdr:cNvPr id="62387" name="Button 947" hidden="1">
              <a:extLst>
                <a:ext uri="{63B3BB69-23CF-44E3-9099-C40C66FF867C}">
                  <a14:compatExt spid="_x0000_s6238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393284</xdr:row>
          <xdr:rowOff>0</xdr:rowOff>
        </xdr:from>
        <xdr:to>
          <xdr:col>14083</xdr:col>
          <xdr:colOff>0</xdr:colOff>
          <xdr:row>393284</xdr:row>
          <xdr:rowOff>0</xdr:rowOff>
        </xdr:to>
        <xdr:sp macro="" textlink="">
          <xdr:nvSpPr>
            <xdr:cNvPr id="62388" name="Button 948" hidden="1">
              <a:extLst>
                <a:ext uri="{63B3BB69-23CF-44E3-9099-C40C66FF867C}">
                  <a14:compatExt spid="_x0000_s6238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458820</xdr:row>
          <xdr:rowOff>0</xdr:rowOff>
        </xdr:from>
        <xdr:to>
          <xdr:col>14083</xdr:col>
          <xdr:colOff>0</xdr:colOff>
          <xdr:row>458820</xdr:row>
          <xdr:rowOff>0</xdr:rowOff>
        </xdr:to>
        <xdr:sp macro="" textlink="">
          <xdr:nvSpPr>
            <xdr:cNvPr id="62389" name="Button 949" hidden="1">
              <a:extLst>
                <a:ext uri="{63B3BB69-23CF-44E3-9099-C40C66FF867C}">
                  <a14:compatExt spid="_x0000_s6238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524356</xdr:row>
          <xdr:rowOff>0</xdr:rowOff>
        </xdr:from>
        <xdr:to>
          <xdr:col>14083</xdr:col>
          <xdr:colOff>0</xdr:colOff>
          <xdr:row>524356</xdr:row>
          <xdr:rowOff>0</xdr:rowOff>
        </xdr:to>
        <xdr:sp macro="" textlink="">
          <xdr:nvSpPr>
            <xdr:cNvPr id="62390" name="Button 950" hidden="1">
              <a:extLst>
                <a:ext uri="{63B3BB69-23CF-44E3-9099-C40C66FF867C}">
                  <a14:compatExt spid="_x0000_s6239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589892</xdr:row>
          <xdr:rowOff>0</xdr:rowOff>
        </xdr:from>
        <xdr:to>
          <xdr:col>14083</xdr:col>
          <xdr:colOff>0</xdr:colOff>
          <xdr:row>589892</xdr:row>
          <xdr:rowOff>0</xdr:rowOff>
        </xdr:to>
        <xdr:sp macro="" textlink="">
          <xdr:nvSpPr>
            <xdr:cNvPr id="62391" name="Button 951" hidden="1">
              <a:extLst>
                <a:ext uri="{63B3BB69-23CF-44E3-9099-C40C66FF867C}">
                  <a14:compatExt spid="_x0000_s6239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655428</xdr:row>
          <xdr:rowOff>0</xdr:rowOff>
        </xdr:from>
        <xdr:to>
          <xdr:col>14083</xdr:col>
          <xdr:colOff>0</xdr:colOff>
          <xdr:row>655428</xdr:row>
          <xdr:rowOff>0</xdr:rowOff>
        </xdr:to>
        <xdr:sp macro="" textlink="">
          <xdr:nvSpPr>
            <xdr:cNvPr id="62392" name="Button 952" hidden="1">
              <a:extLst>
                <a:ext uri="{63B3BB69-23CF-44E3-9099-C40C66FF867C}">
                  <a14:compatExt spid="_x0000_s6239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720964</xdr:row>
          <xdr:rowOff>0</xdr:rowOff>
        </xdr:from>
        <xdr:to>
          <xdr:col>14083</xdr:col>
          <xdr:colOff>0</xdr:colOff>
          <xdr:row>720964</xdr:row>
          <xdr:rowOff>0</xdr:rowOff>
        </xdr:to>
        <xdr:sp macro="" textlink="">
          <xdr:nvSpPr>
            <xdr:cNvPr id="62393" name="Button 953" hidden="1">
              <a:extLst>
                <a:ext uri="{63B3BB69-23CF-44E3-9099-C40C66FF867C}">
                  <a14:compatExt spid="_x0000_s6239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786500</xdr:row>
          <xdr:rowOff>0</xdr:rowOff>
        </xdr:from>
        <xdr:to>
          <xdr:col>14083</xdr:col>
          <xdr:colOff>0</xdr:colOff>
          <xdr:row>786500</xdr:row>
          <xdr:rowOff>0</xdr:rowOff>
        </xdr:to>
        <xdr:sp macro="" textlink="">
          <xdr:nvSpPr>
            <xdr:cNvPr id="62394" name="Button 954" hidden="1">
              <a:extLst>
                <a:ext uri="{63B3BB69-23CF-44E3-9099-C40C66FF867C}">
                  <a14:compatExt spid="_x0000_s6239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852036</xdr:row>
          <xdr:rowOff>0</xdr:rowOff>
        </xdr:from>
        <xdr:to>
          <xdr:col>14083</xdr:col>
          <xdr:colOff>0</xdr:colOff>
          <xdr:row>852036</xdr:row>
          <xdr:rowOff>0</xdr:rowOff>
        </xdr:to>
        <xdr:sp macro="" textlink="">
          <xdr:nvSpPr>
            <xdr:cNvPr id="62395" name="Button 955" hidden="1">
              <a:extLst>
                <a:ext uri="{63B3BB69-23CF-44E3-9099-C40C66FF867C}">
                  <a14:compatExt spid="_x0000_s6239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917572</xdr:row>
          <xdr:rowOff>0</xdr:rowOff>
        </xdr:from>
        <xdr:to>
          <xdr:col>14083</xdr:col>
          <xdr:colOff>0</xdr:colOff>
          <xdr:row>917572</xdr:row>
          <xdr:rowOff>0</xdr:rowOff>
        </xdr:to>
        <xdr:sp macro="" textlink="">
          <xdr:nvSpPr>
            <xdr:cNvPr id="62396" name="Button 956" hidden="1">
              <a:extLst>
                <a:ext uri="{63B3BB69-23CF-44E3-9099-C40C66FF867C}">
                  <a14:compatExt spid="_x0000_s6239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14083</xdr:col>
          <xdr:colOff>0</xdr:colOff>
          <xdr:row>983108</xdr:row>
          <xdr:rowOff>0</xdr:rowOff>
        </xdr:from>
        <xdr:to>
          <xdr:col>14083</xdr:col>
          <xdr:colOff>0</xdr:colOff>
          <xdr:row>983108</xdr:row>
          <xdr:rowOff>0</xdr:rowOff>
        </xdr:to>
        <xdr:sp macro="" textlink="">
          <xdr:nvSpPr>
            <xdr:cNvPr id="62397" name="Button 957" hidden="1">
              <a:extLst>
                <a:ext uri="{63B3BB69-23CF-44E3-9099-C40C66FF867C}">
                  <a14:compatExt spid="_x0000_s6239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67</xdr:row>
          <xdr:rowOff>0</xdr:rowOff>
        </xdr:from>
        <xdr:to>
          <xdr:col>14339</xdr:col>
          <xdr:colOff>0</xdr:colOff>
          <xdr:row>67</xdr:row>
          <xdr:rowOff>0</xdr:rowOff>
        </xdr:to>
        <xdr:sp macro="" textlink="">
          <xdr:nvSpPr>
            <xdr:cNvPr id="62398" name="Button 958" hidden="1">
              <a:extLst>
                <a:ext uri="{63B3BB69-23CF-44E3-9099-C40C66FF867C}">
                  <a14:compatExt spid="_x0000_s6239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65604</xdr:row>
          <xdr:rowOff>0</xdr:rowOff>
        </xdr:from>
        <xdr:to>
          <xdr:col>14339</xdr:col>
          <xdr:colOff>0</xdr:colOff>
          <xdr:row>65604</xdr:row>
          <xdr:rowOff>0</xdr:rowOff>
        </xdr:to>
        <xdr:sp macro="" textlink="">
          <xdr:nvSpPr>
            <xdr:cNvPr id="62399" name="Button 959" hidden="1">
              <a:extLst>
                <a:ext uri="{63B3BB69-23CF-44E3-9099-C40C66FF867C}">
                  <a14:compatExt spid="_x0000_s6239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131140</xdr:row>
          <xdr:rowOff>0</xdr:rowOff>
        </xdr:from>
        <xdr:to>
          <xdr:col>14339</xdr:col>
          <xdr:colOff>0</xdr:colOff>
          <xdr:row>131140</xdr:row>
          <xdr:rowOff>0</xdr:rowOff>
        </xdr:to>
        <xdr:sp macro="" textlink="">
          <xdr:nvSpPr>
            <xdr:cNvPr id="62400" name="Button 960" hidden="1">
              <a:extLst>
                <a:ext uri="{63B3BB69-23CF-44E3-9099-C40C66FF867C}">
                  <a14:compatExt spid="_x0000_s6240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196676</xdr:row>
          <xdr:rowOff>0</xdr:rowOff>
        </xdr:from>
        <xdr:to>
          <xdr:col>14339</xdr:col>
          <xdr:colOff>0</xdr:colOff>
          <xdr:row>196676</xdr:row>
          <xdr:rowOff>0</xdr:rowOff>
        </xdr:to>
        <xdr:sp macro="" textlink="">
          <xdr:nvSpPr>
            <xdr:cNvPr id="62401" name="Button 961" hidden="1">
              <a:extLst>
                <a:ext uri="{63B3BB69-23CF-44E3-9099-C40C66FF867C}">
                  <a14:compatExt spid="_x0000_s624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262212</xdr:row>
          <xdr:rowOff>0</xdr:rowOff>
        </xdr:from>
        <xdr:to>
          <xdr:col>14339</xdr:col>
          <xdr:colOff>0</xdr:colOff>
          <xdr:row>262212</xdr:row>
          <xdr:rowOff>0</xdr:rowOff>
        </xdr:to>
        <xdr:sp macro="" textlink="">
          <xdr:nvSpPr>
            <xdr:cNvPr id="62402" name="Button 962" hidden="1">
              <a:extLst>
                <a:ext uri="{63B3BB69-23CF-44E3-9099-C40C66FF867C}">
                  <a14:compatExt spid="_x0000_s6240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327748</xdr:row>
          <xdr:rowOff>0</xdr:rowOff>
        </xdr:from>
        <xdr:to>
          <xdr:col>14339</xdr:col>
          <xdr:colOff>0</xdr:colOff>
          <xdr:row>327748</xdr:row>
          <xdr:rowOff>0</xdr:rowOff>
        </xdr:to>
        <xdr:sp macro="" textlink="">
          <xdr:nvSpPr>
            <xdr:cNvPr id="62403" name="Button 963" hidden="1">
              <a:extLst>
                <a:ext uri="{63B3BB69-23CF-44E3-9099-C40C66FF867C}">
                  <a14:compatExt spid="_x0000_s6240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393284</xdr:row>
          <xdr:rowOff>0</xdr:rowOff>
        </xdr:from>
        <xdr:to>
          <xdr:col>14339</xdr:col>
          <xdr:colOff>0</xdr:colOff>
          <xdr:row>393284</xdr:row>
          <xdr:rowOff>0</xdr:rowOff>
        </xdr:to>
        <xdr:sp macro="" textlink="">
          <xdr:nvSpPr>
            <xdr:cNvPr id="62404" name="Button 964" hidden="1">
              <a:extLst>
                <a:ext uri="{63B3BB69-23CF-44E3-9099-C40C66FF867C}">
                  <a14:compatExt spid="_x0000_s6240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458820</xdr:row>
          <xdr:rowOff>0</xdr:rowOff>
        </xdr:from>
        <xdr:to>
          <xdr:col>14339</xdr:col>
          <xdr:colOff>0</xdr:colOff>
          <xdr:row>458820</xdr:row>
          <xdr:rowOff>0</xdr:rowOff>
        </xdr:to>
        <xdr:sp macro="" textlink="">
          <xdr:nvSpPr>
            <xdr:cNvPr id="62405" name="Button 965" hidden="1">
              <a:extLst>
                <a:ext uri="{63B3BB69-23CF-44E3-9099-C40C66FF867C}">
                  <a14:compatExt spid="_x0000_s6240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524356</xdr:row>
          <xdr:rowOff>0</xdr:rowOff>
        </xdr:from>
        <xdr:to>
          <xdr:col>14339</xdr:col>
          <xdr:colOff>0</xdr:colOff>
          <xdr:row>524356</xdr:row>
          <xdr:rowOff>0</xdr:rowOff>
        </xdr:to>
        <xdr:sp macro="" textlink="">
          <xdr:nvSpPr>
            <xdr:cNvPr id="62406" name="Button 966" hidden="1">
              <a:extLst>
                <a:ext uri="{63B3BB69-23CF-44E3-9099-C40C66FF867C}">
                  <a14:compatExt spid="_x0000_s6240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589892</xdr:row>
          <xdr:rowOff>0</xdr:rowOff>
        </xdr:from>
        <xdr:to>
          <xdr:col>14339</xdr:col>
          <xdr:colOff>0</xdr:colOff>
          <xdr:row>589892</xdr:row>
          <xdr:rowOff>0</xdr:rowOff>
        </xdr:to>
        <xdr:sp macro="" textlink="">
          <xdr:nvSpPr>
            <xdr:cNvPr id="62407" name="Button 967" hidden="1">
              <a:extLst>
                <a:ext uri="{63B3BB69-23CF-44E3-9099-C40C66FF867C}">
                  <a14:compatExt spid="_x0000_s6240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655428</xdr:row>
          <xdr:rowOff>0</xdr:rowOff>
        </xdr:from>
        <xdr:to>
          <xdr:col>14339</xdr:col>
          <xdr:colOff>0</xdr:colOff>
          <xdr:row>655428</xdr:row>
          <xdr:rowOff>0</xdr:rowOff>
        </xdr:to>
        <xdr:sp macro="" textlink="">
          <xdr:nvSpPr>
            <xdr:cNvPr id="62408" name="Button 968" hidden="1">
              <a:extLst>
                <a:ext uri="{63B3BB69-23CF-44E3-9099-C40C66FF867C}">
                  <a14:compatExt spid="_x0000_s6240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720964</xdr:row>
          <xdr:rowOff>0</xdr:rowOff>
        </xdr:from>
        <xdr:to>
          <xdr:col>14339</xdr:col>
          <xdr:colOff>0</xdr:colOff>
          <xdr:row>720964</xdr:row>
          <xdr:rowOff>0</xdr:rowOff>
        </xdr:to>
        <xdr:sp macro="" textlink="">
          <xdr:nvSpPr>
            <xdr:cNvPr id="62409" name="Button 969" hidden="1">
              <a:extLst>
                <a:ext uri="{63B3BB69-23CF-44E3-9099-C40C66FF867C}">
                  <a14:compatExt spid="_x0000_s6240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786500</xdr:row>
          <xdr:rowOff>0</xdr:rowOff>
        </xdr:from>
        <xdr:to>
          <xdr:col>14339</xdr:col>
          <xdr:colOff>0</xdr:colOff>
          <xdr:row>786500</xdr:row>
          <xdr:rowOff>0</xdr:rowOff>
        </xdr:to>
        <xdr:sp macro="" textlink="">
          <xdr:nvSpPr>
            <xdr:cNvPr id="62410" name="Button 970" hidden="1">
              <a:extLst>
                <a:ext uri="{63B3BB69-23CF-44E3-9099-C40C66FF867C}">
                  <a14:compatExt spid="_x0000_s6241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852036</xdr:row>
          <xdr:rowOff>0</xdr:rowOff>
        </xdr:from>
        <xdr:to>
          <xdr:col>14339</xdr:col>
          <xdr:colOff>0</xdr:colOff>
          <xdr:row>852036</xdr:row>
          <xdr:rowOff>0</xdr:rowOff>
        </xdr:to>
        <xdr:sp macro="" textlink="">
          <xdr:nvSpPr>
            <xdr:cNvPr id="62411" name="Button 971" hidden="1">
              <a:extLst>
                <a:ext uri="{63B3BB69-23CF-44E3-9099-C40C66FF867C}">
                  <a14:compatExt spid="_x0000_s6241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917572</xdr:row>
          <xdr:rowOff>0</xdr:rowOff>
        </xdr:from>
        <xdr:to>
          <xdr:col>14339</xdr:col>
          <xdr:colOff>0</xdr:colOff>
          <xdr:row>917572</xdr:row>
          <xdr:rowOff>0</xdr:rowOff>
        </xdr:to>
        <xdr:sp macro="" textlink="">
          <xdr:nvSpPr>
            <xdr:cNvPr id="62412" name="Button 972" hidden="1">
              <a:extLst>
                <a:ext uri="{63B3BB69-23CF-44E3-9099-C40C66FF867C}">
                  <a14:compatExt spid="_x0000_s6241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14339</xdr:col>
          <xdr:colOff>0</xdr:colOff>
          <xdr:row>983108</xdr:row>
          <xdr:rowOff>0</xdr:rowOff>
        </xdr:from>
        <xdr:to>
          <xdr:col>14339</xdr:col>
          <xdr:colOff>0</xdr:colOff>
          <xdr:row>983108</xdr:row>
          <xdr:rowOff>0</xdr:rowOff>
        </xdr:to>
        <xdr:sp macro="" textlink="">
          <xdr:nvSpPr>
            <xdr:cNvPr id="62413" name="Button 973" hidden="1">
              <a:extLst>
                <a:ext uri="{63B3BB69-23CF-44E3-9099-C40C66FF867C}">
                  <a14:compatExt spid="_x0000_s6241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67</xdr:row>
          <xdr:rowOff>0</xdr:rowOff>
        </xdr:from>
        <xdr:to>
          <xdr:col>14595</xdr:col>
          <xdr:colOff>0</xdr:colOff>
          <xdr:row>67</xdr:row>
          <xdr:rowOff>0</xdr:rowOff>
        </xdr:to>
        <xdr:sp macro="" textlink="">
          <xdr:nvSpPr>
            <xdr:cNvPr id="62414" name="Button 974" hidden="1">
              <a:extLst>
                <a:ext uri="{63B3BB69-23CF-44E3-9099-C40C66FF867C}">
                  <a14:compatExt spid="_x0000_s6241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65604</xdr:row>
          <xdr:rowOff>0</xdr:rowOff>
        </xdr:from>
        <xdr:to>
          <xdr:col>14595</xdr:col>
          <xdr:colOff>0</xdr:colOff>
          <xdr:row>65604</xdr:row>
          <xdr:rowOff>0</xdr:rowOff>
        </xdr:to>
        <xdr:sp macro="" textlink="">
          <xdr:nvSpPr>
            <xdr:cNvPr id="62415" name="Button 975" hidden="1">
              <a:extLst>
                <a:ext uri="{63B3BB69-23CF-44E3-9099-C40C66FF867C}">
                  <a14:compatExt spid="_x0000_s6241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131140</xdr:row>
          <xdr:rowOff>0</xdr:rowOff>
        </xdr:from>
        <xdr:to>
          <xdr:col>14595</xdr:col>
          <xdr:colOff>0</xdr:colOff>
          <xdr:row>131140</xdr:row>
          <xdr:rowOff>0</xdr:rowOff>
        </xdr:to>
        <xdr:sp macro="" textlink="">
          <xdr:nvSpPr>
            <xdr:cNvPr id="62416" name="Button 976" hidden="1">
              <a:extLst>
                <a:ext uri="{63B3BB69-23CF-44E3-9099-C40C66FF867C}">
                  <a14:compatExt spid="_x0000_s6241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196676</xdr:row>
          <xdr:rowOff>0</xdr:rowOff>
        </xdr:from>
        <xdr:to>
          <xdr:col>14595</xdr:col>
          <xdr:colOff>0</xdr:colOff>
          <xdr:row>196676</xdr:row>
          <xdr:rowOff>0</xdr:rowOff>
        </xdr:to>
        <xdr:sp macro="" textlink="">
          <xdr:nvSpPr>
            <xdr:cNvPr id="62417" name="Button 977" hidden="1">
              <a:extLst>
                <a:ext uri="{63B3BB69-23CF-44E3-9099-C40C66FF867C}">
                  <a14:compatExt spid="_x0000_s6241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262212</xdr:row>
          <xdr:rowOff>0</xdr:rowOff>
        </xdr:from>
        <xdr:to>
          <xdr:col>14595</xdr:col>
          <xdr:colOff>0</xdr:colOff>
          <xdr:row>262212</xdr:row>
          <xdr:rowOff>0</xdr:rowOff>
        </xdr:to>
        <xdr:sp macro="" textlink="">
          <xdr:nvSpPr>
            <xdr:cNvPr id="62418" name="Button 978" hidden="1">
              <a:extLst>
                <a:ext uri="{63B3BB69-23CF-44E3-9099-C40C66FF867C}">
                  <a14:compatExt spid="_x0000_s6241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327748</xdr:row>
          <xdr:rowOff>0</xdr:rowOff>
        </xdr:from>
        <xdr:to>
          <xdr:col>14595</xdr:col>
          <xdr:colOff>0</xdr:colOff>
          <xdr:row>327748</xdr:row>
          <xdr:rowOff>0</xdr:rowOff>
        </xdr:to>
        <xdr:sp macro="" textlink="">
          <xdr:nvSpPr>
            <xdr:cNvPr id="62419" name="Button 979" hidden="1">
              <a:extLst>
                <a:ext uri="{63B3BB69-23CF-44E3-9099-C40C66FF867C}">
                  <a14:compatExt spid="_x0000_s6241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393284</xdr:row>
          <xdr:rowOff>0</xdr:rowOff>
        </xdr:from>
        <xdr:to>
          <xdr:col>14595</xdr:col>
          <xdr:colOff>0</xdr:colOff>
          <xdr:row>393284</xdr:row>
          <xdr:rowOff>0</xdr:rowOff>
        </xdr:to>
        <xdr:sp macro="" textlink="">
          <xdr:nvSpPr>
            <xdr:cNvPr id="62420" name="Button 980" hidden="1">
              <a:extLst>
                <a:ext uri="{63B3BB69-23CF-44E3-9099-C40C66FF867C}">
                  <a14:compatExt spid="_x0000_s6242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458820</xdr:row>
          <xdr:rowOff>0</xdr:rowOff>
        </xdr:from>
        <xdr:to>
          <xdr:col>14595</xdr:col>
          <xdr:colOff>0</xdr:colOff>
          <xdr:row>458820</xdr:row>
          <xdr:rowOff>0</xdr:rowOff>
        </xdr:to>
        <xdr:sp macro="" textlink="">
          <xdr:nvSpPr>
            <xdr:cNvPr id="62421" name="Button 981" hidden="1">
              <a:extLst>
                <a:ext uri="{63B3BB69-23CF-44E3-9099-C40C66FF867C}">
                  <a14:compatExt spid="_x0000_s6242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524356</xdr:row>
          <xdr:rowOff>0</xdr:rowOff>
        </xdr:from>
        <xdr:to>
          <xdr:col>14595</xdr:col>
          <xdr:colOff>0</xdr:colOff>
          <xdr:row>524356</xdr:row>
          <xdr:rowOff>0</xdr:rowOff>
        </xdr:to>
        <xdr:sp macro="" textlink="">
          <xdr:nvSpPr>
            <xdr:cNvPr id="62422" name="Button 982" hidden="1">
              <a:extLst>
                <a:ext uri="{63B3BB69-23CF-44E3-9099-C40C66FF867C}">
                  <a14:compatExt spid="_x0000_s6242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589892</xdr:row>
          <xdr:rowOff>0</xdr:rowOff>
        </xdr:from>
        <xdr:to>
          <xdr:col>14595</xdr:col>
          <xdr:colOff>0</xdr:colOff>
          <xdr:row>589892</xdr:row>
          <xdr:rowOff>0</xdr:rowOff>
        </xdr:to>
        <xdr:sp macro="" textlink="">
          <xdr:nvSpPr>
            <xdr:cNvPr id="62423" name="Button 983" hidden="1">
              <a:extLst>
                <a:ext uri="{63B3BB69-23CF-44E3-9099-C40C66FF867C}">
                  <a14:compatExt spid="_x0000_s6242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655428</xdr:row>
          <xdr:rowOff>0</xdr:rowOff>
        </xdr:from>
        <xdr:to>
          <xdr:col>14595</xdr:col>
          <xdr:colOff>0</xdr:colOff>
          <xdr:row>655428</xdr:row>
          <xdr:rowOff>0</xdr:rowOff>
        </xdr:to>
        <xdr:sp macro="" textlink="">
          <xdr:nvSpPr>
            <xdr:cNvPr id="62424" name="Button 984" hidden="1">
              <a:extLst>
                <a:ext uri="{63B3BB69-23CF-44E3-9099-C40C66FF867C}">
                  <a14:compatExt spid="_x0000_s624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720964</xdr:row>
          <xdr:rowOff>0</xdr:rowOff>
        </xdr:from>
        <xdr:to>
          <xdr:col>14595</xdr:col>
          <xdr:colOff>0</xdr:colOff>
          <xdr:row>720964</xdr:row>
          <xdr:rowOff>0</xdr:rowOff>
        </xdr:to>
        <xdr:sp macro="" textlink="">
          <xdr:nvSpPr>
            <xdr:cNvPr id="62425" name="Button 985" hidden="1">
              <a:extLst>
                <a:ext uri="{63B3BB69-23CF-44E3-9099-C40C66FF867C}">
                  <a14:compatExt spid="_x0000_s624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786500</xdr:row>
          <xdr:rowOff>0</xdr:rowOff>
        </xdr:from>
        <xdr:to>
          <xdr:col>14595</xdr:col>
          <xdr:colOff>0</xdr:colOff>
          <xdr:row>786500</xdr:row>
          <xdr:rowOff>0</xdr:rowOff>
        </xdr:to>
        <xdr:sp macro="" textlink="">
          <xdr:nvSpPr>
            <xdr:cNvPr id="62426" name="Button 986" hidden="1">
              <a:extLst>
                <a:ext uri="{63B3BB69-23CF-44E3-9099-C40C66FF867C}">
                  <a14:compatExt spid="_x0000_s624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852036</xdr:row>
          <xdr:rowOff>0</xdr:rowOff>
        </xdr:from>
        <xdr:to>
          <xdr:col>14595</xdr:col>
          <xdr:colOff>0</xdr:colOff>
          <xdr:row>852036</xdr:row>
          <xdr:rowOff>0</xdr:rowOff>
        </xdr:to>
        <xdr:sp macro="" textlink="">
          <xdr:nvSpPr>
            <xdr:cNvPr id="62427" name="Button 987" hidden="1">
              <a:extLst>
                <a:ext uri="{63B3BB69-23CF-44E3-9099-C40C66FF867C}">
                  <a14:compatExt spid="_x0000_s624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917572</xdr:row>
          <xdr:rowOff>0</xdr:rowOff>
        </xdr:from>
        <xdr:to>
          <xdr:col>14595</xdr:col>
          <xdr:colOff>0</xdr:colOff>
          <xdr:row>917572</xdr:row>
          <xdr:rowOff>0</xdr:rowOff>
        </xdr:to>
        <xdr:sp macro="" textlink="">
          <xdr:nvSpPr>
            <xdr:cNvPr id="62428" name="Button 988" hidden="1">
              <a:extLst>
                <a:ext uri="{63B3BB69-23CF-44E3-9099-C40C66FF867C}">
                  <a14:compatExt spid="_x0000_s624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14595</xdr:col>
          <xdr:colOff>0</xdr:colOff>
          <xdr:row>983108</xdr:row>
          <xdr:rowOff>0</xdr:rowOff>
        </xdr:from>
        <xdr:to>
          <xdr:col>14595</xdr:col>
          <xdr:colOff>0</xdr:colOff>
          <xdr:row>983108</xdr:row>
          <xdr:rowOff>0</xdr:rowOff>
        </xdr:to>
        <xdr:sp macro="" textlink="">
          <xdr:nvSpPr>
            <xdr:cNvPr id="62429" name="Button 989" hidden="1">
              <a:extLst>
                <a:ext uri="{63B3BB69-23CF-44E3-9099-C40C66FF867C}">
                  <a14:compatExt spid="_x0000_s624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67</xdr:row>
          <xdr:rowOff>0</xdr:rowOff>
        </xdr:from>
        <xdr:to>
          <xdr:col>14851</xdr:col>
          <xdr:colOff>0</xdr:colOff>
          <xdr:row>67</xdr:row>
          <xdr:rowOff>0</xdr:rowOff>
        </xdr:to>
        <xdr:sp macro="" textlink="">
          <xdr:nvSpPr>
            <xdr:cNvPr id="62430" name="Button 990" hidden="1">
              <a:extLst>
                <a:ext uri="{63B3BB69-23CF-44E3-9099-C40C66FF867C}">
                  <a14:compatExt spid="_x0000_s624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65604</xdr:row>
          <xdr:rowOff>0</xdr:rowOff>
        </xdr:from>
        <xdr:to>
          <xdr:col>14851</xdr:col>
          <xdr:colOff>0</xdr:colOff>
          <xdr:row>65604</xdr:row>
          <xdr:rowOff>0</xdr:rowOff>
        </xdr:to>
        <xdr:sp macro="" textlink="">
          <xdr:nvSpPr>
            <xdr:cNvPr id="62431" name="Button 991" hidden="1">
              <a:extLst>
                <a:ext uri="{63B3BB69-23CF-44E3-9099-C40C66FF867C}">
                  <a14:compatExt spid="_x0000_s624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131140</xdr:row>
          <xdr:rowOff>0</xdr:rowOff>
        </xdr:from>
        <xdr:to>
          <xdr:col>14851</xdr:col>
          <xdr:colOff>0</xdr:colOff>
          <xdr:row>131140</xdr:row>
          <xdr:rowOff>0</xdr:rowOff>
        </xdr:to>
        <xdr:sp macro="" textlink="">
          <xdr:nvSpPr>
            <xdr:cNvPr id="62432" name="Button 992" hidden="1">
              <a:extLst>
                <a:ext uri="{63B3BB69-23CF-44E3-9099-C40C66FF867C}">
                  <a14:compatExt spid="_x0000_s624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196676</xdr:row>
          <xdr:rowOff>0</xdr:rowOff>
        </xdr:from>
        <xdr:to>
          <xdr:col>14851</xdr:col>
          <xdr:colOff>0</xdr:colOff>
          <xdr:row>196676</xdr:row>
          <xdr:rowOff>0</xdr:rowOff>
        </xdr:to>
        <xdr:sp macro="" textlink="">
          <xdr:nvSpPr>
            <xdr:cNvPr id="62433" name="Button 993" hidden="1">
              <a:extLst>
                <a:ext uri="{63B3BB69-23CF-44E3-9099-C40C66FF867C}">
                  <a14:compatExt spid="_x0000_s624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262212</xdr:row>
          <xdr:rowOff>0</xdr:rowOff>
        </xdr:from>
        <xdr:to>
          <xdr:col>14851</xdr:col>
          <xdr:colOff>0</xdr:colOff>
          <xdr:row>262212</xdr:row>
          <xdr:rowOff>0</xdr:rowOff>
        </xdr:to>
        <xdr:sp macro="" textlink="">
          <xdr:nvSpPr>
            <xdr:cNvPr id="62434" name="Button 994" hidden="1">
              <a:extLst>
                <a:ext uri="{63B3BB69-23CF-44E3-9099-C40C66FF867C}">
                  <a14:compatExt spid="_x0000_s624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327748</xdr:row>
          <xdr:rowOff>0</xdr:rowOff>
        </xdr:from>
        <xdr:to>
          <xdr:col>14851</xdr:col>
          <xdr:colOff>0</xdr:colOff>
          <xdr:row>327748</xdr:row>
          <xdr:rowOff>0</xdr:rowOff>
        </xdr:to>
        <xdr:sp macro="" textlink="">
          <xdr:nvSpPr>
            <xdr:cNvPr id="62435" name="Button 995" hidden="1">
              <a:extLst>
                <a:ext uri="{63B3BB69-23CF-44E3-9099-C40C66FF867C}">
                  <a14:compatExt spid="_x0000_s624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393284</xdr:row>
          <xdr:rowOff>0</xdr:rowOff>
        </xdr:from>
        <xdr:to>
          <xdr:col>14851</xdr:col>
          <xdr:colOff>0</xdr:colOff>
          <xdr:row>393284</xdr:row>
          <xdr:rowOff>0</xdr:rowOff>
        </xdr:to>
        <xdr:sp macro="" textlink="">
          <xdr:nvSpPr>
            <xdr:cNvPr id="62436" name="Button 996" hidden="1">
              <a:extLst>
                <a:ext uri="{63B3BB69-23CF-44E3-9099-C40C66FF867C}">
                  <a14:compatExt spid="_x0000_s624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458820</xdr:row>
          <xdr:rowOff>0</xdr:rowOff>
        </xdr:from>
        <xdr:to>
          <xdr:col>14851</xdr:col>
          <xdr:colOff>0</xdr:colOff>
          <xdr:row>458820</xdr:row>
          <xdr:rowOff>0</xdr:rowOff>
        </xdr:to>
        <xdr:sp macro="" textlink="">
          <xdr:nvSpPr>
            <xdr:cNvPr id="62437" name="Button 997" hidden="1">
              <a:extLst>
                <a:ext uri="{63B3BB69-23CF-44E3-9099-C40C66FF867C}">
                  <a14:compatExt spid="_x0000_s624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524356</xdr:row>
          <xdr:rowOff>0</xdr:rowOff>
        </xdr:from>
        <xdr:to>
          <xdr:col>14851</xdr:col>
          <xdr:colOff>0</xdr:colOff>
          <xdr:row>524356</xdr:row>
          <xdr:rowOff>0</xdr:rowOff>
        </xdr:to>
        <xdr:sp macro="" textlink="">
          <xdr:nvSpPr>
            <xdr:cNvPr id="62438" name="Button 998" hidden="1">
              <a:extLst>
                <a:ext uri="{63B3BB69-23CF-44E3-9099-C40C66FF867C}">
                  <a14:compatExt spid="_x0000_s624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589892</xdr:row>
          <xdr:rowOff>0</xdr:rowOff>
        </xdr:from>
        <xdr:to>
          <xdr:col>14851</xdr:col>
          <xdr:colOff>0</xdr:colOff>
          <xdr:row>589892</xdr:row>
          <xdr:rowOff>0</xdr:rowOff>
        </xdr:to>
        <xdr:sp macro="" textlink="">
          <xdr:nvSpPr>
            <xdr:cNvPr id="62439" name="Button 999" hidden="1">
              <a:extLst>
                <a:ext uri="{63B3BB69-23CF-44E3-9099-C40C66FF867C}">
                  <a14:compatExt spid="_x0000_s624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655428</xdr:row>
          <xdr:rowOff>0</xdr:rowOff>
        </xdr:from>
        <xdr:to>
          <xdr:col>14851</xdr:col>
          <xdr:colOff>0</xdr:colOff>
          <xdr:row>655428</xdr:row>
          <xdr:rowOff>0</xdr:rowOff>
        </xdr:to>
        <xdr:sp macro="" textlink="">
          <xdr:nvSpPr>
            <xdr:cNvPr id="62440" name="Button 1000" hidden="1">
              <a:extLst>
                <a:ext uri="{63B3BB69-23CF-44E3-9099-C40C66FF867C}">
                  <a14:compatExt spid="_x0000_s624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720964</xdr:row>
          <xdr:rowOff>0</xdr:rowOff>
        </xdr:from>
        <xdr:to>
          <xdr:col>14851</xdr:col>
          <xdr:colOff>0</xdr:colOff>
          <xdr:row>720964</xdr:row>
          <xdr:rowOff>0</xdr:rowOff>
        </xdr:to>
        <xdr:sp macro="" textlink="">
          <xdr:nvSpPr>
            <xdr:cNvPr id="62441" name="Button 1001" hidden="1">
              <a:extLst>
                <a:ext uri="{63B3BB69-23CF-44E3-9099-C40C66FF867C}">
                  <a14:compatExt spid="_x0000_s624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786500</xdr:row>
          <xdr:rowOff>0</xdr:rowOff>
        </xdr:from>
        <xdr:to>
          <xdr:col>14851</xdr:col>
          <xdr:colOff>0</xdr:colOff>
          <xdr:row>786500</xdr:row>
          <xdr:rowOff>0</xdr:rowOff>
        </xdr:to>
        <xdr:sp macro="" textlink="">
          <xdr:nvSpPr>
            <xdr:cNvPr id="62442" name="Button 1002" hidden="1">
              <a:extLst>
                <a:ext uri="{63B3BB69-23CF-44E3-9099-C40C66FF867C}">
                  <a14:compatExt spid="_x0000_s624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852036</xdr:row>
          <xdr:rowOff>0</xdr:rowOff>
        </xdr:from>
        <xdr:to>
          <xdr:col>14851</xdr:col>
          <xdr:colOff>0</xdr:colOff>
          <xdr:row>852036</xdr:row>
          <xdr:rowOff>0</xdr:rowOff>
        </xdr:to>
        <xdr:sp macro="" textlink="">
          <xdr:nvSpPr>
            <xdr:cNvPr id="62443" name="Button 1003" hidden="1">
              <a:extLst>
                <a:ext uri="{63B3BB69-23CF-44E3-9099-C40C66FF867C}">
                  <a14:compatExt spid="_x0000_s624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917572</xdr:row>
          <xdr:rowOff>0</xdr:rowOff>
        </xdr:from>
        <xdr:to>
          <xdr:col>14851</xdr:col>
          <xdr:colOff>0</xdr:colOff>
          <xdr:row>917572</xdr:row>
          <xdr:rowOff>0</xdr:rowOff>
        </xdr:to>
        <xdr:sp macro="" textlink="">
          <xdr:nvSpPr>
            <xdr:cNvPr id="62444" name="Button 1004" hidden="1">
              <a:extLst>
                <a:ext uri="{63B3BB69-23CF-44E3-9099-C40C66FF867C}">
                  <a14:compatExt spid="_x0000_s624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14851</xdr:col>
          <xdr:colOff>0</xdr:colOff>
          <xdr:row>983108</xdr:row>
          <xdr:rowOff>0</xdr:rowOff>
        </xdr:from>
        <xdr:to>
          <xdr:col>14851</xdr:col>
          <xdr:colOff>0</xdr:colOff>
          <xdr:row>983108</xdr:row>
          <xdr:rowOff>0</xdr:rowOff>
        </xdr:to>
        <xdr:sp macro="" textlink="">
          <xdr:nvSpPr>
            <xdr:cNvPr id="62445" name="Button 1005" hidden="1">
              <a:extLst>
                <a:ext uri="{63B3BB69-23CF-44E3-9099-C40C66FF867C}">
                  <a14:compatExt spid="_x0000_s624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67</xdr:row>
          <xdr:rowOff>0</xdr:rowOff>
        </xdr:from>
        <xdr:to>
          <xdr:col>15107</xdr:col>
          <xdr:colOff>0</xdr:colOff>
          <xdr:row>67</xdr:row>
          <xdr:rowOff>0</xdr:rowOff>
        </xdr:to>
        <xdr:sp macro="" textlink="">
          <xdr:nvSpPr>
            <xdr:cNvPr id="62446" name="Button 1006" hidden="1">
              <a:extLst>
                <a:ext uri="{63B3BB69-23CF-44E3-9099-C40C66FF867C}">
                  <a14:compatExt spid="_x0000_s624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65604</xdr:row>
          <xdr:rowOff>0</xdr:rowOff>
        </xdr:from>
        <xdr:to>
          <xdr:col>15107</xdr:col>
          <xdr:colOff>0</xdr:colOff>
          <xdr:row>65604</xdr:row>
          <xdr:rowOff>0</xdr:rowOff>
        </xdr:to>
        <xdr:sp macro="" textlink="">
          <xdr:nvSpPr>
            <xdr:cNvPr id="62447" name="Button 1007" hidden="1">
              <a:extLst>
                <a:ext uri="{63B3BB69-23CF-44E3-9099-C40C66FF867C}">
                  <a14:compatExt spid="_x0000_s624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131140</xdr:row>
          <xdr:rowOff>0</xdr:rowOff>
        </xdr:from>
        <xdr:to>
          <xdr:col>15107</xdr:col>
          <xdr:colOff>0</xdr:colOff>
          <xdr:row>131140</xdr:row>
          <xdr:rowOff>0</xdr:rowOff>
        </xdr:to>
        <xdr:sp macro="" textlink="">
          <xdr:nvSpPr>
            <xdr:cNvPr id="62448" name="Button 1008" hidden="1">
              <a:extLst>
                <a:ext uri="{63B3BB69-23CF-44E3-9099-C40C66FF867C}">
                  <a14:compatExt spid="_x0000_s624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196676</xdr:row>
          <xdr:rowOff>0</xdr:rowOff>
        </xdr:from>
        <xdr:to>
          <xdr:col>15107</xdr:col>
          <xdr:colOff>0</xdr:colOff>
          <xdr:row>196676</xdr:row>
          <xdr:rowOff>0</xdr:rowOff>
        </xdr:to>
        <xdr:sp macro="" textlink="">
          <xdr:nvSpPr>
            <xdr:cNvPr id="62449" name="Button 1009" hidden="1">
              <a:extLst>
                <a:ext uri="{63B3BB69-23CF-44E3-9099-C40C66FF867C}">
                  <a14:compatExt spid="_x0000_s624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262212</xdr:row>
          <xdr:rowOff>0</xdr:rowOff>
        </xdr:from>
        <xdr:to>
          <xdr:col>15107</xdr:col>
          <xdr:colOff>0</xdr:colOff>
          <xdr:row>262212</xdr:row>
          <xdr:rowOff>0</xdr:rowOff>
        </xdr:to>
        <xdr:sp macro="" textlink="">
          <xdr:nvSpPr>
            <xdr:cNvPr id="62450" name="Button 1010" hidden="1">
              <a:extLst>
                <a:ext uri="{63B3BB69-23CF-44E3-9099-C40C66FF867C}">
                  <a14:compatExt spid="_x0000_s624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327748</xdr:row>
          <xdr:rowOff>0</xdr:rowOff>
        </xdr:from>
        <xdr:to>
          <xdr:col>15107</xdr:col>
          <xdr:colOff>0</xdr:colOff>
          <xdr:row>327748</xdr:row>
          <xdr:rowOff>0</xdr:rowOff>
        </xdr:to>
        <xdr:sp macro="" textlink="">
          <xdr:nvSpPr>
            <xdr:cNvPr id="62451" name="Button 1011" hidden="1">
              <a:extLst>
                <a:ext uri="{63B3BB69-23CF-44E3-9099-C40C66FF867C}">
                  <a14:compatExt spid="_x0000_s624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393284</xdr:row>
          <xdr:rowOff>0</xdr:rowOff>
        </xdr:from>
        <xdr:to>
          <xdr:col>15107</xdr:col>
          <xdr:colOff>0</xdr:colOff>
          <xdr:row>393284</xdr:row>
          <xdr:rowOff>0</xdr:rowOff>
        </xdr:to>
        <xdr:sp macro="" textlink="">
          <xdr:nvSpPr>
            <xdr:cNvPr id="62452" name="Button 1012" hidden="1">
              <a:extLst>
                <a:ext uri="{63B3BB69-23CF-44E3-9099-C40C66FF867C}">
                  <a14:compatExt spid="_x0000_s624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458820</xdr:row>
          <xdr:rowOff>0</xdr:rowOff>
        </xdr:from>
        <xdr:to>
          <xdr:col>15107</xdr:col>
          <xdr:colOff>0</xdr:colOff>
          <xdr:row>458820</xdr:row>
          <xdr:rowOff>0</xdr:rowOff>
        </xdr:to>
        <xdr:sp macro="" textlink="">
          <xdr:nvSpPr>
            <xdr:cNvPr id="62453" name="Button 1013" hidden="1">
              <a:extLst>
                <a:ext uri="{63B3BB69-23CF-44E3-9099-C40C66FF867C}">
                  <a14:compatExt spid="_x0000_s624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524356</xdr:row>
          <xdr:rowOff>0</xdr:rowOff>
        </xdr:from>
        <xdr:to>
          <xdr:col>15107</xdr:col>
          <xdr:colOff>0</xdr:colOff>
          <xdr:row>524356</xdr:row>
          <xdr:rowOff>0</xdr:rowOff>
        </xdr:to>
        <xdr:sp macro="" textlink="">
          <xdr:nvSpPr>
            <xdr:cNvPr id="62454" name="Button 1014" hidden="1">
              <a:extLst>
                <a:ext uri="{63B3BB69-23CF-44E3-9099-C40C66FF867C}">
                  <a14:compatExt spid="_x0000_s624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589892</xdr:row>
          <xdr:rowOff>0</xdr:rowOff>
        </xdr:from>
        <xdr:to>
          <xdr:col>15107</xdr:col>
          <xdr:colOff>0</xdr:colOff>
          <xdr:row>589892</xdr:row>
          <xdr:rowOff>0</xdr:rowOff>
        </xdr:to>
        <xdr:sp macro="" textlink="">
          <xdr:nvSpPr>
            <xdr:cNvPr id="62455" name="Button 1015" hidden="1">
              <a:extLst>
                <a:ext uri="{63B3BB69-23CF-44E3-9099-C40C66FF867C}">
                  <a14:compatExt spid="_x0000_s624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655428</xdr:row>
          <xdr:rowOff>0</xdr:rowOff>
        </xdr:from>
        <xdr:to>
          <xdr:col>15107</xdr:col>
          <xdr:colOff>0</xdr:colOff>
          <xdr:row>655428</xdr:row>
          <xdr:rowOff>0</xdr:rowOff>
        </xdr:to>
        <xdr:sp macro="" textlink="">
          <xdr:nvSpPr>
            <xdr:cNvPr id="62456" name="Button 1016" hidden="1">
              <a:extLst>
                <a:ext uri="{63B3BB69-23CF-44E3-9099-C40C66FF867C}">
                  <a14:compatExt spid="_x0000_s624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720964</xdr:row>
          <xdr:rowOff>0</xdr:rowOff>
        </xdr:from>
        <xdr:to>
          <xdr:col>15107</xdr:col>
          <xdr:colOff>0</xdr:colOff>
          <xdr:row>720964</xdr:row>
          <xdr:rowOff>0</xdr:rowOff>
        </xdr:to>
        <xdr:sp macro="" textlink="">
          <xdr:nvSpPr>
            <xdr:cNvPr id="62457" name="Button 1017" hidden="1">
              <a:extLst>
                <a:ext uri="{63B3BB69-23CF-44E3-9099-C40C66FF867C}">
                  <a14:compatExt spid="_x0000_s624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786500</xdr:row>
          <xdr:rowOff>0</xdr:rowOff>
        </xdr:from>
        <xdr:to>
          <xdr:col>15107</xdr:col>
          <xdr:colOff>0</xdr:colOff>
          <xdr:row>786500</xdr:row>
          <xdr:rowOff>0</xdr:rowOff>
        </xdr:to>
        <xdr:sp macro="" textlink="">
          <xdr:nvSpPr>
            <xdr:cNvPr id="62458" name="Button 1018" hidden="1">
              <a:extLst>
                <a:ext uri="{63B3BB69-23CF-44E3-9099-C40C66FF867C}">
                  <a14:compatExt spid="_x0000_s624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852036</xdr:row>
          <xdr:rowOff>0</xdr:rowOff>
        </xdr:from>
        <xdr:to>
          <xdr:col>15107</xdr:col>
          <xdr:colOff>0</xdr:colOff>
          <xdr:row>852036</xdr:row>
          <xdr:rowOff>0</xdr:rowOff>
        </xdr:to>
        <xdr:sp macro="" textlink="">
          <xdr:nvSpPr>
            <xdr:cNvPr id="62459" name="Button 1019" hidden="1">
              <a:extLst>
                <a:ext uri="{63B3BB69-23CF-44E3-9099-C40C66FF867C}">
                  <a14:compatExt spid="_x0000_s624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917572</xdr:row>
          <xdr:rowOff>0</xdr:rowOff>
        </xdr:from>
        <xdr:to>
          <xdr:col>15107</xdr:col>
          <xdr:colOff>0</xdr:colOff>
          <xdr:row>917572</xdr:row>
          <xdr:rowOff>0</xdr:rowOff>
        </xdr:to>
        <xdr:sp macro="" textlink="">
          <xdr:nvSpPr>
            <xdr:cNvPr id="62460" name="Button 1020" hidden="1">
              <a:extLst>
                <a:ext uri="{63B3BB69-23CF-44E3-9099-C40C66FF867C}">
                  <a14:compatExt spid="_x0000_s624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15107</xdr:col>
          <xdr:colOff>0</xdr:colOff>
          <xdr:row>983108</xdr:row>
          <xdr:rowOff>0</xdr:rowOff>
        </xdr:from>
        <xdr:to>
          <xdr:col>15107</xdr:col>
          <xdr:colOff>0</xdr:colOff>
          <xdr:row>983108</xdr:row>
          <xdr:rowOff>0</xdr:rowOff>
        </xdr:to>
        <xdr:sp macro="" textlink="">
          <xdr:nvSpPr>
            <xdr:cNvPr id="62461" name="Button 1021" hidden="1">
              <a:extLst>
                <a:ext uri="{63B3BB69-23CF-44E3-9099-C40C66FF867C}">
                  <a14:compatExt spid="_x0000_s624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67</xdr:row>
          <xdr:rowOff>0</xdr:rowOff>
        </xdr:from>
        <xdr:to>
          <xdr:col>15363</xdr:col>
          <xdr:colOff>0</xdr:colOff>
          <xdr:row>67</xdr:row>
          <xdr:rowOff>0</xdr:rowOff>
        </xdr:to>
        <xdr:sp macro="" textlink="">
          <xdr:nvSpPr>
            <xdr:cNvPr id="62462" name="Button 1022" hidden="1">
              <a:extLst>
                <a:ext uri="{63B3BB69-23CF-44E3-9099-C40C66FF867C}">
                  <a14:compatExt spid="_x0000_s624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65604</xdr:row>
          <xdr:rowOff>0</xdr:rowOff>
        </xdr:from>
        <xdr:to>
          <xdr:col>15363</xdr:col>
          <xdr:colOff>0</xdr:colOff>
          <xdr:row>65604</xdr:row>
          <xdr:rowOff>0</xdr:rowOff>
        </xdr:to>
        <xdr:sp macro="" textlink="">
          <xdr:nvSpPr>
            <xdr:cNvPr id="62463" name="Button 1023" hidden="1">
              <a:extLst>
                <a:ext uri="{63B3BB69-23CF-44E3-9099-C40C66FF867C}">
                  <a14:compatExt spid="_x0000_s624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131140</xdr:row>
          <xdr:rowOff>0</xdr:rowOff>
        </xdr:from>
        <xdr:to>
          <xdr:col>15363</xdr:col>
          <xdr:colOff>0</xdr:colOff>
          <xdr:row>131140</xdr:row>
          <xdr:rowOff>0</xdr:rowOff>
        </xdr:to>
        <xdr:sp macro="" textlink="">
          <xdr:nvSpPr>
            <xdr:cNvPr id="77824" name="Button 1024" hidden="1">
              <a:extLst>
                <a:ext uri="{63B3BB69-23CF-44E3-9099-C40C66FF867C}">
                  <a14:compatExt spid="_x0000_s7782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196676</xdr:row>
          <xdr:rowOff>0</xdr:rowOff>
        </xdr:from>
        <xdr:to>
          <xdr:col>15363</xdr:col>
          <xdr:colOff>0</xdr:colOff>
          <xdr:row>196676</xdr:row>
          <xdr:rowOff>0</xdr:rowOff>
        </xdr:to>
        <xdr:sp macro="" textlink="">
          <xdr:nvSpPr>
            <xdr:cNvPr id="77825" name="Button 1025" hidden="1">
              <a:extLst>
                <a:ext uri="{63B3BB69-23CF-44E3-9099-C40C66FF867C}">
                  <a14:compatExt spid="_x0000_s778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262212</xdr:row>
          <xdr:rowOff>0</xdr:rowOff>
        </xdr:from>
        <xdr:to>
          <xdr:col>15363</xdr:col>
          <xdr:colOff>0</xdr:colOff>
          <xdr:row>262212</xdr:row>
          <xdr:rowOff>0</xdr:rowOff>
        </xdr:to>
        <xdr:sp macro="" textlink="">
          <xdr:nvSpPr>
            <xdr:cNvPr id="77826" name="Button 1026" hidden="1">
              <a:extLst>
                <a:ext uri="{63B3BB69-23CF-44E3-9099-C40C66FF867C}">
                  <a14:compatExt spid="_x0000_s778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327748</xdr:row>
          <xdr:rowOff>0</xdr:rowOff>
        </xdr:from>
        <xdr:to>
          <xdr:col>15363</xdr:col>
          <xdr:colOff>0</xdr:colOff>
          <xdr:row>327748</xdr:row>
          <xdr:rowOff>0</xdr:rowOff>
        </xdr:to>
        <xdr:sp macro="" textlink="">
          <xdr:nvSpPr>
            <xdr:cNvPr id="77827" name="Button 1027" hidden="1">
              <a:extLst>
                <a:ext uri="{63B3BB69-23CF-44E3-9099-C40C66FF867C}">
                  <a14:compatExt spid="_x0000_s7782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393284</xdr:row>
          <xdr:rowOff>0</xdr:rowOff>
        </xdr:from>
        <xdr:to>
          <xdr:col>15363</xdr:col>
          <xdr:colOff>0</xdr:colOff>
          <xdr:row>393284</xdr:row>
          <xdr:rowOff>0</xdr:rowOff>
        </xdr:to>
        <xdr:sp macro="" textlink="">
          <xdr:nvSpPr>
            <xdr:cNvPr id="77828" name="Button 1028" hidden="1">
              <a:extLst>
                <a:ext uri="{63B3BB69-23CF-44E3-9099-C40C66FF867C}">
                  <a14:compatExt spid="_x0000_s7782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458820</xdr:row>
          <xdr:rowOff>0</xdr:rowOff>
        </xdr:from>
        <xdr:to>
          <xdr:col>15363</xdr:col>
          <xdr:colOff>0</xdr:colOff>
          <xdr:row>458820</xdr:row>
          <xdr:rowOff>0</xdr:rowOff>
        </xdr:to>
        <xdr:sp macro="" textlink="">
          <xdr:nvSpPr>
            <xdr:cNvPr id="77829" name="Button 1029" hidden="1">
              <a:extLst>
                <a:ext uri="{63B3BB69-23CF-44E3-9099-C40C66FF867C}">
                  <a14:compatExt spid="_x0000_s7782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524356</xdr:row>
          <xdr:rowOff>0</xdr:rowOff>
        </xdr:from>
        <xdr:to>
          <xdr:col>15363</xdr:col>
          <xdr:colOff>0</xdr:colOff>
          <xdr:row>524356</xdr:row>
          <xdr:rowOff>0</xdr:rowOff>
        </xdr:to>
        <xdr:sp macro="" textlink="">
          <xdr:nvSpPr>
            <xdr:cNvPr id="77830" name="Button 1030" hidden="1">
              <a:extLst>
                <a:ext uri="{63B3BB69-23CF-44E3-9099-C40C66FF867C}">
                  <a14:compatExt spid="_x0000_s7783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589892</xdr:row>
          <xdr:rowOff>0</xdr:rowOff>
        </xdr:from>
        <xdr:to>
          <xdr:col>15363</xdr:col>
          <xdr:colOff>0</xdr:colOff>
          <xdr:row>589892</xdr:row>
          <xdr:rowOff>0</xdr:rowOff>
        </xdr:to>
        <xdr:sp macro="" textlink="">
          <xdr:nvSpPr>
            <xdr:cNvPr id="77831" name="Button 1031" hidden="1">
              <a:extLst>
                <a:ext uri="{63B3BB69-23CF-44E3-9099-C40C66FF867C}">
                  <a14:compatExt spid="_x0000_s7783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655428</xdr:row>
          <xdr:rowOff>0</xdr:rowOff>
        </xdr:from>
        <xdr:to>
          <xdr:col>15363</xdr:col>
          <xdr:colOff>0</xdr:colOff>
          <xdr:row>655428</xdr:row>
          <xdr:rowOff>0</xdr:rowOff>
        </xdr:to>
        <xdr:sp macro="" textlink="">
          <xdr:nvSpPr>
            <xdr:cNvPr id="77832" name="Button 1032" hidden="1">
              <a:extLst>
                <a:ext uri="{63B3BB69-23CF-44E3-9099-C40C66FF867C}">
                  <a14:compatExt spid="_x0000_s778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720964</xdr:row>
          <xdr:rowOff>0</xdr:rowOff>
        </xdr:from>
        <xdr:to>
          <xdr:col>15363</xdr:col>
          <xdr:colOff>0</xdr:colOff>
          <xdr:row>720964</xdr:row>
          <xdr:rowOff>0</xdr:rowOff>
        </xdr:to>
        <xdr:sp macro="" textlink="">
          <xdr:nvSpPr>
            <xdr:cNvPr id="77833" name="Button 1033" hidden="1">
              <a:extLst>
                <a:ext uri="{63B3BB69-23CF-44E3-9099-C40C66FF867C}">
                  <a14:compatExt spid="_x0000_s7783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786500</xdr:row>
          <xdr:rowOff>0</xdr:rowOff>
        </xdr:from>
        <xdr:to>
          <xdr:col>15363</xdr:col>
          <xdr:colOff>0</xdr:colOff>
          <xdr:row>786500</xdr:row>
          <xdr:rowOff>0</xdr:rowOff>
        </xdr:to>
        <xdr:sp macro="" textlink="">
          <xdr:nvSpPr>
            <xdr:cNvPr id="77834" name="Button 1034" hidden="1">
              <a:extLst>
                <a:ext uri="{63B3BB69-23CF-44E3-9099-C40C66FF867C}">
                  <a14:compatExt spid="_x0000_s7783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852036</xdr:row>
          <xdr:rowOff>0</xdr:rowOff>
        </xdr:from>
        <xdr:to>
          <xdr:col>15363</xdr:col>
          <xdr:colOff>0</xdr:colOff>
          <xdr:row>852036</xdr:row>
          <xdr:rowOff>0</xdr:rowOff>
        </xdr:to>
        <xdr:sp macro="" textlink="">
          <xdr:nvSpPr>
            <xdr:cNvPr id="77835" name="Button 1035" hidden="1">
              <a:extLst>
                <a:ext uri="{63B3BB69-23CF-44E3-9099-C40C66FF867C}">
                  <a14:compatExt spid="_x0000_s7783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917572</xdr:row>
          <xdr:rowOff>0</xdr:rowOff>
        </xdr:from>
        <xdr:to>
          <xdr:col>15363</xdr:col>
          <xdr:colOff>0</xdr:colOff>
          <xdr:row>917572</xdr:row>
          <xdr:rowOff>0</xdr:rowOff>
        </xdr:to>
        <xdr:sp macro="" textlink="">
          <xdr:nvSpPr>
            <xdr:cNvPr id="77836" name="Button 1036" hidden="1">
              <a:extLst>
                <a:ext uri="{63B3BB69-23CF-44E3-9099-C40C66FF867C}">
                  <a14:compatExt spid="_x0000_s7783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15363</xdr:col>
          <xdr:colOff>0</xdr:colOff>
          <xdr:row>983108</xdr:row>
          <xdr:rowOff>0</xdr:rowOff>
        </xdr:from>
        <xdr:to>
          <xdr:col>15363</xdr:col>
          <xdr:colOff>0</xdr:colOff>
          <xdr:row>983108</xdr:row>
          <xdr:rowOff>0</xdr:rowOff>
        </xdr:to>
        <xdr:sp macro="" textlink="">
          <xdr:nvSpPr>
            <xdr:cNvPr id="77837" name="Button 1037" hidden="1">
              <a:extLst>
                <a:ext uri="{63B3BB69-23CF-44E3-9099-C40C66FF867C}">
                  <a14:compatExt spid="_x0000_s7783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67</xdr:row>
          <xdr:rowOff>0</xdr:rowOff>
        </xdr:from>
        <xdr:to>
          <xdr:col>15619</xdr:col>
          <xdr:colOff>0</xdr:colOff>
          <xdr:row>67</xdr:row>
          <xdr:rowOff>0</xdr:rowOff>
        </xdr:to>
        <xdr:sp macro="" textlink="">
          <xdr:nvSpPr>
            <xdr:cNvPr id="77838" name="Button 1038" hidden="1">
              <a:extLst>
                <a:ext uri="{63B3BB69-23CF-44E3-9099-C40C66FF867C}">
                  <a14:compatExt spid="_x0000_s7783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65604</xdr:row>
          <xdr:rowOff>0</xdr:rowOff>
        </xdr:from>
        <xdr:to>
          <xdr:col>15619</xdr:col>
          <xdr:colOff>0</xdr:colOff>
          <xdr:row>65604</xdr:row>
          <xdr:rowOff>0</xdr:rowOff>
        </xdr:to>
        <xdr:sp macro="" textlink="">
          <xdr:nvSpPr>
            <xdr:cNvPr id="77839" name="Button 1039" hidden="1">
              <a:extLst>
                <a:ext uri="{63B3BB69-23CF-44E3-9099-C40C66FF867C}">
                  <a14:compatExt spid="_x0000_s7783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131140</xdr:row>
          <xdr:rowOff>0</xdr:rowOff>
        </xdr:from>
        <xdr:to>
          <xdr:col>15619</xdr:col>
          <xdr:colOff>0</xdr:colOff>
          <xdr:row>131140</xdr:row>
          <xdr:rowOff>0</xdr:rowOff>
        </xdr:to>
        <xdr:sp macro="" textlink="">
          <xdr:nvSpPr>
            <xdr:cNvPr id="77840" name="Button 1040" hidden="1">
              <a:extLst>
                <a:ext uri="{63B3BB69-23CF-44E3-9099-C40C66FF867C}">
                  <a14:compatExt spid="_x0000_s7784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196676</xdr:row>
          <xdr:rowOff>0</xdr:rowOff>
        </xdr:from>
        <xdr:to>
          <xdr:col>15619</xdr:col>
          <xdr:colOff>0</xdr:colOff>
          <xdr:row>196676</xdr:row>
          <xdr:rowOff>0</xdr:rowOff>
        </xdr:to>
        <xdr:sp macro="" textlink="">
          <xdr:nvSpPr>
            <xdr:cNvPr id="77841" name="Button 1041" hidden="1">
              <a:extLst>
                <a:ext uri="{63B3BB69-23CF-44E3-9099-C40C66FF867C}">
                  <a14:compatExt spid="_x0000_s7784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262212</xdr:row>
          <xdr:rowOff>0</xdr:rowOff>
        </xdr:from>
        <xdr:to>
          <xdr:col>15619</xdr:col>
          <xdr:colOff>0</xdr:colOff>
          <xdr:row>262212</xdr:row>
          <xdr:rowOff>0</xdr:rowOff>
        </xdr:to>
        <xdr:sp macro="" textlink="">
          <xdr:nvSpPr>
            <xdr:cNvPr id="77842" name="Button 1042" hidden="1">
              <a:extLst>
                <a:ext uri="{63B3BB69-23CF-44E3-9099-C40C66FF867C}">
                  <a14:compatExt spid="_x0000_s7784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327748</xdr:row>
          <xdr:rowOff>0</xdr:rowOff>
        </xdr:from>
        <xdr:to>
          <xdr:col>15619</xdr:col>
          <xdr:colOff>0</xdr:colOff>
          <xdr:row>327748</xdr:row>
          <xdr:rowOff>0</xdr:rowOff>
        </xdr:to>
        <xdr:sp macro="" textlink="">
          <xdr:nvSpPr>
            <xdr:cNvPr id="77843" name="Button 1043" hidden="1">
              <a:extLst>
                <a:ext uri="{63B3BB69-23CF-44E3-9099-C40C66FF867C}">
                  <a14:compatExt spid="_x0000_s7784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393284</xdr:row>
          <xdr:rowOff>0</xdr:rowOff>
        </xdr:from>
        <xdr:to>
          <xdr:col>15619</xdr:col>
          <xdr:colOff>0</xdr:colOff>
          <xdr:row>393284</xdr:row>
          <xdr:rowOff>0</xdr:rowOff>
        </xdr:to>
        <xdr:sp macro="" textlink="">
          <xdr:nvSpPr>
            <xdr:cNvPr id="77844" name="Button 1044" hidden="1">
              <a:extLst>
                <a:ext uri="{63B3BB69-23CF-44E3-9099-C40C66FF867C}">
                  <a14:compatExt spid="_x0000_s7784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458820</xdr:row>
          <xdr:rowOff>0</xdr:rowOff>
        </xdr:from>
        <xdr:to>
          <xdr:col>15619</xdr:col>
          <xdr:colOff>0</xdr:colOff>
          <xdr:row>458820</xdr:row>
          <xdr:rowOff>0</xdr:rowOff>
        </xdr:to>
        <xdr:sp macro="" textlink="">
          <xdr:nvSpPr>
            <xdr:cNvPr id="77845" name="Button 1045" hidden="1">
              <a:extLst>
                <a:ext uri="{63B3BB69-23CF-44E3-9099-C40C66FF867C}">
                  <a14:compatExt spid="_x0000_s7784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524356</xdr:row>
          <xdr:rowOff>0</xdr:rowOff>
        </xdr:from>
        <xdr:to>
          <xdr:col>15619</xdr:col>
          <xdr:colOff>0</xdr:colOff>
          <xdr:row>524356</xdr:row>
          <xdr:rowOff>0</xdr:rowOff>
        </xdr:to>
        <xdr:sp macro="" textlink="">
          <xdr:nvSpPr>
            <xdr:cNvPr id="77846" name="Button 1046" hidden="1">
              <a:extLst>
                <a:ext uri="{63B3BB69-23CF-44E3-9099-C40C66FF867C}">
                  <a14:compatExt spid="_x0000_s7784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589892</xdr:row>
          <xdr:rowOff>0</xdr:rowOff>
        </xdr:from>
        <xdr:to>
          <xdr:col>15619</xdr:col>
          <xdr:colOff>0</xdr:colOff>
          <xdr:row>589892</xdr:row>
          <xdr:rowOff>0</xdr:rowOff>
        </xdr:to>
        <xdr:sp macro="" textlink="">
          <xdr:nvSpPr>
            <xdr:cNvPr id="77847" name="Button 1047" hidden="1">
              <a:extLst>
                <a:ext uri="{63B3BB69-23CF-44E3-9099-C40C66FF867C}">
                  <a14:compatExt spid="_x0000_s7784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655428</xdr:row>
          <xdr:rowOff>0</xdr:rowOff>
        </xdr:from>
        <xdr:to>
          <xdr:col>15619</xdr:col>
          <xdr:colOff>0</xdr:colOff>
          <xdr:row>655428</xdr:row>
          <xdr:rowOff>0</xdr:rowOff>
        </xdr:to>
        <xdr:sp macro="" textlink="">
          <xdr:nvSpPr>
            <xdr:cNvPr id="77848" name="Button 1048" hidden="1">
              <a:extLst>
                <a:ext uri="{63B3BB69-23CF-44E3-9099-C40C66FF867C}">
                  <a14:compatExt spid="_x0000_s7784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720964</xdr:row>
          <xdr:rowOff>0</xdr:rowOff>
        </xdr:from>
        <xdr:to>
          <xdr:col>15619</xdr:col>
          <xdr:colOff>0</xdr:colOff>
          <xdr:row>720964</xdr:row>
          <xdr:rowOff>0</xdr:rowOff>
        </xdr:to>
        <xdr:sp macro="" textlink="">
          <xdr:nvSpPr>
            <xdr:cNvPr id="77849" name="Button 1049" hidden="1">
              <a:extLst>
                <a:ext uri="{63B3BB69-23CF-44E3-9099-C40C66FF867C}">
                  <a14:compatExt spid="_x0000_s7784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786500</xdr:row>
          <xdr:rowOff>0</xdr:rowOff>
        </xdr:from>
        <xdr:to>
          <xdr:col>15619</xdr:col>
          <xdr:colOff>0</xdr:colOff>
          <xdr:row>786500</xdr:row>
          <xdr:rowOff>0</xdr:rowOff>
        </xdr:to>
        <xdr:sp macro="" textlink="">
          <xdr:nvSpPr>
            <xdr:cNvPr id="77850" name="Button 1050" hidden="1">
              <a:extLst>
                <a:ext uri="{63B3BB69-23CF-44E3-9099-C40C66FF867C}">
                  <a14:compatExt spid="_x0000_s7785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852036</xdr:row>
          <xdr:rowOff>0</xdr:rowOff>
        </xdr:from>
        <xdr:to>
          <xdr:col>15619</xdr:col>
          <xdr:colOff>0</xdr:colOff>
          <xdr:row>852036</xdr:row>
          <xdr:rowOff>0</xdr:rowOff>
        </xdr:to>
        <xdr:sp macro="" textlink="">
          <xdr:nvSpPr>
            <xdr:cNvPr id="77851" name="Button 1051" hidden="1">
              <a:extLst>
                <a:ext uri="{63B3BB69-23CF-44E3-9099-C40C66FF867C}">
                  <a14:compatExt spid="_x0000_s778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917572</xdr:row>
          <xdr:rowOff>0</xdr:rowOff>
        </xdr:from>
        <xdr:to>
          <xdr:col>15619</xdr:col>
          <xdr:colOff>0</xdr:colOff>
          <xdr:row>917572</xdr:row>
          <xdr:rowOff>0</xdr:rowOff>
        </xdr:to>
        <xdr:sp macro="" textlink="">
          <xdr:nvSpPr>
            <xdr:cNvPr id="77852" name="Button 1052" hidden="1">
              <a:extLst>
                <a:ext uri="{63B3BB69-23CF-44E3-9099-C40C66FF867C}">
                  <a14:compatExt spid="_x0000_s7785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15619</xdr:col>
          <xdr:colOff>0</xdr:colOff>
          <xdr:row>983108</xdr:row>
          <xdr:rowOff>0</xdr:rowOff>
        </xdr:from>
        <xdr:to>
          <xdr:col>15619</xdr:col>
          <xdr:colOff>0</xdr:colOff>
          <xdr:row>983108</xdr:row>
          <xdr:rowOff>0</xdr:rowOff>
        </xdr:to>
        <xdr:sp macro="" textlink="">
          <xdr:nvSpPr>
            <xdr:cNvPr id="77853" name="Button 1053" hidden="1">
              <a:extLst>
                <a:ext uri="{63B3BB69-23CF-44E3-9099-C40C66FF867C}">
                  <a14:compatExt spid="_x0000_s7785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67</xdr:row>
          <xdr:rowOff>0</xdr:rowOff>
        </xdr:from>
        <xdr:to>
          <xdr:col>15875</xdr:col>
          <xdr:colOff>0</xdr:colOff>
          <xdr:row>67</xdr:row>
          <xdr:rowOff>0</xdr:rowOff>
        </xdr:to>
        <xdr:sp macro="" textlink="">
          <xdr:nvSpPr>
            <xdr:cNvPr id="77854" name="Button 1054" hidden="1">
              <a:extLst>
                <a:ext uri="{63B3BB69-23CF-44E3-9099-C40C66FF867C}">
                  <a14:compatExt spid="_x0000_s7785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65604</xdr:row>
          <xdr:rowOff>0</xdr:rowOff>
        </xdr:from>
        <xdr:to>
          <xdr:col>15875</xdr:col>
          <xdr:colOff>0</xdr:colOff>
          <xdr:row>65604</xdr:row>
          <xdr:rowOff>0</xdr:rowOff>
        </xdr:to>
        <xdr:sp macro="" textlink="">
          <xdr:nvSpPr>
            <xdr:cNvPr id="77855" name="Button 1055" hidden="1">
              <a:extLst>
                <a:ext uri="{63B3BB69-23CF-44E3-9099-C40C66FF867C}">
                  <a14:compatExt spid="_x0000_s7785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131140</xdr:row>
          <xdr:rowOff>0</xdr:rowOff>
        </xdr:from>
        <xdr:to>
          <xdr:col>15875</xdr:col>
          <xdr:colOff>0</xdr:colOff>
          <xdr:row>131140</xdr:row>
          <xdr:rowOff>0</xdr:rowOff>
        </xdr:to>
        <xdr:sp macro="" textlink="">
          <xdr:nvSpPr>
            <xdr:cNvPr id="77856" name="Button 1056" hidden="1">
              <a:extLst>
                <a:ext uri="{63B3BB69-23CF-44E3-9099-C40C66FF867C}">
                  <a14:compatExt spid="_x0000_s7785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196676</xdr:row>
          <xdr:rowOff>0</xdr:rowOff>
        </xdr:from>
        <xdr:to>
          <xdr:col>15875</xdr:col>
          <xdr:colOff>0</xdr:colOff>
          <xdr:row>196676</xdr:row>
          <xdr:rowOff>0</xdr:rowOff>
        </xdr:to>
        <xdr:sp macro="" textlink="">
          <xdr:nvSpPr>
            <xdr:cNvPr id="77857" name="Button 1057" hidden="1">
              <a:extLst>
                <a:ext uri="{63B3BB69-23CF-44E3-9099-C40C66FF867C}">
                  <a14:compatExt spid="_x0000_s778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262212</xdr:row>
          <xdr:rowOff>0</xdr:rowOff>
        </xdr:from>
        <xdr:to>
          <xdr:col>15875</xdr:col>
          <xdr:colOff>0</xdr:colOff>
          <xdr:row>262212</xdr:row>
          <xdr:rowOff>0</xdr:rowOff>
        </xdr:to>
        <xdr:sp macro="" textlink="">
          <xdr:nvSpPr>
            <xdr:cNvPr id="77858" name="Button 1058" hidden="1">
              <a:extLst>
                <a:ext uri="{63B3BB69-23CF-44E3-9099-C40C66FF867C}">
                  <a14:compatExt spid="_x0000_s778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327748</xdr:row>
          <xdr:rowOff>0</xdr:rowOff>
        </xdr:from>
        <xdr:to>
          <xdr:col>15875</xdr:col>
          <xdr:colOff>0</xdr:colOff>
          <xdr:row>327748</xdr:row>
          <xdr:rowOff>0</xdr:rowOff>
        </xdr:to>
        <xdr:sp macro="" textlink="">
          <xdr:nvSpPr>
            <xdr:cNvPr id="77859" name="Button 1059" hidden="1">
              <a:extLst>
                <a:ext uri="{63B3BB69-23CF-44E3-9099-C40C66FF867C}">
                  <a14:compatExt spid="_x0000_s7785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393284</xdr:row>
          <xdr:rowOff>0</xdr:rowOff>
        </xdr:from>
        <xdr:to>
          <xdr:col>15875</xdr:col>
          <xdr:colOff>0</xdr:colOff>
          <xdr:row>393284</xdr:row>
          <xdr:rowOff>0</xdr:rowOff>
        </xdr:to>
        <xdr:sp macro="" textlink="">
          <xdr:nvSpPr>
            <xdr:cNvPr id="77860" name="Button 1060" hidden="1">
              <a:extLst>
                <a:ext uri="{63B3BB69-23CF-44E3-9099-C40C66FF867C}">
                  <a14:compatExt spid="_x0000_s7786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458820</xdr:row>
          <xdr:rowOff>0</xdr:rowOff>
        </xdr:from>
        <xdr:to>
          <xdr:col>15875</xdr:col>
          <xdr:colOff>0</xdr:colOff>
          <xdr:row>458820</xdr:row>
          <xdr:rowOff>0</xdr:rowOff>
        </xdr:to>
        <xdr:sp macro="" textlink="">
          <xdr:nvSpPr>
            <xdr:cNvPr id="77861" name="Button 1061" hidden="1">
              <a:extLst>
                <a:ext uri="{63B3BB69-23CF-44E3-9099-C40C66FF867C}">
                  <a14:compatExt spid="_x0000_s7786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524356</xdr:row>
          <xdr:rowOff>0</xdr:rowOff>
        </xdr:from>
        <xdr:to>
          <xdr:col>15875</xdr:col>
          <xdr:colOff>0</xdr:colOff>
          <xdr:row>524356</xdr:row>
          <xdr:rowOff>0</xdr:rowOff>
        </xdr:to>
        <xdr:sp macro="" textlink="">
          <xdr:nvSpPr>
            <xdr:cNvPr id="77862" name="Button 1062" hidden="1">
              <a:extLst>
                <a:ext uri="{63B3BB69-23CF-44E3-9099-C40C66FF867C}">
                  <a14:compatExt spid="_x0000_s7786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589892</xdr:row>
          <xdr:rowOff>0</xdr:rowOff>
        </xdr:from>
        <xdr:to>
          <xdr:col>15875</xdr:col>
          <xdr:colOff>0</xdr:colOff>
          <xdr:row>589892</xdr:row>
          <xdr:rowOff>0</xdr:rowOff>
        </xdr:to>
        <xdr:sp macro="" textlink="">
          <xdr:nvSpPr>
            <xdr:cNvPr id="77863" name="Button 1063" hidden="1">
              <a:extLst>
                <a:ext uri="{63B3BB69-23CF-44E3-9099-C40C66FF867C}">
                  <a14:compatExt spid="_x0000_s7786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655428</xdr:row>
          <xdr:rowOff>0</xdr:rowOff>
        </xdr:from>
        <xdr:to>
          <xdr:col>15875</xdr:col>
          <xdr:colOff>0</xdr:colOff>
          <xdr:row>655428</xdr:row>
          <xdr:rowOff>0</xdr:rowOff>
        </xdr:to>
        <xdr:sp macro="" textlink="">
          <xdr:nvSpPr>
            <xdr:cNvPr id="77864" name="Button 1064" hidden="1">
              <a:extLst>
                <a:ext uri="{63B3BB69-23CF-44E3-9099-C40C66FF867C}">
                  <a14:compatExt spid="_x0000_s7786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720964</xdr:row>
          <xdr:rowOff>0</xdr:rowOff>
        </xdr:from>
        <xdr:to>
          <xdr:col>15875</xdr:col>
          <xdr:colOff>0</xdr:colOff>
          <xdr:row>720964</xdr:row>
          <xdr:rowOff>0</xdr:rowOff>
        </xdr:to>
        <xdr:sp macro="" textlink="">
          <xdr:nvSpPr>
            <xdr:cNvPr id="77865" name="Button 1065" hidden="1">
              <a:extLst>
                <a:ext uri="{63B3BB69-23CF-44E3-9099-C40C66FF867C}">
                  <a14:compatExt spid="_x0000_s7786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786500</xdr:row>
          <xdr:rowOff>0</xdr:rowOff>
        </xdr:from>
        <xdr:to>
          <xdr:col>15875</xdr:col>
          <xdr:colOff>0</xdr:colOff>
          <xdr:row>786500</xdr:row>
          <xdr:rowOff>0</xdr:rowOff>
        </xdr:to>
        <xdr:sp macro="" textlink="">
          <xdr:nvSpPr>
            <xdr:cNvPr id="77866" name="Button 1066" hidden="1">
              <a:extLst>
                <a:ext uri="{63B3BB69-23CF-44E3-9099-C40C66FF867C}">
                  <a14:compatExt spid="_x0000_s7786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852036</xdr:row>
          <xdr:rowOff>0</xdr:rowOff>
        </xdr:from>
        <xdr:to>
          <xdr:col>15875</xdr:col>
          <xdr:colOff>0</xdr:colOff>
          <xdr:row>852036</xdr:row>
          <xdr:rowOff>0</xdr:rowOff>
        </xdr:to>
        <xdr:sp macro="" textlink="">
          <xdr:nvSpPr>
            <xdr:cNvPr id="77867" name="Button 1067" hidden="1">
              <a:extLst>
                <a:ext uri="{63B3BB69-23CF-44E3-9099-C40C66FF867C}">
                  <a14:compatExt spid="_x0000_s7786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917572</xdr:row>
          <xdr:rowOff>0</xdr:rowOff>
        </xdr:from>
        <xdr:to>
          <xdr:col>15875</xdr:col>
          <xdr:colOff>0</xdr:colOff>
          <xdr:row>917572</xdr:row>
          <xdr:rowOff>0</xdr:rowOff>
        </xdr:to>
        <xdr:sp macro="" textlink="">
          <xdr:nvSpPr>
            <xdr:cNvPr id="77868" name="Button 1068" hidden="1">
              <a:extLst>
                <a:ext uri="{63B3BB69-23CF-44E3-9099-C40C66FF867C}">
                  <a14:compatExt spid="_x0000_s7786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15875</xdr:col>
          <xdr:colOff>0</xdr:colOff>
          <xdr:row>983108</xdr:row>
          <xdr:rowOff>0</xdr:rowOff>
        </xdr:from>
        <xdr:to>
          <xdr:col>15875</xdr:col>
          <xdr:colOff>0</xdr:colOff>
          <xdr:row>983108</xdr:row>
          <xdr:rowOff>0</xdr:rowOff>
        </xdr:to>
        <xdr:sp macro="" textlink="">
          <xdr:nvSpPr>
            <xdr:cNvPr id="77869" name="Button 1069" hidden="1">
              <a:extLst>
                <a:ext uri="{63B3BB69-23CF-44E3-9099-C40C66FF867C}">
                  <a14:compatExt spid="_x0000_s7786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67</xdr:row>
          <xdr:rowOff>0</xdr:rowOff>
        </xdr:from>
        <xdr:to>
          <xdr:col>16131</xdr:col>
          <xdr:colOff>0</xdr:colOff>
          <xdr:row>67</xdr:row>
          <xdr:rowOff>0</xdr:rowOff>
        </xdr:to>
        <xdr:sp macro="" textlink="">
          <xdr:nvSpPr>
            <xdr:cNvPr id="77870" name="Button 1070" hidden="1">
              <a:extLst>
                <a:ext uri="{63B3BB69-23CF-44E3-9099-C40C66FF867C}">
                  <a14:compatExt spid="_x0000_s7787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65604</xdr:row>
          <xdr:rowOff>0</xdr:rowOff>
        </xdr:from>
        <xdr:to>
          <xdr:col>16131</xdr:col>
          <xdr:colOff>0</xdr:colOff>
          <xdr:row>65604</xdr:row>
          <xdr:rowOff>0</xdr:rowOff>
        </xdr:to>
        <xdr:sp macro="" textlink="">
          <xdr:nvSpPr>
            <xdr:cNvPr id="77871" name="Button 1071" hidden="1">
              <a:extLst>
                <a:ext uri="{63B3BB69-23CF-44E3-9099-C40C66FF867C}">
                  <a14:compatExt spid="_x0000_s7787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131140</xdr:row>
          <xdr:rowOff>0</xdr:rowOff>
        </xdr:from>
        <xdr:to>
          <xdr:col>16131</xdr:col>
          <xdr:colOff>0</xdr:colOff>
          <xdr:row>131140</xdr:row>
          <xdr:rowOff>0</xdr:rowOff>
        </xdr:to>
        <xdr:sp macro="" textlink="">
          <xdr:nvSpPr>
            <xdr:cNvPr id="77872" name="Button 1072" hidden="1">
              <a:extLst>
                <a:ext uri="{63B3BB69-23CF-44E3-9099-C40C66FF867C}">
                  <a14:compatExt spid="_x0000_s7787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196676</xdr:row>
          <xdr:rowOff>0</xdr:rowOff>
        </xdr:from>
        <xdr:to>
          <xdr:col>16131</xdr:col>
          <xdr:colOff>0</xdr:colOff>
          <xdr:row>196676</xdr:row>
          <xdr:rowOff>0</xdr:rowOff>
        </xdr:to>
        <xdr:sp macro="" textlink="">
          <xdr:nvSpPr>
            <xdr:cNvPr id="77873" name="Button 1073" hidden="1">
              <a:extLst>
                <a:ext uri="{63B3BB69-23CF-44E3-9099-C40C66FF867C}">
                  <a14:compatExt spid="_x0000_s7787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262212</xdr:row>
          <xdr:rowOff>0</xdr:rowOff>
        </xdr:from>
        <xdr:to>
          <xdr:col>16131</xdr:col>
          <xdr:colOff>0</xdr:colOff>
          <xdr:row>262212</xdr:row>
          <xdr:rowOff>0</xdr:rowOff>
        </xdr:to>
        <xdr:sp macro="" textlink="">
          <xdr:nvSpPr>
            <xdr:cNvPr id="77874" name="Button 1074" hidden="1">
              <a:extLst>
                <a:ext uri="{63B3BB69-23CF-44E3-9099-C40C66FF867C}">
                  <a14:compatExt spid="_x0000_s7787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327748</xdr:row>
          <xdr:rowOff>0</xdr:rowOff>
        </xdr:from>
        <xdr:to>
          <xdr:col>16131</xdr:col>
          <xdr:colOff>0</xdr:colOff>
          <xdr:row>327748</xdr:row>
          <xdr:rowOff>0</xdr:rowOff>
        </xdr:to>
        <xdr:sp macro="" textlink="">
          <xdr:nvSpPr>
            <xdr:cNvPr id="77875" name="Button 1075" hidden="1">
              <a:extLst>
                <a:ext uri="{63B3BB69-23CF-44E3-9099-C40C66FF867C}">
                  <a14:compatExt spid="_x0000_s778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393284</xdr:row>
          <xdr:rowOff>0</xdr:rowOff>
        </xdr:from>
        <xdr:to>
          <xdr:col>16131</xdr:col>
          <xdr:colOff>0</xdr:colOff>
          <xdr:row>393284</xdr:row>
          <xdr:rowOff>0</xdr:rowOff>
        </xdr:to>
        <xdr:sp macro="" textlink="">
          <xdr:nvSpPr>
            <xdr:cNvPr id="77876" name="Button 1076" hidden="1">
              <a:extLst>
                <a:ext uri="{63B3BB69-23CF-44E3-9099-C40C66FF867C}">
                  <a14:compatExt spid="_x0000_s778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458820</xdr:row>
          <xdr:rowOff>0</xdr:rowOff>
        </xdr:from>
        <xdr:to>
          <xdr:col>16131</xdr:col>
          <xdr:colOff>0</xdr:colOff>
          <xdr:row>458820</xdr:row>
          <xdr:rowOff>0</xdr:rowOff>
        </xdr:to>
        <xdr:sp macro="" textlink="">
          <xdr:nvSpPr>
            <xdr:cNvPr id="77877" name="Button 1077" hidden="1">
              <a:extLst>
                <a:ext uri="{63B3BB69-23CF-44E3-9099-C40C66FF867C}">
                  <a14:compatExt spid="_x0000_s7787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524356</xdr:row>
          <xdr:rowOff>0</xdr:rowOff>
        </xdr:from>
        <xdr:to>
          <xdr:col>16131</xdr:col>
          <xdr:colOff>0</xdr:colOff>
          <xdr:row>524356</xdr:row>
          <xdr:rowOff>0</xdr:rowOff>
        </xdr:to>
        <xdr:sp macro="" textlink="">
          <xdr:nvSpPr>
            <xdr:cNvPr id="77878" name="Button 1078" hidden="1">
              <a:extLst>
                <a:ext uri="{63B3BB69-23CF-44E3-9099-C40C66FF867C}">
                  <a14:compatExt spid="_x0000_s7787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589892</xdr:row>
          <xdr:rowOff>0</xdr:rowOff>
        </xdr:from>
        <xdr:to>
          <xdr:col>16131</xdr:col>
          <xdr:colOff>0</xdr:colOff>
          <xdr:row>589892</xdr:row>
          <xdr:rowOff>0</xdr:rowOff>
        </xdr:to>
        <xdr:sp macro="" textlink="">
          <xdr:nvSpPr>
            <xdr:cNvPr id="77879" name="Button 1079" hidden="1">
              <a:extLst>
                <a:ext uri="{63B3BB69-23CF-44E3-9099-C40C66FF867C}">
                  <a14:compatExt spid="_x0000_s77879"/>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655428</xdr:row>
          <xdr:rowOff>0</xdr:rowOff>
        </xdr:from>
        <xdr:to>
          <xdr:col>16131</xdr:col>
          <xdr:colOff>0</xdr:colOff>
          <xdr:row>655428</xdr:row>
          <xdr:rowOff>0</xdr:rowOff>
        </xdr:to>
        <xdr:sp macro="" textlink="">
          <xdr:nvSpPr>
            <xdr:cNvPr id="77880" name="Button 1080" hidden="1">
              <a:extLst>
                <a:ext uri="{63B3BB69-23CF-44E3-9099-C40C66FF867C}">
                  <a14:compatExt spid="_x0000_s77880"/>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720964</xdr:row>
          <xdr:rowOff>0</xdr:rowOff>
        </xdr:from>
        <xdr:to>
          <xdr:col>16131</xdr:col>
          <xdr:colOff>0</xdr:colOff>
          <xdr:row>720964</xdr:row>
          <xdr:rowOff>0</xdr:rowOff>
        </xdr:to>
        <xdr:sp macro="" textlink="">
          <xdr:nvSpPr>
            <xdr:cNvPr id="77881" name="Button 1081" hidden="1">
              <a:extLst>
                <a:ext uri="{63B3BB69-23CF-44E3-9099-C40C66FF867C}">
                  <a14:compatExt spid="_x0000_s7788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786500</xdr:row>
          <xdr:rowOff>0</xdr:rowOff>
        </xdr:from>
        <xdr:to>
          <xdr:col>16131</xdr:col>
          <xdr:colOff>0</xdr:colOff>
          <xdr:row>786500</xdr:row>
          <xdr:rowOff>0</xdr:rowOff>
        </xdr:to>
        <xdr:sp macro="" textlink="">
          <xdr:nvSpPr>
            <xdr:cNvPr id="77882" name="Button 1082" hidden="1">
              <a:extLst>
                <a:ext uri="{63B3BB69-23CF-44E3-9099-C40C66FF867C}">
                  <a14:compatExt spid="_x0000_s778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852036</xdr:row>
          <xdr:rowOff>0</xdr:rowOff>
        </xdr:from>
        <xdr:to>
          <xdr:col>16131</xdr:col>
          <xdr:colOff>0</xdr:colOff>
          <xdr:row>852036</xdr:row>
          <xdr:rowOff>0</xdr:rowOff>
        </xdr:to>
        <xdr:sp macro="" textlink="">
          <xdr:nvSpPr>
            <xdr:cNvPr id="77883" name="Button 1083" hidden="1">
              <a:extLst>
                <a:ext uri="{63B3BB69-23CF-44E3-9099-C40C66FF867C}">
                  <a14:compatExt spid="_x0000_s778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917572</xdr:row>
          <xdr:rowOff>0</xdr:rowOff>
        </xdr:from>
        <xdr:to>
          <xdr:col>16131</xdr:col>
          <xdr:colOff>0</xdr:colOff>
          <xdr:row>917572</xdr:row>
          <xdr:rowOff>0</xdr:rowOff>
        </xdr:to>
        <xdr:sp macro="" textlink="">
          <xdr:nvSpPr>
            <xdr:cNvPr id="77884" name="Button 1084" hidden="1">
              <a:extLst>
                <a:ext uri="{63B3BB69-23CF-44E3-9099-C40C66FF867C}">
                  <a14:compatExt spid="_x0000_s77884"/>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16131</xdr:col>
          <xdr:colOff>0</xdr:colOff>
          <xdr:row>983108</xdr:row>
          <xdr:rowOff>0</xdr:rowOff>
        </xdr:from>
        <xdr:to>
          <xdr:col>16131</xdr:col>
          <xdr:colOff>0</xdr:colOff>
          <xdr:row>983108</xdr:row>
          <xdr:rowOff>0</xdr:rowOff>
        </xdr:to>
        <xdr:sp macro="" textlink="">
          <xdr:nvSpPr>
            <xdr:cNvPr id="77885" name="Button 1085" hidden="1">
              <a:extLst>
                <a:ext uri="{63B3BB69-23CF-44E3-9099-C40C66FF867C}">
                  <a14:compatExt spid="_x0000_s7788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55</a:t>
              </a:r>
            </a:p>
          </xdr:txBody>
        </xdr:sp>
        <xdr:clientData fLock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64</xdr:row>
          <xdr:rowOff>114300</xdr:rowOff>
        </xdr:from>
        <xdr:to>
          <xdr:col>0</xdr:col>
          <xdr:colOff>0</xdr:colOff>
          <xdr:row>68</xdr:row>
          <xdr:rowOff>0</xdr:rowOff>
        </xdr:to>
        <xdr:sp macro="" textlink="">
          <xdr:nvSpPr>
            <xdr:cNvPr id="62526" name="Button 62" hidden="1">
              <a:extLst>
                <a:ext uri="{63B3BB69-23CF-44E3-9099-C40C66FF867C}">
                  <a14:compatExt spid="_x0000_s625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a:t>
              </a:r>
            </a:p>
          </xdr:txBody>
        </xdr:sp>
        <xdr:clientData fLock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68</xdr:row>
          <xdr:rowOff>0</xdr:rowOff>
        </xdr:from>
        <xdr:to>
          <xdr:col>0</xdr:col>
          <xdr:colOff>0</xdr:colOff>
          <xdr:row>70</xdr:row>
          <xdr:rowOff>152400</xdr:rowOff>
        </xdr:to>
        <xdr:sp macro="" textlink="">
          <xdr:nvSpPr>
            <xdr:cNvPr id="63551" name="Button 63" hidden="1">
              <a:extLst>
                <a:ext uri="{63B3BB69-23CF-44E3-9099-C40C66FF867C}">
                  <a14:compatExt spid="_x0000_s635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56A</a:t>
              </a:r>
            </a:p>
          </xdr:txBody>
        </xdr:sp>
        <xdr:clientData fLock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62</xdr:row>
          <xdr:rowOff>123825</xdr:rowOff>
        </xdr:from>
        <xdr:to>
          <xdr:col>0</xdr:col>
          <xdr:colOff>0</xdr:colOff>
          <xdr:row>65</xdr:row>
          <xdr:rowOff>180975</xdr:rowOff>
        </xdr:to>
        <xdr:sp macro="" textlink="">
          <xdr:nvSpPr>
            <xdr:cNvPr id="64576" name="Button 64" hidden="1">
              <a:extLst>
                <a:ext uri="{63B3BB69-23CF-44E3-9099-C40C66FF867C}">
                  <a14:compatExt spid="_x0000_s645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56B</a:t>
              </a:r>
            </a:p>
          </xdr:txBody>
        </xdr:sp>
        <xdr:clientData fLock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63</xdr:row>
          <xdr:rowOff>66675</xdr:rowOff>
        </xdr:from>
        <xdr:to>
          <xdr:col>0</xdr:col>
          <xdr:colOff>0</xdr:colOff>
          <xdr:row>66</xdr:row>
          <xdr:rowOff>76200</xdr:rowOff>
        </xdr:to>
        <xdr:sp macro="" textlink="">
          <xdr:nvSpPr>
            <xdr:cNvPr id="65601" name="Button 65" hidden="1">
              <a:extLst>
                <a:ext uri="{63B3BB69-23CF-44E3-9099-C40C66FF867C}">
                  <a14:compatExt spid="_x0000_s656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56C</a:t>
              </a:r>
            </a:p>
          </xdr:txBody>
        </xdr:sp>
        <xdr:clientData fLock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66</xdr:row>
          <xdr:rowOff>123825</xdr:rowOff>
        </xdr:from>
        <xdr:to>
          <xdr:col>0</xdr:col>
          <xdr:colOff>0</xdr:colOff>
          <xdr:row>69</xdr:row>
          <xdr:rowOff>152400</xdr:rowOff>
        </xdr:to>
        <xdr:sp macro="" textlink="">
          <xdr:nvSpPr>
            <xdr:cNvPr id="66626" name="Button 66" hidden="1">
              <a:extLst>
                <a:ext uri="{63B3BB69-23CF-44E3-9099-C40C66FF867C}">
                  <a14:compatExt spid="_x0000_s66626"/>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Sch.57</a:t>
              </a:r>
            </a:p>
          </xdr:txBody>
        </xdr:sp>
        <xdr:clientData fLock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68</xdr:row>
          <xdr:rowOff>142875</xdr:rowOff>
        </xdr:from>
        <xdr:to>
          <xdr:col>0</xdr:col>
          <xdr:colOff>0</xdr:colOff>
          <xdr:row>71</xdr:row>
          <xdr:rowOff>66675</xdr:rowOff>
        </xdr:to>
        <xdr:sp macro="" textlink="">
          <xdr:nvSpPr>
            <xdr:cNvPr id="67651" name="Button 67" hidden="1">
              <a:extLst>
                <a:ext uri="{63B3BB69-23CF-44E3-9099-C40C66FF867C}">
                  <a14:compatExt spid="_x0000_s67651"/>
                </a:ext>
              </a:extLst>
            </xdr:cNvPr>
            <xdr:cNvSpPr/>
          </xdr:nvSpPr>
          <xdr:spPr>
            <a:xfrm>
              <a:off x="0" y="0"/>
              <a:ext cx="0" cy="0"/>
            </a:xfrm>
            <a:prstGeom prst="rect">
              <a:avLst/>
            </a:prstGeom>
          </xdr:spPr>
          <xdr:txBody>
            <a:bodyPr vertOverflow="clip" wrap="square" lIns="45720" tIns="36576" rIns="45720" bIns="36576" anchor="ctr" upright="1"/>
            <a:lstStyle/>
            <a:p>
              <a:pPr algn="ctr" rtl="0">
                <a:defRPr sz="1000"/>
              </a:pPr>
              <a:r>
                <a:rPr lang="en-US" sz="1800" b="1" i="0" u="none" strike="noStrike" baseline="0">
                  <a:solidFill>
                    <a:srgbClr val="000000"/>
                  </a:solidFill>
                  <a:latin typeface="Arial MT"/>
                </a:rPr>
                <a:t>Print Sch.58</a:t>
              </a:r>
            </a:p>
          </xdr:txBody>
        </xdr:sp>
        <xdr:clientData fLock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49</xdr:row>
          <xdr:rowOff>28575</xdr:rowOff>
        </xdr:from>
        <xdr:to>
          <xdr:col>0</xdr:col>
          <xdr:colOff>0</xdr:colOff>
          <xdr:row>51</xdr:row>
          <xdr:rowOff>76200</xdr:rowOff>
        </xdr:to>
        <xdr:sp macro="" textlink="">
          <xdr:nvSpPr>
            <xdr:cNvPr id="70726" name="Button 70" hidden="1">
              <a:extLst>
                <a:ext uri="{63B3BB69-23CF-44E3-9099-C40C66FF867C}">
                  <a14:compatExt spid="_x0000_s707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61</a:t>
              </a:r>
            </a:p>
          </xdr:txBody>
        </xdr:sp>
        <xdr:clientData fLock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28575</xdr:rowOff>
        </xdr:from>
        <xdr:to>
          <xdr:col>0</xdr:col>
          <xdr:colOff>0</xdr:colOff>
          <xdr:row>58</xdr:row>
          <xdr:rowOff>76200</xdr:rowOff>
        </xdr:to>
        <xdr:sp macro="" textlink="">
          <xdr:nvSpPr>
            <xdr:cNvPr id="74826" name="Button 74" hidden="1">
              <a:extLst>
                <a:ext uri="{63B3BB69-23CF-44E3-9099-C40C66FF867C}">
                  <a14:compatExt spid="_x0000_s748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65</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0</xdr:colOff>
          <xdr:row>0</xdr:row>
          <xdr:rowOff>0</xdr:rowOff>
        </xdr:to>
        <xdr:sp macro="" textlink="">
          <xdr:nvSpPr>
            <xdr:cNvPr id="7175" name="Button 7" hidden="1">
              <a:extLst>
                <a:ext uri="{63B3BB69-23CF-44E3-9099-C40C66FF867C}">
                  <a14:compatExt spid="_x0000_s717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2</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1724025</xdr:colOff>
          <xdr:row>45</xdr:row>
          <xdr:rowOff>0</xdr:rowOff>
        </xdr:from>
        <xdr:to>
          <xdr:col>1</xdr:col>
          <xdr:colOff>3990975</xdr:colOff>
          <xdr:row>45</xdr:row>
          <xdr:rowOff>0</xdr:rowOff>
        </xdr:to>
        <xdr:sp macro="" textlink="">
          <xdr:nvSpPr>
            <xdr:cNvPr id="9225" name="Button 9" hidden="1">
              <a:extLst>
                <a:ext uri="{63B3BB69-23CF-44E3-9099-C40C66FF867C}">
                  <a14:compatExt spid="_x0000_s9225"/>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4</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121</xdr:row>
          <xdr:rowOff>0</xdr:rowOff>
        </xdr:from>
        <xdr:to>
          <xdr:col>0</xdr:col>
          <xdr:colOff>0</xdr:colOff>
          <xdr:row>123</xdr:row>
          <xdr:rowOff>38100</xdr:rowOff>
        </xdr:to>
        <xdr:sp macro="" textlink="">
          <xdr:nvSpPr>
            <xdr:cNvPr id="17426" name="Button 18" hidden="1">
              <a:extLst>
                <a:ext uri="{63B3BB69-23CF-44E3-9099-C40C66FF867C}">
                  <a14:compatExt spid="_x0000_s1742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400" b="1" i="0" u="none" strike="noStrike" baseline="0">
                  <a:solidFill>
                    <a:srgbClr val="000000"/>
                  </a:solidFill>
                  <a:latin typeface="Arial MT"/>
                </a:rPr>
                <a:t>Print Sch. 12</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54</xdr:row>
          <xdr:rowOff>161925</xdr:rowOff>
        </xdr:from>
        <xdr:to>
          <xdr:col>0</xdr:col>
          <xdr:colOff>0</xdr:colOff>
          <xdr:row>57</xdr:row>
          <xdr:rowOff>114300</xdr:rowOff>
        </xdr:to>
        <xdr:sp macro="" textlink="">
          <xdr:nvSpPr>
            <xdr:cNvPr id="22551" name="Button 23" hidden="1">
              <a:extLst>
                <a:ext uri="{63B3BB69-23CF-44E3-9099-C40C66FF867C}">
                  <a14:compatExt spid="_x0000_s2255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17</a:t>
              </a: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56</xdr:row>
          <xdr:rowOff>161925</xdr:rowOff>
        </xdr:from>
        <xdr:to>
          <xdr:col>0</xdr:col>
          <xdr:colOff>0</xdr:colOff>
          <xdr:row>59</xdr:row>
          <xdr:rowOff>152400</xdr:rowOff>
        </xdr:to>
        <xdr:sp macro="" textlink="">
          <xdr:nvSpPr>
            <xdr:cNvPr id="23576" name="Button 24" hidden="1">
              <a:extLst>
                <a:ext uri="{63B3BB69-23CF-44E3-9099-C40C66FF867C}">
                  <a14:compatExt spid="_x0000_s23576"/>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18</a:t>
              </a:r>
            </a:p>
          </xdr:txBody>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73</xdr:row>
          <xdr:rowOff>47625</xdr:rowOff>
        </xdr:from>
        <xdr:to>
          <xdr:col>0</xdr:col>
          <xdr:colOff>0</xdr:colOff>
          <xdr:row>75</xdr:row>
          <xdr:rowOff>161925</xdr:rowOff>
        </xdr:to>
        <xdr:sp macro="" textlink="">
          <xdr:nvSpPr>
            <xdr:cNvPr id="24601" name="Button 25" hidden="1">
              <a:extLst>
                <a:ext uri="{63B3BB69-23CF-44E3-9099-C40C66FF867C}">
                  <a14:compatExt spid="_x0000_s246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Sch.19</a:t>
              </a:r>
            </a:p>
          </xdr:txBody>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110</xdr:row>
          <xdr:rowOff>0</xdr:rowOff>
        </xdr:from>
        <xdr:to>
          <xdr:col>0</xdr:col>
          <xdr:colOff>0</xdr:colOff>
          <xdr:row>112</xdr:row>
          <xdr:rowOff>161925</xdr:rowOff>
        </xdr:to>
        <xdr:sp macro="" textlink="">
          <xdr:nvSpPr>
            <xdr:cNvPr id="32801" name="Button 33" hidden="1">
              <a:extLst>
                <a:ext uri="{63B3BB69-23CF-44E3-9099-C40C66FF867C}">
                  <a14:compatExt spid="_x0000_s32801"/>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MT"/>
                </a:rPr>
                <a:t>Print Sch. 27</a:t>
              </a:r>
            </a:p>
          </xdr:txBody>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st%20accounting/NY%20PSC%20Annual%20Rport/2017%20New%20York%20Annual%20Report/2017%20Wking%20files/NY%20Summary%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V330180/Documents/Triton%20V330180/v330180/NY%20Sch%2044%20Training%20using%202016%20data/Exp%20Matrix%202017/Wking%20File%20Copy%20of%201448-2A%20Operational%20exp%20by%20Company%20and%20EMR%202017_2018-02-20_16-20-05%20ON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YRYR Comparison"/>
      <sheetName val="BS YRYR Comparison"/>
      <sheetName val="IS v PSC Annual"/>
      <sheetName val="BS v PSC Annual"/>
      <sheetName val="BS and IS Input 2013"/>
      <sheetName val="GAAP LOAD PIVOT VALUED 2013"/>
      <sheetName val="GAAP LOAD PIVOT"/>
      <sheetName val="GAAP_LOAD"/>
      <sheetName val="Reg Acct Translation"/>
      <sheetName val="2012 NY Map"/>
      <sheetName val="Markup 2013"/>
      <sheetName val="CB 81 2012"/>
      <sheetName val="2014 BS and IS Input"/>
      <sheetName val="2014 BS and IS Input 2"/>
      <sheetName val="STATE LOAD PIVOT 4 VALUED 2"/>
      <sheetName val="2014 Markup"/>
      <sheetName val="2014 NY Map"/>
      <sheetName val="STATE LOAD PIVOT VALUED 2015"/>
      <sheetName val="2016 BS and IS Input"/>
      <sheetName val="2016 BS and IS Input May 10"/>
      <sheetName val="2015 BS and IS Input"/>
      <sheetName val="2017 BS and IS Input"/>
      <sheetName val="STATE LOAD PIVOT VALUED 2017"/>
      <sheetName val="2017 NY Map"/>
      <sheetName val="Reg Acct Desc"/>
      <sheetName val="STATE LOAD PIVOT VALUED 2016"/>
      <sheetName val="STATE LOAD PVT VALUE 2016 MAY10"/>
    </sheetNames>
    <sheetDataSet>
      <sheetData sheetId="0">
        <row r="57">
          <cell r="I57">
            <v>-1048303308.5899999</v>
          </cell>
        </row>
      </sheetData>
      <sheetData sheetId="1" refreshError="1"/>
      <sheetData sheetId="2">
        <row r="18">
          <cell r="F18">
            <v>462.48</v>
          </cell>
        </row>
      </sheetData>
      <sheetData sheetId="3">
        <row r="6">
          <cell r="D6">
            <v>0</v>
          </cell>
        </row>
        <row r="105">
          <cell r="D105">
            <v>-1000010</v>
          </cell>
        </row>
        <row r="107">
          <cell r="D107">
            <v>-9096695392.9799976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64">
          <cell r="F164">
            <v>7695476.2400000002</v>
          </cell>
        </row>
      </sheetData>
      <sheetData sheetId="22">
        <row r="121">
          <cell r="F121">
            <v>208764334.16</v>
          </cell>
        </row>
      </sheetData>
      <sheetData sheetId="23">
        <row r="5">
          <cell r="A5">
            <v>112020</v>
          </cell>
        </row>
      </sheetData>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44 Input"/>
      <sheetName val="Exp DEBIT Distribution"/>
      <sheetName val="Exp DEBIT Distri data FOUR"/>
      <sheetName val="DIST CAP CR EXP CR DOC TP THREE"/>
      <sheetName val="CAP CR EXP CR DOC EXCL LA THREE"/>
      <sheetName val="Lab Dist Pivot TWO"/>
      <sheetName val="LAB 1519-11 RegAcctGL YrEnd TWO"/>
      <sheetName val="CATEGORIZED EXP ONE"/>
      <sheetName val="DATA FOR PIVOTS ONE"/>
      <sheetName val="Operational exp. by Company ..."/>
    </sheetNames>
    <sheetDataSet>
      <sheetData sheetId="0">
        <row r="4">
          <cell r="F4">
            <v>22747202.039999999</v>
          </cell>
        </row>
        <row r="21">
          <cell r="D21">
            <v>83115.843828921454</v>
          </cell>
          <cell r="E21">
            <v>30909.781000095594</v>
          </cell>
          <cell r="F21">
            <v>264.85517098294804</v>
          </cell>
        </row>
        <row r="77">
          <cell r="J77">
            <v>114.07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6.bin"/><Relationship Id="rId4" Type="http://schemas.openxmlformats.org/officeDocument/2006/relationships/ctrlProp" Target="../ctrlProps/ctrlProp5.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9.bin"/><Relationship Id="rId4"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0.bin"/><Relationship Id="rId4" Type="http://schemas.openxmlformats.org/officeDocument/2006/relationships/ctrlProp" Target="../ctrlProps/ctrlProp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1.bin"/><Relationship Id="rId4" Type="http://schemas.openxmlformats.org/officeDocument/2006/relationships/ctrlProp" Target="../ctrlProps/ctrlProp8.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24.bin"/><Relationship Id="rId4" Type="http://schemas.openxmlformats.org/officeDocument/2006/relationships/ctrlProp" Target="../ctrlProps/ctrlProp9.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29.bin"/><Relationship Id="rId4" Type="http://schemas.openxmlformats.org/officeDocument/2006/relationships/ctrlProp" Target="../ctrlProps/ctrlProp10.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32.bin"/><Relationship Id="rId4" Type="http://schemas.openxmlformats.org/officeDocument/2006/relationships/ctrlProp" Target="../ctrlProps/ctrlProp1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34.bin"/><Relationship Id="rId4" Type="http://schemas.openxmlformats.org/officeDocument/2006/relationships/ctrlProp" Target="../ctrlProps/ctrlProp12.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35.bin"/><Relationship Id="rId4" Type="http://schemas.openxmlformats.org/officeDocument/2006/relationships/ctrlProp" Target="../ctrlProps/ctrlProp13.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37.bin"/><Relationship Id="rId4" Type="http://schemas.openxmlformats.org/officeDocument/2006/relationships/ctrlProp" Target="../ctrlProps/ctrlProp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39.bin"/><Relationship Id="rId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6.xml"/><Relationship Id="rId1" Type="http://schemas.openxmlformats.org/officeDocument/2006/relationships/printerSettings" Target="../printerSettings/printerSettings41.bin"/><Relationship Id="rId4" Type="http://schemas.openxmlformats.org/officeDocument/2006/relationships/ctrlProp" Target="../ctrlProps/ctrlProp16.x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43.bin"/><Relationship Id="rId4" Type="http://schemas.openxmlformats.org/officeDocument/2006/relationships/ctrlProp" Target="../ctrlProps/ctrlProp17.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8.xml"/><Relationship Id="rId1" Type="http://schemas.openxmlformats.org/officeDocument/2006/relationships/printerSettings" Target="../printerSettings/printerSettings44.bin"/><Relationship Id="rId4" Type="http://schemas.openxmlformats.org/officeDocument/2006/relationships/ctrlProp" Target="../ctrlProps/ctrlProp18.xml"/></Relationships>
</file>

<file path=xl/worksheets/_rels/sheet45.xml.rels><?xml version="1.0" encoding="UTF-8" standalone="yes"?>
<Relationships xmlns="http://schemas.openxmlformats.org/package/2006/relationships"><Relationship Id="rId117" Type="http://schemas.openxmlformats.org/officeDocument/2006/relationships/ctrlProp" Target="../ctrlProps/ctrlProp132.xml"/><Relationship Id="rId671" Type="http://schemas.openxmlformats.org/officeDocument/2006/relationships/ctrlProp" Target="../ctrlProps/ctrlProp686.xml"/><Relationship Id="rId769" Type="http://schemas.openxmlformats.org/officeDocument/2006/relationships/ctrlProp" Target="../ctrlProps/ctrlProp784.xml"/><Relationship Id="rId976" Type="http://schemas.openxmlformats.org/officeDocument/2006/relationships/ctrlProp" Target="../ctrlProps/ctrlProp991.xml"/><Relationship Id="rId21" Type="http://schemas.openxmlformats.org/officeDocument/2006/relationships/ctrlProp" Target="../ctrlProps/ctrlProp36.xml"/><Relationship Id="rId324" Type="http://schemas.openxmlformats.org/officeDocument/2006/relationships/ctrlProp" Target="../ctrlProps/ctrlProp339.xml"/><Relationship Id="rId531" Type="http://schemas.openxmlformats.org/officeDocument/2006/relationships/ctrlProp" Target="../ctrlProps/ctrlProp546.xml"/><Relationship Id="rId629" Type="http://schemas.openxmlformats.org/officeDocument/2006/relationships/ctrlProp" Target="../ctrlProps/ctrlProp644.xml"/><Relationship Id="rId170" Type="http://schemas.openxmlformats.org/officeDocument/2006/relationships/ctrlProp" Target="../ctrlProps/ctrlProp185.xml"/><Relationship Id="rId836" Type="http://schemas.openxmlformats.org/officeDocument/2006/relationships/ctrlProp" Target="../ctrlProps/ctrlProp851.xml"/><Relationship Id="rId1021" Type="http://schemas.openxmlformats.org/officeDocument/2006/relationships/ctrlProp" Target="../ctrlProps/ctrlProp1036.xml"/><Relationship Id="rId268" Type="http://schemas.openxmlformats.org/officeDocument/2006/relationships/ctrlProp" Target="../ctrlProps/ctrlProp283.xml"/><Relationship Id="rId475" Type="http://schemas.openxmlformats.org/officeDocument/2006/relationships/ctrlProp" Target="../ctrlProps/ctrlProp490.xml"/><Relationship Id="rId682" Type="http://schemas.openxmlformats.org/officeDocument/2006/relationships/ctrlProp" Target="../ctrlProps/ctrlProp697.xml"/><Relationship Id="rId903" Type="http://schemas.openxmlformats.org/officeDocument/2006/relationships/ctrlProp" Target="../ctrlProps/ctrlProp918.xml"/><Relationship Id="rId32" Type="http://schemas.openxmlformats.org/officeDocument/2006/relationships/ctrlProp" Target="../ctrlProps/ctrlProp47.xml"/><Relationship Id="rId128" Type="http://schemas.openxmlformats.org/officeDocument/2006/relationships/ctrlProp" Target="../ctrlProps/ctrlProp143.xml"/><Relationship Id="rId335" Type="http://schemas.openxmlformats.org/officeDocument/2006/relationships/ctrlProp" Target="../ctrlProps/ctrlProp350.xml"/><Relationship Id="rId542" Type="http://schemas.openxmlformats.org/officeDocument/2006/relationships/ctrlProp" Target="../ctrlProps/ctrlProp557.xml"/><Relationship Id="rId987" Type="http://schemas.openxmlformats.org/officeDocument/2006/relationships/ctrlProp" Target="../ctrlProps/ctrlProp1002.xml"/><Relationship Id="rId181" Type="http://schemas.openxmlformats.org/officeDocument/2006/relationships/ctrlProp" Target="../ctrlProps/ctrlProp196.xml"/><Relationship Id="rId402" Type="http://schemas.openxmlformats.org/officeDocument/2006/relationships/ctrlProp" Target="../ctrlProps/ctrlProp417.xml"/><Relationship Id="rId847" Type="http://schemas.openxmlformats.org/officeDocument/2006/relationships/ctrlProp" Target="../ctrlProps/ctrlProp862.xml"/><Relationship Id="rId279" Type="http://schemas.openxmlformats.org/officeDocument/2006/relationships/ctrlProp" Target="../ctrlProps/ctrlProp294.xml"/><Relationship Id="rId486" Type="http://schemas.openxmlformats.org/officeDocument/2006/relationships/ctrlProp" Target="../ctrlProps/ctrlProp501.xml"/><Relationship Id="rId693" Type="http://schemas.openxmlformats.org/officeDocument/2006/relationships/ctrlProp" Target="../ctrlProps/ctrlProp708.xml"/><Relationship Id="rId707" Type="http://schemas.openxmlformats.org/officeDocument/2006/relationships/ctrlProp" Target="../ctrlProps/ctrlProp722.xml"/><Relationship Id="rId914" Type="http://schemas.openxmlformats.org/officeDocument/2006/relationships/ctrlProp" Target="../ctrlProps/ctrlProp929.xml"/><Relationship Id="rId43" Type="http://schemas.openxmlformats.org/officeDocument/2006/relationships/ctrlProp" Target="../ctrlProps/ctrlProp58.xml"/><Relationship Id="rId139" Type="http://schemas.openxmlformats.org/officeDocument/2006/relationships/ctrlProp" Target="../ctrlProps/ctrlProp154.xml"/><Relationship Id="rId346" Type="http://schemas.openxmlformats.org/officeDocument/2006/relationships/ctrlProp" Target="../ctrlProps/ctrlProp361.xml"/><Relationship Id="rId553" Type="http://schemas.openxmlformats.org/officeDocument/2006/relationships/ctrlProp" Target="../ctrlProps/ctrlProp568.xml"/><Relationship Id="rId760" Type="http://schemas.openxmlformats.org/officeDocument/2006/relationships/ctrlProp" Target="../ctrlProps/ctrlProp775.xml"/><Relationship Id="rId998" Type="http://schemas.openxmlformats.org/officeDocument/2006/relationships/ctrlProp" Target="../ctrlProps/ctrlProp1013.xml"/><Relationship Id="rId192" Type="http://schemas.openxmlformats.org/officeDocument/2006/relationships/ctrlProp" Target="../ctrlProps/ctrlProp207.xml"/><Relationship Id="rId206" Type="http://schemas.openxmlformats.org/officeDocument/2006/relationships/ctrlProp" Target="../ctrlProps/ctrlProp221.xml"/><Relationship Id="rId413" Type="http://schemas.openxmlformats.org/officeDocument/2006/relationships/ctrlProp" Target="../ctrlProps/ctrlProp428.xml"/><Relationship Id="rId858" Type="http://schemas.openxmlformats.org/officeDocument/2006/relationships/ctrlProp" Target="../ctrlProps/ctrlProp873.xml"/><Relationship Id="rId497" Type="http://schemas.openxmlformats.org/officeDocument/2006/relationships/ctrlProp" Target="../ctrlProps/ctrlProp512.xml"/><Relationship Id="rId620" Type="http://schemas.openxmlformats.org/officeDocument/2006/relationships/ctrlProp" Target="../ctrlProps/ctrlProp635.xml"/><Relationship Id="rId718" Type="http://schemas.openxmlformats.org/officeDocument/2006/relationships/ctrlProp" Target="../ctrlProps/ctrlProp733.xml"/><Relationship Id="rId925" Type="http://schemas.openxmlformats.org/officeDocument/2006/relationships/ctrlProp" Target="../ctrlProps/ctrlProp940.xml"/><Relationship Id="rId357" Type="http://schemas.openxmlformats.org/officeDocument/2006/relationships/ctrlProp" Target="../ctrlProps/ctrlProp372.xml"/><Relationship Id="rId54" Type="http://schemas.openxmlformats.org/officeDocument/2006/relationships/ctrlProp" Target="../ctrlProps/ctrlProp69.xml"/><Relationship Id="rId217" Type="http://schemas.openxmlformats.org/officeDocument/2006/relationships/ctrlProp" Target="../ctrlProps/ctrlProp232.xml"/><Relationship Id="rId564" Type="http://schemas.openxmlformats.org/officeDocument/2006/relationships/ctrlProp" Target="../ctrlProps/ctrlProp579.xml"/><Relationship Id="rId771" Type="http://schemas.openxmlformats.org/officeDocument/2006/relationships/ctrlProp" Target="../ctrlProps/ctrlProp786.xml"/><Relationship Id="rId869" Type="http://schemas.openxmlformats.org/officeDocument/2006/relationships/ctrlProp" Target="../ctrlProps/ctrlProp884.xml"/><Relationship Id="rId424" Type="http://schemas.openxmlformats.org/officeDocument/2006/relationships/ctrlProp" Target="../ctrlProps/ctrlProp439.xml"/><Relationship Id="rId631" Type="http://schemas.openxmlformats.org/officeDocument/2006/relationships/ctrlProp" Target="../ctrlProps/ctrlProp646.xml"/><Relationship Id="rId729" Type="http://schemas.openxmlformats.org/officeDocument/2006/relationships/ctrlProp" Target="../ctrlProps/ctrlProp744.xml"/><Relationship Id="rId270" Type="http://schemas.openxmlformats.org/officeDocument/2006/relationships/ctrlProp" Target="../ctrlProps/ctrlProp285.xml"/><Relationship Id="rId936" Type="http://schemas.openxmlformats.org/officeDocument/2006/relationships/ctrlProp" Target="../ctrlProps/ctrlProp951.xml"/><Relationship Id="rId65" Type="http://schemas.openxmlformats.org/officeDocument/2006/relationships/ctrlProp" Target="../ctrlProps/ctrlProp80.xml"/><Relationship Id="rId130" Type="http://schemas.openxmlformats.org/officeDocument/2006/relationships/ctrlProp" Target="../ctrlProps/ctrlProp145.xml"/><Relationship Id="rId368" Type="http://schemas.openxmlformats.org/officeDocument/2006/relationships/ctrlProp" Target="../ctrlProps/ctrlProp383.xml"/><Relationship Id="rId575" Type="http://schemas.openxmlformats.org/officeDocument/2006/relationships/ctrlProp" Target="../ctrlProps/ctrlProp590.xml"/><Relationship Id="rId782" Type="http://schemas.openxmlformats.org/officeDocument/2006/relationships/ctrlProp" Target="../ctrlProps/ctrlProp797.xml"/><Relationship Id="rId228" Type="http://schemas.openxmlformats.org/officeDocument/2006/relationships/ctrlProp" Target="../ctrlProps/ctrlProp243.xml"/><Relationship Id="rId435" Type="http://schemas.openxmlformats.org/officeDocument/2006/relationships/ctrlProp" Target="../ctrlProps/ctrlProp450.xml"/><Relationship Id="rId642" Type="http://schemas.openxmlformats.org/officeDocument/2006/relationships/ctrlProp" Target="../ctrlProps/ctrlProp657.xml"/><Relationship Id="rId281" Type="http://schemas.openxmlformats.org/officeDocument/2006/relationships/ctrlProp" Target="../ctrlProps/ctrlProp296.xml"/><Relationship Id="rId502" Type="http://schemas.openxmlformats.org/officeDocument/2006/relationships/ctrlProp" Target="../ctrlProps/ctrlProp517.xml"/><Relationship Id="rId947" Type="http://schemas.openxmlformats.org/officeDocument/2006/relationships/ctrlProp" Target="../ctrlProps/ctrlProp962.xml"/><Relationship Id="rId76" Type="http://schemas.openxmlformats.org/officeDocument/2006/relationships/ctrlProp" Target="../ctrlProps/ctrlProp91.xml"/><Relationship Id="rId141" Type="http://schemas.openxmlformats.org/officeDocument/2006/relationships/ctrlProp" Target="../ctrlProps/ctrlProp156.xml"/><Relationship Id="rId379" Type="http://schemas.openxmlformats.org/officeDocument/2006/relationships/ctrlProp" Target="../ctrlProps/ctrlProp394.xml"/><Relationship Id="rId586" Type="http://schemas.openxmlformats.org/officeDocument/2006/relationships/ctrlProp" Target="../ctrlProps/ctrlProp601.xml"/><Relationship Id="rId793" Type="http://schemas.openxmlformats.org/officeDocument/2006/relationships/ctrlProp" Target="../ctrlProps/ctrlProp808.xml"/><Relationship Id="rId807" Type="http://schemas.openxmlformats.org/officeDocument/2006/relationships/ctrlProp" Target="../ctrlProps/ctrlProp822.xml"/><Relationship Id="rId7" Type="http://schemas.openxmlformats.org/officeDocument/2006/relationships/ctrlProp" Target="../ctrlProps/ctrlProp22.xml"/><Relationship Id="rId239" Type="http://schemas.openxmlformats.org/officeDocument/2006/relationships/ctrlProp" Target="../ctrlProps/ctrlProp254.xml"/><Relationship Id="rId446" Type="http://schemas.openxmlformats.org/officeDocument/2006/relationships/ctrlProp" Target="../ctrlProps/ctrlProp461.xml"/><Relationship Id="rId653" Type="http://schemas.openxmlformats.org/officeDocument/2006/relationships/ctrlProp" Target="../ctrlProps/ctrlProp668.xml"/><Relationship Id="rId292" Type="http://schemas.openxmlformats.org/officeDocument/2006/relationships/ctrlProp" Target="../ctrlProps/ctrlProp307.xml"/><Relationship Id="rId306" Type="http://schemas.openxmlformats.org/officeDocument/2006/relationships/ctrlProp" Target="../ctrlProps/ctrlProp321.xml"/><Relationship Id="rId860" Type="http://schemas.openxmlformats.org/officeDocument/2006/relationships/ctrlProp" Target="../ctrlProps/ctrlProp875.xml"/><Relationship Id="rId958" Type="http://schemas.openxmlformats.org/officeDocument/2006/relationships/ctrlProp" Target="../ctrlProps/ctrlProp973.xml"/><Relationship Id="rId87" Type="http://schemas.openxmlformats.org/officeDocument/2006/relationships/ctrlProp" Target="../ctrlProps/ctrlProp102.xml"/><Relationship Id="rId513" Type="http://schemas.openxmlformats.org/officeDocument/2006/relationships/ctrlProp" Target="../ctrlProps/ctrlProp528.xml"/><Relationship Id="rId597" Type="http://schemas.openxmlformats.org/officeDocument/2006/relationships/ctrlProp" Target="../ctrlProps/ctrlProp612.xml"/><Relationship Id="rId720" Type="http://schemas.openxmlformats.org/officeDocument/2006/relationships/ctrlProp" Target="../ctrlProps/ctrlProp735.xml"/><Relationship Id="rId818" Type="http://schemas.openxmlformats.org/officeDocument/2006/relationships/ctrlProp" Target="../ctrlProps/ctrlProp833.xml"/><Relationship Id="rId152" Type="http://schemas.openxmlformats.org/officeDocument/2006/relationships/ctrlProp" Target="../ctrlProps/ctrlProp167.xml"/><Relationship Id="rId457" Type="http://schemas.openxmlformats.org/officeDocument/2006/relationships/ctrlProp" Target="../ctrlProps/ctrlProp472.xml"/><Relationship Id="rId1003" Type="http://schemas.openxmlformats.org/officeDocument/2006/relationships/ctrlProp" Target="../ctrlProps/ctrlProp1018.xml"/><Relationship Id="rId664" Type="http://schemas.openxmlformats.org/officeDocument/2006/relationships/ctrlProp" Target="../ctrlProps/ctrlProp679.xml"/><Relationship Id="rId871" Type="http://schemas.openxmlformats.org/officeDocument/2006/relationships/ctrlProp" Target="../ctrlProps/ctrlProp886.xml"/><Relationship Id="rId969" Type="http://schemas.openxmlformats.org/officeDocument/2006/relationships/ctrlProp" Target="../ctrlProps/ctrlProp984.xml"/><Relationship Id="rId14" Type="http://schemas.openxmlformats.org/officeDocument/2006/relationships/ctrlProp" Target="../ctrlProps/ctrlProp29.xml"/><Relationship Id="rId317" Type="http://schemas.openxmlformats.org/officeDocument/2006/relationships/ctrlProp" Target="../ctrlProps/ctrlProp332.xml"/><Relationship Id="rId524" Type="http://schemas.openxmlformats.org/officeDocument/2006/relationships/ctrlProp" Target="../ctrlProps/ctrlProp539.xml"/><Relationship Id="rId731" Type="http://schemas.openxmlformats.org/officeDocument/2006/relationships/ctrlProp" Target="../ctrlProps/ctrlProp746.xml"/><Relationship Id="rId98" Type="http://schemas.openxmlformats.org/officeDocument/2006/relationships/ctrlProp" Target="../ctrlProps/ctrlProp113.xml"/><Relationship Id="rId163" Type="http://schemas.openxmlformats.org/officeDocument/2006/relationships/ctrlProp" Target="../ctrlProps/ctrlProp178.xml"/><Relationship Id="rId370" Type="http://schemas.openxmlformats.org/officeDocument/2006/relationships/ctrlProp" Target="../ctrlProps/ctrlProp385.xml"/><Relationship Id="rId829" Type="http://schemas.openxmlformats.org/officeDocument/2006/relationships/ctrlProp" Target="../ctrlProps/ctrlProp844.xml"/><Relationship Id="rId1014" Type="http://schemas.openxmlformats.org/officeDocument/2006/relationships/ctrlProp" Target="../ctrlProps/ctrlProp1029.xml"/><Relationship Id="rId230" Type="http://schemas.openxmlformats.org/officeDocument/2006/relationships/ctrlProp" Target="../ctrlProps/ctrlProp245.xml"/><Relationship Id="rId468" Type="http://schemas.openxmlformats.org/officeDocument/2006/relationships/ctrlProp" Target="../ctrlProps/ctrlProp483.xml"/><Relationship Id="rId675" Type="http://schemas.openxmlformats.org/officeDocument/2006/relationships/ctrlProp" Target="../ctrlProps/ctrlProp690.xml"/><Relationship Id="rId882" Type="http://schemas.openxmlformats.org/officeDocument/2006/relationships/ctrlProp" Target="../ctrlProps/ctrlProp897.xml"/><Relationship Id="rId25" Type="http://schemas.openxmlformats.org/officeDocument/2006/relationships/ctrlProp" Target="../ctrlProps/ctrlProp40.xml"/><Relationship Id="rId328" Type="http://schemas.openxmlformats.org/officeDocument/2006/relationships/ctrlProp" Target="../ctrlProps/ctrlProp343.xml"/><Relationship Id="rId535" Type="http://schemas.openxmlformats.org/officeDocument/2006/relationships/ctrlProp" Target="../ctrlProps/ctrlProp550.xml"/><Relationship Id="rId742" Type="http://schemas.openxmlformats.org/officeDocument/2006/relationships/ctrlProp" Target="../ctrlProps/ctrlProp757.xml"/><Relationship Id="rId174" Type="http://schemas.openxmlformats.org/officeDocument/2006/relationships/ctrlProp" Target="../ctrlProps/ctrlProp189.xml"/><Relationship Id="rId381" Type="http://schemas.openxmlformats.org/officeDocument/2006/relationships/ctrlProp" Target="../ctrlProps/ctrlProp396.xml"/><Relationship Id="rId602" Type="http://schemas.openxmlformats.org/officeDocument/2006/relationships/ctrlProp" Target="../ctrlProps/ctrlProp617.xml"/><Relationship Id="rId1025" Type="http://schemas.openxmlformats.org/officeDocument/2006/relationships/ctrlProp" Target="../ctrlProps/ctrlProp1040.xml"/><Relationship Id="rId241" Type="http://schemas.openxmlformats.org/officeDocument/2006/relationships/ctrlProp" Target="../ctrlProps/ctrlProp256.xml"/><Relationship Id="rId479" Type="http://schemas.openxmlformats.org/officeDocument/2006/relationships/ctrlProp" Target="../ctrlProps/ctrlProp494.xml"/><Relationship Id="rId686" Type="http://schemas.openxmlformats.org/officeDocument/2006/relationships/ctrlProp" Target="../ctrlProps/ctrlProp701.xml"/><Relationship Id="rId893" Type="http://schemas.openxmlformats.org/officeDocument/2006/relationships/ctrlProp" Target="../ctrlProps/ctrlProp908.xml"/><Relationship Id="rId907" Type="http://schemas.openxmlformats.org/officeDocument/2006/relationships/ctrlProp" Target="../ctrlProps/ctrlProp922.xml"/><Relationship Id="rId36" Type="http://schemas.openxmlformats.org/officeDocument/2006/relationships/ctrlProp" Target="../ctrlProps/ctrlProp51.xml"/><Relationship Id="rId339" Type="http://schemas.openxmlformats.org/officeDocument/2006/relationships/ctrlProp" Target="../ctrlProps/ctrlProp354.xml"/><Relationship Id="rId546" Type="http://schemas.openxmlformats.org/officeDocument/2006/relationships/ctrlProp" Target="../ctrlProps/ctrlProp561.xml"/><Relationship Id="rId753" Type="http://schemas.openxmlformats.org/officeDocument/2006/relationships/ctrlProp" Target="../ctrlProps/ctrlProp768.xml"/><Relationship Id="rId101" Type="http://schemas.openxmlformats.org/officeDocument/2006/relationships/ctrlProp" Target="../ctrlProps/ctrlProp116.xml"/><Relationship Id="rId185" Type="http://schemas.openxmlformats.org/officeDocument/2006/relationships/ctrlProp" Target="../ctrlProps/ctrlProp200.xml"/><Relationship Id="rId406" Type="http://schemas.openxmlformats.org/officeDocument/2006/relationships/ctrlProp" Target="../ctrlProps/ctrlProp421.xml"/><Relationship Id="rId960" Type="http://schemas.openxmlformats.org/officeDocument/2006/relationships/ctrlProp" Target="../ctrlProps/ctrlProp975.xml"/><Relationship Id="rId392" Type="http://schemas.openxmlformats.org/officeDocument/2006/relationships/ctrlProp" Target="../ctrlProps/ctrlProp407.xml"/><Relationship Id="rId613" Type="http://schemas.openxmlformats.org/officeDocument/2006/relationships/ctrlProp" Target="../ctrlProps/ctrlProp628.xml"/><Relationship Id="rId697" Type="http://schemas.openxmlformats.org/officeDocument/2006/relationships/ctrlProp" Target="../ctrlProps/ctrlProp712.xml"/><Relationship Id="rId820" Type="http://schemas.openxmlformats.org/officeDocument/2006/relationships/ctrlProp" Target="../ctrlProps/ctrlProp835.xml"/><Relationship Id="rId918" Type="http://schemas.openxmlformats.org/officeDocument/2006/relationships/ctrlProp" Target="../ctrlProps/ctrlProp933.xml"/><Relationship Id="rId252" Type="http://schemas.openxmlformats.org/officeDocument/2006/relationships/ctrlProp" Target="../ctrlProps/ctrlProp267.xml"/><Relationship Id="rId47" Type="http://schemas.openxmlformats.org/officeDocument/2006/relationships/ctrlProp" Target="../ctrlProps/ctrlProp62.xml"/><Relationship Id="rId112" Type="http://schemas.openxmlformats.org/officeDocument/2006/relationships/ctrlProp" Target="../ctrlProps/ctrlProp127.xml"/><Relationship Id="rId557" Type="http://schemas.openxmlformats.org/officeDocument/2006/relationships/ctrlProp" Target="../ctrlProps/ctrlProp572.xml"/><Relationship Id="rId764" Type="http://schemas.openxmlformats.org/officeDocument/2006/relationships/ctrlProp" Target="../ctrlProps/ctrlProp779.xml"/><Relationship Id="rId971" Type="http://schemas.openxmlformats.org/officeDocument/2006/relationships/ctrlProp" Target="../ctrlProps/ctrlProp986.xml"/><Relationship Id="rId196" Type="http://schemas.openxmlformats.org/officeDocument/2006/relationships/ctrlProp" Target="../ctrlProps/ctrlProp211.xml"/><Relationship Id="rId417" Type="http://schemas.openxmlformats.org/officeDocument/2006/relationships/ctrlProp" Target="../ctrlProps/ctrlProp432.xml"/><Relationship Id="rId624" Type="http://schemas.openxmlformats.org/officeDocument/2006/relationships/ctrlProp" Target="../ctrlProps/ctrlProp639.xml"/><Relationship Id="rId831" Type="http://schemas.openxmlformats.org/officeDocument/2006/relationships/ctrlProp" Target="../ctrlProps/ctrlProp846.xml"/><Relationship Id="rId263" Type="http://schemas.openxmlformats.org/officeDocument/2006/relationships/ctrlProp" Target="../ctrlProps/ctrlProp278.xml"/><Relationship Id="rId470" Type="http://schemas.openxmlformats.org/officeDocument/2006/relationships/ctrlProp" Target="../ctrlProps/ctrlProp485.xml"/><Relationship Id="rId929" Type="http://schemas.openxmlformats.org/officeDocument/2006/relationships/ctrlProp" Target="../ctrlProps/ctrlProp944.xml"/><Relationship Id="rId58" Type="http://schemas.openxmlformats.org/officeDocument/2006/relationships/ctrlProp" Target="../ctrlProps/ctrlProp73.xml"/><Relationship Id="rId123" Type="http://schemas.openxmlformats.org/officeDocument/2006/relationships/ctrlProp" Target="../ctrlProps/ctrlProp138.xml"/><Relationship Id="rId330" Type="http://schemas.openxmlformats.org/officeDocument/2006/relationships/ctrlProp" Target="../ctrlProps/ctrlProp345.xml"/><Relationship Id="rId568" Type="http://schemas.openxmlformats.org/officeDocument/2006/relationships/ctrlProp" Target="../ctrlProps/ctrlProp583.xml"/><Relationship Id="rId775" Type="http://schemas.openxmlformats.org/officeDocument/2006/relationships/ctrlProp" Target="../ctrlProps/ctrlProp790.xml"/><Relationship Id="rId982" Type="http://schemas.openxmlformats.org/officeDocument/2006/relationships/ctrlProp" Target="../ctrlProps/ctrlProp997.xml"/><Relationship Id="rId428" Type="http://schemas.openxmlformats.org/officeDocument/2006/relationships/ctrlProp" Target="../ctrlProps/ctrlProp443.xml"/><Relationship Id="rId635" Type="http://schemas.openxmlformats.org/officeDocument/2006/relationships/ctrlProp" Target="../ctrlProps/ctrlProp650.xml"/><Relationship Id="rId842" Type="http://schemas.openxmlformats.org/officeDocument/2006/relationships/ctrlProp" Target="../ctrlProps/ctrlProp857.xml"/><Relationship Id="rId274" Type="http://schemas.openxmlformats.org/officeDocument/2006/relationships/ctrlProp" Target="../ctrlProps/ctrlProp289.xml"/><Relationship Id="rId481" Type="http://schemas.openxmlformats.org/officeDocument/2006/relationships/ctrlProp" Target="../ctrlProps/ctrlProp496.xml"/><Relationship Id="rId702" Type="http://schemas.openxmlformats.org/officeDocument/2006/relationships/ctrlProp" Target="../ctrlProps/ctrlProp717.xml"/><Relationship Id="rId69" Type="http://schemas.openxmlformats.org/officeDocument/2006/relationships/ctrlProp" Target="../ctrlProps/ctrlProp84.xml"/><Relationship Id="rId134" Type="http://schemas.openxmlformats.org/officeDocument/2006/relationships/ctrlProp" Target="../ctrlProps/ctrlProp149.xml"/><Relationship Id="rId579" Type="http://schemas.openxmlformats.org/officeDocument/2006/relationships/ctrlProp" Target="../ctrlProps/ctrlProp594.xml"/><Relationship Id="rId786" Type="http://schemas.openxmlformats.org/officeDocument/2006/relationships/ctrlProp" Target="../ctrlProps/ctrlProp801.xml"/><Relationship Id="rId993" Type="http://schemas.openxmlformats.org/officeDocument/2006/relationships/ctrlProp" Target="../ctrlProps/ctrlProp1008.xml"/><Relationship Id="rId341" Type="http://schemas.openxmlformats.org/officeDocument/2006/relationships/ctrlProp" Target="../ctrlProps/ctrlProp356.xml"/><Relationship Id="rId439" Type="http://schemas.openxmlformats.org/officeDocument/2006/relationships/ctrlProp" Target="../ctrlProps/ctrlProp454.xml"/><Relationship Id="rId646" Type="http://schemas.openxmlformats.org/officeDocument/2006/relationships/ctrlProp" Target="../ctrlProps/ctrlProp661.xml"/><Relationship Id="rId201" Type="http://schemas.openxmlformats.org/officeDocument/2006/relationships/ctrlProp" Target="../ctrlProps/ctrlProp216.xml"/><Relationship Id="rId285" Type="http://schemas.openxmlformats.org/officeDocument/2006/relationships/ctrlProp" Target="../ctrlProps/ctrlProp300.xml"/><Relationship Id="rId506" Type="http://schemas.openxmlformats.org/officeDocument/2006/relationships/ctrlProp" Target="../ctrlProps/ctrlProp521.xml"/><Relationship Id="rId853" Type="http://schemas.openxmlformats.org/officeDocument/2006/relationships/ctrlProp" Target="../ctrlProps/ctrlProp868.xml"/><Relationship Id="rId492" Type="http://schemas.openxmlformats.org/officeDocument/2006/relationships/ctrlProp" Target="../ctrlProps/ctrlProp507.xml"/><Relationship Id="rId713" Type="http://schemas.openxmlformats.org/officeDocument/2006/relationships/ctrlProp" Target="../ctrlProps/ctrlProp728.xml"/><Relationship Id="rId797" Type="http://schemas.openxmlformats.org/officeDocument/2006/relationships/ctrlProp" Target="../ctrlProps/ctrlProp812.xml"/><Relationship Id="rId920" Type="http://schemas.openxmlformats.org/officeDocument/2006/relationships/ctrlProp" Target="../ctrlProps/ctrlProp935.xml"/><Relationship Id="rId145" Type="http://schemas.openxmlformats.org/officeDocument/2006/relationships/ctrlProp" Target="../ctrlProps/ctrlProp160.xml"/><Relationship Id="rId352" Type="http://schemas.openxmlformats.org/officeDocument/2006/relationships/ctrlProp" Target="../ctrlProps/ctrlProp367.xml"/><Relationship Id="rId212" Type="http://schemas.openxmlformats.org/officeDocument/2006/relationships/ctrlProp" Target="../ctrlProps/ctrlProp227.xml"/><Relationship Id="rId254" Type="http://schemas.openxmlformats.org/officeDocument/2006/relationships/ctrlProp" Target="../ctrlProps/ctrlProp269.xml"/><Relationship Id="rId657" Type="http://schemas.openxmlformats.org/officeDocument/2006/relationships/ctrlProp" Target="../ctrlProps/ctrlProp672.xml"/><Relationship Id="rId699" Type="http://schemas.openxmlformats.org/officeDocument/2006/relationships/ctrlProp" Target="../ctrlProps/ctrlProp714.xml"/><Relationship Id="rId864" Type="http://schemas.openxmlformats.org/officeDocument/2006/relationships/ctrlProp" Target="../ctrlProps/ctrlProp879.xml"/><Relationship Id="rId49" Type="http://schemas.openxmlformats.org/officeDocument/2006/relationships/ctrlProp" Target="../ctrlProps/ctrlProp64.xml"/><Relationship Id="rId114" Type="http://schemas.openxmlformats.org/officeDocument/2006/relationships/ctrlProp" Target="../ctrlProps/ctrlProp129.xml"/><Relationship Id="rId296" Type="http://schemas.openxmlformats.org/officeDocument/2006/relationships/ctrlProp" Target="../ctrlProps/ctrlProp311.xml"/><Relationship Id="rId461" Type="http://schemas.openxmlformats.org/officeDocument/2006/relationships/ctrlProp" Target="../ctrlProps/ctrlProp476.xml"/><Relationship Id="rId517" Type="http://schemas.openxmlformats.org/officeDocument/2006/relationships/ctrlProp" Target="../ctrlProps/ctrlProp532.xml"/><Relationship Id="rId559" Type="http://schemas.openxmlformats.org/officeDocument/2006/relationships/ctrlProp" Target="../ctrlProps/ctrlProp574.xml"/><Relationship Id="rId724" Type="http://schemas.openxmlformats.org/officeDocument/2006/relationships/ctrlProp" Target="../ctrlProps/ctrlProp739.xml"/><Relationship Id="rId766" Type="http://schemas.openxmlformats.org/officeDocument/2006/relationships/ctrlProp" Target="../ctrlProps/ctrlProp781.xml"/><Relationship Id="rId931" Type="http://schemas.openxmlformats.org/officeDocument/2006/relationships/ctrlProp" Target="../ctrlProps/ctrlProp946.xml"/><Relationship Id="rId60" Type="http://schemas.openxmlformats.org/officeDocument/2006/relationships/ctrlProp" Target="../ctrlProps/ctrlProp75.xml"/><Relationship Id="rId156" Type="http://schemas.openxmlformats.org/officeDocument/2006/relationships/ctrlProp" Target="../ctrlProps/ctrlProp171.xml"/><Relationship Id="rId198" Type="http://schemas.openxmlformats.org/officeDocument/2006/relationships/ctrlProp" Target="../ctrlProps/ctrlProp213.xml"/><Relationship Id="rId321" Type="http://schemas.openxmlformats.org/officeDocument/2006/relationships/ctrlProp" Target="../ctrlProps/ctrlProp336.xml"/><Relationship Id="rId363" Type="http://schemas.openxmlformats.org/officeDocument/2006/relationships/ctrlProp" Target="../ctrlProps/ctrlProp378.xml"/><Relationship Id="rId419" Type="http://schemas.openxmlformats.org/officeDocument/2006/relationships/ctrlProp" Target="../ctrlProps/ctrlProp434.xml"/><Relationship Id="rId570" Type="http://schemas.openxmlformats.org/officeDocument/2006/relationships/ctrlProp" Target="../ctrlProps/ctrlProp585.xml"/><Relationship Id="rId626" Type="http://schemas.openxmlformats.org/officeDocument/2006/relationships/ctrlProp" Target="../ctrlProps/ctrlProp641.xml"/><Relationship Id="rId973" Type="http://schemas.openxmlformats.org/officeDocument/2006/relationships/ctrlProp" Target="../ctrlProps/ctrlProp988.xml"/><Relationship Id="rId1007" Type="http://schemas.openxmlformats.org/officeDocument/2006/relationships/ctrlProp" Target="../ctrlProps/ctrlProp1022.xml"/><Relationship Id="rId223" Type="http://schemas.openxmlformats.org/officeDocument/2006/relationships/ctrlProp" Target="../ctrlProps/ctrlProp238.xml"/><Relationship Id="rId430" Type="http://schemas.openxmlformats.org/officeDocument/2006/relationships/ctrlProp" Target="../ctrlProps/ctrlProp445.xml"/><Relationship Id="rId668" Type="http://schemas.openxmlformats.org/officeDocument/2006/relationships/ctrlProp" Target="../ctrlProps/ctrlProp683.xml"/><Relationship Id="rId833" Type="http://schemas.openxmlformats.org/officeDocument/2006/relationships/ctrlProp" Target="../ctrlProps/ctrlProp848.xml"/><Relationship Id="rId875" Type="http://schemas.openxmlformats.org/officeDocument/2006/relationships/ctrlProp" Target="../ctrlProps/ctrlProp890.xml"/><Relationship Id="rId18" Type="http://schemas.openxmlformats.org/officeDocument/2006/relationships/ctrlProp" Target="../ctrlProps/ctrlProp33.xml"/><Relationship Id="rId265" Type="http://schemas.openxmlformats.org/officeDocument/2006/relationships/ctrlProp" Target="../ctrlProps/ctrlProp280.xml"/><Relationship Id="rId472" Type="http://schemas.openxmlformats.org/officeDocument/2006/relationships/ctrlProp" Target="../ctrlProps/ctrlProp487.xml"/><Relationship Id="rId528" Type="http://schemas.openxmlformats.org/officeDocument/2006/relationships/ctrlProp" Target="../ctrlProps/ctrlProp543.xml"/><Relationship Id="rId735" Type="http://schemas.openxmlformats.org/officeDocument/2006/relationships/ctrlProp" Target="../ctrlProps/ctrlProp750.xml"/><Relationship Id="rId900" Type="http://schemas.openxmlformats.org/officeDocument/2006/relationships/ctrlProp" Target="../ctrlProps/ctrlProp915.xml"/><Relationship Id="rId942" Type="http://schemas.openxmlformats.org/officeDocument/2006/relationships/ctrlProp" Target="../ctrlProps/ctrlProp957.xml"/><Relationship Id="rId125" Type="http://schemas.openxmlformats.org/officeDocument/2006/relationships/ctrlProp" Target="../ctrlProps/ctrlProp140.xml"/><Relationship Id="rId167" Type="http://schemas.openxmlformats.org/officeDocument/2006/relationships/ctrlProp" Target="../ctrlProps/ctrlProp182.xml"/><Relationship Id="rId332" Type="http://schemas.openxmlformats.org/officeDocument/2006/relationships/ctrlProp" Target="../ctrlProps/ctrlProp347.xml"/><Relationship Id="rId374" Type="http://schemas.openxmlformats.org/officeDocument/2006/relationships/ctrlProp" Target="../ctrlProps/ctrlProp389.xml"/><Relationship Id="rId581" Type="http://schemas.openxmlformats.org/officeDocument/2006/relationships/ctrlProp" Target="../ctrlProps/ctrlProp596.xml"/><Relationship Id="rId777" Type="http://schemas.openxmlformats.org/officeDocument/2006/relationships/ctrlProp" Target="../ctrlProps/ctrlProp792.xml"/><Relationship Id="rId984" Type="http://schemas.openxmlformats.org/officeDocument/2006/relationships/ctrlProp" Target="../ctrlProps/ctrlProp999.xml"/><Relationship Id="rId1018" Type="http://schemas.openxmlformats.org/officeDocument/2006/relationships/ctrlProp" Target="../ctrlProps/ctrlProp1033.xml"/><Relationship Id="rId71" Type="http://schemas.openxmlformats.org/officeDocument/2006/relationships/ctrlProp" Target="../ctrlProps/ctrlProp86.xml"/><Relationship Id="rId234" Type="http://schemas.openxmlformats.org/officeDocument/2006/relationships/ctrlProp" Target="../ctrlProps/ctrlProp249.xml"/><Relationship Id="rId637" Type="http://schemas.openxmlformats.org/officeDocument/2006/relationships/ctrlProp" Target="../ctrlProps/ctrlProp652.xml"/><Relationship Id="rId679" Type="http://schemas.openxmlformats.org/officeDocument/2006/relationships/ctrlProp" Target="../ctrlProps/ctrlProp694.xml"/><Relationship Id="rId802" Type="http://schemas.openxmlformats.org/officeDocument/2006/relationships/ctrlProp" Target="../ctrlProps/ctrlProp817.xml"/><Relationship Id="rId844" Type="http://schemas.openxmlformats.org/officeDocument/2006/relationships/ctrlProp" Target="../ctrlProps/ctrlProp859.xml"/><Relationship Id="rId886" Type="http://schemas.openxmlformats.org/officeDocument/2006/relationships/ctrlProp" Target="../ctrlProps/ctrlProp901.xml"/><Relationship Id="rId2" Type="http://schemas.openxmlformats.org/officeDocument/2006/relationships/drawing" Target="../drawings/drawing19.xml"/><Relationship Id="rId29" Type="http://schemas.openxmlformats.org/officeDocument/2006/relationships/ctrlProp" Target="../ctrlProps/ctrlProp44.xml"/><Relationship Id="rId276" Type="http://schemas.openxmlformats.org/officeDocument/2006/relationships/ctrlProp" Target="../ctrlProps/ctrlProp291.xml"/><Relationship Id="rId441" Type="http://schemas.openxmlformats.org/officeDocument/2006/relationships/ctrlProp" Target="../ctrlProps/ctrlProp456.xml"/><Relationship Id="rId483" Type="http://schemas.openxmlformats.org/officeDocument/2006/relationships/ctrlProp" Target="../ctrlProps/ctrlProp498.xml"/><Relationship Id="rId539" Type="http://schemas.openxmlformats.org/officeDocument/2006/relationships/ctrlProp" Target="../ctrlProps/ctrlProp554.xml"/><Relationship Id="rId690" Type="http://schemas.openxmlformats.org/officeDocument/2006/relationships/ctrlProp" Target="../ctrlProps/ctrlProp705.xml"/><Relationship Id="rId704" Type="http://schemas.openxmlformats.org/officeDocument/2006/relationships/ctrlProp" Target="../ctrlProps/ctrlProp719.xml"/><Relationship Id="rId746" Type="http://schemas.openxmlformats.org/officeDocument/2006/relationships/ctrlProp" Target="../ctrlProps/ctrlProp761.xml"/><Relationship Id="rId911" Type="http://schemas.openxmlformats.org/officeDocument/2006/relationships/ctrlProp" Target="../ctrlProps/ctrlProp926.xml"/><Relationship Id="rId40" Type="http://schemas.openxmlformats.org/officeDocument/2006/relationships/ctrlProp" Target="../ctrlProps/ctrlProp55.xml"/><Relationship Id="rId136" Type="http://schemas.openxmlformats.org/officeDocument/2006/relationships/ctrlProp" Target="../ctrlProps/ctrlProp151.xml"/><Relationship Id="rId178" Type="http://schemas.openxmlformats.org/officeDocument/2006/relationships/ctrlProp" Target="../ctrlProps/ctrlProp193.xml"/><Relationship Id="rId301" Type="http://schemas.openxmlformats.org/officeDocument/2006/relationships/ctrlProp" Target="../ctrlProps/ctrlProp316.xml"/><Relationship Id="rId343" Type="http://schemas.openxmlformats.org/officeDocument/2006/relationships/ctrlProp" Target="../ctrlProps/ctrlProp358.xml"/><Relationship Id="rId550" Type="http://schemas.openxmlformats.org/officeDocument/2006/relationships/ctrlProp" Target="../ctrlProps/ctrlProp565.xml"/><Relationship Id="rId788" Type="http://schemas.openxmlformats.org/officeDocument/2006/relationships/ctrlProp" Target="../ctrlProps/ctrlProp803.xml"/><Relationship Id="rId953" Type="http://schemas.openxmlformats.org/officeDocument/2006/relationships/ctrlProp" Target="../ctrlProps/ctrlProp968.xml"/><Relationship Id="rId995" Type="http://schemas.openxmlformats.org/officeDocument/2006/relationships/ctrlProp" Target="../ctrlProps/ctrlProp1010.xml"/><Relationship Id="rId82" Type="http://schemas.openxmlformats.org/officeDocument/2006/relationships/ctrlProp" Target="../ctrlProps/ctrlProp97.xml"/><Relationship Id="rId203" Type="http://schemas.openxmlformats.org/officeDocument/2006/relationships/ctrlProp" Target="../ctrlProps/ctrlProp218.xml"/><Relationship Id="rId385" Type="http://schemas.openxmlformats.org/officeDocument/2006/relationships/ctrlProp" Target="../ctrlProps/ctrlProp400.xml"/><Relationship Id="rId592" Type="http://schemas.openxmlformats.org/officeDocument/2006/relationships/ctrlProp" Target="../ctrlProps/ctrlProp607.xml"/><Relationship Id="rId606" Type="http://schemas.openxmlformats.org/officeDocument/2006/relationships/ctrlProp" Target="../ctrlProps/ctrlProp621.xml"/><Relationship Id="rId648" Type="http://schemas.openxmlformats.org/officeDocument/2006/relationships/ctrlProp" Target="../ctrlProps/ctrlProp663.xml"/><Relationship Id="rId813" Type="http://schemas.openxmlformats.org/officeDocument/2006/relationships/ctrlProp" Target="../ctrlProps/ctrlProp828.xml"/><Relationship Id="rId855" Type="http://schemas.openxmlformats.org/officeDocument/2006/relationships/ctrlProp" Target="../ctrlProps/ctrlProp870.xml"/><Relationship Id="rId245" Type="http://schemas.openxmlformats.org/officeDocument/2006/relationships/ctrlProp" Target="../ctrlProps/ctrlProp260.xml"/><Relationship Id="rId287" Type="http://schemas.openxmlformats.org/officeDocument/2006/relationships/ctrlProp" Target="../ctrlProps/ctrlProp302.xml"/><Relationship Id="rId410" Type="http://schemas.openxmlformats.org/officeDocument/2006/relationships/ctrlProp" Target="../ctrlProps/ctrlProp425.xml"/><Relationship Id="rId452" Type="http://schemas.openxmlformats.org/officeDocument/2006/relationships/ctrlProp" Target="../ctrlProps/ctrlProp467.xml"/><Relationship Id="rId494" Type="http://schemas.openxmlformats.org/officeDocument/2006/relationships/ctrlProp" Target="../ctrlProps/ctrlProp509.xml"/><Relationship Id="rId508" Type="http://schemas.openxmlformats.org/officeDocument/2006/relationships/ctrlProp" Target="../ctrlProps/ctrlProp523.xml"/><Relationship Id="rId715" Type="http://schemas.openxmlformats.org/officeDocument/2006/relationships/ctrlProp" Target="../ctrlProps/ctrlProp730.xml"/><Relationship Id="rId897" Type="http://schemas.openxmlformats.org/officeDocument/2006/relationships/ctrlProp" Target="../ctrlProps/ctrlProp912.xml"/><Relationship Id="rId922" Type="http://schemas.openxmlformats.org/officeDocument/2006/relationships/ctrlProp" Target="../ctrlProps/ctrlProp937.xml"/><Relationship Id="rId105" Type="http://schemas.openxmlformats.org/officeDocument/2006/relationships/ctrlProp" Target="../ctrlProps/ctrlProp120.xml"/><Relationship Id="rId147" Type="http://schemas.openxmlformats.org/officeDocument/2006/relationships/ctrlProp" Target="../ctrlProps/ctrlProp162.xml"/><Relationship Id="rId312" Type="http://schemas.openxmlformats.org/officeDocument/2006/relationships/ctrlProp" Target="../ctrlProps/ctrlProp327.xml"/><Relationship Id="rId354" Type="http://schemas.openxmlformats.org/officeDocument/2006/relationships/ctrlProp" Target="../ctrlProps/ctrlProp369.xml"/><Relationship Id="rId757" Type="http://schemas.openxmlformats.org/officeDocument/2006/relationships/ctrlProp" Target="../ctrlProps/ctrlProp772.xml"/><Relationship Id="rId799" Type="http://schemas.openxmlformats.org/officeDocument/2006/relationships/ctrlProp" Target="../ctrlProps/ctrlProp814.xml"/><Relationship Id="rId964" Type="http://schemas.openxmlformats.org/officeDocument/2006/relationships/ctrlProp" Target="../ctrlProps/ctrlProp979.xml"/><Relationship Id="rId51" Type="http://schemas.openxmlformats.org/officeDocument/2006/relationships/ctrlProp" Target="../ctrlProps/ctrlProp66.xml"/><Relationship Id="rId93" Type="http://schemas.openxmlformats.org/officeDocument/2006/relationships/ctrlProp" Target="../ctrlProps/ctrlProp108.xml"/><Relationship Id="rId189" Type="http://schemas.openxmlformats.org/officeDocument/2006/relationships/ctrlProp" Target="../ctrlProps/ctrlProp204.xml"/><Relationship Id="rId396" Type="http://schemas.openxmlformats.org/officeDocument/2006/relationships/ctrlProp" Target="../ctrlProps/ctrlProp411.xml"/><Relationship Id="rId561" Type="http://schemas.openxmlformats.org/officeDocument/2006/relationships/ctrlProp" Target="../ctrlProps/ctrlProp576.xml"/><Relationship Id="rId617" Type="http://schemas.openxmlformats.org/officeDocument/2006/relationships/ctrlProp" Target="../ctrlProps/ctrlProp632.xml"/><Relationship Id="rId659" Type="http://schemas.openxmlformats.org/officeDocument/2006/relationships/ctrlProp" Target="../ctrlProps/ctrlProp674.xml"/><Relationship Id="rId824" Type="http://schemas.openxmlformats.org/officeDocument/2006/relationships/ctrlProp" Target="../ctrlProps/ctrlProp839.xml"/><Relationship Id="rId866" Type="http://schemas.openxmlformats.org/officeDocument/2006/relationships/ctrlProp" Target="../ctrlProps/ctrlProp881.xml"/><Relationship Id="rId214" Type="http://schemas.openxmlformats.org/officeDocument/2006/relationships/ctrlProp" Target="../ctrlProps/ctrlProp229.xml"/><Relationship Id="rId256" Type="http://schemas.openxmlformats.org/officeDocument/2006/relationships/ctrlProp" Target="../ctrlProps/ctrlProp271.xml"/><Relationship Id="rId298" Type="http://schemas.openxmlformats.org/officeDocument/2006/relationships/ctrlProp" Target="../ctrlProps/ctrlProp313.xml"/><Relationship Id="rId421" Type="http://schemas.openxmlformats.org/officeDocument/2006/relationships/ctrlProp" Target="../ctrlProps/ctrlProp436.xml"/><Relationship Id="rId463" Type="http://schemas.openxmlformats.org/officeDocument/2006/relationships/ctrlProp" Target="../ctrlProps/ctrlProp478.xml"/><Relationship Id="rId519" Type="http://schemas.openxmlformats.org/officeDocument/2006/relationships/ctrlProp" Target="../ctrlProps/ctrlProp534.xml"/><Relationship Id="rId670" Type="http://schemas.openxmlformats.org/officeDocument/2006/relationships/ctrlProp" Target="../ctrlProps/ctrlProp685.xml"/><Relationship Id="rId116" Type="http://schemas.openxmlformats.org/officeDocument/2006/relationships/ctrlProp" Target="../ctrlProps/ctrlProp131.xml"/><Relationship Id="rId158" Type="http://schemas.openxmlformats.org/officeDocument/2006/relationships/ctrlProp" Target="../ctrlProps/ctrlProp173.xml"/><Relationship Id="rId323" Type="http://schemas.openxmlformats.org/officeDocument/2006/relationships/ctrlProp" Target="../ctrlProps/ctrlProp338.xml"/><Relationship Id="rId530" Type="http://schemas.openxmlformats.org/officeDocument/2006/relationships/ctrlProp" Target="../ctrlProps/ctrlProp545.xml"/><Relationship Id="rId726" Type="http://schemas.openxmlformats.org/officeDocument/2006/relationships/ctrlProp" Target="../ctrlProps/ctrlProp741.xml"/><Relationship Id="rId768" Type="http://schemas.openxmlformats.org/officeDocument/2006/relationships/ctrlProp" Target="../ctrlProps/ctrlProp783.xml"/><Relationship Id="rId933" Type="http://schemas.openxmlformats.org/officeDocument/2006/relationships/ctrlProp" Target="../ctrlProps/ctrlProp948.xml"/><Relationship Id="rId975" Type="http://schemas.openxmlformats.org/officeDocument/2006/relationships/ctrlProp" Target="../ctrlProps/ctrlProp990.xml"/><Relationship Id="rId1009" Type="http://schemas.openxmlformats.org/officeDocument/2006/relationships/ctrlProp" Target="../ctrlProps/ctrlProp1024.xml"/><Relationship Id="rId20" Type="http://schemas.openxmlformats.org/officeDocument/2006/relationships/ctrlProp" Target="../ctrlProps/ctrlProp35.xml"/><Relationship Id="rId62" Type="http://schemas.openxmlformats.org/officeDocument/2006/relationships/ctrlProp" Target="../ctrlProps/ctrlProp77.xml"/><Relationship Id="rId365" Type="http://schemas.openxmlformats.org/officeDocument/2006/relationships/ctrlProp" Target="../ctrlProps/ctrlProp380.xml"/><Relationship Id="rId572" Type="http://schemas.openxmlformats.org/officeDocument/2006/relationships/ctrlProp" Target="../ctrlProps/ctrlProp587.xml"/><Relationship Id="rId628" Type="http://schemas.openxmlformats.org/officeDocument/2006/relationships/ctrlProp" Target="../ctrlProps/ctrlProp643.xml"/><Relationship Id="rId835" Type="http://schemas.openxmlformats.org/officeDocument/2006/relationships/ctrlProp" Target="../ctrlProps/ctrlProp850.xml"/><Relationship Id="rId225" Type="http://schemas.openxmlformats.org/officeDocument/2006/relationships/ctrlProp" Target="../ctrlProps/ctrlProp240.xml"/><Relationship Id="rId267" Type="http://schemas.openxmlformats.org/officeDocument/2006/relationships/ctrlProp" Target="../ctrlProps/ctrlProp282.xml"/><Relationship Id="rId432" Type="http://schemas.openxmlformats.org/officeDocument/2006/relationships/ctrlProp" Target="../ctrlProps/ctrlProp447.xml"/><Relationship Id="rId474" Type="http://schemas.openxmlformats.org/officeDocument/2006/relationships/ctrlProp" Target="../ctrlProps/ctrlProp489.xml"/><Relationship Id="rId877" Type="http://schemas.openxmlformats.org/officeDocument/2006/relationships/ctrlProp" Target="../ctrlProps/ctrlProp892.xml"/><Relationship Id="rId1020" Type="http://schemas.openxmlformats.org/officeDocument/2006/relationships/ctrlProp" Target="../ctrlProps/ctrlProp1035.xml"/><Relationship Id="rId127" Type="http://schemas.openxmlformats.org/officeDocument/2006/relationships/ctrlProp" Target="../ctrlProps/ctrlProp142.xml"/><Relationship Id="rId681" Type="http://schemas.openxmlformats.org/officeDocument/2006/relationships/ctrlProp" Target="../ctrlProps/ctrlProp696.xml"/><Relationship Id="rId737" Type="http://schemas.openxmlformats.org/officeDocument/2006/relationships/ctrlProp" Target="../ctrlProps/ctrlProp752.xml"/><Relationship Id="rId779" Type="http://schemas.openxmlformats.org/officeDocument/2006/relationships/ctrlProp" Target="../ctrlProps/ctrlProp794.xml"/><Relationship Id="rId902" Type="http://schemas.openxmlformats.org/officeDocument/2006/relationships/ctrlProp" Target="../ctrlProps/ctrlProp917.xml"/><Relationship Id="rId944" Type="http://schemas.openxmlformats.org/officeDocument/2006/relationships/ctrlProp" Target="../ctrlProps/ctrlProp959.xml"/><Relationship Id="rId986" Type="http://schemas.openxmlformats.org/officeDocument/2006/relationships/ctrlProp" Target="../ctrlProps/ctrlProp1001.xml"/><Relationship Id="rId31" Type="http://schemas.openxmlformats.org/officeDocument/2006/relationships/ctrlProp" Target="../ctrlProps/ctrlProp46.xml"/><Relationship Id="rId73" Type="http://schemas.openxmlformats.org/officeDocument/2006/relationships/ctrlProp" Target="../ctrlProps/ctrlProp88.xml"/><Relationship Id="rId169" Type="http://schemas.openxmlformats.org/officeDocument/2006/relationships/ctrlProp" Target="../ctrlProps/ctrlProp184.xml"/><Relationship Id="rId334" Type="http://schemas.openxmlformats.org/officeDocument/2006/relationships/ctrlProp" Target="../ctrlProps/ctrlProp349.xml"/><Relationship Id="rId376" Type="http://schemas.openxmlformats.org/officeDocument/2006/relationships/ctrlProp" Target="../ctrlProps/ctrlProp391.xml"/><Relationship Id="rId541" Type="http://schemas.openxmlformats.org/officeDocument/2006/relationships/ctrlProp" Target="../ctrlProps/ctrlProp556.xml"/><Relationship Id="rId583" Type="http://schemas.openxmlformats.org/officeDocument/2006/relationships/ctrlProp" Target="../ctrlProps/ctrlProp598.xml"/><Relationship Id="rId639" Type="http://schemas.openxmlformats.org/officeDocument/2006/relationships/ctrlProp" Target="../ctrlProps/ctrlProp654.xml"/><Relationship Id="rId790" Type="http://schemas.openxmlformats.org/officeDocument/2006/relationships/ctrlProp" Target="../ctrlProps/ctrlProp805.xml"/><Relationship Id="rId804" Type="http://schemas.openxmlformats.org/officeDocument/2006/relationships/ctrlProp" Target="../ctrlProps/ctrlProp819.xml"/><Relationship Id="rId4" Type="http://schemas.openxmlformats.org/officeDocument/2006/relationships/ctrlProp" Target="../ctrlProps/ctrlProp19.xml"/><Relationship Id="rId180" Type="http://schemas.openxmlformats.org/officeDocument/2006/relationships/ctrlProp" Target="../ctrlProps/ctrlProp195.xml"/><Relationship Id="rId236" Type="http://schemas.openxmlformats.org/officeDocument/2006/relationships/ctrlProp" Target="../ctrlProps/ctrlProp251.xml"/><Relationship Id="rId278" Type="http://schemas.openxmlformats.org/officeDocument/2006/relationships/ctrlProp" Target="../ctrlProps/ctrlProp293.xml"/><Relationship Id="rId401" Type="http://schemas.openxmlformats.org/officeDocument/2006/relationships/ctrlProp" Target="../ctrlProps/ctrlProp416.xml"/><Relationship Id="rId443" Type="http://schemas.openxmlformats.org/officeDocument/2006/relationships/ctrlProp" Target="../ctrlProps/ctrlProp458.xml"/><Relationship Id="rId650" Type="http://schemas.openxmlformats.org/officeDocument/2006/relationships/ctrlProp" Target="../ctrlProps/ctrlProp665.xml"/><Relationship Id="rId846" Type="http://schemas.openxmlformats.org/officeDocument/2006/relationships/ctrlProp" Target="../ctrlProps/ctrlProp861.xml"/><Relationship Id="rId888" Type="http://schemas.openxmlformats.org/officeDocument/2006/relationships/ctrlProp" Target="../ctrlProps/ctrlProp903.xml"/><Relationship Id="rId303" Type="http://schemas.openxmlformats.org/officeDocument/2006/relationships/ctrlProp" Target="../ctrlProps/ctrlProp318.xml"/><Relationship Id="rId485" Type="http://schemas.openxmlformats.org/officeDocument/2006/relationships/ctrlProp" Target="../ctrlProps/ctrlProp500.xml"/><Relationship Id="rId692" Type="http://schemas.openxmlformats.org/officeDocument/2006/relationships/ctrlProp" Target="../ctrlProps/ctrlProp707.xml"/><Relationship Id="rId706" Type="http://schemas.openxmlformats.org/officeDocument/2006/relationships/ctrlProp" Target="../ctrlProps/ctrlProp721.xml"/><Relationship Id="rId748" Type="http://schemas.openxmlformats.org/officeDocument/2006/relationships/ctrlProp" Target="../ctrlProps/ctrlProp763.xml"/><Relationship Id="rId913" Type="http://schemas.openxmlformats.org/officeDocument/2006/relationships/ctrlProp" Target="../ctrlProps/ctrlProp928.xml"/><Relationship Id="rId955" Type="http://schemas.openxmlformats.org/officeDocument/2006/relationships/ctrlProp" Target="../ctrlProps/ctrlProp970.xml"/><Relationship Id="rId42" Type="http://schemas.openxmlformats.org/officeDocument/2006/relationships/ctrlProp" Target="../ctrlProps/ctrlProp57.xml"/><Relationship Id="rId84" Type="http://schemas.openxmlformats.org/officeDocument/2006/relationships/ctrlProp" Target="../ctrlProps/ctrlProp99.xml"/><Relationship Id="rId138" Type="http://schemas.openxmlformats.org/officeDocument/2006/relationships/ctrlProp" Target="../ctrlProps/ctrlProp153.xml"/><Relationship Id="rId345" Type="http://schemas.openxmlformats.org/officeDocument/2006/relationships/ctrlProp" Target="../ctrlProps/ctrlProp360.xml"/><Relationship Id="rId387" Type="http://schemas.openxmlformats.org/officeDocument/2006/relationships/ctrlProp" Target="../ctrlProps/ctrlProp402.xml"/><Relationship Id="rId510" Type="http://schemas.openxmlformats.org/officeDocument/2006/relationships/ctrlProp" Target="../ctrlProps/ctrlProp525.xml"/><Relationship Id="rId552" Type="http://schemas.openxmlformats.org/officeDocument/2006/relationships/ctrlProp" Target="../ctrlProps/ctrlProp567.xml"/><Relationship Id="rId594" Type="http://schemas.openxmlformats.org/officeDocument/2006/relationships/ctrlProp" Target="../ctrlProps/ctrlProp609.xml"/><Relationship Id="rId608" Type="http://schemas.openxmlformats.org/officeDocument/2006/relationships/ctrlProp" Target="../ctrlProps/ctrlProp623.xml"/><Relationship Id="rId815" Type="http://schemas.openxmlformats.org/officeDocument/2006/relationships/ctrlProp" Target="../ctrlProps/ctrlProp830.xml"/><Relationship Id="rId997" Type="http://schemas.openxmlformats.org/officeDocument/2006/relationships/ctrlProp" Target="../ctrlProps/ctrlProp1012.xml"/><Relationship Id="rId191" Type="http://schemas.openxmlformats.org/officeDocument/2006/relationships/ctrlProp" Target="../ctrlProps/ctrlProp206.xml"/><Relationship Id="rId205" Type="http://schemas.openxmlformats.org/officeDocument/2006/relationships/ctrlProp" Target="../ctrlProps/ctrlProp220.xml"/><Relationship Id="rId247" Type="http://schemas.openxmlformats.org/officeDocument/2006/relationships/ctrlProp" Target="../ctrlProps/ctrlProp262.xml"/><Relationship Id="rId412" Type="http://schemas.openxmlformats.org/officeDocument/2006/relationships/ctrlProp" Target="../ctrlProps/ctrlProp427.xml"/><Relationship Id="rId857" Type="http://schemas.openxmlformats.org/officeDocument/2006/relationships/ctrlProp" Target="../ctrlProps/ctrlProp872.xml"/><Relationship Id="rId899" Type="http://schemas.openxmlformats.org/officeDocument/2006/relationships/ctrlProp" Target="../ctrlProps/ctrlProp914.xml"/><Relationship Id="rId1000" Type="http://schemas.openxmlformats.org/officeDocument/2006/relationships/ctrlProp" Target="../ctrlProps/ctrlProp1015.xml"/><Relationship Id="rId107" Type="http://schemas.openxmlformats.org/officeDocument/2006/relationships/ctrlProp" Target="../ctrlProps/ctrlProp122.xml"/><Relationship Id="rId289" Type="http://schemas.openxmlformats.org/officeDocument/2006/relationships/ctrlProp" Target="../ctrlProps/ctrlProp304.xml"/><Relationship Id="rId454" Type="http://schemas.openxmlformats.org/officeDocument/2006/relationships/ctrlProp" Target="../ctrlProps/ctrlProp469.xml"/><Relationship Id="rId496" Type="http://schemas.openxmlformats.org/officeDocument/2006/relationships/ctrlProp" Target="../ctrlProps/ctrlProp511.xml"/><Relationship Id="rId661" Type="http://schemas.openxmlformats.org/officeDocument/2006/relationships/ctrlProp" Target="../ctrlProps/ctrlProp676.xml"/><Relationship Id="rId717" Type="http://schemas.openxmlformats.org/officeDocument/2006/relationships/ctrlProp" Target="../ctrlProps/ctrlProp732.xml"/><Relationship Id="rId759" Type="http://schemas.openxmlformats.org/officeDocument/2006/relationships/ctrlProp" Target="../ctrlProps/ctrlProp774.xml"/><Relationship Id="rId924" Type="http://schemas.openxmlformats.org/officeDocument/2006/relationships/ctrlProp" Target="../ctrlProps/ctrlProp939.xml"/><Relationship Id="rId966" Type="http://schemas.openxmlformats.org/officeDocument/2006/relationships/ctrlProp" Target="../ctrlProps/ctrlProp981.xml"/><Relationship Id="rId11" Type="http://schemas.openxmlformats.org/officeDocument/2006/relationships/ctrlProp" Target="../ctrlProps/ctrlProp26.xml"/><Relationship Id="rId53" Type="http://schemas.openxmlformats.org/officeDocument/2006/relationships/ctrlProp" Target="../ctrlProps/ctrlProp68.xml"/><Relationship Id="rId149" Type="http://schemas.openxmlformats.org/officeDocument/2006/relationships/ctrlProp" Target="../ctrlProps/ctrlProp164.xml"/><Relationship Id="rId314" Type="http://schemas.openxmlformats.org/officeDocument/2006/relationships/ctrlProp" Target="../ctrlProps/ctrlProp329.xml"/><Relationship Id="rId356" Type="http://schemas.openxmlformats.org/officeDocument/2006/relationships/ctrlProp" Target="../ctrlProps/ctrlProp371.xml"/><Relationship Id="rId398" Type="http://schemas.openxmlformats.org/officeDocument/2006/relationships/ctrlProp" Target="../ctrlProps/ctrlProp413.xml"/><Relationship Id="rId521" Type="http://schemas.openxmlformats.org/officeDocument/2006/relationships/ctrlProp" Target="../ctrlProps/ctrlProp536.xml"/><Relationship Id="rId563" Type="http://schemas.openxmlformats.org/officeDocument/2006/relationships/ctrlProp" Target="../ctrlProps/ctrlProp578.xml"/><Relationship Id="rId619" Type="http://schemas.openxmlformats.org/officeDocument/2006/relationships/ctrlProp" Target="../ctrlProps/ctrlProp634.xml"/><Relationship Id="rId770" Type="http://schemas.openxmlformats.org/officeDocument/2006/relationships/ctrlProp" Target="../ctrlProps/ctrlProp785.xml"/><Relationship Id="rId95" Type="http://schemas.openxmlformats.org/officeDocument/2006/relationships/ctrlProp" Target="../ctrlProps/ctrlProp110.xml"/><Relationship Id="rId160" Type="http://schemas.openxmlformats.org/officeDocument/2006/relationships/ctrlProp" Target="../ctrlProps/ctrlProp175.xml"/><Relationship Id="rId216" Type="http://schemas.openxmlformats.org/officeDocument/2006/relationships/ctrlProp" Target="../ctrlProps/ctrlProp231.xml"/><Relationship Id="rId423" Type="http://schemas.openxmlformats.org/officeDocument/2006/relationships/ctrlProp" Target="../ctrlProps/ctrlProp438.xml"/><Relationship Id="rId826" Type="http://schemas.openxmlformats.org/officeDocument/2006/relationships/ctrlProp" Target="../ctrlProps/ctrlProp841.xml"/><Relationship Id="rId868" Type="http://schemas.openxmlformats.org/officeDocument/2006/relationships/ctrlProp" Target="../ctrlProps/ctrlProp883.xml"/><Relationship Id="rId1011" Type="http://schemas.openxmlformats.org/officeDocument/2006/relationships/ctrlProp" Target="../ctrlProps/ctrlProp1026.xml"/><Relationship Id="rId258" Type="http://schemas.openxmlformats.org/officeDocument/2006/relationships/ctrlProp" Target="../ctrlProps/ctrlProp273.xml"/><Relationship Id="rId465" Type="http://schemas.openxmlformats.org/officeDocument/2006/relationships/ctrlProp" Target="../ctrlProps/ctrlProp480.xml"/><Relationship Id="rId630" Type="http://schemas.openxmlformats.org/officeDocument/2006/relationships/ctrlProp" Target="../ctrlProps/ctrlProp645.xml"/><Relationship Id="rId672" Type="http://schemas.openxmlformats.org/officeDocument/2006/relationships/ctrlProp" Target="../ctrlProps/ctrlProp687.xml"/><Relationship Id="rId728" Type="http://schemas.openxmlformats.org/officeDocument/2006/relationships/ctrlProp" Target="../ctrlProps/ctrlProp743.xml"/><Relationship Id="rId935" Type="http://schemas.openxmlformats.org/officeDocument/2006/relationships/ctrlProp" Target="../ctrlProps/ctrlProp950.xml"/><Relationship Id="rId22" Type="http://schemas.openxmlformats.org/officeDocument/2006/relationships/ctrlProp" Target="../ctrlProps/ctrlProp37.xml"/><Relationship Id="rId64" Type="http://schemas.openxmlformats.org/officeDocument/2006/relationships/ctrlProp" Target="../ctrlProps/ctrlProp79.xml"/><Relationship Id="rId118" Type="http://schemas.openxmlformats.org/officeDocument/2006/relationships/ctrlProp" Target="../ctrlProps/ctrlProp133.xml"/><Relationship Id="rId325" Type="http://schemas.openxmlformats.org/officeDocument/2006/relationships/ctrlProp" Target="../ctrlProps/ctrlProp340.xml"/><Relationship Id="rId367" Type="http://schemas.openxmlformats.org/officeDocument/2006/relationships/ctrlProp" Target="../ctrlProps/ctrlProp382.xml"/><Relationship Id="rId532" Type="http://schemas.openxmlformats.org/officeDocument/2006/relationships/ctrlProp" Target="../ctrlProps/ctrlProp547.xml"/><Relationship Id="rId574" Type="http://schemas.openxmlformats.org/officeDocument/2006/relationships/ctrlProp" Target="../ctrlProps/ctrlProp589.xml"/><Relationship Id="rId977" Type="http://schemas.openxmlformats.org/officeDocument/2006/relationships/ctrlProp" Target="../ctrlProps/ctrlProp992.xml"/><Relationship Id="rId171" Type="http://schemas.openxmlformats.org/officeDocument/2006/relationships/ctrlProp" Target="../ctrlProps/ctrlProp186.xml"/><Relationship Id="rId227" Type="http://schemas.openxmlformats.org/officeDocument/2006/relationships/ctrlProp" Target="../ctrlProps/ctrlProp242.xml"/><Relationship Id="rId781" Type="http://schemas.openxmlformats.org/officeDocument/2006/relationships/ctrlProp" Target="../ctrlProps/ctrlProp796.xml"/><Relationship Id="rId837" Type="http://schemas.openxmlformats.org/officeDocument/2006/relationships/ctrlProp" Target="../ctrlProps/ctrlProp852.xml"/><Relationship Id="rId879" Type="http://schemas.openxmlformats.org/officeDocument/2006/relationships/ctrlProp" Target="../ctrlProps/ctrlProp894.xml"/><Relationship Id="rId1022" Type="http://schemas.openxmlformats.org/officeDocument/2006/relationships/ctrlProp" Target="../ctrlProps/ctrlProp1037.xml"/><Relationship Id="rId269" Type="http://schemas.openxmlformats.org/officeDocument/2006/relationships/ctrlProp" Target="../ctrlProps/ctrlProp284.xml"/><Relationship Id="rId434" Type="http://schemas.openxmlformats.org/officeDocument/2006/relationships/ctrlProp" Target="../ctrlProps/ctrlProp449.xml"/><Relationship Id="rId476" Type="http://schemas.openxmlformats.org/officeDocument/2006/relationships/ctrlProp" Target="../ctrlProps/ctrlProp491.xml"/><Relationship Id="rId641" Type="http://schemas.openxmlformats.org/officeDocument/2006/relationships/ctrlProp" Target="../ctrlProps/ctrlProp656.xml"/><Relationship Id="rId683" Type="http://schemas.openxmlformats.org/officeDocument/2006/relationships/ctrlProp" Target="../ctrlProps/ctrlProp698.xml"/><Relationship Id="rId739" Type="http://schemas.openxmlformats.org/officeDocument/2006/relationships/ctrlProp" Target="../ctrlProps/ctrlProp754.xml"/><Relationship Id="rId890" Type="http://schemas.openxmlformats.org/officeDocument/2006/relationships/ctrlProp" Target="../ctrlProps/ctrlProp905.xml"/><Relationship Id="rId904" Type="http://schemas.openxmlformats.org/officeDocument/2006/relationships/ctrlProp" Target="../ctrlProps/ctrlProp919.xml"/><Relationship Id="rId33" Type="http://schemas.openxmlformats.org/officeDocument/2006/relationships/ctrlProp" Target="../ctrlProps/ctrlProp48.xml"/><Relationship Id="rId129" Type="http://schemas.openxmlformats.org/officeDocument/2006/relationships/ctrlProp" Target="../ctrlProps/ctrlProp144.xml"/><Relationship Id="rId280" Type="http://schemas.openxmlformats.org/officeDocument/2006/relationships/ctrlProp" Target="../ctrlProps/ctrlProp295.xml"/><Relationship Id="rId336" Type="http://schemas.openxmlformats.org/officeDocument/2006/relationships/ctrlProp" Target="../ctrlProps/ctrlProp351.xml"/><Relationship Id="rId501" Type="http://schemas.openxmlformats.org/officeDocument/2006/relationships/ctrlProp" Target="../ctrlProps/ctrlProp516.xml"/><Relationship Id="rId543" Type="http://schemas.openxmlformats.org/officeDocument/2006/relationships/ctrlProp" Target="../ctrlProps/ctrlProp558.xml"/><Relationship Id="rId946" Type="http://schemas.openxmlformats.org/officeDocument/2006/relationships/ctrlProp" Target="../ctrlProps/ctrlProp961.xml"/><Relationship Id="rId988" Type="http://schemas.openxmlformats.org/officeDocument/2006/relationships/ctrlProp" Target="../ctrlProps/ctrlProp1003.xml"/><Relationship Id="rId75" Type="http://schemas.openxmlformats.org/officeDocument/2006/relationships/ctrlProp" Target="../ctrlProps/ctrlProp90.xml"/><Relationship Id="rId140" Type="http://schemas.openxmlformats.org/officeDocument/2006/relationships/ctrlProp" Target="../ctrlProps/ctrlProp155.xml"/><Relationship Id="rId182" Type="http://schemas.openxmlformats.org/officeDocument/2006/relationships/ctrlProp" Target="../ctrlProps/ctrlProp197.xml"/><Relationship Id="rId378" Type="http://schemas.openxmlformats.org/officeDocument/2006/relationships/ctrlProp" Target="../ctrlProps/ctrlProp393.xml"/><Relationship Id="rId403" Type="http://schemas.openxmlformats.org/officeDocument/2006/relationships/ctrlProp" Target="../ctrlProps/ctrlProp418.xml"/><Relationship Id="rId585" Type="http://schemas.openxmlformats.org/officeDocument/2006/relationships/ctrlProp" Target="../ctrlProps/ctrlProp600.xml"/><Relationship Id="rId750" Type="http://schemas.openxmlformats.org/officeDocument/2006/relationships/ctrlProp" Target="../ctrlProps/ctrlProp765.xml"/><Relationship Id="rId792" Type="http://schemas.openxmlformats.org/officeDocument/2006/relationships/ctrlProp" Target="../ctrlProps/ctrlProp807.xml"/><Relationship Id="rId806" Type="http://schemas.openxmlformats.org/officeDocument/2006/relationships/ctrlProp" Target="../ctrlProps/ctrlProp821.xml"/><Relationship Id="rId848" Type="http://schemas.openxmlformats.org/officeDocument/2006/relationships/ctrlProp" Target="../ctrlProps/ctrlProp863.xml"/><Relationship Id="rId6" Type="http://schemas.openxmlformats.org/officeDocument/2006/relationships/ctrlProp" Target="../ctrlProps/ctrlProp21.xml"/><Relationship Id="rId238" Type="http://schemas.openxmlformats.org/officeDocument/2006/relationships/ctrlProp" Target="../ctrlProps/ctrlProp253.xml"/><Relationship Id="rId445" Type="http://schemas.openxmlformats.org/officeDocument/2006/relationships/ctrlProp" Target="../ctrlProps/ctrlProp460.xml"/><Relationship Id="rId487" Type="http://schemas.openxmlformats.org/officeDocument/2006/relationships/ctrlProp" Target="../ctrlProps/ctrlProp502.xml"/><Relationship Id="rId610" Type="http://schemas.openxmlformats.org/officeDocument/2006/relationships/ctrlProp" Target="../ctrlProps/ctrlProp625.xml"/><Relationship Id="rId652" Type="http://schemas.openxmlformats.org/officeDocument/2006/relationships/ctrlProp" Target="../ctrlProps/ctrlProp667.xml"/><Relationship Id="rId694" Type="http://schemas.openxmlformats.org/officeDocument/2006/relationships/ctrlProp" Target="../ctrlProps/ctrlProp709.xml"/><Relationship Id="rId708" Type="http://schemas.openxmlformats.org/officeDocument/2006/relationships/ctrlProp" Target="../ctrlProps/ctrlProp723.xml"/><Relationship Id="rId915" Type="http://schemas.openxmlformats.org/officeDocument/2006/relationships/ctrlProp" Target="../ctrlProps/ctrlProp930.xml"/><Relationship Id="rId291" Type="http://schemas.openxmlformats.org/officeDocument/2006/relationships/ctrlProp" Target="../ctrlProps/ctrlProp306.xml"/><Relationship Id="rId305" Type="http://schemas.openxmlformats.org/officeDocument/2006/relationships/ctrlProp" Target="../ctrlProps/ctrlProp320.xml"/><Relationship Id="rId347" Type="http://schemas.openxmlformats.org/officeDocument/2006/relationships/ctrlProp" Target="../ctrlProps/ctrlProp362.xml"/><Relationship Id="rId512" Type="http://schemas.openxmlformats.org/officeDocument/2006/relationships/ctrlProp" Target="../ctrlProps/ctrlProp527.xml"/><Relationship Id="rId957" Type="http://schemas.openxmlformats.org/officeDocument/2006/relationships/ctrlProp" Target="../ctrlProps/ctrlProp972.xml"/><Relationship Id="rId999" Type="http://schemas.openxmlformats.org/officeDocument/2006/relationships/ctrlProp" Target="../ctrlProps/ctrlProp1014.xml"/><Relationship Id="rId44" Type="http://schemas.openxmlformats.org/officeDocument/2006/relationships/ctrlProp" Target="../ctrlProps/ctrlProp59.xml"/><Relationship Id="rId86" Type="http://schemas.openxmlformats.org/officeDocument/2006/relationships/ctrlProp" Target="../ctrlProps/ctrlProp101.xml"/><Relationship Id="rId151" Type="http://schemas.openxmlformats.org/officeDocument/2006/relationships/ctrlProp" Target="../ctrlProps/ctrlProp166.xml"/><Relationship Id="rId389" Type="http://schemas.openxmlformats.org/officeDocument/2006/relationships/ctrlProp" Target="../ctrlProps/ctrlProp404.xml"/><Relationship Id="rId554" Type="http://schemas.openxmlformats.org/officeDocument/2006/relationships/ctrlProp" Target="../ctrlProps/ctrlProp569.xml"/><Relationship Id="rId596" Type="http://schemas.openxmlformats.org/officeDocument/2006/relationships/ctrlProp" Target="../ctrlProps/ctrlProp611.xml"/><Relationship Id="rId761" Type="http://schemas.openxmlformats.org/officeDocument/2006/relationships/ctrlProp" Target="../ctrlProps/ctrlProp776.xml"/><Relationship Id="rId817" Type="http://schemas.openxmlformats.org/officeDocument/2006/relationships/ctrlProp" Target="../ctrlProps/ctrlProp832.xml"/><Relationship Id="rId859" Type="http://schemas.openxmlformats.org/officeDocument/2006/relationships/ctrlProp" Target="../ctrlProps/ctrlProp874.xml"/><Relationship Id="rId1002" Type="http://schemas.openxmlformats.org/officeDocument/2006/relationships/ctrlProp" Target="../ctrlProps/ctrlProp1017.xml"/><Relationship Id="rId193" Type="http://schemas.openxmlformats.org/officeDocument/2006/relationships/ctrlProp" Target="../ctrlProps/ctrlProp208.xml"/><Relationship Id="rId207" Type="http://schemas.openxmlformats.org/officeDocument/2006/relationships/ctrlProp" Target="../ctrlProps/ctrlProp222.xml"/><Relationship Id="rId249" Type="http://schemas.openxmlformats.org/officeDocument/2006/relationships/ctrlProp" Target="../ctrlProps/ctrlProp264.xml"/><Relationship Id="rId414" Type="http://schemas.openxmlformats.org/officeDocument/2006/relationships/ctrlProp" Target="../ctrlProps/ctrlProp429.xml"/><Relationship Id="rId456" Type="http://schemas.openxmlformats.org/officeDocument/2006/relationships/ctrlProp" Target="../ctrlProps/ctrlProp471.xml"/><Relationship Id="rId498" Type="http://schemas.openxmlformats.org/officeDocument/2006/relationships/ctrlProp" Target="../ctrlProps/ctrlProp513.xml"/><Relationship Id="rId621" Type="http://schemas.openxmlformats.org/officeDocument/2006/relationships/ctrlProp" Target="../ctrlProps/ctrlProp636.xml"/><Relationship Id="rId663" Type="http://schemas.openxmlformats.org/officeDocument/2006/relationships/ctrlProp" Target="../ctrlProps/ctrlProp678.xml"/><Relationship Id="rId870" Type="http://schemas.openxmlformats.org/officeDocument/2006/relationships/ctrlProp" Target="../ctrlProps/ctrlProp885.xml"/><Relationship Id="rId13" Type="http://schemas.openxmlformats.org/officeDocument/2006/relationships/ctrlProp" Target="../ctrlProps/ctrlProp28.xml"/><Relationship Id="rId109" Type="http://schemas.openxmlformats.org/officeDocument/2006/relationships/ctrlProp" Target="../ctrlProps/ctrlProp124.xml"/><Relationship Id="rId260" Type="http://schemas.openxmlformats.org/officeDocument/2006/relationships/ctrlProp" Target="../ctrlProps/ctrlProp275.xml"/><Relationship Id="rId316" Type="http://schemas.openxmlformats.org/officeDocument/2006/relationships/ctrlProp" Target="../ctrlProps/ctrlProp331.xml"/><Relationship Id="rId523" Type="http://schemas.openxmlformats.org/officeDocument/2006/relationships/ctrlProp" Target="../ctrlProps/ctrlProp538.xml"/><Relationship Id="rId719" Type="http://schemas.openxmlformats.org/officeDocument/2006/relationships/ctrlProp" Target="../ctrlProps/ctrlProp734.xml"/><Relationship Id="rId926" Type="http://schemas.openxmlformats.org/officeDocument/2006/relationships/ctrlProp" Target="../ctrlProps/ctrlProp941.xml"/><Relationship Id="rId968" Type="http://schemas.openxmlformats.org/officeDocument/2006/relationships/ctrlProp" Target="../ctrlProps/ctrlProp983.xml"/><Relationship Id="rId55" Type="http://schemas.openxmlformats.org/officeDocument/2006/relationships/ctrlProp" Target="../ctrlProps/ctrlProp70.xml"/><Relationship Id="rId97" Type="http://schemas.openxmlformats.org/officeDocument/2006/relationships/ctrlProp" Target="../ctrlProps/ctrlProp112.xml"/><Relationship Id="rId120" Type="http://schemas.openxmlformats.org/officeDocument/2006/relationships/ctrlProp" Target="../ctrlProps/ctrlProp135.xml"/><Relationship Id="rId358" Type="http://schemas.openxmlformats.org/officeDocument/2006/relationships/ctrlProp" Target="../ctrlProps/ctrlProp373.xml"/><Relationship Id="rId565" Type="http://schemas.openxmlformats.org/officeDocument/2006/relationships/ctrlProp" Target="../ctrlProps/ctrlProp580.xml"/><Relationship Id="rId730" Type="http://schemas.openxmlformats.org/officeDocument/2006/relationships/ctrlProp" Target="../ctrlProps/ctrlProp745.xml"/><Relationship Id="rId772" Type="http://schemas.openxmlformats.org/officeDocument/2006/relationships/ctrlProp" Target="../ctrlProps/ctrlProp787.xml"/><Relationship Id="rId828" Type="http://schemas.openxmlformats.org/officeDocument/2006/relationships/ctrlProp" Target="../ctrlProps/ctrlProp843.xml"/><Relationship Id="rId1013" Type="http://schemas.openxmlformats.org/officeDocument/2006/relationships/ctrlProp" Target="../ctrlProps/ctrlProp1028.xml"/><Relationship Id="rId162" Type="http://schemas.openxmlformats.org/officeDocument/2006/relationships/ctrlProp" Target="../ctrlProps/ctrlProp177.xml"/><Relationship Id="rId218" Type="http://schemas.openxmlformats.org/officeDocument/2006/relationships/ctrlProp" Target="../ctrlProps/ctrlProp233.xml"/><Relationship Id="rId425" Type="http://schemas.openxmlformats.org/officeDocument/2006/relationships/ctrlProp" Target="../ctrlProps/ctrlProp440.xml"/><Relationship Id="rId467" Type="http://schemas.openxmlformats.org/officeDocument/2006/relationships/ctrlProp" Target="../ctrlProps/ctrlProp482.xml"/><Relationship Id="rId632" Type="http://schemas.openxmlformats.org/officeDocument/2006/relationships/ctrlProp" Target="../ctrlProps/ctrlProp647.xml"/><Relationship Id="rId271" Type="http://schemas.openxmlformats.org/officeDocument/2006/relationships/ctrlProp" Target="../ctrlProps/ctrlProp286.xml"/><Relationship Id="rId674" Type="http://schemas.openxmlformats.org/officeDocument/2006/relationships/ctrlProp" Target="../ctrlProps/ctrlProp689.xml"/><Relationship Id="rId881" Type="http://schemas.openxmlformats.org/officeDocument/2006/relationships/ctrlProp" Target="../ctrlProps/ctrlProp896.xml"/><Relationship Id="rId937" Type="http://schemas.openxmlformats.org/officeDocument/2006/relationships/ctrlProp" Target="../ctrlProps/ctrlProp952.xml"/><Relationship Id="rId979" Type="http://schemas.openxmlformats.org/officeDocument/2006/relationships/ctrlProp" Target="../ctrlProps/ctrlProp994.xml"/><Relationship Id="rId24" Type="http://schemas.openxmlformats.org/officeDocument/2006/relationships/ctrlProp" Target="../ctrlProps/ctrlProp39.xml"/><Relationship Id="rId66" Type="http://schemas.openxmlformats.org/officeDocument/2006/relationships/ctrlProp" Target="../ctrlProps/ctrlProp81.xml"/><Relationship Id="rId131" Type="http://schemas.openxmlformats.org/officeDocument/2006/relationships/ctrlProp" Target="../ctrlProps/ctrlProp146.xml"/><Relationship Id="rId327" Type="http://schemas.openxmlformats.org/officeDocument/2006/relationships/ctrlProp" Target="../ctrlProps/ctrlProp342.xml"/><Relationship Id="rId369" Type="http://schemas.openxmlformats.org/officeDocument/2006/relationships/ctrlProp" Target="../ctrlProps/ctrlProp384.xml"/><Relationship Id="rId534" Type="http://schemas.openxmlformats.org/officeDocument/2006/relationships/ctrlProp" Target="../ctrlProps/ctrlProp549.xml"/><Relationship Id="rId576" Type="http://schemas.openxmlformats.org/officeDocument/2006/relationships/ctrlProp" Target="../ctrlProps/ctrlProp591.xml"/><Relationship Id="rId741" Type="http://schemas.openxmlformats.org/officeDocument/2006/relationships/ctrlProp" Target="../ctrlProps/ctrlProp756.xml"/><Relationship Id="rId783" Type="http://schemas.openxmlformats.org/officeDocument/2006/relationships/ctrlProp" Target="../ctrlProps/ctrlProp798.xml"/><Relationship Id="rId839" Type="http://schemas.openxmlformats.org/officeDocument/2006/relationships/ctrlProp" Target="../ctrlProps/ctrlProp854.xml"/><Relationship Id="rId990" Type="http://schemas.openxmlformats.org/officeDocument/2006/relationships/ctrlProp" Target="../ctrlProps/ctrlProp1005.xml"/><Relationship Id="rId173" Type="http://schemas.openxmlformats.org/officeDocument/2006/relationships/ctrlProp" Target="../ctrlProps/ctrlProp188.xml"/><Relationship Id="rId229" Type="http://schemas.openxmlformats.org/officeDocument/2006/relationships/ctrlProp" Target="../ctrlProps/ctrlProp244.xml"/><Relationship Id="rId380" Type="http://schemas.openxmlformats.org/officeDocument/2006/relationships/ctrlProp" Target="../ctrlProps/ctrlProp395.xml"/><Relationship Id="rId436" Type="http://schemas.openxmlformats.org/officeDocument/2006/relationships/ctrlProp" Target="../ctrlProps/ctrlProp451.xml"/><Relationship Id="rId601" Type="http://schemas.openxmlformats.org/officeDocument/2006/relationships/ctrlProp" Target="../ctrlProps/ctrlProp616.xml"/><Relationship Id="rId643" Type="http://schemas.openxmlformats.org/officeDocument/2006/relationships/ctrlProp" Target="../ctrlProps/ctrlProp658.xml"/><Relationship Id="rId1024" Type="http://schemas.openxmlformats.org/officeDocument/2006/relationships/ctrlProp" Target="../ctrlProps/ctrlProp1039.xml"/><Relationship Id="rId240" Type="http://schemas.openxmlformats.org/officeDocument/2006/relationships/ctrlProp" Target="../ctrlProps/ctrlProp255.xml"/><Relationship Id="rId478" Type="http://schemas.openxmlformats.org/officeDocument/2006/relationships/ctrlProp" Target="../ctrlProps/ctrlProp493.xml"/><Relationship Id="rId685" Type="http://schemas.openxmlformats.org/officeDocument/2006/relationships/ctrlProp" Target="../ctrlProps/ctrlProp700.xml"/><Relationship Id="rId850" Type="http://schemas.openxmlformats.org/officeDocument/2006/relationships/ctrlProp" Target="../ctrlProps/ctrlProp865.xml"/><Relationship Id="rId892" Type="http://schemas.openxmlformats.org/officeDocument/2006/relationships/ctrlProp" Target="../ctrlProps/ctrlProp907.xml"/><Relationship Id="rId906" Type="http://schemas.openxmlformats.org/officeDocument/2006/relationships/ctrlProp" Target="../ctrlProps/ctrlProp921.xml"/><Relationship Id="rId948" Type="http://schemas.openxmlformats.org/officeDocument/2006/relationships/ctrlProp" Target="../ctrlProps/ctrlProp963.xml"/><Relationship Id="rId35" Type="http://schemas.openxmlformats.org/officeDocument/2006/relationships/ctrlProp" Target="../ctrlProps/ctrlProp50.xml"/><Relationship Id="rId77" Type="http://schemas.openxmlformats.org/officeDocument/2006/relationships/ctrlProp" Target="../ctrlProps/ctrlProp92.xml"/><Relationship Id="rId100" Type="http://schemas.openxmlformats.org/officeDocument/2006/relationships/ctrlProp" Target="../ctrlProps/ctrlProp115.xml"/><Relationship Id="rId282" Type="http://schemas.openxmlformats.org/officeDocument/2006/relationships/ctrlProp" Target="../ctrlProps/ctrlProp297.xml"/><Relationship Id="rId338" Type="http://schemas.openxmlformats.org/officeDocument/2006/relationships/ctrlProp" Target="../ctrlProps/ctrlProp353.xml"/><Relationship Id="rId503" Type="http://schemas.openxmlformats.org/officeDocument/2006/relationships/ctrlProp" Target="../ctrlProps/ctrlProp518.xml"/><Relationship Id="rId545" Type="http://schemas.openxmlformats.org/officeDocument/2006/relationships/ctrlProp" Target="../ctrlProps/ctrlProp560.xml"/><Relationship Id="rId587" Type="http://schemas.openxmlformats.org/officeDocument/2006/relationships/ctrlProp" Target="../ctrlProps/ctrlProp602.xml"/><Relationship Id="rId710" Type="http://schemas.openxmlformats.org/officeDocument/2006/relationships/ctrlProp" Target="../ctrlProps/ctrlProp725.xml"/><Relationship Id="rId752" Type="http://schemas.openxmlformats.org/officeDocument/2006/relationships/ctrlProp" Target="../ctrlProps/ctrlProp767.xml"/><Relationship Id="rId808" Type="http://schemas.openxmlformats.org/officeDocument/2006/relationships/ctrlProp" Target="../ctrlProps/ctrlProp823.xml"/><Relationship Id="rId8" Type="http://schemas.openxmlformats.org/officeDocument/2006/relationships/ctrlProp" Target="../ctrlProps/ctrlProp23.xml"/><Relationship Id="rId142" Type="http://schemas.openxmlformats.org/officeDocument/2006/relationships/ctrlProp" Target="../ctrlProps/ctrlProp157.xml"/><Relationship Id="rId184" Type="http://schemas.openxmlformats.org/officeDocument/2006/relationships/ctrlProp" Target="../ctrlProps/ctrlProp199.xml"/><Relationship Id="rId391" Type="http://schemas.openxmlformats.org/officeDocument/2006/relationships/ctrlProp" Target="../ctrlProps/ctrlProp406.xml"/><Relationship Id="rId405" Type="http://schemas.openxmlformats.org/officeDocument/2006/relationships/ctrlProp" Target="../ctrlProps/ctrlProp420.xml"/><Relationship Id="rId447" Type="http://schemas.openxmlformats.org/officeDocument/2006/relationships/ctrlProp" Target="../ctrlProps/ctrlProp462.xml"/><Relationship Id="rId612" Type="http://schemas.openxmlformats.org/officeDocument/2006/relationships/ctrlProp" Target="../ctrlProps/ctrlProp627.xml"/><Relationship Id="rId794" Type="http://schemas.openxmlformats.org/officeDocument/2006/relationships/ctrlProp" Target="../ctrlProps/ctrlProp809.xml"/><Relationship Id="rId251" Type="http://schemas.openxmlformats.org/officeDocument/2006/relationships/ctrlProp" Target="../ctrlProps/ctrlProp266.xml"/><Relationship Id="rId489" Type="http://schemas.openxmlformats.org/officeDocument/2006/relationships/ctrlProp" Target="../ctrlProps/ctrlProp504.xml"/><Relationship Id="rId654" Type="http://schemas.openxmlformats.org/officeDocument/2006/relationships/ctrlProp" Target="../ctrlProps/ctrlProp669.xml"/><Relationship Id="rId696" Type="http://schemas.openxmlformats.org/officeDocument/2006/relationships/ctrlProp" Target="../ctrlProps/ctrlProp711.xml"/><Relationship Id="rId861" Type="http://schemas.openxmlformats.org/officeDocument/2006/relationships/ctrlProp" Target="../ctrlProps/ctrlProp876.xml"/><Relationship Id="rId917" Type="http://schemas.openxmlformats.org/officeDocument/2006/relationships/ctrlProp" Target="../ctrlProps/ctrlProp932.xml"/><Relationship Id="rId959" Type="http://schemas.openxmlformats.org/officeDocument/2006/relationships/ctrlProp" Target="../ctrlProps/ctrlProp974.xml"/><Relationship Id="rId46" Type="http://schemas.openxmlformats.org/officeDocument/2006/relationships/ctrlProp" Target="../ctrlProps/ctrlProp61.xml"/><Relationship Id="rId293" Type="http://schemas.openxmlformats.org/officeDocument/2006/relationships/ctrlProp" Target="../ctrlProps/ctrlProp308.xml"/><Relationship Id="rId307" Type="http://schemas.openxmlformats.org/officeDocument/2006/relationships/ctrlProp" Target="../ctrlProps/ctrlProp322.xml"/><Relationship Id="rId349" Type="http://schemas.openxmlformats.org/officeDocument/2006/relationships/ctrlProp" Target="../ctrlProps/ctrlProp364.xml"/><Relationship Id="rId514" Type="http://schemas.openxmlformats.org/officeDocument/2006/relationships/ctrlProp" Target="../ctrlProps/ctrlProp529.xml"/><Relationship Id="rId556" Type="http://schemas.openxmlformats.org/officeDocument/2006/relationships/ctrlProp" Target="../ctrlProps/ctrlProp571.xml"/><Relationship Id="rId721" Type="http://schemas.openxmlformats.org/officeDocument/2006/relationships/ctrlProp" Target="../ctrlProps/ctrlProp736.xml"/><Relationship Id="rId763" Type="http://schemas.openxmlformats.org/officeDocument/2006/relationships/ctrlProp" Target="../ctrlProps/ctrlProp778.xml"/><Relationship Id="rId88" Type="http://schemas.openxmlformats.org/officeDocument/2006/relationships/ctrlProp" Target="../ctrlProps/ctrlProp103.xml"/><Relationship Id="rId111" Type="http://schemas.openxmlformats.org/officeDocument/2006/relationships/ctrlProp" Target="../ctrlProps/ctrlProp126.xml"/><Relationship Id="rId153" Type="http://schemas.openxmlformats.org/officeDocument/2006/relationships/ctrlProp" Target="../ctrlProps/ctrlProp168.xml"/><Relationship Id="rId195" Type="http://schemas.openxmlformats.org/officeDocument/2006/relationships/ctrlProp" Target="../ctrlProps/ctrlProp210.xml"/><Relationship Id="rId209" Type="http://schemas.openxmlformats.org/officeDocument/2006/relationships/ctrlProp" Target="../ctrlProps/ctrlProp224.xml"/><Relationship Id="rId360" Type="http://schemas.openxmlformats.org/officeDocument/2006/relationships/ctrlProp" Target="../ctrlProps/ctrlProp375.xml"/><Relationship Id="rId416" Type="http://schemas.openxmlformats.org/officeDocument/2006/relationships/ctrlProp" Target="../ctrlProps/ctrlProp431.xml"/><Relationship Id="rId598" Type="http://schemas.openxmlformats.org/officeDocument/2006/relationships/ctrlProp" Target="../ctrlProps/ctrlProp613.xml"/><Relationship Id="rId819" Type="http://schemas.openxmlformats.org/officeDocument/2006/relationships/ctrlProp" Target="../ctrlProps/ctrlProp834.xml"/><Relationship Id="rId970" Type="http://schemas.openxmlformats.org/officeDocument/2006/relationships/ctrlProp" Target="../ctrlProps/ctrlProp985.xml"/><Relationship Id="rId1004" Type="http://schemas.openxmlformats.org/officeDocument/2006/relationships/ctrlProp" Target="../ctrlProps/ctrlProp1019.xml"/><Relationship Id="rId220" Type="http://schemas.openxmlformats.org/officeDocument/2006/relationships/ctrlProp" Target="../ctrlProps/ctrlProp235.xml"/><Relationship Id="rId458" Type="http://schemas.openxmlformats.org/officeDocument/2006/relationships/ctrlProp" Target="../ctrlProps/ctrlProp473.xml"/><Relationship Id="rId623" Type="http://schemas.openxmlformats.org/officeDocument/2006/relationships/ctrlProp" Target="../ctrlProps/ctrlProp638.xml"/><Relationship Id="rId665" Type="http://schemas.openxmlformats.org/officeDocument/2006/relationships/ctrlProp" Target="../ctrlProps/ctrlProp680.xml"/><Relationship Id="rId830" Type="http://schemas.openxmlformats.org/officeDocument/2006/relationships/ctrlProp" Target="../ctrlProps/ctrlProp845.xml"/><Relationship Id="rId872" Type="http://schemas.openxmlformats.org/officeDocument/2006/relationships/ctrlProp" Target="../ctrlProps/ctrlProp887.xml"/><Relationship Id="rId928" Type="http://schemas.openxmlformats.org/officeDocument/2006/relationships/ctrlProp" Target="../ctrlProps/ctrlProp943.xml"/><Relationship Id="rId15" Type="http://schemas.openxmlformats.org/officeDocument/2006/relationships/ctrlProp" Target="../ctrlProps/ctrlProp30.xml"/><Relationship Id="rId57" Type="http://schemas.openxmlformats.org/officeDocument/2006/relationships/ctrlProp" Target="../ctrlProps/ctrlProp72.xml"/><Relationship Id="rId262" Type="http://schemas.openxmlformats.org/officeDocument/2006/relationships/ctrlProp" Target="../ctrlProps/ctrlProp277.xml"/><Relationship Id="rId318" Type="http://schemas.openxmlformats.org/officeDocument/2006/relationships/ctrlProp" Target="../ctrlProps/ctrlProp333.xml"/><Relationship Id="rId525" Type="http://schemas.openxmlformats.org/officeDocument/2006/relationships/ctrlProp" Target="../ctrlProps/ctrlProp540.xml"/><Relationship Id="rId567" Type="http://schemas.openxmlformats.org/officeDocument/2006/relationships/ctrlProp" Target="../ctrlProps/ctrlProp582.xml"/><Relationship Id="rId732" Type="http://schemas.openxmlformats.org/officeDocument/2006/relationships/ctrlProp" Target="../ctrlProps/ctrlProp747.xml"/><Relationship Id="rId99" Type="http://schemas.openxmlformats.org/officeDocument/2006/relationships/ctrlProp" Target="../ctrlProps/ctrlProp114.xml"/><Relationship Id="rId122" Type="http://schemas.openxmlformats.org/officeDocument/2006/relationships/ctrlProp" Target="../ctrlProps/ctrlProp137.xml"/><Relationship Id="rId164" Type="http://schemas.openxmlformats.org/officeDocument/2006/relationships/ctrlProp" Target="../ctrlProps/ctrlProp179.xml"/><Relationship Id="rId371" Type="http://schemas.openxmlformats.org/officeDocument/2006/relationships/ctrlProp" Target="../ctrlProps/ctrlProp386.xml"/><Relationship Id="rId774" Type="http://schemas.openxmlformats.org/officeDocument/2006/relationships/ctrlProp" Target="../ctrlProps/ctrlProp789.xml"/><Relationship Id="rId981" Type="http://schemas.openxmlformats.org/officeDocument/2006/relationships/ctrlProp" Target="../ctrlProps/ctrlProp996.xml"/><Relationship Id="rId1015" Type="http://schemas.openxmlformats.org/officeDocument/2006/relationships/ctrlProp" Target="../ctrlProps/ctrlProp1030.xml"/><Relationship Id="rId427" Type="http://schemas.openxmlformats.org/officeDocument/2006/relationships/ctrlProp" Target="../ctrlProps/ctrlProp442.xml"/><Relationship Id="rId469" Type="http://schemas.openxmlformats.org/officeDocument/2006/relationships/ctrlProp" Target="../ctrlProps/ctrlProp484.xml"/><Relationship Id="rId634" Type="http://schemas.openxmlformats.org/officeDocument/2006/relationships/ctrlProp" Target="../ctrlProps/ctrlProp649.xml"/><Relationship Id="rId676" Type="http://schemas.openxmlformats.org/officeDocument/2006/relationships/ctrlProp" Target="../ctrlProps/ctrlProp691.xml"/><Relationship Id="rId841" Type="http://schemas.openxmlformats.org/officeDocument/2006/relationships/ctrlProp" Target="../ctrlProps/ctrlProp856.xml"/><Relationship Id="rId883" Type="http://schemas.openxmlformats.org/officeDocument/2006/relationships/ctrlProp" Target="../ctrlProps/ctrlProp898.xml"/><Relationship Id="rId26" Type="http://schemas.openxmlformats.org/officeDocument/2006/relationships/ctrlProp" Target="../ctrlProps/ctrlProp41.xml"/><Relationship Id="rId231" Type="http://schemas.openxmlformats.org/officeDocument/2006/relationships/ctrlProp" Target="../ctrlProps/ctrlProp246.xml"/><Relationship Id="rId273" Type="http://schemas.openxmlformats.org/officeDocument/2006/relationships/ctrlProp" Target="../ctrlProps/ctrlProp288.xml"/><Relationship Id="rId329" Type="http://schemas.openxmlformats.org/officeDocument/2006/relationships/ctrlProp" Target="../ctrlProps/ctrlProp344.xml"/><Relationship Id="rId480" Type="http://schemas.openxmlformats.org/officeDocument/2006/relationships/ctrlProp" Target="../ctrlProps/ctrlProp495.xml"/><Relationship Id="rId536" Type="http://schemas.openxmlformats.org/officeDocument/2006/relationships/ctrlProp" Target="../ctrlProps/ctrlProp551.xml"/><Relationship Id="rId701" Type="http://schemas.openxmlformats.org/officeDocument/2006/relationships/ctrlProp" Target="../ctrlProps/ctrlProp716.xml"/><Relationship Id="rId939" Type="http://schemas.openxmlformats.org/officeDocument/2006/relationships/ctrlProp" Target="../ctrlProps/ctrlProp954.xml"/><Relationship Id="rId68" Type="http://schemas.openxmlformats.org/officeDocument/2006/relationships/ctrlProp" Target="../ctrlProps/ctrlProp83.xml"/><Relationship Id="rId133" Type="http://schemas.openxmlformats.org/officeDocument/2006/relationships/ctrlProp" Target="../ctrlProps/ctrlProp148.xml"/><Relationship Id="rId175" Type="http://schemas.openxmlformats.org/officeDocument/2006/relationships/ctrlProp" Target="../ctrlProps/ctrlProp190.xml"/><Relationship Id="rId340" Type="http://schemas.openxmlformats.org/officeDocument/2006/relationships/ctrlProp" Target="../ctrlProps/ctrlProp355.xml"/><Relationship Id="rId578" Type="http://schemas.openxmlformats.org/officeDocument/2006/relationships/ctrlProp" Target="../ctrlProps/ctrlProp593.xml"/><Relationship Id="rId743" Type="http://schemas.openxmlformats.org/officeDocument/2006/relationships/ctrlProp" Target="../ctrlProps/ctrlProp758.xml"/><Relationship Id="rId785" Type="http://schemas.openxmlformats.org/officeDocument/2006/relationships/ctrlProp" Target="../ctrlProps/ctrlProp800.xml"/><Relationship Id="rId950" Type="http://schemas.openxmlformats.org/officeDocument/2006/relationships/ctrlProp" Target="../ctrlProps/ctrlProp965.xml"/><Relationship Id="rId992" Type="http://schemas.openxmlformats.org/officeDocument/2006/relationships/ctrlProp" Target="../ctrlProps/ctrlProp1007.xml"/><Relationship Id="rId1026" Type="http://schemas.openxmlformats.org/officeDocument/2006/relationships/ctrlProp" Target="../ctrlProps/ctrlProp1041.xml"/><Relationship Id="rId200" Type="http://schemas.openxmlformats.org/officeDocument/2006/relationships/ctrlProp" Target="../ctrlProps/ctrlProp215.xml"/><Relationship Id="rId382" Type="http://schemas.openxmlformats.org/officeDocument/2006/relationships/ctrlProp" Target="../ctrlProps/ctrlProp397.xml"/><Relationship Id="rId438" Type="http://schemas.openxmlformats.org/officeDocument/2006/relationships/ctrlProp" Target="../ctrlProps/ctrlProp453.xml"/><Relationship Id="rId603" Type="http://schemas.openxmlformats.org/officeDocument/2006/relationships/ctrlProp" Target="../ctrlProps/ctrlProp618.xml"/><Relationship Id="rId645" Type="http://schemas.openxmlformats.org/officeDocument/2006/relationships/ctrlProp" Target="../ctrlProps/ctrlProp660.xml"/><Relationship Id="rId687" Type="http://schemas.openxmlformats.org/officeDocument/2006/relationships/ctrlProp" Target="../ctrlProps/ctrlProp702.xml"/><Relationship Id="rId810" Type="http://schemas.openxmlformats.org/officeDocument/2006/relationships/ctrlProp" Target="../ctrlProps/ctrlProp825.xml"/><Relationship Id="rId852" Type="http://schemas.openxmlformats.org/officeDocument/2006/relationships/ctrlProp" Target="../ctrlProps/ctrlProp867.xml"/><Relationship Id="rId908" Type="http://schemas.openxmlformats.org/officeDocument/2006/relationships/ctrlProp" Target="../ctrlProps/ctrlProp923.xml"/><Relationship Id="rId242" Type="http://schemas.openxmlformats.org/officeDocument/2006/relationships/ctrlProp" Target="../ctrlProps/ctrlProp257.xml"/><Relationship Id="rId284" Type="http://schemas.openxmlformats.org/officeDocument/2006/relationships/ctrlProp" Target="../ctrlProps/ctrlProp299.xml"/><Relationship Id="rId491" Type="http://schemas.openxmlformats.org/officeDocument/2006/relationships/ctrlProp" Target="../ctrlProps/ctrlProp506.xml"/><Relationship Id="rId505" Type="http://schemas.openxmlformats.org/officeDocument/2006/relationships/ctrlProp" Target="../ctrlProps/ctrlProp520.xml"/><Relationship Id="rId712" Type="http://schemas.openxmlformats.org/officeDocument/2006/relationships/ctrlProp" Target="../ctrlProps/ctrlProp727.xml"/><Relationship Id="rId894" Type="http://schemas.openxmlformats.org/officeDocument/2006/relationships/ctrlProp" Target="../ctrlProps/ctrlProp909.xml"/><Relationship Id="rId37" Type="http://schemas.openxmlformats.org/officeDocument/2006/relationships/ctrlProp" Target="../ctrlProps/ctrlProp52.xml"/><Relationship Id="rId79" Type="http://schemas.openxmlformats.org/officeDocument/2006/relationships/ctrlProp" Target="../ctrlProps/ctrlProp94.xml"/><Relationship Id="rId102" Type="http://schemas.openxmlformats.org/officeDocument/2006/relationships/ctrlProp" Target="../ctrlProps/ctrlProp117.xml"/><Relationship Id="rId144" Type="http://schemas.openxmlformats.org/officeDocument/2006/relationships/ctrlProp" Target="../ctrlProps/ctrlProp159.xml"/><Relationship Id="rId547" Type="http://schemas.openxmlformats.org/officeDocument/2006/relationships/ctrlProp" Target="../ctrlProps/ctrlProp562.xml"/><Relationship Id="rId589" Type="http://schemas.openxmlformats.org/officeDocument/2006/relationships/ctrlProp" Target="../ctrlProps/ctrlProp604.xml"/><Relationship Id="rId754" Type="http://schemas.openxmlformats.org/officeDocument/2006/relationships/ctrlProp" Target="../ctrlProps/ctrlProp769.xml"/><Relationship Id="rId796" Type="http://schemas.openxmlformats.org/officeDocument/2006/relationships/ctrlProp" Target="../ctrlProps/ctrlProp811.xml"/><Relationship Id="rId961" Type="http://schemas.openxmlformats.org/officeDocument/2006/relationships/ctrlProp" Target="../ctrlProps/ctrlProp976.xml"/><Relationship Id="rId90" Type="http://schemas.openxmlformats.org/officeDocument/2006/relationships/ctrlProp" Target="../ctrlProps/ctrlProp105.xml"/><Relationship Id="rId186" Type="http://schemas.openxmlformats.org/officeDocument/2006/relationships/ctrlProp" Target="../ctrlProps/ctrlProp201.xml"/><Relationship Id="rId351" Type="http://schemas.openxmlformats.org/officeDocument/2006/relationships/ctrlProp" Target="../ctrlProps/ctrlProp366.xml"/><Relationship Id="rId393" Type="http://schemas.openxmlformats.org/officeDocument/2006/relationships/ctrlProp" Target="../ctrlProps/ctrlProp408.xml"/><Relationship Id="rId407" Type="http://schemas.openxmlformats.org/officeDocument/2006/relationships/ctrlProp" Target="../ctrlProps/ctrlProp422.xml"/><Relationship Id="rId449" Type="http://schemas.openxmlformats.org/officeDocument/2006/relationships/ctrlProp" Target="../ctrlProps/ctrlProp464.xml"/><Relationship Id="rId614" Type="http://schemas.openxmlformats.org/officeDocument/2006/relationships/ctrlProp" Target="../ctrlProps/ctrlProp629.xml"/><Relationship Id="rId656" Type="http://schemas.openxmlformats.org/officeDocument/2006/relationships/ctrlProp" Target="../ctrlProps/ctrlProp671.xml"/><Relationship Id="rId821" Type="http://schemas.openxmlformats.org/officeDocument/2006/relationships/ctrlProp" Target="../ctrlProps/ctrlProp836.xml"/><Relationship Id="rId863" Type="http://schemas.openxmlformats.org/officeDocument/2006/relationships/ctrlProp" Target="../ctrlProps/ctrlProp878.xml"/><Relationship Id="rId211" Type="http://schemas.openxmlformats.org/officeDocument/2006/relationships/ctrlProp" Target="../ctrlProps/ctrlProp226.xml"/><Relationship Id="rId253" Type="http://schemas.openxmlformats.org/officeDocument/2006/relationships/ctrlProp" Target="../ctrlProps/ctrlProp268.xml"/><Relationship Id="rId295" Type="http://schemas.openxmlformats.org/officeDocument/2006/relationships/ctrlProp" Target="../ctrlProps/ctrlProp310.xml"/><Relationship Id="rId309" Type="http://schemas.openxmlformats.org/officeDocument/2006/relationships/ctrlProp" Target="../ctrlProps/ctrlProp324.xml"/><Relationship Id="rId460" Type="http://schemas.openxmlformats.org/officeDocument/2006/relationships/ctrlProp" Target="../ctrlProps/ctrlProp475.xml"/><Relationship Id="rId516" Type="http://schemas.openxmlformats.org/officeDocument/2006/relationships/ctrlProp" Target="../ctrlProps/ctrlProp531.xml"/><Relationship Id="rId698" Type="http://schemas.openxmlformats.org/officeDocument/2006/relationships/ctrlProp" Target="../ctrlProps/ctrlProp713.xml"/><Relationship Id="rId919" Type="http://schemas.openxmlformats.org/officeDocument/2006/relationships/ctrlProp" Target="../ctrlProps/ctrlProp934.xml"/><Relationship Id="rId48" Type="http://schemas.openxmlformats.org/officeDocument/2006/relationships/ctrlProp" Target="../ctrlProps/ctrlProp63.xml"/><Relationship Id="rId113" Type="http://schemas.openxmlformats.org/officeDocument/2006/relationships/ctrlProp" Target="../ctrlProps/ctrlProp128.xml"/><Relationship Id="rId320" Type="http://schemas.openxmlformats.org/officeDocument/2006/relationships/ctrlProp" Target="../ctrlProps/ctrlProp335.xml"/><Relationship Id="rId558" Type="http://schemas.openxmlformats.org/officeDocument/2006/relationships/ctrlProp" Target="../ctrlProps/ctrlProp573.xml"/><Relationship Id="rId723" Type="http://schemas.openxmlformats.org/officeDocument/2006/relationships/ctrlProp" Target="../ctrlProps/ctrlProp738.xml"/><Relationship Id="rId765" Type="http://schemas.openxmlformats.org/officeDocument/2006/relationships/ctrlProp" Target="../ctrlProps/ctrlProp780.xml"/><Relationship Id="rId930" Type="http://schemas.openxmlformats.org/officeDocument/2006/relationships/ctrlProp" Target="../ctrlProps/ctrlProp945.xml"/><Relationship Id="rId972" Type="http://schemas.openxmlformats.org/officeDocument/2006/relationships/ctrlProp" Target="../ctrlProps/ctrlProp987.xml"/><Relationship Id="rId1006" Type="http://schemas.openxmlformats.org/officeDocument/2006/relationships/ctrlProp" Target="../ctrlProps/ctrlProp1021.xml"/><Relationship Id="rId155" Type="http://schemas.openxmlformats.org/officeDocument/2006/relationships/ctrlProp" Target="../ctrlProps/ctrlProp170.xml"/><Relationship Id="rId197" Type="http://schemas.openxmlformats.org/officeDocument/2006/relationships/ctrlProp" Target="../ctrlProps/ctrlProp212.xml"/><Relationship Id="rId362" Type="http://schemas.openxmlformats.org/officeDocument/2006/relationships/ctrlProp" Target="../ctrlProps/ctrlProp377.xml"/><Relationship Id="rId418" Type="http://schemas.openxmlformats.org/officeDocument/2006/relationships/ctrlProp" Target="../ctrlProps/ctrlProp433.xml"/><Relationship Id="rId625" Type="http://schemas.openxmlformats.org/officeDocument/2006/relationships/ctrlProp" Target="../ctrlProps/ctrlProp640.xml"/><Relationship Id="rId832" Type="http://schemas.openxmlformats.org/officeDocument/2006/relationships/ctrlProp" Target="../ctrlProps/ctrlProp847.xml"/><Relationship Id="rId222" Type="http://schemas.openxmlformats.org/officeDocument/2006/relationships/ctrlProp" Target="../ctrlProps/ctrlProp237.xml"/><Relationship Id="rId264" Type="http://schemas.openxmlformats.org/officeDocument/2006/relationships/ctrlProp" Target="../ctrlProps/ctrlProp279.xml"/><Relationship Id="rId471" Type="http://schemas.openxmlformats.org/officeDocument/2006/relationships/ctrlProp" Target="../ctrlProps/ctrlProp486.xml"/><Relationship Id="rId667" Type="http://schemas.openxmlformats.org/officeDocument/2006/relationships/ctrlProp" Target="../ctrlProps/ctrlProp682.xml"/><Relationship Id="rId874" Type="http://schemas.openxmlformats.org/officeDocument/2006/relationships/ctrlProp" Target="../ctrlProps/ctrlProp889.xml"/><Relationship Id="rId17" Type="http://schemas.openxmlformats.org/officeDocument/2006/relationships/ctrlProp" Target="../ctrlProps/ctrlProp32.xml"/><Relationship Id="rId59" Type="http://schemas.openxmlformats.org/officeDocument/2006/relationships/ctrlProp" Target="../ctrlProps/ctrlProp74.xml"/><Relationship Id="rId124" Type="http://schemas.openxmlformats.org/officeDocument/2006/relationships/ctrlProp" Target="../ctrlProps/ctrlProp139.xml"/><Relationship Id="rId527" Type="http://schemas.openxmlformats.org/officeDocument/2006/relationships/ctrlProp" Target="../ctrlProps/ctrlProp542.xml"/><Relationship Id="rId569" Type="http://schemas.openxmlformats.org/officeDocument/2006/relationships/ctrlProp" Target="../ctrlProps/ctrlProp584.xml"/><Relationship Id="rId734" Type="http://schemas.openxmlformats.org/officeDocument/2006/relationships/ctrlProp" Target="../ctrlProps/ctrlProp749.xml"/><Relationship Id="rId776" Type="http://schemas.openxmlformats.org/officeDocument/2006/relationships/ctrlProp" Target="../ctrlProps/ctrlProp791.xml"/><Relationship Id="rId941" Type="http://schemas.openxmlformats.org/officeDocument/2006/relationships/ctrlProp" Target="../ctrlProps/ctrlProp956.xml"/><Relationship Id="rId983" Type="http://schemas.openxmlformats.org/officeDocument/2006/relationships/ctrlProp" Target="../ctrlProps/ctrlProp998.xml"/><Relationship Id="rId70" Type="http://schemas.openxmlformats.org/officeDocument/2006/relationships/ctrlProp" Target="../ctrlProps/ctrlProp85.xml"/><Relationship Id="rId166" Type="http://schemas.openxmlformats.org/officeDocument/2006/relationships/ctrlProp" Target="../ctrlProps/ctrlProp181.xml"/><Relationship Id="rId331" Type="http://schemas.openxmlformats.org/officeDocument/2006/relationships/ctrlProp" Target="../ctrlProps/ctrlProp346.xml"/><Relationship Id="rId373" Type="http://schemas.openxmlformats.org/officeDocument/2006/relationships/ctrlProp" Target="../ctrlProps/ctrlProp388.xml"/><Relationship Id="rId429" Type="http://schemas.openxmlformats.org/officeDocument/2006/relationships/ctrlProp" Target="../ctrlProps/ctrlProp444.xml"/><Relationship Id="rId580" Type="http://schemas.openxmlformats.org/officeDocument/2006/relationships/ctrlProp" Target="../ctrlProps/ctrlProp595.xml"/><Relationship Id="rId636" Type="http://schemas.openxmlformats.org/officeDocument/2006/relationships/ctrlProp" Target="../ctrlProps/ctrlProp651.xml"/><Relationship Id="rId801" Type="http://schemas.openxmlformats.org/officeDocument/2006/relationships/ctrlProp" Target="../ctrlProps/ctrlProp816.xml"/><Relationship Id="rId1017" Type="http://schemas.openxmlformats.org/officeDocument/2006/relationships/ctrlProp" Target="../ctrlProps/ctrlProp1032.xml"/><Relationship Id="rId1" Type="http://schemas.openxmlformats.org/officeDocument/2006/relationships/printerSettings" Target="../printerSettings/printerSettings45.bin"/><Relationship Id="rId233" Type="http://schemas.openxmlformats.org/officeDocument/2006/relationships/ctrlProp" Target="../ctrlProps/ctrlProp248.xml"/><Relationship Id="rId440" Type="http://schemas.openxmlformats.org/officeDocument/2006/relationships/ctrlProp" Target="../ctrlProps/ctrlProp455.xml"/><Relationship Id="rId678" Type="http://schemas.openxmlformats.org/officeDocument/2006/relationships/ctrlProp" Target="../ctrlProps/ctrlProp693.xml"/><Relationship Id="rId843" Type="http://schemas.openxmlformats.org/officeDocument/2006/relationships/ctrlProp" Target="../ctrlProps/ctrlProp858.xml"/><Relationship Id="rId885" Type="http://schemas.openxmlformats.org/officeDocument/2006/relationships/ctrlProp" Target="../ctrlProps/ctrlProp900.xml"/><Relationship Id="rId28" Type="http://schemas.openxmlformats.org/officeDocument/2006/relationships/ctrlProp" Target="../ctrlProps/ctrlProp43.xml"/><Relationship Id="rId275" Type="http://schemas.openxmlformats.org/officeDocument/2006/relationships/ctrlProp" Target="../ctrlProps/ctrlProp290.xml"/><Relationship Id="rId300" Type="http://schemas.openxmlformats.org/officeDocument/2006/relationships/ctrlProp" Target="../ctrlProps/ctrlProp315.xml"/><Relationship Id="rId482" Type="http://schemas.openxmlformats.org/officeDocument/2006/relationships/ctrlProp" Target="../ctrlProps/ctrlProp497.xml"/><Relationship Id="rId538" Type="http://schemas.openxmlformats.org/officeDocument/2006/relationships/ctrlProp" Target="../ctrlProps/ctrlProp553.xml"/><Relationship Id="rId703" Type="http://schemas.openxmlformats.org/officeDocument/2006/relationships/ctrlProp" Target="../ctrlProps/ctrlProp718.xml"/><Relationship Id="rId745" Type="http://schemas.openxmlformats.org/officeDocument/2006/relationships/ctrlProp" Target="../ctrlProps/ctrlProp760.xml"/><Relationship Id="rId910" Type="http://schemas.openxmlformats.org/officeDocument/2006/relationships/ctrlProp" Target="../ctrlProps/ctrlProp925.xml"/><Relationship Id="rId952" Type="http://schemas.openxmlformats.org/officeDocument/2006/relationships/ctrlProp" Target="../ctrlProps/ctrlProp967.xml"/><Relationship Id="rId81" Type="http://schemas.openxmlformats.org/officeDocument/2006/relationships/ctrlProp" Target="../ctrlProps/ctrlProp96.xml"/><Relationship Id="rId135" Type="http://schemas.openxmlformats.org/officeDocument/2006/relationships/ctrlProp" Target="../ctrlProps/ctrlProp150.xml"/><Relationship Id="rId177" Type="http://schemas.openxmlformats.org/officeDocument/2006/relationships/ctrlProp" Target="../ctrlProps/ctrlProp192.xml"/><Relationship Id="rId342" Type="http://schemas.openxmlformats.org/officeDocument/2006/relationships/ctrlProp" Target="../ctrlProps/ctrlProp357.xml"/><Relationship Id="rId384" Type="http://schemas.openxmlformats.org/officeDocument/2006/relationships/ctrlProp" Target="../ctrlProps/ctrlProp399.xml"/><Relationship Id="rId591" Type="http://schemas.openxmlformats.org/officeDocument/2006/relationships/ctrlProp" Target="../ctrlProps/ctrlProp606.xml"/><Relationship Id="rId605" Type="http://schemas.openxmlformats.org/officeDocument/2006/relationships/ctrlProp" Target="../ctrlProps/ctrlProp620.xml"/><Relationship Id="rId787" Type="http://schemas.openxmlformats.org/officeDocument/2006/relationships/ctrlProp" Target="../ctrlProps/ctrlProp802.xml"/><Relationship Id="rId812" Type="http://schemas.openxmlformats.org/officeDocument/2006/relationships/ctrlProp" Target="../ctrlProps/ctrlProp827.xml"/><Relationship Id="rId994" Type="http://schemas.openxmlformats.org/officeDocument/2006/relationships/ctrlProp" Target="../ctrlProps/ctrlProp1009.xml"/><Relationship Id="rId1028" Type="http://schemas.openxmlformats.org/officeDocument/2006/relationships/ctrlProp" Target="../ctrlProps/ctrlProp1043.xml"/><Relationship Id="rId202" Type="http://schemas.openxmlformats.org/officeDocument/2006/relationships/ctrlProp" Target="../ctrlProps/ctrlProp217.xml"/><Relationship Id="rId244" Type="http://schemas.openxmlformats.org/officeDocument/2006/relationships/ctrlProp" Target="../ctrlProps/ctrlProp259.xml"/><Relationship Id="rId647" Type="http://schemas.openxmlformats.org/officeDocument/2006/relationships/ctrlProp" Target="../ctrlProps/ctrlProp662.xml"/><Relationship Id="rId689" Type="http://schemas.openxmlformats.org/officeDocument/2006/relationships/ctrlProp" Target="../ctrlProps/ctrlProp704.xml"/><Relationship Id="rId854" Type="http://schemas.openxmlformats.org/officeDocument/2006/relationships/ctrlProp" Target="../ctrlProps/ctrlProp869.xml"/><Relationship Id="rId896" Type="http://schemas.openxmlformats.org/officeDocument/2006/relationships/ctrlProp" Target="../ctrlProps/ctrlProp911.xml"/><Relationship Id="rId39" Type="http://schemas.openxmlformats.org/officeDocument/2006/relationships/ctrlProp" Target="../ctrlProps/ctrlProp54.xml"/><Relationship Id="rId286" Type="http://schemas.openxmlformats.org/officeDocument/2006/relationships/ctrlProp" Target="../ctrlProps/ctrlProp301.xml"/><Relationship Id="rId451" Type="http://schemas.openxmlformats.org/officeDocument/2006/relationships/ctrlProp" Target="../ctrlProps/ctrlProp466.xml"/><Relationship Id="rId493" Type="http://schemas.openxmlformats.org/officeDocument/2006/relationships/ctrlProp" Target="../ctrlProps/ctrlProp508.xml"/><Relationship Id="rId507" Type="http://schemas.openxmlformats.org/officeDocument/2006/relationships/ctrlProp" Target="../ctrlProps/ctrlProp522.xml"/><Relationship Id="rId549" Type="http://schemas.openxmlformats.org/officeDocument/2006/relationships/ctrlProp" Target="../ctrlProps/ctrlProp564.xml"/><Relationship Id="rId714" Type="http://schemas.openxmlformats.org/officeDocument/2006/relationships/ctrlProp" Target="../ctrlProps/ctrlProp729.xml"/><Relationship Id="rId756" Type="http://schemas.openxmlformats.org/officeDocument/2006/relationships/ctrlProp" Target="../ctrlProps/ctrlProp771.xml"/><Relationship Id="rId921" Type="http://schemas.openxmlformats.org/officeDocument/2006/relationships/ctrlProp" Target="../ctrlProps/ctrlProp936.xml"/><Relationship Id="rId50" Type="http://schemas.openxmlformats.org/officeDocument/2006/relationships/ctrlProp" Target="../ctrlProps/ctrlProp65.xml"/><Relationship Id="rId104" Type="http://schemas.openxmlformats.org/officeDocument/2006/relationships/ctrlProp" Target="../ctrlProps/ctrlProp119.xml"/><Relationship Id="rId146" Type="http://schemas.openxmlformats.org/officeDocument/2006/relationships/ctrlProp" Target="../ctrlProps/ctrlProp161.xml"/><Relationship Id="rId188" Type="http://schemas.openxmlformats.org/officeDocument/2006/relationships/ctrlProp" Target="../ctrlProps/ctrlProp203.xml"/><Relationship Id="rId311" Type="http://schemas.openxmlformats.org/officeDocument/2006/relationships/ctrlProp" Target="../ctrlProps/ctrlProp326.xml"/><Relationship Id="rId353" Type="http://schemas.openxmlformats.org/officeDocument/2006/relationships/ctrlProp" Target="../ctrlProps/ctrlProp368.xml"/><Relationship Id="rId395" Type="http://schemas.openxmlformats.org/officeDocument/2006/relationships/ctrlProp" Target="../ctrlProps/ctrlProp410.xml"/><Relationship Id="rId409" Type="http://schemas.openxmlformats.org/officeDocument/2006/relationships/ctrlProp" Target="../ctrlProps/ctrlProp424.xml"/><Relationship Id="rId560" Type="http://schemas.openxmlformats.org/officeDocument/2006/relationships/ctrlProp" Target="../ctrlProps/ctrlProp575.xml"/><Relationship Id="rId798" Type="http://schemas.openxmlformats.org/officeDocument/2006/relationships/ctrlProp" Target="../ctrlProps/ctrlProp813.xml"/><Relationship Id="rId963" Type="http://schemas.openxmlformats.org/officeDocument/2006/relationships/ctrlProp" Target="../ctrlProps/ctrlProp978.xml"/><Relationship Id="rId92" Type="http://schemas.openxmlformats.org/officeDocument/2006/relationships/ctrlProp" Target="../ctrlProps/ctrlProp107.xml"/><Relationship Id="rId213" Type="http://schemas.openxmlformats.org/officeDocument/2006/relationships/ctrlProp" Target="../ctrlProps/ctrlProp228.xml"/><Relationship Id="rId420" Type="http://schemas.openxmlformats.org/officeDocument/2006/relationships/ctrlProp" Target="../ctrlProps/ctrlProp435.xml"/><Relationship Id="rId616" Type="http://schemas.openxmlformats.org/officeDocument/2006/relationships/ctrlProp" Target="../ctrlProps/ctrlProp631.xml"/><Relationship Id="rId658" Type="http://schemas.openxmlformats.org/officeDocument/2006/relationships/ctrlProp" Target="../ctrlProps/ctrlProp673.xml"/><Relationship Id="rId823" Type="http://schemas.openxmlformats.org/officeDocument/2006/relationships/ctrlProp" Target="../ctrlProps/ctrlProp838.xml"/><Relationship Id="rId865" Type="http://schemas.openxmlformats.org/officeDocument/2006/relationships/ctrlProp" Target="../ctrlProps/ctrlProp880.xml"/><Relationship Id="rId255" Type="http://schemas.openxmlformats.org/officeDocument/2006/relationships/ctrlProp" Target="../ctrlProps/ctrlProp270.xml"/><Relationship Id="rId297" Type="http://schemas.openxmlformats.org/officeDocument/2006/relationships/ctrlProp" Target="../ctrlProps/ctrlProp312.xml"/><Relationship Id="rId462" Type="http://schemas.openxmlformats.org/officeDocument/2006/relationships/ctrlProp" Target="../ctrlProps/ctrlProp477.xml"/><Relationship Id="rId518" Type="http://schemas.openxmlformats.org/officeDocument/2006/relationships/ctrlProp" Target="../ctrlProps/ctrlProp533.xml"/><Relationship Id="rId725" Type="http://schemas.openxmlformats.org/officeDocument/2006/relationships/ctrlProp" Target="../ctrlProps/ctrlProp740.xml"/><Relationship Id="rId932" Type="http://schemas.openxmlformats.org/officeDocument/2006/relationships/ctrlProp" Target="../ctrlProps/ctrlProp947.xml"/><Relationship Id="rId115" Type="http://schemas.openxmlformats.org/officeDocument/2006/relationships/ctrlProp" Target="../ctrlProps/ctrlProp130.xml"/><Relationship Id="rId157" Type="http://schemas.openxmlformats.org/officeDocument/2006/relationships/ctrlProp" Target="../ctrlProps/ctrlProp172.xml"/><Relationship Id="rId322" Type="http://schemas.openxmlformats.org/officeDocument/2006/relationships/ctrlProp" Target="../ctrlProps/ctrlProp337.xml"/><Relationship Id="rId364" Type="http://schemas.openxmlformats.org/officeDocument/2006/relationships/ctrlProp" Target="../ctrlProps/ctrlProp379.xml"/><Relationship Id="rId767" Type="http://schemas.openxmlformats.org/officeDocument/2006/relationships/ctrlProp" Target="../ctrlProps/ctrlProp782.xml"/><Relationship Id="rId974" Type="http://schemas.openxmlformats.org/officeDocument/2006/relationships/ctrlProp" Target="../ctrlProps/ctrlProp989.xml"/><Relationship Id="rId1008" Type="http://schemas.openxmlformats.org/officeDocument/2006/relationships/ctrlProp" Target="../ctrlProps/ctrlProp1023.xml"/><Relationship Id="rId61" Type="http://schemas.openxmlformats.org/officeDocument/2006/relationships/ctrlProp" Target="../ctrlProps/ctrlProp76.xml"/><Relationship Id="rId199" Type="http://schemas.openxmlformats.org/officeDocument/2006/relationships/ctrlProp" Target="../ctrlProps/ctrlProp214.xml"/><Relationship Id="rId571" Type="http://schemas.openxmlformats.org/officeDocument/2006/relationships/ctrlProp" Target="../ctrlProps/ctrlProp586.xml"/><Relationship Id="rId627" Type="http://schemas.openxmlformats.org/officeDocument/2006/relationships/ctrlProp" Target="../ctrlProps/ctrlProp642.xml"/><Relationship Id="rId669" Type="http://schemas.openxmlformats.org/officeDocument/2006/relationships/ctrlProp" Target="../ctrlProps/ctrlProp684.xml"/><Relationship Id="rId834" Type="http://schemas.openxmlformats.org/officeDocument/2006/relationships/ctrlProp" Target="../ctrlProps/ctrlProp849.xml"/><Relationship Id="rId876" Type="http://schemas.openxmlformats.org/officeDocument/2006/relationships/ctrlProp" Target="../ctrlProps/ctrlProp891.xml"/><Relationship Id="rId19" Type="http://schemas.openxmlformats.org/officeDocument/2006/relationships/ctrlProp" Target="../ctrlProps/ctrlProp34.xml"/><Relationship Id="rId224" Type="http://schemas.openxmlformats.org/officeDocument/2006/relationships/ctrlProp" Target="../ctrlProps/ctrlProp239.xml"/><Relationship Id="rId266" Type="http://schemas.openxmlformats.org/officeDocument/2006/relationships/ctrlProp" Target="../ctrlProps/ctrlProp281.xml"/><Relationship Id="rId431" Type="http://schemas.openxmlformats.org/officeDocument/2006/relationships/ctrlProp" Target="../ctrlProps/ctrlProp446.xml"/><Relationship Id="rId473" Type="http://schemas.openxmlformats.org/officeDocument/2006/relationships/ctrlProp" Target="../ctrlProps/ctrlProp488.xml"/><Relationship Id="rId529" Type="http://schemas.openxmlformats.org/officeDocument/2006/relationships/ctrlProp" Target="../ctrlProps/ctrlProp544.xml"/><Relationship Id="rId680" Type="http://schemas.openxmlformats.org/officeDocument/2006/relationships/ctrlProp" Target="../ctrlProps/ctrlProp695.xml"/><Relationship Id="rId736" Type="http://schemas.openxmlformats.org/officeDocument/2006/relationships/ctrlProp" Target="../ctrlProps/ctrlProp751.xml"/><Relationship Id="rId901" Type="http://schemas.openxmlformats.org/officeDocument/2006/relationships/ctrlProp" Target="../ctrlProps/ctrlProp916.xml"/><Relationship Id="rId30" Type="http://schemas.openxmlformats.org/officeDocument/2006/relationships/ctrlProp" Target="../ctrlProps/ctrlProp45.xml"/><Relationship Id="rId126" Type="http://schemas.openxmlformats.org/officeDocument/2006/relationships/ctrlProp" Target="../ctrlProps/ctrlProp141.xml"/><Relationship Id="rId168" Type="http://schemas.openxmlformats.org/officeDocument/2006/relationships/ctrlProp" Target="../ctrlProps/ctrlProp183.xml"/><Relationship Id="rId333" Type="http://schemas.openxmlformats.org/officeDocument/2006/relationships/ctrlProp" Target="../ctrlProps/ctrlProp348.xml"/><Relationship Id="rId540" Type="http://schemas.openxmlformats.org/officeDocument/2006/relationships/ctrlProp" Target="../ctrlProps/ctrlProp555.xml"/><Relationship Id="rId778" Type="http://schemas.openxmlformats.org/officeDocument/2006/relationships/ctrlProp" Target="../ctrlProps/ctrlProp793.xml"/><Relationship Id="rId943" Type="http://schemas.openxmlformats.org/officeDocument/2006/relationships/ctrlProp" Target="../ctrlProps/ctrlProp958.xml"/><Relationship Id="rId985" Type="http://schemas.openxmlformats.org/officeDocument/2006/relationships/ctrlProp" Target="../ctrlProps/ctrlProp1000.xml"/><Relationship Id="rId1019" Type="http://schemas.openxmlformats.org/officeDocument/2006/relationships/ctrlProp" Target="../ctrlProps/ctrlProp1034.xml"/><Relationship Id="rId72" Type="http://schemas.openxmlformats.org/officeDocument/2006/relationships/ctrlProp" Target="../ctrlProps/ctrlProp87.xml"/><Relationship Id="rId375" Type="http://schemas.openxmlformats.org/officeDocument/2006/relationships/ctrlProp" Target="../ctrlProps/ctrlProp390.xml"/><Relationship Id="rId582" Type="http://schemas.openxmlformats.org/officeDocument/2006/relationships/ctrlProp" Target="../ctrlProps/ctrlProp597.xml"/><Relationship Id="rId638" Type="http://schemas.openxmlformats.org/officeDocument/2006/relationships/ctrlProp" Target="../ctrlProps/ctrlProp653.xml"/><Relationship Id="rId803" Type="http://schemas.openxmlformats.org/officeDocument/2006/relationships/ctrlProp" Target="../ctrlProps/ctrlProp818.xml"/><Relationship Id="rId845" Type="http://schemas.openxmlformats.org/officeDocument/2006/relationships/ctrlProp" Target="../ctrlProps/ctrlProp860.xml"/><Relationship Id="rId3" Type="http://schemas.openxmlformats.org/officeDocument/2006/relationships/vmlDrawing" Target="../drawings/vmlDrawing21.vml"/><Relationship Id="rId235" Type="http://schemas.openxmlformats.org/officeDocument/2006/relationships/ctrlProp" Target="../ctrlProps/ctrlProp250.xml"/><Relationship Id="rId277" Type="http://schemas.openxmlformats.org/officeDocument/2006/relationships/ctrlProp" Target="../ctrlProps/ctrlProp292.xml"/><Relationship Id="rId400" Type="http://schemas.openxmlformats.org/officeDocument/2006/relationships/ctrlProp" Target="../ctrlProps/ctrlProp415.xml"/><Relationship Id="rId442" Type="http://schemas.openxmlformats.org/officeDocument/2006/relationships/ctrlProp" Target="../ctrlProps/ctrlProp457.xml"/><Relationship Id="rId484" Type="http://schemas.openxmlformats.org/officeDocument/2006/relationships/ctrlProp" Target="../ctrlProps/ctrlProp499.xml"/><Relationship Id="rId705" Type="http://schemas.openxmlformats.org/officeDocument/2006/relationships/ctrlProp" Target="../ctrlProps/ctrlProp720.xml"/><Relationship Id="rId887" Type="http://schemas.openxmlformats.org/officeDocument/2006/relationships/ctrlProp" Target="../ctrlProps/ctrlProp902.xml"/><Relationship Id="rId137" Type="http://schemas.openxmlformats.org/officeDocument/2006/relationships/ctrlProp" Target="../ctrlProps/ctrlProp152.xml"/><Relationship Id="rId302" Type="http://schemas.openxmlformats.org/officeDocument/2006/relationships/ctrlProp" Target="../ctrlProps/ctrlProp317.xml"/><Relationship Id="rId344" Type="http://schemas.openxmlformats.org/officeDocument/2006/relationships/ctrlProp" Target="../ctrlProps/ctrlProp359.xml"/><Relationship Id="rId691" Type="http://schemas.openxmlformats.org/officeDocument/2006/relationships/ctrlProp" Target="../ctrlProps/ctrlProp706.xml"/><Relationship Id="rId747" Type="http://schemas.openxmlformats.org/officeDocument/2006/relationships/ctrlProp" Target="../ctrlProps/ctrlProp762.xml"/><Relationship Id="rId789" Type="http://schemas.openxmlformats.org/officeDocument/2006/relationships/ctrlProp" Target="../ctrlProps/ctrlProp804.xml"/><Relationship Id="rId912" Type="http://schemas.openxmlformats.org/officeDocument/2006/relationships/ctrlProp" Target="../ctrlProps/ctrlProp927.xml"/><Relationship Id="rId954" Type="http://schemas.openxmlformats.org/officeDocument/2006/relationships/ctrlProp" Target="../ctrlProps/ctrlProp969.xml"/><Relationship Id="rId996" Type="http://schemas.openxmlformats.org/officeDocument/2006/relationships/ctrlProp" Target="../ctrlProps/ctrlProp1011.xml"/><Relationship Id="rId41" Type="http://schemas.openxmlformats.org/officeDocument/2006/relationships/ctrlProp" Target="../ctrlProps/ctrlProp56.xml"/><Relationship Id="rId83" Type="http://schemas.openxmlformats.org/officeDocument/2006/relationships/ctrlProp" Target="../ctrlProps/ctrlProp98.xml"/><Relationship Id="rId179" Type="http://schemas.openxmlformats.org/officeDocument/2006/relationships/ctrlProp" Target="../ctrlProps/ctrlProp194.xml"/><Relationship Id="rId386" Type="http://schemas.openxmlformats.org/officeDocument/2006/relationships/ctrlProp" Target="../ctrlProps/ctrlProp401.xml"/><Relationship Id="rId551" Type="http://schemas.openxmlformats.org/officeDocument/2006/relationships/ctrlProp" Target="../ctrlProps/ctrlProp566.xml"/><Relationship Id="rId593" Type="http://schemas.openxmlformats.org/officeDocument/2006/relationships/ctrlProp" Target="../ctrlProps/ctrlProp608.xml"/><Relationship Id="rId607" Type="http://schemas.openxmlformats.org/officeDocument/2006/relationships/ctrlProp" Target="../ctrlProps/ctrlProp622.xml"/><Relationship Id="rId649" Type="http://schemas.openxmlformats.org/officeDocument/2006/relationships/ctrlProp" Target="../ctrlProps/ctrlProp664.xml"/><Relationship Id="rId814" Type="http://schemas.openxmlformats.org/officeDocument/2006/relationships/ctrlProp" Target="../ctrlProps/ctrlProp829.xml"/><Relationship Id="rId856" Type="http://schemas.openxmlformats.org/officeDocument/2006/relationships/ctrlProp" Target="../ctrlProps/ctrlProp871.xml"/><Relationship Id="rId190" Type="http://schemas.openxmlformats.org/officeDocument/2006/relationships/ctrlProp" Target="../ctrlProps/ctrlProp205.xml"/><Relationship Id="rId204" Type="http://schemas.openxmlformats.org/officeDocument/2006/relationships/ctrlProp" Target="../ctrlProps/ctrlProp219.xml"/><Relationship Id="rId246" Type="http://schemas.openxmlformats.org/officeDocument/2006/relationships/ctrlProp" Target="../ctrlProps/ctrlProp261.xml"/><Relationship Id="rId288" Type="http://schemas.openxmlformats.org/officeDocument/2006/relationships/ctrlProp" Target="../ctrlProps/ctrlProp303.xml"/><Relationship Id="rId411" Type="http://schemas.openxmlformats.org/officeDocument/2006/relationships/ctrlProp" Target="../ctrlProps/ctrlProp426.xml"/><Relationship Id="rId453" Type="http://schemas.openxmlformats.org/officeDocument/2006/relationships/ctrlProp" Target="../ctrlProps/ctrlProp468.xml"/><Relationship Id="rId509" Type="http://schemas.openxmlformats.org/officeDocument/2006/relationships/ctrlProp" Target="../ctrlProps/ctrlProp524.xml"/><Relationship Id="rId660" Type="http://schemas.openxmlformats.org/officeDocument/2006/relationships/ctrlProp" Target="../ctrlProps/ctrlProp675.xml"/><Relationship Id="rId898" Type="http://schemas.openxmlformats.org/officeDocument/2006/relationships/ctrlProp" Target="../ctrlProps/ctrlProp913.xml"/><Relationship Id="rId106" Type="http://schemas.openxmlformats.org/officeDocument/2006/relationships/ctrlProp" Target="../ctrlProps/ctrlProp121.xml"/><Relationship Id="rId313" Type="http://schemas.openxmlformats.org/officeDocument/2006/relationships/ctrlProp" Target="../ctrlProps/ctrlProp328.xml"/><Relationship Id="rId495" Type="http://schemas.openxmlformats.org/officeDocument/2006/relationships/ctrlProp" Target="../ctrlProps/ctrlProp510.xml"/><Relationship Id="rId716" Type="http://schemas.openxmlformats.org/officeDocument/2006/relationships/ctrlProp" Target="../ctrlProps/ctrlProp731.xml"/><Relationship Id="rId758" Type="http://schemas.openxmlformats.org/officeDocument/2006/relationships/ctrlProp" Target="../ctrlProps/ctrlProp773.xml"/><Relationship Id="rId923" Type="http://schemas.openxmlformats.org/officeDocument/2006/relationships/ctrlProp" Target="../ctrlProps/ctrlProp938.xml"/><Relationship Id="rId965" Type="http://schemas.openxmlformats.org/officeDocument/2006/relationships/ctrlProp" Target="../ctrlProps/ctrlProp980.xml"/><Relationship Id="rId10" Type="http://schemas.openxmlformats.org/officeDocument/2006/relationships/ctrlProp" Target="../ctrlProps/ctrlProp25.xml"/><Relationship Id="rId52" Type="http://schemas.openxmlformats.org/officeDocument/2006/relationships/ctrlProp" Target="../ctrlProps/ctrlProp67.xml"/><Relationship Id="rId94" Type="http://schemas.openxmlformats.org/officeDocument/2006/relationships/ctrlProp" Target="../ctrlProps/ctrlProp109.xml"/><Relationship Id="rId148" Type="http://schemas.openxmlformats.org/officeDocument/2006/relationships/ctrlProp" Target="../ctrlProps/ctrlProp163.xml"/><Relationship Id="rId355" Type="http://schemas.openxmlformats.org/officeDocument/2006/relationships/ctrlProp" Target="../ctrlProps/ctrlProp370.xml"/><Relationship Id="rId397" Type="http://schemas.openxmlformats.org/officeDocument/2006/relationships/ctrlProp" Target="../ctrlProps/ctrlProp412.xml"/><Relationship Id="rId520" Type="http://schemas.openxmlformats.org/officeDocument/2006/relationships/ctrlProp" Target="../ctrlProps/ctrlProp535.xml"/><Relationship Id="rId562" Type="http://schemas.openxmlformats.org/officeDocument/2006/relationships/ctrlProp" Target="../ctrlProps/ctrlProp577.xml"/><Relationship Id="rId618" Type="http://schemas.openxmlformats.org/officeDocument/2006/relationships/ctrlProp" Target="../ctrlProps/ctrlProp633.xml"/><Relationship Id="rId825" Type="http://schemas.openxmlformats.org/officeDocument/2006/relationships/ctrlProp" Target="../ctrlProps/ctrlProp840.xml"/><Relationship Id="rId215" Type="http://schemas.openxmlformats.org/officeDocument/2006/relationships/ctrlProp" Target="../ctrlProps/ctrlProp230.xml"/><Relationship Id="rId257" Type="http://schemas.openxmlformats.org/officeDocument/2006/relationships/ctrlProp" Target="../ctrlProps/ctrlProp272.xml"/><Relationship Id="rId422" Type="http://schemas.openxmlformats.org/officeDocument/2006/relationships/ctrlProp" Target="../ctrlProps/ctrlProp437.xml"/><Relationship Id="rId464" Type="http://schemas.openxmlformats.org/officeDocument/2006/relationships/ctrlProp" Target="../ctrlProps/ctrlProp479.xml"/><Relationship Id="rId867" Type="http://schemas.openxmlformats.org/officeDocument/2006/relationships/ctrlProp" Target="../ctrlProps/ctrlProp882.xml"/><Relationship Id="rId1010" Type="http://schemas.openxmlformats.org/officeDocument/2006/relationships/ctrlProp" Target="../ctrlProps/ctrlProp1025.xml"/><Relationship Id="rId299" Type="http://schemas.openxmlformats.org/officeDocument/2006/relationships/ctrlProp" Target="../ctrlProps/ctrlProp314.xml"/><Relationship Id="rId727" Type="http://schemas.openxmlformats.org/officeDocument/2006/relationships/ctrlProp" Target="../ctrlProps/ctrlProp742.xml"/><Relationship Id="rId934" Type="http://schemas.openxmlformats.org/officeDocument/2006/relationships/ctrlProp" Target="../ctrlProps/ctrlProp949.xml"/><Relationship Id="rId63" Type="http://schemas.openxmlformats.org/officeDocument/2006/relationships/ctrlProp" Target="../ctrlProps/ctrlProp78.xml"/><Relationship Id="rId159" Type="http://schemas.openxmlformats.org/officeDocument/2006/relationships/ctrlProp" Target="../ctrlProps/ctrlProp174.xml"/><Relationship Id="rId366" Type="http://schemas.openxmlformats.org/officeDocument/2006/relationships/ctrlProp" Target="../ctrlProps/ctrlProp381.xml"/><Relationship Id="rId573" Type="http://schemas.openxmlformats.org/officeDocument/2006/relationships/ctrlProp" Target="../ctrlProps/ctrlProp588.xml"/><Relationship Id="rId780" Type="http://schemas.openxmlformats.org/officeDocument/2006/relationships/ctrlProp" Target="../ctrlProps/ctrlProp795.xml"/><Relationship Id="rId226" Type="http://schemas.openxmlformats.org/officeDocument/2006/relationships/ctrlProp" Target="../ctrlProps/ctrlProp241.xml"/><Relationship Id="rId433" Type="http://schemas.openxmlformats.org/officeDocument/2006/relationships/ctrlProp" Target="../ctrlProps/ctrlProp448.xml"/><Relationship Id="rId878" Type="http://schemas.openxmlformats.org/officeDocument/2006/relationships/ctrlProp" Target="../ctrlProps/ctrlProp893.xml"/><Relationship Id="rId640" Type="http://schemas.openxmlformats.org/officeDocument/2006/relationships/ctrlProp" Target="../ctrlProps/ctrlProp655.xml"/><Relationship Id="rId738" Type="http://schemas.openxmlformats.org/officeDocument/2006/relationships/ctrlProp" Target="../ctrlProps/ctrlProp753.xml"/><Relationship Id="rId945" Type="http://schemas.openxmlformats.org/officeDocument/2006/relationships/ctrlProp" Target="../ctrlProps/ctrlProp960.xml"/><Relationship Id="rId74" Type="http://schemas.openxmlformats.org/officeDocument/2006/relationships/ctrlProp" Target="../ctrlProps/ctrlProp89.xml"/><Relationship Id="rId377" Type="http://schemas.openxmlformats.org/officeDocument/2006/relationships/ctrlProp" Target="../ctrlProps/ctrlProp392.xml"/><Relationship Id="rId500" Type="http://schemas.openxmlformats.org/officeDocument/2006/relationships/ctrlProp" Target="../ctrlProps/ctrlProp515.xml"/><Relationship Id="rId584" Type="http://schemas.openxmlformats.org/officeDocument/2006/relationships/ctrlProp" Target="../ctrlProps/ctrlProp599.xml"/><Relationship Id="rId805" Type="http://schemas.openxmlformats.org/officeDocument/2006/relationships/ctrlProp" Target="../ctrlProps/ctrlProp820.xml"/><Relationship Id="rId5" Type="http://schemas.openxmlformats.org/officeDocument/2006/relationships/ctrlProp" Target="../ctrlProps/ctrlProp20.xml"/><Relationship Id="rId237" Type="http://schemas.openxmlformats.org/officeDocument/2006/relationships/ctrlProp" Target="../ctrlProps/ctrlProp252.xml"/><Relationship Id="rId791" Type="http://schemas.openxmlformats.org/officeDocument/2006/relationships/ctrlProp" Target="../ctrlProps/ctrlProp806.xml"/><Relationship Id="rId889" Type="http://schemas.openxmlformats.org/officeDocument/2006/relationships/ctrlProp" Target="../ctrlProps/ctrlProp904.xml"/><Relationship Id="rId444" Type="http://schemas.openxmlformats.org/officeDocument/2006/relationships/ctrlProp" Target="../ctrlProps/ctrlProp459.xml"/><Relationship Id="rId651" Type="http://schemas.openxmlformats.org/officeDocument/2006/relationships/ctrlProp" Target="../ctrlProps/ctrlProp666.xml"/><Relationship Id="rId749" Type="http://schemas.openxmlformats.org/officeDocument/2006/relationships/ctrlProp" Target="../ctrlProps/ctrlProp764.xml"/><Relationship Id="rId290" Type="http://schemas.openxmlformats.org/officeDocument/2006/relationships/ctrlProp" Target="../ctrlProps/ctrlProp305.xml"/><Relationship Id="rId304" Type="http://schemas.openxmlformats.org/officeDocument/2006/relationships/ctrlProp" Target="../ctrlProps/ctrlProp319.xml"/><Relationship Id="rId388" Type="http://schemas.openxmlformats.org/officeDocument/2006/relationships/ctrlProp" Target="../ctrlProps/ctrlProp403.xml"/><Relationship Id="rId511" Type="http://schemas.openxmlformats.org/officeDocument/2006/relationships/ctrlProp" Target="../ctrlProps/ctrlProp526.xml"/><Relationship Id="rId609" Type="http://schemas.openxmlformats.org/officeDocument/2006/relationships/ctrlProp" Target="../ctrlProps/ctrlProp624.xml"/><Relationship Id="rId956" Type="http://schemas.openxmlformats.org/officeDocument/2006/relationships/ctrlProp" Target="../ctrlProps/ctrlProp971.xml"/><Relationship Id="rId85" Type="http://schemas.openxmlformats.org/officeDocument/2006/relationships/ctrlProp" Target="../ctrlProps/ctrlProp100.xml"/><Relationship Id="rId150" Type="http://schemas.openxmlformats.org/officeDocument/2006/relationships/ctrlProp" Target="../ctrlProps/ctrlProp165.xml"/><Relationship Id="rId595" Type="http://schemas.openxmlformats.org/officeDocument/2006/relationships/ctrlProp" Target="../ctrlProps/ctrlProp610.xml"/><Relationship Id="rId816" Type="http://schemas.openxmlformats.org/officeDocument/2006/relationships/ctrlProp" Target="../ctrlProps/ctrlProp831.xml"/><Relationship Id="rId1001" Type="http://schemas.openxmlformats.org/officeDocument/2006/relationships/ctrlProp" Target="../ctrlProps/ctrlProp1016.xml"/><Relationship Id="rId248" Type="http://schemas.openxmlformats.org/officeDocument/2006/relationships/ctrlProp" Target="../ctrlProps/ctrlProp263.xml"/><Relationship Id="rId455" Type="http://schemas.openxmlformats.org/officeDocument/2006/relationships/ctrlProp" Target="../ctrlProps/ctrlProp470.xml"/><Relationship Id="rId662" Type="http://schemas.openxmlformats.org/officeDocument/2006/relationships/ctrlProp" Target="../ctrlProps/ctrlProp677.xml"/><Relationship Id="rId12" Type="http://schemas.openxmlformats.org/officeDocument/2006/relationships/ctrlProp" Target="../ctrlProps/ctrlProp27.xml"/><Relationship Id="rId108" Type="http://schemas.openxmlformats.org/officeDocument/2006/relationships/ctrlProp" Target="../ctrlProps/ctrlProp123.xml"/><Relationship Id="rId315" Type="http://schemas.openxmlformats.org/officeDocument/2006/relationships/ctrlProp" Target="../ctrlProps/ctrlProp330.xml"/><Relationship Id="rId522" Type="http://schemas.openxmlformats.org/officeDocument/2006/relationships/ctrlProp" Target="../ctrlProps/ctrlProp537.xml"/><Relationship Id="rId967" Type="http://schemas.openxmlformats.org/officeDocument/2006/relationships/ctrlProp" Target="../ctrlProps/ctrlProp982.xml"/><Relationship Id="rId96" Type="http://schemas.openxmlformats.org/officeDocument/2006/relationships/ctrlProp" Target="../ctrlProps/ctrlProp111.xml"/><Relationship Id="rId161" Type="http://schemas.openxmlformats.org/officeDocument/2006/relationships/ctrlProp" Target="../ctrlProps/ctrlProp176.xml"/><Relationship Id="rId399" Type="http://schemas.openxmlformats.org/officeDocument/2006/relationships/ctrlProp" Target="../ctrlProps/ctrlProp414.xml"/><Relationship Id="rId827" Type="http://schemas.openxmlformats.org/officeDocument/2006/relationships/ctrlProp" Target="../ctrlProps/ctrlProp842.xml"/><Relationship Id="rId1012" Type="http://schemas.openxmlformats.org/officeDocument/2006/relationships/ctrlProp" Target="../ctrlProps/ctrlProp1027.xml"/><Relationship Id="rId259" Type="http://schemas.openxmlformats.org/officeDocument/2006/relationships/ctrlProp" Target="../ctrlProps/ctrlProp274.xml"/><Relationship Id="rId466" Type="http://schemas.openxmlformats.org/officeDocument/2006/relationships/ctrlProp" Target="../ctrlProps/ctrlProp481.xml"/><Relationship Id="rId673" Type="http://schemas.openxmlformats.org/officeDocument/2006/relationships/ctrlProp" Target="../ctrlProps/ctrlProp688.xml"/><Relationship Id="rId880" Type="http://schemas.openxmlformats.org/officeDocument/2006/relationships/ctrlProp" Target="../ctrlProps/ctrlProp895.xml"/><Relationship Id="rId23" Type="http://schemas.openxmlformats.org/officeDocument/2006/relationships/ctrlProp" Target="../ctrlProps/ctrlProp38.xml"/><Relationship Id="rId119" Type="http://schemas.openxmlformats.org/officeDocument/2006/relationships/ctrlProp" Target="../ctrlProps/ctrlProp134.xml"/><Relationship Id="rId326" Type="http://schemas.openxmlformats.org/officeDocument/2006/relationships/ctrlProp" Target="../ctrlProps/ctrlProp341.xml"/><Relationship Id="rId533" Type="http://schemas.openxmlformats.org/officeDocument/2006/relationships/ctrlProp" Target="../ctrlProps/ctrlProp548.xml"/><Relationship Id="rId978" Type="http://schemas.openxmlformats.org/officeDocument/2006/relationships/ctrlProp" Target="../ctrlProps/ctrlProp993.xml"/><Relationship Id="rId740" Type="http://schemas.openxmlformats.org/officeDocument/2006/relationships/ctrlProp" Target="../ctrlProps/ctrlProp755.xml"/><Relationship Id="rId838" Type="http://schemas.openxmlformats.org/officeDocument/2006/relationships/ctrlProp" Target="../ctrlProps/ctrlProp853.xml"/><Relationship Id="rId1023" Type="http://schemas.openxmlformats.org/officeDocument/2006/relationships/ctrlProp" Target="../ctrlProps/ctrlProp1038.xml"/><Relationship Id="rId172" Type="http://schemas.openxmlformats.org/officeDocument/2006/relationships/ctrlProp" Target="../ctrlProps/ctrlProp187.xml"/><Relationship Id="rId477" Type="http://schemas.openxmlformats.org/officeDocument/2006/relationships/ctrlProp" Target="../ctrlProps/ctrlProp492.xml"/><Relationship Id="rId600" Type="http://schemas.openxmlformats.org/officeDocument/2006/relationships/ctrlProp" Target="../ctrlProps/ctrlProp615.xml"/><Relationship Id="rId684" Type="http://schemas.openxmlformats.org/officeDocument/2006/relationships/ctrlProp" Target="../ctrlProps/ctrlProp699.xml"/><Relationship Id="rId337" Type="http://schemas.openxmlformats.org/officeDocument/2006/relationships/ctrlProp" Target="../ctrlProps/ctrlProp352.xml"/><Relationship Id="rId891" Type="http://schemas.openxmlformats.org/officeDocument/2006/relationships/ctrlProp" Target="../ctrlProps/ctrlProp906.xml"/><Relationship Id="rId905" Type="http://schemas.openxmlformats.org/officeDocument/2006/relationships/ctrlProp" Target="../ctrlProps/ctrlProp920.xml"/><Relationship Id="rId989" Type="http://schemas.openxmlformats.org/officeDocument/2006/relationships/ctrlProp" Target="../ctrlProps/ctrlProp1004.xml"/><Relationship Id="rId34" Type="http://schemas.openxmlformats.org/officeDocument/2006/relationships/ctrlProp" Target="../ctrlProps/ctrlProp49.xml"/><Relationship Id="rId544" Type="http://schemas.openxmlformats.org/officeDocument/2006/relationships/ctrlProp" Target="../ctrlProps/ctrlProp559.xml"/><Relationship Id="rId751" Type="http://schemas.openxmlformats.org/officeDocument/2006/relationships/ctrlProp" Target="../ctrlProps/ctrlProp766.xml"/><Relationship Id="rId849" Type="http://schemas.openxmlformats.org/officeDocument/2006/relationships/ctrlProp" Target="../ctrlProps/ctrlProp864.xml"/><Relationship Id="rId183" Type="http://schemas.openxmlformats.org/officeDocument/2006/relationships/ctrlProp" Target="../ctrlProps/ctrlProp198.xml"/><Relationship Id="rId390" Type="http://schemas.openxmlformats.org/officeDocument/2006/relationships/ctrlProp" Target="../ctrlProps/ctrlProp405.xml"/><Relationship Id="rId404" Type="http://schemas.openxmlformats.org/officeDocument/2006/relationships/ctrlProp" Target="../ctrlProps/ctrlProp419.xml"/><Relationship Id="rId611" Type="http://schemas.openxmlformats.org/officeDocument/2006/relationships/ctrlProp" Target="../ctrlProps/ctrlProp626.xml"/><Relationship Id="rId250" Type="http://schemas.openxmlformats.org/officeDocument/2006/relationships/ctrlProp" Target="../ctrlProps/ctrlProp265.xml"/><Relationship Id="rId488" Type="http://schemas.openxmlformats.org/officeDocument/2006/relationships/ctrlProp" Target="../ctrlProps/ctrlProp503.xml"/><Relationship Id="rId695" Type="http://schemas.openxmlformats.org/officeDocument/2006/relationships/ctrlProp" Target="../ctrlProps/ctrlProp710.xml"/><Relationship Id="rId709" Type="http://schemas.openxmlformats.org/officeDocument/2006/relationships/ctrlProp" Target="../ctrlProps/ctrlProp724.xml"/><Relationship Id="rId916" Type="http://schemas.openxmlformats.org/officeDocument/2006/relationships/ctrlProp" Target="../ctrlProps/ctrlProp931.xml"/><Relationship Id="rId45" Type="http://schemas.openxmlformats.org/officeDocument/2006/relationships/ctrlProp" Target="../ctrlProps/ctrlProp60.xml"/><Relationship Id="rId110" Type="http://schemas.openxmlformats.org/officeDocument/2006/relationships/ctrlProp" Target="../ctrlProps/ctrlProp125.xml"/><Relationship Id="rId348" Type="http://schemas.openxmlformats.org/officeDocument/2006/relationships/ctrlProp" Target="../ctrlProps/ctrlProp363.xml"/><Relationship Id="rId555" Type="http://schemas.openxmlformats.org/officeDocument/2006/relationships/ctrlProp" Target="../ctrlProps/ctrlProp570.xml"/><Relationship Id="rId762" Type="http://schemas.openxmlformats.org/officeDocument/2006/relationships/ctrlProp" Target="../ctrlProps/ctrlProp777.xml"/><Relationship Id="rId194" Type="http://schemas.openxmlformats.org/officeDocument/2006/relationships/ctrlProp" Target="../ctrlProps/ctrlProp209.xml"/><Relationship Id="rId208" Type="http://schemas.openxmlformats.org/officeDocument/2006/relationships/ctrlProp" Target="../ctrlProps/ctrlProp223.xml"/><Relationship Id="rId415" Type="http://schemas.openxmlformats.org/officeDocument/2006/relationships/ctrlProp" Target="../ctrlProps/ctrlProp430.xml"/><Relationship Id="rId622" Type="http://schemas.openxmlformats.org/officeDocument/2006/relationships/ctrlProp" Target="../ctrlProps/ctrlProp637.xml"/><Relationship Id="rId261" Type="http://schemas.openxmlformats.org/officeDocument/2006/relationships/ctrlProp" Target="../ctrlProps/ctrlProp276.xml"/><Relationship Id="rId499" Type="http://schemas.openxmlformats.org/officeDocument/2006/relationships/ctrlProp" Target="../ctrlProps/ctrlProp514.xml"/><Relationship Id="rId927" Type="http://schemas.openxmlformats.org/officeDocument/2006/relationships/ctrlProp" Target="../ctrlProps/ctrlProp942.xml"/><Relationship Id="rId56" Type="http://schemas.openxmlformats.org/officeDocument/2006/relationships/ctrlProp" Target="../ctrlProps/ctrlProp71.xml"/><Relationship Id="rId359" Type="http://schemas.openxmlformats.org/officeDocument/2006/relationships/ctrlProp" Target="../ctrlProps/ctrlProp374.xml"/><Relationship Id="rId566" Type="http://schemas.openxmlformats.org/officeDocument/2006/relationships/ctrlProp" Target="../ctrlProps/ctrlProp581.xml"/><Relationship Id="rId773" Type="http://schemas.openxmlformats.org/officeDocument/2006/relationships/ctrlProp" Target="../ctrlProps/ctrlProp788.xml"/><Relationship Id="rId121" Type="http://schemas.openxmlformats.org/officeDocument/2006/relationships/ctrlProp" Target="../ctrlProps/ctrlProp136.xml"/><Relationship Id="rId219" Type="http://schemas.openxmlformats.org/officeDocument/2006/relationships/ctrlProp" Target="../ctrlProps/ctrlProp234.xml"/><Relationship Id="rId426" Type="http://schemas.openxmlformats.org/officeDocument/2006/relationships/ctrlProp" Target="../ctrlProps/ctrlProp441.xml"/><Relationship Id="rId633" Type="http://schemas.openxmlformats.org/officeDocument/2006/relationships/ctrlProp" Target="../ctrlProps/ctrlProp648.xml"/><Relationship Id="rId980" Type="http://schemas.openxmlformats.org/officeDocument/2006/relationships/ctrlProp" Target="../ctrlProps/ctrlProp995.xml"/><Relationship Id="rId840" Type="http://schemas.openxmlformats.org/officeDocument/2006/relationships/ctrlProp" Target="../ctrlProps/ctrlProp855.xml"/><Relationship Id="rId938" Type="http://schemas.openxmlformats.org/officeDocument/2006/relationships/ctrlProp" Target="../ctrlProps/ctrlProp953.xml"/><Relationship Id="rId67" Type="http://schemas.openxmlformats.org/officeDocument/2006/relationships/ctrlProp" Target="../ctrlProps/ctrlProp82.xml"/><Relationship Id="rId272" Type="http://schemas.openxmlformats.org/officeDocument/2006/relationships/ctrlProp" Target="../ctrlProps/ctrlProp287.xml"/><Relationship Id="rId577" Type="http://schemas.openxmlformats.org/officeDocument/2006/relationships/ctrlProp" Target="../ctrlProps/ctrlProp592.xml"/><Relationship Id="rId700" Type="http://schemas.openxmlformats.org/officeDocument/2006/relationships/ctrlProp" Target="../ctrlProps/ctrlProp715.xml"/><Relationship Id="rId132" Type="http://schemas.openxmlformats.org/officeDocument/2006/relationships/ctrlProp" Target="../ctrlProps/ctrlProp147.xml"/><Relationship Id="rId784" Type="http://schemas.openxmlformats.org/officeDocument/2006/relationships/ctrlProp" Target="../ctrlProps/ctrlProp799.xml"/><Relationship Id="rId991" Type="http://schemas.openxmlformats.org/officeDocument/2006/relationships/ctrlProp" Target="../ctrlProps/ctrlProp1006.xml"/><Relationship Id="rId437" Type="http://schemas.openxmlformats.org/officeDocument/2006/relationships/ctrlProp" Target="../ctrlProps/ctrlProp452.xml"/><Relationship Id="rId644" Type="http://schemas.openxmlformats.org/officeDocument/2006/relationships/ctrlProp" Target="../ctrlProps/ctrlProp659.xml"/><Relationship Id="rId851" Type="http://schemas.openxmlformats.org/officeDocument/2006/relationships/ctrlProp" Target="../ctrlProps/ctrlProp866.xml"/><Relationship Id="rId283" Type="http://schemas.openxmlformats.org/officeDocument/2006/relationships/ctrlProp" Target="../ctrlProps/ctrlProp298.xml"/><Relationship Id="rId490" Type="http://schemas.openxmlformats.org/officeDocument/2006/relationships/ctrlProp" Target="../ctrlProps/ctrlProp505.xml"/><Relationship Id="rId504" Type="http://schemas.openxmlformats.org/officeDocument/2006/relationships/ctrlProp" Target="../ctrlProps/ctrlProp519.xml"/><Relationship Id="rId711" Type="http://schemas.openxmlformats.org/officeDocument/2006/relationships/ctrlProp" Target="../ctrlProps/ctrlProp726.xml"/><Relationship Id="rId949" Type="http://schemas.openxmlformats.org/officeDocument/2006/relationships/ctrlProp" Target="../ctrlProps/ctrlProp964.xml"/><Relationship Id="rId78" Type="http://schemas.openxmlformats.org/officeDocument/2006/relationships/ctrlProp" Target="../ctrlProps/ctrlProp93.xml"/><Relationship Id="rId143" Type="http://schemas.openxmlformats.org/officeDocument/2006/relationships/ctrlProp" Target="../ctrlProps/ctrlProp158.xml"/><Relationship Id="rId350" Type="http://schemas.openxmlformats.org/officeDocument/2006/relationships/ctrlProp" Target="../ctrlProps/ctrlProp365.xml"/><Relationship Id="rId588" Type="http://schemas.openxmlformats.org/officeDocument/2006/relationships/ctrlProp" Target="../ctrlProps/ctrlProp603.xml"/><Relationship Id="rId795" Type="http://schemas.openxmlformats.org/officeDocument/2006/relationships/ctrlProp" Target="../ctrlProps/ctrlProp810.xml"/><Relationship Id="rId809" Type="http://schemas.openxmlformats.org/officeDocument/2006/relationships/ctrlProp" Target="../ctrlProps/ctrlProp824.xml"/><Relationship Id="rId9" Type="http://schemas.openxmlformats.org/officeDocument/2006/relationships/ctrlProp" Target="../ctrlProps/ctrlProp24.xml"/><Relationship Id="rId210" Type="http://schemas.openxmlformats.org/officeDocument/2006/relationships/ctrlProp" Target="../ctrlProps/ctrlProp225.xml"/><Relationship Id="rId448" Type="http://schemas.openxmlformats.org/officeDocument/2006/relationships/ctrlProp" Target="../ctrlProps/ctrlProp463.xml"/><Relationship Id="rId655" Type="http://schemas.openxmlformats.org/officeDocument/2006/relationships/ctrlProp" Target="../ctrlProps/ctrlProp670.xml"/><Relationship Id="rId862" Type="http://schemas.openxmlformats.org/officeDocument/2006/relationships/ctrlProp" Target="../ctrlProps/ctrlProp877.xml"/><Relationship Id="rId294" Type="http://schemas.openxmlformats.org/officeDocument/2006/relationships/ctrlProp" Target="../ctrlProps/ctrlProp309.xml"/><Relationship Id="rId308" Type="http://schemas.openxmlformats.org/officeDocument/2006/relationships/ctrlProp" Target="../ctrlProps/ctrlProp323.xml"/><Relationship Id="rId515" Type="http://schemas.openxmlformats.org/officeDocument/2006/relationships/ctrlProp" Target="../ctrlProps/ctrlProp530.xml"/><Relationship Id="rId722" Type="http://schemas.openxmlformats.org/officeDocument/2006/relationships/ctrlProp" Target="../ctrlProps/ctrlProp737.xml"/><Relationship Id="rId89" Type="http://schemas.openxmlformats.org/officeDocument/2006/relationships/ctrlProp" Target="../ctrlProps/ctrlProp104.xml"/><Relationship Id="rId154" Type="http://schemas.openxmlformats.org/officeDocument/2006/relationships/ctrlProp" Target="../ctrlProps/ctrlProp169.xml"/><Relationship Id="rId361" Type="http://schemas.openxmlformats.org/officeDocument/2006/relationships/ctrlProp" Target="../ctrlProps/ctrlProp376.xml"/><Relationship Id="rId599" Type="http://schemas.openxmlformats.org/officeDocument/2006/relationships/ctrlProp" Target="../ctrlProps/ctrlProp614.xml"/><Relationship Id="rId1005" Type="http://schemas.openxmlformats.org/officeDocument/2006/relationships/ctrlProp" Target="../ctrlProps/ctrlProp1020.xml"/><Relationship Id="rId459" Type="http://schemas.openxmlformats.org/officeDocument/2006/relationships/ctrlProp" Target="../ctrlProps/ctrlProp474.xml"/><Relationship Id="rId666" Type="http://schemas.openxmlformats.org/officeDocument/2006/relationships/ctrlProp" Target="../ctrlProps/ctrlProp681.xml"/><Relationship Id="rId873" Type="http://schemas.openxmlformats.org/officeDocument/2006/relationships/ctrlProp" Target="../ctrlProps/ctrlProp888.xml"/><Relationship Id="rId16" Type="http://schemas.openxmlformats.org/officeDocument/2006/relationships/ctrlProp" Target="../ctrlProps/ctrlProp31.xml"/><Relationship Id="rId221" Type="http://schemas.openxmlformats.org/officeDocument/2006/relationships/ctrlProp" Target="../ctrlProps/ctrlProp236.xml"/><Relationship Id="rId319" Type="http://schemas.openxmlformats.org/officeDocument/2006/relationships/ctrlProp" Target="../ctrlProps/ctrlProp334.xml"/><Relationship Id="rId526" Type="http://schemas.openxmlformats.org/officeDocument/2006/relationships/ctrlProp" Target="../ctrlProps/ctrlProp541.xml"/><Relationship Id="rId733" Type="http://schemas.openxmlformats.org/officeDocument/2006/relationships/ctrlProp" Target="../ctrlProps/ctrlProp748.xml"/><Relationship Id="rId940" Type="http://schemas.openxmlformats.org/officeDocument/2006/relationships/ctrlProp" Target="../ctrlProps/ctrlProp955.xml"/><Relationship Id="rId1016" Type="http://schemas.openxmlformats.org/officeDocument/2006/relationships/ctrlProp" Target="../ctrlProps/ctrlProp1031.xml"/><Relationship Id="rId165" Type="http://schemas.openxmlformats.org/officeDocument/2006/relationships/ctrlProp" Target="../ctrlProps/ctrlProp180.xml"/><Relationship Id="rId372" Type="http://schemas.openxmlformats.org/officeDocument/2006/relationships/ctrlProp" Target="../ctrlProps/ctrlProp387.xml"/><Relationship Id="rId677" Type="http://schemas.openxmlformats.org/officeDocument/2006/relationships/ctrlProp" Target="../ctrlProps/ctrlProp692.xml"/><Relationship Id="rId800" Type="http://schemas.openxmlformats.org/officeDocument/2006/relationships/ctrlProp" Target="../ctrlProps/ctrlProp815.xml"/><Relationship Id="rId232" Type="http://schemas.openxmlformats.org/officeDocument/2006/relationships/ctrlProp" Target="../ctrlProps/ctrlProp247.xml"/><Relationship Id="rId884" Type="http://schemas.openxmlformats.org/officeDocument/2006/relationships/ctrlProp" Target="../ctrlProps/ctrlProp899.xml"/><Relationship Id="rId27" Type="http://schemas.openxmlformats.org/officeDocument/2006/relationships/ctrlProp" Target="../ctrlProps/ctrlProp42.xml"/><Relationship Id="rId537" Type="http://schemas.openxmlformats.org/officeDocument/2006/relationships/ctrlProp" Target="../ctrlProps/ctrlProp552.xml"/><Relationship Id="rId744" Type="http://schemas.openxmlformats.org/officeDocument/2006/relationships/ctrlProp" Target="../ctrlProps/ctrlProp759.xml"/><Relationship Id="rId951" Type="http://schemas.openxmlformats.org/officeDocument/2006/relationships/ctrlProp" Target="../ctrlProps/ctrlProp966.xml"/><Relationship Id="rId80" Type="http://schemas.openxmlformats.org/officeDocument/2006/relationships/ctrlProp" Target="../ctrlProps/ctrlProp95.xml"/><Relationship Id="rId176" Type="http://schemas.openxmlformats.org/officeDocument/2006/relationships/ctrlProp" Target="../ctrlProps/ctrlProp191.xml"/><Relationship Id="rId383" Type="http://schemas.openxmlformats.org/officeDocument/2006/relationships/ctrlProp" Target="../ctrlProps/ctrlProp398.xml"/><Relationship Id="rId590" Type="http://schemas.openxmlformats.org/officeDocument/2006/relationships/ctrlProp" Target="../ctrlProps/ctrlProp605.xml"/><Relationship Id="rId604" Type="http://schemas.openxmlformats.org/officeDocument/2006/relationships/ctrlProp" Target="../ctrlProps/ctrlProp619.xml"/><Relationship Id="rId811" Type="http://schemas.openxmlformats.org/officeDocument/2006/relationships/ctrlProp" Target="../ctrlProps/ctrlProp826.xml"/><Relationship Id="rId1027" Type="http://schemas.openxmlformats.org/officeDocument/2006/relationships/ctrlProp" Target="../ctrlProps/ctrlProp1042.xml"/><Relationship Id="rId243" Type="http://schemas.openxmlformats.org/officeDocument/2006/relationships/ctrlProp" Target="../ctrlProps/ctrlProp258.xml"/><Relationship Id="rId450" Type="http://schemas.openxmlformats.org/officeDocument/2006/relationships/ctrlProp" Target="../ctrlProps/ctrlProp465.xml"/><Relationship Id="rId688" Type="http://schemas.openxmlformats.org/officeDocument/2006/relationships/ctrlProp" Target="../ctrlProps/ctrlProp703.xml"/><Relationship Id="rId895" Type="http://schemas.openxmlformats.org/officeDocument/2006/relationships/ctrlProp" Target="../ctrlProps/ctrlProp910.xml"/><Relationship Id="rId909" Type="http://schemas.openxmlformats.org/officeDocument/2006/relationships/ctrlProp" Target="../ctrlProps/ctrlProp924.xml"/><Relationship Id="rId38" Type="http://schemas.openxmlformats.org/officeDocument/2006/relationships/ctrlProp" Target="../ctrlProps/ctrlProp53.xml"/><Relationship Id="rId103" Type="http://schemas.openxmlformats.org/officeDocument/2006/relationships/ctrlProp" Target="../ctrlProps/ctrlProp118.xml"/><Relationship Id="rId310" Type="http://schemas.openxmlformats.org/officeDocument/2006/relationships/ctrlProp" Target="../ctrlProps/ctrlProp325.xml"/><Relationship Id="rId548" Type="http://schemas.openxmlformats.org/officeDocument/2006/relationships/ctrlProp" Target="../ctrlProps/ctrlProp563.xml"/><Relationship Id="rId755" Type="http://schemas.openxmlformats.org/officeDocument/2006/relationships/ctrlProp" Target="../ctrlProps/ctrlProp770.xml"/><Relationship Id="rId962" Type="http://schemas.openxmlformats.org/officeDocument/2006/relationships/ctrlProp" Target="../ctrlProps/ctrlProp977.xml"/><Relationship Id="rId91" Type="http://schemas.openxmlformats.org/officeDocument/2006/relationships/ctrlProp" Target="../ctrlProps/ctrlProp106.xml"/><Relationship Id="rId187" Type="http://schemas.openxmlformats.org/officeDocument/2006/relationships/ctrlProp" Target="../ctrlProps/ctrlProp202.xml"/><Relationship Id="rId394" Type="http://schemas.openxmlformats.org/officeDocument/2006/relationships/ctrlProp" Target="../ctrlProps/ctrlProp409.xml"/><Relationship Id="rId408" Type="http://schemas.openxmlformats.org/officeDocument/2006/relationships/ctrlProp" Target="../ctrlProps/ctrlProp423.xml"/><Relationship Id="rId615" Type="http://schemas.openxmlformats.org/officeDocument/2006/relationships/ctrlProp" Target="../ctrlProps/ctrlProp630.xml"/><Relationship Id="rId822" Type="http://schemas.openxmlformats.org/officeDocument/2006/relationships/ctrlProp" Target="../ctrlProps/ctrlProp837.xml"/></Relationships>
</file>

<file path=xl/worksheets/_rels/sheet46.xml.rels><?xml version="1.0" encoding="UTF-8" standalone="yes"?>
<Relationships xmlns="http://schemas.openxmlformats.org/package/2006/relationships"><Relationship Id="rId117" Type="http://schemas.openxmlformats.org/officeDocument/2006/relationships/ctrlProp" Target="../ctrlProps/ctrlProp1157.xml"/><Relationship Id="rId671" Type="http://schemas.openxmlformats.org/officeDocument/2006/relationships/ctrlProp" Target="../ctrlProps/ctrlProp1711.xml"/><Relationship Id="rId769" Type="http://schemas.openxmlformats.org/officeDocument/2006/relationships/ctrlProp" Target="../ctrlProps/ctrlProp1809.xml"/><Relationship Id="rId976" Type="http://schemas.openxmlformats.org/officeDocument/2006/relationships/ctrlProp" Target="../ctrlProps/ctrlProp2016.xml"/><Relationship Id="rId21" Type="http://schemas.openxmlformats.org/officeDocument/2006/relationships/ctrlProp" Target="../ctrlProps/ctrlProp1061.xml"/><Relationship Id="rId324" Type="http://schemas.openxmlformats.org/officeDocument/2006/relationships/ctrlProp" Target="../ctrlProps/ctrlProp1364.xml"/><Relationship Id="rId531" Type="http://schemas.openxmlformats.org/officeDocument/2006/relationships/ctrlProp" Target="../ctrlProps/ctrlProp1571.xml"/><Relationship Id="rId629" Type="http://schemas.openxmlformats.org/officeDocument/2006/relationships/ctrlProp" Target="../ctrlProps/ctrlProp1669.xml"/><Relationship Id="rId170" Type="http://schemas.openxmlformats.org/officeDocument/2006/relationships/ctrlProp" Target="../ctrlProps/ctrlProp1210.xml"/><Relationship Id="rId836" Type="http://schemas.openxmlformats.org/officeDocument/2006/relationships/ctrlProp" Target="../ctrlProps/ctrlProp1876.xml"/><Relationship Id="rId1021" Type="http://schemas.openxmlformats.org/officeDocument/2006/relationships/ctrlProp" Target="../ctrlProps/ctrlProp2061.xml"/><Relationship Id="rId268" Type="http://schemas.openxmlformats.org/officeDocument/2006/relationships/ctrlProp" Target="../ctrlProps/ctrlProp1308.xml"/><Relationship Id="rId475" Type="http://schemas.openxmlformats.org/officeDocument/2006/relationships/ctrlProp" Target="../ctrlProps/ctrlProp1515.xml"/><Relationship Id="rId682" Type="http://schemas.openxmlformats.org/officeDocument/2006/relationships/ctrlProp" Target="../ctrlProps/ctrlProp1722.xml"/><Relationship Id="rId903" Type="http://schemas.openxmlformats.org/officeDocument/2006/relationships/ctrlProp" Target="../ctrlProps/ctrlProp1943.xml"/><Relationship Id="rId32" Type="http://schemas.openxmlformats.org/officeDocument/2006/relationships/ctrlProp" Target="../ctrlProps/ctrlProp1072.xml"/><Relationship Id="rId128" Type="http://schemas.openxmlformats.org/officeDocument/2006/relationships/ctrlProp" Target="../ctrlProps/ctrlProp1168.xml"/><Relationship Id="rId335" Type="http://schemas.openxmlformats.org/officeDocument/2006/relationships/ctrlProp" Target="../ctrlProps/ctrlProp1375.xml"/><Relationship Id="rId542" Type="http://schemas.openxmlformats.org/officeDocument/2006/relationships/ctrlProp" Target="../ctrlProps/ctrlProp1582.xml"/><Relationship Id="rId987" Type="http://schemas.openxmlformats.org/officeDocument/2006/relationships/ctrlProp" Target="../ctrlProps/ctrlProp2027.xml"/><Relationship Id="rId181" Type="http://schemas.openxmlformats.org/officeDocument/2006/relationships/ctrlProp" Target="../ctrlProps/ctrlProp1221.xml"/><Relationship Id="rId402" Type="http://schemas.openxmlformats.org/officeDocument/2006/relationships/ctrlProp" Target="../ctrlProps/ctrlProp1442.xml"/><Relationship Id="rId847" Type="http://schemas.openxmlformats.org/officeDocument/2006/relationships/ctrlProp" Target="../ctrlProps/ctrlProp1887.xml"/><Relationship Id="rId279" Type="http://schemas.openxmlformats.org/officeDocument/2006/relationships/ctrlProp" Target="../ctrlProps/ctrlProp1319.xml"/><Relationship Id="rId486" Type="http://schemas.openxmlformats.org/officeDocument/2006/relationships/ctrlProp" Target="../ctrlProps/ctrlProp1526.xml"/><Relationship Id="rId693" Type="http://schemas.openxmlformats.org/officeDocument/2006/relationships/ctrlProp" Target="../ctrlProps/ctrlProp1733.xml"/><Relationship Id="rId707" Type="http://schemas.openxmlformats.org/officeDocument/2006/relationships/ctrlProp" Target="../ctrlProps/ctrlProp1747.xml"/><Relationship Id="rId914" Type="http://schemas.openxmlformats.org/officeDocument/2006/relationships/ctrlProp" Target="../ctrlProps/ctrlProp1954.xml"/><Relationship Id="rId43" Type="http://schemas.openxmlformats.org/officeDocument/2006/relationships/ctrlProp" Target="../ctrlProps/ctrlProp1083.xml"/><Relationship Id="rId139" Type="http://schemas.openxmlformats.org/officeDocument/2006/relationships/ctrlProp" Target="../ctrlProps/ctrlProp1179.xml"/><Relationship Id="rId346" Type="http://schemas.openxmlformats.org/officeDocument/2006/relationships/ctrlProp" Target="../ctrlProps/ctrlProp1386.xml"/><Relationship Id="rId553" Type="http://schemas.openxmlformats.org/officeDocument/2006/relationships/ctrlProp" Target="../ctrlProps/ctrlProp1593.xml"/><Relationship Id="rId760" Type="http://schemas.openxmlformats.org/officeDocument/2006/relationships/ctrlProp" Target="../ctrlProps/ctrlProp1800.xml"/><Relationship Id="rId998" Type="http://schemas.openxmlformats.org/officeDocument/2006/relationships/ctrlProp" Target="../ctrlProps/ctrlProp2038.xml"/><Relationship Id="rId192" Type="http://schemas.openxmlformats.org/officeDocument/2006/relationships/ctrlProp" Target="../ctrlProps/ctrlProp1232.xml"/><Relationship Id="rId206" Type="http://schemas.openxmlformats.org/officeDocument/2006/relationships/ctrlProp" Target="../ctrlProps/ctrlProp1246.xml"/><Relationship Id="rId413" Type="http://schemas.openxmlformats.org/officeDocument/2006/relationships/ctrlProp" Target="../ctrlProps/ctrlProp1453.xml"/><Relationship Id="rId858" Type="http://schemas.openxmlformats.org/officeDocument/2006/relationships/ctrlProp" Target="../ctrlProps/ctrlProp1898.xml"/><Relationship Id="rId497" Type="http://schemas.openxmlformats.org/officeDocument/2006/relationships/ctrlProp" Target="../ctrlProps/ctrlProp1537.xml"/><Relationship Id="rId620" Type="http://schemas.openxmlformats.org/officeDocument/2006/relationships/ctrlProp" Target="../ctrlProps/ctrlProp1660.xml"/><Relationship Id="rId718" Type="http://schemas.openxmlformats.org/officeDocument/2006/relationships/ctrlProp" Target="../ctrlProps/ctrlProp1758.xml"/><Relationship Id="rId925" Type="http://schemas.openxmlformats.org/officeDocument/2006/relationships/ctrlProp" Target="../ctrlProps/ctrlProp1965.xml"/><Relationship Id="rId357" Type="http://schemas.openxmlformats.org/officeDocument/2006/relationships/ctrlProp" Target="../ctrlProps/ctrlProp1397.xml"/><Relationship Id="rId54" Type="http://schemas.openxmlformats.org/officeDocument/2006/relationships/ctrlProp" Target="../ctrlProps/ctrlProp1094.xml"/><Relationship Id="rId217" Type="http://schemas.openxmlformats.org/officeDocument/2006/relationships/ctrlProp" Target="../ctrlProps/ctrlProp1257.xml"/><Relationship Id="rId564" Type="http://schemas.openxmlformats.org/officeDocument/2006/relationships/ctrlProp" Target="../ctrlProps/ctrlProp1604.xml"/><Relationship Id="rId771" Type="http://schemas.openxmlformats.org/officeDocument/2006/relationships/ctrlProp" Target="../ctrlProps/ctrlProp1811.xml"/><Relationship Id="rId869" Type="http://schemas.openxmlformats.org/officeDocument/2006/relationships/ctrlProp" Target="../ctrlProps/ctrlProp1909.xml"/><Relationship Id="rId424" Type="http://schemas.openxmlformats.org/officeDocument/2006/relationships/ctrlProp" Target="../ctrlProps/ctrlProp1464.xml"/><Relationship Id="rId631" Type="http://schemas.openxmlformats.org/officeDocument/2006/relationships/ctrlProp" Target="../ctrlProps/ctrlProp1671.xml"/><Relationship Id="rId729" Type="http://schemas.openxmlformats.org/officeDocument/2006/relationships/ctrlProp" Target="../ctrlProps/ctrlProp1769.xml"/><Relationship Id="rId270" Type="http://schemas.openxmlformats.org/officeDocument/2006/relationships/ctrlProp" Target="../ctrlProps/ctrlProp1310.xml"/><Relationship Id="rId936" Type="http://schemas.openxmlformats.org/officeDocument/2006/relationships/ctrlProp" Target="../ctrlProps/ctrlProp1976.xml"/><Relationship Id="rId65" Type="http://schemas.openxmlformats.org/officeDocument/2006/relationships/ctrlProp" Target="../ctrlProps/ctrlProp1105.xml"/><Relationship Id="rId130" Type="http://schemas.openxmlformats.org/officeDocument/2006/relationships/ctrlProp" Target="../ctrlProps/ctrlProp1170.xml"/><Relationship Id="rId368" Type="http://schemas.openxmlformats.org/officeDocument/2006/relationships/ctrlProp" Target="../ctrlProps/ctrlProp1408.xml"/><Relationship Id="rId575" Type="http://schemas.openxmlformats.org/officeDocument/2006/relationships/ctrlProp" Target="../ctrlProps/ctrlProp1615.xml"/><Relationship Id="rId782" Type="http://schemas.openxmlformats.org/officeDocument/2006/relationships/ctrlProp" Target="../ctrlProps/ctrlProp1822.xml"/><Relationship Id="rId228" Type="http://schemas.openxmlformats.org/officeDocument/2006/relationships/ctrlProp" Target="../ctrlProps/ctrlProp1268.xml"/><Relationship Id="rId435" Type="http://schemas.openxmlformats.org/officeDocument/2006/relationships/ctrlProp" Target="../ctrlProps/ctrlProp1475.xml"/><Relationship Id="rId642" Type="http://schemas.openxmlformats.org/officeDocument/2006/relationships/ctrlProp" Target="../ctrlProps/ctrlProp1682.xml"/><Relationship Id="rId281" Type="http://schemas.openxmlformats.org/officeDocument/2006/relationships/ctrlProp" Target="../ctrlProps/ctrlProp1321.xml"/><Relationship Id="rId502" Type="http://schemas.openxmlformats.org/officeDocument/2006/relationships/ctrlProp" Target="../ctrlProps/ctrlProp1542.xml"/><Relationship Id="rId947" Type="http://schemas.openxmlformats.org/officeDocument/2006/relationships/ctrlProp" Target="../ctrlProps/ctrlProp1987.xml"/><Relationship Id="rId76" Type="http://schemas.openxmlformats.org/officeDocument/2006/relationships/ctrlProp" Target="../ctrlProps/ctrlProp1116.xml"/><Relationship Id="rId141" Type="http://schemas.openxmlformats.org/officeDocument/2006/relationships/ctrlProp" Target="../ctrlProps/ctrlProp1181.xml"/><Relationship Id="rId379" Type="http://schemas.openxmlformats.org/officeDocument/2006/relationships/ctrlProp" Target="../ctrlProps/ctrlProp1419.xml"/><Relationship Id="rId586" Type="http://schemas.openxmlformats.org/officeDocument/2006/relationships/ctrlProp" Target="../ctrlProps/ctrlProp1626.xml"/><Relationship Id="rId793" Type="http://schemas.openxmlformats.org/officeDocument/2006/relationships/ctrlProp" Target="../ctrlProps/ctrlProp1833.xml"/><Relationship Id="rId807" Type="http://schemas.openxmlformats.org/officeDocument/2006/relationships/ctrlProp" Target="../ctrlProps/ctrlProp1847.xml"/><Relationship Id="rId7" Type="http://schemas.openxmlformats.org/officeDocument/2006/relationships/ctrlProp" Target="../ctrlProps/ctrlProp1047.xml"/><Relationship Id="rId239" Type="http://schemas.openxmlformats.org/officeDocument/2006/relationships/ctrlProp" Target="../ctrlProps/ctrlProp1279.xml"/><Relationship Id="rId446" Type="http://schemas.openxmlformats.org/officeDocument/2006/relationships/ctrlProp" Target="../ctrlProps/ctrlProp1486.xml"/><Relationship Id="rId653" Type="http://schemas.openxmlformats.org/officeDocument/2006/relationships/ctrlProp" Target="../ctrlProps/ctrlProp1693.xml"/><Relationship Id="rId292" Type="http://schemas.openxmlformats.org/officeDocument/2006/relationships/ctrlProp" Target="../ctrlProps/ctrlProp1332.xml"/><Relationship Id="rId306" Type="http://schemas.openxmlformats.org/officeDocument/2006/relationships/ctrlProp" Target="../ctrlProps/ctrlProp1346.xml"/><Relationship Id="rId860" Type="http://schemas.openxmlformats.org/officeDocument/2006/relationships/ctrlProp" Target="../ctrlProps/ctrlProp1900.xml"/><Relationship Id="rId958" Type="http://schemas.openxmlformats.org/officeDocument/2006/relationships/ctrlProp" Target="../ctrlProps/ctrlProp1998.xml"/><Relationship Id="rId87" Type="http://schemas.openxmlformats.org/officeDocument/2006/relationships/ctrlProp" Target="../ctrlProps/ctrlProp1127.xml"/><Relationship Id="rId513" Type="http://schemas.openxmlformats.org/officeDocument/2006/relationships/ctrlProp" Target="../ctrlProps/ctrlProp1553.xml"/><Relationship Id="rId597" Type="http://schemas.openxmlformats.org/officeDocument/2006/relationships/ctrlProp" Target="../ctrlProps/ctrlProp1637.xml"/><Relationship Id="rId720" Type="http://schemas.openxmlformats.org/officeDocument/2006/relationships/ctrlProp" Target="../ctrlProps/ctrlProp1760.xml"/><Relationship Id="rId818" Type="http://schemas.openxmlformats.org/officeDocument/2006/relationships/ctrlProp" Target="../ctrlProps/ctrlProp1858.xml"/><Relationship Id="rId152" Type="http://schemas.openxmlformats.org/officeDocument/2006/relationships/ctrlProp" Target="../ctrlProps/ctrlProp1192.xml"/><Relationship Id="rId457" Type="http://schemas.openxmlformats.org/officeDocument/2006/relationships/ctrlProp" Target="../ctrlProps/ctrlProp1497.xml"/><Relationship Id="rId1003" Type="http://schemas.openxmlformats.org/officeDocument/2006/relationships/ctrlProp" Target="../ctrlProps/ctrlProp2043.xml"/><Relationship Id="rId664" Type="http://schemas.openxmlformats.org/officeDocument/2006/relationships/ctrlProp" Target="../ctrlProps/ctrlProp1704.xml"/><Relationship Id="rId871" Type="http://schemas.openxmlformats.org/officeDocument/2006/relationships/ctrlProp" Target="../ctrlProps/ctrlProp1911.xml"/><Relationship Id="rId969" Type="http://schemas.openxmlformats.org/officeDocument/2006/relationships/ctrlProp" Target="../ctrlProps/ctrlProp2009.xml"/><Relationship Id="rId14" Type="http://schemas.openxmlformats.org/officeDocument/2006/relationships/ctrlProp" Target="../ctrlProps/ctrlProp1054.xml"/><Relationship Id="rId317" Type="http://schemas.openxmlformats.org/officeDocument/2006/relationships/ctrlProp" Target="../ctrlProps/ctrlProp1357.xml"/><Relationship Id="rId524" Type="http://schemas.openxmlformats.org/officeDocument/2006/relationships/ctrlProp" Target="../ctrlProps/ctrlProp1564.xml"/><Relationship Id="rId731" Type="http://schemas.openxmlformats.org/officeDocument/2006/relationships/ctrlProp" Target="../ctrlProps/ctrlProp1771.xml"/><Relationship Id="rId98" Type="http://schemas.openxmlformats.org/officeDocument/2006/relationships/ctrlProp" Target="../ctrlProps/ctrlProp1138.xml"/><Relationship Id="rId163" Type="http://schemas.openxmlformats.org/officeDocument/2006/relationships/ctrlProp" Target="../ctrlProps/ctrlProp1203.xml"/><Relationship Id="rId370" Type="http://schemas.openxmlformats.org/officeDocument/2006/relationships/ctrlProp" Target="../ctrlProps/ctrlProp1410.xml"/><Relationship Id="rId829" Type="http://schemas.openxmlformats.org/officeDocument/2006/relationships/ctrlProp" Target="../ctrlProps/ctrlProp1869.xml"/><Relationship Id="rId1014" Type="http://schemas.openxmlformats.org/officeDocument/2006/relationships/ctrlProp" Target="../ctrlProps/ctrlProp2054.xml"/><Relationship Id="rId230" Type="http://schemas.openxmlformats.org/officeDocument/2006/relationships/ctrlProp" Target="../ctrlProps/ctrlProp1270.xml"/><Relationship Id="rId468" Type="http://schemas.openxmlformats.org/officeDocument/2006/relationships/ctrlProp" Target="../ctrlProps/ctrlProp1508.xml"/><Relationship Id="rId675" Type="http://schemas.openxmlformats.org/officeDocument/2006/relationships/ctrlProp" Target="../ctrlProps/ctrlProp1715.xml"/><Relationship Id="rId882" Type="http://schemas.openxmlformats.org/officeDocument/2006/relationships/ctrlProp" Target="../ctrlProps/ctrlProp1922.xml"/><Relationship Id="rId25" Type="http://schemas.openxmlformats.org/officeDocument/2006/relationships/ctrlProp" Target="../ctrlProps/ctrlProp1065.xml"/><Relationship Id="rId328" Type="http://schemas.openxmlformats.org/officeDocument/2006/relationships/ctrlProp" Target="../ctrlProps/ctrlProp1368.xml"/><Relationship Id="rId535" Type="http://schemas.openxmlformats.org/officeDocument/2006/relationships/ctrlProp" Target="../ctrlProps/ctrlProp1575.xml"/><Relationship Id="rId742" Type="http://schemas.openxmlformats.org/officeDocument/2006/relationships/ctrlProp" Target="../ctrlProps/ctrlProp1782.xml"/><Relationship Id="rId174" Type="http://schemas.openxmlformats.org/officeDocument/2006/relationships/ctrlProp" Target="../ctrlProps/ctrlProp1214.xml"/><Relationship Id="rId381" Type="http://schemas.openxmlformats.org/officeDocument/2006/relationships/ctrlProp" Target="../ctrlProps/ctrlProp1421.xml"/><Relationship Id="rId602" Type="http://schemas.openxmlformats.org/officeDocument/2006/relationships/ctrlProp" Target="../ctrlProps/ctrlProp1642.xml"/><Relationship Id="rId1025" Type="http://schemas.openxmlformats.org/officeDocument/2006/relationships/ctrlProp" Target="../ctrlProps/ctrlProp2065.xml"/><Relationship Id="rId241" Type="http://schemas.openxmlformats.org/officeDocument/2006/relationships/ctrlProp" Target="../ctrlProps/ctrlProp1281.xml"/><Relationship Id="rId479" Type="http://schemas.openxmlformats.org/officeDocument/2006/relationships/ctrlProp" Target="../ctrlProps/ctrlProp1519.xml"/><Relationship Id="rId686" Type="http://schemas.openxmlformats.org/officeDocument/2006/relationships/ctrlProp" Target="../ctrlProps/ctrlProp1726.xml"/><Relationship Id="rId893" Type="http://schemas.openxmlformats.org/officeDocument/2006/relationships/ctrlProp" Target="../ctrlProps/ctrlProp1933.xml"/><Relationship Id="rId907" Type="http://schemas.openxmlformats.org/officeDocument/2006/relationships/ctrlProp" Target="../ctrlProps/ctrlProp1947.xml"/><Relationship Id="rId36" Type="http://schemas.openxmlformats.org/officeDocument/2006/relationships/ctrlProp" Target="../ctrlProps/ctrlProp1076.xml"/><Relationship Id="rId339" Type="http://schemas.openxmlformats.org/officeDocument/2006/relationships/ctrlProp" Target="../ctrlProps/ctrlProp1379.xml"/><Relationship Id="rId546" Type="http://schemas.openxmlformats.org/officeDocument/2006/relationships/ctrlProp" Target="../ctrlProps/ctrlProp1586.xml"/><Relationship Id="rId753" Type="http://schemas.openxmlformats.org/officeDocument/2006/relationships/ctrlProp" Target="../ctrlProps/ctrlProp1793.xml"/><Relationship Id="rId101" Type="http://schemas.openxmlformats.org/officeDocument/2006/relationships/ctrlProp" Target="../ctrlProps/ctrlProp1141.xml"/><Relationship Id="rId185" Type="http://schemas.openxmlformats.org/officeDocument/2006/relationships/ctrlProp" Target="../ctrlProps/ctrlProp1225.xml"/><Relationship Id="rId406" Type="http://schemas.openxmlformats.org/officeDocument/2006/relationships/ctrlProp" Target="../ctrlProps/ctrlProp1446.xml"/><Relationship Id="rId960" Type="http://schemas.openxmlformats.org/officeDocument/2006/relationships/ctrlProp" Target="../ctrlProps/ctrlProp2000.xml"/><Relationship Id="rId392" Type="http://schemas.openxmlformats.org/officeDocument/2006/relationships/ctrlProp" Target="../ctrlProps/ctrlProp1432.xml"/><Relationship Id="rId613" Type="http://schemas.openxmlformats.org/officeDocument/2006/relationships/ctrlProp" Target="../ctrlProps/ctrlProp1653.xml"/><Relationship Id="rId697" Type="http://schemas.openxmlformats.org/officeDocument/2006/relationships/ctrlProp" Target="../ctrlProps/ctrlProp1737.xml"/><Relationship Id="rId820" Type="http://schemas.openxmlformats.org/officeDocument/2006/relationships/ctrlProp" Target="../ctrlProps/ctrlProp1860.xml"/><Relationship Id="rId918" Type="http://schemas.openxmlformats.org/officeDocument/2006/relationships/ctrlProp" Target="../ctrlProps/ctrlProp1958.xml"/><Relationship Id="rId252" Type="http://schemas.openxmlformats.org/officeDocument/2006/relationships/ctrlProp" Target="../ctrlProps/ctrlProp1292.xml"/><Relationship Id="rId47" Type="http://schemas.openxmlformats.org/officeDocument/2006/relationships/ctrlProp" Target="../ctrlProps/ctrlProp1087.xml"/><Relationship Id="rId112" Type="http://schemas.openxmlformats.org/officeDocument/2006/relationships/ctrlProp" Target="../ctrlProps/ctrlProp1152.xml"/><Relationship Id="rId557" Type="http://schemas.openxmlformats.org/officeDocument/2006/relationships/ctrlProp" Target="../ctrlProps/ctrlProp1597.xml"/><Relationship Id="rId764" Type="http://schemas.openxmlformats.org/officeDocument/2006/relationships/ctrlProp" Target="../ctrlProps/ctrlProp1804.xml"/><Relationship Id="rId971" Type="http://schemas.openxmlformats.org/officeDocument/2006/relationships/ctrlProp" Target="../ctrlProps/ctrlProp2011.xml"/><Relationship Id="rId196" Type="http://schemas.openxmlformats.org/officeDocument/2006/relationships/ctrlProp" Target="../ctrlProps/ctrlProp1236.xml"/><Relationship Id="rId417" Type="http://schemas.openxmlformats.org/officeDocument/2006/relationships/ctrlProp" Target="../ctrlProps/ctrlProp1457.xml"/><Relationship Id="rId624" Type="http://schemas.openxmlformats.org/officeDocument/2006/relationships/ctrlProp" Target="../ctrlProps/ctrlProp1664.xml"/><Relationship Id="rId831" Type="http://schemas.openxmlformats.org/officeDocument/2006/relationships/ctrlProp" Target="../ctrlProps/ctrlProp1871.xml"/><Relationship Id="rId263" Type="http://schemas.openxmlformats.org/officeDocument/2006/relationships/ctrlProp" Target="../ctrlProps/ctrlProp1303.xml"/><Relationship Id="rId470" Type="http://schemas.openxmlformats.org/officeDocument/2006/relationships/ctrlProp" Target="../ctrlProps/ctrlProp1510.xml"/><Relationship Id="rId929" Type="http://schemas.openxmlformats.org/officeDocument/2006/relationships/ctrlProp" Target="../ctrlProps/ctrlProp1969.xml"/><Relationship Id="rId58" Type="http://schemas.openxmlformats.org/officeDocument/2006/relationships/ctrlProp" Target="../ctrlProps/ctrlProp1098.xml"/><Relationship Id="rId123" Type="http://schemas.openxmlformats.org/officeDocument/2006/relationships/ctrlProp" Target="../ctrlProps/ctrlProp1163.xml"/><Relationship Id="rId330" Type="http://schemas.openxmlformats.org/officeDocument/2006/relationships/ctrlProp" Target="../ctrlProps/ctrlProp1370.xml"/><Relationship Id="rId568" Type="http://schemas.openxmlformats.org/officeDocument/2006/relationships/ctrlProp" Target="../ctrlProps/ctrlProp1608.xml"/><Relationship Id="rId775" Type="http://schemas.openxmlformats.org/officeDocument/2006/relationships/ctrlProp" Target="../ctrlProps/ctrlProp1815.xml"/><Relationship Id="rId982" Type="http://schemas.openxmlformats.org/officeDocument/2006/relationships/ctrlProp" Target="../ctrlProps/ctrlProp2022.xml"/><Relationship Id="rId428" Type="http://schemas.openxmlformats.org/officeDocument/2006/relationships/ctrlProp" Target="../ctrlProps/ctrlProp1468.xml"/><Relationship Id="rId635" Type="http://schemas.openxmlformats.org/officeDocument/2006/relationships/ctrlProp" Target="../ctrlProps/ctrlProp1675.xml"/><Relationship Id="rId842" Type="http://schemas.openxmlformats.org/officeDocument/2006/relationships/ctrlProp" Target="../ctrlProps/ctrlProp1882.xml"/><Relationship Id="rId274" Type="http://schemas.openxmlformats.org/officeDocument/2006/relationships/ctrlProp" Target="../ctrlProps/ctrlProp1314.xml"/><Relationship Id="rId481" Type="http://schemas.openxmlformats.org/officeDocument/2006/relationships/ctrlProp" Target="../ctrlProps/ctrlProp1521.xml"/><Relationship Id="rId702" Type="http://schemas.openxmlformats.org/officeDocument/2006/relationships/ctrlProp" Target="../ctrlProps/ctrlProp1742.xml"/><Relationship Id="rId69" Type="http://schemas.openxmlformats.org/officeDocument/2006/relationships/ctrlProp" Target="../ctrlProps/ctrlProp1109.xml"/><Relationship Id="rId134" Type="http://schemas.openxmlformats.org/officeDocument/2006/relationships/ctrlProp" Target="../ctrlProps/ctrlProp1174.xml"/><Relationship Id="rId579" Type="http://schemas.openxmlformats.org/officeDocument/2006/relationships/ctrlProp" Target="../ctrlProps/ctrlProp1619.xml"/><Relationship Id="rId786" Type="http://schemas.openxmlformats.org/officeDocument/2006/relationships/ctrlProp" Target="../ctrlProps/ctrlProp1826.xml"/><Relationship Id="rId993" Type="http://schemas.openxmlformats.org/officeDocument/2006/relationships/ctrlProp" Target="../ctrlProps/ctrlProp2033.xml"/><Relationship Id="rId341" Type="http://schemas.openxmlformats.org/officeDocument/2006/relationships/ctrlProp" Target="../ctrlProps/ctrlProp1381.xml"/><Relationship Id="rId439" Type="http://schemas.openxmlformats.org/officeDocument/2006/relationships/ctrlProp" Target="../ctrlProps/ctrlProp1479.xml"/><Relationship Id="rId646" Type="http://schemas.openxmlformats.org/officeDocument/2006/relationships/ctrlProp" Target="../ctrlProps/ctrlProp1686.xml"/><Relationship Id="rId201" Type="http://schemas.openxmlformats.org/officeDocument/2006/relationships/ctrlProp" Target="../ctrlProps/ctrlProp1241.xml"/><Relationship Id="rId285" Type="http://schemas.openxmlformats.org/officeDocument/2006/relationships/ctrlProp" Target="../ctrlProps/ctrlProp1325.xml"/><Relationship Id="rId506" Type="http://schemas.openxmlformats.org/officeDocument/2006/relationships/ctrlProp" Target="../ctrlProps/ctrlProp1546.xml"/><Relationship Id="rId853" Type="http://schemas.openxmlformats.org/officeDocument/2006/relationships/ctrlProp" Target="../ctrlProps/ctrlProp1893.xml"/><Relationship Id="rId492" Type="http://schemas.openxmlformats.org/officeDocument/2006/relationships/ctrlProp" Target="../ctrlProps/ctrlProp1532.xml"/><Relationship Id="rId713" Type="http://schemas.openxmlformats.org/officeDocument/2006/relationships/ctrlProp" Target="../ctrlProps/ctrlProp1753.xml"/><Relationship Id="rId797" Type="http://schemas.openxmlformats.org/officeDocument/2006/relationships/ctrlProp" Target="../ctrlProps/ctrlProp1837.xml"/><Relationship Id="rId920" Type="http://schemas.openxmlformats.org/officeDocument/2006/relationships/ctrlProp" Target="../ctrlProps/ctrlProp1960.xml"/><Relationship Id="rId145" Type="http://schemas.openxmlformats.org/officeDocument/2006/relationships/ctrlProp" Target="../ctrlProps/ctrlProp1185.xml"/><Relationship Id="rId352" Type="http://schemas.openxmlformats.org/officeDocument/2006/relationships/ctrlProp" Target="../ctrlProps/ctrlProp1392.xml"/><Relationship Id="rId212" Type="http://schemas.openxmlformats.org/officeDocument/2006/relationships/ctrlProp" Target="../ctrlProps/ctrlProp1252.xml"/><Relationship Id="rId254" Type="http://schemas.openxmlformats.org/officeDocument/2006/relationships/ctrlProp" Target="../ctrlProps/ctrlProp1294.xml"/><Relationship Id="rId657" Type="http://schemas.openxmlformats.org/officeDocument/2006/relationships/ctrlProp" Target="../ctrlProps/ctrlProp1697.xml"/><Relationship Id="rId699" Type="http://schemas.openxmlformats.org/officeDocument/2006/relationships/ctrlProp" Target="../ctrlProps/ctrlProp1739.xml"/><Relationship Id="rId864" Type="http://schemas.openxmlformats.org/officeDocument/2006/relationships/ctrlProp" Target="../ctrlProps/ctrlProp1904.xml"/><Relationship Id="rId49" Type="http://schemas.openxmlformats.org/officeDocument/2006/relationships/ctrlProp" Target="../ctrlProps/ctrlProp1089.xml"/><Relationship Id="rId114" Type="http://schemas.openxmlformats.org/officeDocument/2006/relationships/ctrlProp" Target="../ctrlProps/ctrlProp1154.xml"/><Relationship Id="rId296" Type="http://schemas.openxmlformats.org/officeDocument/2006/relationships/ctrlProp" Target="../ctrlProps/ctrlProp1336.xml"/><Relationship Id="rId461" Type="http://schemas.openxmlformats.org/officeDocument/2006/relationships/ctrlProp" Target="../ctrlProps/ctrlProp1501.xml"/><Relationship Id="rId517" Type="http://schemas.openxmlformats.org/officeDocument/2006/relationships/ctrlProp" Target="../ctrlProps/ctrlProp1557.xml"/><Relationship Id="rId559" Type="http://schemas.openxmlformats.org/officeDocument/2006/relationships/ctrlProp" Target="../ctrlProps/ctrlProp1599.xml"/><Relationship Id="rId724" Type="http://schemas.openxmlformats.org/officeDocument/2006/relationships/ctrlProp" Target="../ctrlProps/ctrlProp1764.xml"/><Relationship Id="rId766" Type="http://schemas.openxmlformats.org/officeDocument/2006/relationships/ctrlProp" Target="../ctrlProps/ctrlProp1806.xml"/><Relationship Id="rId931" Type="http://schemas.openxmlformats.org/officeDocument/2006/relationships/ctrlProp" Target="../ctrlProps/ctrlProp1971.xml"/><Relationship Id="rId60" Type="http://schemas.openxmlformats.org/officeDocument/2006/relationships/ctrlProp" Target="../ctrlProps/ctrlProp1100.xml"/><Relationship Id="rId156" Type="http://schemas.openxmlformats.org/officeDocument/2006/relationships/ctrlProp" Target="../ctrlProps/ctrlProp1196.xml"/><Relationship Id="rId198" Type="http://schemas.openxmlformats.org/officeDocument/2006/relationships/ctrlProp" Target="../ctrlProps/ctrlProp1238.xml"/><Relationship Id="rId321" Type="http://schemas.openxmlformats.org/officeDocument/2006/relationships/ctrlProp" Target="../ctrlProps/ctrlProp1361.xml"/><Relationship Id="rId363" Type="http://schemas.openxmlformats.org/officeDocument/2006/relationships/ctrlProp" Target="../ctrlProps/ctrlProp1403.xml"/><Relationship Id="rId419" Type="http://schemas.openxmlformats.org/officeDocument/2006/relationships/ctrlProp" Target="../ctrlProps/ctrlProp1459.xml"/><Relationship Id="rId570" Type="http://schemas.openxmlformats.org/officeDocument/2006/relationships/ctrlProp" Target="../ctrlProps/ctrlProp1610.xml"/><Relationship Id="rId626" Type="http://schemas.openxmlformats.org/officeDocument/2006/relationships/ctrlProp" Target="../ctrlProps/ctrlProp1666.xml"/><Relationship Id="rId973" Type="http://schemas.openxmlformats.org/officeDocument/2006/relationships/ctrlProp" Target="../ctrlProps/ctrlProp2013.xml"/><Relationship Id="rId1007" Type="http://schemas.openxmlformats.org/officeDocument/2006/relationships/ctrlProp" Target="../ctrlProps/ctrlProp2047.xml"/><Relationship Id="rId223" Type="http://schemas.openxmlformats.org/officeDocument/2006/relationships/ctrlProp" Target="../ctrlProps/ctrlProp1263.xml"/><Relationship Id="rId430" Type="http://schemas.openxmlformats.org/officeDocument/2006/relationships/ctrlProp" Target="../ctrlProps/ctrlProp1470.xml"/><Relationship Id="rId668" Type="http://schemas.openxmlformats.org/officeDocument/2006/relationships/ctrlProp" Target="../ctrlProps/ctrlProp1708.xml"/><Relationship Id="rId833" Type="http://schemas.openxmlformats.org/officeDocument/2006/relationships/ctrlProp" Target="../ctrlProps/ctrlProp1873.xml"/><Relationship Id="rId875" Type="http://schemas.openxmlformats.org/officeDocument/2006/relationships/ctrlProp" Target="../ctrlProps/ctrlProp1915.xml"/><Relationship Id="rId18" Type="http://schemas.openxmlformats.org/officeDocument/2006/relationships/ctrlProp" Target="../ctrlProps/ctrlProp1058.xml"/><Relationship Id="rId265" Type="http://schemas.openxmlformats.org/officeDocument/2006/relationships/ctrlProp" Target="../ctrlProps/ctrlProp1305.xml"/><Relationship Id="rId472" Type="http://schemas.openxmlformats.org/officeDocument/2006/relationships/ctrlProp" Target="../ctrlProps/ctrlProp1512.xml"/><Relationship Id="rId528" Type="http://schemas.openxmlformats.org/officeDocument/2006/relationships/ctrlProp" Target="../ctrlProps/ctrlProp1568.xml"/><Relationship Id="rId735" Type="http://schemas.openxmlformats.org/officeDocument/2006/relationships/ctrlProp" Target="../ctrlProps/ctrlProp1775.xml"/><Relationship Id="rId900" Type="http://schemas.openxmlformats.org/officeDocument/2006/relationships/ctrlProp" Target="../ctrlProps/ctrlProp1940.xml"/><Relationship Id="rId942" Type="http://schemas.openxmlformats.org/officeDocument/2006/relationships/ctrlProp" Target="../ctrlProps/ctrlProp1982.xml"/><Relationship Id="rId125" Type="http://schemas.openxmlformats.org/officeDocument/2006/relationships/ctrlProp" Target="../ctrlProps/ctrlProp1165.xml"/><Relationship Id="rId167" Type="http://schemas.openxmlformats.org/officeDocument/2006/relationships/ctrlProp" Target="../ctrlProps/ctrlProp1207.xml"/><Relationship Id="rId332" Type="http://schemas.openxmlformats.org/officeDocument/2006/relationships/ctrlProp" Target="../ctrlProps/ctrlProp1372.xml"/><Relationship Id="rId374" Type="http://schemas.openxmlformats.org/officeDocument/2006/relationships/ctrlProp" Target="../ctrlProps/ctrlProp1414.xml"/><Relationship Id="rId581" Type="http://schemas.openxmlformats.org/officeDocument/2006/relationships/ctrlProp" Target="../ctrlProps/ctrlProp1621.xml"/><Relationship Id="rId777" Type="http://schemas.openxmlformats.org/officeDocument/2006/relationships/ctrlProp" Target="../ctrlProps/ctrlProp1817.xml"/><Relationship Id="rId984" Type="http://schemas.openxmlformats.org/officeDocument/2006/relationships/ctrlProp" Target="../ctrlProps/ctrlProp2024.xml"/><Relationship Id="rId1018" Type="http://schemas.openxmlformats.org/officeDocument/2006/relationships/ctrlProp" Target="../ctrlProps/ctrlProp2058.xml"/><Relationship Id="rId71" Type="http://schemas.openxmlformats.org/officeDocument/2006/relationships/ctrlProp" Target="../ctrlProps/ctrlProp1111.xml"/><Relationship Id="rId234" Type="http://schemas.openxmlformats.org/officeDocument/2006/relationships/ctrlProp" Target="../ctrlProps/ctrlProp1274.xml"/><Relationship Id="rId637" Type="http://schemas.openxmlformats.org/officeDocument/2006/relationships/ctrlProp" Target="../ctrlProps/ctrlProp1677.xml"/><Relationship Id="rId679" Type="http://schemas.openxmlformats.org/officeDocument/2006/relationships/ctrlProp" Target="../ctrlProps/ctrlProp1719.xml"/><Relationship Id="rId802" Type="http://schemas.openxmlformats.org/officeDocument/2006/relationships/ctrlProp" Target="../ctrlProps/ctrlProp1842.xml"/><Relationship Id="rId844" Type="http://schemas.openxmlformats.org/officeDocument/2006/relationships/ctrlProp" Target="../ctrlProps/ctrlProp1884.xml"/><Relationship Id="rId886" Type="http://schemas.openxmlformats.org/officeDocument/2006/relationships/ctrlProp" Target="../ctrlProps/ctrlProp1926.xml"/><Relationship Id="rId2" Type="http://schemas.openxmlformats.org/officeDocument/2006/relationships/drawing" Target="../drawings/drawing20.xml"/><Relationship Id="rId29" Type="http://schemas.openxmlformats.org/officeDocument/2006/relationships/ctrlProp" Target="../ctrlProps/ctrlProp1069.xml"/><Relationship Id="rId276" Type="http://schemas.openxmlformats.org/officeDocument/2006/relationships/ctrlProp" Target="../ctrlProps/ctrlProp1316.xml"/><Relationship Id="rId441" Type="http://schemas.openxmlformats.org/officeDocument/2006/relationships/ctrlProp" Target="../ctrlProps/ctrlProp1481.xml"/><Relationship Id="rId483" Type="http://schemas.openxmlformats.org/officeDocument/2006/relationships/ctrlProp" Target="../ctrlProps/ctrlProp1523.xml"/><Relationship Id="rId539" Type="http://schemas.openxmlformats.org/officeDocument/2006/relationships/ctrlProp" Target="../ctrlProps/ctrlProp1579.xml"/><Relationship Id="rId690" Type="http://schemas.openxmlformats.org/officeDocument/2006/relationships/ctrlProp" Target="../ctrlProps/ctrlProp1730.xml"/><Relationship Id="rId704" Type="http://schemas.openxmlformats.org/officeDocument/2006/relationships/ctrlProp" Target="../ctrlProps/ctrlProp1744.xml"/><Relationship Id="rId746" Type="http://schemas.openxmlformats.org/officeDocument/2006/relationships/ctrlProp" Target="../ctrlProps/ctrlProp1786.xml"/><Relationship Id="rId911" Type="http://schemas.openxmlformats.org/officeDocument/2006/relationships/ctrlProp" Target="../ctrlProps/ctrlProp1951.xml"/><Relationship Id="rId40" Type="http://schemas.openxmlformats.org/officeDocument/2006/relationships/ctrlProp" Target="../ctrlProps/ctrlProp1080.xml"/><Relationship Id="rId136" Type="http://schemas.openxmlformats.org/officeDocument/2006/relationships/ctrlProp" Target="../ctrlProps/ctrlProp1176.xml"/><Relationship Id="rId178" Type="http://schemas.openxmlformats.org/officeDocument/2006/relationships/ctrlProp" Target="../ctrlProps/ctrlProp1218.xml"/><Relationship Id="rId301" Type="http://schemas.openxmlformats.org/officeDocument/2006/relationships/ctrlProp" Target="../ctrlProps/ctrlProp1341.xml"/><Relationship Id="rId343" Type="http://schemas.openxmlformats.org/officeDocument/2006/relationships/ctrlProp" Target="../ctrlProps/ctrlProp1383.xml"/><Relationship Id="rId550" Type="http://schemas.openxmlformats.org/officeDocument/2006/relationships/ctrlProp" Target="../ctrlProps/ctrlProp1590.xml"/><Relationship Id="rId788" Type="http://schemas.openxmlformats.org/officeDocument/2006/relationships/ctrlProp" Target="../ctrlProps/ctrlProp1828.xml"/><Relationship Id="rId953" Type="http://schemas.openxmlformats.org/officeDocument/2006/relationships/ctrlProp" Target="../ctrlProps/ctrlProp1993.xml"/><Relationship Id="rId995" Type="http://schemas.openxmlformats.org/officeDocument/2006/relationships/ctrlProp" Target="../ctrlProps/ctrlProp2035.xml"/><Relationship Id="rId82" Type="http://schemas.openxmlformats.org/officeDocument/2006/relationships/ctrlProp" Target="../ctrlProps/ctrlProp1122.xml"/><Relationship Id="rId203" Type="http://schemas.openxmlformats.org/officeDocument/2006/relationships/ctrlProp" Target="../ctrlProps/ctrlProp1243.xml"/><Relationship Id="rId385" Type="http://schemas.openxmlformats.org/officeDocument/2006/relationships/ctrlProp" Target="../ctrlProps/ctrlProp1425.xml"/><Relationship Id="rId592" Type="http://schemas.openxmlformats.org/officeDocument/2006/relationships/ctrlProp" Target="../ctrlProps/ctrlProp1632.xml"/><Relationship Id="rId606" Type="http://schemas.openxmlformats.org/officeDocument/2006/relationships/ctrlProp" Target="../ctrlProps/ctrlProp1646.xml"/><Relationship Id="rId648" Type="http://schemas.openxmlformats.org/officeDocument/2006/relationships/ctrlProp" Target="../ctrlProps/ctrlProp1688.xml"/><Relationship Id="rId813" Type="http://schemas.openxmlformats.org/officeDocument/2006/relationships/ctrlProp" Target="../ctrlProps/ctrlProp1853.xml"/><Relationship Id="rId855" Type="http://schemas.openxmlformats.org/officeDocument/2006/relationships/ctrlProp" Target="../ctrlProps/ctrlProp1895.xml"/><Relationship Id="rId245" Type="http://schemas.openxmlformats.org/officeDocument/2006/relationships/ctrlProp" Target="../ctrlProps/ctrlProp1285.xml"/><Relationship Id="rId287" Type="http://schemas.openxmlformats.org/officeDocument/2006/relationships/ctrlProp" Target="../ctrlProps/ctrlProp1327.xml"/><Relationship Id="rId410" Type="http://schemas.openxmlformats.org/officeDocument/2006/relationships/ctrlProp" Target="../ctrlProps/ctrlProp1450.xml"/><Relationship Id="rId452" Type="http://schemas.openxmlformats.org/officeDocument/2006/relationships/ctrlProp" Target="../ctrlProps/ctrlProp1492.xml"/><Relationship Id="rId494" Type="http://schemas.openxmlformats.org/officeDocument/2006/relationships/ctrlProp" Target="../ctrlProps/ctrlProp1534.xml"/><Relationship Id="rId508" Type="http://schemas.openxmlformats.org/officeDocument/2006/relationships/ctrlProp" Target="../ctrlProps/ctrlProp1548.xml"/><Relationship Id="rId715" Type="http://schemas.openxmlformats.org/officeDocument/2006/relationships/ctrlProp" Target="../ctrlProps/ctrlProp1755.xml"/><Relationship Id="rId897" Type="http://schemas.openxmlformats.org/officeDocument/2006/relationships/ctrlProp" Target="../ctrlProps/ctrlProp1937.xml"/><Relationship Id="rId922" Type="http://schemas.openxmlformats.org/officeDocument/2006/relationships/ctrlProp" Target="../ctrlProps/ctrlProp1962.xml"/><Relationship Id="rId105" Type="http://schemas.openxmlformats.org/officeDocument/2006/relationships/ctrlProp" Target="../ctrlProps/ctrlProp1145.xml"/><Relationship Id="rId147" Type="http://schemas.openxmlformats.org/officeDocument/2006/relationships/ctrlProp" Target="../ctrlProps/ctrlProp1187.xml"/><Relationship Id="rId312" Type="http://schemas.openxmlformats.org/officeDocument/2006/relationships/ctrlProp" Target="../ctrlProps/ctrlProp1352.xml"/><Relationship Id="rId354" Type="http://schemas.openxmlformats.org/officeDocument/2006/relationships/ctrlProp" Target="../ctrlProps/ctrlProp1394.xml"/><Relationship Id="rId757" Type="http://schemas.openxmlformats.org/officeDocument/2006/relationships/ctrlProp" Target="../ctrlProps/ctrlProp1797.xml"/><Relationship Id="rId799" Type="http://schemas.openxmlformats.org/officeDocument/2006/relationships/ctrlProp" Target="../ctrlProps/ctrlProp1839.xml"/><Relationship Id="rId964" Type="http://schemas.openxmlformats.org/officeDocument/2006/relationships/ctrlProp" Target="../ctrlProps/ctrlProp2004.xml"/><Relationship Id="rId51" Type="http://schemas.openxmlformats.org/officeDocument/2006/relationships/ctrlProp" Target="../ctrlProps/ctrlProp1091.xml"/><Relationship Id="rId93" Type="http://schemas.openxmlformats.org/officeDocument/2006/relationships/ctrlProp" Target="../ctrlProps/ctrlProp1133.xml"/><Relationship Id="rId189" Type="http://schemas.openxmlformats.org/officeDocument/2006/relationships/ctrlProp" Target="../ctrlProps/ctrlProp1229.xml"/><Relationship Id="rId396" Type="http://schemas.openxmlformats.org/officeDocument/2006/relationships/ctrlProp" Target="../ctrlProps/ctrlProp1436.xml"/><Relationship Id="rId561" Type="http://schemas.openxmlformats.org/officeDocument/2006/relationships/ctrlProp" Target="../ctrlProps/ctrlProp1601.xml"/><Relationship Id="rId617" Type="http://schemas.openxmlformats.org/officeDocument/2006/relationships/ctrlProp" Target="../ctrlProps/ctrlProp1657.xml"/><Relationship Id="rId659" Type="http://schemas.openxmlformats.org/officeDocument/2006/relationships/ctrlProp" Target="../ctrlProps/ctrlProp1699.xml"/><Relationship Id="rId824" Type="http://schemas.openxmlformats.org/officeDocument/2006/relationships/ctrlProp" Target="../ctrlProps/ctrlProp1864.xml"/><Relationship Id="rId866" Type="http://schemas.openxmlformats.org/officeDocument/2006/relationships/ctrlProp" Target="../ctrlProps/ctrlProp1906.xml"/><Relationship Id="rId214" Type="http://schemas.openxmlformats.org/officeDocument/2006/relationships/ctrlProp" Target="../ctrlProps/ctrlProp1254.xml"/><Relationship Id="rId256" Type="http://schemas.openxmlformats.org/officeDocument/2006/relationships/ctrlProp" Target="../ctrlProps/ctrlProp1296.xml"/><Relationship Id="rId298" Type="http://schemas.openxmlformats.org/officeDocument/2006/relationships/ctrlProp" Target="../ctrlProps/ctrlProp1338.xml"/><Relationship Id="rId421" Type="http://schemas.openxmlformats.org/officeDocument/2006/relationships/ctrlProp" Target="../ctrlProps/ctrlProp1461.xml"/><Relationship Id="rId463" Type="http://schemas.openxmlformats.org/officeDocument/2006/relationships/ctrlProp" Target="../ctrlProps/ctrlProp1503.xml"/><Relationship Id="rId519" Type="http://schemas.openxmlformats.org/officeDocument/2006/relationships/ctrlProp" Target="../ctrlProps/ctrlProp1559.xml"/><Relationship Id="rId670" Type="http://schemas.openxmlformats.org/officeDocument/2006/relationships/ctrlProp" Target="../ctrlProps/ctrlProp1710.xml"/><Relationship Id="rId116" Type="http://schemas.openxmlformats.org/officeDocument/2006/relationships/ctrlProp" Target="../ctrlProps/ctrlProp1156.xml"/><Relationship Id="rId158" Type="http://schemas.openxmlformats.org/officeDocument/2006/relationships/ctrlProp" Target="../ctrlProps/ctrlProp1198.xml"/><Relationship Id="rId323" Type="http://schemas.openxmlformats.org/officeDocument/2006/relationships/ctrlProp" Target="../ctrlProps/ctrlProp1363.xml"/><Relationship Id="rId530" Type="http://schemas.openxmlformats.org/officeDocument/2006/relationships/ctrlProp" Target="../ctrlProps/ctrlProp1570.xml"/><Relationship Id="rId726" Type="http://schemas.openxmlformats.org/officeDocument/2006/relationships/ctrlProp" Target="../ctrlProps/ctrlProp1766.xml"/><Relationship Id="rId768" Type="http://schemas.openxmlformats.org/officeDocument/2006/relationships/ctrlProp" Target="../ctrlProps/ctrlProp1808.xml"/><Relationship Id="rId933" Type="http://schemas.openxmlformats.org/officeDocument/2006/relationships/ctrlProp" Target="../ctrlProps/ctrlProp1973.xml"/><Relationship Id="rId975" Type="http://schemas.openxmlformats.org/officeDocument/2006/relationships/ctrlProp" Target="../ctrlProps/ctrlProp2015.xml"/><Relationship Id="rId1009" Type="http://schemas.openxmlformats.org/officeDocument/2006/relationships/ctrlProp" Target="../ctrlProps/ctrlProp2049.xml"/><Relationship Id="rId20" Type="http://schemas.openxmlformats.org/officeDocument/2006/relationships/ctrlProp" Target="../ctrlProps/ctrlProp1060.xml"/><Relationship Id="rId62" Type="http://schemas.openxmlformats.org/officeDocument/2006/relationships/ctrlProp" Target="../ctrlProps/ctrlProp1102.xml"/><Relationship Id="rId365" Type="http://schemas.openxmlformats.org/officeDocument/2006/relationships/ctrlProp" Target="../ctrlProps/ctrlProp1405.xml"/><Relationship Id="rId572" Type="http://schemas.openxmlformats.org/officeDocument/2006/relationships/ctrlProp" Target="../ctrlProps/ctrlProp1612.xml"/><Relationship Id="rId628" Type="http://schemas.openxmlformats.org/officeDocument/2006/relationships/ctrlProp" Target="../ctrlProps/ctrlProp1668.xml"/><Relationship Id="rId835" Type="http://schemas.openxmlformats.org/officeDocument/2006/relationships/ctrlProp" Target="../ctrlProps/ctrlProp1875.xml"/><Relationship Id="rId225" Type="http://schemas.openxmlformats.org/officeDocument/2006/relationships/ctrlProp" Target="../ctrlProps/ctrlProp1265.xml"/><Relationship Id="rId267" Type="http://schemas.openxmlformats.org/officeDocument/2006/relationships/ctrlProp" Target="../ctrlProps/ctrlProp1307.xml"/><Relationship Id="rId432" Type="http://schemas.openxmlformats.org/officeDocument/2006/relationships/ctrlProp" Target="../ctrlProps/ctrlProp1472.xml"/><Relationship Id="rId474" Type="http://schemas.openxmlformats.org/officeDocument/2006/relationships/ctrlProp" Target="../ctrlProps/ctrlProp1514.xml"/><Relationship Id="rId877" Type="http://schemas.openxmlformats.org/officeDocument/2006/relationships/ctrlProp" Target="../ctrlProps/ctrlProp1917.xml"/><Relationship Id="rId1020" Type="http://schemas.openxmlformats.org/officeDocument/2006/relationships/ctrlProp" Target="../ctrlProps/ctrlProp2060.xml"/><Relationship Id="rId127" Type="http://schemas.openxmlformats.org/officeDocument/2006/relationships/ctrlProp" Target="../ctrlProps/ctrlProp1167.xml"/><Relationship Id="rId681" Type="http://schemas.openxmlformats.org/officeDocument/2006/relationships/ctrlProp" Target="../ctrlProps/ctrlProp1721.xml"/><Relationship Id="rId737" Type="http://schemas.openxmlformats.org/officeDocument/2006/relationships/ctrlProp" Target="../ctrlProps/ctrlProp1777.xml"/><Relationship Id="rId779" Type="http://schemas.openxmlformats.org/officeDocument/2006/relationships/ctrlProp" Target="../ctrlProps/ctrlProp1819.xml"/><Relationship Id="rId902" Type="http://schemas.openxmlformats.org/officeDocument/2006/relationships/ctrlProp" Target="../ctrlProps/ctrlProp1942.xml"/><Relationship Id="rId944" Type="http://schemas.openxmlformats.org/officeDocument/2006/relationships/ctrlProp" Target="../ctrlProps/ctrlProp1984.xml"/><Relationship Id="rId986" Type="http://schemas.openxmlformats.org/officeDocument/2006/relationships/ctrlProp" Target="../ctrlProps/ctrlProp2026.xml"/><Relationship Id="rId31" Type="http://schemas.openxmlformats.org/officeDocument/2006/relationships/ctrlProp" Target="../ctrlProps/ctrlProp1071.xml"/><Relationship Id="rId73" Type="http://schemas.openxmlformats.org/officeDocument/2006/relationships/ctrlProp" Target="../ctrlProps/ctrlProp1113.xml"/><Relationship Id="rId169" Type="http://schemas.openxmlformats.org/officeDocument/2006/relationships/ctrlProp" Target="../ctrlProps/ctrlProp1209.xml"/><Relationship Id="rId334" Type="http://schemas.openxmlformats.org/officeDocument/2006/relationships/ctrlProp" Target="../ctrlProps/ctrlProp1374.xml"/><Relationship Id="rId376" Type="http://schemas.openxmlformats.org/officeDocument/2006/relationships/ctrlProp" Target="../ctrlProps/ctrlProp1416.xml"/><Relationship Id="rId541" Type="http://schemas.openxmlformats.org/officeDocument/2006/relationships/ctrlProp" Target="../ctrlProps/ctrlProp1581.xml"/><Relationship Id="rId583" Type="http://schemas.openxmlformats.org/officeDocument/2006/relationships/ctrlProp" Target="../ctrlProps/ctrlProp1623.xml"/><Relationship Id="rId639" Type="http://schemas.openxmlformats.org/officeDocument/2006/relationships/ctrlProp" Target="../ctrlProps/ctrlProp1679.xml"/><Relationship Id="rId790" Type="http://schemas.openxmlformats.org/officeDocument/2006/relationships/ctrlProp" Target="../ctrlProps/ctrlProp1830.xml"/><Relationship Id="rId804" Type="http://schemas.openxmlformats.org/officeDocument/2006/relationships/ctrlProp" Target="../ctrlProps/ctrlProp1844.xml"/><Relationship Id="rId4" Type="http://schemas.openxmlformats.org/officeDocument/2006/relationships/ctrlProp" Target="../ctrlProps/ctrlProp1044.xml"/><Relationship Id="rId180" Type="http://schemas.openxmlformats.org/officeDocument/2006/relationships/ctrlProp" Target="../ctrlProps/ctrlProp1220.xml"/><Relationship Id="rId236" Type="http://schemas.openxmlformats.org/officeDocument/2006/relationships/ctrlProp" Target="../ctrlProps/ctrlProp1276.xml"/><Relationship Id="rId278" Type="http://schemas.openxmlformats.org/officeDocument/2006/relationships/ctrlProp" Target="../ctrlProps/ctrlProp1318.xml"/><Relationship Id="rId401" Type="http://schemas.openxmlformats.org/officeDocument/2006/relationships/ctrlProp" Target="../ctrlProps/ctrlProp1441.xml"/><Relationship Id="rId443" Type="http://schemas.openxmlformats.org/officeDocument/2006/relationships/ctrlProp" Target="../ctrlProps/ctrlProp1483.xml"/><Relationship Id="rId650" Type="http://schemas.openxmlformats.org/officeDocument/2006/relationships/ctrlProp" Target="../ctrlProps/ctrlProp1690.xml"/><Relationship Id="rId846" Type="http://schemas.openxmlformats.org/officeDocument/2006/relationships/ctrlProp" Target="../ctrlProps/ctrlProp1886.xml"/><Relationship Id="rId888" Type="http://schemas.openxmlformats.org/officeDocument/2006/relationships/ctrlProp" Target="../ctrlProps/ctrlProp1928.xml"/><Relationship Id="rId303" Type="http://schemas.openxmlformats.org/officeDocument/2006/relationships/ctrlProp" Target="../ctrlProps/ctrlProp1343.xml"/><Relationship Id="rId485" Type="http://schemas.openxmlformats.org/officeDocument/2006/relationships/ctrlProp" Target="../ctrlProps/ctrlProp1525.xml"/><Relationship Id="rId692" Type="http://schemas.openxmlformats.org/officeDocument/2006/relationships/ctrlProp" Target="../ctrlProps/ctrlProp1732.xml"/><Relationship Id="rId706" Type="http://schemas.openxmlformats.org/officeDocument/2006/relationships/ctrlProp" Target="../ctrlProps/ctrlProp1746.xml"/><Relationship Id="rId748" Type="http://schemas.openxmlformats.org/officeDocument/2006/relationships/ctrlProp" Target="../ctrlProps/ctrlProp1788.xml"/><Relationship Id="rId913" Type="http://schemas.openxmlformats.org/officeDocument/2006/relationships/ctrlProp" Target="../ctrlProps/ctrlProp1953.xml"/><Relationship Id="rId955" Type="http://schemas.openxmlformats.org/officeDocument/2006/relationships/ctrlProp" Target="../ctrlProps/ctrlProp1995.xml"/><Relationship Id="rId42" Type="http://schemas.openxmlformats.org/officeDocument/2006/relationships/ctrlProp" Target="../ctrlProps/ctrlProp1082.xml"/><Relationship Id="rId84" Type="http://schemas.openxmlformats.org/officeDocument/2006/relationships/ctrlProp" Target="../ctrlProps/ctrlProp1124.xml"/><Relationship Id="rId138" Type="http://schemas.openxmlformats.org/officeDocument/2006/relationships/ctrlProp" Target="../ctrlProps/ctrlProp1178.xml"/><Relationship Id="rId345" Type="http://schemas.openxmlformats.org/officeDocument/2006/relationships/ctrlProp" Target="../ctrlProps/ctrlProp1385.xml"/><Relationship Id="rId387" Type="http://schemas.openxmlformats.org/officeDocument/2006/relationships/ctrlProp" Target="../ctrlProps/ctrlProp1427.xml"/><Relationship Id="rId510" Type="http://schemas.openxmlformats.org/officeDocument/2006/relationships/ctrlProp" Target="../ctrlProps/ctrlProp1550.xml"/><Relationship Id="rId552" Type="http://schemas.openxmlformats.org/officeDocument/2006/relationships/ctrlProp" Target="../ctrlProps/ctrlProp1592.xml"/><Relationship Id="rId594" Type="http://schemas.openxmlformats.org/officeDocument/2006/relationships/ctrlProp" Target="../ctrlProps/ctrlProp1634.xml"/><Relationship Id="rId608" Type="http://schemas.openxmlformats.org/officeDocument/2006/relationships/ctrlProp" Target="../ctrlProps/ctrlProp1648.xml"/><Relationship Id="rId815" Type="http://schemas.openxmlformats.org/officeDocument/2006/relationships/ctrlProp" Target="../ctrlProps/ctrlProp1855.xml"/><Relationship Id="rId997" Type="http://schemas.openxmlformats.org/officeDocument/2006/relationships/ctrlProp" Target="../ctrlProps/ctrlProp2037.xml"/><Relationship Id="rId191" Type="http://schemas.openxmlformats.org/officeDocument/2006/relationships/ctrlProp" Target="../ctrlProps/ctrlProp1231.xml"/><Relationship Id="rId205" Type="http://schemas.openxmlformats.org/officeDocument/2006/relationships/ctrlProp" Target="../ctrlProps/ctrlProp1245.xml"/><Relationship Id="rId247" Type="http://schemas.openxmlformats.org/officeDocument/2006/relationships/ctrlProp" Target="../ctrlProps/ctrlProp1287.xml"/><Relationship Id="rId412" Type="http://schemas.openxmlformats.org/officeDocument/2006/relationships/ctrlProp" Target="../ctrlProps/ctrlProp1452.xml"/><Relationship Id="rId857" Type="http://schemas.openxmlformats.org/officeDocument/2006/relationships/ctrlProp" Target="../ctrlProps/ctrlProp1897.xml"/><Relationship Id="rId899" Type="http://schemas.openxmlformats.org/officeDocument/2006/relationships/ctrlProp" Target="../ctrlProps/ctrlProp1939.xml"/><Relationship Id="rId1000" Type="http://schemas.openxmlformats.org/officeDocument/2006/relationships/ctrlProp" Target="../ctrlProps/ctrlProp2040.xml"/><Relationship Id="rId107" Type="http://schemas.openxmlformats.org/officeDocument/2006/relationships/ctrlProp" Target="../ctrlProps/ctrlProp1147.xml"/><Relationship Id="rId289" Type="http://schemas.openxmlformats.org/officeDocument/2006/relationships/ctrlProp" Target="../ctrlProps/ctrlProp1329.xml"/><Relationship Id="rId454" Type="http://schemas.openxmlformats.org/officeDocument/2006/relationships/ctrlProp" Target="../ctrlProps/ctrlProp1494.xml"/><Relationship Id="rId496" Type="http://schemas.openxmlformats.org/officeDocument/2006/relationships/ctrlProp" Target="../ctrlProps/ctrlProp1536.xml"/><Relationship Id="rId661" Type="http://schemas.openxmlformats.org/officeDocument/2006/relationships/ctrlProp" Target="../ctrlProps/ctrlProp1701.xml"/><Relationship Id="rId717" Type="http://schemas.openxmlformats.org/officeDocument/2006/relationships/ctrlProp" Target="../ctrlProps/ctrlProp1757.xml"/><Relationship Id="rId759" Type="http://schemas.openxmlformats.org/officeDocument/2006/relationships/ctrlProp" Target="../ctrlProps/ctrlProp1799.xml"/><Relationship Id="rId924" Type="http://schemas.openxmlformats.org/officeDocument/2006/relationships/ctrlProp" Target="../ctrlProps/ctrlProp1964.xml"/><Relationship Id="rId966" Type="http://schemas.openxmlformats.org/officeDocument/2006/relationships/ctrlProp" Target="../ctrlProps/ctrlProp2006.xml"/><Relationship Id="rId11" Type="http://schemas.openxmlformats.org/officeDocument/2006/relationships/ctrlProp" Target="../ctrlProps/ctrlProp1051.xml"/><Relationship Id="rId53" Type="http://schemas.openxmlformats.org/officeDocument/2006/relationships/ctrlProp" Target="../ctrlProps/ctrlProp1093.xml"/><Relationship Id="rId149" Type="http://schemas.openxmlformats.org/officeDocument/2006/relationships/ctrlProp" Target="../ctrlProps/ctrlProp1189.xml"/><Relationship Id="rId314" Type="http://schemas.openxmlformats.org/officeDocument/2006/relationships/ctrlProp" Target="../ctrlProps/ctrlProp1354.xml"/><Relationship Id="rId356" Type="http://schemas.openxmlformats.org/officeDocument/2006/relationships/ctrlProp" Target="../ctrlProps/ctrlProp1396.xml"/><Relationship Id="rId398" Type="http://schemas.openxmlformats.org/officeDocument/2006/relationships/ctrlProp" Target="../ctrlProps/ctrlProp1438.xml"/><Relationship Id="rId521" Type="http://schemas.openxmlformats.org/officeDocument/2006/relationships/ctrlProp" Target="../ctrlProps/ctrlProp1561.xml"/><Relationship Id="rId563" Type="http://schemas.openxmlformats.org/officeDocument/2006/relationships/ctrlProp" Target="../ctrlProps/ctrlProp1603.xml"/><Relationship Id="rId619" Type="http://schemas.openxmlformats.org/officeDocument/2006/relationships/ctrlProp" Target="../ctrlProps/ctrlProp1659.xml"/><Relationship Id="rId770" Type="http://schemas.openxmlformats.org/officeDocument/2006/relationships/ctrlProp" Target="../ctrlProps/ctrlProp1810.xml"/><Relationship Id="rId95" Type="http://schemas.openxmlformats.org/officeDocument/2006/relationships/ctrlProp" Target="../ctrlProps/ctrlProp1135.xml"/><Relationship Id="rId160" Type="http://schemas.openxmlformats.org/officeDocument/2006/relationships/ctrlProp" Target="../ctrlProps/ctrlProp1200.xml"/><Relationship Id="rId216" Type="http://schemas.openxmlformats.org/officeDocument/2006/relationships/ctrlProp" Target="../ctrlProps/ctrlProp1256.xml"/><Relationship Id="rId423" Type="http://schemas.openxmlformats.org/officeDocument/2006/relationships/ctrlProp" Target="../ctrlProps/ctrlProp1463.xml"/><Relationship Id="rId826" Type="http://schemas.openxmlformats.org/officeDocument/2006/relationships/ctrlProp" Target="../ctrlProps/ctrlProp1866.xml"/><Relationship Id="rId868" Type="http://schemas.openxmlformats.org/officeDocument/2006/relationships/ctrlProp" Target="../ctrlProps/ctrlProp1908.xml"/><Relationship Id="rId1011" Type="http://schemas.openxmlformats.org/officeDocument/2006/relationships/ctrlProp" Target="../ctrlProps/ctrlProp2051.xml"/><Relationship Id="rId258" Type="http://schemas.openxmlformats.org/officeDocument/2006/relationships/ctrlProp" Target="../ctrlProps/ctrlProp1298.xml"/><Relationship Id="rId465" Type="http://schemas.openxmlformats.org/officeDocument/2006/relationships/ctrlProp" Target="../ctrlProps/ctrlProp1505.xml"/><Relationship Id="rId630" Type="http://schemas.openxmlformats.org/officeDocument/2006/relationships/ctrlProp" Target="../ctrlProps/ctrlProp1670.xml"/><Relationship Id="rId672" Type="http://schemas.openxmlformats.org/officeDocument/2006/relationships/ctrlProp" Target="../ctrlProps/ctrlProp1712.xml"/><Relationship Id="rId728" Type="http://schemas.openxmlformats.org/officeDocument/2006/relationships/ctrlProp" Target="../ctrlProps/ctrlProp1768.xml"/><Relationship Id="rId935" Type="http://schemas.openxmlformats.org/officeDocument/2006/relationships/ctrlProp" Target="../ctrlProps/ctrlProp1975.xml"/><Relationship Id="rId22" Type="http://schemas.openxmlformats.org/officeDocument/2006/relationships/ctrlProp" Target="../ctrlProps/ctrlProp1062.xml"/><Relationship Id="rId64" Type="http://schemas.openxmlformats.org/officeDocument/2006/relationships/ctrlProp" Target="../ctrlProps/ctrlProp1104.xml"/><Relationship Id="rId118" Type="http://schemas.openxmlformats.org/officeDocument/2006/relationships/ctrlProp" Target="../ctrlProps/ctrlProp1158.xml"/><Relationship Id="rId325" Type="http://schemas.openxmlformats.org/officeDocument/2006/relationships/ctrlProp" Target="../ctrlProps/ctrlProp1365.xml"/><Relationship Id="rId367" Type="http://schemas.openxmlformats.org/officeDocument/2006/relationships/ctrlProp" Target="../ctrlProps/ctrlProp1407.xml"/><Relationship Id="rId532" Type="http://schemas.openxmlformats.org/officeDocument/2006/relationships/ctrlProp" Target="../ctrlProps/ctrlProp1572.xml"/><Relationship Id="rId574" Type="http://schemas.openxmlformats.org/officeDocument/2006/relationships/ctrlProp" Target="../ctrlProps/ctrlProp1614.xml"/><Relationship Id="rId977" Type="http://schemas.openxmlformats.org/officeDocument/2006/relationships/ctrlProp" Target="../ctrlProps/ctrlProp2017.xml"/><Relationship Id="rId171" Type="http://schemas.openxmlformats.org/officeDocument/2006/relationships/ctrlProp" Target="../ctrlProps/ctrlProp1211.xml"/><Relationship Id="rId227" Type="http://schemas.openxmlformats.org/officeDocument/2006/relationships/ctrlProp" Target="../ctrlProps/ctrlProp1267.xml"/><Relationship Id="rId781" Type="http://schemas.openxmlformats.org/officeDocument/2006/relationships/ctrlProp" Target="../ctrlProps/ctrlProp1821.xml"/><Relationship Id="rId837" Type="http://schemas.openxmlformats.org/officeDocument/2006/relationships/ctrlProp" Target="../ctrlProps/ctrlProp1877.xml"/><Relationship Id="rId879" Type="http://schemas.openxmlformats.org/officeDocument/2006/relationships/ctrlProp" Target="../ctrlProps/ctrlProp1919.xml"/><Relationship Id="rId1022" Type="http://schemas.openxmlformats.org/officeDocument/2006/relationships/ctrlProp" Target="../ctrlProps/ctrlProp2062.xml"/><Relationship Id="rId269" Type="http://schemas.openxmlformats.org/officeDocument/2006/relationships/ctrlProp" Target="../ctrlProps/ctrlProp1309.xml"/><Relationship Id="rId434" Type="http://schemas.openxmlformats.org/officeDocument/2006/relationships/ctrlProp" Target="../ctrlProps/ctrlProp1474.xml"/><Relationship Id="rId476" Type="http://schemas.openxmlformats.org/officeDocument/2006/relationships/ctrlProp" Target="../ctrlProps/ctrlProp1516.xml"/><Relationship Id="rId641" Type="http://schemas.openxmlformats.org/officeDocument/2006/relationships/ctrlProp" Target="../ctrlProps/ctrlProp1681.xml"/><Relationship Id="rId683" Type="http://schemas.openxmlformats.org/officeDocument/2006/relationships/ctrlProp" Target="../ctrlProps/ctrlProp1723.xml"/><Relationship Id="rId739" Type="http://schemas.openxmlformats.org/officeDocument/2006/relationships/ctrlProp" Target="../ctrlProps/ctrlProp1779.xml"/><Relationship Id="rId890" Type="http://schemas.openxmlformats.org/officeDocument/2006/relationships/ctrlProp" Target="../ctrlProps/ctrlProp1930.xml"/><Relationship Id="rId904" Type="http://schemas.openxmlformats.org/officeDocument/2006/relationships/ctrlProp" Target="../ctrlProps/ctrlProp1944.xml"/><Relationship Id="rId33" Type="http://schemas.openxmlformats.org/officeDocument/2006/relationships/ctrlProp" Target="../ctrlProps/ctrlProp1073.xml"/><Relationship Id="rId129" Type="http://schemas.openxmlformats.org/officeDocument/2006/relationships/ctrlProp" Target="../ctrlProps/ctrlProp1169.xml"/><Relationship Id="rId280" Type="http://schemas.openxmlformats.org/officeDocument/2006/relationships/ctrlProp" Target="../ctrlProps/ctrlProp1320.xml"/><Relationship Id="rId336" Type="http://schemas.openxmlformats.org/officeDocument/2006/relationships/ctrlProp" Target="../ctrlProps/ctrlProp1376.xml"/><Relationship Id="rId501" Type="http://schemas.openxmlformats.org/officeDocument/2006/relationships/ctrlProp" Target="../ctrlProps/ctrlProp1541.xml"/><Relationship Id="rId543" Type="http://schemas.openxmlformats.org/officeDocument/2006/relationships/ctrlProp" Target="../ctrlProps/ctrlProp1583.xml"/><Relationship Id="rId946" Type="http://schemas.openxmlformats.org/officeDocument/2006/relationships/ctrlProp" Target="../ctrlProps/ctrlProp1986.xml"/><Relationship Id="rId988" Type="http://schemas.openxmlformats.org/officeDocument/2006/relationships/ctrlProp" Target="../ctrlProps/ctrlProp2028.xml"/><Relationship Id="rId75" Type="http://schemas.openxmlformats.org/officeDocument/2006/relationships/ctrlProp" Target="../ctrlProps/ctrlProp1115.xml"/><Relationship Id="rId140" Type="http://schemas.openxmlformats.org/officeDocument/2006/relationships/ctrlProp" Target="../ctrlProps/ctrlProp1180.xml"/><Relationship Id="rId182" Type="http://schemas.openxmlformats.org/officeDocument/2006/relationships/ctrlProp" Target="../ctrlProps/ctrlProp1222.xml"/><Relationship Id="rId378" Type="http://schemas.openxmlformats.org/officeDocument/2006/relationships/ctrlProp" Target="../ctrlProps/ctrlProp1418.xml"/><Relationship Id="rId403" Type="http://schemas.openxmlformats.org/officeDocument/2006/relationships/ctrlProp" Target="../ctrlProps/ctrlProp1443.xml"/><Relationship Id="rId585" Type="http://schemas.openxmlformats.org/officeDocument/2006/relationships/ctrlProp" Target="../ctrlProps/ctrlProp1625.xml"/><Relationship Id="rId750" Type="http://schemas.openxmlformats.org/officeDocument/2006/relationships/ctrlProp" Target="../ctrlProps/ctrlProp1790.xml"/><Relationship Id="rId792" Type="http://schemas.openxmlformats.org/officeDocument/2006/relationships/ctrlProp" Target="../ctrlProps/ctrlProp1832.xml"/><Relationship Id="rId806" Type="http://schemas.openxmlformats.org/officeDocument/2006/relationships/ctrlProp" Target="../ctrlProps/ctrlProp1846.xml"/><Relationship Id="rId848" Type="http://schemas.openxmlformats.org/officeDocument/2006/relationships/ctrlProp" Target="../ctrlProps/ctrlProp1888.xml"/><Relationship Id="rId6" Type="http://schemas.openxmlformats.org/officeDocument/2006/relationships/ctrlProp" Target="../ctrlProps/ctrlProp1046.xml"/><Relationship Id="rId238" Type="http://schemas.openxmlformats.org/officeDocument/2006/relationships/ctrlProp" Target="../ctrlProps/ctrlProp1278.xml"/><Relationship Id="rId445" Type="http://schemas.openxmlformats.org/officeDocument/2006/relationships/ctrlProp" Target="../ctrlProps/ctrlProp1485.xml"/><Relationship Id="rId487" Type="http://schemas.openxmlformats.org/officeDocument/2006/relationships/ctrlProp" Target="../ctrlProps/ctrlProp1527.xml"/><Relationship Id="rId610" Type="http://schemas.openxmlformats.org/officeDocument/2006/relationships/ctrlProp" Target="../ctrlProps/ctrlProp1650.xml"/><Relationship Id="rId652" Type="http://schemas.openxmlformats.org/officeDocument/2006/relationships/ctrlProp" Target="../ctrlProps/ctrlProp1692.xml"/><Relationship Id="rId694" Type="http://schemas.openxmlformats.org/officeDocument/2006/relationships/ctrlProp" Target="../ctrlProps/ctrlProp1734.xml"/><Relationship Id="rId708" Type="http://schemas.openxmlformats.org/officeDocument/2006/relationships/ctrlProp" Target="../ctrlProps/ctrlProp1748.xml"/><Relationship Id="rId915" Type="http://schemas.openxmlformats.org/officeDocument/2006/relationships/ctrlProp" Target="../ctrlProps/ctrlProp1955.xml"/><Relationship Id="rId291" Type="http://schemas.openxmlformats.org/officeDocument/2006/relationships/ctrlProp" Target="../ctrlProps/ctrlProp1331.xml"/><Relationship Id="rId305" Type="http://schemas.openxmlformats.org/officeDocument/2006/relationships/ctrlProp" Target="../ctrlProps/ctrlProp1345.xml"/><Relationship Id="rId347" Type="http://schemas.openxmlformats.org/officeDocument/2006/relationships/ctrlProp" Target="../ctrlProps/ctrlProp1387.xml"/><Relationship Id="rId512" Type="http://schemas.openxmlformats.org/officeDocument/2006/relationships/ctrlProp" Target="../ctrlProps/ctrlProp1552.xml"/><Relationship Id="rId957" Type="http://schemas.openxmlformats.org/officeDocument/2006/relationships/ctrlProp" Target="../ctrlProps/ctrlProp1997.xml"/><Relationship Id="rId999" Type="http://schemas.openxmlformats.org/officeDocument/2006/relationships/ctrlProp" Target="../ctrlProps/ctrlProp2039.xml"/><Relationship Id="rId44" Type="http://schemas.openxmlformats.org/officeDocument/2006/relationships/ctrlProp" Target="../ctrlProps/ctrlProp1084.xml"/><Relationship Id="rId86" Type="http://schemas.openxmlformats.org/officeDocument/2006/relationships/ctrlProp" Target="../ctrlProps/ctrlProp1126.xml"/><Relationship Id="rId151" Type="http://schemas.openxmlformats.org/officeDocument/2006/relationships/ctrlProp" Target="../ctrlProps/ctrlProp1191.xml"/><Relationship Id="rId389" Type="http://schemas.openxmlformats.org/officeDocument/2006/relationships/ctrlProp" Target="../ctrlProps/ctrlProp1429.xml"/><Relationship Id="rId554" Type="http://schemas.openxmlformats.org/officeDocument/2006/relationships/ctrlProp" Target="../ctrlProps/ctrlProp1594.xml"/><Relationship Id="rId596" Type="http://schemas.openxmlformats.org/officeDocument/2006/relationships/ctrlProp" Target="../ctrlProps/ctrlProp1636.xml"/><Relationship Id="rId761" Type="http://schemas.openxmlformats.org/officeDocument/2006/relationships/ctrlProp" Target="../ctrlProps/ctrlProp1801.xml"/><Relationship Id="rId817" Type="http://schemas.openxmlformats.org/officeDocument/2006/relationships/ctrlProp" Target="../ctrlProps/ctrlProp1857.xml"/><Relationship Id="rId859" Type="http://schemas.openxmlformats.org/officeDocument/2006/relationships/ctrlProp" Target="../ctrlProps/ctrlProp1899.xml"/><Relationship Id="rId1002" Type="http://schemas.openxmlformats.org/officeDocument/2006/relationships/ctrlProp" Target="../ctrlProps/ctrlProp2042.xml"/><Relationship Id="rId193" Type="http://schemas.openxmlformats.org/officeDocument/2006/relationships/ctrlProp" Target="../ctrlProps/ctrlProp1233.xml"/><Relationship Id="rId207" Type="http://schemas.openxmlformats.org/officeDocument/2006/relationships/ctrlProp" Target="../ctrlProps/ctrlProp1247.xml"/><Relationship Id="rId249" Type="http://schemas.openxmlformats.org/officeDocument/2006/relationships/ctrlProp" Target="../ctrlProps/ctrlProp1289.xml"/><Relationship Id="rId414" Type="http://schemas.openxmlformats.org/officeDocument/2006/relationships/ctrlProp" Target="../ctrlProps/ctrlProp1454.xml"/><Relationship Id="rId456" Type="http://schemas.openxmlformats.org/officeDocument/2006/relationships/ctrlProp" Target="../ctrlProps/ctrlProp1496.xml"/><Relationship Id="rId498" Type="http://schemas.openxmlformats.org/officeDocument/2006/relationships/ctrlProp" Target="../ctrlProps/ctrlProp1538.xml"/><Relationship Id="rId621" Type="http://schemas.openxmlformats.org/officeDocument/2006/relationships/ctrlProp" Target="../ctrlProps/ctrlProp1661.xml"/><Relationship Id="rId663" Type="http://schemas.openxmlformats.org/officeDocument/2006/relationships/ctrlProp" Target="../ctrlProps/ctrlProp1703.xml"/><Relationship Id="rId870" Type="http://schemas.openxmlformats.org/officeDocument/2006/relationships/ctrlProp" Target="../ctrlProps/ctrlProp1910.xml"/><Relationship Id="rId13" Type="http://schemas.openxmlformats.org/officeDocument/2006/relationships/ctrlProp" Target="../ctrlProps/ctrlProp1053.xml"/><Relationship Id="rId109" Type="http://schemas.openxmlformats.org/officeDocument/2006/relationships/ctrlProp" Target="../ctrlProps/ctrlProp1149.xml"/><Relationship Id="rId260" Type="http://schemas.openxmlformats.org/officeDocument/2006/relationships/ctrlProp" Target="../ctrlProps/ctrlProp1300.xml"/><Relationship Id="rId316" Type="http://schemas.openxmlformats.org/officeDocument/2006/relationships/ctrlProp" Target="../ctrlProps/ctrlProp1356.xml"/><Relationship Id="rId523" Type="http://schemas.openxmlformats.org/officeDocument/2006/relationships/ctrlProp" Target="../ctrlProps/ctrlProp1563.xml"/><Relationship Id="rId719" Type="http://schemas.openxmlformats.org/officeDocument/2006/relationships/ctrlProp" Target="../ctrlProps/ctrlProp1759.xml"/><Relationship Id="rId926" Type="http://schemas.openxmlformats.org/officeDocument/2006/relationships/ctrlProp" Target="../ctrlProps/ctrlProp1966.xml"/><Relationship Id="rId968" Type="http://schemas.openxmlformats.org/officeDocument/2006/relationships/ctrlProp" Target="../ctrlProps/ctrlProp2008.xml"/><Relationship Id="rId55" Type="http://schemas.openxmlformats.org/officeDocument/2006/relationships/ctrlProp" Target="../ctrlProps/ctrlProp1095.xml"/><Relationship Id="rId97" Type="http://schemas.openxmlformats.org/officeDocument/2006/relationships/ctrlProp" Target="../ctrlProps/ctrlProp1137.xml"/><Relationship Id="rId120" Type="http://schemas.openxmlformats.org/officeDocument/2006/relationships/ctrlProp" Target="../ctrlProps/ctrlProp1160.xml"/><Relationship Id="rId358" Type="http://schemas.openxmlformats.org/officeDocument/2006/relationships/ctrlProp" Target="../ctrlProps/ctrlProp1398.xml"/><Relationship Id="rId565" Type="http://schemas.openxmlformats.org/officeDocument/2006/relationships/ctrlProp" Target="../ctrlProps/ctrlProp1605.xml"/><Relationship Id="rId730" Type="http://schemas.openxmlformats.org/officeDocument/2006/relationships/ctrlProp" Target="../ctrlProps/ctrlProp1770.xml"/><Relationship Id="rId772" Type="http://schemas.openxmlformats.org/officeDocument/2006/relationships/ctrlProp" Target="../ctrlProps/ctrlProp1812.xml"/><Relationship Id="rId828" Type="http://schemas.openxmlformats.org/officeDocument/2006/relationships/ctrlProp" Target="../ctrlProps/ctrlProp1868.xml"/><Relationship Id="rId1013" Type="http://schemas.openxmlformats.org/officeDocument/2006/relationships/ctrlProp" Target="../ctrlProps/ctrlProp2053.xml"/><Relationship Id="rId162" Type="http://schemas.openxmlformats.org/officeDocument/2006/relationships/ctrlProp" Target="../ctrlProps/ctrlProp1202.xml"/><Relationship Id="rId218" Type="http://schemas.openxmlformats.org/officeDocument/2006/relationships/ctrlProp" Target="../ctrlProps/ctrlProp1258.xml"/><Relationship Id="rId425" Type="http://schemas.openxmlformats.org/officeDocument/2006/relationships/ctrlProp" Target="../ctrlProps/ctrlProp1465.xml"/><Relationship Id="rId467" Type="http://schemas.openxmlformats.org/officeDocument/2006/relationships/ctrlProp" Target="../ctrlProps/ctrlProp1507.xml"/><Relationship Id="rId632" Type="http://schemas.openxmlformats.org/officeDocument/2006/relationships/ctrlProp" Target="../ctrlProps/ctrlProp1672.xml"/><Relationship Id="rId271" Type="http://schemas.openxmlformats.org/officeDocument/2006/relationships/ctrlProp" Target="../ctrlProps/ctrlProp1311.xml"/><Relationship Id="rId674" Type="http://schemas.openxmlformats.org/officeDocument/2006/relationships/ctrlProp" Target="../ctrlProps/ctrlProp1714.xml"/><Relationship Id="rId881" Type="http://schemas.openxmlformats.org/officeDocument/2006/relationships/ctrlProp" Target="../ctrlProps/ctrlProp1921.xml"/><Relationship Id="rId937" Type="http://schemas.openxmlformats.org/officeDocument/2006/relationships/ctrlProp" Target="../ctrlProps/ctrlProp1977.xml"/><Relationship Id="rId979" Type="http://schemas.openxmlformats.org/officeDocument/2006/relationships/ctrlProp" Target="../ctrlProps/ctrlProp2019.xml"/><Relationship Id="rId24" Type="http://schemas.openxmlformats.org/officeDocument/2006/relationships/ctrlProp" Target="../ctrlProps/ctrlProp1064.xml"/><Relationship Id="rId66" Type="http://schemas.openxmlformats.org/officeDocument/2006/relationships/ctrlProp" Target="../ctrlProps/ctrlProp1106.xml"/><Relationship Id="rId131" Type="http://schemas.openxmlformats.org/officeDocument/2006/relationships/ctrlProp" Target="../ctrlProps/ctrlProp1171.xml"/><Relationship Id="rId327" Type="http://schemas.openxmlformats.org/officeDocument/2006/relationships/ctrlProp" Target="../ctrlProps/ctrlProp1367.xml"/><Relationship Id="rId369" Type="http://schemas.openxmlformats.org/officeDocument/2006/relationships/ctrlProp" Target="../ctrlProps/ctrlProp1409.xml"/><Relationship Id="rId534" Type="http://schemas.openxmlformats.org/officeDocument/2006/relationships/ctrlProp" Target="../ctrlProps/ctrlProp1574.xml"/><Relationship Id="rId576" Type="http://schemas.openxmlformats.org/officeDocument/2006/relationships/ctrlProp" Target="../ctrlProps/ctrlProp1616.xml"/><Relationship Id="rId741" Type="http://schemas.openxmlformats.org/officeDocument/2006/relationships/ctrlProp" Target="../ctrlProps/ctrlProp1781.xml"/><Relationship Id="rId783" Type="http://schemas.openxmlformats.org/officeDocument/2006/relationships/ctrlProp" Target="../ctrlProps/ctrlProp1823.xml"/><Relationship Id="rId839" Type="http://schemas.openxmlformats.org/officeDocument/2006/relationships/ctrlProp" Target="../ctrlProps/ctrlProp1879.xml"/><Relationship Id="rId990" Type="http://schemas.openxmlformats.org/officeDocument/2006/relationships/ctrlProp" Target="../ctrlProps/ctrlProp2030.xml"/><Relationship Id="rId173" Type="http://schemas.openxmlformats.org/officeDocument/2006/relationships/ctrlProp" Target="../ctrlProps/ctrlProp1213.xml"/><Relationship Id="rId229" Type="http://schemas.openxmlformats.org/officeDocument/2006/relationships/ctrlProp" Target="../ctrlProps/ctrlProp1269.xml"/><Relationship Id="rId380" Type="http://schemas.openxmlformats.org/officeDocument/2006/relationships/ctrlProp" Target="../ctrlProps/ctrlProp1420.xml"/><Relationship Id="rId436" Type="http://schemas.openxmlformats.org/officeDocument/2006/relationships/ctrlProp" Target="../ctrlProps/ctrlProp1476.xml"/><Relationship Id="rId601" Type="http://schemas.openxmlformats.org/officeDocument/2006/relationships/ctrlProp" Target="../ctrlProps/ctrlProp1641.xml"/><Relationship Id="rId643" Type="http://schemas.openxmlformats.org/officeDocument/2006/relationships/ctrlProp" Target="../ctrlProps/ctrlProp1683.xml"/><Relationship Id="rId1024" Type="http://schemas.openxmlformats.org/officeDocument/2006/relationships/ctrlProp" Target="../ctrlProps/ctrlProp2064.xml"/><Relationship Id="rId240" Type="http://schemas.openxmlformats.org/officeDocument/2006/relationships/ctrlProp" Target="../ctrlProps/ctrlProp1280.xml"/><Relationship Id="rId478" Type="http://schemas.openxmlformats.org/officeDocument/2006/relationships/ctrlProp" Target="../ctrlProps/ctrlProp1518.xml"/><Relationship Id="rId685" Type="http://schemas.openxmlformats.org/officeDocument/2006/relationships/ctrlProp" Target="../ctrlProps/ctrlProp1725.xml"/><Relationship Id="rId850" Type="http://schemas.openxmlformats.org/officeDocument/2006/relationships/ctrlProp" Target="../ctrlProps/ctrlProp1890.xml"/><Relationship Id="rId892" Type="http://schemas.openxmlformats.org/officeDocument/2006/relationships/ctrlProp" Target="../ctrlProps/ctrlProp1932.xml"/><Relationship Id="rId906" Type="http://schemas.openxmlformats.org/officeDocument/2006/relationships/ctrlProp" Target="../ctrlProps/ctrlProp1946.xml"/><Relationship Id="rId948" Type="http://schemas.openxmlformats.org/officeDocument/2006/relationships/ctrlProp" Target="../ctrlProps/ctrlProp1988.xml"/><Relationship Id="rId35" Type="http://schemas.openxmlformats.org/officeDocument/2006/relationships/ctrlProp" Target="../ctrlProps/ctrlProp1075.xml"/><Relationship Id="rId77" Type="http://schemas.openxmlformats.org/officeDocument/2006/relationships/ctrlProp" Target="../ctrlProps/ctrlProp1117.xml"/><Relationship Id="rId100" Type="http://schemas.openxmlformats.org/officeDocument/2006/relationships/ctrlProp" Target="../ctrlProps/ctrlProp1140.xml"/><Relationship Id="rId282" Type="http://schemas.openxmlformats.org/officeDocument/2006/relationships/ctrlProp" Target="../ctrlProps/ctrlProp1322.xml"/><Relationship Id="rId338" Type="http://schemas.openxmlformats.org/officeDocument/2006/relationships/ctrlProp" Target="../ctrlProps/ctrlProp1378.xml"/><Relationship Id="rId503" Type="http://schemas.openxmlformats.org/officeDocument/2006/relationships/ctrlProp" Target="../ctrlProps/ctrlProp1543.xml"/><Relationship Id="rId545" Type="http://schemas.openxmlformats.org/officeDocument/2006/relationships/ctrlProp" Target="../ctrlProps/ctrlProp1585.xml"/><Relationship Id="rId587" Type="http://schemas.openxmlformats.org/officeDocument/2006/relationships/ctrlProp" Target="../ctrlProps/ctrlProp1627.xml"/><Relationship Id="rId710" Type="http://schemas.openxmlformats.org/officeDocument/2006/relationships/ctrlProp" Target="../ctrlProps/ctrlProp1750.xml"/><Relationship Id="rId752" Type="http://schemas.openxmlformats.org/officeDocument/2006/relationships/ctrlProp" Target="../ctrlProps/ctrlProp1792.xml"/><Relationship Id="rId808" Type="http://schemas.openxmlformats.org/officeDocument/2006/relationships/ctrlProp" Target="../ctrlProps/ctrlProp1848.xml"/><Relationship Id="rId8" Type="http://schemas.openxmlformats.org/officeDocument/2006/relationships/ctrlProp" Target="../ctrlProps/ctrlProp1048.xml"/><Relationship Id="rId142" Type="http://schemas.openxmlformats.org/officeDocument/2006/relationships/ctrlProp" Target="../ctrlProps/ctrlProp1182.xml"/><Relationship Id="rId184" Type="http://schemas.openxmlformats.org/officeDocument/2006/relationships/ctrlProp" Target="../ctrlProps/ctrlProp1224.xml"/><Relationship Id="rId391" Type="http://schemas.openxmlformats.org/officeDocument/2006/relationships/ctrlProp" Target="../ctrlProps/ctrlProp1431.xml"/><Relationship Id="rId405" Type="http://schemas.openxmlformats.org/officeDocument/2006/relationships/ctrlProp" Target="../ctrlProps/ctrlProp1445.xml"/><Relationship Id="rId447" Type="http://schemas.openxmlformats.org/officeDocument/2006/relationships/ctrlProp" Target="../ctrlProps/ctrlProp1487.xml"/><Relationship Id="rId612" Type="http://schemas.openxmlformats.org/officeDocument/2006/relationships/ctrlProp" Target="../ctrlProps/ctrlProp1652.xml"/><Relationship Id="rId794" Type="http://schemas.openxmlformats.org/officeDocument/2006/relationships/ctrlProp" Target="../ctrlProps/ctrlProp1834.xml"/><Relationship Id="rId251" Type="http://schemas.openxmlformats.org/officeDocument/2006/relationships/ctrlProp" Target="../ctrlProps/ctrlProp1291.xml"/><Relationship Id="rId489" Type="http://schemas.openxmlformats.org/officeDocument/2006/relationships/ctrlProp" Target="../ctrlProps/ctrlProp1529.xml"/><Relationship Id="rId654" Type="http://schemas.openxmlformats.org/officeDocument/2006/relationships/ctrlProp" Target="../ctrlProps/ctrlProp1694.xml"/><Relationship Id="rId696" Type="http://schemas.openxmlformats.org/officeDocument/2006/relationships/ctrlProp" Target="../ctrlProps/ctrlProp1736.xml"/><Relationship Id="rId861" Type="http://schemas.openxmlformats.org/officeDocument/2006/relationships/ctrlProp" Target="../ctrlProps/ctrlProp1901.xml"/><Relationship Id="rId917" Type="http://schemas.openxmlformats.org/officeDocument/2006/relationships/ctrlProp" Target="../ctrlProps/ctrlProp1957.xml"/><Relationship Id="rId959" Type="http://schemas.openxmlformats.org/officeDocument/2006/relationships/ctrlProp" Target="../ctrlProps/ctrlProp1999.xml"/><Relationship Id="rId46" Type="http://schemas.openxmlformats.org/officeDocument/2006/relationships/ctrlProp" Target="../ctrlProps/ctrlProp1086.xml"/><Relationship Id="rId293" Type="http://schemas.openxmlformats.org/officeDocument/2006/relationships/ctrlProp" Target="../ctrlProps/ctrlProp1333.xml"/><Relationship Id="rId307" Type="http://schemas.openxmlformats.org/officeDocument/2006/relationships/ctrlProp" Target="../ctrlProps/ctrlProp1347.xml"/><Relationship Id="rId349" Type="http://schemas.openxmlformats.org/officeDocument/2006/relationships/ctrlProp" Target="../ctrlProps/ctrlProp1389.xml"/><Relationship Id="rId514" Type="http://schemas.openxmlformats.org/officeDocument/2006/relationships/ctrlProp" Target="../ctrlProps/ctrlProp1554.xml"/><Relationship Id="rId556" Type="http://schemas.openxmlformats.org/officeDocument/2006/relationships/ctrlProp" Target="../ctrlProps/ctrlProp1596.xml"/><Relationship Id="rId721" Type="http://schemas.openxmlformats.org/officeDocument/2006/relationships/ctrlProp" Target="../ctrlProps/ctrlProp1761.xml"/><Relationship Id="rId763" Type="http://schemas.openxmlformats.org/officeDocument/2006/relationships/ctrlProp" Target="../ctrlProps/ctrlProp1803.xml"/><Relationship Id="rId88" Type="http://schemas.openxmlformats.org/officeDocument/2006/relationships/ctrlProp" Target="../ctrlProps/ctrlProp1128.xml"/><Relationship Id="rId111" Type="http://schemas.openxmlformats.org/officeDocument/2006/relationships/ctrlProp" Target="../ctrlProps/ctrlProp1151.xml"/><Relationship Id="rId153" Type="http://schemas.openxmlformats.org/officeDocument/2006/relationships/ctrlProp" Target="../ctrlProps/ctrlProp1193.xml"/><Relationship Id="rId195" Type="http://schemas.openxmlformats.org/officeDocument/2006/relationships/ctrlProp" Target="../ctrlProps/ctrlProp1235.xml"/><Relationship Id="rId209" Type="http://schemas.openxmlformats.org/officeDocument/2006/relationships/ctrlProp" Target="../ctrlProps/ctrlProp1249.xml"/><Relationship Id="rId360" Type="http://schemas.openxmlformats.org/officeDocument/2006/relationships/ctrlProp" Target="../ctrlProps/ctrlProp1400.xml"/><Relationship Id="rId416" Type="http://schemas.openxmlformats.org/officeDocument/2006/relationships/ctrlProp" Target="../ctrlProps/ctrlProp1456.xml"/><Relationship Id="rId598" Type="http://schemas.openxmlformats.org/officeDocument/2006/relationships/ctrlProp" Target="../ctrlProps/ctrlProp1638.xml"/><Relationship Id="rId819" Type="http://schemas.openxmlformats.org/officeDocument/2006/relationships/ctrlProp" Target="../ctrlProps/ctrlProp1859.xml"/><Relationship Id="rId970" Type="http://schemas.openxmlformats.org/officeDocument/2006/relationships/ctrlProp" Target="../ctrlProps/ctrlProp2010.xml"/><Relationship Id="rId1004" Type="http://schemas.openxmlformats.org/officeDocument/2006/relationships/ctrlProp" Target="../ctrlProps/ctrlProp2044.xml"/><Relationship Id="rId220" Type="http://schemas.openxmlformats.org/officeDocument/2006/relationships/ctrlProp" Target="../ctrlProps/ctrlProp1260.xml"/><Relationship Id="rId458" Type="http://schemas.openxmlformats.org/officeDocument/2006/relationships/ctrlProp" Target="../ctrlProps/ctrlProp1498.xml"/><Relationship Id="rId623" Type="http://schemas.openxmlformats.org/officeDocument/2006/relationships/ctrlProp" Target="../ctrlProps/ctrlProp1663.xml"/><Relationship Id="rId665" Type="http://schemas.openxmlformats.org/officeDocument/2006/relationships/ctrlProp" Target="../ctrlProps/ctrlProp1705.xml"/><Relationship Id="rId830" Type="http://schemas.openxmlformats.org/officeDocument/2006/relationships/ctrlProp" Target="../ctrlProps/ctrlProp1870.xml"/><Relationship Id="rId872" Type="http://schemas.openxmlformats.org/officeDocument/2006/relationships/ctrlProp" Target="../ctrlProps/ctrlProp1912.xml"/><Relationship Id="rId928" Type="http://schemas.openxmlformats.org/officeDocument/2006/relationships/ctrlProp" Target="../ctrlProps/ctrlProp1968.xml"/><Relationship Id="rId15" Type="http://schemas.openxmlformats.org/officeDocument/2006/relationships/ctrlProp" Target="../ctrlProps/ctrlProp1055.xml"/><Relationship Id="rId57" Type="http://schemas.openxmlformats.org/officeDocument/2006/relationships/ctrlProp" Target="../ctrlProps/ctrlProp1097.xml"/><Relationship Id="rId262" Type="http://schemas.openxmlformats.org/officeDocument/2006/relationships/ctrlProp" Target="../ctrlProps/ctrlProp1302.xml"/><Relationship Id="rId318" Type="http://schemas.openxmlformats.org/officeDocument/2006/relationships/ctrlProp" Target="../ctrlProps/ctrlProp1358.xml"/><Relationship Id="rId525" Type="http://schemas.openxmlformats.org/officeDocument/2006/relationships/ctrlProp" Target="../ctrlProps/ctrlProp1565.xml"/><Relationship Id="rId567" Type="http://schemas.openxmlformats.org/officeDocument/2006/relationships/ctrlProp" Target="../ctrlProps/ctrlProp1607.xml"/><Relationship Id="rId732" Type="http://schemas.openxmlformats.org/officeDocument/2006/relationships/ctrlProp" Target="../ctrlProps/ctrlProp1772.xml"/><Relationship Id="rId99" Type="http://schemas.openxmlformats.org/officeDocument/2006/relationships/ctrlProp" Target="../ctrlProps/ctrlProp1139.xml"/><Relationship Id="rId122" Type="http://schemas.openxmlformats.org/officeDocument/2006/relationships/ctrlProp" Target="../ctrlProps/ctrlProp1162.xml"/><Relationship Id="rId164" Type="http://schemas.openxmlformats.org/officeDocument/2006/relationships/ctrlProp" Target="../ctrlProps/ctrlProp1204.xml"/><Relationship Id="rId371" Type="http://schemas.openxmlformats.org/officeDocument/2006/relationships/ctrlProp" Target="../ctrlProps/ctrlProp1411.xml"/><Relationship Id="rId774" Type="http://schemas.openxmlformats.org/officeDocument/2006/relationships/ctrlProp" Target="../ctrlProps/ctrlProp1814.xml"/><Relationship Id="rId981" Type="http://schemas.openxmlformats.org/officeDocument/2006/relationships/ctrlProp" Target="../ctrlProps/ctrlProp2021.xml"/><Relationship Id="rId1015" Type="http://schemas.openxmlformats.org/officeDocument/2006/relationships/ctrlProp" Target="../ctrlProps/ctrlProp2055.xml"/><Relationship Id="rId427" Type="http://schemas.openxmlformats.org/officeDocument/2006/relationships/ctrlProp" Target="../ctrlProps/ctrlProp1467.xml"/><Relationship Id="rId469" Type="http://schemas.openxmlformats.org/officeDocument/2006/relationships/ctrlProp" Target="../ctrlProps/ctrlProp1509.xml"/><Relationship Id="rId634" Type="http://schemas.openxmlformats.org/officeDocument/2006/relationships/ctrlProp" Target="../ctrlProps/ctrlProp1674.xml"/><Relationship Id="rId676" Type="http://schemas.openxmlformats.org/officeDocument/2006/relationships/ctrlProp" Target="../ctrlProps/ctrlProp1716.xml"/><Relationship Id="rId841" Type="http://schemas.openxmlformats.org/officeDocument/2006/relationships/ctrlProp" Target="../ctrlProps/ctrlProp1881.xml"/><Relationship Id="rId883" Type="http://schemas.openxmlformats.org/officeDocument/2006/relationships/ctrlProp" Target="../ctrlProps/ctrlProp1923.xml"/><Relationship Id="rId26" Type="http://schemas.openxmlformats.org/officeDocument/2006/relationships/ctrlProp" Target="../ctrlProps/ctrlProp1066.xml"/><Relationship Id="rId231" Type="http://schemas.openxmlformats.org/officeDocument/2006/relationships/ctrlProp" Target="../ctrlProps/ctrlProp1271.xml"/><Relationship Id="rId273" Type="http://schemas.openxmlformats.org/officeDocument/2006/relationships/ctrlProp" Target="../ctrlProps/ctrlProp1313.xml"/><Relationship Id="rId329" Type="http://schemas.openxmlformats.org/officeDocument/2006/relationships/ctrlProp" Target="../ctrlProps/ctrlProp1369.xml"/><Relationship Id="rId480" Type="http://schemas.openxmlformats.org/officeDocument/2006/relationships/ctrlProp" Target="../ctrlProps/ctrlProp1520.xml"/><Relationship Id="rId536" Type="http://schemas.openxmlformats.org/officeDocument/2006/relationships/ctrlProp" Target="../ctrlProps/ctrlProp1576.xml"/><Relationship Id="rId701" Type="http://schemas.openxmlformats.org/officeDocument/2006/relationships/ctrlProp" Target="../ctrlProps/ctrlProp1741.xml"/><Relationship Id="rId939" Type="http://schemas.openxmlformats.org/officeDocument/2006/relationships/ctrlProp" Target="../ctrlProps/ctrlProp1979.xml"/><Relationship Id="rId68" Type="http://schemas.openxmlformats.org/officeDocument/2006/relationships/ctrlProp" Target="../ctrlProps/ctrlProp1108.xml"/><Relationship Id="rId133" Type="http://schemas.openxmlformats.org/officeDocument/2006/relationships/ctrlProp" Target="../ctrlProps/ctrlProp1173.xml"/><Relationship Id="rId175" Type="http://schemas.openxmlformats.org/officeDocument/2006/relationships/ctrlProp" Target="../ctrlProps/ctrlProp1215.xml"/><Relationship Id="rId340" Type="http://schemas.openxmlformats.org/officeDocument/2006/relationships/ctrlProp" Target="../ctrlProps/ctrlProp1380.xml"/><Relationship Id="rId578" Type="http://schemas.openxmlformats.org/officeDocument/2006/relationships/ctrlProp" Target="../ctrlProps/ctrlProp1618.xml"/><Relationship Id="rId743" Type="http://schemas.openxmlformats.org/officeDocument/2006/relationships/ctrlProp" Target="../ctrlProps/ctrlProp1783.xml"/><Relationship Id="rId785" Type="http://schemas.openxmlformats.org/officeDocument/2006/relationships/ctrlProp" Target="../ctrlProps/ctrlProp1825.xml"/><Relationship Id="rId950" Type="http://schemas.openxmlformats.org/officeDocument/2006/relationships/ctrlProp" Target="../ctrlProps/ctrlProp1990.xml"/><Relationship Id="rId992" Type="http://schemas.openxmlformats.org/officeDocument/2006/relationships/ctrlProp" Target="../ctrlProps/ctrlProp2032.xml"/><Relationship Id="rId1026" Type="http://schemas.openxmlformats.org/officeDocument/2006/relationships/ctrlProp" Target="../ctrlProps/ctrlProp2066.xml"/><Relationship Id="rId200" Type="http://schemas.openxmlformats.org/officeDocument/2006/relationships/ctrlProp" Target="../ctrlProps/ctrlProp1240.xml"/><Relationship Id="rId382" Type="http://schemas.openxmlformats.org/officeDocument/2006/relationships/ctrlProp" Target="../ctrlProps/ctrlProp1422.xml"/><Relationship Id="rId438" Type="http://schemas.openxmlformats.org/officeDocument/2006/relationships/ctrlProp" Target="../ctrlProps/ctrlProp1478.xml"/><Relationship Id="rId603" Type="http://schemas.openxmlformats.org/officeDocument/2006/relationships/ctrlProp" Target="../ctrlProps/ctrlProp1643.xml"/><Relationship Id="rId645" Type="http://schemas.openxmlformats.org/officeDocument/2006/relationships/ctrlProp" Target="../ctrlProps/ctrlProp1685.xml"/><Relationship Id="rId687" Type="http://schemas.openxmlformats.org/officeDocument/2006/relationships/ctrlProp" Target="../ctrlProps/ctrlProp1727.xml"/><Relationship Id="rId810" Type="http://schemas.openxmlformats.org/officeDocument/2006/relationships/ctrlProp" Target="../ctrlProps/ctrlProp1850.xml"/><Relationship Id="rId852" Type="http://schemas.openxmlformats.org/officeDocument/2006/relationships/ctrlProp" Target="../ctrlProps/ctrlProp1892.xml"/><Relationship Id="rId908" Type="http://schemas.openxmlformats.org/officeDocument/2006/relationships/ctrlProp" Target="../ctrlProps/ctrlProp1948.xml"/><Relationship Id="rId242" Type="http://schemas.openxmlformats.org/officeDocument/2006/relationships/ctrlProp" Target="../ctrlProps/ctrlProp1282.xml"/><Relationship Id="rId284" Type="http://schemas.openxmlformats.org/officeDocument/2006/relationships/ctrlProp" Target="../ctrlProps/ctrlProp1324.xml"/><Relationship Id="rId491" Type="http://schemas.openxmlformats.org/officeDocument/2006/relationships/ctrlProp" Target="../ctrlProps/ctrlProp1531.xml"/><Relationship Id="rId505" Type="http://schemas.openxmlformats.org/officeDocument/2006/relationships/ctrlProp" Target="../ctrlProps/ctrlProp1545.xml"/><Relationship Id="rId712" Type="http://schemas.openxmlformats.org/officeDocument/2006/relationships/ctrlProp" Target="../ctrlProps/ctrlProp1752.xml"/><Relationship Id="rId894" Type="http://schemas.openxmlformats.org/officeDocument/2006/relationships/ctrlProp" Target="../ctrlProps/ctrlProp1934.xml"/><Relationship Id="rId37" Type="http://schemas.openxmlformats.org/officeDocument/2006/relationships/ctrlProp" Target="../ctrlProps/ctrlProp1077.xml"/><Relationship Id="rId79" Type="http://schemas.openxmlformats.org/officeDocument/2006/relationships/ctrlProp" Target="../ctrlProps/ctrlProp1119.xml"/><Relationship Id="rId102" Type="http://schemas.openxmlformats.org/officeDocument/2006/relationships/ctrlProp" Target="../ctrlProps/ctrlProp1142.xml"/><Relationship Id="rId144" Type="http://schemas.openxmlformats.org/officeDocument/2006/relationships/ctrlProp" Target="../ctrlProps/ctrlProp1184.xml"/><Relationship Id="rId547" Type="http://schemas.openxmlformats.org/officeDocument/2006/relationships/ctrlProp" Target="../ctrlProps/ctrlProp1587.xml"/><Relationship Id="rId589" Type="http://schemas.openxmlformats.org/officeDocument/2006/relationships/ctrlProp" Target="../ctrlProps/ctrlProp1629.xml"/><Relationship Id="rId754" Type="http://schemas.openxmlformats.org/officeDocument/2006/relationships/ctrlProp" Target="../ctrlProps/ctrlProp1794.xml"/><Relationship Id="rId796" Type="http://schemas.openxmlformats.org/officeDocument/2006/relationships/ctrlProp" Target="../ctrlProps/ctrlProp1836.xml"/><Relationship Id="rId961" Type="http://schemas.openxmlformats.org/officeDocument/2006/relationships/ctrlProp" Target="../ctrlProps/ctrlProp2001.xml"/><Relationship Id="rId90" Type="http://schemas.openxmlformats.org/officeDocument/2006/relationships/ctrlProp" Target="../ctrlProps/ctrlProp1130.xml"/><Relationship Id="rId186" Type="http://schemas.openxmlformats.org/officeDocument/2006/relationships/ctrlProp" Target="../ctrlProps/ctrlProp1226.xml"/><Relationship Id="rId351" Type="http://schemas.openxmlformats.org/officeDocument/2006/relationships/ctrlProp" Target="../ctrlProps/ctrlProp1391.xml"/><Relationship Id="rId393" Type="http://schemas.openxmlformats.org/officeDocument/2006/relationships/ctrlProp" Target="../ctrlProps/ctrlProp1433.xml"/><Relationship Id="rId407" Type="http://schemas.openxmlformats.org/officeDocument/2006/relationships/ctrlProp" Target="../ctrlProps/ctrlProp1447.xml"/><Relationship Id="rId449" Type="http://schemas.openxmlformats.org/officeDocument/2006/relationships/ctrlProp" Target="../ctrlProps/ctrlProp1489.xml"/><Relationship Id="rId614" Type="http://schemas.openxmlformats.org/officeDocument/2006/relationships/ctrlProp" Target="../ctrlProps/ctrlProp1654.xml"/><Relationship Id="rId656" Type="http://schemas.openxmlformats.org/officeDocument/2006/relationships/ctrlProp" Target="../ctrlProps/ctrlProp1696.xml"/><Relationship Id="rId821" Type="http://schemas.openxmlformats.org/officeDocument/2006/relationships/ctrlProp" Target="../ctrlProps/ctrlProp1861.xml"/><Relationship Id="rId863" Type="http://schemas.openxmlformats.org/officeDocument/2006/relationships/ctrlProp" Target="../ctrlProps/ctrlProp1903.xml"/><Relationship Id="rId211" Type="http://schemas.openxmlformats.org/officeDocument/2006/relationships/ctrlProp" Target="../ctrlProps/ctrlProp1251.xml"/><Relationship Id="rId253" Type="http://schemas.openxmlformats.org/officeDocument/2006/relationships/ctrlProp" Target="../ctrlProps/ctrlProp1293.xml"/><Relationship Id="rId295" Type="http://schemas.openxmlformats.org/officeDocument/2006/relationships/ctrlProp" Target="../ctrlProps/ctrlProp1335.xml"/><Relationship Id="rId309" Type="http://schemas.openxmlformats.org/officeDocument/2006/relationships/ctrlProp" Target="../ctrlProps/ctrlProp1349.xml"/><Relationship Id="rId460" Type="http://schemas.openxmlformats.org/officeDocument/2006/relationships/ctrlProp" Target="../ctrlProps/ctrlProp1500.xml"/><Relationship Id="rId516" Type="http://schemas.openxmlformats.org/officeDocument/2006/relationships/ctrlProp" Target="../ctrlProps/ctrlProp1556.xml"/><Relationship Id="rId698" Type="http://schemas.openxmlformats.org/officeDocument/2006/relationships/ctrlProp" Target="../ctrlProps/ctrlProp1738.xml"/><Relationship Id="rId919" Type="http://schemas.openxmlformats.org/officeDocument/2006/relationships/ctrlProp" Target="../ctrlProps/ctrlProp1959.xml"/><Relationship Id="rId48" Type="http://schemas.openxmlformats.org/officeDocument/2006/relationships/ctrlProp" Target="../ctrlProps/ctrlProp1088.xml"/><Relationship Id="rId113" Type="http://schemas.openxmlformats.org/officeDocument/2006/relationships/ctrlProp" Target="../ctrlProps/ctrlProp1153.xml"/><Relationship Id="rId320" Type="http://schemas.openxmlformats.org/officeDocument/2006/relationships/ctrlProp" Target="../ctrlProps/ctrlProp1360.xml"/><Relationship Id="rId558" Type="http://schemas.openxmlformats.org/officeDocument/2006/relationships/ctrlProp" Target="../ctrlProps/ctrlProp1598.xml"/><Relationship Id="rId723" Type="http://schemas.openxmlformats.org/officeDocument/2006/relationships/ctrlProp" Target="../ctrlProps/ctrlProp1763.xml"/><Relationship Id="rId765" Type="http://schemas.openxmlformats.org/officeDocument/2006/relationships/ctrlProp" Target="../ctrlProps/ctrlProp1805.xml"/><Relationship Id="rId930" Type="http://schemas.openxmlformats.org/officeDocument/2006/relationships/ctrlProp" Target="../ctrlProps/ctrlProp1970.xml"/><Relationship Id="rId972" Type="http://schemas.openxmlformats.org/officeDocument/2006/relationships/ctrlProp" Target="../ctrlProps/ctrlProp2012.xml"/><Relationship Id="rId1006" Type="http://schemas.openxmlformats.org/officeDocument/2006/relationships/ctrlProp" Target="../ctrlProps/ctrlProp2046.xml"/><Relationship Id="rId155" Type="http://schemas.openxmlformats.org/officeDocument/2006/relationships/ctrlProp" Target="../ctrlProps/ctrlProp1195.xml"/><Relationship Id="rId197" Type="http://schemas.openxmlformats.org/officeDocument/2006/relationships/ctrlProp" Target="../ctrlProps/ctrlProp1237.xml"/><Relationship Id="rId362" Type="http://schemas.openxmlformats.org/officeDocument/2006/relationships/ctrlProp" Target="../ctrlProps/ctrlProp1402.xml"/><Relationship Id="rId418" Type="http://schemas.openxmlformats.org/officeDocument/2006/relationships/ctrlProp" Target="../ctrlProps/ctrlProp1458.xml"/><Relationship Id="rId625" Type="http://schemas.openxmlformats.org/officeDocument/2006/relationships/ctrlProp" Target="../ctrlProps/ctrlProp1665.xml"/><Relationship Id="rId832" Type="http://schemas.openxmlformats.org/officeDocument/2006/relationships/ctrlProp" Target="../ctrlProps/ctrlProp1872.xml"/><Relationship Id="rId222" Type="http://schemas.openxmlformats.org/officeDocument/2006/relationships/ctrlProp" Target="../ctrlProps/ctrlProp1262.xml"/><Relationship Id="rId264" Type="http://schemas.openxmlformats.org/officeDocument/2006/relationships/ctrlProp" Target="../ctrlProps/ctrlProp1304.xml"/><Relationship Id="rId471" Type="http://schemas.openxmlformats.org/officeDocument/2006/relationships/ctrlProp" Target="../ctrlProps/ctrlProp1511.xml"/><Relationship Id="rId667" Type="http://schemas.openxmlformats.org/officeDocument/2006/relationships/ctrlProp" Target="../ctrlProps/ctrlProp1707.xml"/><Relationship Id="rId874" Type="http://schemas.openxmlformats.org/officeDocument/2006/relationships/ctrlProp" Target="../ctrlProps/ctrlProp1914.xml"/><Relationship Id="rId17" Type="http://schemas.openxmlformats.org/officeDocument/2006/relationships/ctrlProp" Target="../ctrlProps/ctrlProp1057.xml"/><Relationship Id="rId59" Type="http://schemas.openxmlformats.org/officeDocument/2006/relationships/ctrlProp" Target="../ctrlProps/ctrlProp1099.xml"/><Relationship Id="rId124" Type="http://schemas.openxmlformats.org/officeDocument/2006/relationships/ctrlProp" Target="../ctrlProps/ctrlProp1164.xml"/><Relationship Id="rId527" Type="http://schemas.openxmlformats.org/officeDocument/2006/relationships/ctrlProp" Target="../ctrlProps/ctrlProp1567.xml"/><Relationship Id="rId569" Type="http://schemas.openxmlformats.org/officeDocument/2006/relationships/ctrlProp" Target="../ctrlProps/ctrlProp1609.xml"/><Relationship Id="rId734" Type="http://schemas.openxmlformats.org/officeDocument/2006/relationships/ctrlProp" Target="../ctrlProps/ctrlProp1774.xml"/><Relationship Id="rId776" Type="http://schemas.openxmlformats.org/officeDocument/2006/relationships/ctrlProp" Target="../ctrlProps/ctrlProp1816.xml"/><Relationship Id="rId941" Type="http://schemas.openxmlformats.org/officeDocument/2006/relationships/ctrlProp" Target="../ctrlProps/ctrlProp1981.xml"/><Relationship Id="rId983" Type="http://schemas.openxmlformats.org/officeDocument/2006/relationships/ctrlProp" Target="../ctrlProps/ctrlProp2023.xml"/><Relationship Id="rId70" Type="http://schemas.openxmlformats.org/officeDocument/2006/relationships/ctrlProp" Target="../ctrlProps/ctrlProp1110.xml"/><Relationship Id="rId166" Type="http://schemas.openxmlformats.org/officeDocument/2006/relationships/ctrlProp" Target="../ctrlProps/ctrlProp1206.xml"/><Relationship Id="rId331" Type="http://schemas.openxmlformats.org/officeDocument/2006/relationships/ctrlProp" Target="../ctrlProps/ctrlProp1371.xml"/><Relationship Id="rId373" Type="http://schemas.openxmlformats.org/officeDocument/2006/relationships/ctrlProp" Target="../ctrlProps/ctrlProp1413.xml"/><Relationship Id="rId429" Type="http://schemas.openxmlformats.org/officeDocument/2006/relationships/ctrlProp" Target="../ctrlProps/ctrlProp1469.xml"/><Relationship Id="rId580" Type="http://schemas.openxmlformats.org/officeDocument/2006/relationships/ctrlProp" Target="../ctrlProps/ctrlProp1620.xml"/><Relationship Id="rId636" Type="http://schemas.openxmlformats.org/officeDocument/2006/relationships/ctrlProp" Target="../ctrlProps/ctrlProp1676.xml"/><Relationship Id="rId801" Type="http://schemas.openxmlformats.org/officeDocument/2006/relationships/ctrlProp" Target="../ctrlProps/ctrlProp1841.xml"/><Relationship Id="rId1017" Type="http://schemas.openxmlformats.org/officeDocument/2006/relationships/ctrlProp" Target="../ctrlProps/ctrlProp2057.xml"/><Relationship Id="rId1" Type="http://schemas.openxmlformats.org/officeDocument/2006/relationships/printerSettings" Target="../printerSettings/printerSettings46.bin"/><Relationship Id="rId233" Type="http://schemas.openxmlformats.org/officeDocument/2006/relationships/ctrlProp" Target="../ctrlProps/ctrlProp1273.xml"/><Relationship Id="rId440" Type="http://schemas.openxmlformats.org/officeDocument/2006/relationships/ctrlProp" Target="../ctrlProps/ctrlProp1480.xml"/><Relationship Id="rId678" Type="http://schemas.openxmlformats.org/officeDocument/2006/relationships/ctrlProp" Target="../ctrlProps/ctrlProp1718.xml"/><Relationship Id="rId843" Type="http://schemas.openxmlformats.org/officeDocument/2006/relationships/ctrlProp" Target="../ctrlProps/ctrlProp1883.xml"/><Relationship Id="rId885" Type="http://schemas.openxmlformats.org/officeDocument/2006/relationships/ctrlProp" Target="../ctrlProps/ctrlProp1925.xml"/><Relationship Id="rId28" Type="http://schemas.openxmlformats.org/officeDocument/2006/relationships/ctrlProp" Target="../ctrlProps/ctrlProp1068.xml"/><Relationship Id="rId275" Type="http://schemas.openxmlformats.org/officeDocument/2006/relationships/ctrlProp" Target="../ctrlProps/ctrlProp1315.xml"/><Relationship Id="rId300" Type="http://schemas.openxmlformats.org/officeDocument/2006/relationships/ctrlProp" Target="../ctrlProps/ctrlProp1340.xml"/><Relationship Id="rId482" Type="http://schemas.openxmlformats.org/officeDocument/2006/relationships/ctrlProp" Target="../ctrlProps/ctrlProp1522.xml"/><Relationship Id="rId538" Type="http://schemas.openxmlformats.org/officeDocument/2006/relationships/ctrlProp" Target="../ctrlProps/ctrlProp1578.xml"/><Relationship Id="rId703" Type="http://schemas.openxmlformats.org/officeDocument/2006/relationships/ctrlProp" Target="../ctrlProps/ctrlProp1743.xml"/><Relationship Id="rId745" Type="http://schemas.openxmlformats.org/officeDocument/2006/relationships/ctrlProp" Target="../ctrlProps/ctrlProp1785.xml"/><Relationship Id="rId910" Type="http://schemas.openxmlformats.org/officeDocument/2006/relationships/ctrlProp" Target="../ctrlProps/ctrlProp1950.xml"/><Relationship Id="rId952" Type="http://schemas.openxmlformats.org/officeDocument/2006/relationships/ctrlProp" Target="../ctrlProps/ctrlProp1992.xml"/><Relationship Id="rId81" Type="http://schemas.openxmlformats.org/officeDocument/2006/relationships/ctrlProp" Target="../ctrlProps/ctrlProp1121.xml"/><Relationship Id="rId135" Type="http://schemas.openxmlformats.org/officeDocument/2006/relationships/ctrlProp" Target="../ctrlProps/ctrlProp1175.xml"/><Relationship Id="rId177" Type="http://schemas.openxmlformats.org/officeDocument/2006/relationships/ctrlProp" Target="../ctrlProps/ctrlProp1217.xml"/><Relationship Id="rId342" Type="http://schemas.openxmlformats.org/officeDocument/2006/relationships/ctrlProp" Target="../ctrlProps/ctrlProp1382.xml"/><Relationship Id="rId384" Type="http://schemas.openxmlformats.org/officeDocument/2006/relationships/ctrlProp" Target="../ctrlProps/ctrlProp1424.xml"/><Relationship Id="rId591" Type="http://schemas.openxmlformats.org/officeDocument/2006/relationships/ctrlProp" Target="../ctrlProps/ctrlProp1631.xml"/><Relationship Id="rId605" Type="http://schemas.openxmlformats.org/officeDocument/2006/relationships/ctrlProp" Target="../ctrlProps/ctrlProp1645.xml"/><Relationship Id="rId787" Type="http://schemas.openxmlformats.org/officeDocument/2006/relationships/ctrlProp" Target="../ctrlProps/ctrlProp1827.xml"/><Relationship Id="rId812" Type="http://schemas.openxmlformats.org/officeDocument/2006/relationships/ctrlProp" Target="../ctrlProps/ctrlProp1852.xml"/><Relationship Id="rId994" Type="http://schemas.openxmlformats.org/officeDocument/2006/relationships/ctrlProp" Target="../ctrlProps/ctrlProp2034.xml"/><Relationship Id="rId1028" Type="http://schemas.openxmlformats.org/officeDocument/2006/relationships/ctrlProp" Target="../ctrlProps/ctrlProp2068.xml"/><Relationship Id="rId202" Type="http://schemas.openxmlformats.org/officeDocument/2006/relationships/ctrlProp" Target="../ctrlProps/ctrlProp1242.xml"/><Relationship Id="rId244" Type="http://schemas.openxmlformats.org/officeDocument/2006/relationships/ctrlProp" Target="../ctrlProps/ctrlProp1284.xml"/><Relationship Id="rId647" Type="http://schemas.openxmlformats.org/officeDocument/2006/relationships/ctrlProp" Target="../ctrlProps/ctrlProp1687.xml"/><Relationship Id="rId689" Type="http://schemas.openxmlformats.org/officeDocument/2006/relationships/ctrlProp" Target="../ctrlProps/ctrlProp1729.xml"/><Relationship Id="rId854" Type="http://schemas.openxmlformats.org/officeDocument/2006/relationships/ctrlProp" Target="../ctrlProps/ctrlProp1894.xml"/><Relationship Id="rId896" Type="http://schemas.openxmlformats.org/officeDocument/2006/relationships/ctrlProp" Target="../ctrlProps/ctrlProp1936.xml"/><Relationship Id="rId39" Type="http://schemas.openxmlformats.org/officeDocument/2006/relationships/ctrlProp" Target="../ctrlProps/ctrlProp1079.xml"/><Relationship Id="rId286" Type="http://schemas.openxmlformats.org/officeDocument/2006/relationships/ctrlProp" Target="../ctrlProps/ctrlProp1326.xml"/><Relationship Id="rId451" Type="http://schemas.openxmlformats.org/officeDocument/2006/relationships/ctrlProp" Target="../ctrlProps/ctrlProp1491.xml"/><Relationship Id="rId493" Type="http://schemas.openxmlformats.org/officeDocument/2006/relationships/ctrlProp" Target="../ctrlProps/ctrlProp1533.xml"/><Relationship Id="rId507" Type="http://schemas.openxmlformats.org/officeDocument/2006/relationships/ctrlProp" Target="../ctrlProps/ctrlProp1547.xml"/><Relationship Id="rId549" Type="http://schemas.openxmlformats.org/officeDocument/2006/relationships/ctrlProp" Target="../ctrlProps/ctrlProp1589.xml"/><Relationship Id="rId714" Type="http://schemas.openxmlformats.org/officeDocument/2006/relationships/ctrlProp" Target="../ctrlProps/ctrlProp1754.xml"/><Relationship Id="rId756" Type="http://schemas.openxmlformats.org/officeDocument/2006/relationships/ctrlProp" Target="../ctrlProps/ctrlProp1796.xml"/><Relationship Id="rId921" Type="http://schemas.openxmlformats.org/officeDocument/2006/relationships/ctrlProp" Target="../ctrlProps/ctrlProp1961.xml"/><Relationship Id="rId50" Type="http://schemas.openxmlformats.org/officeDocument/2006/relationships/ctrlProp" Target="../ctrlProps/ctrlProp1090.xml"/><Relationship Id="rId104" Type="http://schemas.openxmlformats.org/officeDocument/2006/relationships/ctrlProp" Target="../ctrlProps/ctrlProp1144.xml"/><Relationship Id="rId146" Type="http://schemas.openxmlformats.org/officeDocument/2006/relationships/ctrlProp" Target="../ctrlProps/ctrlProp1186.xml"/><Relationship Id="rId188" Type="http://schemas.openxmlformats.org/officeDocument/2006/relationships/ctrlProp" Target="../ctrlProps/ctrlProp1228.xml"/><Relationship Id="rId311" Type="http://schemas.openxmlformats.org/officeDocument/2006/relationships/ctrlProp" Target="../ctrlProps/ctrlProp1351.xml"/><Relationship Id="rId353" Type="http://schemas.openxmlformats.org/officeDocument/2006/relationships/ctrlProp" Target="../ctrlProps/ctrlProp1393.xml"/><Relationship Id="rId395" Type="http://schemas.openxmlformats.org/officeDocument/2006/relationships/ctrlProp" Target="../ctrlProps/ctrlProp1435.xml"/><Relationship Id="rId409" Type="http://schemas.openxmlformats.org/officeDocument/2006/relationships/ctrlProp" Target="../ctrlProps/ctrlProp1449.xml"/><Relationship Id="rId560" Type="http://schemas.openxmlformats.org/officeDocument/2006/relationships/ctrlProp" Target="../ctrlProps/ctrlProp1600.xml"/><Relationship Id="rId798" Type="http://schemas.openxmlformats.org/officeDocument/2006/relationships/ctrlProp" Target="../ctrlProps/ctrlProp1838.xml"/><Relationship Id="rId963" Type="http://schemas.openxmlformats.org/officeDocument/2006/relationships/ctrlProp" Target="../ctrlProps/ctrlProp2003.xml"/><Relationship Id="rId92" Type="http://schemas.openxmlformats.org/officeDocument/2006/relationships/ctrlProp" Target="../ctrlProps/ctrlProp1132.xml"/><Relationship Id="rId213" Type="http://schemas.openxmlformats.org/officeDocument/2006/relationships/ctrlProp" Target="../ctrlProps/ctrlProp1253.xml"/><Relationship Id="rId420" Type="http://schemas.openxmlformats.org/officeDocument/2006/relationships/ctrlProp" Target="../ctrlProps/ctrlProp1460.xml"/><Relationship Id="rId616" Type="http://schemas.openxmlformats.org/officeDocument/2006/relationships/ctrlProp" Target="../ctrlProps/ctrlProp1656.xml"/><Relationship Id="rId658" Type="http://schemas.openxmlformats.org/officeDocument/2006/relationships/ctrlProp" Target="../ctrlProps/ctrlProp1698.xml"/><Relationship Id="rId823" Type="http://schemas.openxmlformats.org/officeDocument/2006/relationships/ctrlProp" Target="../ctrlProps/ctrlProp1863.xml"/><Relationship Id="rId865" Type="http://schemas.openxmlformats.org/officeDocument/2006/relationships/ctrlProp" Target="../ctrlProps/ctrlProp1905.xml"/><Relationship Id="rId255" Type="http://schemas.openxmlformats.org/officeDocument/2006/relationships/ctrlProp" Target="../ctrlProps/ctrlProp1295.xml"/><Relationship Id="rId297" Type="http://schemas.openxmlformats.org/officeDocument/2006/relationships/ctrlProp" Target="../ctrlProps/ctrlProp1337.xml"/><Relationship Id="rId462" Type="http://schemas.openxmlformats.org/officeDocument/2006/relationships/ctrlProp" Target="../ctrlProps/ctrlProp1502.xml"/><Relationship Id="rId518" Type="http://schemas.openxmlformats.org/officeDocument/2006/relationships/ctrlProp" Target="../ctrlProps/ctrlProp1558.xml"/><Relationship Id="rId725" Type="http://schemas.openxmlformats.org/officeDocument/2006/relationships/ctrlProp" Target="../ctrlProps/ctrlProp1765.xml"/><Relationship Id="rId932" Type="http://schemas.openxmlformats.org/officeDocument/2006/relationships/ctrlProp" Target="../ctrlProps/ctrlProp1972.xml"/><Relationship Id="rId115" Type="http://schemas.openxmlformats.org/officeDocument/2006/relationships/ctrlProp" Target="../ctrlProps/ctrlProp1155.xml"/><Relationship Id="rId157" Type="http://schemas.openxmlformats.org/officeDocument/2006/relationships/ctrlProp" Target="../ctrlProps/ctrlProp1197.xml"/><Relationship Id="rId322" Type="http://schemas.openxmlformats.org/officeDocument/2006/relationships/ctrlProp" Target="../ctrlProps/ctrlProp1362.xml"/><Relationship Id="rId364" Type="http://schemas.openxmlformats.org/officeDocument/2006/relationships/ctrlProp" Target="../ctrlProps/ctrlProp1404.xml"/><Relationship Id="rId767" Type="http://schemas.openxmlformats.org/officeDocument/2006/relationships/ctrlProp" Target="../ctrlProps/ctrlProp1807.xml"/><Relationship Id="rId974" Type="http://schemas.openxmlformats.org/officeDocument/2006/relationships/ctrlProp" Target="../ctrlProps/ctrlProp2014.xml"/><Relationship Id="rId1008" Type="http://schemas.openxmlformats.org/officeDocument/2006/relationships/ctrlProp" Target="../ctrlProps/ctrlProp2048.xml"/><Relationship Id="rId61" Type="http://schemas.openxmlformats.org/officeDocument/2006/relationships/ctrlProp" Target="../ctrlProps/ctrlProp1101.xml"/><Relationship Id="rId199" Type="http://schemas.openxmlformats.org/officeDocument/2006/relationships/ctrlProp" Target="../ctrlProps/ctrlProp1239.xml"/><Relationship Id="rId571" Type="http://schemas.openxmlformats.org/officeDocument/2006/relationships/ctrlProp" Target="../ctrlProps/ctrlProp1611.xml"/><Relationship Id="rId627" Type="http://schemas.openxmlformats.org/officeDocument/2006/relationships/ctrlProp" Target="../ctrlProps/ctrlProp1667.xml"/><Relationship Id="rId669" Type="http://schemas.openxmlformats.org/officeDocument/2006/relationships/ctrlProp" Target="../ctrlProps/ctrlProp1709.xml"/><Relationship Id="rId834" Type="http://schemas.openxmlformats.org/officeDocument/2006/relationships/ctrlProp" Target="../ctrlProps/ctrlProp1874.xml"/><Relationship Id="rId876" Type="http://schemas.openxmlformats.org/officeDocument/2006/relationships/ctrlProp" Target="../ctrlProps/ctrlProp1916.xml"/><Relationship Id="rId19" Type="http://schemas.openxmlformats.org/officeDocument/2006/relationships/ctrlProp" Target="../ctrlProps/ctrlProp1059.xml"/><Relationship Id="rId224" Type="http://schemas.openxmlformats.org/officeDocument/2006/relationships/ctrlProp" Target="../ctrlProps/ctrlProp1264.xml"/><Relationship Id="rId266" Type="http://schemas.openxmlformats.org/officeDocument/2006/relationships/ctrlProp" Target="../ctrlProps/ctrlProp1306.xml"/><Relationship Id="rId431" Type="http://schemas.openxmlformats.org/officeDocument/2006/relationships/ctrlProp" Target="../ctrlProps/ctrlProp1471.xml"/><Relationship Id="rId473" Type="http://schemas.openxmlformats.org/officeDocument/2006/relationships/ctrlProp" Target="../ctrlProps/ctrlProp1513.xml"/><Relationship Id="rId529" Type="http://schemas.openxmlformats.org/officeDocument/2006/relationships/ctrlProp" Target="../ctrlProps/ctrlProp1569.xml"/><Relationship Id="rId680" Type="http://schemas.openxmlformats.org/officeDocument/2006/relationships/ctrlProp" Target="../ctrlProps/ctrlProp1720.xml"/><Relationship Id="rId736" Type="http://schemas.openxmlformats.org/officeDocument/2006/relationships/ctrlProp" Target="../ctrlProps/ctrlProp1776.xml"/><Relationship Id="rId901" Type="http://schemas.openxmlformats.org/officeDocument/2006/relationships/ctrlProp" Target="../ctrlProps/ctrlProp1941.xml"/><Relationship Id="rId30" Type="http://schemas.openxmlformats.org/officeDocument/2006/relationships/ctrlProp" Target="../ctrlProps/ctrlProp1070.xml"/><Relationship Id="rId126" Type="http://schemas.openxmlformats.org/officeDocument/2006/relationships/ctrlProp" Target="../ctrlProps/ctrlProp1166.xml"/><Relationship Id="rId168" Type="http://schemas.openxmlformats.org/officeDocument/2006/relationships/ctrlProp" Target="../ctrlProps/ctrlProp1208.xml"/><Relationship Id="rId333" Type="http://schemas.openxmlformats.org/officeDocument/2006/relationships/ctrlProp" Target="../ctrlProps/ctrlProp1373.xml"/><Relationship Id="rId540" Type="http://schemas.openxmlformats.org/officeDocument/2006/relationships/ctrlProp" Target="../ctrlProps/ctrlProp1580.xml"/><Relationship Id="rId778" Type="http://schemas.openxmlformats.org/officeDocument/2006/relationships/ctrlProp" Target="../ctrlProps/ctrlProp1818.xml"/><Relationship Id="rId943" Type="http://schemas.openxmlformats.org/officeDocument/2006/relationships/ctrlProp" Target="../ctrlProps/ctrlProp1983.xml"/><Relationship Id="rId985" Type="http://schemas.openxmlformats.org/officeDocument/2006/relationships/ctrlProp" Target="../ctrlProps/ctrlProp2025.xml"/><Relationship Id="rId1019" Type="http://schemas.openxmlformats.org/officeDocument/2006/relationships/ctrlProp" Target="../ctrlProps/ctrlProp2059.xml"/><Relationship Id="rId72" Type="http://schemas.openxmlformats.org/officeDocument/2006/relationships/ctrlProp" Target="../ctrlProps/ctrlProp1112.xml"/><Relationship Id="rId375" Type="http://schemas.openxmlformats.org/officeDocument/2006/relationships/ctrlProp" Target="../ctrlProps/ctrlProp1415.xml"/><Relationship Id="rId582" Type="http://schemas.openxmlformats.org/officeDocument/2006/relationships/ctrlProp" Target="../ctrlProps/ctrlProp1622.xml"/><Relationship Id="rId638" Type="http://schemas.openxmlformats.org/officeDocument/2006/relationships/ctrlProp" Target="../ctrlProps/ctrlProp1678.xml"/><Relationship Id="rId803" Type="http://schemas.openxmlformats.org/officeDocument/2006/relationships/ctrlProp" Target="../ctrlProps/ctrlProp1843.xml"/><Relationship Id="rId845" Type="http://schemas.openxmlformats.org/officeDocument/2006/relationships/ctrlProp" Target="../ctrlProps/ctrlProp1885.xml"/><Relationship Id="rId3" Type="http://schemas.openxmlformats.org/officeDocument/2006/relationships/vmlDrawing" Target="../drawings/vmlDrawing22.vml"/><Relationship Id="rId235" Type="http://schemas.openxmlformats.org/officeDocument/2006/relationships/ctrlProp" Target="../ctrlProps/ctrlProp1275.xml"/><Relationship Id="rId277" Type="http://schemas.openxmlformats.org/officeDocument/2006/relationships/ctrlProp" Target="../ctrlProps/ctrlProp1317.xml"/><Relationship Id="rId400" Type="http://schemas.openxmlformats.org/officeDocument/2006/relationships/ctrlProp" Target="../ctrlProps/ctrlProp1440.xml"/><Relationship Id="rId442" Type="http://schemas.openxmlformats.org/officeDocument/2006/relationships/ctrlProp" Target="../ctrlProps/ctrlProp1482.xml"/><Relationship Id="rId484" Type="http://schemas.openxmlformats.org/officeDocument/2006/relationships/ctrlProp" Target="../ctrlProps/ctrlProp1524.xml"/><Relationship Id="rId705" Type="http://schemas.openxmlformats.org/officeDocument/2006/relationships/ctrlProp" Target="../ctrlProps/ctrlProp1745.xml"/><Relationship Id="rId887" Type="http://schemas.openxmlformats.org/officeDocument/2006/relationships/ctrlProp" Target="../ctrlProps/ctrlProp1927.xml"/><Relationship Id="rId137" Type="http://schemas.openxmlformats.org/officeDocument/2006/relationships/ctrlProp" Target="../ctrlProps/ctrlProp1177.xml"/><Relationship Id="rId302" Type="http://schemas.openxmlformats.org/officeDocument/2006/relationships/ctrlProp" Target="../ctrlProps/ctrlProp1342.xml"/><Relationship Id="rId344" Type="http://schemas.openxmlformats.org/officeDocument/2006/relationships/ctrlProp" Target="../ctrlProps/ctrlProp1384.xml"/><Relationship Id="rId691" Type="http://schemas.openxmlformats.org/officeDocument/2006/relationships/ctrlProp" Target="../ctrlProps/ctrlProp1731.xml"/><Relationship Id="rId747" Type="http://schemas.openxmlformats.org/officeDocument/2006/relationships/ctrlProp" Target="../ctrlProps/ctrlProp1787.xml"/><Relationship Id="rId789" Type="http://schemas.openxmlformats.org/officeDocument/2006/relationships/ctrlProp" Target="../ctrlProps/ctrlProp1829.xml"/><Relationship Id="rId912" Type="http://schemas.openxmlformats.org/officeDocument/2006/relationships/ctrlProp" Target="../ctrlProps/ctrlProp1952.xml"/><Relationship Id="rId954" Type="http://schemas.openxmlformats.org/officeDocument/2006/relationships/ctrlProp" Target="../ctrlProps/ctrlProp1994.xml"/><Relationship Id="rId996" Type="http://schemas.openxmlformats.org/officeDocument/2006/relationships/ctrlProp" Target="../ctrlProps/ctrlProp2036.xml"/><Relationship Id="rId41" Type="http://schemas.openxmlformats.org/officeDocument/2006/relationships/ctrlProp" Target="../ctrlProps/ctrlProp1081.xml"/><Relationship Id="rId83" Type="http://schemas.openxmlformats.org/officeDocument/2006/relationships/ctrlProp" Target="../ctrlProps/ctrlProp1123.xml"/><Relationship Id="rId179" Type="http://schemas.openxmlformats.org/officeDocument/2006/relationships/ctrlProp" Target="../ctrlProps/ctrlProp1219.xml"/><Relationship Id="rId386" Type="http://schemas.openxmlformats.org/officeDocument/2006/relationships/ctrlProp" Target="../ctrlProps/ctrlProp1426.xml"/><Relationship Id="rId551" Type="http://schemas.openxmlformats.org/officeDocument/2006/relationships/ctrlProp" Target="../ctrlProps/ctrlProp1591.xml"/><Relationship Id="rId593" Type="http://schemas.openxmlformats.org/officeDocument/2006/relationships/ctrlProp" Target="../ctrlProps/ctrlProp1633.xml"/><Relationship Id="rId607" Type="http://schemas.openxmlformats.org/officeDocument/2006/relationships/ctrlProp" Target="../ctrlProps/ctrlProp1647.xml"/><Relationship Id="rId649" Type="http://schemas.openxmlformats.org/officeDocument/2006/relationships/ctrlProp" Target="../ctrlProps/ctrlProp1689.xml"/><Relationship Id="rId814" Type="http://schemas.openxmlformats.org/officeDocument/2006/relationships/ctrlProp" Target="../ctrlProps/ctrlProp1854.xml"/><Relationship Id="rId856" Type="http://schemas.openxmlformats.org/officeDocument/2006/relationships/ctrlProp" Target="../ctrlProps/ctrlProp1896.xml"/><Relationship Id="rId190" Type="http://schemas.openxmlformats.org/officeDocument/2006/relationships/ctrlProp" Target="../ctrlProps/ctrlProp1230.xml"/><Relationship Id="rId204" Type="http://schemas.openxmlformats.org/officeDocument/2006/relationships/ctrlProp" Target="../ctrlProps/ctrlProp1244.xml"/><Relationship Id="rId246" Type="http://schemas.openxmlformats.org/officeDocument/2006/relationships/ctrlProp" Target="../ctrlProps/ctrlProp1286.xml"/><Relationship Id="rId288" Type="http://schemas.openxmlformats.org/officeDocument/2006/relationships/ctrlProp" Target="../ctrlProps/ctrlProp1328.xml"/><Relationship Id="rId411" Type="http://schemas.openxmlformats.org/officeDocument/2006/relationships/ctrlProp" Target="../ctrlProps/ctrlProp1451.xml"/><Relationship Id="rId453" Type="http://schemas.openxmlformats.org/officeDocument/2006/relationships/ctrlProp" Target="../ctrlProps/ctrlProp1493.xml"/><Relationship Id="rId509" Type="http://schemas.openxmlformats.org/officeDocument/2006/relationships/ctrlProp" Target="../ctrlProps/ctrlProp1549.xml"/><Relationship Id="rId660" Type="http://schemas.openxmlformats.org/officeDocument/2006/relationships/ctrlProp" Target="../ctrlProps/ctrlProp1700.xml"/><Relationship Id="rId898" Type="http://schemas.openxmlformats.org/officeDocument/2006/relationships/ctrlProp" Target="../ctrlProps/ctrlProp1938.xml"/><Relationship Id="rId106" Type="http://schemas.openxmlformats.org/officeDocument/2006/relationships/ctrlProp" Target="../ctrlProps/ctrlProp1146.xml"/><Relationship Id="rId313" Type="http://schemas.openxmlformats.org/officeDocument/2006/relationships/ctrlProp" Target="../ctrlProps/ctrlProp1353.xml"/><Relationship Id="rId495" Type="http://schemas.openxmlformats.org/officeDocument/2006/relationships/ctrlProp" Target="../ctrlProps/ctrlProp1535.xml"/><Relationship Id="rId716" Type="http://schemas.openxmlformats.org/officeDocument/2006/relationships/ctrlProp" Target="../ctrlProps/ctrlProp1756.xml"/><Relationship Id="rId758" Type="http://schemas.openxmlformats.org/officeDocument/2006/relationships/ctrlProp" Target="../ctrlProps/ctrlProp1798.xml"/><Relationship Id="rId923" Type="http://schemas.openxmlformats.org/officeDocument/2006/relationships/ctrlProp" Target="../ctrlProps/ctrlProp1963.xml"/><Relationship Id="rId965" Type="http://schemas.openxmlformats.org/officeDocument/2006/relationships/ctrlProp" Target="../ctrlProps/ctrlProp2005.xml"/><Relationship Id="rId10" Type="http://schemas.openxmlformats.org/officeDocument/2006/relationships/ctrlProp" Target="../ctrlProps/ctrlProp1050.xml"/><Relationship Id="rId52" Type="http://schemas.openxmlformats.org/officeDocument/2006/relationships/ctrlProp" Target="../ctrlProps/ctrlProp1092.xml"/><Relationship Id="rId94" Type="http://schemas.openxmlformats.org/officeDocument/2006/relationships/ctrlProp" Target="../ctrlProps/ctrlProp1134.xml"/><Relationship Id="rId148" Type="http://schemas.openxmlformats.org/officeDocument/2006/relationships/ctrlProp" Target="../ctrlProps/ctrlProp1188.xml"/><Relationship Id="rId355" Type="http://schemas.openxmlformats.org/officeDocument/2006/relationships/ctrlProp" Target="../ctrlProps/ctrlProp1395.xml"/><Relationship Id="rId397" Type="http://schemas.openxmlformats.org/officeDocument/2006/relationships/ctrlProp" Target="../ctrlProps/ctrlProp1437.xml"/><Relationship Id="rId520" Type="http://schemas.openxmlformats.org/officeDocument/2006/relationships/ctrlProp" Target="../ctrlProps/ctrlProp1560.xml"/><Relationship Id="rId562" Type="http://schemas.openxmlformats.org/officeDocument/2006/relationships/ctrlProp" Target="../ctrlProps/ctrlProp1602.xml"/><Relationship Id="rId618" Type="http://schemas.openxmlformats.org/officeDocument/2006/relationships/ctrlProp" Target="../ctrlProps/ctrlProp1658.xml"/><Relationship Id="rId825" Type="http://schemas.openxmlformats.org/officeDocument/2006/relationships/ctrlProp" Target="../ctrlProps/ctrlProp1865.xml"/><Relationship Id="rId215" Type="http://schemas.openxmlformats.org/officeDocument/2006/relationships/ctrlProp" Target="../ctrlProps/ctrlProp1255.xml"/><Relationship Id="rId257" Type="http://schemas.openxmlformats.org/officeDocument/2006/relationships/ctrlProp" Target="../ctrlProps/ctrlProp1297.xml"/><Relationship Id="rId422" Type="http://schemas.openxmlformats.org/officeDocument/2006/relationships/ctrlProp" Target="../ctrlProps/ctrlProp1462.xml"/><Relationship Id="rId464" Type="http://schemas.openxmlformats.org/officeDocument/2006/relationships/ctrlProp" Target="../ctrlProps/ctrlProp1504.xml"/><Relationship Id="rId867" Type="http://schemas.openxmlformats.org/officeDocument/2006/relationships/ctrlProp" Target="../ctrlProps/ctrlProp1907.xml"/><Relationship Id="rId1010" Type="http://schemas.openxmlformats.org/officeDocument/2006/relationships/ctrlProp" Target="../ctrlProps/ctrlProp2050.xml"/><Relationship Id="rId299" Type="http://schemas.openxmlformats.org/officeDocument/2006/relationships/ctrlProp" Target="../ctrlProps/ctrlProp1339.xml"/><Relationship Id="rId727" Type="http://schemas.openxmlformats.org/officeDocument/2006/relationships/ctrlProp" Target="../ctrlProps/ctrlProp1767.xml"/><Relationship Id="rId934" Type="http://schemas.openxmlformats.org/officeDocument/2006/relationships/ctrlProp" Target="../ctrlProps/ctrlProp1974.xml"/><Relationship Id="rId63" Type="http://schemas.openxmlformats.org/officeDocument/2006/relationships/ctrlProp" Target="../ctrlProps/ctrlProp1103.xml"/><Relationship Id="rId159" Type="http://schemas.openxmlformats.org/officeDocument/2006/relationships/ctrlProp" Target="../ctrlProps/ctrlProp1199.xml"/><Relationship Id="rId366" Type="http://schemas.openxmlformats.org/officeDocument/2006/relationships/ctrlProp" Target="../ctrlProps/ctrlProp1406.xml"/><Relationship Id="rId573" Type="http://schemas.openxmlformats.org/officeDocument/2006/relationships/ctrlProp" Target="../ctrlProps/ctrlProp1613.xml"/><Relationship Id="rId780" Type="http://schemas.openxmlformats.org/officeDocument/2006/relationships/ctrlProp" Target="../ctrlProps/ctrlProp1820.xml"/><Relationship Id="rId226" Type="http://schemas.openxmlformats.org/officeDocument/2006/relationships/ctrlProp" Target="../ctrlProps/ctrlProp1266.xml"/><Relationship Id="rId433" Type="http://schemas.openxmlformats.org/officeDocument/2006/relationships/ctrlProp" Target="../ctrlProps/ctrlProp1473.xml"/><Relationship Id="rId878" Type="http://schemas.openxmlformats.org/officeDocument/2006/relationships/ctrlProp" Target="../ctrlProps/ctrlProp1918.xml"/><Relationship Id="rId640" Type="http://schemas.openxmlformats.org/officeDocument/2006/relationships/ctrlProp" Target="../ctrlProps/ctrlProp1680.xml"/><Relationship Id="rId738" Type="http://schemas.openxmlformats.org/officeDocument/2006/relationships/ctrlProp" Target="../ctrlProps/ctrlProp1778.xml"/><Relationship Id="rId945" Type="http://schemas.openxmlformats.org/officeDocument/2006/relationships/ctrlProp" Target="../ctrlProps/ctrlProp1985.xml"/><Relationship Id="rId74" Type="http://schemas.openxmlformats.org/officeDocument/2006/relationships/ctrlProp" Target="../ctrlProps/ctrlProp1114.xml"/><Relationship Id="rId377" Type="http://schemas.openxmlformats.org/officeDocument/2006/relationships/ctrlProp" Target="../ctrlProps/ctrlProp1417.xml"/><Relationship Id="rId500" Type="http://schemas.openxmlformats.org/officeDocument/2006/relationships/ctrlProp" Target="../ctrlProps/ctrlProp1540.xml"/><Relationship Id="rId584" Type="http://schemas.openxmlformats.org/officeDocument/2006/relationships/ctrlProp" Target="../ctrlProps/ctrlProp1624.xml"/><Relationship Id="rId805" Type="http://schemas.openxmlformats.org/officeDocument/2006/relationships/ctrlProp" Target="../ctrlProps/ctrlProp1845.xml"/><Relationship Id="rId5" Type="http://schemas.openxmlformats.org/officeDocument/2006/relationships/ctrlProp" Target="../ctrlProps/ctrlProp1045.xml"/><Relationship Id="rId237" Type="http://schemas.openxmlformats.org/officeDocument/2006/relationships/ctrlProp" Target="../ctrlProps/ctrlProp1277.xml"/><Relationship Id="rId791" Type="http://schemas.openxmlformats.org/officeDocument/2006/relationships/ctrlProp" Target="../ctrlProps/ctrlProp1831.xml"/><Relationship Id="rId889" Type="http://schemas.openxmlformats.org/officeDocument/2006/relationships/ctrlProp" Target="../ctrlProps/ctrlProp1929.xml"/><Relationship Id="rId444" Type="http://schemas.openxmlformats.org/officeDocument/2006/relationships/ctrlProp" Target="../ctrlProps/ctrlProp1484.xml"/><Relationship Id="rId651" Type="http://schemas.openxmlformats.org/officeDocument/2006/relationships/ctrlProp" Target="../ctrlProps/ctrlProp1691.xml"/><Relationship Id="rId749" Type="http://schemas.openxmlformats.org/officeDocument/2006/relationships/ctrlProp" Target="../ctrlProps/ctrlProp1789.xml"/><Relationship Id="rId290" Type="http://schemas.openxmlformats.org/officeDocument/2006/relationships/ctrlProp" Target="../ctrlProps/ctrlProp1330.xml"/><Relationship Id="rId304" Type="http://schemas.openxmlformats.org/officeDocument/2006/relationships/ctrlProp" Target="../ctrlProps/ctrlProp1344.xml"/><Relationship Id="rId388" Type="http://schemas.openxmlformats.org/officeDocument/2006/relationships/ctrlProp" Target="../ctrlProps/ctrlProp1428.xml"/><Relationship Id="rId511" Type="http://schemas.openxmlformats.org/officeDocument/2006/relationships/ctrlProp" Target="../ctrlProps/ctrlProp1551.xml"/><Relationship Id="rId609" Type="http://schemas.openxmlformats.org/officeDocument/2006/relationships/ctrlProp" Target="../ctrlProps/ctrlProp1649.xml"/><Relationship Id="rId956" Type="http://schemas.openxmlformats.org/officeDocument/2006/relationships/ctrlProp" Target="../ctrlProps/ctrlProp1996.xml"/><Relationship Id="rId85" Type="http://schemas.openxmlformats.org/officeDocument/2006/relationships/ctrlProp" Target="../ctrlProps/ctrlProp1125.xml"/><Relationship Id="rId150" Type="http://schemas.openxmlformats.org/officeDocument/2006/relationships/ctrlProp" Target="../ctrlProps/ctrlProp1190.xml"/><Relationship Id="rId595" Type="http://schemas.openxmlformats.org/officeDocument/2006/relationships/ctrlProp" Target="../ctrlProps/ctrlProp1635.xml"/><Relationship Id="rId816" Type="http://schemas.openxmlformats.org/officeDocument/2006/relationships/ctrlProp" Target="../ctrlProps/ctrlProp1856.xml"/><Relationship Id="rId1001" Type="http://schemas.openxmlformats.org/officeDocument/2006/relationships/ctrlProp" Target="../ctrlProps/ctrlProp2041.xml"/><Relationship Id="rId248" Type="http://schemas.openxmlformats.org/officeDocument/2006/relationships/ctrlProp" Target="../ctrlProps/ctrlProp1288.xml"/><Relationship Id="rId455" Type="http://schemas.openxmlformats.org/officeDocument/2006/relationships/ctrlProp" Target="../ctrlProps/ctrlProp1495.xml"/><Relationship Id="rId662" Type="http://schemas.openxmlformats.org/officeDocument/2006/relationships/ctrlProp" Target="../ctrlProps/ctrlProp1702.xml"/><Relationship Id="rId12" Type="http://schemas.openxmlformats.org/officeDocument/2006/relationships/ctrlProp" Target="../ctrlProps/ctrlProp1052.xml"/><Relationship Id="rId108" Type="http://schemas.openxmlformats.org/officeDocument/2006/relationships/ctrlProp" Target="../ctrlProps/ctrlProp1148.xml"/><Relationship Id="rId315" Type="http://schemas.openxmlformats.org/officeDocument/2006/relationships/ctrlProp" Target="../ctrlProps/ctrlProp1355.xml"/><Relationship Id="rId522" Type="http://schemas.openxmlformats.org/officeDocument/2006/relationships/ctrlProp" Target="../ctrlProps/ctrlProp1562.xml"/><Relationship Id="rId967" Type="http://schemas.openxmlformats.org/officeDocument/2006/relationships/ctrlProp" Target="../ctrlProps/ctrlProp2007.xml"/><Relationship Id="rId96" Type="http://schemas.openxmlformats.org/officeDocument/2006/relationships/ctrlProp" Target="../ctrlProps/ctrlProp1136.xml"/><Relationship Id="rId161" Type="http://schemas.openxmlformats.org/officeDocument/2006/relationships/ctrlProp" Target="../ctrlProps/ctrlProp1201.xml"/><Relationship Id="rId399" Type="http://schemas.openxmlformats.org/officeDocument/2006/relationships/ctrlProp" Target="../ctrlProps/ctrlProp1439.xml"/><Relationship Id="rId827" Type="http://schemas.openxmlformats.org/officeDocument/2006/relationships/ctrlProp" Target="../ctrlProps/ctrlProp1867.xml"/><Relationship Id="rId1012" Type="http://schemas.openxmlformats.org/officeDocument/2006/relationships/ctrlProp" Target="../ctrlProps/ctrlProp2052.xml"/><Relationship Id="rId259" Type="http://schemas.openxmlformats.org/officeDocument/2006/relationships/ctrlProp" Target="../ctrlProps/ctrlProp1299.xml"/><Relationship Id="rId466" Type="http://schemas.openxmlformats.org/officeDocument/2006/relationships/ctrlProp" Target="../ctrlProps/ctrlProp1506.xml"/><Relationship Id="rId673" Type="http://schemas.openxmlformats.org/officeDocument/2006/relationships/ctrlProp" Target="../ctrlProps/ctrlProp1713.xml"/><Relationship Id="rId880" Type="http://schemas.openxmlformats.org/officeDocument/2006/relationships/ctrlProp" Target="../ctrlProps/ctrlProp1920.xml"/><Relationship Id="rId23" Type="http://schemas.openxmlformats.org/officeDocument/2006/relationships/ctrlProp" Target="../ctrlProps/ctrlProp1063.xml"/><Relationship Id="rId119" Type="http://schemas.openxmlformats.org/officeDocument/2006/relationships/ctrlProp" Target="../ctrlProps/ctrlProp1159.xml"/><Relationship Id="rId326" Type="http://schemas.openxmlformats.org/officeDocument/2006/relationships/ctrlProp" Target="../ctrlProps/ctrlProp1366.xml"/><Relationship Id="rId533" Type="http://schemas.openxmlformats.org/officeDocument/2006/relationships/ctrlProp" Target="../ctrlProps/ctrlProp1573.xml"/><Relationship Id="rId978" Type="http://schemas.openxmlformats.org/officeDocument/2006/relationships/ctrlProp" Target="../ctrlProps/ctrlProp2018.xml"/><Relationship Id="rId740" Type="http://schemas.openxmlformats.org/officeDocument/2006/relationships/ctrlProp" Target="../ctrlProps/ctrlProp1780.xml"/><Relationship Id="rId838" Type="http://schemas.openxmlformats.org/officeDocument/2006/relationships/ctrlProp" Target="../ctrlProps/ctrlProp1878.xml"/><Relationship Id="rId1023" Type="http://schemas.openxmlformats.org/officeDocument/2006/relationships/ctrlProp" Target="../ctrlProps/ctrlProp2063.xml"/><Relationship Id="rId172" Type="http://schemas.openxmlformats.org/officeDocument/2006/relationships/ctrlProp" Target="../ctrlProps/ctrlProp1212.xml"/><Relationship Id="rId477" Type="http://schemas.openxmlformats.org/officeDocument/2006/relationships/ctrlProp" Target="../ctrlProps/ctrlProp1517.xml"/><Relationship Id="rId600" Type="http://schemas.openxmlformats.org/officeDocument/2006/relationships/ctrlProp" Target="../ctrlProps/ctrlProp1640.xml"/><Relationship Id="rId684" Type="http://schemas.openxmlformats.org/officeDocument/2006/relationships/ctrlProp" Target="../ctrlProps/ctrlProp1724.xml"/><Relationship Id="rId337" Type="http://schemas.openxmlformats.org/officeDocument/2006/relationships/ctrlProp" Target="../ctrlProps/ctrlProp1377.xml"/><Relationship Id="rId891" Type="http://schemas.openxmlformats.org/officeDocument/2006/relationships/ctrlProp" Target="../ctrlProps/ctrlProp1931.xml"/><Relationship Id="rId905" Type="http://schemas.openxmlformats.org/officeDocument/2006/relationships/ctrlProp" Target="../ctrlProps/ctrlProp1945.xml"/><Relationship Id="rId989" Type="http://schemas.openxmlformats.org/officeDocument/2006/relationships/ctrlProp" Target="../ctrlProps/ctrlProp2029.xml"/><Relationship Id="rId34" Type="http://schemas.openxmlformats.org/officeDocument/2006/relationships/ctrlProp" Target="../ctrlProps/ctrlProp1074.xml"/><Relationship Id="rId544" Type="http://schemas.openxmlformats.org/officeDocument/2006/relationships/ctrlProp" Target="../ctrlProps/ctrlProp1584.xml"/><Relationship Id="rId751" Type="http://schemas.openxmlformats.org/officeDocument/2006/relationships/ctrlProp" Target="../ctrlProps/ctrlProp1791.xml"/><Relationship Id="rId849" Type="http://schemas.openxmlformats.org/officeDocument/2006/relationships/ctrlProp" Target="../ctrlProps/ctrlProp1889.xml"/><Relationship Id="rId183" Type="http://schemas.openxmlformats.org/officeDocument/2006/relationships/ctrlProp" Target="../ctrlProps/ctrlProp1223.xml"/><Relationship Id="rId390" Type="http://schemas.openxmlformats.org/officeDocument/2006/relationships/ctrlProp" Target="../ctrlProps/ctrlProp1430.xml"/><Relationship Id="rId404" Type="http://schemas.openxmlformats.org/officeDocument/2006/relationships/ctrlProp" Target="../ctrlProps/ctrlProp1444.xml"/><Relationship Id="rId611" Type="http://schemas.openxmlformats.org/officeDocument/2006/relationships/ctrlProp" Target="../ctrlProps/ctrlProp1651.xml"/><Relationship Id="rId250" Type="http://schemas.openxmlformats.org/officeDocument/2006/relationships/ctrlProp" Target="../ctrlProps/ctrlProp1290.xml"/><Relationship Id="rId488" Type="http://schemas.openxmlformats.org/officeDocument/2006/relationships/ctrlProp" Target="../ctrlProps/ctrlProp1528.xml"/><Relationship Id="rId695" Type="http://schemas.openxmlformats.org/officeDocument/2006/relationships/ctrlProp" Target="../ctrlProps/ctrlProp1735.xml"/><Relationship Id="rId709" Type="http://schemas.openxmlformats.org/officeDocument/2006/relationships/ctrlProp" Target="../ctrlProps/ctrlProp1749.xml"/><Relationship Id="rId916" Type="http://schemas.openxmlformats.org/officeDocument/2006/relationships/ctrlProp" Target="../ctrlProps/ctrlProp1956.xml"/><Relationship Id="rId45" Type="http://schemas.openxmlformats.org/officeDocument/2006/relationships/ctrlProp" Target="../ctrlProps/ctrlProp1085.xml"/><Relationship Id="rId110" Type="http://schemas.openxmlformats.org/officeDocument/2006/relationships/ctrlProp" Target="../ctrlProps/ctrlProp1150.xml"/><Relationship Id="rId348" Type="http://schemas.openxmlformats.org/officeDocument/2006/relationships/ctrlProp" Target="../ctrlProps/ctrlProp1388.xml"/><Relationship Id="rId555" Type="http://schemas.openxmlformats.org/officeDocument/2006/relationships/ctrlProp" Target="../ctrlProps/ctrlProp1595.xml"/><Relationship Id="rId762" Type="http://schemas.openxmlformats.org/officeDocument/2006/relationships/ctrlProp" Target="../ctrlProps/ctrlProp1802.xml"/><Relationship Id="rId194" Type="http://schemas.openxmlformats.org/officeDocument/2006/relationships/ctrlProp" Target="../ctrlProps/ctrlProp1234.xml"/><Relationship Id="rId208" Type="http://schemas.openxmlformats.org/officeDocument/2006/relationships/ctrlProp" Target="../ctrlProps/ctrlProp1248.xml"/><Relationship Id="rId415" Type="http://schemas.openxmlformats.org/officeDocument/2006/relationships/ctrlProp" Target="../ctrlProps/ctrlProp1455.xml"/><Relationship Id="rId622" Type="http://schemas.openxmlformats.org/officeDocument/2006/relationships/ctrlProp" Target="../ctrlProps/ctrlProp1662.xml"/><Relationship Id="rId261" Type="http://schemas.openxmlformats.org/officeDocument/2006/relationships/ctrlProp" Target="../ctrlProps/ctrlProp1301.xml"/><Relationship Id="rId499" Type="http://schemas.openxmlformats.org/officeDocument/2006/relationships/ctrlProp" Target="../ctrlProps/ctrlProp1539.xml"/><Relationship Id="rId927" Type="http://schemas.openxmlformats.org/officeDocument/2006/relationships/ctrlProp" Target="../ctrlProps/ctrlProp1967.xml"/><Relationship Id="rId56" Type="http://schemas.openxmlformats.org/officeDocument/2006/relationships/ctrlProp" Target="../ctrlProps/ctrlProp1096.xml"/><Relationship Id="rId359" Type="http://schemas.openxmlformats.org/officeDocument/2006/relationships/ctrlProp" Target="../ctrlProps/ctrlProp1399.xml"/><Relationship Id="rId566" Type="http://schemas.openxmlformats.org/officeDocument/2006/relationships/ctrlProp" Target="../ctrlProps/ctrlProp1606.xml"/><Relationship Id="rId773" Type="http://schemas.openxmlformats.org/officeDocument/2006/relationships/ctrlProp" Target="../ctrlProps/ctrlProp1813.xml"/><Relationship Id="rId121" Type="http://schemas.openxmlformats.org/officeDocument/2006/relationships/ctrlProp" Target="../ctrlProps/ctrlProp1161.xml"/><Relationship Id="rId219" Type="http://schemas.openxmlformats.org/officeDocument/2006/relationships/ctrlProp" Target="../ctrlProps/ctrlProp1259.xml"/><Relationship Id="rId426" Type="http://schemas.openxmlformats.org/officeDocument/2006/relationships/ctrlProp" Target="../ctrlProps/ctrlProp1466.xml"/><Relationship Id="rId633" Type="http://schemas.openxmlformats.org/officeDocument/2006/relationships/ctrlProp" Target="../ctrlProps/ctrlProp1673.xml"/><Relationship Id="rId980" Type="http://schemas.openxmlformats.org/officeDocument/2006/relationships/ctrlProp" Target="../ctrlProps/ctrlProp2020.xml"/><Relationship Id="rId840" Type="http://schemas.openxmlformats.org/officeDocument/2006/relationships/ctrlProp" Target="../ctrlProps/ctrlProp1880.xml"/><Relationship Id="rId938" Type="http://schemas.openxmlformats.org/officeDocument/2006/relationships/ctrlProp" Target="../ctrlProps/ctrlProp1978.xml"/><Relationship Id="rId67" Type="http://schemas.openxmlformats.org/officeDocument/2006/relationships/ctrlProp" Target="../ctrlProps/ctrlProp1107.xml"/><Relationship Id="rId272" Type="http://schemas.openxmlformats.org/officeDocument/2006/relationships/ctrlProp" Target="../ctrlProps/ctrlProp1312.xml"/><Relationship Id="rId577" Type="http://schemas.openxmlformats.org/officeDocument/2006/relationships/ctrlProp" Target="../ctrlProps/ctrlProp1617.xml"/><Relationship Id="rId700" Type="http://schemas.openxmlformats.org/officeDocument/2006/relationships/ctrlProp" Target="../ctrlProps/ctrlProp1740.xml"/><Relationship Id="rId132" Type="http://schemas.openxmlformats.org/officeDocument/2006/relationships/ctrlProp" Target="../ctrlProps/ctrlProp1172.xml"/><Relationship Id="rId784" Type="http://schemas.openxmlformats.org/officeDocument/2006/relationships/ctrlProp" Target="../ctrlProps/ctrlProp1824.xml"/><Relationship Id="rId991" Type="http://schemas.openxmlformats.org/officeDocument/2006/relationships/ctrlProp" Target="../ctrlProps/ctrlProp2031.xml"/><Relationship Id="rId437" Type="http://schemas.openxmlformats.org/officeDocument/2006/relationships/ctrlProp" Target="../ctrlProps/ctrlProp1477.xml"/><Relationship Id="rId644" Type="http://schemas.openxmlformats.org/officeDocument/2006/relationships/ctrlProp" Target="../ctrlProps/ctrlProp1684.xml"/><Relationship Id="rId851" Type="http://schemas.openxmlformats.org/officeDocument/2006/relationships/ctrlProp" Target="../ctrlProps/ctrlProp1891.xml"/><Relationship Id="rId283" Type="http://schemas.openxmlformats.org/officeDocument/2006/relationships/ctrlProp" Target="../ctrlProps/ctrlProp1323.xml"/><Relationship Id="rId490" Type="http://schemas.openxmlformats.org/officeDocument/2006/relationships/ctrlProp" Target="../ctrlProps/ctrlProp1530.xml"/><Relationship Id="rId504" Type="http://schemas.openxmlformats.org/officeDocument/2006/relationships/ctrlProp" Target="../ctrlProps/ctrlProp1544.xml"/><Relationship Id="rId711" Type="http://schemas.openxmlformats.org/officeDocument/2006/relationships/ctrlProp" Target="../ctrlProps/ctrlProp1751.xml"/><Relationship Id="rId949" Type="http://schemas.openxmlformats.org/officeDocument/2006/relationships/ctrlProp" Target="../ctrlProps/ctrlProp1989.xml"/><Relationship Id="rId78" Type="http://schemas.openxmlformats.org/officeDocument/2006/relationships/ctrlProp" Target="../ctrlProps/ctrlProp1118.xml"/><Relationship Id="rId143" Type="http://schemas.openxmlformats.org/officeDocument/2006/relationships/ctrlProp" Target="../ctrlProps/ctrlProp1183.xml"/><Relationship Id="rId350" Type="http://schemas.openxmlformats.org/officeDocument/2006/relationships/ctrlProp" Target="../ctrlProps/ctrlProp1390.xml"/><Relationship Id="rId588" Type="http://schemas.openxmlformats.org/officeDocument/2006/relationships/ctrlProp" Target="../ctrlProps/ctrlProp1628.xml"/><Relationship Id="rId795" Type="http://schemas.openxmlformats.org/officeDocument/2006/relationships/ctrlProp" Target="../ctrlProps/ctrlProp1835.xml"/><Relationship Id="rId809" Type="http://schemas.openxmlformats.org/officeDocument/2006/relationships/ctrlProp" Target="../ctrlProps/ctrlProp1849.xml"/><Relationship Id="rId9" Type="http://schemas.openxmlformats.org/officeDocument/2006/relationships/ctrlProp" Target="../ctrlProps/ctrlProp1049.xml"/><Relationship Id="rId210" Type="http://schemas.openxmlformats.org/officeDocument/2006/relationships/ctrlProp" Target="../ctrlProps/ctrlProp1250.xml"/><Relationship Id="rId448" Type="http://schemas.openxmlformats.org/officeDocument/2006/relationships/ctrlProp" Target="../ctrlProps/ctrlProp1488.xml"/><Relationship Id="rId655" Type="http://schemas.openxmlformats.org/officeDocument/2006/relationships/ctrlProp" Target="../ctrlProps/ctrlProp1695.xml"/><Relationship Id="rId862" Type="http://schemas.openxmlformats.org/officeDocument/2006/relationships/ctrlProp" Target="../ctrlProps/ctrlProp1902.xml"/><Relationship Id="rId294" Type="http://schemas.openxmlformats.org/officeDocument/2006/relationships/ctrlProp" Target="../ctrlProps/ctrlProp1334.xml"/><Relationship Id="rId308" Type="http://schemas.openxmlformats.org/officeDocument/2006/relationships/ctrlProp" Target="../ctrlProps/ctrlProp1348.xml"/><Relationship Id="rId515" Type="http://schemas.openxmlformats.org/officeDocument/2006/relationships/ctrlProp" Target="../ctrlProps/ctrlProp1555.xml"/><Relationship Id="rId722" Type="http://schemas.openxmlformats.org/officeDocument/2006/relationships/ctrlProp" Target="../ctrlProps/ctrlProp1762.xml"/><Relationship Id="rId89" Type="http://schemas.openxmlformats.org/officeDocument/2006/relationships/ctrlProp" Target="../ctrlProps/ctrlProp1129.xml"/><Relationship Id="rId154" Type="http://schemas.openxmlformats.org/officeDocument/2006/relationships/ctrlProp" Target="../ctrlProps/ctrlProp1194.xml"/><Relationship Id="rId361" Type="http://schemas.openxmlformats.org/officeDocument/2006/relationships/ctrlProp" Target="../ctrlProps/ctrlProp1401.xml"/><Relationship Id="rId599" Type="http://schemas.openxmlformats.org/officeDocument/2006/relationships/ctrlProp" Target="../ctrlProps/ctrlProp1639.xml"/><Relationship Id="rId1005" Type="http://schemas.openxmlformats.org/officeDocument/2006/relationships/ctrlProp" Target="../ctrlProps/ctrlProp2045.xml"/><Relationship Id="rId459" Type="http://schemas.openxmlformats.org/officeDocument/2006/relationships/ctrlProp" Target="../ctrlProps/ctrlProp1499.xml"/><Relationship Id="rId666" Type="http://schemas.openxmlformats.org/officeDocument/2006/relationships/ctrlProp" Target="../ctrlProps/ctrlProp1706.xml"/><Relationship Id="rId873" Type="http://schemas.openxmlformats.org/officeDocument/2006/relationships/ctrlProp" Target="../ctrlProps/ctrlProp1913.xml"/><Relationship Id="rId16" Type="http://schemas.openxmlformats.org/officeDocument/2006/relationships/ctrlProp" Target="../ctrlProps/ctrlProp1056.xml"/><Relationship Id="rId221" Type="http://schemas.openxmlformats.org/officeDocument/2006/relationships/ctrlProp" Target="../ctrlProps/ctrlProp1261.xml"/><Relationship Id="rId319" Type="http://schemas.openxmlformats.org/officeDocument/2006/relationships/ctrlProp" Target="../ctrlProps/ctrlProp1359.xml"/><Relationship Id="rId526" Type="http://schemas.openxmlformats.org/officeDocument/2006/relationships/ctrlProp" Target="../ctrlProps/ctrlProp1566.xml"/><Relationship Id="rId733" Type="http://schemas.openxmlformats.org/officeDocument/2006/relationships/ctrlProp" Target="../ctrlProps/ctrlProp1773.xml"/><Relationship Id="rId940" Type="http://schemas.openxmlformats.org/officeDocument/2006/relationships/ctrlProp" Target="../ctrlProps/ctrlProp1980.xml"/><Relationship Id="rId1016" Type="http://schemas.openxmlformats.org/officeDocument/2006/relationships/ctrlProp" Target="../ctrlProps/ctrlProp2056.xml"/><Relationship Id="rId165" Type="http://schemas.openxmlformats.org/officeDocument/2006/relationships/ctrlProp" Target="../ctrlProps/ctrlProp1205.xml"/><Relationship Id="rId372" Type="http://schemas.openxmlformats.org/officeDocument/2006/relationships/ctrlProp" Target="../ctrlProps/ctrlProp1412.xml"/><Relationship Id="rId677" Type="http://schemas.openxmlformats.org/officeDocument/2006/relationships/ctrlProp" Target="../ctrlProps/ctrlProp1717.xml"/><Relationship Id="rId800" Type="http://schemas.openxmlformats.org/officeDocument/2006/relationships/ctrlProp" Target="../ctrlProps/ctrlProp1840.xml"/><Relationship Id="rId232" Type="http://schemas.openxmlformats.org/officeDocument/2006/relationships/ctrlProp" Target="../ctrlProps/ctrlProp1272.xml"/><Relationship Id="rId884" Type="http://schemas.openxmlformats.org/officeDocument/2006/relationships/ctrlProp" Target="../ctrlProps/ctrlProp1924.xml"/><Relationship Id="rId27" Type="http://schemas.openxmlformats.org/officeDocument/2006/relationships/ctrlProp" Target="../ctrlProps/ctrlProp1067.xml"/><Relationship Id="rId537" Type="http://schemas.openxmlformats.org/officeDocument/2006/relationships/ctrlProp" Target="../ctrlProps/ctrlProp1577.xml"/><Relationship Id="rId744" Type="http://schemas.openxmlformats.org/officeDocument/2006/relationships/ctrlProp" Target="../ctrlProps/ctrlProp1784.xml"/><Relationship Id="rId951" Type="http://schemas.openxmlformats.org/officeDocument/2006/relationships/ctrlProp" Target="../ctrlProps/ctrlProp1991.xml"/><Relationship Id="rId80" Type="http://schemas.openxmlformats.org/officeDocument/2006/relationships/ctrlProp" Target="../ctrlProps/ctrlProp1120.xml"/><Relationship Id="rId176" Type="http://schemas.openxmlformats.org/officeDocument/2006/relationships/ctrlProp" Target="../ctrlProps/ctrlProp1216.xml"/><Relationship Id="rId383" Type="http://schemas.openxmlformats.org/officeDocument/2006/relationships/ctrlProp" Target="../ctrlProps/ctrlProp1423.xml"/><Relationship Id="rId590" Type="http://schemas.openxmlformats.org/officeDocument/2006/relationships/ctrlProp" Target="../ctrlProps/ctrlProp1630.xml"/><Relationship Id="rId604" Type="http://schemas.openxmlformats.org/officeDocument/2006/relationships/ctrlProp" Target="../ctrlProps/ctrlProp1644.xml"/><Relationship Id="rId811" Type="http://schemas.openxmlformats.org/officeDocument/2006/relationships/ctrlProp" Target="../ctrlProps/ctrlProp1851.xml"/><Relationship Id="rId1027" Type="http://schemas.openxmlformats.org/officeDocument/2006/relationships/ctrlProp" Target="../ctrlProps/ctrlProp2067.xml"/><Relationship Id="rId243" Type="http://schemas.openxmlformats.org/officeDocument/2006/relationships/ctrlProp" Target="../ctrlProps/ctrlProp1283.xml"/><Relationship Id="rId450" Type="http://schemas.openxmlformats.org/officeDocument/2006/relationships/ctrlProp" Target="../ctrlProps/ctrlProp1490.xml"/><Relationship Id="rId688" Type="http://schemas.openxmlformats.org/officeDocument/2006/relationships/ctrlProp" Target="../ctrlProps/ctrlProp1728.xml"/><Relationship Id="rId895" Type="http://schemas.openxmlformats.org/officeDocument/2006/relationships/ctrlProp" Target="../ctrlProps/ctrlProp1935.xml"/><Relationship Id="rId909" Type="http://schemas.openxmlformats.org/officeDocument/2006/relationships/ctrlProp" Target="../ctrlProps/ctrlProp1949.xml"/><Relationship Id="rId38" Type="http://schemas.openxmlformats.org/officeDocument/2006/relationships/ctrlProp" Target="../ctrlProps/ctrlProp1078.xml"/><Relationship Id="rId103" Type="http://schemas.openxmlformats.org/officeDocument/2006/relationships/ctrlProp" Target="../ctrlProps/ctrlProp1143.xml"/><Relationship Id="rId310" Type="http://schemas.openxmlformats.org/officeDocument/2006/relationships/ctrlProp" Target="../ctrlProps/ctrlProp1350.xml"/><Relationship Id="rId548" Type="http://schemas.openxmlformats.org/officeDocument/2006/relationships/ctrlProp" Target="../ctrlProps/ctrlProp1588.xml"/><Relationship Id="rId755" Type="http://schemas.openxmlformats.org/officeDocument/2006/relationships/ctrlProp" Target="../ctrlProps/ctrlProp1795.xml"/><Relationship Id="rId962" Type="http://schemas.openxmlformats.org/officeDocument/2006/relationships/ctrlProp" Target="../ctrlProps/ctrlProp2002.xml"/><Relationship Id="rId91" Type="http://schemas.openxmlformats.org/officeDocument/2006/relationships/ctrlProp" Target="../ctrlProps/ctrlProp1131.xml"/><Relationship Id="rId187" Type="http://schemas.openxmlformats.org/officeDocument/2006/relationships/ctrlProp" Target="../ctrlProps/ctrlProp1227.xml"/><Relationship Id="rId394" Type="http://schemas.openxmlformats.org/officeDocument/2006/relationships/ctrlProp" Target="../ctrlProps/ctrlProp1434.xml"/><Relationship Id="rId408" Type="http://schemas.openxmlformats.org/officeDocument/2006/relationships/ctrlProp" Target="../ctrlProps/ctrlProp1448.xml"/><Relationship Id="rId615" Type="http://schemas.openxmlformats.org/officeDocument/2006/relationships/ctrlProp" Target="../ctrlProps/ctrlProp1655.xml"/><Relationship Id="rId822" Type="http://schemas.openxmlformats.org/officeDocument/2006/relationships/ctrlProp" Target="../ctrlProps/ctrlProp1862.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1.xml"/><Relationship Id="rId1" Type="http://schemas.openxmlformats.org/officeDocument/2006/relationships/printerSettings" Target="../printerSettings/printerSettings47.bin"/><Relationship Id="rId4" Type="http://schemas.openxmlformats.org/officeDocument/2006/relationships/ctrlProp" Target="../ctrlProps/ctrlProp2069.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2.xml"/><Relationship Id="rId1" Type="http://schemas.openxmlformats.org/officeDocument/2006/relationships/printerSettings" Target="../printerSettings/printerSettings48.bin"/><Relationship Id="rId4" Type="http://schemas.openxmlformats.org/officeDocument/2006/relationships/ctrlProp" Target="../ctrlProps/ctrlProp2070.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3.xml"/><Relationship Id="rId1" Type="http://schemas.openxmlformats.org/officeDocument/2006/relationships/printerSettings" Target="../printerSettings/printerSettings49.bin"/><Relationship Id="rId4" Type="http://schemas.openxmlformats.org/officeDocument/2006/relationships/ctrlProp" Target="../ctrlProps/ctrlProp207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4.xml"/><Relationship Id="rId1" Type="http://schemas.openxmlformats.org/officeDocument/2006/relationships/printerSettings" Target="../printerSettings/printerSettings50.bin"/><Relationship Id="rId4" Type="http://schemas.openxmlformats.org/officeDocument/2006/relationships/ctrlProp" Target="../ctrlProps/ctrlProp207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5.xml"/><Relationship Id="rId1" Type="http://schemas.openxmlformats.org/officeDocument/2006/relationships/printerSettings" Target="../printerSettings/printerSettings51.bin"/><Relationship Id="rId4" Type="http://schemas.openxmlformats.org/officeDocument/2006/relationships/ctrlProp" Target="../ctrlProps/ctrlProp2073.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6.xml"/><Relationship Id="rId1" Type="http://schemas.openxmlformats.org/officeDocument/2006/relationships/printerSettings" Target="../printerSettings/printerSettings52.bin"/><Relationship Id="rId4" Type="http://schemas.openxmlformats.org/officeDocument/2006/relationships/ctrlProp" Target="../ctrlProps/ctrlProp2074.x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7.xml"/><Relationship Id="rId1" Type="http://schemas.openxmlformats.org/officeDocument/2006/relationships/printerSettings" Target="../printerSettings/printerSettings54.bin"/><Relationship Id="rId4" Type="http://schemas.openxmlformats.org/officeDocument/2006/relationships/ctrlProp" Target="../ctrlProps/ctrlProp2075.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8.xml"/><Relationship Id="rId1" Type="http://schemas.openxmlformats.org/officeDocument/2006/relationships/printerSettings" Target="../printerSettings/printerSettings55.bin"/><Relationship Id="rId4" Type="http://schemas.openxmlformats.org/officeDocument/2006/relationships/ctrlProp" Target="../ctrlProps/ctrlProp2076.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trlProp" Target="../ctrlProps/ctrlProp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trlProp" Target="../ctrlProps/ctrlProp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O133"/>
  <sheetViews>
    <sheetView tabSelected="1" defaultGridColor="0" colorId="22" zoomScale="75" zoomScaleNormal="75" workbookViewId="0">
      <selection activeCell="C37" sqref="C37"/>
    </sheetView>
  </sheetViews>
  <sheetFormatPr defaultColWidth="9.77734375" defaultRowHeight="15"/>
  <cols>
    <col min="1" max="1" width="30.77734375" customWidth="1"/>
    <col min="2" max="2" width="2.77734375" customWidth="1"/>
    <col min="3" max="3" width="46.77734375" customWidth="1"/>
    <col min="5" max="5" width="27.77734375" customWidth="1"/>
  </cols>
  <sheetData>
    <row r="1" spans="1:249" ht="30">
      <c r="A1" s="5"/>
      <c r="B1" s="5"/>
      <c r="C1" s="6" t="s">
        <v>698</v>
      </c>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row>
    <row r="2" spans="1:249" ht="30">
      <c r="A2" s="5"/>
      <c r="B2" s="5"/>
      <c r="C2" s="6" t="s">
        <v>699</v>
      </c>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row>
    <row r="3" spans="1:249" ht="13.9" customHeight="1">
      <c r="A3" s="5"/>
      <c r="B3" s="5"/>
      <c r="C3" s="6"/>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row>
    <row r="4" spans="1:249" ht="23.25">
      <c r="A4" s="5"/>
      <c r="B4" s="5"/>
      <c r="C4" s="7" t="s">
        <v>700</v>
      </c>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row>
    <row r="5" spans="1:249" ht="23.25">
      <c r="A5" s="5"/>
      <c r="B5" s="5"/>
      <c r="C5" s="7" t="s">
        <v>701</v>
      </c>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row>
    <row r="6" spans="1:249" ht="23.25">
      <c r="A6" s="5"/>
      <c r="B6" s="5"/>
      <c r="C6" s="8" t="str">
        <f>A40</f>
        <v>For the period ending DECEMBER 31, 2017</v>
      </c>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row>
    <row r="7" spans="1:249" ht="23.25">
      <c r="A7" s="5"/>
      <c r="B7" s="5"/>
      <c r="C7" s="9"/>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row>
    <row r="8" spans="1:249" ht="23.25">
      <c r="A8" s="5"/>
      <c r="B8" s="5"/>
      <c r="C8" s="7"/>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row>
    <row r="9" spans="1:249" ht="16.899999999999999" customHeight="1">
      <c r="A9" s="10" t="s">
        <v>702</v>
      </c>
      <c r="B9" s="5"/>
      <c r="C9" s="7"/>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row>
    <row r="10" spans="1:249" ht="33.75" customHeight="1">
      <c r="A10" s="5"/>
      <c r="B10" s="11">
        <v>1</v>
      </c>
      <c r="C10" s="970" t="s">
        <v>703</v>
      </c>
      <c r="D10" s="12"/>
      <c r="E10" s="12"/>
      <c r="F10" s="12"/>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row>
    <row r="11" spans="1:249" ht="16.899999999999999" customHeight="1">
      <c r="A11" s="5"/>
      <c r="B11" s="5"/>
      <c r="C11" s="7"/>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row>
    <row r="12" spans="1:249" ht="75">
      <c r="A12" s="5"/>
      <c r="B12" s="11">
        <v>2</v>
      </c>
      <c r="C12" s="970" t="s">
        <v>704</v>
      </c>
      <c r="D12" s="12"/>
      <c r="E12" s="12"/>
      <c r="F12" s="12"/>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row>
    <row r="13" spans="1:249" ht="16.899999999999999" customHeight="1">
      <c r="A13" s="5"/>
      <c r="B13" s="5"/>
      <c r="C13" s="7"/>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row>
    <row r="14" spans="1:249">
      <c r="A14" s="5"/>
      <c r="B14" s="5"/>
      <c r="C14" s="5"/>
      <c r="D14" s="12"/>
      <c r="E14" s="12"/>
      <c r="F14" s="12"/>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row>
    <row r="15" spans="1:249" ht="24.95" customHeight="1">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row>
    <row r="16" spans="1:249" ht="16.899999999999999" customHeight="1">
      <c r="A16" s="5"/>
      <c r="B16" s="5"/>
      <c r="C16" s="7"/>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row>
    <row r="17" spans="1:249" ht="16.899999999999999" customHeight="1">
      <c r="A17" s="5"/>
      <c r="B17" s="5"/>
      <c r="C17" s="7"/>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row>
    <row r="18" spans="1:249" ht="16.899999999999999" customHeight="1">
      <c r="A18" s="5"/>
      <c r="B18" s="5"/>
      <c r="C18" s="7"/>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row>
    <row r="19" spans="1:249">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row>
    <row r="20" spans="1:249" ht="18">
      <c r="A20" s="13"/>
      <c r="B20" s="14"/>
      <c r="C20" s="15" t="s">
        <v>705</v>
      </c>
      <c r="D20" s="14"/>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c r="IN20" s="16"/>
      <c r="IO20" s="16"/>
    </row>
    <row r="21" spans="1:249" ht="18">
      <c r="A21" s="17"/>
      <c r="B21" s="17"/>
      <c r="C21" s="17"/>
      <c r="D21" s="17"/>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c r="IN21" s="16"/>
      <c r="IO21" s="16"/>
    </row>
    <row r="22" spans="1:249" ht="18">
      <c r="A22" s="17"/>
      <c r="B22" s="17"/>
      <c r="C22" s="17"/>
      <c r="D22" s="17"/>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c r="IN22" s="16"/>
      <c r="IO22" s="16"/>
    </row>
    <row r="23" spans="1:249" ht="18">
      <c r="A23" s="18" t="s">
        <v>706</v>
      </c>
      <c r="B23" s="18"/>
      <c r="C23" s="19" t="s">
        <v>2614</v>
      </c>
      <c r="D23" s="17"/>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c r="IN23" s="16"/>
      <c r="IO23" s="16"/>
    </row>
    <row r="24" spans="1:249" ht="18">
      <c r="A24" s="18"/>
      <c r="B24" s="18"/>
      <c r="C24" s="20"/>
      <c r="D24" s="17"/>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c r="IN24" s="16"/>
      <c r="IO24" s="16"/>
    </row>
    <row r="25" spans="1:249" ht="18">
      <c r="A25" s="18" t="s">
        <v>707</v>
      </c>
      <c r="B25" s="18"/>
      <c r="C25" s="19" t="s">
        <v>2615</v>
      </c>
      <c r="D25" s="17"/>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c r="IN25" s="16"/>
      <c r="IO25" s="16"/>
    </row>
    <row r="26" spans="1:249" ht="18">
      <c r="A26" s="18"/>
      <c r="B26" s="18"/>
      <c r="C26" s="20"/>
      <c r="D26" s="17"/>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row>
    <row r="27" spans="1:249" ht="18">
      <c r="A27" s="18" t="s">
        <v>708</v>
      </c>
      <c r="B27" s="18"/>
      <c r="C27" s="19" t="s">
        <v>2616</v>
      </c>
      <c r="D27" s="17"/>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c r="IN27" s="16"/>
      <c r="IO27" s="16"/>
    </row>
    <row r="28" spans="1:249" ht="18">
      <c r="A28" s="17"/>
      <c r="B28" s="17"/>
      <c r="C28" s="20"/>
      <c r="D28" s="17"/>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c r="IN28" s="16"/>
      <c r="IO28" s="16"/>
    </row>
    <row r="29" spans="1:249" ht="23.25">
      <c r="A29" s="21"/>
      <c r="B29" s="21"/>
      <c r="C29" s="22"/>
      <c r="D29" s="21"/>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row>
    <row r="30" spans="1:249">
      <c r="A30" s="24"/>
      <c r="B30" s="24"/>
      <c r="C30" s="25"/>
      <c r="D30" s="24"/>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row>
    <row r="31" spans="1:249">
      <c r="A31" s="24"/>
      <c r="B31" s="24"/>
      <c r="C31" s="25"/>
      <c r="D31" s="24"/>
      <c r="E31" s="26" t="s">
        <v>709</v>
      </c>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row>
    <row r="32" spans="1:249" ht="18">
      <c r="A32" s="18" t="s">
        <v>710</v>
      </c>
      <c r="B32" s="27"/>
      <c r="C32" s="980" t="s">
        <v>3522</v>
      </c>
      <c r="D32" s="24"/>
      <c r="E32" s="28" t="s">
        <v>783</v>
      </c>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row>
    <row r="33" spans="1:249">
      <c r="A33" s="27"/>
      <c r="B33" s="27"/>
      <c r="C33" s="25"/>
      <c r="D33" s="24"/>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row>
    <row r="34" spans="1:249" ht="18">
      <c r="A34" s="18" t="s">
        <v>442</v>
      </c>
      <c r="B34" s="27"/>
      <c r="C34" s="980" t="s">
        <v>3523</v>
      </c>
      <c r="D34" s="24"/>
      <c r="E34" s="28" t="s">
        <v>443</v>
      </c>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row>
    <row r="35" spans="1:249">
      <c r="A35" s="27"/>
      <c r="B35" s="27"/>
      <c r="C35" s="981"/>
      <c r="D35" s="24"/>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row>
    <row r="36" spans="1:249" ht="18">
      <c r="A36" s="18" t="s">
        <v>444</v>
      </c>
      <c r="B36" s="27"/>
      <c r="C36" s="980" t="s">
        <v>3601</v>
      </c>
      <c r="D36" s="24"/>
      <c r="E36" s="28" t="s">
        <v>445</v>
      </c>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row>
    <row r="37" spans="1:249">
      <c r="A37" s="24"/>
      <c r="B37" s="24"/>
      <c r="C37" s="24"/>
      <c r="D37" s="24"/>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row>
    <row r="38" spans="1:249">
      <c r="A38" s="24"/>
      <c r="B38" s="24"/>
      <c r="C38" s="24"/>
      <c r="D38" s="24"/>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row>
    <row r="39" spans="1:249">
      <c r="A39" s="24" t="str">
        <f>"For the period starting "&amp;C32</f>
        <v>For the period starting JANUARY 1, 2017</v>
      </c>
      <c r="B39" s="24"/>
      <c r="C39" s="24"/>
      <c r="D39" s="24"/>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row>
    <row r="40" spans="1:249">
      <c r="A40" s="24" t="str">
        <f>"For the period ending "&amp;C34</f>
        <v>For the period ending DECEMBER 31, 2017</v>
      </c>
      <c r="B40" s="24"/>
      <c r="C40" s="24"/>
      <c r="D40" s="24"/>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row>
    <row r="41" spans="1:249">
      <c r="A41" s="24" t="str">
        <f>"Year Ended  "&amp;C34</f>
        <v>Year Ended  DECEMBER 31, 2017</v>
      </c>
      <c r="B41" s="24"/>
      <c r="C41" s="24"/>
      <c r="D41" s="24"/>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row>
    <row r="42" spans="1:249">
      <c r="A42" s="24"/>
      <c r="B42" s="24"/>
      <c r="C42" s="24"/>
      <c r="D42" s="24"/>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row>
    <row r="43" spans="1:249">
      <c r="A43" s="24"/>
      <c r="B43" s="24"/>
      <c r="C43" s="24"/>
      <c r="D43" s="24"/>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row>
    <row r="44" spans="1:249">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row>
    <row r="45" spans="1:249">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row>
    <row r="46" spans="1:249">
      <c r="A46" s="29" t="str">
        <f>"Annual Report of "&amp;C23&amp;"                                          "&amp;C6</f>
        <v>Annual Report of VERIZON NEW YORK INC.                                          For the period ending DECEMBER 31, 2017</v>
      </c>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row>
    <row r="47" spans="1:249">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row>
    <row r="48" spans="1:249">
      <c r="A48" s="29" t="str">
        <f>"Annual Report of "&amp;C23&amp;"                                                     "&amp;C6</f>
        <v>Annual Report of VERIZON NEW YORK INC.                                                     For the period ending DECEMBER 31, 2017</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row>
    <row r="49" spans="1:249">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row>
    <row r="50" spans="1:249">
      <c r="A50" s="29" t="str">
        <f>"Annual Report of "&amp;C23&amp;"                                                                 "&amp;C6</f>
        <v>Annual Report of VERIZON NEW YORK INC.                                                                 For the period ending DECEMBER 31, 2017</v>
      </c>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row>
    <row r="51" spans="1:249">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row>
    <row r="52" spans="1:249">
      <c r="A52" s="29" t="str">
        <f>"Annual Report of "&amp;C23&amp;"                                                                                  "&amp;C6</f>
        <v>Annual Report of VERIZON NEW YORK INC.                                                                                  For the period ending DECEMBER 31, 2017</v>
      </c>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row>
    <row r="53" spans="1:249">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row>
    <row r="54" spans="1:249">
      <c r="A54" s="29" t="str">
        <f>"Annual Report of "&amp;C23&amp;"                                                                                           "&amp;C6</f>
        <v>Annual Report of VERIZON NEW YORK INC.                                                                                           For the period ending DECEMBER 31, 2017</v>
      </c>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row>
    <row r="55" spans="1:249">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row>
    <row r="56" spans="1:249">
      <c r="A56" s="29" t="str">
        <f>"Annual Report of "&amp;C23&amp;"                                                                                                       "&amp;C6</f>
        <v>Annual Report of VERIZON NEW YORK INC.                                                                                                       For the period ending DECEMBER 31, 2017</v>
      </c>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row>
    <row r="57" spans="1:249">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row>
    <row r="58" spans="1:249">
      <c r="A58" s="29" t="str">
        <f>"Annual Report of "&amp;C23&amp;"                                                                                                                   "&amp;C6</f>
        <v>Annual Report of VERIZON NEW YORK INC.                                                                                                                   For the period ending DECEMBER 31, 2017</v>
      </c>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row>
    <row r="59" spans="1:249">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row>
    <row r="60" spans="1:249">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row>
    <row r="61" spans="1:249">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row>
    <row r="62" spans="1:249">
      <c r="A62" s="30"/>
      <c r="B62" s="30"/>
      <c r="C62" s="30"/>
      <c r="D62" s="30"/>
      <c r="E62" s="30"/>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row>
    <row r="63" spans="1:249">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row>
    <row r="64" spans="1:249">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row>
    <row r="65" spans="1:249">
      <c r="A65" s="5"/>
      <c r="B65" s="5"/>
      <c r="C65" s="1037"/>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row>
    <row r="66" spans="1:24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row>
    <row r="67" spans="1:24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row>
    <row r="68" spans="1:249">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row>
    <row r="69" spans="1:249">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row>
    <row r="70" spans="1:249">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row>
    <row r="71" spans="1:249">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row>
    <row r="72" spans="1:249">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row>
    <row r="73" spans="1:249">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row>
    <row r="74" spans="1:249">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row>
    <row r="75" spans="1:249">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row>
    <row r="76" spans="1:249">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row>
    <row r="77" spans="1:249">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row>
    <row r="78" spans="1:249">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row>
    <row r="79" spans="1:249">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row>
    <row r="80" spans="1:249">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row>
    <row r="81" spans="1:249">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row>
    <row r="82" spans="1:249">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row>
    <row r="83" spans="1:249">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row>
    <row r="84" spans="1:249">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row>
    <row r="85" spans="1:249">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row>
    <row r="86" spans="1:249">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row>
    <row r="87" spans="1:249">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row>
    <row r="88" spans="1:249">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row>
    <row r="89" spans="1:249">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row>
    <row r="90" spans="1:249">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row>
    <row r="91" spans="1:249">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row>
    <row r="92" spans="1:249">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row>
    <row r="93" spans="1:249">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row>
    <row r="94" spans="1:249">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row>
    <row r="95" spans="1:249">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row>
    <row r="96" spans="1:249">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row>
    <row r="97" spans="1:249">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row>
    <row r="98" spans="1:249">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row>
    <row r="99" spans="1:249">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row>
    <row r="100" spans="1:249">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row>
    <row r="101" spans="1:249">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row>
    <row r="102" spans="1:249">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row>
    <row r="103" spans="1:249">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row>
    <row r="104" spans="1:249">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row>
    <row r="105" spans="1:249">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row>
    <row r="106" spans="1:249">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row>
    <row r="107" spans="1:249">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row>
    <row r="108" spans="1:249">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row>
    <row r="109" spans="1:24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row>
    <row r="110" spans="1:249">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row>
    <row r="111" spans="1:249">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row>
    <row r="112" spans="1:249">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row>
    <row r="113" spans="1:249">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row>
    <row r="114" spans="1:249">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row>
    <row r="115" spans="1:249">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row>
    <row r="116" spans="1:249">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row>
    <row r="117" spans="1:249">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row>
    <row r="118" spans="1:249">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row>
    <row r="119" spans="1:24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row>
    <row r="120" spans="1:249">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row>
    <row r="121" spans="1:249">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row>
    <row r="122" spans="1:249">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row>
    <row r="123" spans="1:249">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row>
    <row r="124" spans="1:249">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row>
    <row r="125" spans="1:249">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row>
    <row r="126" spans="1:249">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row>
    <row r="127" spans="1:249">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row>
    <row r="128" spans="1:249">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row>
    <row r="129" spans="1:24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row>
    <row r="130" spans="1:249">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row>
    <row r="131" spans="1:249">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row>
    <row r="132" spans="1:249">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row>
    <row r="133" spans="1:249">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row>
  </sheetData>
  <pageMargins left="0.5" right="0.5" top="0.5" bottom="0.5" header="0.5" footer="0.5"/>
  <pageSetup scale="61" orientation="portrait" r:id="rId1"/>
  <headerFooter alignWithMargins="0"/>
  <rowBreaks count="1" manualBreakCount="1">
    <brk id="61"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V84"/>
  <sheetViews>
    <sheetView defaultGridColor="0" colorId="22" zoomScaleNormal="75" workbookViewId="0">
      <selection activeCell="B24" sqref="B24"/>
    </sheetView>
  </sheetViews>
  <sheetFormatPr defaultColWidth="9.77734375" defaultRowHeight="15"/>
  <cols>
    <col min="1" max="1" width="3.77734375" customWidth="1"/>
    <col min="2" max="2" width="42.77734375" customWidth="1"/>
  </cols>
  <sheetData>
    <row r="1" spans="1:256" ht="15.75" thickBot="1">
      <c r="A1" s="150" t="str">
        <f>'Data Sheet'!A46</f>
        <v>Annual Report of VERIZON NEW YORK INC.                                          For the period ending DECEMBER 31, 2017</v>
      </c>
      <c r="B1" s="226"/>
      <c r="C1" s="101"/>
      <c r="D1" s="101"/>
      <c r="E1" s="101"/>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row>
    <row r="2" spans="1:256" ht="9.9499999999999993" customHeight="1">
      <c r="A2" s="66"/>
      <c r="B2" s="67"/>
      <c r="C2" s="67"/>
      <c r="D2" s="67"/>
      <c r="E2" s="68"/>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GX2" s="65"/>
      <c r="GY2" s="65"/>
      <c r="GZ2" s="65"/>
      <c r="HA2" s="65"/>
      <c r="HB2" s="65"/>
      <c r="HC2" s="65"/>
      <c r="HD2" s="65"/>
      <c r="HE2" s="65"/>
      <c r="HF2" s="65"/>
      <c r="HG2" s="65"/>
      <c r="HH2" s="65"/>
      <c r="HI2" s="65"/>
      <c r="HJ2" s="65"/>
      <c r="HK2" s="65"/>
      <c r="HL2" s="65"/>
      <c r="HM2" s="65"/>
      <c r="HN2" s="65"/>
      <c r="HO2" s="65"/>
      <c r="HP2" s="65"/>
      <c r="HQ2" s="65"/>
      <c r="HR2" s="65"/>
      <c r="HS2" s="65"/>
      <c r="HT2" s="65"/>
      <c r="HU2" s="65"/>
      <c r="HV2" s="65"/>
      <c r="HW2" s="65"/>
      <c r="HX2" s="65"/>
      <c r="HY2" s="65"/>
      <c r="HZ2" s="65"/>
      <c r="IA2" s="65"/>
      <c r="IB2" s="65"/>
      <c r="IC2" s="65"/>
      <c r="ID2" s="65"/>
      <c r="IE2" s="65"/>
      <c r="IF2" s="65"/>
      <c r="IG2" s="65"/>
      <c r="IH2" s="65"/>
      <c r="II2" s="65"/>
      <c r="IJ2" s="65"/>
      <c r="IK2" s="65"/>
      <c r="IL2" s="65"/>
      <c r="IM2" s="65"/>
      <c r="IN2" s="65"/>
      <c r="IO2" s="65"/>
      <c r="IP2" s="65"/>
      <c r="IQ2" s="65"/>
      <c r="IR2" s="65"/>
      <c r="IS2" s="65"/>
      <c r="IT2" s="65"/>
      <c r="IU2" s="65"/>
      <c r="IV2" s="65"/>
    </row>
    <row r="3" spans="1:256" ht="15.75">
      <c r="A3" s="151" t="s">
        <v>2391</v>
      </c>
      <c r="B3" s="132"/>
      <c r="C3" s="132"/>
      <c r="D3" s="132"/>
      <c r="E3" s="133"/>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c r="DG3" s="65"/>
      <c r="DH3" s="65"/>
      <c r="DI3" s="65"/>
      <c r="DJ3" s="65"/>
      <c r="DK3" s="65"/>
      <c r="DL3" s="65"/>
      <c r="DM3" s="65"/>
      <c r="DN3" s="65"/>
      <c r="DO3" s="65"/>
      <c r="DP3" s="65"/>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c r="FN3" s="65"/>
      <c r="FO3" s="65"/>
      <c r="FP3" s="65"/>
      <c r="FQ3" s="65"/>
      <c r="FR3" s="65"/>
      <c r="FS3" s="65"/>
      <c r="FT3" s="65"/>
      <c r="FU3" s="65"/>
      <c r="FV3" s="65"/>
      <c r="FW3" s="65"/>
      <c r="FX3" s="65"/>
      <c r="FY3" s="65"/>
      <c r="FZ3" s="65"/>
      <c r="GA3" s="65"/>
      <c r="GB3" s="65"/>
      <c r="GC3" s="65"/>
      <c r="GD3" s="65"/>
      <c r="GE3" s="65"/>
      <c r="GF3" s="65"/>
      <c r="GG3" s="65"/>
      <c r="GH3" s="65"/>
      <c r="GI3" s="65"/>
      <c r="GJ3" s="65"/>
      <c r="GK3" s="65"/>
      <c r="GL3" s="65"/>
      <c r="GM3" s="65"/>
      <c r="GN3" s="65"/>
      <c r="GO3" s="65"/>
      <c r="GP3" s="65"/>
      <c r="GQ3" s="65"/>
      <c r="GR3" s="65"/>
      <c r="GS3" s="65"/>
      <c r="GT3" s="65"/>
      <c r="GU3" s="65"/>
      <c r="GV3" s="65"/>
      <c r="GW3" s="65"/>
      <c r="GX3" s="65"/>
      <c r="GY3" s="65"/>
      <c r="GZ3" s="65"/>
      <c r="HA3" s="65"/>
      <c r="HB3" s="65"/>
      <c r="HC3" s="65"/>
      <c r="HD3" s="65"/>
      <c r="HE3" s="65"/>
      <c r="HF3" s="65"/>
      <c r="HG3" s="65"/>
      <c r="HH3" s="65"/>
      <c r="HI3" s="65"/>
      <c r="HJ3" s="65"/>
      <c r="HK3" s="65"/>
      <c r="HL3" s="65"/>
      <c r="HM3" s="65"/>
      <c r="HN3" s="65"/>
      <c r="HO3" s="65"/>
      <c r="HP3" s="65"/>
      <c r="HQ3" s="65"/>
      <c r="HR3" s="65"/>
      <c r="HS3" s="65"/>
      <c r="HT3" s="65"/>
      <c r="HU3" s="65"/>
      <c r="HV3" s="65"/>
      <c r="HW3" s="65"/>
      <c r="HX3" s="65"/>
      <c r="HY3" s="65"/>
      <c r="HZ3" s="65"/>
      <c r="IA3" s="65"/>
      <c r="IB3" s="65"/>
      <c r="IC3" s="65"/>
      <c r="ID3" s="65"/>
      <c r="IE3" s="65"/>
      <c r="IF3" s="65"/>
      <c r="IG3" s="65"/>
      <c r="IH3" s="65"/>
      <c r="II3" s="65"/>
      <c r="IJ3" s="65"/>
      <c r="IK3" s="65"/>
      <c r="IL3" s="65"/>
      <c r="IM3" s="65"/>
      <c r="IN3" s="65"/>
      <c r="IO3" s="65"/>
      <c r="IP3" s="65"/>
      <c r="IQ3" s="65"/>
      <c r="IR3" s="65"/>
      <c r="IS3" s="65"/>
      <c r="IT3" s="65"/>
      <c r="IU3" s="65"/>
      <c r="IV3" s="65"/>
    </row>
    <row r="4" spans="1:256" ht="9.9499999999999993" customHeight="1">
      <c r="A4" s="72"/>
      <c r="B4" s="65"/>
      <c r="C4" s="65"/>
      <c r="D4" s="65"/>
      <c r="E4" s="73"/>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c r="FN4" s="65"/>
      <c r="FO4" s="65"/>
      <c r="FP4" s="65"/>
      <c r="FQ4" s="65"/>
      <c r="FR4" s="65"/>
      <c r="FS4" s="65"/>
      <c r="FT4" s="65"/>
      <c r="FU4" s="65"/>
      <c r="FV4" s="65"/>
      <c r="FW4" s="65"/>
      <c r="FX4" s="65"/>
      <c r="FY4" s="65"/>
      <c r="FZ4" s="65"/>
      <c r="GA4" s="65"/>
      <c r="GB4" s="65"/>
      <c r="GC4" s="65"/>
      <c r="GD4" s="65"/>
      <c r="GE4" s="65"/>
      <c r="GF4" s="65"/>
      <c r="GG4" s="65"/>
      <c r="GH4" s="65"/>
      <c r="GI4" s="65"/>
      <c r="GJ4" s="65"/>
      <c r="GK4" s="65"/>
      <c r="GL4" s="65"/>
      <c r="GM4" s="65"/>
      <c r="GN4" s="65"/>
      <c r="GO4" s="65"/>
      <c r="GP4" s="65"/>
      <c r="GQ4" s="65"/>
      <c r="GR4" s="65"/>
      <c r="GS4" s="65"/>
      <c r="GT4" s="65"/>
      <c r="GU4" s="65"/>
      <c r="GV4" s="65"/>
      <c r="GW4" s="65"/>
      <c r="GX4" s="65"/>
      <c r="GY4" s="65"/>
      <c r="GZ4" s="65"/>
      <c r="HA4" s="65"/>
      <c r="HB4" s="65"/>
      <c r="HC4" s="65"/>
      <c r="HD4" s="65"/>
      <c r="HE4" s="65"/>
      <c r="HF4" s="65"/>
      <c r="HG4" s="65"/>
      <c r="HH4" s="65"/>
      <c r="HI4" s="65"/>
      <c r="HJ4" s="65"/>
      <c r="HK4" s="65"/>
      <c r="HL4" s="65"/>
      <c r="HM4" s="65"/>
      <c r="HN4" s="65"/>
      <c r="HO4" s="65"/>
      <c r="HP4" s="65"/>
      <c r="HQ4" s="65"/>
      <c r="HR4" s="65"/>
      <c r="HS4" s="65"/>
      <c r="HT4" s="65"/>
      <c r="HU4" s="65"/>
      <c r="HV4" s="65"/>
      <c r="HW4" s="65"/>
      <c r="HX4" s="65"/>
      <c r="HY4" s="65"/>
      <c r="HZ4" s="65"/>
      <c r="IA4" s="65"/>
      <c r="IB4" s="65"/>
      <c r="IC4" s="65"/>
      <c r="ID4" s="65"/>
      <c r="IE4" s="65"/>
      <c r="IF4" s="65"/>
      <c r="IG4" s="65"/>
      <c r="IH4" s="65"/>
      <c r="II4" s="65"/>
      <c r="IJ4" s="65"/>
      <c r="IK4" s="65"/>
      <c r="IL4" s="65"/>
      <c r="IM4" s="65"/>
      <c r="IN4" s="65"/>
      <c r="IO4" s="65"/>
      <c r="IP4" s="65"/>
      <c r="IQ4" s="65"/>
      <c r="IR4" s="65"/>
      <c r="IS4" s="65"/>
      <c r="IT4" s="65"/>
      <c r="IU4" s="65"/>
      <c r="IV4" s="65"/>
    </row>
    <row r="5" spans="1:256">
      <c r="A5" s="227" t="s">
        <v>1532</v>
      </c>
      <c r="B5" s="228"/>
      <c r="C5" s="228"/>
      <c r="D5" s="228"/>
      <c r="E5" s="229"/>
      <c r="F5" s="228"/>
      <c r="G5" s="228"/>
      <c r="H5" s="22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CY5" s="228"/>
      <c r="CZ5" s="228"/>
      <c r="DA5" s="228"/>
      <c r="DB5" s="228"/>
      <c r="DC5" s="228"/>
      <c r="DD5" s="228"/>
      <c r="DE5" s="228"/>
      <c r="DF5" s="228"/>
      <c r="DG5" s="228"/>
      <c r="DH5" s="228"/>
      <c r="DI5" s="228"/>
      <c r="DJ5" s="228"/>
      <c r="DK5" s="228"/>
      <c r="DL5" s="228"/>
      <c r="DM5" s="228"/>
      <c r="DN5" s="228"/>
      <c r="DO5" s="228"/>
      <c r="DP5" s="228"/>
      <c r="DQ5" s="228"/>
      <c r="DR5" s="228"/>
      <c r="DS5" s="228"/>
      <c r="DT5" s="228"/>
      <c r="DU5" s="228"/>
      <c r="DV5" s="228"/>
      <c r="DW5" s="228"/>
      <c r="DX5" s="228"/>
      <c r="DY5" s="228"/>
      <c r="DZ5" s="228"/>
      <c r="EA5" s="228"/>
      <c r="EB5" s="228"/>
      <c r="EC5" s="228"/>
      <c r="ED5" s="228"/>
      <c r="EE5" s="228"/>
      <c r="EF5" s="228"/>
      <c r="EG5" s="228"/>
      <c r="EH5" s="228"/>
      <c r="EI5" s="228"/>
      <c r="EJ5" s="228"/>
      <c r="EK5" s="228"/>
      <c r="EL5" s="228"/>
      <c r="EM5" s="228"/>
      <c r="EN5" s="228"/>
      <c r="EO5" s="228"/>
      <c r="EP5" s="228"/>
      <c r="EQ5" s="228"/>
      <c r="ER5" s="228"/>
      <c r="ES5" s="228"/>
      <c r="ET5" s="228"/>
      <c r="EU5" s="228"/>
      <c r="EV5" s="228"/>
      <c r="EW5" s="228"/>
      <c r="EX5" s="228"/>
      <c r="EY5" s="228"/>
      <c r="EZ5" s="228"/>
      <c r="FA5" s="228"/>
      <c r="FB5" s="228"/>
      <c r="FC5" s="228"/>
      <c r="FD5" s="228"/>
      <c r="FE5" s="228"/>
      <c r="FF5" s="228"/>
      <c r="FG5" s="228"/>
      <c r="FH5" s="228"/>
      <c r="FI5" s="228"/>
      <c r="FJ5" s="228"/>
      <c r="FK5" s="228"/>
      <c r="FL5" s="228"/>
      <c r="FM5" s="228"/>
      <c r="FN5" s="228"/>
      <c r="FO5" s="228"/>
      <c r="FP5" s="228"/>
      <c r="FQ5" s="228"/>
      <c r="FR5" s="228"/>
      <c r="FS5" s="228"/>
      <c r="FT5" s="228"/>
      <c r="FU5" s="228"/>
      <c r="FV5" s="228"/>
      <c r="FW5" s="228"/>
      <c r="FX5" s="228"/>
      <c r="FY5" s="228"/>
      <c r="FZ5" s="228"/>
      <c r="GA5" s="228"/>
      <c r="GB5" s="228"/>
      <c r="GC5" s="228"/>
      <c r="GD5" s="228"/>
      <c r="GE5" s="228"/>
      <c r="GF5" s="228"/>
      <c r="GG5" s="228"/>
      <c r="GH5" s="228"/>
      <c r="GI5" s="228"/>
      <c r="GJ5" s="228"/>
      <c r="GK5" s="228"/>
      <c r="GL5" s="228"/>
      <c r="GM5" s="228"/>
      <c r="GN5" s="228"/>
      <c r="GO5" s="228"/>
      <c r="GP5" s="228"/>
      <c r="GQ5" s="228"/>
      <c r="GR5" s="228"/>
      <c r="GS5" s="228"/>
      <c r="GT5" s="228"/>
      <c r="GU5" s="228"/>
      <c r="GV5" s="228"/>
      <c r="GW5" s="228"/>
      <c r="GX5" s="228"/>
      <c r="GY5" s="228"/>
      <c r="GZ5" s="228"/>
      <c r="HA5" s="228"/>
      <c r="HB5" s="228"/>
      <c r="HC5" s="228"/>
      <c r="HD5" s="228"/>
      <c r="HE5" s="228"/>
      <c r="HF5" s="228"/>
      <c r="HG5" s="228"/>
      <c r="HH5" s="228"/>
      <c r="HI5" s="228"/>
      <c r="HJ5" s="228"/>
      <c r="HK5" s="228"/>
      <c r="HL5" s="228"/>
      <c r="HM5" s="228"/>
      <c r="HN5" s="228"/>
      <c r="HO5" s="228"/>
      <c r="HP5" s="228"/>
      <c r="HQ5" s="228"/>
      <c r="HR5" s="228"/>
      <c r="HS5" s="228"/>
      <c r="HT5" s="228"/>
      <c r="HU5" s="228"/>
      <c r="HV5" s="228"/>
      <c r="HW5" s="228"/>
      <c r="HX5" s="228"/>
      <c r="HY5" s="228"/>
      <c r="HZ5" s="228"/>
      <c r="IA5" s="228"/>
      <c r="IB5" s="228"/>
      <c r="IC5" s="228"/>
      <c r="ID5" s="228"/>
      <c r="IE5" s="228"/>
      <c r="IF5" s="228"/>
      <c r="IG5" s="228"/>
      <c r="IH5" s="228"/>
      <c r="II5" s="228"/>
      <c r="IJ5" s="228"/>
      <c r="IK5" s="228"/>
      <c r="IL5" s="228"/>
      <c r="IM5" s="228"/>
      <c r="IN5" s="228"/>
      <c r="IO5" s="228"/>
      <c r="IP5" s="228"/>
      <c r="IQ5" s="228"/>
      <c r="IR5" s="228"/>
      <c r="IS5" s="228"/>
      <c r="IT5" s="228"/>
      <c r="IU5" s="228"/>
      <c r="IV5" s="228"/>
    </row>
    <row r="6" spans="1:256">
      <c r="A6" s="227" t="s">
        <v>2392</v>
      </c>
      <c r="B6" s="228"/>
      <c r="C6" s="228"/>
      <c r="D6" s="228"/>
      <c r="E6" s="229"/>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c r="BV6" s="228"/>
      <c r="BW6" s="228"/>
      <c r="BX6" s="228"/>
      <c r="BY6" s="228"/>
      <c r="BZ6" s="228"/>
      <c r="CA6" s="228"/>
      <c r="CB6" s="228"/>
      <c r="CC6" s="228"/>
      <c r="CD6" s="228"/>
      <c r="CE6" s="228"/>
      <c r="CF6" s="228"/>
      <c r="CG6" s="228"/>
      <c r="CH6" s="228"/>
      <c r="CI6" s="228"/>
      <c r="CJ6" s="228"/>
      <c r="CK6" s="228"/>
      <c r="CL6" s="228"/>
      <c r="CM6" s="228"/>
      <c r="CN6" s="228"/>
      <c r="CO6" s="228"/>
      <c r="CP6" s="228"/>
      <c r="CQ6" s="228"/>
      <c r="CR6" s="228"/>
      <c r="CS6" s="228"/>
      <c r="CT6" s="228"/>
      <c r="CU6" s="228"/>
      <c r="CV6" s="228"/>
      <c r="CW6" s="228"/>
      <c r="CX6" s="228"/>
      <c r="CY6" s="228"/>
      <c r="CZ6" s="228"/>
      <c r="DA6" s="228"/>
      <c r="DB6" s="228"/>
      <c r="DC6" s="228"/>
      <c r="DD6" s="228"/>
      <c r="DE6" s="228"/>
      <c r="DF6" s="228"/>
      <c r="DG6" s="228"/>
      <c r="DH6" s="228"/>
      <c r="DI6" s="228"/>
      <c r="DJ6" s="228"/>
      <c r="DK6" s="228"/>
      <c r="DL6" s="228"/>
      <c r="DM6" s="228"/>
      <c r="DN6" s="228"/>
      <c r="DO6" s="228"/>
      <c r="DP6" s="228"/>
      <c r="DQ6" s="228"/>
      <c r="DR6" s="228"/>
      <c r="DS6" s="228"/>
      <c r="DT6" s="228"/>
      <c r="DU6" s="228"/>
      <c r="DV6" s="228"/>
      <c r="DW6" s="228"/>
      <c r="DX6" s="228"/>
      <c r="DY6" s="228"/>
      <c r="DZ6" s="228"/>
      <c r="EA6" s="228"/>
      <c r="EB6" s="228"/>
      <c r="EC6" s="228"/>
      <c r="ED6" s="228"/>
      <c r="EE6" s="228"/>
      <c r="EF6" s="228"/>
      <c r="EG6" s="228"/>
      <c r="EH6" s="228"/>
      <c r="EI6" s="228"/>
      <c r="EJ6" s="228"/>
      <c r="EK6" s="228"/>
      <c r="EL6" s="228"/>
      <c r="EM6" s="228"/>
      <c r="EN6" s="228"/>
      <c r="EO6" s="228"/>
      <c r="EP6" s="228"/>
      <c r="EQ6" s="228"/>
      <c r="ER6" s="228"/>
      <c r="ES6" s="228"/>
      <c r="ET6" s="228"/>
      <c r="EU6" s="228"/>
      <c r="EV6" s="228"/>
      <c r="EW6" s="228"/>
      <c r="EX6" s="228"/>
      <c r="EY6" s="228"/>
      <c r="EZ6" s="228"/>
      <c r="FA6" s="228"/>
      <c r="FB6" s="228"/>
      <c r="FC6" s="228"/>
      <c r="FD6" s="228"/>
      <c r="FE6" s="228"/>
      <c r="FF6" s="228"/>
      <c r="FG6" s="228"/>
      <c r="FH6" s="228"/>
      <c r="FI6" s="228"/>
      <c r="FJ6" s="228"/>
      <c r="FK6" s="228"/>
      <c r="FL6" s="228"/>
      <c r="FM6" s="228"/>
      <c r="FN6" s="228"/>
      <c r="FO6" s="228"/>
      <c r="FP6" s="228"/>
      <c r="FQ6" s="228"/>
      <c r="FR6" s="228"/>
      <c r="FS6" s="228"/>
      <c r="FT6" s="228"/>
      <c r="FU6" s="228"/>
      <c r="FV6" s="228"/>
      <c r="FW6" s="228"/>
      <c r="FX6" s="228"/>
      <c r="FY6" s="228"/>
      <c r="FZ6" s="228"/>
      <c r="GA6" s="228"/>
      <c r="GB6" s="228"/>
      <c r="GC6" s="228"/>
      <c r="GD6" s="228"/>
      <c r="GE6" s="228"/>
      <c r="GF6" s="228"/>
      <c r="GG6" s="228"/>
      <c r="GH6" s="228"/>
      <c r="GI6" s="228"/>
      <c r="GJ6" s="228"/>
      <c r="GK6" s="228"/>
      <c r="GL6" s="228"/>
      <c r="GM6" s="228"/>
      <c r="GN6" s="228"/>
      <c r="GO6" s="228"/>
      <c r="GP6" s="228"/>
      <c r="GQ6" s="228"/>
      <c r="GR6" s="228"/>
      <c r="GS6" s="228"/>
      <c r="GT6" s="228"/>
      <c r="GU6" s="228"/>
      <c r="GV6" s="228"/>
      <c r="GW6" s="228"/>
      <c r="GX6" s="228"/>
      <c r="GY6" s="228"/>
      <c r="GZ6" s="228"/>
      <c r="HA6" s="228"/>
      <c r="HB6" s="228"/>
      <c r="HC6" s="228"/>
      <c r="HD6" s="228"/>
      <c r="HE6" s="228"/>
      <c r="HF6" s="228"/>
      <c r="HG6" s="228"/>
      <c r="HH6" s="228"/>
      <c r="HI6" s="228"/>
      <c r="HJ6" s="228"/>
      <c r="HK6" s="228"/>
      <c r="HL6" s="228"/>
      <c r="HM6" s="228"/>
      <c r="HN6" s="228"/>
      <c r="HO6" s="228"/>
      <c r="HP6" s="228"/>
      <c r="HQ6" s="228"/>
      <c r="HR6" s="228"/>
      <c r="HS6" s="228"/>
      <c r="HT6" s="228"/>
      <c r="HU6" s="228"/>
      <c r="HV6" s="228"/>
      <c r="HW6" s="228"/>
      <c r="HX6" s="228"/>
      <c r="HY6" s="228"/>
      <c r="HZ6" s="228"/>
      <c r="IA6" s="228"/>
      <c r="IB6" s="228"/>
      <c r="IC6" s="228"/>
      <c r="ID6" s="228"/>
      <c r="IE6" s="228"/>
      <c r="IF6" s="228"/>
      <c r="IG6" s="228"/>
      <c r="IH6" s="228"/>
      <c r="II6" s="228"/>
      <c r="IJ6" s="228"/>
      <c r="IK6" s="228"/>
      <c r="IL6" s="228"/>
      <c r="IM6" s="228"/>
      <c r="IN6" s="228"/>
      <c r="IO6" s="228"/>
      <c r="IP6" s="228"/>
      <c r="IQ6" s="228"/>
      <c r="IR6" s="228"/>
      <c r="IS6" s="228"/>
      <c r="IT6" s="228"/>
      <c r="IU6" s="228"/>
      <c r="IV6" s="228"/>
    </row>
    <row r="7" spans="1:256">
      <c r="A7" s="227" t="s">
        <v>1204</v>
      </c>
      <c r="B7" s="228"/>
      <c r="C7" s="228"/>
      <c r="D7" s="228"/>
      <c r="E7" s="229"/>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c r="BU7" s="228"/>
      <c r="BV7" s="228"/>
      <c r="BW7" s="228"/>
      <c r="BX7" s="228"/>
      <c r="BY7" s="228"/>
      <c r="BZ7" s="228"/>
      <c r="CA7" s="228"/>
      <c r="CB7" s="228"/>
      <c r="CC7" s="228"/>
      <c r="CD7" s="228"/>
      <c r="CE7" s="228"/>
      <c r="CF7" s="228"/>
      <c r="CG7" s="228"/>
      <c r="CH7" s="228"/>
      <c r="CI7" s="228"/>
      <c r="CJ7" s="228"/>
      <c r="CK7" s="228"/>
      <c r="CL7" s="228"/>
      <c r="CM7" s="228"/>
      <c r="CN7" s="228"/>
      <c r="CO7" s="228"/>
      <c r="CP7" s="228"/>
      <c r="CQ7" s="228"/>
      <c r="CR7" s="228"/>
      <c r="CS7" s="228"/>
      <c r="CT7" s="228"/>
      <c r="CU7" s="228"/>
      <c r="CV7" s="228"/>
      <c r="CW7" s="228"/>
      <c r="CX7" s="228"/>
      <c r="CY7" s="228"/>
      <c r="CZ7" s="228"/>
      <c r="DA7" s="228"/>
      <c r="DB7" s="228"/>
      <c r="DC7" s="228"/>
      <c r="DD7" s="228"/>
      <c r="DE7" s="228"/>
      <c r="DF7" s="228"/>
      <c r="DG7" s="228"/>
      <c r="DH7" s="228"/>
      <c r="DI7" s="228"/>
      <c r="DJ7" s="228"/>
      <c r="DK7" s="228"/>
      <c r="DL7" s="228"/>
      <c r="DM7" s="228"/>
      <c r="DN7" s="228"/>
      <c r="DO7" s="228"/>
      <c r="DP7" s="228"/>
      <c r="DQ7" s="228"/>
      <c r="DR7" s="228"/>
      <c r="DS7" s="228"/>
      <c r="DT7" s="228"/>
      <c r="DU7" s="228"/>
      <c r="DV7" s="228"/>
      <c r="DW7" s="228"/>
      <c r="DX7" s="228"/>
      <c r="DY7" s="228"/>
      <c r="DZ7" s="228"/>
      <c r="EA7" s="228"/>
      <c r="EB7" s="228"/>
      <c r="EC7" s="228"/>
      <c r="ED7" s="228"/>
      <c r="EE7" s="228"/>
      <c r="EF7" s="228"/>
      <c r="EG7" s="228"/>
      <c r="EH7" s="228"/>
      <c r="EI7" s="228"/>
      <c r="EJ7" s="228"/>
      <c r="EK7" s="228"/>
      <c r="EL7" s="228"/>
      <c r="EM7" s="228"/>
      <c r="EN7" s="228"/>
      <c r="EO7" s="228"/>
      <c r="EP7" s="228"/>
      <c r="EQ7" s="228"/>
      <c r="ER7" s="228"/>
      <c r="ES7" s="228"/>
      <c r="ET7" s="228"/>
      <c r="EU7" s="228"/>
      <c r="EV7" s="228"/>
      <c r="EW7" s="228"/>
      <c r="EX7" s="228"/>
      <c r="EY7" s="228"/>
      <c r="EZ7" s="228"/>
      <c r="FA7" s="228"/>
      <c r="FB7" s="228"/>
      <c r="FC7" s="228"/>
      <c r="FD7" s="228"/>
      <c r="FE7" s="228"/>
      <c r="FF7" s="228"/>
      <c r="FG7" s="228"/>
      <c r="FH7" s="228"/>
      <c r="FI7" s="228"/>
      <c r="FJ7" s="228"/>
      <c r="FK7" s="228"/>
      <c r="FL7" s="228"/>
      <c r="FM7" s="228"/>
      <c r="FN7" s="228"/>
      <c r="FO7" s="228"/>
      <c r="FP7" s="228"/>
      <c r="FQ7" s="228"/>
      <c r="FR7" s="228"/>
      <c r="FS7" s="228"/>
      <c r="FT7" s="228"/>
      <c r="FU7" s="228"/>
      <c r="FV7" s="228"/>
      <c r="FW7" s="228"/>
      <c r="FX7" s="228"/>
      <c r="FY7" s="228"/>
      <c r="FZ7" s="228"/>
      <c r="GA7" s="228"/>
      <c r="GB7" s="228"/>
      <c r="GC7" s="228"/>
      <c r="GD7" s="228"/>
      <c r="GE7" s="228"/>
      <c r="GF7" s="228"/>
      <c r="GG7" s="228"/>
      <c r="GH7" s="228"/>
      <c r="GI7" s="228"/>
      <c r="GJ7" s="228"/>
      <c r="GK7" s="228"/>
      <c r="GL7" s="228"/>
      <c r="GM7" s="228"/>
      <c r="GN7" s="228"/>
      <c r="GO7" s="228"/>
      <c r="GP7" s="228"/>
      <c r="GQ7" s="228"/>
      <c r="GR7" s="228"/>
      <c r="GS7" s="228"/>
      <c r="GT7" s="228"/>
      <c r="GU7" s="228"/>
      <c r="GV7" s="228"/>
      <c r="GW7" s="228"/>
      <c r="GX7" s="228"/>
      <c r="GY7" s="228"/>
      <c r="GZ7" s="228"/>
      <c r="HA7" s="228"/>
      <c r="HB7" s="228"/>
      <c r="HC7" s="228"/>
      <c r="HD7" s="228"/>
      <c r="HE7" s="228"/>
      <c r="HF7" s="228"/>
      <c r="HG7" s="228"/>
      <c r="HH7" s="228"/>
      <c r="HI7" s="228"/>
      <c r="HJ7" s="228"/>
      <c r="HK7" s="228"/>
      <c r="HL7" s="228"/>
      <c r="HM7" s="228"/>
      <c r="HN7" s="228"/>
      <c r="HO7" s="228"/>
      <c r="HP7" s="228"/>
      <c r="HQ7" s="228"/>
      <c r="HR7" s="228"/>
      <c r="HS7" s="228"/>
      <c r="HT7" s="228"/>
      <c r="HU7" s="228"/>
      <c r="HV7" s="228"/>
      <c r="HW7" s="228"/>
      <c r="HX7" s="228"/>
      <c r="HY7" s="228"/>
      <c r="HZ7" s="228"/>
      <c r="IA7" s="228"/>
      <c r="IB7" s="228"/>
      <c r="IC7" s="228"/>
      <c r="ID7" s="228"/>
      <c r="IE7" s="228"/>
      <c r="IF7" s="228"/>
      <c r="IG7" s="228"/>
      <c r="IH7" s="228"/>
      <c r="II7" s="228"/>
      <c r="IJ7" s="228"/>
      <c r="IK7" s="228"/>
      <c r="IL7" s="228"/>
      <c r="IM7" s="228"/>
      <c r="IN7" s="228"/>
      <c r="IO7" s="228"/>
      <c r="IP7" s="228"/>
      <c r="IQ7" s="228"/>
      <c r="IR7" s="228"/>
      <c r="IS7" s="228"/>
      <c r="IT7" s="228"/>
      <c r="IU7" s="228"/>
      <c r="IV7" s="228"/>
    </row>
    <row r="8" spans="1:256">
      <c r="A8" s="227" t="s">
        <v>1205</v>
      </c>
      <c r="B8" s="228"/>
      <c r="C8" s="228"/>
      <c r="D8" s="228"/>
      <c r="E8" s="229"/>
      <c r="F8" s="228"/>
      <c r="G8" s="228"/>
      <c r="H8" s="228"/>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c r="BW8" s="228"/>
      <c r="BX8" s="228"/>
      <c r="BY8" s="228"/>
      <c r="BZ8" s="228"/>
      <c r="CA8" s="228"/>
      <c r="CB8" s="228"/>
      <c r="CC8" s="228"/>
      <c r="CD8" s="228"/>
      <c r="CE8" s="228"/>
      <c r="CF8" s="228"/>
      <c r="CG8" s="228"/>
      <c r="CH8" s="228"/>
      <c r="CI8" s="228"/>
      <c r="CJ8" s="228"/>
      <c r="CK8" s="228"/>
      <c r="CL8" s="228"/>
      <c r="CM8" s="228"/>
      <c r="CN8" s="228"/>
      <c r="CO8" s="228"/>
      <c r="CP8" s="228"/>
      <c r="CQ8" s="228"/>
      <c r="CR8" s="228"/>
      <c r="CS8" s="228"/>
      <c r="CT8" s="228"/>
      <c r="CU8" s="228"/>
      <c r="CV8" s="228"/>
      <c r="CW8" s="228"/>
      <c r="CX8" s="228"/>
      <c r="CY8" s="228"/>
      <c r="CZ8" s="228"/>
      <c r="DA8" s="228"/>
      <c r="DB8" s="228"/>
      <c r="DC8" s="228"/>
      <c r="DD8" s="228"/>
      <c r="DE8" s="228"/>
      <c r="DF8" s="228"/>
      <c r="DG8" s="228"/>
      <c r="DH8" s="228"/>
      <c r="DI8" s="228"/>
      <c r="DJ8" s="228"/>
      <c r="DK8" s="228"/>
      <c r="DL8" s="228"/>
      <c r="DM8" s="228"/>
      <c r="DN8" s="228"/>
      <c r="DO8" s="228"/>
      <c r="DP8" s="228"/>
      <c r="DQ8" s="228"/>
      <c r="DR8" s="228"/>
      <c r="DS8" s="228"/>
      <c r="DT8" s="228"/>
      <c r="DU8" s="228"/>
      <c r="DV8" s="228"/>
      <c r="DW8" s="228"/>
      <c r="DX8" s="228"/>
      <c r="DY8" s="228"/>
      <c r="DZ8" s="228"/>
      <c r="EA8" s="228"/>
      <c r="EB8" s="228"/>
      <c r="EC8" s="228"/>
      <c r="ED8" s="228"/>
      <c r="EE8" s="228"/>
      <c r="EF8" s="228"/>
      <c r="EG8" s="228"/>
      <c r="EH8" s="228"/>
      <c r="EI8" s="228"/>
      <c r="EJ8" s="228"/>
      <c r="EK8" s="228"/>
      <c r="EL8" s="228"/>
      <c r="EM8" s="228"/>
      <c r="EN8" s="228"/>
      <c r="EO8" s="228"/>
      <c r="EP8" s="228"/>
      <c r="EQ8" s="228"/>
      <c r="ER8" s="228"/>
      <c r="ES8" s="228"/>
      <c r="ET8" s="228"/>
      <c r="EU8" s="228"/>
      <c r="EV8" s="228"/>
      <c r="EW8" s="228"/>
      <c r="EX8" s="228"/>
      <c r="EY8" s="228"/>
      <c r="EZ8" s="228"/>
      <c r="FA8" s="228"/>
      <c r="FB8" s="228"/>
      <c r="FC8" s="228"/>
      <c r="FD8" s="228"/>
      <c r="FE8" s="228"/>
      <c r="FF8" s="228"/>
      <c r="FG8" s="228"/>
      <c r="FH8" s="228"/>
      <c r="FI8" s="228"/>
      <c r="FJ8" s="228"/>
      <c r="FK8" s="228"/>
      <c r="FL8" s="228"/>
      <c r="FM8" s="228"/>
      <c r="FN8" s="228"/>
      <c r="FO8" s="228"/>
      <c r="FP8" s="228"/>
      <c r="FQ8" s="228"/>
      <c r="FR8" s="228"/>
      <c r="FS8" s="228"/>
      <c r="FT8" s="228"/>
      <c r="FU8" s="228"/>
      <c r="FV8" s="228"/>
      <c r="FW8" s="228"/>
      <c r="FX8" s="228"/>
      <c r="FY8" s="228"/>
      <c r="FZ8" s="228"/>
      <c r="GA8" s="228"/>
      <c r="GB8" s="228"/>
      <c r="GC8" s="228"/>
      <c r="GD8" s="228"/>
      <c r="GE8" s="228"/>
      <c r="GF8" s="228"/>
      <c r="GG8" s="228"/>
      <c r="GH8" s="228"/>
      <c r="GI8" s="228"/>
      <c r="GJ8" s="228"/>
      <c r="GK8" s="228"/>
      <c r="GL8" s="228"/>
      <c r="GM8" s="228"/>
      <c r="GN8" s="228"/>
      <c r="GO8" s="228"/>
      <c r="GP8" s="228"/>
      <c r="GQ8" s="228"/>
      <c r="GR8" s="228"/>
      <c r="GS8" s="228"/>
      <c r="GT8" s="228"/>
      <c r="GU8" s="228"/>
      <c r="GV8" s="228"/>
      <c r="GW8" s="228"/>
      <c r="GX8" s="228"/>
      <c r="GY8" s="228"/>
      <c r="GZ8" s="228"/>
      <c r="HA8" s="228"/>
      <c r="HB8" s="228"/>
      <c r="HC8" s="228"/>
      <c r="HD8" s="228"/>
      <c r="HE8" s="228"/>
      <c r="HF8" s="228"/>
      <c r="HG8" s="228"/>
      <c r="HH8" s="228"/>
      <c r="HI8" s="228"/>
      <c r="HJ8" s="228"/>
      <c r="HK8" s="228"/>
      <c r="HL8" s="228"/>
      <c r="HM8" s="228"/>
      <c r="HN8" s="228"/>
      <c r="HO8" s="228"/>
      <c r="HP8" s="228"/>
      <c r="HQ8" s="228"/>
      <c r="HR8" s="228"/>
      <c r="HS8" s="228"/>
      <c r="HT8" s="228"/>
      <c r="HU8" s="228"/>
      <c r="HV8" s="228"/>
      <c r="HW8" s="228"/>
      <c r="HX8" s="228"/>
      <c r="HY8" s="228"/>
      <c r="HZ8" s="228"/>
      <c r="IA8" s="228"/>
      <c r="IB8" s="228"/>
      <c r="IC8" s="228"/>
      <c r="ID8" s="228"/>
      <c r="IE8" s="228"/>
      <c r="IF8" s="228"/>
      <c r="IG8" s="228"/>
      <c r="IH8" s="228"/>
      <c r="II8" s="228"/>
      <c r="IJ8" s="228"/>
      <c r="IK8" s="228"/>
      <c r="IL8" s="228"/>
      <c r="IM8" s="228"/>
      <c r="IN8" s="228"/>
      <c r="IO8" s="228"/>
      <c r="IP8" s="228"/>
      <c r="IQ8" s="228"/>
      <c r="IR8" s="228"/>
      <c r="IS8" s="228"/>
      <c r="IT8" s="228"/>
      <c r="IU8" s="228"/>
      <c r="IV8" s="228"/>
    </row>
    <row r="9" spans="1:256">
      <c r="A9" s="227" t="s">
        <v>1206</v>
      </c>
      <c r="B9" s="228"/>
      <c r="C9" s="228"/>
      <c r="D9" s="228"/>
      <c r="E9" s="229"/>
      <c r="F9" s="228"/>
      <c r="G9" s="228"/>
      <c r="H9" s="228"/>
      <c r="I9" s="228"/>
      <c r="J9" s="228"/>
      <c r="K9" s="228"/>
      <c r="L9" s="228"/>
      <c r="M9" s="228"/>
      <c r="N9" s="228"/>
      <c r="O9" s="228"/>
      <c r="P9" s="228"/>
      <c r="Q9" s="228"/>
      <c r="R9" s="228"/>
      <c r="S9" s="228"/>
      <c r="T9" s="228"/>
      <c r="U9" s="228"/>
      <c r="V9" s="228"/>
      <c r="W9" s="228"/>
      <c r="X9" s="228"/>
      <c r="Y9" s="228"/>
      <c r="Z9" s="228"/>
      <c r="AA9" s="228"/>
      <c r="AB9" s="228"/>
      <c r="AC9" s="228"/>
      <c r="AD9" s="228"/>
      <c r="AE9" s="228"/>
      <c r="AF9" s="228"/>
      <c r="AG9" s="228"/>
      <c r="AH9" s="228"/>
      <c r="AI9" s="228"/>
      <c r="AJ9" s="228"/>
      <c r="AK9" s="228"/>
      <c r="AL9" s="228"/>
      <c r="AM9" s="228"/>
      <c r="AN9" s="228"/>
      <c r="AO9" s="228"/>
      <c r="AP9" s="228"/>
      <c r="AQ9" s="228"/>
      <c r="AR9" s="228"/>
      <c r="AS9" s="228"/>
      <c r="AT9" s="228"/>
      <c r="AU9" s="228"/>
      <c r="AV9" s="228"/>
      <c r="AW9" s="228"/>
      <c r="AX9" s="228"/>
      <c r="AY9" s="228"/>
      <c r="AZ9" s="228"/>
      <c r="BA9" s="228"/>
      <c r="BB9" s="228"/>
      <c r="BC9" s="228"/>
      <c r="BD9" s="228"/>
      <c r="BE9" s="228"/>
      <c r="BF9" s="228"/>
      <c r="BG9" s="228"/>
      <c r="BH9" s="228"/>
      <c r="BI9" s="228"/>
      <c r="BJ9" s="228"/>
      <c r="BK9" s="228"/>
      <c r="BL9" s="228"/>
      <c r="BM9" s="228"/>
      <c r="BN9" s="228"/>
      <c r="BO9" s="228"/>
      <c r="BP9" s="228"/>
      <c r="BQ9" s="228"/>
      <c r="BR9" s="228"/>
      <c r="BS9" s="228"/>
      <c r="BT9" s="228"/>
      <c r="BU9" s="228"/>
      <c r="BV9" s="228"/>
      <c r="BW9" s="228"/>
      <c r="BX9" s="228"/>
      <c r="BY9" s="228"/>
      <c r="BZ9" s="228"/>
      <c r="CA9" s="228"/>
      <c r="CB9" s="228"/>
      <c r="CC9" s="228"/>
      <c r="CD9" s="228"/>
      <c r="CE9" s="228"/>
      <c r="CF9" s="228"/>
      <c r="CG9" s="228"/>
      <c r="CH9" s="228"/>
      <c r="CI9" s="228"/>
      <c r="CJ9" s="228"/>
      <c r="CK9" s="228"/>
      <c r="CL9" s="228"/>
      <c r="CM9" s="228"/>
      <c r="CN9" s="228"/>
      <c r="CO9" s="228"/>
      <c r="CP9" s="228"/>
      <c r="CQ9" s="228"/>
      <c r="CR9" s="228"/>
      <c r="CS9" s="228"/>
      <c r="CT9" s="228"/>
      <c r="CU9" s="228"/>
      <c r="CV9" s="228"/>
      <c r="CW9" s="228"/>
      <c r="CX9" s="228"/>
      <c r="CY9" s="228"/>
      <c r="CZ9" s="228"/>
      <c r="DA9" s="228"/>
      <c r="DB9" s="228"/>
      <c r="DC9" s="228"/>
      <c r="DD9" s="228"/>
      <c r="DE9" s="228"/>
      <c r="DF9" s="228"/>
      <c r="DG9" s="228"/>
      <c r="DH9" s="228"/>
      <c r="DI9" s="228"/>
      <c r="DJ9" s="228"/>
      <c r="DK9" s="228"/>
      <c r="DL9" s="228"/>
      <c r="DM9" s="228"/>
      <c r="DN9" s="228"/>
      <c r="DO9" s="228"/>
      <c r="DP9" s="228"/>
      <c r="DQ9" s="228"/>
      <c r="DR9" s="228"/>
      <c r="DS9" s="228"/>
      <c r="DT9" s="228"/>
      <c r="DU9" s="228"/>
      <c r="DV9" s="228"/>
      <c r="DW9" s="228"/>
      <c r="DX9" s="228"/>
      <c r="DY9" s="228"/>
      <c r="DZ9" s="228"/>
      <c r="EA9" s="228"/>
      <c r="EB9" s="228"/>
      <c r="EC9" s="228"/>
      <c r="ED9" s="228"/>
      <c r="EE9" s="228"/>
      <c r="EF9" s="228"/>
      <c r="EG9" s="228"/>
      <c r="EH9" s="228"/>
      <c r="EI9" s="228"/>
      <c r="EJ9" s="228"/>
      <c r="EK9" s="228"/>
      <c r="EL9" s="228"/>
      <c r="EM9" s="228"/>
      <c r="EN9" s="228"/>
      <c r="EO9" s="228"/>
      <c r="EP9" s="228"/>
      <c r="EQ9" s="228"/>
      <c r="ER9" s="228"/>
      <c r="ES9" s="228"/>
      <c r="ET9" s="228"/>
      <c r="EU9" s="228"/>
      <c r="EV9" s="228"/>
      <c r="EW9" s="228"/>
      <c r="EX9" s="228"/>
      <c r="EY9" s="228"/>
      <c r="EZ9" s="228"/>
      <c r="FA9" s="228"/>
      <c r="FB9" s="228"/>
      <c r="FC9" s="228"/>
      <c r="FD9" s="228"/>
      <c r="FE9" s="228"/>
      <c r="FF9" s="228"/>
      <c r="FG9" s="228"/>
      <c r="FH9" s="228"/>
      <c r="FI9" s="228"/>
      <c r="FJ9" s="228"/>
      <c r="FK9" s="228"/>
      <c r="FL9" s="228"/>
      <c r="FM9" s="228"/>
      <c r="FN9" s="228"/>
      <c r="FO9" s="228"/>
      <c r="FP9" s="228"/>
      <c r="FQ9" s="228"/>
      <c r="FR9" s="228"/>
      <c r="FS9" s="228"/>
      <c r="FT9" s="228"/>
      <c r="FU9" s="228"/>
      <c r="FV9" s="228"/>
      <c r="FW9" s="228"/>
      <c r="FX9" s="228"/>
      <c r="FY9" s="228"/>
      <c r="FZ9" s="228"/>
      <c r="GA9" s="228"/>
      <c r="GB9" s="228"/>
      <c r="GC9" s="228"/>
      <c r="GD9" s="228"/>
      <c r="GE9" s="228"/>
      <c r="GF9" s="228"/>
      <c r="GG9" s="228"/>
      <c r="GH9" s="228"/>
      <c r="GI9" s="228"/>
      <c r="GJ9" s="228"/>
      <c r="GK9" s="228"/>
      <c r="GL9" s="228"/>
      <c r="GM9" s="228"/>
      <c r="GN9" s="228"/>
      <c r="GO9" s="228"/>
      <c r="GP9" s="228"/>
      <c r="GQ9" s="228"/>
      <c r="GR9" s="228"/>
      <c r="GS9" s="228"/>
      <c r="GT9" s="228"/>
      <c r="GU9" s="228"/>
      <c r="GV9" s="228"/>
      <c r="GW9" s="228"/>
      <c r="GX9" s="228"/>
      <c r="GY9" s="228"/>
      <c r="GZ9" s="228"/>
      <c r="HA9" s="228"/>
      <c r="HB9" s="228"/>
      <c r="HC9" s="228"/>
      <c r="HD9" s="228"/>
      <c r="HE9" s="228"/>
      <c r="HF9" s="228"/>
      <c r="HG9" s="228"/>
      <c r="HH9" s="228"/>
      <c r="HI9" s="228"/>
      <c r="HJ9" s="228"/>
      <c r="HK9" s="228"/>
      <c r="HL9" s="228"/>
      <c r="HM9" s="228"/>
      <c r="HN9" s="228"/>
      <c r="HO9" s="228"/>
      <c r="HP9" s="228"/>
      <c r="HQ9" s="228"/>
      <c r="HR9" s="228"/>
      <c r="HS9" s="228"/>
      <c r="HT9" s="228"/>
      <c r="HU9" s="228"/>
      <c r="HV9" s="228"/>
      <c r="HW9" s="228"/>
      <c r="HX9" s="228"/>
      <c r="HY9" s="228"/>
      <c r="HZ9" s="228"/>
      <c r="IA9" s="228"/>
      <c r="IB9" s="228"/>
      <c r="IC9" s="228"/>
      <c r="ID9" s="228"/>
      <c r="IE9" s="228"/>
      <c r="IF9" s="228"/>
      <c r="IG9" s="228"/>
      <c r="IH9" s="228"/>
      <c r="II9" s="228"/>
      <c r="IJ9" s="228"/>
      <c r="IK9" s="228"/>
      <c r="IL9" s="228"/>
      <c r="IM9" s="228"/>
      <c r="IN9" s="228"/>
      <c r="IO9" s="228"/>
      <c r="IP9" s="228"/>
      <c r="IQ9" s="228"/>
      <c r="IR9" s="228"/>
      <c r="IS9" s="228"/>
      <c r="IT9" s="228"/>
      <c r="IU9" s="228"/>
      <c r="IV9" s="228"/>
    </row>
    <row r="10" spans="1:256">
      <c r="A10" s="227" t="s">
        <v>1207</v>
      </c>
      <c r="B10" s="228"/>
      <c r="C10" s="228"/>
      <c r="D10" s="228"/>
      <c r="E10" s="229"/>
      <c r="F10" s="228"/>
      <c r="G10" s="228"/>
      <c r="H10" s="228"/>
      <c r="I10" s="228"/>
      <c r="J10" s="228"/>
      <c r="K10" s="228"/>
      <c r="L10" s="228"/>
      <c r="M10" s="228"/>
      <c r="N10" s="228"/>
      <c r="O10" s="228"/>
      <c r="P10" s="228"/>
      <c r="Q10" s="228"/>
      <c r="R10" s="228"/>
      <c r="S10" s="228"/>
      <c r="T10" s="228"/>
      <c r="U10" s="228"/>
      <c r="V10" s="228"/>
      <c r="W10" s="228"/>
      <c r="X10" s="228"/>
      <c r="Y10" s="228"/>
      <c r="Z10" s="228"/>
      <c r="AA10" s="228"/>
      <c r="AB10" s="228"/>
      <c r="AC10" s="228"/>
      <c r="AD10" s="228"/>
      <c r="AE10" s="228"/>
      <c r="AF10" s="228"/>
      <c r="AG10" s="228"/>
      <c r="AH10" s="228"/>
      <c r="AI10" s="228"/>
      <c r="AJ10" s="228"/>
      <c r="AK10" s="228"/>
      <c r="AL10" s="228"/>
      <c r="AM10" s="228"/>
      <c r="AN10" s="228"/>
      <c r="AO10" s="228"/>
      <c r="AP10" s="228"/>
      <c r="AQ10" s="228"/>
      <c r="AR10" s="228"/>
      <c r="AS10" s="228"/>
      <c r="AT10" s="228"/>
      <c r="AU10" s="228"/>
      <c r="AV10" s="228"/>
      <c r="AW10" s="228"/>
      <c r="AX10" s="228"/>
      <c r="AY10" s="228"/>
      <c r="AZ10" s="228"/>
      <c r="BA10" s="228"/>
      <c r="BB10" s="228"/>
      <c r="BC10" s="228"/>
      <c r="BD10" s="228"/>
      <c r="BE10" s="228"/>
      <c r="BF10" s="228"/>
      <c r="BG10" s="228"/>
      <c r="BH10" s="228"/>
      <c r="BI10" s="228"/>
      <c r="BJ10" s="228"/>
      <c r="BK10" s="228"/>
      <c r="BL10" s="228"/>
      <c r="BM10" s="228"/>
      <c r="BN10" s="228"/>
      <c r="BO10" s="228"/>
      <c r="BP10" s="228"/>
      <c r="BQ10" s="228"/>
      <c r="BR10" s="228"/>
      <c r="BS10" s="228"/>
      <c r="BT10" s="228"/>
      <c r="BU10" s="228"/>
      <c r="BV10" s="228"/>
      <c r="BW10" s="228"/>
      <c r="BX10" s="228"/>
      <c r="BY10" s="228"/>
      <c r="BZ10" s="228"/>
      <c r="CA10" s="228"/>
      <c r="CB10" s="228"/>
      <c r="CC10" s="228"/>
      <c r="CD10" s="228"/>
      <c r="CE10" s="228"/>
      <c r="CF10" s="228"/>
      <c r="CG10" s="228"/>
      <c r="CH10" s="228"/>
      <c r="CI10" s="228"/>
      <c r="CJ10" s="228"/>
      <c r="CK10" s="228"/>
      <c r="CL10" s="228"/>
      <c r="CM10" s="228"/>
      <c r="CN10" s="228"/>
      <c r="CO10" s="228"/>
      <c r="CP10" s="228"/>
      <c r="CQ10" s="228"/>
      <c r="CR10" s="228"/>
      <c r="CS10" s="228"/>
      <c r="CT10" s="228"/>
      <c r="CU10" s="228"/>
      <c r="CV10" s="228"/>
      <c r="CW10" s="228"/>
      <c r="CX10" s="228"/>
      <c r="CY10" s="228"/>
      <c r="CZ10" s="228"/>
      <c r="DA10" s="228"/>
      <c r="DB10" s="228"/>
      <c r="DC10" s="228"/>
      <c r="DD10" s="228"/>
      <c r="DE10" s="228"/>
      <c r="DF10" s="228"/>
      <c r="DG10" s="228"/>
      <c r="DH10" s="228"/>
      <c r="DI10" s="228"/>
      <c r="DJ10" s="228"/>
      <c r="DK10" s="228"/>
      <c r="DL10" s="228"/>
      <c r="DM10" s="228"/>
      <c r="DN10" s="228"/>
      <c r="DO10" s="228"/>
      <c r="DP10" s="228"/>
      <c r="DQ10" s="228"/>
      <c r="DR10" s="228"/>
      <c r="DS10" s="228"/>
      <c r="DT10" s="228"/>
      <c r="DU10" s="228"/>
      <c r="DV10" s="228"/>
      <c r="DW10" s="228"/>
      <c r="DX10" s="228"/>
      <c r="DY10" s="228"/>
      <c r="DZ10" s="228"/>
      <c r="EA10" s="228"/>
      <c r="EB10" s="228"/>
      <c r="EC10" s="228"/>
      <c r="ED10" s="228"/>
      <c r="EE10" s="228"/>
      <c r="EF10" s="228"/>
      <c r="EG10" s="228"/>
      <c r="EH10" s="228"/>
      <c r="EI10" s="228"/>
      <c r="EJ10" s="228"/>
      <c r="EK10" s="228"/>
      <c r="EL10" s="228"/>
      <c r="EM10" s="228"/>
      <c r="EN10" s="228"/>
      <c r="EO10" s="228"/>
      <c r="EP10" s="228"/>
      <c r="EQ10" s="228"/>
      <c r="ER10" s="228"/>
      <c r="ES10" s="228"/>
      <c r="ET10" s="228"/>
      <c r="EU10" s="228"/>
      <c r="EV10" s="228"/>
      <c r="EW10" s="228"/>
      <c r="EX10" s="228"/>
      <c r="EY10" s="228"/>
      <c r="EZ10" s="228"/>
      <c r="FA10" s="228"/>
      <c r="FB10" s="228"/>
      <c r="FC10" s="228"/>
      <c r="FD10" s="228"/>
      <c r="FE10" s="228"/>
      <c r="FF10" s="228"/>
      <c r="FG10" s="228"/>
      <c r="FH10" s="228"/>
      <c r="FI10" s="228"/>
      <c r="FJ10" s="228"/>
      <c r="FK10" s="228"/>
      <c r="FL10" s="228"/>
      <c r="FM10" s="228"/>
      <c r="FN10" s="228"/>
      <c r="FO10" s="228"/>
      <c r="FP10" s="228"/>
      <c r="FQ10" s="228"/>
      <c r="FR10" s="228"/>
      <c r="FS10" s="228"/>
      <c r="FT10" s="228"/>
      <c r="FU10" s="228"/>
      <c r="FV10" s="228"/>
      <c r="FW10" s="228"/>
      <c r="FX10" s="228"/>
      <c r="FY10" s="228"/>
      <c r="FZ10" s="228"/>
      <c r="GA10" s="228"/>
      <c r="GB10" s="228"/>
      <c r="GC10" s="228"/>
      <c r="GD10" s="228"/>
      <c r="GE10" s="228"/>
      <c r="GF10" s="228"/>
      <c r="GG10" s="228"/>
      <c r="GH10" s="228"/>
      <c r="GI10" s="228"/>
      <c r="GJ10" s="228"/>
      <c r="GK10" s="228"/>
      <c r="GL10" s="228"/>
      <c r="GM10" s="228"/>
      <c r="GN10" s="228"/>
      <c r="GO10" s="228"/>
      <c r="GP10" s="228"/>
      <c r="GQ10" s="228"/>
      <c r="GR10" s="228"/>
      <c r="GS10" s="228"/>
      <c r="GT10" s="228"/>
      <c r="GU10" s="228"/>
      <c r="GV10" s="228"/>
      <c r="GW10" s="228"/>
      <c r="GX10" s="228"/>
      <c r="GY10" s="228"/>
      <c r="GZ10" s="228"/>
      <c r="HA10" s="228"/>
      <c r="HB10" s="228"/>
      <c r="HC10" s="228"/>
      <c r="HD10" s="228"/>
      <c r="HE10" s="228"/>
      <c r="HF10" s="228"/>
      <c r="HG10" s="228"/>
      <c r="HH10" s="228"/>
      <c r="HI10" s="228"/>
      <c r="HJ10" s="228"/>
      <c r="HK10" s="228"/>
      <c r="HL10" s="228"/>
      <c r="HM10" s="228"/>
      <c r="HN10" s="228"/>
      <c r="HO10" s="228"/>
      <c r="HP10" s="228"/>
      <c r="HQ10" s="228"/>
      <c r="HR10" s="228"/>
      <c r="HS10" s="228"/>
      <c r="HT10" s="228"/>
      <c r="HU10" s="228"/>
      <c r="HV10" s="228"/>
      <c r="HW10" s="228"/>
      <c r="HX10" s="228"/>
      <c r="HY10" s="228"/>
      <c r="HZ10" s="228"/>
      <c r="IA10" s="228"/>
      <c r="IB10" s="228"/>
      <c r="IC10" s="228"/>
      <c r="ID10" s="228"/>
      <c r="IE10" s="228"/>
      <c r="IF10" s="228"/>
      <c r="IG10" s="228"/>
      <c r="IH10" s="228"/>
      <c r="II10" s="228"/>
      <c r="IJ10" s="228"/>
      <c r="IK10" s="228"/>
      <c r="IL10" s="228"/>
      <c r="IM10" s="228"/>
      <c r="IN10" s="228"/>
      <c r="IO10" s="228"/>
      <c r="IP10" s="228"/>
      <c r="IQ10" s="228"/>
      <c r="IR10" s="228"/>
      <c r="IS10" s="228"/>
      <c r="IT10" s="228"/>
      <c r="IU10" s="228"/>
      <c r="IV10" s="228"/>
    </row>
    <row r="11" spans="1:256">
      <c r="A11" s="227"/>
      <c r="B11" s="228"/>
      <c r="C11" s="228"/>
      <c r="D11" s="228"/>
      <c r="E11" s="229"/>
      <c r="F11" s="228"/>
      <c r="G11" s="228"/>
      <c r="H11" s="228"/>
      <c r="I11" s="228"/>
      <c r="J11" s="228"/>
      <c r="K11" s="228"/>
      <c r="L11" s="228"/>
      <c r="M11" s="228"/>
      <c r="N11" s="228"/>
      <c r="O11" s="228"/>
      <c r="P11" s="228"/>
      <c r="Q11" s="228"/>
      <c r="R11" s="228"/>
      <c r="S11" s="228"/>
      <c r="T11" s="228"/>
      <c r="U11" s="228"/>
      <c r="V11" s="228"/>
      <c r="W11" s="228"/>
      <c r="X11" s="228"/>
      <c r="Y11" s="228"/>
      <c r="Z11" s="228"/>
      <c r="AA11" s="228"/>
      <c r="AB11" s="228"/>
      <c r="AC11" s="228"/>
      <c r="AD11" s="228"/>
      <c r="AE11" s="228"/>
      <c r="AF11" s="228"/>
      <c r="AG11" s="228"/>
      <c r="AH11" s="228"/>
      <c r="AI11" s="228"/>
      <c r="AJ11" s="228"/>
      <c r="AK11" s="228"/>
      <c r="AL11" s="228"/>
      <c r="AM11" s="228"/>
      <c r="AN11" s="228"/>
      <c r="AO11" s="228"/>
      <c r="AP11" s="228"/>
      <c r="AQ11" s="228"/>
      <c r="AR11" s="228"/>
      <c r="AS11" s="228"/>
      <c r="AT11" s="228"/>
      <c r="AU11" s="228"/>
      <c r="AV11" s="228"/>
      <c r="AW11" s="228"/>
      <c r="AX11" s="228"/>
      <c r="AY11" s="228"/>
      <c r="AZ11" s="228"/>
      <c r="BA11" s="228"/>
      <c r="BB11" s="228"/>
      <c r="BC11" s="228"/>
      <c r="BD11" s="228"/>
      <c r="BE11" s="228"/>
      <c r="BF11" s="228"/>
      <c r="BG11" s="228"/>
      <c r="BH11" s="228"/>
      <c r="BI11" s="228"/>
      <c r="BJ11" s="228"/>
      <c r="BK11" s="228"/>
      <c r="BL11" s="228"/>
      <c r="BM11" s="228"/>
      <c r="BN11" s="228"/>
      <c r="BO11" s="228"/>
      <c r="BP11" s="228"/>
      <c r="BQ11" s="228"/>
      <c r="BR11" s="228"/>
      <c r="BS11" s="228"/>
      <c r="BT11" s="228"/>
      <c r="BU11" s="228"/>
      <c r="BV11" s="228"/>
      <c r="BW11" s="228"/>
      <c r="BX11" s="228"/>
      <c r="BY11" s="228"/>
      <c r="BZ11" s="228"/>
      <c r="CA11" s="228"/>
      <c r="CB11" s="228"/>
      <c r="CC11" s="228"/>
      <c r="CD11" s="228"/>
      <c r="CE11" s="228"/>
      <c r="CF11" s="228"/>
      <c r="CG11" s="228"/>
      <c r="CH11" s="228"/>
      <c r="CI11" s="228"/>
      <c r="CJ11" s="228"/>
      <c r="CK11" s="228"/>
      <c r="CL11" s="228"/>
      <c r="CM11" s="228"/>
      <c r="CN11" s="228"/>
      <c r="CO11" s="228"/>
      <c r="CP11" s="228"/>
      <c r="CQ11" s="228"/>
      <c r="CR11" s="228"/>
      <c r="CS11" s="228"/>
      <c r="CT11" s="228"/>
      <c r="CU11" s="228"/>
      <c r="CV11" s="228"/>
      <c r="CW11" s="228"/>
      <c r="CX11" s="228"/>
      <c r="CY11" s="228"/>
      <c r="CZ11" s="228"/>
      <c r="DA11" s="228"/>
      <c r="DB11" s="228"/>
      <c r="DC11" s="228"/>
      <c r="DD11" s="228"/>
      <c r="DE11" s="228"/>
      <c r="DF11" s="228"/>
      <c r="DG11" s="228"/>
      <c r="DH11" s="228"/>
      <c r="DI11" s="228"/>
      <c r="DJ11" s="228"/>
      <c r="DK11" s="228"/>
      <c r="DL11" s="228"/>
      <c r="DM11" s="228"/>
      <c r="DN11" s="228"/>
      <c r="DO11" s="228"/>
      <c r="DP11" s="228"/>
      <c r="DQ11" s="228"/>
      <c r="DR11" s="228"/>
      <c r="DS11" s="228"/>
      <c r="DT11" s="228"/>
      <c r="DU11" s="228"/>
      <c r="DV11" s="228"/>
      <c r="DW11" s="228"/>
      <c r="DX11" s="228"/>
      <c r="DY11" s="228"/>
      <c r="DZ11" s="228"/>
      <c r="EA11" s="228"/>
      <c r="EB11" s="228"/>
      <c r="EC11" s="228"/>
      <c r="ED11" s="228"/>
      <c r="EE11" s="228"/>
      <c r="EF11" s="228"/>
      <c r="EG11" s="228"/>
      <c r="EH11" s="228"/>
      <c r="EI11" s="228"/>
      <c r="EJ11" s="228"/>
      <c r="EK11" s="228"/>
      <c r="EL11" s="228"/>
      <c r="EM11" s="228"/>
      <c r="EN11" s="228"/>
      <c r="EO11" s="228"/>
      <c r="EP11" s="228"/>
      <c r="EQ11" s="228"/>
      <c r="ER11" s="228"/>
      <c r="ES11" s="228"/>
      <c r="ET11" s="228"/>
      <c r="EU11" s="228"/>
      <c r="EV11" s="228"/>
      <c r="EW11" s="228"/>
      <c r="EX11" s="228"/>
      <c r="EY11" s="228"/>
      <c r="EZ11" s="228"/>
      <c r="FA11" s="228"/>
      <c r="FB11" s="228"/>
      <c r="FC11" s="228"/>
      <c r="FD11" s="228"/>
      <c r="FE11" s="228"/>
      <c r="FF11" s="228"/>
      <c r="FG11" s="228"/>
      <c r="FH11" s="228"/>
      <c r="FI11" s="228"/>
      <c r="FJ11" s="228"/>
      <c r="FK11" s="228"/>
      <c r="FL11" s="228"/>
      <c r="FM11" s="228"/>
      <c r="FN11" s="228"/>
      <c r="FO11" s="228"/>
      <c r="FP11" s="228"/>
      <c r="FQ11" s="228"/>
      <c r="FR11" s="228"/>
      <c r="FS11" s="228"/>
      <c r="FT11" s="228"/>
      <c r="FU11" s="228"/>
      <c r="FV11" s="228"/>
      <c r="FW11" s="228"/>
      <c r="FX11" s="228"/>
      <c r="FY11" s="228"/>
      <c r="FZ11" s="228"/>
      <c r="GA11" s="228"/>
      <c r="GB11" s="228"/>
      <c r="GC11" s="228"/>
      <c r="GD11" s="228"/>
      <c r="GE11" s="228"/>
      <c r="GF11" s="228"/>
      <c r="GG11" s="228"/>
      <c r="GH11" s="228"/>
      <c r="GI11" s="228"/>
      <c r="GJ11" s="228"/>
      <c r="GK11" s="228"/>
      <c r="GL11" s="228"/>
      <c r="GM11" s="228"/>
      <c r="GN11" s="228"/>
      <c r="GO11" s="228"/>
      <c r="GP11" s="228"/>
      <c r="GQ11" s="228"/>
      <c r="GR11" s="228"/>
      <c r="GS11" s="228"/>
      <c r="GT11" s="228"/>
      <c r="GU11" s="228"/>
      <c r="GV11" s="228"/>
      <c r="GW11" s="228"/>
      <c r="GX11" s="228"/>
      <c r="GY11" s="228"/>
      <c r="GZ11" s="228"/>
      <c r="HA11" s="228"/>
      <c r="HB11" s="228"/>
      <c r="HC11" s="228"/>
      <c r="HD11" s="228"/>
      <c r="HE11" s="228"/>
      <c r="HF11" s="228"/>
      <c r="HG11" s="228"/>
      <c r="HH11" s="228"/>
      <c r="HI11" s="228"/>
      <c r="HJ11" s="228"/>
      <c r="HK11" s="228"/>
      <c r="HL11" s="228"/>
      <c r="HM11" s="228"/>
      <c r="HN11" s="228"/>
      <c r="HO11" s="228"/>
      <c r="HP11" s="228"/>
      <c r="HQ11" s="228"/>
      <c r="HR11" s="228"/>
      <c r="HS11" s="228"/>
      <c r="HT11" s="228"/>
      <c r="HU11" s="228"/>
      <c r="HV11" s="228"/>
      <c r="HW11" s="228"/>
      <c r="HX11" s="228"/>
      <c r="HY11" s="228"/>
      <c r="HZ11" s="228"/>
      <c r="IA11" s="228"/>
      <c r="IB11" s="228"/>
      <c r="IC11" s="228"/>
      <c r="ID11" s="228"/>
      <c r="IE11" s="228"/>
      <c r="IF11" s="228"/>
      <c r="IG11" s="228"/>
      <c r="IH11" s="228"/>
      <c r="II11" s="228"/>
      <c r="IJ11" s="228"/>
      <c r="IK11" s="228"/>
      <c r="IL11" s="228"/>
      <c r="IM11" s="228"/>
      <c r="IN11" s="228"/>
      <c r="IO11" s="228"/>
      <c r="IP11" s="228"/>
      <c r="IQ11" s="228"/>
      <c r="IR11" s="228"/>
      <c r="IS11" s="228"/>
      <c r="IT11" s="228"/>
      <c r="IU11" s="228"/>
      <c r="IV11" s="228"/>
    </row>
    <row r="12" spans="1:256">
      <c r="A12" s="227" t="s">
        <v>1208</v>
      </c>
      <c r="B12" s="228"/>
      <c r="C12" s="228"/>
      <c r="D12" s="228"/>
      <c r="E12" s="229"/>
      <c r="F12" s="228"/>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228"/>
      <c r="AE12" s="228"/>
      <c r="AF12" s="228"/>
      <c r="AG12" s="228"/>
      <c r="AH12" s="228"/>
      <c r="AI12" s="228"/>
      <c r="AJ12" s="228"/>
      <c r="AK12" s="228"/>
      <c r="AL12" s="228"/>
      <c r="AM12" s="228"/>
      <c r="AN12" s="228"/>
      <c r="AO12" s="228"/>
      <c r="AP12" s="228"/>
      <c r="AQ12" s="228"/>
      <c r="AR12" s="228"/>
      <c r="AS12" s="228"/>
      <c r="AT12" s="228"/>
      <c r="AU12" s="228"/>
      <c r="AV12" s="228"/>
      <c r="AW12" s="228"/>
      <c r="AX12" s="228"/>
      <c r="AY12" s="228"/>
      <c r="AZ12" s="228"/>
      <c r="BA12" s="228"/>
      <c r="BB12" s="228"/>
      <c r="BC12" s="228"/>
      <c r="BD12" s="228"/>
      <c r="BE12" s="228"/>
      <c r="BF12" s="228"/>
      <c r="BG12" s="228"/>
      <c r="BH12" s="228"/>
      <c r="BI12" s="228"/>
      <c r="BJ12" s="228"/>
      <c r="BK12" s="228"/>
      <c r="BL12" s="228"/>
      <c r="BM12" s="228"/>
      <c r="BN12" s="228"/>
      <c r="BO12" s="228"/>
      <c r="BP12" s="228"/>
      <c r="BQ12" s="228"/>
      <c r="BR12" s="228"/>
      <c r="BS12" s="228"/>
      <c r="BT12" s="228"/>
      <c r="BU12" s="228"/>
      <c r="BV12" s="228"/>
      <c r="BW12" s="228"/>
      <c r="BX12" s="228"/>
      <c r="BY12" s="228"/>
      <c r="BZ12" s="228"/>
      <c r="CA12" s="228"/>
      <c r="CB12" s="228"/>
      <c r="CC12" s="228"/>
      <c r="CD12" s="228"/>
      <c r="CE12" s="228"/>
      <c r="CF12" s="228"/>
      <c r="CG12" s="228"/>
      <c r="CH12" s="228"/>
      <c r="CI12" s="228"/>
      <c r="CJ12" s="228"/>
      <c r="CK12" s="228"/>
      <c r="CL12" s="228"/>
      <c r="CM12" s="228"/>
      <c r="CN12" s="228"/>
      <c r="CO12" s="228"/>
      <c r="CP12" s="228"/>
      <c r="CQ12" s="228"/>
      <c r="CR12" s="228"/>
      <c r="CS12" s="228"/>
      <c r="CT12" s="228"/>
      <c r="CU12" s="228"/>
      <c r="CV12" s="228"/>
      <c r="CW12" s="228"/>
      <c r="CX12" s="228"/>
      <c r="CY12" s="228"/>
      <c r="CZ12" s="228"/>
      <c r="DA12" s="228"/>
      <c r="DB12" s="228"/>
      <c r="DC12" s="228"/>
      <c r="DD12" s="228"/>
      <c r="DE12" s="228"/>
      <c r="DF12" s="228"/>
      <c r="DG12" s="228"/>
      <c r="DH12" s="228"/>
      <c r="DI12" s="228"/>
      <c r="DJ12" s="228"/>
      <c r="DK12" s="228"/>
      <c r="DL12" s="228"/>
      <c r="DM12" s="228"/>
      <c r="DN12" s="228"/>
      <c r="DO12" s="228"/>
      <c r="DP12" s="228"/>
      <c r="DQ12" s="228"/>
      <c r="DR12" s="228"/>
      <c r="DS12" s="228"/>
      <c r="DT12" s="228"/>
      <c r="DU12" s="228"/>
      <c r="DV12" s="228"/>
      <c r="DW12" s="228"/>
      <c r="DX12" s="228"/>
      <c r="DY12" s="228"/>
      <c r="DZ12" s="228"/>
      <c r="EA12" s="228"/>
      <c r="EB12" s="228"/>
      <c r="EC12" s="228"/>
      <c r="ED12" s="228"/>
      <c r="EE12" s="228"/>
      <c r="EF12" s="228"/>
      <c r="EG12" s="228"/>
      <c r="EH12" s="228"/>
      <c r="EI12" s="228"/>
      <c r="EJ12" s="228"/>
      <c r="EK12" s="228"/>
      <c r="EL12" s="228"/>
      <c r="EM12" s="228"/>
      <c r="EN12" s="228"/>
      <c r="EO12" s="228"/>
      <c r="EP12" s="228"/>
      <c r="EQ12" s="228"/>
      <c r="ER12" s="228"/>
      <c r="ES12" s="228"/>
      <c r="ET12" s="228"/>
      <c r="EU12" s="228"/>
      <c r="EV12" s="228"/>
      <c r="EW12" s="228"/>
      <c r="EX12" s="228"/>
      <c r="EY12" s="228"/>
      <c r="EZ12" s="228"/>
      <c r="FA12" s="228"/>
      <c r="FB12" s="228"/>
      <c r="FC12" s="228"/>
      <c r="FD12" s="228"/>
      <c r="FE12" s="228"/>
      <c r="FF12" s="228"/>
      <c r="FG12" s="228"/>
      <c r="FH12" s="228"/>
      <c r="FI12" s="228"/>
      <c r="FJ12" s="228"/>
      <c r="FK12" s="228"/>
      <c r="FL12" s="228"/>
      <c r="FM12" s="228"/>
      <c r="FN12" s="228"/>
      <c r="FO12" s="228"/>
      <c r="FP12" s="228"/>
      <c r="FQ12" s="228"/>
      <c r="FR12" s="228"/>
      <c r="FS12" s="228"/>
      <c r="FT12" s="228"/>
      <c r="FU12" s="228"/>
      <c r="FV12" s="228"/>
      <c r="FW12" s="228"/>
      <c r="FX12" s="228"/>
      <c r="FY12" s="228"/>
      <c r="FZ12" s="228"/>
      <c r="GA12" s="228"/>
      <c r="GB12" s="228"/>
      <c r="GC12" s="228"/>
      <c r="GD12" s="228"/>
      <c r="GE12" s="228"/>
      <c r="GF12" s="228"/>
      <c r="GG12" s="228"/>
      <c r="GH12" s="228"/>
      <c r="GI12" s="228"/>
      <c r="GJ12" s="228"/>
      <c r="GK12" s="228"/>
      <c r="GL12" s="228"/>
      <c r="GM12" s="228"/>
      <c r="GN12" s="228"/>
      <c r="GO12" s="228"/>
      <c r="GP12" s="228"/>
      <c r="GQ12" s="228"/>
      <c r="GR12" s="228"/>
      <c r="GS12" s="228"/>
      <c r="GT12" s="228"/>
      <c r="GU12" s="228"/>
      <c r="GV12" s="228"/>
      <c r="GW12" s="228"/>
      <c r="GX12" s="228"/>
      <c r="GY12" s="228"/>
      <c r="GZ12" s="228"/>
      <c r="HA12" s="228"/>
      <c r="HB12" s="228"/>
      <c r="HC12" s="228"/>
      <c r="HD12" s="228"/>
      <c r="HE12" s="228"/>
      <c r="HF12" s="228"/>
      <c r="HG12" s="228"/>
      <c r="HH12" s="228"/>
      <c r="HI12" s="228"/>
      <c r="HJ12" s="228"/>
      <c r="HK12" s="228"/>
      <c r="HL12" s="228"/>
      <c r="HM12" s="228"/>
      <c r="HN12" s="228"/>
      <c r="HO12" s="228"/>
      <c r="HP12" s="228"/>
      <c r="HQ12" s="228"/>
      <c r="HR12" s="228"/>
      <c r="HS12" s="228"/>
      <c r="HT12" s="228"/>
      <c r="HU12" s="228"/>
      <c r="HV12" s="228"/>
      <c r="HW12" s="228"/>
      <c r="HX12" s="228"/>
      <c r="HY12" s="228"/>
      <c r="HZ12" s="228"/>
      <c r="IA12" s="228"/>
      <c r="IB12" s="228"/>
      <c r="IC12" s="228"/>
      <c r="ID12" s="228"/>
      <c r="IE12" s="228"/>
      <c r="IF12" s="228"/>
      <c r="IG12" s="228"/>
      <c r="IH12" s="228"/>
      <c r="II12" s="228"/>
      <c r="IJ12" s="228"/>
      <c r="IK12" s="228"/>
      <c r="IL12" s="228"/>
      <c r="IM12" s="228"/>
      <c r="IN12" s="228"/>
      <c r="IO12" s="228"/>
      <c r="IP12" s="228"/>
      <c r="IQ12" s="228"/>
      <c r="IR12" s="228"/>
      <c r="IS12" s="228"/>
      <c r="IT12" s="228"/>
      <c r="IU12" s="228"/>
      <c r="IV12" s="228"/>
    </row>
    <row r="13" spans="1:256">
      <c r="A13" s="227" t="s">
        <v>1511</v>
      </c>
      <c r="B13" s="228"/>
      <c r="C13" s="228"/>
      <c r="D13" s="228"/>
      <c r="E13" s="229"/>
      <c r="F13" s="228"/>
      <c r="G13" s="228"/>
      <c r="H13" s="228"/>
      <c r="I13" s="228"/>
      <c r="J13" s="228"/>
      <c r="K13" s="228"/>
      <c r="L13" s="228"/>
      <c r="M13" s="228"/>
      <c r="N13" s="228"/>
      <c r="O13" s="228"/>
      <c r="P13" s="228"/>
      <c r="Q13" s="228"/>
      <c r="R13" s="228"/>
      <c r="S13" s="228"/>
      <c r="T13" s="228"/>
      <c r="U13" s="228"/>
      <c r="V13" s="228"/>
      <c r="W13" s="228"/>
      <c r="X13" s="228"/>
      <c r="Y13" s="228"/>
      <c r="Z13" s="228"/>
      <c r="AA13" s="228"/>
      <c r="AB13" s="228"/>
      <c r="AC13" s="228"/>
      <c r="AD13" s="228"/>
      <c r="AE13" s="228"/>
      <c r="AF13" s="228"/>
      <c r="AG13" s="228"/>
      <c r="AH13" s="228"/>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c r="BW13" s="228"/>
      <c r="BX13" s="228"/>
      <c r="BY13" s="228"/>
      <c r="BZ13" s="228"/>
      <c r="CA13" s="228"/>
      <c r="CB13" s="228"/>
      <c r="CC13" s="228"/>
      <c r="CD13" s="228"/>
      <c r="CE13" s="228"/>
      <c r="CF13" s="228"/>
      <c r="CG13" s="228"/>
      <c r="CH13" s="228"/>
      <c r="CI13" s="228"/>
      <c r="CJ13" s="228"/>
      <c r="CK13" s="228"/>
      <c r="CL13" s="228"/>
      <c r="CM13" s="228"/>
      <c r="CN13" s="228"/>
      <c r="CO13" s="228"/>
      <c r="CP13" s="228"/>
      <c r="CQ13" s="228"/>
      <c r="CR13" s="228"/>
      <c r="CS13" s="228"/>
      <c r="CT13" s="228"/>
      <c r="CU13" s="228"/>
      <c r="CV13" s="228"/>
      <c r="CW13" s="228"/>
      <c r="CX13" s="228"/>
      <c r="CY13" s="228"/>
      <c r="CZ13" s="228"/>
      <c r="DA13" s="228"/>
      <c r="DB13" s="228"/>
      <c r="DC13" s="228"/>
      <c r="DD13" s="228"/>
      <c r="DE13" s="228"/>
      <c r="DF13" s="228"/>
      <c r="DG13" s="228"/>
      <c r="DH13" s="228"/>
      <c r="DI13" s="228"/>
      <c r="DJ13" s="228"/>
      <c r="DK13" s="228"/>
      <c r="DL13" s="228"/>
      <c r="DM13" s="228"/>
      <c r="DN13" s="228"/>
      <c r="DO13" s="228"/>
      <c r="DP13" s="228"/>
      <c r="DQ13" s="228"/>
      <c r="DR13" s="228"/>
      <c r="DS13" s="228"/>
      <c r="DT13" s="228"/>
      <c r="DU13" s="228"/>
      <c r="DV13" s="228"/>
      <c r="DW13" s="228"/>
      <c r="DX13" s="228"/>
      <c r="DY13" s="228"/>
      <c r="DZ13" s="228"/>
      <c r="EA13" s="228"/>
      <c r="EB13" s="228"/>
      <c r="EC13" s="228"/>
      <c r="ED13" s="228"/>
      <c r="EE13" s="228"/>
      <c r="EF13" s="228"/>
      <c r="EG13" s="228"/>
      <c r="EH13" s="228"/>
      <c r="EI13" s="228"/>
      <c r="EJ13" s="228"/>
      <c r="EK13" s="228"/>
      <c r="EL13" s="228"/>
      <c r="EM13" s="228"/>
      <c r="EN13" s="228"/>
      <c r="EO13" s="228"/>
      <c r="EP13" s="228"/>
      <c r="EQ13" s="228"/>
      <c r="ER13" s="228"/>
      <c r="ES13" s="228"/>
      <c r="ET13" s="228"/>
      <c r="EU13" s="228"/>
      <c r="EV13" s="228"/>
      <c r="EW13" s="228"/>
      <c r="EX13" s="228"/>
      <c r="EY13" s="228"/>
      <c r="EZ13" s="228"/>
      <c r="FA13" s="228"/>
      <c r="FB13" s="228"/>
      <c r="FC13" s="228"/>
      <c r="FD13" s="228"/>
      <c r="FE13" s="228"/>
      <c r="FF13" s="228"/>
      <c r="FG13" s="228"/>
      <c r="FH13" s="228"/>
      <c r="FI13" s="228"/>
      <c r="FJ13" s="228"/>
      <c r="FK13" s="228"/>
      <c r="FL13" s="228"/>
      <c r="FM13" s="228"/>
      <c r="FN13" s="228"/>
      <c r="FO13" s="228"/>
      <c r="FP13" s="228"/>
      <c r="FQ13" s="228"/>
      <c r="FR13" s="228"/>
      <c r="FS13" s="228"/>
      <c r="FT13" s="228"/>
      <c r="FU13" s="228"/>
      <c r="FV13" s="228"/>
      <c r="FW13" s="228"/>
      <c r="FX13" s="228"/>
      <c r="FY13" s="228"/>
      <c r="FZ13" s="228"/>
      <c r="GA13" s="228"/>
      <c r="GB13" s="228"/>
      <c r="GC13" s="228"/>
      <c r="GD13" s="228"/>
      <c r="GE13" s="228"/>
      <c r="GF13" s="228"/>
      <c r="GG13" s="228"/>
      <c r="GH13" s="228"/>
      <c r="GI13" s="228"/>
      <c r="GJ13" s="228"/>
      <c r="GK13" s="228"/>
      <c r="GL13" s="228"/>
      <c r="GM13" s="228"/>
      <c r="GN13" s="228"/>
      <c r="GO13" s="228"/>
      <c r="GP13" s="228"/>
      <c r="GQ13" s="228"/>
      <c r="GR13" s="228"/>
      <c r="GS13" s="228"/>
      <c r="GT13" s="228"/>
      <c r="GU13" s="228"/>
      <c r="GV13" s="228"/>
      <c r="GW13" s="228"/>
      <c r="GX13" s="228"/>
      <c r="GY13" s="228"/>
      <c r="GZ13" s="228"/>
      <c r="HA13" s="228"/>
      <c r="HB13" s="228"/>
      <c r="HC13" s="228"/>
      <c r="HD13" s="228"/>
      <c r="HE13" s="228"/>
      <c r="HF13" s="228"/>
      <c r="HG13" s="228"/>
      <c r="HH13" s="228"/>
      <c r="HI13" s="228"/>
      <c r="HJ13" s="228"/>
      <c r="HK13" s="228"/>
      <c r="HL13" s="228"/>
      <c r="HM13" s="228"/>
      <c r="HN13" s="228"/>
      <c r="HO13" s="228"/>
      <c r="HP13" s="228"/>
      <c r="HQ13" s="228"/>
      <c r="HR13" s="228"/>
      <c r="HS13" s="228"/>
      <c r="HT13" s="228"/>
      <c r="HU13" s="228"/>
      <c r="HV13" s="228"/>
      <c r="HW13" s="228"/>
      <c r="HX13" s="228"/>
      <c r="HY13" s="228"/>
      <c r="HZ13" s="228"/>
      <c r="IA13" s="228"/>
      <c r="IB13" s="228"/>
      <c r="IC13" s="228"/>
      <c r="ID13" s="228"/>
      <c r="IE13" s="228"/>
      <c r="IF13" s="228"/>
      <c r="IG13" s="228"/>
      <c r="IH13" s="228"/>
      <c r="II13" s="228"/>
      <c r="IJ13" s="228"/>
      <c r="IK13" s="228"/>
      <c r="IL13" s="228"/>
      <c r="IM13" s="228"/>
      <c r="IN13" s="228"/>
      <c r="IO13" s="228"/>
      <c r="IP13" s="228"/>
      <c r="IQ13" s="228"/>
      <c r="IR13" s="228"/>
      <c r="IS13" s="228"/>
      <c r="IT13" s="228"/>
      <c r="IU13" s="228"/>
      <c r="IV13" s="228"/>
    </row>
    <row r="14" spans="1:256">
      <c r="A14" s="227" t="s">
        <v>1512</v>
      </c>
      <c r="B14" s="228"/>
      <c r="C14" s="228"/>
      <c r="D14" s="228"/>
      <c r="E14" s="229"/>
      <c r="F14" s="228"/>
      <c r="G14" s="228"/>
      <c r="H14" s="228"/>
      <c r="I14" s="228"/>
      <c r="J14" s="228"/>
      <c r="K14" s="228"/>
      <c r="L14" s="228"/>
      <c r="M14" s="228"/>
      <c r="N14" s="228"/>
      <c r="O14" s="228"/>
      <c r="P14" s="228"/>
      <c r="Q14" s="228"/>
      <c r="R14" s="228"/>
      <c r="S14" s="228"/>
      <c r="T14" s="228"/>
      <c r="U14" s="228"/>
      <c r="V14" s="228"/>
      <c r="W14" s="228"/>
      <c r="X14" s="228"/>
      <c r="Y14" s="228"/>
      <c r="Z14" s="228"/>
      <c r="AA14" s="228"/>
      <c r="AB14" s="228"/>
      <c r="AC14" s="228"/>
      <c r="AD14" s="228"/>
      <c r="AE14" s="228"/>
      <c r="AF14" s="228"/>
      <c r="AG14" s="228"/>
      <c r="AH14" s="228"/>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c r="BU14" s="228"/>
      <c r="BV14" s="228"/>
      <c r="BW14" s="228"/>
      <c r="BX14" s="228"/>
      <c r="BY14" s="228"/>
      <c r="BZ14" s="228"/>
      <c r="CA14" s="228"/>
      <c r="CB14" s="228"/>
      <c r="CC14" s="228"/>
      <c r="CD14" s="228"/>
      <c r="CE14" s="228"/>
      <c r="CF14" s="228"/>
      <c r="CG14" s="228"/>
      <c r="CH14" s="228"/>
      <c r="CI14" s="228"/>
      <c r="CJ14" s="228"/>
      <c r="CK14" s="228"/>
      <c r="CL14" s="228"/>
      <c r="CM14" s="228"/>
      <c r="CN14" s="228"/>
      <c r="CO14" s="228"/>
      <c r="CP14" s="228"/>
      <c r="CQ14" s="228"/>
      <c r="CR14" s="228"/>
      <c r="CS14" s="228"/>
      <c r="CT14" s="228"/>
      <c r="CU14" s="228"/>
      <c r="CV14" s="228"/>
      <c r="CW14" s="228"/>
      <c r="CX14" s="228"/>
      <c r="CY14" s="228"/>
      <c r="CZ14" s="228"/>
      <c r="DA14" s="228"/>
      <c r="DB14" s="228"/>
      <c r="DC14" s="228"/>
      <c r="DD14" s="228"/>
      <c r="DE14" s="228"/>
      <c r="DF14" s="228"/>
      <c r="DG14" s="228"/>
      <c r="DH14" s="228"/>
      <c r="DI14" s="228"/>
      <c r="DJ14" s="228"/>
      <c r="DK14" s="228"/>
      <c r="DL14" s="228"/>
      <c r="DM14" s="228"/>
      <c r="DN14" s="228"/>
      <c r="DO14" s="228"/>
      <c r="DP14" s="228"/>
      <c r="DQ14" s="228"/>
      <c r="DR14" s="228"/>
      <c r="DS14" s="228"/>
      <c r="DT14" s="228"/>
      <c r="DU14" s="228"/>
      <c r="DV14" s="228"/>
      <c r="DW14" s="228"/>
      <c r="DX14" s="228"/>
      <c r="DY14" s="228"/>
      <c r="DZ14" s="228"/>
      <c r="EA14" s="228"/>
      <c r="EB14" s="228"/>
      <c r="EC14" s="228"/>
      <c r="ED14" s="228"/>
      <c r="EE14" s="228"/>
      <c r="EF14" s="228"/>
      <c r="EG14" s="228"/>
      <c r="EH14" s="228"/>
      <c r="EI14" s="228"/>
      <c r="EJ14" s="228"/>
      <c r="EK14" s="228"/>
      <c r="EL14" s="228"/>
      <c r="EM14" s="228"/>
      <c r="EN14" s="228"/>
      <c r="EO14" s="228"/>
      <c r="EP14" s="228"/>
      <c r="EQ14" s="228"/>
      <c r="ER14" s="228"/>
      <c r="ES14" s="228"/>
      <c r="ET14" s="228"/>
      <c r="EU14" s="228"/>
      <c r="EV14" s="228"/>
      <c r="EW14" s="228"/>
      <c r="EX14" s="228"/>
      <c r="EY14" s="228"/>
      <c r="EZ14" s="228"/>
      <c r="FA14" s="228"/>
      <c r="FB14" s="228"/>
      <c r="FC14" s="228"/>
      <c r="FD14" s="228"/>
      <c r="FE14" s="228"/>
      <c r="FF14" s="228"/>
      <c r="FG14" s="228"/>
      <c r="FH14" s="228"/>
      <c r="FI14" s="228"/>
      <c r="FJ14" s="228"/>
      <c r="FK14" s="228"/>
      <c r="FL14" s="228"/>
      <c r="FM14" s="228"/>
      <c r="FN14" s="228"/>
      <c r="FO14" s="228"/>
      <c r="FP14" s="228"/>
      <c r="FQ14" s="228"/>
      <c r="FR14" s="228"/>
      <c r="FS14" s="228"/>
      <c r="FT14" s="228"/>
      <c r="FU14" s="228"/>
      <c r="FV14" s="228"/>
      <c r="FW14" s="228"/>
      <c r="FX14" s="228"/>
      <c r="FY14" s="228"/>
      <c r="FZ14" s="228"/>
      <c r="GA14" s="228"/>
      <c r="GB14" s="228"/>
      <c r="GC14" s="228"/>
      <c r="GD14" s="228"/>
      <c r="GE14" s="228"/>
      <c r="GF14" s="228"/>
      <c r="GG14" s="228"/>
      <c r="GH14" s="228"/>
      <c r="GI14" s="228"/>
      <c r="GJ14" s="228"/>
      <c r="GK14" s="228"/>
      <c r="GL14" s="228"/>
      <c r="GM14" s="228"/>
      <c r="GN14" s="228"/>
      <c r="GO14" s="228"/>
      <c r="GP14" s="228"/>
      <c r="GQ14" s="228"/>
      <c r="GR14" s="228"/>
      <c r="GS14" s="228"/>
      <c r="GT14" s="228"/>
      <c r="GU14" s="228"/>
      <c r="GV14" s="228"/>
      <c r="GW14" s="228"/>
      <c r="GX14" s="228"/>
      <c r="GY14" s="228"/>
      <c r="GZ14" s="228"/>
      <c r="HA14" s="228"/>
      <c r="HB14" s="228"/>
      <c r="HC14" s="228"/>
      <c r="HD14" s="228"/>
      <c r="HE14" s="228"/>
      <c r="HF14" s="228"/>
      <c r="HG14" s="228"/>
      <c r="HH14" s="228"/>
      <c r="HI14" s="228"/>
      <c r="HJ14" s="228"/>
      <c r="HK14" s="228"/>
      <c r="HL14" s="228"/>
      <c r="HM14" s="228"/>
      <c r="HN14" s="228"/>
      <c r="HO14" s="228"/>
      <c r="HP14" s="228"/>
      <c r="HQ14" s="228"/>
      <c r="HR14" s="228"/>
      <c r="HS14" s="228"/>
      <c r="HT14" s="228"/>
      <c r="HU14" s="228"/>
      <c r="HV14" s="228"/>
      <c r="HW14" s="228"/>
      <c r="HX14" s="228"/>
      <c r="HY14" s="228"/>
      <c r="HZ14" s="228"/>
      <c r="IA14" s="228"/>
      <c r="IB14" s="228"/>
      <c r="IC14" s="228"/>
      <c r="ID14" s="228"/>
      <c r="IE14" s="228"/>
      <c r="IF14" s="228"/>
      <c r="IG14" s="228"/>
      <c r="IH14" s="228"/>
      <c r="II14" s="228"/>
      <c r="IJ14" s="228"/>
      <c r="IK14" s="228"/>
      <c r="IL14" s="228"/>
      <c r="IM14" s="228"/>
      <c r="IN14" s="228"/>
      <c r="IO14" s="228"/>
      <c r="IP14" s="228"/>
      <c r="IQ14" s="228"/>
      <c r="IR14" s="228"/>
      <c r="IS14" s="228"/>
      <c r="IT14" s="228"/>
      <c r="IU14" s="228"/>
      <c r="IV14" s="228"/>
    </row>
    <row r="15" spans="1:256">
      <c r="A15" s="227" t="s">
        <v>1513</v>
      </c>
      <c r="B15" s="228"/>
      <c r="C15" s="228"/>
      <c r="D15" s="228"/>
      <c r="E15" s="229"/>
      <c r="F15" s="228"/>
      <c r="G15" s="228"/>
      <c r="H15" s="228"/>
      <c r="I15" s="228"/>
      <c r="J15" s="228"/>
      <c r="K15" s="228"/>
      <c r="L15" s="228"/>
      <c r="M15" s="228"/>
      <c r="N15" s="228"/>
      <c r="O15" s="228"/>
      <c r="P15" s="228"/>
      <c r="Q15" s="228"/>
      <c r="R15" s="228"/>
      <c r="S15" s="228"/>
      <c r="T15" s="228"/>
      <c r="U15" s="228"/>
      <c r="V15" s="228"/>
      <c r="W15" s="228"/>
      <c r="X15" s="228"/>
      <c r="Y15" s="228"/>
      <c r="Z15" s="228"/>
      <c r="AA15" s="228"/>
      <c r="AB15" s="228"/>
      <c r="AC15" s="228"/>
      <c r="AD15" s="228"/>
      <c r="AE15" s="228"/>
      <c r="AF15" s="228"/>
      <c r="AG15" s="228"/>
      <c r="AH15" s="228"/>
      <c r="AI15" s="228"/>
      <c r="AJ15" s="228"/>
      <c r="AK15" s="228"/>
      <c r="AL15" s="228"/>
      <c r="AM15" s="228"/>
      <c r="AN15" s="228"/>
      <c r="AO15" s="228"/>
      <c r="AP15" s="228"/>
      <c r="AQ15" s="228"/>
      <c r="AR15" s="228"/>
      <c r="AS15" s="228"/>
      <c r="AT15" s="228"/>
      <c r="AU15" s="228"/>
      <c r="AV15" s="228"/>
      <c r="AW15" s="228"/>
      <c r="AX15" s="228"/>
      <c r="AY15" s="228"/>
      <c r="AZ15" s="228"/>
      <c r="BA15" s="228"/>
      <c r="BB15" s="228"/>
      <c r="BC15" s="228"/>
      <c r="BD15" s="228"/>
      <c r="BE15" s="228"/>
      <c r="BF15" s="228"/>
      <c r="BG15" s="228"/>
      <c r="BH15" s="228"/>
      <c r="BI15" s="228"/>
      <c r="BJ15" s="228"/>
      <c r="BK15" s="228"/>
      <c r="BL15" s="228"/>
      <c r="BM15" s="228"/>
      <c r="BN15" s="228"/>
      <c r="BO15" s="228"/>
      <c r="BP15" s="228"/>
      <c r="BQ15" s="228"/>
      <c r="BR15" s="228"/>
      <c r="BS15" s="228"/>
      <c r="BT15" s="228"/>
      <c r="BU15" s="228"/>
      <c r="BV15" s="228"/>
      <c r="BW15" s="228"/>
      <c r="BX15" s="228"/>
      <c r="BY15" s="228"/>
      <c r="BZ15" s="228"/>
      <c r="CA15" s="228"/>
      <c r="CB15" s="228"/>
      <c r="CC15" s="228"/>
      <c r="CD15" s="228"/>
      <c r="CE15" s="228"/>
      <c r="CF15" s="228"/>
      <c r="CG15" s="228"/>
      <c r="CH15" s="228"/>
      <c r="CI15" s="228"/>
      <c r="CJ15" s="228"/>
      <c r="CK15" s="228"/>
      <c r="CL15" s="228"/>
      <c r="CM15" s="228"/>
      <c r="CN15" s="228"/>
      <c r="CO15" s="228"/>
      <c r="CP15" s="228"/>
      <c r="CQ15" s="228"/>
      <c r="CR15" s="228"/>
      <c r="CS15" s="228"/>
      <c r="CT15" s="228"/>
      <c r="CU15" s="228"/>
      <c r="CV15" s="228"/>
      <c r="CW15" s="228"/>
      <c r="CX15" s="228"/>
      <c r="CY15" s="228"/>
      <c r="CZ15" s="228"/>
      <c r="DA15" s="228"/>
      <c r="DB15" s="228"/>
      <c r="DC15" s="228"/>
      <c r="DD15" s="228"/>
      <c r="DE15" s="228"/>
      <c r="DF15" s="228"/>
      <c r="DG15" s="228"/>
      <c r="DH15" s="228"/>
      <c r="DI15" s="228"/>
      <c r="DJ15" s="228"/>
      <c r="DK15" s="228"/>
      <c r="DL15" s="228"/>
      <c r="DM15" s="228"/>
      <c r="DN15" s="228"/>
      <c r="DO15" s="228"/>
      <c r="DP15" s="228"/>
      <c r="DQ15" s="228"/>
      <c r="DR15" s="228"/>
      <c r="DS15" s="228"/>
      <c r="DT15" s="228"/>
      <c r="DU15" s="228"/>
      <c r="DV15" s="228"/>
      <c r="DW15" s="228"/>
      <c r="DX15" s="228"/>
      <c r="DY15" s="228"/>
      <c r="DZ15" s="228"/>
      <c r="EA15" s="228"/>
      <c r="EB15" s="228"/>
      <c r="EC15" s="228"/>
      <c r="ED15" s="228"/>
      <c r="EE15" s="228"/>
      <c r="EF15" s="228"/>
      <c r="EG15" s="228"/>
      <c r="EH15" s="228"/>
      <c r="EI15" s="228"/>
      <c r="EJ15" s="228"/>
      <c r="EK15" s="228"/>
      <c r="EL15" s="228"/>
      <c r="EM15" s="228"/>
      <c r="EN15" s="228"/>
      <c r="EO15" s="228"/>
      <c r="EP15" s="228"/>
      <c r="EQ15" s="228"/>
      <c r="ER15" s="228"/>
      <c r="ES15" s="228"/>
      <c r="ET15" s="228"/>
      <c r="EU15" s="228"/>
      <c r="EV15" s="228"/>
      <c r="EW15" s="228"/>
      <c r="EX15" s="228"/>
      <c r="EY15" s="228"/>
      <c r="EZ15" s="228"/>
      <c r="FA15" s="228"/>
      <c r="FB15" s="228"/>
      <c r="FC15" s="228"/>
      <c r="FD15" s="228"/>
      <c r="FE15" s="228"/>
      <c r="FF15" s="228"/>
      <c r="FG15" s="228"/>
      <c r="FH15" s="228"/>
      <c r="FI15" s="228"/>
      <c r="FJ15" s="228"/>
      <c r="FK15" s="228"/>
      <c r="FL15" s="228"/>
      <c r="FM15" s="228"/>
      <c r="FN15" s="228"/>
      <c r="FO15" s="228"/>
      <c r="FP15" s="228"/>
      <c r="FQ15" s="228"/>
      <c r="FR15" s="228"/>
      <c r="FS15" s="228"/>
      <c r="FT15" s="228"/>
      <c r="FU15" s="228"/>
      <c r="FV15" s="228"/>
      <c r="FW15" s="228"/>
      <c r="FX15" s="228"/>
      <c r="FY15" s="228"/>
      <c r="FZ15" s="228"/>
      <c r="GA15" s="228"/>
      <c r="GB15" s="228"/>
      <c r="GC15" s="228"/>
      <c r="GD15" s="228"/>
      <c r="GE15" s="228"/>
      <c r="GF15" s="228"/>
      <c r="GG15" s="228"/>
      <c r="GH15" s="228"/>
      <c r="GI15" s="228"/>
      <c r="GJ15" s="228"/>
      <c r="GK15" s="228"/>
      <c r="GL15" s="228"/>
      <c r="GM15" s="228"/>
      <c r="GN15" s="228"/>
      <c r="GO15" s="228"/>
      <c r="GP15" s="228"/>
      <c r="GQ15" s="228"/>
      <c r="GR15" s="228"/>
      <c r="GS15" s="228"/>
      <c r="GT15" s="228"/>
      <c r="GU15" s="228"/>
      <c r="GV15" s="228"/>
      <c r="GW15" s="228"/>
      <c r="GX15" s="228"/>
      <c r="GY15" s="228"/>
      <c r="GZ15" s="228"/>
      <c r="HA15" s="228"/>
      <c r="HB15" s="228"/>
      <c r="HC15" s="228"/>
      <c r="HD15" s="228"/>
      <c r="HE15" s="228"/>
      <c r="HF15" s="228"/>
      <c r="HG15" s="228"/>
      <c r="HH15" s="228"/>
      <c r="HI15" s="228"/>
      <c r="HJ15" s="228"/>
      <c r="HK15" s="228"/>
      <c r="HL15" s="228"/>
      <c r="HM15" s="228"/>
      <c r="HN15" s="228"/>
      <c r="HO15" s="228"/>
      <c r="HP15" s="228"/>
      <c r="HQ15" s="228"/>
      <c r="HR15" s="228"/>
      <c r="HS15" s="228"/>
      <c r="HT15" s="228"/>
      <c r="HU15" s="228"/>
      <c r="HV15" s="228"/>
      <c r="HW15" s="228"/>
      <c r="HX15" s="228"/>
      <c r="HY15" s="228"/>
      <c r="HZ15" s="228"/>
      <c r="IA15" s="228"/>
      <c r="IB15" s="228"/>
      <c r="IC15" s="228"/>
      <c r="ID15" s="228"/>
      <c r="IE15" s="228"/>
      <c r="IF15" s="228"/>
      <c r="IG15" s="228"/>
      <c r="IH15" s="228"/>
      <c r="II15" s="228"/>
      <c r="IJ15" s="228"/>
      <c r="IK15" s="228"/>
      <c r="IL15" s="228"/>
      <c r="IM15" s="228"/>
      <c r="IN15" s="228"/>
      <c r="IO15" s="228"/>
      <c r="IP15" s="228"/>
      <c r="IQ15" s="228"/>
      <c r="IR15" s="228"/>
      <c r="IS15" s="228"/>
      <c r="IT15" s="228"/>
      <c r="IU15" s="228"/>
      <c r="IV15" s="228"/>
    </row>
    <row r="16" spans="1:256">
      <c r="A16" s="72"/>
      <c r="B16" s="65"/>
      <c r="C16" s="65"/>
      <c r="D16" s="65"/>
      <c r="E16" s="73"/>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c r="CD16" s="65"/>
      <c r="CE16" s="65"/>
      <c r="CF16" s="65"/>
      <c r="CG16" s="65"/>
      <c r="CH16" s="65"/>
      <c r="CI16" s="65"/>
      <c r="CJ16" s="65"/>
      <c r="CK16" s="65"/>
      <c r="CL16" s="65"/>
      <c r="CM16" s="65"/>
      <c r="CN16" s="65"/>
      <c r="CO16" s="65"/>
      <c r="CP16" s="65"/>
      <c r="CQ16" s="65"/>
      <c r="CR16" s="65"/>
      <c r="CS16" s="65"/>
      <c r="CT16" s="65"/>
      <c r="CU16" s="65"/>
      <c r="CV16" s="65"/>
      <c r="CW16" s="65"/>
      <c r="CX16" s="65"/>
      <c r="CY16" s="65"/>
      <c r="CZ16" s="65"/>
      <c r="DA16" s="65"/>
      <c r="DB16" s="65"/>
      <c r="DC16" s="65"/>
      <c r="DD16" s="65"/>
      <c r="DE16" s="65"/>
      <c r="DF16" s="65"/>
      <c r="DG16" s="65"/>
      <c r="DH16" s="65"/>
      <c r="DI16" s="65"/>
      <c r="DJ16" s="65"/>
      <c r="DK16" s="65"/>
      <c r="DL16" s="65"/>
      <c r="DM16" s="65"/>
      <c r="DN16" s="65"/>
      <c r="DO16" s="65"/>
      <c r="DP16" s="65"/>
      <c r="DQ16" s="65"/>
      <c r="DR16" s="65"/>
      <c r="DS16" s="65"/>
      <c r="DT16" s="65"/>
      <c r="DU16" s="65"/>
      <c r="DV16" s="65"/>
      <c r="DW16" s="65"/>
      <c r="DX16" s="65"/>
      <c r="DY16" s="65"/>
      <c r="DZ16" s="65"/>
      <c r="EA16" s="65"/>
      <c r="EB16" s="65"/>
      <c r="EC16" s="65"/>
      <c r="ED16" s="65"/>
      <c r="EE16" s="65"/>
      <c r="EF16" s="65"/>
      <c r="EG16" s="65"/>
      <c r="EH16" s="65"/>
      <c r="EI16" s="65"/>
      <c r="EJ16" s="65"/>
      <c r="EK16" s="65"/>
      <c r="EL16" s="65"/>
      <c r="EM16" s="65"/>
      <c r="EN16" s="65"/>
      <c r="EO16" s="65"/>
      <c r="EP16" s="65"/>
      <c r="EQ16" s="65"/>
      <c r="ER16" s="65"/>
      <c r="ES16" s="65"/>
      <c r="ET16" s="65"/>
      <c r="EU16" s="65"/>
      <c r="EV16" s="65"/>
      <c r="EW16" s="65"/>
      <c r="EX16" s="65"/>
      <c r="EY16" s="65"/>
      <c r="EZ16" s="65"/>
      <c r="FA16" s="65"/>
      <c r="FB16" s="65"/>
      <c r="FC16" s="65"/>
      <c r="FD16" s="65"/>
      <c r="FE16" s="65"/>
      <c r="FF16" s="65"/>
      <c r="FG16" s="65"/>
      <c r="FH16" s="65"/>
      <c r="FI16" s="65"/>
      <c r="FJ16" s="65"/>
      <c r="FK16" s="65"/>
      <c r="FL16" s="65"/>
      <c r="FM16" s="65"/>
      <c r="FN16" s="65"/>
      <c r="FO16" s="65"/>
      <c r="FP16" s="65"/>
      <c r="FQ16" s="65"/>
      <c r="FR16" s="65"/>
      <c r="FS16" s="65"/>
      <c r="FT16" s="65"/>
      <c r="FU16" s="65"/>
      <c r="FV16" s="65"/>
      <c r="FW16" s="65"/>
      <c r="FX16" s="65"/>
      <c r="FY16" s="65"/>
      <c r="FZ16" s="65"/>
      <c r="GA16" s="65"/>
      <c r="GB16" s="65"/>
      <c r="GC16" s="65"/>
      <c r="GD16" s="65"/>
      <c r="GE16" s="65"/>
      <c r="GF16" s="65"/>
      <c r="GG16" s="65"/>
      <c r="GH16" s="65"/>
      <c r="GI16" s="65"/>
      <c r="GJ16" s="65"/>
      <c r="GK16" s="65"/>
      <c r="GL16" s="65"/>
      <c r="GM16" s="65"/>
      <c r="GN16" s="65"/>
      <c r="GO16" s="65"/>
      <c r="GP16" s="65"/>
      <c r="GQ16" s="65"/>
      <c r="GR16" s="65"/>
      <c r="GS16" s="65"/>
      <c r="GT16" s="65"/>
      <c r="GU16" s="65"/>
      <c r="GV16" s="65"/>
      <c r="GW16" s="65"/>
      <c r="GX16" s="65"/>
      <c r="GY16" s="65"/>
      <c r="GZ16" s="65"/>
      <c r="HA16" s="65"/>
      <c r="HB16" s="65"/>
      <c r="HC16" s="65"/>
      <c r="HD16" s="65"/>
      <c r="HE16" s="65"/>
      <c r="HF16" s="65"/>
      <c r="HG16" s="65"/>
      <c r="HH16" s="65"/>
      <c r="HI16" s="65"/>
      <c r="HJ16" s="65"/>
      <c r="HK16" s="65"/>
      <c r="HL16" s="65"/>
      <c r="HM16" s="65"/>
      <c r="HN16" s="65"/>
      <c r="HO16" s="65"/>
      <c r="HP16" s="65"/>
      <c r="HQ16" s="65"/>
      <c r="HR16" s="65"/>
      <c r="HS16" s="65"/>
      <c r="HT16" s="65"/>
      <c r="HU16" s="65"/>
      <c r="HV16" s="65"/>
      <c r="HW16" s="65"/>
      <c r="HX16" s="65"/>
      <c r="HY16" s="65"/>
      <c r="HZ16" s="65"/>
      <c r="IA16" s="65"/>
      <c r="IB16" s="65"/>
      <c r="IC16" s="65"/>
      <c r="ID16" s="65"/>
      <c r="IE16" s="65"/>
      <c r="IF16" s="65"/>
      <c r="IG16" s="65"/>
      <c r="IH16" s="65"/>
      <c r="II16" s="65"/>
      <c r="IJ16" s="65"/>
      <c r="IK16" s="65"/>
      <c r="IL16" s="65"/>
      <c r="IM16" s="65"/>
      <c r="IN16" s="65"/>
      <c r="IO16" s="65"/>
      <c r="IP16" s="65"/>
      <c r="IQ16" s="65"/>
      <c r="IR16" s="65"/>
      <c r="IS16" s="65"/>
      <c r="IT16" s="65"/>
      <c r="IU16" s="65"/>
      <c r="IV16" s="65"/>
    </row>
    <row r="17" spans="1:256">
      <c r="A17" s="230"/>
      <c r="B17" s="178"/>
      <c r="C17" s="231" t="s">
        <v>1514</v>
      </c>
      <c r="D17" s="232"/>
      <c r="E17" s="233"/>
      <c r="F17" s="65"/>
      <c r="G17" s="65"/>
      <c r="H17" s="65"/>
      <c r="I17" s="65"/>
      <c r="J17" s="65"/>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c r="CD17" s="65"/>
      <c r="CE17" s="65"/>
      <c r="CF17" s="65"/>
      <c r="CG17" s="65"/>
      <c r="CH17" s="65"/>
      <c r="CI17" s="65"/>
      <c r="CJ17" s="65"/>
      <c r="CK17" s="65"/>
      <c r="CL17" s="65"/>
      <c r="CM17" s="65"/>
      <c r="CN17" s="65"/>
      <c r="CO17" s="65"/>
      <c r="CP17" s="65"/>
      <c r="CQ17" s="65"/>
      <c r="CR17" s="65"/>
      <c r="CS17" s="65"/>
      <c r="CT17" s="65"/>
      <c r="CU17" s="65"/>
      <c r="CV17" s="65"/>
      <c r="CW17" s="65"/>
      <c r="CX17" s="65"/>
      <c r="CY17" s="65"/>
      <c r="CZ17" s="65"/>
      <c r="DA17" s="65"/>
      <c r="DB17" s="65"/>
      <c r="DC17" s="65"/>
      <c r="DD17" s="65"/>
      <c r="DE17" s="65"/>
      <c r="DF17" s="65"/>
      <c r="DG17" s="65"/>
      <c r="DH17" s="65"/>
      <c r="DI17" s="65"/>
      <c r="DJ17" s="65"/>
      <c r="DK17" s="65"/>
      <c r="DL17" s="65"/>
      <c r="DM17" s="65"/>
      <c r="DN17" s="65"/>
      <c r="DO17" s="65"/>
      <c r="DP17" s="65"/>
      <c r="DQ17" s="65"/>
      <c r="DR17" s="65"/>
      <c r="DS17" s="65"/>
      <c r="DT17" s="65"/>
      <c r="DU17" s="65"/>
      <c r="DV17" s="65"/>
      <c r="DW17" s="65"/>
      <c r="DX17" s="65"/>
      <c r="DY17" s="65"/>
      <c r="DZ17" s="65"/>
      <c r="EA17" s="65"/>
      <c r="EB17" s="65"/>
      <c r="EC17" s="65"/>
      <c r="ED17" s="65"/>
      <c r="EE17" s="65"/>
      <c r="EF17" s="65"/>
      <c r="EG17" s="65"/>
      <c r="EH17" s="65"/>
      <c r="EI17" s="65"/>
      <c r="EJ17" s="65"/>
      <c r="EK17" s="65"/>
      <c r="EL17" s="65"/>
      <c r="EM17" s="65"/>
      <c r="EN17" s="65"/>
      <c r="EO17" s="65"/>
      <c r="EP17" s="65"/>
      <c r="EQ17" s="65"/>
      <c r="ER17" s="65"/>
      <c r="ES17" s="65"/>
      <c r="ET17" s="65"/>
      <c r="EU17" s="65"/>
      <c r="EV17" s="65"/>
      <c r="EW17" s="65"/>
      <c r="EX17" s="65"/>
      <c r="EY17" s="65"/>
      <c r="EZ17" s="65"/>
      <c r="FA17" s="65"/>
      <c r="FB17" s="65"/>
      <c r="FC17" s="65"/>
      <c r="FD17" s="65"/>
      <c r="FE17" s="65"/>
      <c r="FF17" s="65"/>
      <c r="FG17" s="65"/>
      <c r="FH17" s="65"/>
      <c r="FI17" s="65"/>
      <c r="FJ17" s="65"/>
      <c r="FK17" s="65"/>
      <c r="FL17" s="65"/>
      <c r="FM17" s="65"/>
      <c r="FN17" s="65"/>
      <c r="FO17" s="65"/>
      <c r="FP17" s="65"/>
      <c r="FQ17" s="65"/>
      <c r="FR17" s="65"/>
      <c r="FS17" s="65"/>
      <c r="FT17" s="65"/>
      <c r="FU17" s="65"/>
      <c r="FV17" s="65"/>
      <c r="FW17" s="65"/>
      <c r="FX17" s="65"/>
      <c r="FY17" s="65"/>
      <c r="FZ17" s="65"/>
      <c r="GA17" s="65"/>
      <c r="GB17" s="65"/>
      <c r="GC17" s="65"/>
      <c r="GD17" s="65"/>
      <c r="GE17" s="65"/>
      <c r="GF17" s="65"/>
      <c r="GG17" s="65"/>
      <c r="GH17" s="65"/>
      <c r="GI17" s="65"/>
      <c r="GJ17" s="65"/>
      <c r="GK17" s="65"/>
      <c r="GL17" s="65"/>
      <c r="GM17" s="65"/>
      <c r="GN17" s="65"/>
      <c r="GO17" s="65"/>
      <c r="GP17" s="65"/>
      <c r="GQ17" s="65"/>
      <c r="GR17" s="65"/>
      <c r="GS17" s="65"/>
      <c r="GT17" s="65"/>
      <c r="GU17" s="65"/>
      <c r="GV17" s="65"/>
      <c r="GW17" s="65"/>
      <c r="GX17" s="65"/>
      <c r="GY17" s="65"/>
      <c r="GZ17" s="65"/>
      <c r="HA17" s="65"/>
      <c r="HB17" s="65"/>
      <c r="HC17" s="65"/>
      <c r="HD17" s="65"/>
      <c r="HE17" s="65"/>
      <c r="HF17" s="65"/>
      <c r="HG17" s="65"/>
      <c r="HH17" s="65"/>
      <c r="HI17" s="65"/>
      <c r="HJ17" s="65"/>
      <c r="HK17" s="65"/>
      <c r="HL17" s="65"/>
      <c r="HM17" s="65"/>
      <c r="HN17" s="65"/>
      <c r="HO17" s="65"/>
      <c r="HP17" s="65"/>
      <c r="HQ17" s="65"/>
      <c r="HR17" s="65"/>
      <c r="HS17" s="65"/>
      <c r="HT17" s="65"/>
      <c r="HU17" s="65"/>
      <c r="HV17" s="65"/>
      <c r="HW17" s="65"/>
      <c r="HX17" s="65"/>
      <c r="HY17" s="65"/>
      <c r="HZ17" s="65"/>
      <c r="IA17" s="65"/>
      <c r="IB17" s="65"/>
      <c r="IC17" s="65"/>
      <c r="ID17" s="65"/>
      <c r="IE17" s="65"/>
      <c r="IF17" s="65"/>
      <c r="IG17" s="65"/>
      <c r="IH17" s="65"/>
      <c r="II17" s="65"/>
      <c r="IJ17" s="65"/>
      <c r="IK17" s="65"/>
      <c r="IL17" s="65"/>
      <c r="IM17" s="65"/>
      <c r="IN17" s="65"/>
      <c r="IO17" s="65"/>
      <c r="IP17" s="65"/>
      <c r="IQ17" s="65"/>
      <c r="IR17" s="65"/>
      <c r="IS17" s="65"/>
      <c r="IT17" s="65"/>
      <c r="IU17" s="65"/>
      <c r="IV17" s="65"/>
    </row>
    <row r="18" spans="1:256">
      <c r="A18" s="234" t="s">
        <v>36</v>
      </c>
      <c r="B18" s="93" t="s">
        <v>1515</v>
      </c>
      <c r="C18" s="235" t="s">
        <v>1516</v>
      </c>
      <c r="D18" s="236" t="s">
        <v>1517</v>
      </c>
      <c r="E18" s="237"/>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65"/>
      <c r="DN18" s="65"/>
      <c r="DO18" s="65"/>
      <c r="DP18" s="65"/>
      <c r="DQ18" s="65"/>
      <c r="DR18" s="65"/>
      <c r="DS18" s="65"/>
      <c r="DT18" s="65"/>
      <c r="DU18" s="65"/>
      <c r="DV18" s="65"/>
      <c r="DW18" s="65"/>
      <c r="DX18" s="65"/>
      <c r="DY18" s="65"/>
      <c r="DZ18" s="65"/>
      <c r="EA18" s="65"/>
      <c r="EB18" s="65"/>
      <c r="EC18" s="65"/>
      <c r="ED18" s="65"/>
      <c r="EE18" s="65"/>
      <c r="EF18" s="65"/>
      <c r="EG18" s="65"/>
      <c r="EH18" s="65"/>
      <c r="EI18" s="65"/>
      <c r="EJ18" s="65"/>
      <c r="EK18" s="65"/>
      <c r="EL18" s="65"/>
      <c r="EM18" s="65"/>
      <c r="EN18" s="65"/>
      <c r="EO18" s="65"/>
      <c r="EP18" s="65"/>
      <c r="EQ18" s="65"/>
      <c r="ER18" s="65"/>
      <c r="ES18" s="65"/>
      <c r="ET18" s="65"/>
      <c r="EU18" s="65"/>
      <c r="EV18" s="65"/>
      <c r="EW18" s="65"/>
      <c r="EX18" s="65"/>
      <c r="EY18" s="65"/>
      <c r="EZ18" s="65"/>
      <c r="FA18" s="65"/>
      <c r="FB18" s="65"/>
      <c r="FC18" s="65"/>
      <c r="FD18" s="65"/>
      <c r="FE18" s="65"/>
      <c r="FF18" s="65"/>
      <c r="FG18" s="65"/>
      <c r="FH18" s="65"/>
      <c r="FI18" s="65"/>
      <c r="FJ18" s="65"/>
      <c r="FK18" s="65"/>
      <c r="FL18" s="65"/>
      <c r="FM18" s="65"/>
      <c r="FN18" s="65"/>
      <c r="FO18" s="65"/>
      <c r="FP18" s="65"/>
      <c r="FQ18" s="65"/>
      <c r="FR18" s="65"/>
      <c r="FS18" s="65"/>
      <c r="FT18" s="65"/>
      <c r="FU18" s="65"/>
      <c r="FV18" s="65"/>
      <c r="FW18" s="65"/>
      <c r="FX18" s="65"/>
      <c r="FY18" s="65"/>
      <c r="FZ18" s="65"/>
      <c r="GA18" s="65"/>
      <c r="GB18" s="65"/>
      <c r="GC18" s="65"/>
      <c r="GD18" s="65"/>
      <c r="GE18" s="65"/>
      <c r="GF18" s="65"/>
      <c r="GG18" s="65"/>
      <c r="GH18" s="65"/>
      <c r="GI18" s="65"/>
      <c r="GJ18" s="65"/>
      <c r="GK18" s="65"/>
      <c r="GL18" s="65"/>
      <c r="GM18" s="65"/>
      <c r="GN18" s="65"/>
      <c r="GO18" s="65"/>
      <c r="GP18" s="65"/>
      <c r="GQ18" s="65"/>
      <c r="GR18" s="65"/>
      <c r="GS18" s="65"/>
      <c r="GT18" s="65"/>
      <c r="GU18" s="65"/>
      <c r="GV18" s="65"/>
      <c r="GW18" s="65"/>
      <c r="GX18" s="65"/>
      <c r="GY18" s="65"/>
      <c r="GZ18" s="65"/>
      <c r="HA18" s="65"/>
      <c r="HB18" s="65"/>
      <c r="HC18" s="65"/>
      <c r="HD18" s="65"/>
      <c r="HE18" s="65"/>
      <c r="HF18" s="65"/>
      <c r="HG18" s="65"/>
      <c r="HH18" s="65"/>
      <c r="HI18" s="65"/>
      <c r="HJ18" s="65"/>
      <c r="HK18" s="65"/>
      <c r="HL18" s="65"/>
      <c r="HM18" s="65"/>
      <c r="HN18" s="65"/>
      <c r="HO18" s="65"/>
      <c r="HP18" s="65"/>
      <c r="HQ18" s="65"/>
      <c r="HR18" s="65"/>
      <c r="HS18" s="65"/>
      <c r="HT18" s="65"/>
      <c r="HU18" s="65"/>
      <c r="HV18" s="65"/>
      <c r="HW18" s="65"/>
      <c r="HX18" s="65"/>
      <c r="HY18" s="65"/>
      <c r="HZ18" s="65"/>
      <c r="IA18" s="65"/>
      <c r="IB18" s="65"/>
      <c r="IC18" s="65"/>
      <c r="ID18" s="65"/>
      <c r="IE18" s="65"/>
      <c r="IF18" s="65"/>
      <c r="IG18" s="65"/>
      <c r="IH18" s="65"/>
      <c r="II18" s="65"/>
      <c r="IJ18" s="65"/>
      <c r="IK18" s="65"/>
      <c r="IL18" s="65"/>
      <c r="IM18" s="65"/>
      <c r="IN18" s="65"/>
      <c r="IO18" s="65"/>
      <c r="IP18" s="65"/>
      <c r="IQ18" s="65"/>
      <c r="IR18" s="65"/>
      <c r="IS18" s="65"/>
      <c r="IT18" s="65"/>
      <c r="IU18" s="65"/>
      <c r="IV18" s="65"/>
    </row>
    <row r="19" spans="1:256">
      <c r="A19" s="234" t="s">
        <v>48</v>
      </c>
      <c r="B19" s="65"/>
      <c r="C19" s="235" t="s">
        <v>44</v>
      </c>
      <c r="D19" s="174"/>
      <c r="E19" s="94"/>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c r="A20" s="238"/>
      <c r="B20" s="81" t="s">
        <v>462</v>
      </c>
      <c r="C20" s="239" t="s">
        <v>463</v>
      </c>
      <c r="D20" s="239" t="s">
        <v>464</v>
      </c>
      <c r="E20" s="83" t="s">
        <v>62</v>
      </c>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c r="BZ20" s="65"/>
      <c r="CA20" s="65"/>
      <c r="CB20" s="65"/>
      <c r="CC20" s="65"/>
      <c r="CD20" s="65"/>
      <c r="CE20" s="65"/>
      <c r="CF20" s="65"/>
      <c r="CG20" s="65"/>
      <c r="CH20" s="65"/>
      <c r="CI20" s="65"/>
      <c r="CJ20" s="65"/>
      <c r="CK20" s="65"/>
      <c r="CL20" s="65"/>
      <c r="CM20" s="65"/>
      <c r="CN20" s="65"/>
      <c r="CO20" s="65"/>
      <c r="CP20" s="65"/>
      <c r="CQ20" s="65"/>
      <c r="CR20" s="65"/>
      <c r="CS20" s="65"/>
      <c r="CT20" s="65"/>
      <c r="CU20" s="65"/>
      <c r="CV20" s="65"/>
      <c r="CW20" s="65"/>
      <c r="CX20" s="65"/>
      <c r="CY20" s="65"/>
      <c r="CZ20" s="65"/>
      <c r="DA20" s="65"/>
      <c r="DB20" s="65"/>
      <c r="DC20" s="65"/>
      <c r="DD20" s="65"/>
      <c r="DE20" s="65"/>
      <c r="DF20" s="65"/>
      <c r="DG20" s="65"/>
      <c r="DH20" s="65"/>
      <c r="DI20" s="65"/>
      <c r="DJ20" s="65"/>
      <c r="DK20" s="65"/>
      <c r="DL20" s="65"/>
      <c r="DM20" s="65"/>
      <c r="DN20" s="65"/>
      <c r="DO20" s="65"/>
      <c r="DP20" s="65"/>
      <c r="DQ20" s="65"/>
      <c r="DR20" s="65"/>
      <c r="DS20" s="65"/>
      <c r="DT20" s="65"/>
      <c r="DU20" s="65"/>
      <c r="DV20" s="65"/>
      <c r="DW20" s="65"/>
      <c r="DX20" s="65"/>
      <c r="DY20" s="65"/>
      <c r="DZ20" s="65"/>
      <c r="EA20" s="65"/>
      <c r="EB20" s="65"/>
      <c r="EC20" s="65"/>
      <c r="ED20" s="65"/>
      <c r="EE20" s="65"/>
      <c r="EF20" s="65"/>
      <c r="EG20" s="65"/>
      <c r="EH20" s="65"/>
      <c r="EI20" s="65"/>
      <c r="EJ20" s="65"/>
      <c r="EK20" s="65"/>
      <c r="EL20" s="65"/>
      <c r="EM20" s="65"/>
      <c r="EN20" s="65"/>
      <c r="EO20" s="65"/>
      <c r="EP20" s="65"/>
      <c r="EQ20" s="65"/>
      <c r="ER20" s="65"/>
      <c r="ES20" s="65"/>
      <c r="ET20" s="65"/>
      <c r="EU20" s="65"/>
      <c r="EV20" s="65"/>
      <c r="EW20" s="65"/>
      <c r="EX20" s="65"/>
      <c r="EY20" s="65"/>
      <c r="EZ20" s="65"/>
      <c r="FA20" s="65"/>
      <c r="FB20" s="65"/>
      <c r="FC20" s="65"/>
      <c r="FD20" s="65"/>
      <c r="FE20" s="65"/>
      <c r="FF20" s="65"/>
      <c r="FG20" s="65"/>
      <c r="FH20" s="65"/>
      <c r="FI20" s="65"/>
      <c r="FJ20" s="65"/>
      <c r="FK20" s="65"/>
      <c r="FL20" s="65"/>
      <c r="FM20" s="65"/>
      <c r="FN20" s="65"/>
      <c r="FO20" s="65"/>
      <c r="FP20" s="65"/>
      <c r="FQ20" s="65"/>
      <c r="FR20" s="65"/>
      <c r="FS20" s="65"/>
      <c r="FT20" s="65"/>
      <c r="FU20" s="65"/>
      <c r="FV20" s="65"/>
      <c r="FW20" s="65"/>
      <c r="FX20" s="65"/>
      <c r="FY20" s="65"/>
      <c r="FZ20" s="65"/>
      <c r="GA20" s="65"/>
      <c r="GB20" s="65"/>
      <c r="GC20" s="65"/>
      <c r="GD20" s="65"/>
      <c r="GE20" s="65"/>
      <c r="GF20" s="65"/>
      <c r="GG20" s="65"/>
      <c r="GH20" s="65"/>
      <c r="GI20" s="65"/>
      <c r="GJ20" s="65"/>
      <c r="GK20" s="65"/>
      <c r="GL20" s="65"/>
      <c r="GM20" s="65"/>
      <c r="GN20" s="65"/>
      <c r="GO20" s="65"/>
      <c r="GP20" s="65"/>
      <c r="GQ20" s="65"/>
      <c r="GR20" s="65"/>
      <c r="GS20" s="65"/>
      <c r="GT20" s="65"/>
      <c r="GU20" s="65"/>
      <c r="GV20" s="65"/>
      <c r="GW20" s="65"/>
      <c r="GX20" s="65"/>
      <c r="GY20" s="65"/>
      <c r="GZ20" s="65"/>
      <c r="HA20" s="65"/>
      <c r="HB20" s="65"/>
      <c r="HC20" s="65"/>
      <c r="HD20" s="65"/>
      <c r="HE20" s="65"/>
      <c r="HF20" s="65"/>
      <c r="HG20" s="65"/>
      <c r="HH20" s="65"/>
      <c r="HI20" s="65"/>
      <c r="HJ20" s="65"/>
      <c r="HK20" s="65"/>
      <c r="HL20" s="65"/>
      <c r="HM20" s="65"/>
      <c r="HN20" s="65"/>
      <c r="HO20" s="65"/>
      <c r="HP20" s="65"/>
      <c r="HQ20" s="65"/>
      <c r="HR20" s="65"/>
      <c r="HS20" s="65"/>
      <c r="HT20" s="65"/>
      <c r="HU20" s="65"/>
      <c r="HV20" s="65"/>
      <c r="HW20" s="65"/>
      <c r="HX20" s="65"/>
      <c r="HY20" s="65"/>
      <c r="HZ20" s="65"/>
      <c r="IA20" s="65"/>
      <c r="IB20" s="65"/>
      <c r="IC20" s="65"/>
      <c r="ID20" s="65"/>
      <c r="IE20" s="65"/>
      <c r="IF20" s="65"/>
      <c r="IG20" s="65"/>
      <c r="IH20" s="65"/>
      <c r="II20" s="65"/>
      <c r="IJ20" s="65"/>
      <c r="IK20" s="65"/>
      <c r="IL20" s="65"/>
      <c r="IM20" s="65"/>
      <c r="IN20" s="65"/>
      <c r="IO20" s="65"/>
      <c r="IP20" s="65"/>
      <c r="IQ20" s="65"/>
      <c r="IR20" s="65"/>
      <c r="IS20" s="65"/>
      <c r="IT20" s="65"/>
      <c r="IU20" s="65"/>
      <c r="IV20" s="65"/>
    </row>
    <row r="21" spans="1:256" ht="12" customHeight="1">
      <c r="A21" s="240">
        <v>1</v>
      </c>
      <c r="B21" s="241" t="s">
        <v>3271</v>
      </c>
      <c r="C21" s="242"/>
      <c r="D21" s="242"/>
      <c r="E21" s="243"/>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s="65"/>
      <c r="CG21" s="65"/>
      <c r="CH21" s="65"/>
      <c r="CI21" s="65"/>
      <c r="CJ21" s="65"/>
      <c r="CK21" s="65"/>
      <c r="CL21" s="65"/>
      <c r="CM21" s="65"/>
      <c r="CN21" s="65"/>
      <c r="CO21" s="65"/>
      <c r="CP21" s="65"/>
      <c r="CQ21" s="65"/>
      <c r="CR21" s="65"/>
      <c r="CS21" s="65"/>
      <c r="CT21" s="65"/>
      <c r="CU21" s="65"/>
      <c r="CV21" s="65"/>
      <c r="CW21" s="65"/>
      <c r="CX21" s="65"/>
      <c r="CY21" s="65"/>
      <c r="CZ21" s="65"/>
      <c r="DA21" s="65"/>
      <c r="DB21" s="65"/>
      <c r="DC21" s="65"/>
      <c r="DD21" s="65"/>
      <c r="DE21" s="65"/>
      <c r="DF21" s="65"/>
      <c r="DG21" s="65"/>
      <c r="DH21" s="65"/>
      <c r="DI21" s="65"/>
      <c r="DJ21" s="65"/>
      <c r="DK21" s="65"/>
      <c r="DL21" s="65"/>
      <c r="DM21" s="65"/>
      <c r="DN21" s="65"/>
      <c r="DO21" s="65"/>
      <c r="DP21" s="65"/>
      <c r="DQ21" s="65"/>
      <c r="DR21" s="65"/>
      <c r="DS21" s="65"/>
      <c r="DT21" s="65"/>
      <c r="DU21" s="65"/>
      <c r="DV21" s="65"/>
      <c r="DW21" s="65"/>
      <c r="DX21" s="65"/>
      <c r="DY21" s="65"/>
      <c r="DZ21" s="65"/>
      <c r="EA21" s="65"/>
      <c r="EB21" s="65"/>
      <c r="EC21" s="65"/>
      <c r="ED21" s="65"/>
      <c r="EE21" s="65"/>
      <c r="EF21" s="65"/>
      <c r="EG21" s="65"/>
      <c r="EH21" s="65"/>
      <c r="EI21" s="65"/>
      <c r="EJ21" s="65"/>
      <c r="EK21" s="65"/>
      <c r="EL21" s="65"/>
      <c r="EM21" s="65"/>
      <c r="EN21" s="65"/>
      <c r="EO21" s="65"/>
      <c r="EP21" s="65"/>
      <c r="EQ21" s="65"/>
      <c r="ER21" s="65"/>
      <c r="ES21" s="65"/>
      <c r="ET21" s="65"/>
      <c r="EU21" s="65"/>
      <c r="EV21" s="65"/>
      <c r="EW21" s="65"/>
      <c r="EX21" s="65"/>
      <c r="EY21" s="65"/>
      <c r="EZ21" s="65"/>
      <c r="FA21" s="65"/>
      <c r="FB21" s="65"/>
      <c r="FC21" s="65"/>
      <c r="FD21" s="65"/>
      <c r="FE21" s="65"/>
      <c r="FF21" s="65"/>
      <c r="FG21" s="65"/>
      <c r="FH21" s="65"/>
      <c r="FI21" s="65"/>
      <c r="FJ21" s="65"/>
      <c r="FK21" s="65"/>
      <c r="FL21" s="65"/>
      <c r="FM21" s="65"/>
      <c r="FN21" s="65"/>
      <c r="FO21" s="65"/>
      <c r="FP21" s="65"/>
      <c r="FQ21" s="65"/>
      <c r="FR21" s="65"/>
      <c r="FS21" s="65"/>
      <c r="FT21" s="65"/>
      <c r="FU21" s="65"/>
      <c r="FV21" s="65"/>
      <c r="FW21" s="65"/>
      <c r="FX21" s="65"/>
      <c r="FY21" s="65"/>
      <c r="FZ21" s="65"/>
      <c r="GA21" s="65"/>
      <c r="GB21" s="65"/>
      <c r="GC21" s="65"/>
      <c r="GD21" s="65"/>
      <c r="GE21" s="65"/>
      <c r="GF21" s="65"/>
      <c r="GG21" s="65"/>
      <c r="GH21" s="65"/>
      <c r="GI21" s="65"/>
      <c r="GJ21" s="65"/>
      <c r="GK21" s="65"/>
      <c r="GL21" s="65"/>
      <c r="GM21" s="65"/>
      <c r="GN21" s="65"/>
      <c r="GO21" s="65"/>
      <c r="GP21" s="65"/>
      <c r="GQ21" s="65"/>
      <c r="GR21" s="65"/>
      <c r="GS21" s="65"/>
      <c r="GT21" s="65"/>
      <c r="GU21" s="65"/>
      <c r="GV21" s="65"/>
      <c r="GW21" s="65"/>
      <c r="GX21" s="65"/>
      <c r="GY21" s="65"/>
      <c r="GZ21" s="65"/>
      <c r="HA21" s="65"/>
      <c r="HB21" s="65"/>
      <c r="HC21" s="65"/>
      <c r="HD21" s="65"/>
      <c r="HE21" s="65"/>
      <c r="HF21" s="65"/>
      <c r="HG21" s="65"/>
      <c r="HH21" s="65"/>
      <c r="HI21" s="65"/>
      <c r="HJ21" s="65"/>
      <c r="HK21" s="65"/>
      <c r="HL21" s="65"/>
      <c r="HM21" s="65"/>
      <c r="HN21" s="65"/>
      <c r="HO21" s="65"/>
      <c r="HP21" s="65"/>
      <c r="HQ21" s="65"/>
      <c r="HR21" s="65"/>
      <c r="HS21" s="65"/>
      <c r="HT21" s="65"/>
      <c r="HU21" s="65"/>
      <c r="HV21" s="65"/>
      <c r="HW21" s="65"/>
      <c r="HX21" s="65"/>
      <c r="HY21" s="65"/>
      <c r="HZ21" s="65"/>
      <c r="IA21" s="65"/>
      <c r="IB21" s="65"/>
      <c r="IC21" s="65"/>
      <c r="ID21" s="65"/>
      <c r="IE21" s="65"/>
      <c r="IF21" s="65"/>
      <c r="IG21" s="65"/>
      <c r="IH21" s="65"/>
      <c r="II21" s="65"/>
      <c r="IJ21" s="65"/>
      <c r="IK21" s="65"/>
      <c r="IL21" s="65"/>
      <c r="IM21" s="65"/>
      <c r="IN21" s="65"/>
      <c r="IO21" s="65"/>
      <c r="IP21" s="65"/>
      <c r="IQ21" s="65"/>
      <c r="IR21" s="65"/>
      <c r="IS21" s="65"/>
      <c r="IT21" s="65"/>
      <c r="IU21" s="65"/>
      <c r="IV21" s="65"/>
    </row>
    <row r="22" spans="1:256" ht="12" customHeight="1">
      <c r="A22" s="240">
        <v>2</v>
      </c>
      <c r="B22" s="241" t="s">
        <v>2881</v>
      </c>
      <c r="C22" s="242"/>
      <c r="D22" s="242"/>
      <c r="E22" s="243"/>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c r="IL22" s="65"/>
      <c r="IM22" s="65"/>
      <c r="IN22" s="65"/>
      <c r="IO22" s="65"/>
      <c r="IP22" s="65"/>
      <c r="IQ22" s="65"/>
      <c r="IR22" s="65"/>
      <c r="IS22" s="65"/>
      <c r="IT22" s="65"/>
      <c r="IU22" s="65"/>
      <c r="IV22" s="65"/>
    </row>
    <row r="23" spans="1:256" ht="12" customHeight="1">
      <c r="A23" s="240">
        <v>3</v>
      </c>
      <c r="B23" s="241" t="s">
        <v>3603</v>
      </c>
      <c r="C23" s="242"/>
      <c r="D23" s="242"/>
      <c r="E23" s="243"/>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65"/>
      <c r="DC23" s="65"/>
      <c r="DD23" s="65"/>
      <c r="DE23" s="65"/>
      <c r="DF23" s="65"/>
      <c r="DG23" s="65"/>
      <c r="DH23" s="65"/>
      <c r="DI23" s="65"/>
      <c r="DJ23" s="65"/>
      <c r="DK23" s="65"/>
      <c r="DL23" s="65"/>
      <c r="DM23" s="65"/>
      <c r="DN23" s="65"/>
      <c r="DO23" s="65"/>
      <c r="DP23" s="65"/>
      <c r="DQ23" s="65"/>
      <c r="DR23" s="65"/>
      <c r="DS23" s="65"/>
      <c r="DT23" s="65"/>
      <c r="DU23" s="65"/>
      <c r="DV23" s="65"/>
      <c r="DW23" s="65"/>
      <c r="DX23" s="65"/>
      <c r="DY23" s="65"/>
      <c r="DZ23" s="65"/>
      <c r="EA23" s="65"/>
      <c r="EB23" s="65"/>
      <c r="EC23" s="65"/>
      <c r="ED23" s="65"/>
      <c r="EE23" s="65"/>
      <c r="EF23" s="65"/>
      <c r="EG23" s="65"/>
      <c r="EH23" s="65"/>
      <c r="EI23" s="65"/>
      <c r="EJ23" s="65"/>
      <c r="EK23" s="65"/>
      <c r="EL23" s="65"/>
      <c r="EM23" s="65"/>
      <c r="EN23" s="65"/>
      <c r="EO23" s="65"/>
      <c r="EP23" s="65"/>
      <c r="EQ23" s="65"/>
      <c r="ER23" s="65"/>
      <c r="ES23" s="65"/>
      <c r="ET23" s="65"/>
      <c r="EU23" s="65"/>
      <c r="EV23" s="65"/>
      <c r="EW23" s="65"/>
      <c r="EX23" s="65"/>
      <c r="EY23" s="65"/>
      <c r="EZ23" s="65"/>
      <c r="FA23" s="65"/>
      <c r="FB23" s="65"/>
      <c r="FC23" s="65"/>
      <c r="FD23" s="65"/>
      <c r="FE23" s="65"/>
      <c r="FF23" s="65"/>
      <c r="FG23" s="65"/>
      <c r="FH23" s="65"/>
      <c r="FI23" s="65"/>
      <c r="FJ23" s="65"/>
      <c r="FK23" s="65"/>
      <c r="FL23" s="65"/>
      <c r="FM23" s="65"/>
      <c r="FN23" s="65"/>
      <c r="FO23" s="65"/>
      <c r="FP23" s="65"/>
      <c r="FQ23" s="65"/>
      <c r="FR23" s="65"/>
      <c r="FS23" s="65"/>
      <c r="FT23" s="65"/>
      <c r="FU23" s="65"/>
      <c r="FV23" s="65"/>
      <c r="FW23" s="65"/>
      <c r="FX23" s="65"/>
      <c r="FY23" s="65"/>
      <c r="FZ23" s="65"/>
      <c r="GA23" s="65"/>
      <c r="GB23" s="65"/>
      <c r="GC23" s="65"/>
      <c r="GD23" s="65"/>
      <c r="GE23" s="65"/>
      <c r="GF23" s="65"/>
      <c r="GG23" s="65"/>
      <c r="GH23" s="65"/>
      <c r="GI23" s="65"/>
      <c r="GJ23" s="65"/>
      <c r="GK23" s="65"/>
      <c r="GL23" s="65"/>
      <c r="GM23" s="65"/>
      <c r="GN23" s="65"/>
      <c r="GO23" s="65"/>
      <c r="GP23" s="65"/>
      <c r="GQ23" s="65"/>
      <c r="GR23" s="65"/>
      <c r="GS23" s="65"/>
      <c r="GT23" s="65"/>
      <c r="GU23" s="65"/>
      <c r="GV23" s="65"/>
      <c r="GW23" s="65"/>
      <c r="GX23" s="65"/>
      <c r="GY23" s="65"/>
      <c r="GZ23" s="65"/>
      <c r="HA23" s="65"/>
      <c r="HB23" s="65"/>
      <c r="HC23" s="65"/>
      <c r="HD23" s="65"/>
      <c r="HE23" s="65"/>
      <c r="HF23" s="65"/>
      <c r="HG23" s="65"/>
      <c r="HH23" s="65"/>
      <c r="HI23" s="65"/>
      <c r="HJ23" s="65"/>
      <c r="HK23" s="65"/>
      <c r="HL23" s="65"/>
      <c r="HM23" s="65"/>
      <c r="HN23" s="65"/>
      <c r="HO23" s="65"/>
      <c r="HP23" s="65"/>
      <c r="HQ23" s="65"/>
      <c r="HR23" s="65"/>
      <c r="HS23" s="65"/>
      <c r="HT23" s="65"/>
      <c r="HU23" s="65"/>
      <c r="HV23" s="65"/>
      <c r="HW23" s="65"/>
      <c r="HX23" s="65"/>
      <c r="HY23" s="65"/>
      <c r="HZ23" s="65"/>
      <c r="IA23" s="65"/>
      <c r="IB23" s="65"/>
      <c r="IC23" s="65"/>
      <c r="ID23" s="65"/>
      <c r="IE23" s="65"/>
      <c r="IF23" s="65"/>
      <c r="IG23" s="65"/>
      <c r="IH23" s="65"/>
      <c r="II23" s="65"/>
      <c r="IJ23" s="65"/>
      <c r="IK23" s="65"/>
      <c r="IL23" s="65"/>
      <c r="IM23" s="65"/>
      <c r="IN23" s="65"/>
      <c r="IO23" s="65"/>
      <c r="IP23" s="65"/>
      <c r="IQ23" s="65"/>
      <c r="IR23" s="65"/>
      <c r="IS23" s="65"/>
      <c r="IT23" s="65"/>
      <c r="IU23" s="65"/>
      <c r="IV23" s="65"/>
    </row>
    <row r="24" spans="1:256" ht="12" customHeight="1">
      <c r="A24" s="240">
        <v>4</v>
      </c>
      <c r="B24" s="241" t="s">
        <v>2882</v>
      </c>
      <c r="C24" s="242">
        <v>1</v>
      </c>
      <c r="D24" s="242" t="s">
        <v>2883</v>
      </c>
      <c r="E24" s="243" t="s">
        <v>2883</v>
      </c>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65"/>
      <c r="DC24" s="65"/>
      <c r="DD24" s="65"/>
      <c r="DE24" s="65"/>
      <c r="DF24" s="65"/>
      <c r="DG24" s="65"/>
      <c r="DH24" s="65"/>
      <c r="DI24" s="65"/>
      <c r="DJ24" s="65"/>
      <c r="DK24" s="65"/>
      <c r="DL24" s="65"/>
      <c r="DM24" s="65"/>
      <c r="DN24" s="65"/>
      <c r="DO24" s="65"/>
      <c r="DP24" s="65"/>
      <c r="DQ24" s="65"/>
      <c r="DR24" s="65"/>
      <c r="DS24" s="65"/>
      <c r="DT24" s="65"/>
      <c r="DU24" s="65"/>
      <c r="DV24" s="65"/>
      <c r="DW24" s="65"/>
      <c r="DX24" s="65"/>
      <c r="DY24" s="65"/>
      <c r="DZ24" s="65"/>
      <c r="EA24" s="65"/>
      <c r="EB24" s="65"/>
      <c r="EC24" s="65"/>
      <c r="ED24" s="65"/>
      <c r="EE24" s="65"/>
      <c r="EF24" s="65"/>
      <c r="EG24" s="65"/>
      <c r="EH24" s="65"/>
      <c r="EI24" s="65"/>
      <c r="EJ24" s="65"/>
      <c r="EK24" s="65"/>
      <c r="EL24" s="65"/>
      <c r="EM24" s="65"/>
      <c r="EN24" s="65"/>
      <c r="EO24" s="65"/>
      <c r="EP24" s="65"/>
      <c r="EQ24" s="65"/>
      <c r="ER24" s="65"/>
      <c r="ES24" s="65"/>
      <c r="ET24" s="65"/>
      <c r="EU24" s="65"/>
      <c r="EV24" s="65"/>
      <c r="EW24" s="65"/>
      <c r="EX24" s="65"/>
      <c r="EY24" s="65"/>
      <c r="EZ24" s="65"/>
      <c r="FA24" s="65"/>
      <c r="FB24" s="65"/>
      <c r="FC24" s="65"/>
      <c r="FD24" s="65"/>
      <c r="FE24" s="65"/>
      <c r="FF24" s="65"/>
      <c r="FG24" s="65"/>
      <c r="FH24" s="65"/>
      <c r="FI24" s="65"/>
      <c r="FJ24" s="65"/>
      <c r="FK24" s="65"/>
      <c r="FL24" s="65"/>
      <c r="FM24" s="65"/>
      <c r="FN24" s="65"/>
      <c r="FO24" s="65"/>
      <c r="FP24" s="65"/>
      <c r="FQ24" s="65"/>
      <c r="FR24" s="65"/>
      <c r="FS24" s="65"/>
      <c r="FT24" s="65"/>
      <c r="FU24" s="65"/>
      <c r="FV24" s="65"/>
      <c r="FW24" s="65"/>
      <c r="FX24" s="65"/>
      <c r="FY24" s="65"/>
      <c r="FZ24" s="65"/>
      <c r="GA24" s="65"/>
      <c r="GB24" s="65"/>
      <c r="GC24" s="65"/>
      <c r="GD24" s="65"/>
      <c r="GE24" s="65"/>
      <c r="GF24" s="65"/>
      <c r="GG24" s="65"/>
      <c r="GH24" s="65"/>
      <c r="GI24" s="65"/>
      <c r="GJ24" s="65"/>
      <c r="GK24" s="65"/>
      <c r="GL24" s="65"/>
      <c r="GM24" s="65"/>
      <c r="GN24" s="65"/>
      <c r="GO24" s="65"/>
      <c r="GP24" s="65"/>
      <c r="GQ24" s="65"/>
      <c r="GR24" s="65"/>
      <c r="GS24" s="65"/>
      <c r="GT24" s="65"/>
      <c r="GU24" s="65"/>
      <c r="GV24" s="65"/>
      <c r="GW24" s="65"/>
      <c r="GX24" s="65"/>
      <c r="GY24" s="65"/>
      <c r="GZ24" s="65"/>
      <c r="HA24" s="65"/>
      <c r="HB24" s="65"/>
      <c r="HC24" s="65"/>
      <c r="HD24" s="65"/>
      <c r="HE24" s="65"/>
      <c r="HF24" s="65"/>
      <c r="HG24" s="65"/>
      <c r="HH24" s="65"/>
      <c r="HI24" s="65"/>
      <c r="HJ24" s="65"/>
      <c r="HK24" s="65"/>
      <c r="HL24" s="65"/>
      <c r="HM24" s="65"/>
      <c r="HN24" s="65"/>
      <c r="HO24" s="65"/>
      <c r="HP24" s="65"/>
      <c r="HQ24" s="65"/>
      <c r="HR24" s="65"/>
      <c r="HS24" s="65"/>
      <c r="HT24" s="65"/>
      <c r="HU24" s="65"/>
      <c r="HV24" s="65"/>
      <c r="HW24" s="65"/>
      <c r="HX24" s="65"/>
      <c r="HY24" s="65"/>
      <c r="HZ24" s="65"/>
      <c r="IA24" s="65"/>
      <c r="IB24" s="65"/>
      <c r="IC24" s="65"/>
      <c r="ID24" s="65"/>
      <c r="IE24" s="65"/>
      <c r="IF24" s="65"/>
      <c r="IG24" s="65"/>
      <c r="IH24" s="65"/>
      <c r="II24" s="65"/>
      <c r="IJ24" s="65"/>
      <c r="IK24" s="65"/>
      <c r="IL24" s="65"/>
      <c r="IM24" s="65"/>
      <c r="IN24" s="65"/>
      <c r="IO24" s="65"/>
      <c r="IP24" s="65"/>
      <c r="IQ24" s="65"/>
      <c r="IR24" s="65"/>
      <c r="IS24" s="65"/>
      <c r="IT24" s="65"/>
      <c r="IU24" s="65"/>
      <c r="IV24" s="65"/>
    </row>
    <row r="25" spans="1:256" ht="12" customHeight="1">
      <c r="A25" s="240">
        <v>5</v>
      </c>
      <c r="B25" s="241"/>
      <c r="C25" s="242"/>
      <c r="D25" s="242"/>
      <c r="E25" s="243"/>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65"/>
      <c r="DC25" s="65"/>
      <c r="DD25" s="65"/>
      <c r="DE25" s="65"/>
      <c r="DF25" s="65"/>
      <c r="DG25" s="65"/>
      <c r="DH25" s="65"/>
      <c r="DI25" s="65"/>
      <c r="DJ25" s="65"/>
      <c r="DK25" s="65"/>
      <c r="DL25" s="65"/>
      <c r="DM25" s="65"/>
      <c r="DN25" s="65"/>
      <c r="DO25" s="65"/>
      <c r="DP25" s="65"/>
      <c r="DQ25" s="65"/>
      <c r="DR25" s="65"/>
      <c r="DS25" s="65"/>
      <c r="DT25" s="65"/>
      <c r="DU25" s="65"/>
      <c r="DV25" s="65"/>
      <c r="DW25" s="65"/>
      <c r="DX25" s="65"/>
      <c r="DY25" s="65"/>
      <c r="DZ25" s="65"/>
      <c r="EA25" s="65"/>
      <c r="EB25" s="65"/>
      <c r="EC25" s="65"/>
      <c r="ED25" s="65"/>
      <c r="EE25" s="65"/>
      <c r="EF25" s="65"/>
      <c r="EG25" s="65"/>
      <c r="EH25" s="65"/>
      <c r="EI25" s="65"/>
      <c r="EJ25" s="65"/>
      <c r="EK25" s="65"/>
      <c r="EL25" s="65"/>
      <c r="EM25" s="65"/>
      <c r="EN25" s="65"/>
      <c r="EO25" s="65"/>
      <c r="EP25" s="65"/>
      <c r="EQ25" s="65"/>
      <c r="ER25" s="65"/>
      <c r="ES25" s="65"/>
      <c r="ET25" s="65"/>
      <c r="EU25" s="65"/>
      <c r="EV25" s="65"/>
      <c r="EW25" s="65"/>
      <c r="EX25" s="65"/>
      <c r="EY25" s="65"/>
      <c r="EZ25" s="65"/>
      <c r="FA25" s="65"/>
      <c r="FB25" s="65"/>
      <c r="FC25" s="65"/>
      <c r="FD25" s="65"/>
      <c r="FE25" s="65"/>
      <c r="FF25" s="65"/>
      <c r="FG25" s="65"/>
      <c r="FH25" s="65"/>
      <c r="FI25" s="65"/>
      <c r="FJ25" s="65"/>
      <c r="FK25" s="65"/>
      <c r="FL25" s="65"/>
      <c r="FM25" s="65"/>
      <c r="FN25" s="65"/>
      <c r="FO25" s="65"/>
      <c r="FP25" s="65"/>
      <c r="FQ25" s="65"/>
      <c r="FR25" s="65"/>
      <c r="FS25" s="65"/>
      <c r="FT25" s="65"/>
      <c r="FU25" s="65"/>
      <c r="FV25" s="65"/>
      <c r="FW25" s="65"/>
      <c r="FX25" s="65"/>
      <c r="FY25" s="65"/>
      <c r="FZ25" s="65"/>
      <c r="GA25" s="65"/>
      <c r="GB25" s="65"/>
      <c r="GC25" s="65"/>
      <c r="GD25" s="65"/>
      <c r="GE25" s="65"/>
      <c r="GF25" s="65"/>
      <c r="GG25" s="65"/>
      <c r="GH25" s="65"/>
      <c r="GI25" s="65"/>
      <c r="GJ25" s="65"/>
      <c r="GK25" s="65"/>
      <c r="GL25" s="65"/>
      <c r="GM25" s="65"/>
      <c r="GN25" s="65"/>
      <c r="GO25" s="65"/>
      <c r="GP25" s="65"/>
      <c r="GQ25" s="65"/>
      <c r="GR25" s="65"/>
      <c r="GS25" s="65"/>
      <c r="GT25" s="65"/>
      <c r="GU25" s="65"/>
      <c r="GV25" s="65"/>
      <c r="GW25" s="65"/>
      <c r="GX25" s="65"/>
      <c r="GY25" s="65"/>
      <c r="GZ25" s="65"/>
      <c r="HA25" s="65"/>
      <c r="HB25" s="65"/>
      <c r="HC25" s="65"/>
      <c r="HD25" s="65"/>
      <c r="HE25" s="65"/>
      <c r="HF25" s="65"/>
      <c r="HG25" s="65"/>
      <c r="HH25" s="65"/>
      <c r="HI25" s="65"/>
      <c r="HJ25" s="65"/>
      <c r="HK25" s="65"/>
      <c r="HL25" s="65"/>
      <c r="HM25" s="65"/>
      <c r="HN25" s="65"/>
      <c r="HO25" s="65"/>
      <c r="HP25" s="65"/>
      <c r="HQ25" s="65"/>
      <c r="HR25" s="65"/>
      <c r="HS25" s="65"/>
      <c r="HT25" s="65"/>
      <c r="HU25" s="65"/>
      <c r="HV25" s="65"/>
      <c r="HW25" s="65"/>
      <c r="HX25" s="65"/>
      <c r="HY25" s="65"/>
      <c r="HZ25" s="65"/>
      <c r="IA25" s="65"/>
      <c r="IB25" s="65"/>
      <c r="IC25" s="65"/>
      <c r="ID25" s="65"/>
      <c r="IE25" s="65"/>
      <c r="IF25" s="65"/>
      <c r="IG25" s="65"/>
      <c r="IH25" s="65"/>
      <c r="II25" s="65"/>
      <c r="IJ25" s="65"/>
      <c r="IK25" s="65"/>
      <c r="IL25" s="65"/>
      <c r="IM25" s="65"/>
      <c r="IN25" s="65"/>
      <c r="IO25" s="65"/>
      <c r="IP25" s="65"/>
      <c r="IQ25" s="65"/>
      <c r="IR25" s="65"/>
      <c r="IS25" s="65"/>
      <c r="IT25" s="65"/>
      <c r="IU25" s="65"/>
      <c r="IV25" s="65"/>
    </row>
    <row r="26" spans="1:256" ht="12" customHeight="1">
      <c r="A26" s="240">
        <v>6</v>
      </c>
      <c r="B26" s="241"/>
      <c r="C26" s="242"/>
      <c r="D26" s="242"/>
      <c r="E26" s="243"/>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65"/>
      <c r="CV26" s="65"/>
      <c r="CW26" s="65"/>
      <c r="CX26" s="65"/>
      <c r="CY26" s="65"/>
      <c r="CZ26" s="65"/>
      <c r="DA26" s="65"/>
      <c r="DB26" s="65"/>
      <c r="DC26" s="65"/>
      <c r="DD26" s="65"/>
      <c r="DE26" s="65"/>
      <c r="DF26" s="65"/>
      <c r="DG26" s="65"/>
      <c r="DH26" s="65"/>
      <c r="DI26" s="65"/>
      <c r="DJ26" s="65"/>
      <c r="DK26" s="65"/>
      <c r="DL26" s="65"/>
      <c r="DM26" s="65"/>
      <c r="DN26" s="65"/>
      <c r="DO26" s="65"/>
      <c r="DP26" s="65"/>
      <c r="DQ26" s="65"/>
      <c r="DR26" s="65"/>
      <c r="DS26" s="65"/>
      <c r="DT26" s="65"/>
      <c r="DU26" s="65"/>
      <c r="DV26" s="65"/>
      <c r="DW26" s="65"/>
      <c r="DX26" s="65"/>
      <c r="DY26" s="65"/>
      <c r="DZ26" s="65"/>
      <c r="EA26" s="65"/>
      <c r="EB26" s="65"/>
      <c r="EC26" s="65"/>
      <c r="ED26" s="65"/>
      <c r="EE26" s="65"/>
      <c r="EF26" s="65"/>
      <c r="EG26" s="65"/>
      <c r="EH26" s="65"/>
      <c r="EI26" s="65"/>
      <c r="EJ26" s="65"/>
      <c r="EK26" s="65"/>
      <c r="EL26" s="65"/>
      <c r="EM26" s="65"/>
      <c r="EN26" s="65"/>
      <c r="EO26" s="65"/>
      <c r="EP26" s="65"/>
      <c r="EQ26" s="65"/>
      <c r="ER26" s="65"/>
      <c r="ES26" s="65"/>
      <c r="ET26" s="65"/>
      <c r="EU26" s="65"/>
      <c r="EV26" s="65"/>
      <c r="EW26" s="65"/>
      <c r="EX26" s="65"/>
      <c r="EY26" s="65"/>
      <c r="EZ26" s="65"/>
      <c r="FA26" s="65"/>
      <c r="FB26" s="65"/>
      <c r="FC26" s="65"/>
      <c r="FD26" s="65"/>
      <c r="FE26" s="65"/>
      <c r="FF26" s="65"/>
      <c r="FG26" s="65"/>
      <c r="FH26" s="65"/>
      <c r="FI26" s="65"/>
      <c r="FJ26" s="65"/>
      <c r="FK26" s="65"/>
      <c r="FL26" s="65"/>
      <c r="FM26" s="65"/>
      <c r="FN26" s="65"/>
      <c r="FO26" s="65"/>
      <c r="FP26" s="65"/>
      <c r="FQ26" s="65"/>
      <c r="FR26" s="65"/>
      <c r="FS26" s="65"/>
      <c r="FT26" s="65"/>
      <c r="FU26" s="65"/>
      <c r="FV26" s="65"/>
      <c r="FW26" s="65"/>
      <c r="FX26" s="65"/>
      <c r="FY26" s="65"/>
      <c r="FZ26" s="65"/>
      <c r="GA26" s="65"/>
      <c r="GB26" s="65"/>
      <c r="GC26" s="65"/>
      <c r="GD26" s="65"/>
      <c r="GE26" s="65"/>
      <c r="GF26" s="65"/>
      <c r="GG26" s="65"/>
      <c r="GH26" s="65"/>
      <c r="GI26" s="65"/>
      <c r="GJ26" s="65"/>
      <c r="GK26" s="65"/>
      <c r="GL26" s="65"/>
      <c r="GM26" s="65"/>
      <c r="GN26" s="65"/>
      <c r="GO26" s="65"/>
      <c r="GP26" s="65"/>
      <c r="GQ26" s="65"/>
      <c r="GR26" s="65"/>
      <c r="GS26" s="65"/>
      <c r="GT26" s="65"/>
      <c r="GU26" s="65"/>
      <c r="GV26" s="65"/>
      <c r="GW26" s="65"/>
      <c r="GX26" s="65"/>
      <c r="GY26" s="65"/>
      <c r="GZ26" s="65"/>
      <c r="HA26" s="65"/>
      <c r="HB26" s="65"/>
      <c r="HC26" s="65"/>
      <c r="HD26" s="65"/>
      <c r="HE26" s="65"/>
      <c r="HF26" s="65"/>
      <c r="HG26" s="65"/>
      <c r="HH26" s="65"/>
      <c r="HI26" s="65"/>
      <c r="HJ26" s="65"/>
      <c r="HK26" s="65"/>
      <c r="HL26" s="65"/>
      <c r="HM26" s="65"/>
      <c r="HN26" s="65"/>
      <c r="HO26" s="65"/>
      <c r="HP26" s="65"/>
      <c r="HQ26" s="65"/>
      <c r="HR26" s="65"/>
      <c r="HS26" s="65"/>
      <c r="HT26" s="65"/>
      <c r="HU26" s="65"/>
      <c r="HV26" s="65"/>
      <c r="HW26" s="65"/>
      <c r="HX26" s="65"/>
      <c r="HY26" s="65"/>
      <c r="HZ26" s="65"/>
      <c r="IA26" s="65"/>
      <c r="IB26" s="65"/>
      <c r="IC26" s="65"/>
      <c r="ID26" s="65"/>
      <c r="IE26" s="65"/>
      <c r="IF26" s="65"/>
      <c r="IG26" s="65"/>
      <c r="IH26" s="65"/>
      <c r="II26" s="65"/>
      <c r="IJ26" s="65"/>
      <c r="IK26" s="65"/>
      <c r="IL26" s="65"/>
      <c r="IM26" s="65"/>
      <c r="IN26" s="65"/>
      <c r="IO26" s="65"/>
      <c r="IP26" s="65"/>
      <c r="IQ26" s="65"/>
      <c r="IR26" s="65"/>
      <c r="IS26" s="65"/>
      <c r="IT26" s="65"/>
      <c r="IU26" s="65"/>
      <c r="IV26" s="65"/>
    </row>
    <row r="27" spans="1:256" ht="12" customHeight="1">
      <c r="A27" s="240">
        <v>7</v>
      </c>
      <c r="B27" s="241"/>
      <c r="C27" s="242"/>
      <c r="D27" s="242"/>
      <c r="E27" s="243"/>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s="65"/>
      <c r="CG27" s="65"/>
      <c r="CH27" s="65"/>
      <c r="CI27" s="65"/>
      <c r="CJ27" s="65"/>
      <c r="CK27" s="65"/>
      <c r="CL27" s="65"/>
      <c r="CM27" s="65"/>
      <c r="CN27" s="65"/>
      <c r="CO27" s="65"/>
      <c r="CP27" s="65"/>
      <c r="CQ27" s="65"/>
      <c r="CR27" s="65"/>
      <c r="CS27" s="65"/>
      <c r="CT27" s="65"/>
      <c r="CU27" s="65"/>
      <c r="CV27" s="65"/>
      <c r="CW27" s="65"/>
      <c r="CX27" s="65"/>
      <c r="CY27" s="65"/>
      <c r="CZ27" s="65"/>
      <c r="DA27" s="65"/>
      <c r="DB27" s="65"/>
      <c r="DC27" s="65"/>
      <c r="DD27" s="65"/>
      <c r="DE27" s="65"/>
      <c r="DF27" s="65"/>
      <c r="DG27" s="65"/>
      <c r="DH27" s="65"/>
      <c r="DI27" s="65"/>
      <c r="DJ27" s="65"/>
      <c r="DK27" s="65"/>
      <c r="DL27" s="65"/>
      <c r="DM27" s="65"/>
      <c r="DN27" s="65"/>
      <c r="DO27" s="65"/>
      <c r="DP27" s="65"/>
      <c r="DQ27" s="65"/>
      <c r="DR27" s="65"/>
      <c r="DS27" s="65"/>
      <c r="DT27" s="65"/>
      <c r="DU27" s="65"/>
      <c r="DV27" s="65"/>
      <c r="DW27" s="65"/>
      <c r="DX27" s="65"/>
      <c r="DY27" s="65"/>
      <c r="DZ27" s="65"/>
      <c r="EA27" s="65"/>
      <c r="EB27" s="65"/>
      <c r="EC27" s="65"/>
      <c r="ED27" s="65"/>
      <c r="EE27" s="65"/>
      <c r="EF27" s="65"/>
      <c r="EG27" s="65"/>
      <c r="EH27" s="65"/>
      <c r="EI27" s="65"/>
      <c r="EJ27" s="65"/>
      <c r="EK27" s="65"/>
      <c r="EL27" s="65"/>
      <c r="EM27" s="65"/>
      <c r="EN27" s="65"/>
      <c r="EO27" s="65"/>
      <c r="EP27" s="65"/>
      <c r="EQ27" s="65"/>
      <c r="ER27" s="65"/>
      <c r="ES27" s="65"/>
      <c r="ET27" s="65"/>
      <c r="EU27" s="65"/>
      <c r="EV27" s="65"/>
      <c r="EW27" s="65"/>
      <c r="EX27" s="65"/>
      <c r="EY27" s="65"/>
      <c r="EZ27" s="65"/>
      <c r="FA27" s="65"/>
      <c r="FB27" s="65"/>
      <c r="FC27" s="65"/>
      <c r="FD27" s="65"/>
      <c r="FE27" s="65"/>
      <c r="FF27" s="65"/>
      <c r="FG27" s="65"/>
      <c r="FH27" s="65"/>
      <c r="FI27" s="65"/>
      <c r="FJ27" s="65"/>
      <c r="FK27" s="65"/>
      <c r="FL27" s="65"/>
      <c r="FM27" s="65"/>
      <c r="FN27" s="65"/>
      <c r="FO27" s="65"/>
      <c r="FP27" s="65"/>
      <c r="FQ27" s="65"/>
      <c r="FR27" s="65"/>
      <c r="FS27" s="65"/>
      <c r="FT27" s="65"/>
      <c r="FU27" s="65"/>
      <c r="FV27" s="65"/>
      <c r="FW27" s="65"/>
      <c r="FX27" s="65"/>
      <c r="FY27" s="65"/>
      <c r="FZ27" s="65"/>
      <c r="GA27" s="65"/>
      <c r="GB27" s="65"/>
      <c r="GC27" s="65"/>
      <c r="GD27" s="65"/>
      <c r="GE27" s="65"/>
      <c r="GF27" s="65"/>
      <c r="GG27" s="65"/>
      <c r="GH27" s="65"/>
      <c r="GI27" s="65"/>
      <c r="GJ27" s="65"/>
      <c r="GK27" s="65"/>
      <c r="GL27" s="65"/>
      <c r="GM27" s="65"/>
      <c r="GN27" s="65"/>
      <c r="GO27" s="65"/>
      <c r="GP27" s="65"/>
      <c r="GQ27" s="65"/>
      <c r="GR27" s="65"/>
      <c r="GS27" s="65"/>
      <c r="GT27" s="65"/>
      <c r="GU27" s="65"/>
      <c r="GV27" s="65"/>
      <c r="GW27" s="65"/>
      <c r="GX27" s="65"/>
      <c r="GY27" s="65"/>
      <c r="GZ27" s="65"/>
      <c r="HA27" s="65"/>
      <c r="HB27" s="65"/>
      <c r="HC27" s="65"/>
      <c r="HD27" s="65"/>
      <c r="HE27" s="65"/>
      <c r="HF27" s="65"/>
      <c r="HG27" s="65"/>
      <c r="HH27" s="65"/>
      <c r="HI27" s="65"/>
      <c r="HJ27" s="65"/>
      <c r="HK27" s="65"/>
      <c r="HL27" s="65"/>
      <c r="HM27" s="65"/>
      <c r="HN27" s="65"/>
      <c r="HO27" s="65"/>
      <c r="HP27" s="65"/>
      <c r="HQ27" s="65"/>
      <c r="HR27" s="65"/>
      <c r="HS27" s="65"/>
      <c r="HT27" s="65"/>
      <c r="HU27" s="65"/>
      <c r="HV27" s="65"/>
      <c r="HW27" s="65"/>
      <c r="HX27" s="65"/>
      <c r="HY27" s="65"/>
      <c r="HZ27" s="65"/>
      <c r="IA27" s="65"/>
      <c r="IB27" s="65"/>
      <c r="IC27" s="65"/>
      <c r="ID27" s="65"/>
      <c r="IE27" s="65"/>
      <c r="IF27" s="65"/>
      <c r="IG27" s="65"/>
      <c r="IH27" s="65"/>
      <c r="II27" s="65"/>
      <c r="IJ27" s="65"/>
      <c r="IK27" s="65"/>
      <c r="IL27" s="65"/>
      <c r="IM27" s="65"/>
      <c r="IN27" s="65"/>
      <c r="IO27" s="65"/>
      <c r="IP27" s="65"/>
      <c r="IQ27" s="65"/>
      <c r="IR27" s="65"/>
      <c r="IS27" s="65"/>
      <c r="IT27" s="65"/>
      <c r="IU27" s="65"/>
      <c r="IV27" s="65"/>
    </row>
    <row r="28" spans="1:256" ht="12" customHeight="1">
      <c r="A28" s="240">
        <v>8</v>
      </c>
      <c r="B28" s="241"/>
      <c r="C28" s="242"/>
      <c r="D28" s="242"/>
      <c r="E28" s="243"/>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65"/>
      <c r="DC28" s="65"/>
      <c r="DD28" s="65"/>
      <c r="DE28" s="65"/>
      <c r="DF28" s="65"/>
      <c r="DG28" s="65"/>
      <c r="DH28" s="65"/>
      <c r="DI28" s="65"/>
      <c r="DJ28" s="65"/>
      <c r="DK28" s="65"/>
      <c r="DL28" s="65"/>
      <c r="DM28" s="65"/>
      <c r="DN28" s="65"/>
      <c r="DO28" s="65"/>
      <c r="DP28" s="65"/>
      <c r="DQ28" s="65"/>
      <c r="DR28" s="65"/>
      <c r="DS28" s="65"/>
      <c r="DT28" s="65"/>
      <c r="DU28" s="65"/>
      <c r="DV28" s="65"/>
      <c r="DW28" s="65"/>
      <c r="DX28" s="65"/>
      <c r="DY28" s="65"/>
      <c r="DZ28" s="65"/>
      <c r="EA28" s="65"/>
      <c r="EB28" s="65"/>
      <c r="EC28" s="65"/>
      <c r="ED28" s="65"/>
      <c r="EE28" s="65"/>
      <c r="EF28" s="65"/>
      <c r="EG28" s="65"/>
      <c r="EH28" s="65"/>
      <c r="EI28" s="65"/>
      <c r="EJ28" s="65"/>
      <c r="EK28" s="65"/>
      <c r="EL28" s="65"/>
      <c r="EM28" s="65"/>
      <c r="EN28" s="65"/>
      <c r="EO28" s="65"/>
      <c r="EP28" s="65"/>
      <c r="EQ28" s="65"/>
      <c r="ER28" s="65"/>
      <c r="ES28" s="65"/>
      <c r="ET28" s="65"/>
      <c r="EU28" s="65"/>
      <c r="EV28" s="65"/>
      <c r="EW28" s="65"/>
      <c r="EX28" s="65"/>
      <c r="EY28" s="65"/>
      <c r="EZ28" s="65"/>
      <c r="FA28" s="65"/>
      <c r="FB28" s="65"/>
      <c r="FC28" s="65"/>
      <c r="FD28" s="65"/>
      <c r="FE28" s="65"/>
      <c r="FF28" s="65"/>
      <c r="FG28" s="65"/>
      <c r="FH28" s="65"/>
      <c r="FI28" s="65"/>
      <c r="FJ28" s="65"/>
      <c r="FK28" s="65"/>
      <c r="FL28" s="65"/>
      <c r="FM28" s="65"/>
      <c r="FN28" s="65"/>
      <c r="FO28" s="65"/>
      <c r="FP28" s="65"/>
      <c r="FQ28" s="65"/>
      <c r="FR28" s="65"/>
      <c r="FS28" s="65"/>
      <c r="FT28" s="65"/>
      <c r="FU28" s="65"/>
      <c r="FV28" s="65"/>
      <c r="FW28" s="65"/>
      <c r="FX28" s="65"/>
      <c r="FY28" s="65"/>
      <c r="FZ28" s="65"/>
      <c r="GA28" s="65"/>
      <c r="GB28" s="65"/>
      <c r="GC28" s="65"/>
      <c r="GD28" s="65"/>
      <c r="GE28" s="65"/>
      <c r="GF28" s="65"/>
      <c r="GG28" s="65"/>
      <c r="GH28" s="65"/>
      <c r="GI28" s="65"/>
      <c r="GJ28" s="65"/>
      <c r="GK28" s="65"/>
      <c r="GL28" s="65"/>
      <c r="GM28" s="65"/>
      <c r="GN28" s="65"/>
      <c r="GO28" s="65"/>
      <c r="GP28" s="65"/>
      <c r="GQ28" s="65"/>
      <c r="GR28" s="65"/>
      <c r="GS28" s="65"/>
      <c r="GT28" s="65"/>
      <c r="GU28" s="65"/>
      <c r="GV28" s="65"/>
      <c r="GW28" s="65"/>
      <c r="GX28" s="65"/>
      <c r="GY28" s="65"/>
      <c r="GZ28" s="65"/>
      <c r="HA28" s="65"/>
      <c r="HB28" s="65"/>
      <c r="HC28" s="65"/>
      <c r="HD28" s="65"/>
      <c r="HE28" s="65"/>
      <c r="HF28" s="65"/>
      <c r="HG28" s="65"/>
      <c r="HH28" s="65"/>
      <c r="HI28" s="65"/>
      <c r="HJ28" s="65"/>
      <c r="HK28" s="65"/>
      <c r="HL28" s="65"/>
      <c r="HM28" s="65"/>
      <c r="HN28" s="65"/>
      <c r="HO28" s="65"/>
      <c r="HP28" s="65"/>
      <c r="HQ28" s="65"/>
      <c r="HR28" s="65"/>
      <c r="HS28" s="65"/>
      <c r="HT28" s="65"/>
      <c r="HU28" s="65"/>
      <c r="HV28" s="65"/>
      <c r="HW28" s="65"/>
      <c r="HX28" s="65"/>
      <c r="HY28" s="65"/>
      <c r="HZ28" s="65"/>
      <c r="IA28" s="65"/>
      <c r="IB28" s="65"/>
      <c r="IC28" s="65"/>
      <c r="ID28" s="65"/>
      <c r="IE28" s="65"/>
      <c r="IF28" s="65"/>
      <c r="IG28" s="65"/>
      <c r="IH28" s="65"/>
      <c r="II28" s="65"/>
      <c r="IJ28" s="65"/>
      <c r="IK28" s="65"/>
      <c r="IL28" s="65"/>
      <c r="IM28" s="65"/>
      <c r="IN28" s="65"/>
      <c r="IO28" s="65"/>
      <c r="IP28" s="65"/>
      <c r="IQ28" s="65"/>
      <c r="IR28" s="65"/>
      <c r="IS28" s="65"/>
      <c r="IT28" s="65"/>
      <c r="IU28" s="65"/>
      <c r="IV28" s="65"/>
    </row>
    <row r="29" spans="1:256" ht="12" customHeight="1">
      <c r="A29" s="240">
        <v>9</v>
      </c>
      <c r="B29" s="241"/>
      <c r="C29" s="242"/>
      <c r="D29" s="242"/>
      <c r="E29" s="243"/>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c r="CD29" s="65"/>
      <c r="CE29" s="65"/>
      <c r="CF29" s="65"/>
      <c r="CG29" s="65"/>
      <c r="CH29" s="65"/>
      <c r="CI29" s="65"/>
      <c r="CJ29" s="65"/>
      <c r="CK29" s="65"/>
      <c r="CL29" s="65"/>
      <c r="CM29" s="65"/>
      <c r="CN29" s="65"/>
      <c r="CO29" s="65"/>
      <c r="CP29" s="65"/>
      <c r="CQ29" s="65"/>
      <c r="CR29" s="65"/>
      <c r="CS29" s="65"/>
      <c r="CT29" s="65"/>
      <c r="CU29" s="65"/>
      <c r="CV29" s="65"/>
      <c r="CW29" s="65"/>
      <c r="CX29" s="65"/>
      <c r="CY29" s="65"/>
      <c r="CZ29" s="65"/>
      <c r="DA29" s="65"/>
      <c r="DB29" s="65"/>
      <c r="DC29" s="65"/>
      <c r="DD29" s="65"/>
      <c r="DE29" s="65"/>
      <c r="DF29" s="65"/>
      <c r="DG29" s="65"/>
      <c r="DH29" s="65"/>
      <c r="DI29" s="65"/>
      <c r="DJ29" s="65"/>
      <c r="DK29" s="65"/>
      <c r="DL29" s="65"/>
      <c r="DM29" s="65"/>
      <c r="DN29" s="65"/>
      <c r="DO29" s="65"/>
      <c r="DP29" s="65"/>
      <c r="DQ29" s="65"/>
      <c r="DR29" s="65"/>
      <c r="DS29" s="65"/>
      <c r="DT29" s="65"/>
      <c r="DU29" s="65"/>
      <c r="DV29" s="65"/>
      <c r="DW29" s="65"/>
      <c r="DX29" s="65"/>
      <c r="DY29" s="65"/>
      <c r="DZ29" s="65"/>
      <c r="EA29" s="65"/>
      <c r="EB29" s="65"/>
      <c r="EC29" s="65"/>
      <c r="ED29" s="65"/>
      <c r="EE29" s="65"/>
      <c r="EF29" s="65"/>
      <c r="EG29" s="65"/>
      <c r="EH29" s="65"/>
      <c r="EI29" s="65"/>
      <c r="EJ29" s="65"/>
      <c r="EK29" s="65"/>
      <c r="EL29" s="65"/>
      <c r="EM29" s="65"/>
      <c r="EN29" s="65"/>
      <c r="EO29" s="65"/>
      <c r="EP29" s="65"/>
      <c r="EQ29" s="65"/>
      <c r="ER29" s="65"/>
      <c r="ES29" s="65"/>
      <c r="ET29" s="65"/>
      <c r="EU29" s="65"/>
      <c r="EV29" s="65"/>
      <c r="EW29" s="65"/>
      <c r="EX29" s="65"/>
      <c r="EY29" s="65"/>
      <c r="EZ29" s="65"/>
      <c r="FA29" s="65"/>
      <c r="FB29" s="65"/>
      <c r="FC29" s="65"/>
      <c r="FD29" s="65"/>
      <c r="FE29" s="65"/>
      <c r="FF29" s="65"/>
      <c r="FG29" s="65"/>
      <c r="FH29" s="65"/>
      <c r="FI29" s="65"/>
      <c r="FJ29" s="65"/>
      <c r="FK29" s="65"/>
      <c r="FL29" s="65"/>
      <c r="FM29" s="65"/>
      <c r="FN29" s="65"/>
      <c r="FO29" s="65"/>
      <c r="FP29" s="65"/>
      <c r="FQ29" s="65"/>
      <c r="FR29" s="65"/>
      <c r="FS29" s="65"/>
      <c r="FT29" s="65"/>
      <c r="FU29" s="65"/>
      <c r="FV29" s="65"/>
      <c r="FW29" s="65"/>
      <c r="FX29" s="65"/>
      <c r="FY29" s="65"/>
      <c r="FZ29" s="65"/>
      <c r="GA29" s="65"/>
      <c r="GB29" s="65"/>
      <c r="GC29" s="65"/>
      <c r="GD29" s="65"/>
      <c r="GE29" s="65"/>
      <c r="GF29" s="65"/>
      <c r="GG29" s="65"/>
      <c r="GH29" s="65"/>
      <c r="GI29" s="65"/>
      <c r="GJ29" s="65"/>
      <c r="GK29" s="65"/>
      <c r="GL29" s="65"/>
      <c r="GM29" s="65"/>
      <c r="GN29" s="65"/>
      <c r="GO29" s="65"/>
      <c r="GP29" s="65"/>
      <c r="GQ29" s="65"/>
      <c r="GR29" s="65"/>
      <c r="GS29" s="65"/>
      <c r="GT29" s="65"/>
      <c r="GU29" s="65"/>
      <c r="GV29" s="65"/>
      <c r="GW29" s="65"/>
      <c r="GX29" s="65"/>
      <c r="GY29" s="65"/>
      <c r="GZ29" s="65"/>
      <c r="HA29" s="65"/>
      <c r="HB29" s="65"/>
      <c r="HC29" s="65"/>
      <c r="HD29" s="65"/>
      <c r="HE29" s="65"/>
      <c r="HF29" s="65"/>
      <c r="HG29" s="65"/>
      <c r="HH29" s="65"/>
      <c r="HI29" s="65"/>
      <c r="HJ29" s="65"/>
      <c r="HK29" s="65"/>
      <c r="HL29" s="65"/>
      <c r="HM29" s="65"/>
      <c r="HN29" s="65"/>
      <c r="HO29" s="65"/>
      <c r="HP29" s="65"/>
      <c r="HQ29" s="65"/>
      <c r="HR29" s="65"/>
      <c r="HS29" s="65"/>
      <c r="HT29" s="65"/>
      <c r="HU29" s="65"/>
      <c r="HV29" s="65"/>
      <c r="HW29" s="65"/>
      <c r="HX29" s="65"/>
      <c r="HY29" s="65"/>
      <c r="HZ29" s="65"/>
      <c r="IA29" s="65"/>
      <c r="IB29" s="65"/>
      <c r="IC29" s="65"/>
      <c r="ID29" s="65"/>
      <c r="IE29" s="65"/>
      <c r="IF29" s="65"/>
      <c r="IG29" s="65"/>
      <c r="IH29" s="65"/>
      <c r="II29" s="65"/>
      <c r="IJ29" s="65"/>
      <c r="IK29" s="65"/>
      <c r="IL29" s="65"/>
      <c r="IM29" s="65"/>
      <c r="IN29" s="65"/>
      <c r="IO29" s="65"/>
      <c r="IP29" s="65"/>
      <c r="IQ29" s="65"/>
      <c r="IR29" s="65"/>
      <c r="IS29" s="65"/>
      <c r="IT29" s="65"/>
      <c r="IU29" s="65"/>
      <c r="IV29" s="65"/>
    </row>
    <row r="30" spans="1:256" ht="12" customHeight="1">
      <c r="A30" s="240">
        <v>10</v>
      </c>
      <c r="B30" s="241"/>
      <c r="C30" s="242"/>
      <c r="D30" s="242"/>
      <c r="E30" s="243"/>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c r="CJ30" s="65"/>
      <c r="CK30" s="65"/>
      <c r="CL30" s="65"/>
      <c r="CM30" s="65"/>
      <c r="CN30" s="65"/>
      <c r="CO30" s="65"/>
      <c r="CP30" s="65"/>
      <c r="CQ30" s="65"/>
      <c r="CR30" s="65"/>
      <c r="CS30" s="65"/>
      <c r="CT30" s="65"/>
      <c r="CU30" s="65"/>
      <c r="CV30" s="65"/>
      <c r="CW30" s="65"/>
      <c r="CX30" s="65"/>
      <c r="CY30" s="65"/>
      <c r="CZ30" s="65"/>
      <c r="DA30" s="65"/>
      <c r="DB30" s="65"/>
      <c r="DC30" s="65"/>
      <c r="DD30" s="65"/>
      <c r="DE30" s="65"/>
      <c r="DF30" s="65"/>
      <c r="DG30" s="65"/>
      <c r="DH30" s="65"/>
      <c r="DI30" s="65"/>
      <c r="DJ30" s="65"/>
      <c r="DK30" s="65"/>
      <c r="DL30" s="65"/>
      <c r="DM30" s="65"/>
      <c r="DN30" s="65"/>
      <c r="DO30" s="65"/>
      <c r="DP30" s="65"/>
      <c r="DQ30" s="65"/>
      <c r="DR30" s="65"/>
      <c r="DS30" s="65"/>
      <c r="DT30" s="65"/>
      <c r="DU30" s="65"/>
      <c r="DV30" s="65"/>
      <c r="DW30" s="65"/>
      <c r="DX30" s="65"/>
      <c r="DY30" s="65"/>
      <c r="DZ30" s="65"/>
      <c r="EA30" s="65"/>
      <c r="EB30" s="65"/>
      <c r="EC30" s="65"/>
      <c r="ED30" s="65"/>
      <c r="EE30" s="65"/>
      <c r="EF30" s="65"/>
      <c r="EG30" s="65"/>
      <c r="EH30" s="65"/>
      <c r="EI30" s="65"/>
      <c r="EJ30" s="65"/>
      <c r="EK30" s="65"/>
      <c r="EL30" s="65"/>
      <c r="EM30" s="65"/>
      <c r="EN30" s="65"/>
      <c r="EO30" s="65"/>
      <c r="EP30" s="65"/>
      <c r="EQ30" s="65"/>
      <c r="ER30" s="65"/>
      <c r="ES30" s="65"/>
      <c r="ET30" s="65"/>
      <c r="EU30" s="65"/>
      <c r="EV30" s="65"/>
      <c r="EW30" s="65"/>
      <c r="EX30" s="65"/>
      <c r="EY30" s="65"/>
      <c r="EZ30" s="65"/>
      <c r="FA30" s="65"/>
      <c r="FB30" s="65"/>
      <c r="FC30" s="65"/>
      <c r="FD30" s="65"/>
      <c r="FE30" s="65"/>
      <c r="FF30" s="65"/>
      <c r="FG30" s="65"/>
      <c r="FH30" s="65"/>
      <c r="FI30" s="65"/>
      <c r="FJ30" s="65"/>
      <c r="FK30" s="65"/>
      <c r="FL30" s="65"/>
      <c r="FM30" s="65"/>
      <c r="FN30" s="65"/>
      <c r="FO30" s="65"/>
      <c r="FP30" s="65"/>
      <c r="FQ30" s="65"/>
      <c r="FR30" s="65"/>
      <c r="FS30" s="65"/>
      <c r="FT30" s="65"/>
      <c r="FU30" s="65"/>
      <c r="FV30" s="65"/>
      <c r="FW30" s="65"/>
      <c r="FX30" s="65"/>
      <c r="FY30" s="65"/>
      <c r="FZ30" s="65"/>
      <c r="GA30" s="65"/>
      <c r="GB30" s="65"/>
      <c r="GC30" s="65"/>
      <c r="GD30" s="65"/>
      <c r="GE30" s="65"/>
      <c r="GF30" s="65"/>
      <c r="GG30" s="65"/>
      <c r="GH30" s="65"/>
      <c r="GI30" s="65"/>
      <c r="GJ30" s="65"/>
      <c r="GK30" s="65"/>
      <c r="GL30" s="65"/>
      <c r="GM30" s="65"/>
      <c r="GN30" s="65"/>
      <c r="GO30" s="65"/>
      <c r="GP30" s="65"/>
      <c r="GQ30" s="65"/>
      <c r="GR30" s="65"/>
      <c r="GS30" s="65"/>
      <c r="GT30" s="65"/>
      <c r="GU30" s="65"/>
      <c r="GV30" s="65"/>
      <c r="GW30" s="65"/>
      <c r="GX30" s="65"/>
      <c r="GY30" s="65"/>
      <c r="GZ30" s="65"/>
      <c r="HA30" s="65"/>
      <c r="HB30" s="65"/>
      <c r="HC30" s="65"/>
      <c r="HD30" s="65"/>
      <c r="HE30" s="65"/>
      <c r="HF30" s="65"/>
      <c r="HG30" s="65"/>
      <c r="HH30" s="65"/>
      <c r="HI30" s="65"/>
      <c r="HJ30" s="65"/>
      <c r="HK30" s="65"/>
      <c r="HL30" s="65"/>
      <c r="HM30" s="65"/>
      <c r="HN30" s="65"/>
      <c r="HO30" s="65"/>
      <c r="HP30" s="65"/>
      <c r="HQ30" s="65"/>
      <c r="HR30" s="65"/>
      <c r="HS30" s="65"/>
      <c r="HT30" s="65"/>
      <c r="HU30" s="65"/>
      <c r="HV30" s="65"/>
      <c r="HW30" s="65"/>
      <c r="HX30" s="65"/>
      <c r="HY30" s="65"/>
      <c r="HZ30" s="65"/>
      <c r="IA30" s="65"/>
      <c r="IB30" s="65"/>
      <c r="IC30" s="65"/>
      <c r="ID30" s="65"/>
      <c r="IE30" s="65"/>
      <c r="IF30" s="65"/>
      <c r="IG30" s="65"/>
      <c r="IH30" s="65"/>
      <c r="II30" s="65"/>
      <c r="IJ30" s="65"/>
      <c r="IK30" s="65"/>
      <c r="IL30" s="65"/>
      <c r="IM30" s="65"/>
      <c r="IN30" s="65"/>
      <c r="IO30" s="65"/>
      <c r="IP30" s="65"/>
      <c r="IQ30" s="65"/>
      <c r="IR30" s="65"/>
      <c r="IS30" s="65"/>
      <c r="IT30" s="65"/>
      <c r="IU30" s="65"/>
      <c r="IV30" s="65"/>
    </row>
    <row r="31" spans="1:256" ht="12" customHeight="1">
      <c r="A31" s="234">
        <v>11</v>
      </c>
      <c r="B31" s="241"/>
      <c r="C31" s="242"/>
      <c r="D31" s="242"/>
      <c r="E31" s="243"/>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5"/>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5"/>
      <c r="GM31" s="65"/>
      <c r="GN31" s="65"/>
      <c r="GO31" s="65"/>
      <c r="GP31" s="65"/>
      <c r="GQ31" s="65"/>
      <c r="GR31" s="65"/>
      <c r="GS31" s="65"/>
      <c r="GT31" s="65"/>
      <c r="GU31" s="65"/>
      <c r="GV31" s="65"/>
      <c r="GW31" s="65"/>
      <c r="GX31" s="65"/>
      <c r="GY31" s="65"/>
      <c r="GZ31" s="65"/>
      <c r="HA31" s="65"/>
      <c r="HB31" s="65"/>
      <c r="HC31" s="65"/>
      <c r="HD31" s="65"/>
      <c r="HE31" s="65"/>
      <c r="HF31" s="65"/>
      <c r="HG31" s="65"/>
      <c r="HH31" s="65"/>
      <c r="HI31" s="65"/>
      <c r="HJ31" s="65"/>
      <c r="HK31" s="65"/>
      <c r="HL31" s="65"/>
      <c r="HM31" s="65"/>
      <c r="HN31" s="65"/>
      <c r="HO31" s="65"/>
      <c r="HP31" s="65"/>
      <c r="HQ31" s="65"/>
      <c r="HR31" s="65"/>
      <c r="HS31" s="65"/>
      <c r="HT31" s="65"/>
      <c r="HU31" s="65"/>
      <c r="HV31" s="65"/>
      <c r="HW31" s="65"/>
      <c r="HX31" s="65"/>
      <c r="HY31" s="65"/>
      <c r="HZ31" s="65"/>
      <c r="IA31" s="65"/>
      <c r="IB31" s="65"/>
      <c r="IC31" s="65"/>
      <c r="ID31" s="65"/>
      <c r="IE31" s="65"/>
      <c r="IF31" s="65"/>
      <c r="IG31" s="65"/>
      <c r="IH31" s="65"/>
      <c r="II31" s="65"/>
      <c r="IJ31" s="65"/>
      <c r="IK31" s="65"/>
      <c r="IL31" s="65"/>
      <c r="IM31" s="65"/>
      <c r="IN31" s="65"/>
      <c r="IO31" s="65"/>
      <c r="IP31" s="65"/>
      <c r="IQ31" s="65"/>
      <c r="IR31" s="65"/>
      <c r="IS31" s="65"/>
      <c r="IT31" s="65"/>
      <c r="IU31" s="65"/>
      <c r="IV31" s="65"/>
    </row>
    <row r="32" spans="1:256" ht="12" customHeight="1">
      <c r="A32" s="240">
        <v>12</v>
      </c>
      <c r="B32" s="241"/>
      <c r="C32" s="242"/>
      <c r="D32" s="242"/>
      <c r="E32" s="243"/>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5"/>
      <c r="BN32" s="65"/>
      <c r="BO32" s="65"/>
      <c r="BP32" s="65"/>
      <c r="BQ32" s="65"/>
      <c r="BR32" s="65"/>
      <c r="BS32" s="65"/>
      <c r="BT32" s="65"/>
      <c r="BU32" s="65"/>
      <c r="BV32" s="65"/>
      <c r="BW32" s="65"/>
      <c r="BX32" s="65"/>
      <c r="BY32" s="65"/>
      <c r="BZ32" s="65"/>
      <c r="CA32" s="65"/>
      <c r="CB32" s="65"/>
      <c r="CC32" s="65"/>
      <c r="CD32" s="65"/>
      <c r="CE32" s="65"/>
      <c r="CF32" s="65"/>
      <c r="CG32" s="65"/>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65"/>
      <c r="DF32" s="65"/>
      <c r="DG32" s="65"/>
      <c r="DH32" s="65"/>
      <c r="DI32" s="65"/>
      <c r="DJ32" s="65"/>
      <c r="DK32" s="65"/>
      <c r="DL32" s="65"/>
      <c r="DM32" s="65"/>
      <c r="DN32" s="65"/>
      <c r="DO32" s="65"/>
      <c r="DP32" s="65"/>
      <c r="DQ32" s="65"/>
      <c r="DR32" s="65"/>
      <c r="DS32" s="65"/>
      <c r="DT32" s="65"/>
      <c r="DU32" s="65"/>
      <c r="DV32" s="65"/>
      <c r="DW32" s="65"/>
      <c r="DX32" s="65"/>
      <c r="DY32" s="65"/>
      <c r="DZ32" s="65"/>
      <c r="EA32" s="65"/>
      <c r="EB32" s="65"/>
      <c r="EC32" s="65"/>
      <c r="ED32" s="65"/>
      <c r="EE32" s="65"/>
      <c r="EF32" s="65"/>
      <c r="EG32" s="65"/>
      <c r="EH32" s="65"/>
      <c r="EI32" s="65"/>
      <c r="EJ32" s="65"/>
      <c r="EK32" s="65"/>
      <c r="EL32" s="65"/>
      <c r="EM32" s="65"/>
      <c r="EN32" s="65"/>
      <c r="EO32" s="65"/>
      <c r="EP32" s="65"/>
      <c r="EQ32" s="65"/>
      <c r="ER32" s="65"/>
      <c r="ES32" s="65"/>
      <c r="ET32" s="65"/>
      <c r="EU32" s="65"/>
      <c r="EV32" s="65"/>
      <c r="EW32" s="65"/>
      <c r="EX32" s="65"/>
      <c r="EY32" s="65"/>
      <c r="EZ32" s="65"/>
      <c r="FA32" s="65"/>
      <c r="FB32" s="65"/>
      <c r="FC32" s="65"/>
      <c r="FD32" s="65"/>
      <c r="FE32" s="65"/>
      <c r="FF32" s="65"/>
      <c r="FG32" s="65"/>
      <c r="FH32" s="65"/>
      <c r="FI32" s="65"/>
      <c r="FJ32" s="65"/>
      <c r="FK32" s="65"/>
      <c r="FL32" s="65"/>
      <c r="FM32" s="65"/>
      <c r="FN32" s="65"/>
      <c r="FO32" s="65"/>
      <c r="FP32" s="65"/>
      <c r="FQ32" s="65"/>
      <c r="FR32" s="65"/>
      <c r="FS32" s="65"/>
      <c r="FT32" s="65"/>
      <c r="FU32" s="65"/>
      <c r="FV32" s="65"/>
      <c r="FW32" s="65"/>
      <c r="FX32" s="65"/>
      <c r="FY32" s="65"/>
      <c r="FZ32" s="65"/>
      <c r="GA32" s="65"/>
      <c r="GB32" s="65"/>
      <c r="GC32" s="65"/>
      <c r="GD32" s="65"/>
      <c r="GE32" s="65"/>
      <c r="GF32" s="65"/>
      <c r="GG32" s="65"/>
      <c r="GH32" s="65"/>
      <c r="GI32" s="65"/>
      <c r="GJ32" s="65"/>
      <c r="GK32" s="65"/>
      <c r="GL32" s="65"/>
      <c r="GM32" s="65"/>
      <c r="GN32" s="65"/>
      <c r="GO32" s="65"/>
      <c r="GP32" s="65"/>
      <c r="GQ32" s="65"/>
      <c r="GR32" s="65"/>
      <c r="GS32" s="65"/>
      <c r="GT32" s="65"/>
      <c r="GU32" s="65"/>
      <c r="GV32" s="65"/>
      <c r="GW32" s="65"/>
      <c r="GX32" s="65"/>
      <c r="GY32" s="65"/>
      <c r="GZ32" s="65"/>
      <c r="HA32" s="65"/>
      <c r="HB32" s="65"/>
      <c r="HC32" s="65"/>
      <c r="HD32" s="65"/>
      <c r="HE32" s="65"/>
      <c r="HF32" s="65"/>
      <c r="HG32" s="65"/>
      <c r="HH32" s="65"/>
      <c r="HI32" s="65"/>
      <c r="HJ32" s="65"/>
      <c r="HK32" s="65"/>
      <c r="HL32" s="65"/>
      <c r="HM32" s="65"/>
      <c r="HN32" s="65"/>
      <c r="HO32" s="65"/>
      <c r="HP32" s="65"/>
      <c r="HQ32" s="65"/>
      <c r="HR32" s="65"/>
      <c r="HS32" s="65"/>
      <c r="HT32" s="65"/>
      <c r="HU32" s="65"/>
      <c r="HV32" s="65"/>
      <c r="HW32" s="65"/>
      <c r="HX32" s="65"/>
      <c r="HY32" s="65"/>
      <c r="HZ32" s="65"/>
      <c r="IA32" s="65"/>
      <c r="IB32" s="65"/>
      <c r="IC32" s="65"/>
      <c r="ID32" s="65"/>
      <c r="IE32" s="65"/>
      <c r="IF32" s="65"/>
      <c r="IG32" s="65"/>
      <c r="IH32" s="65"/>
      <c r="II32" s="65"/>
      <c r="IJ32" s="65"/>
      <c r="IK32" s="65"/>
      <c r="IL32" s="65"/>
      <c r="IM32" s="65"/>
      <c r="IN32" s="65"/>
      <c r="IO32" s="65"/>
      <c r="IP32" s="65"/>
      <c r="IQ32" s="65"/>
      <c r="IR32" s="65"/>
      <c r="IS32" s="65"/>
      <c r="IT32" s="65"/>
      <c r="IU32" s="65"/>
      <c r="IV32" s="65"/>
    </row>
    <row r="33" spans="1:256" ht="12" customHeight="1">
      <c r="A33" s="240">
        <v>13</v>
      </c>
      <c r="B33" s="241"/>
      <c r="C33" s="242"/>
      <c r="D33" s="242"/>
      <c r="E33" s="243"/>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c r="BJ33" s="65"/>
      <c r="BK33" s="65"/>
      <c r="BL33" s="65"/>
      <c r="BM33" s="65"/>
      <c r="BN33" s="65"/>
      <c r="BO33" s="65"/>
      <c r="BP33" s="65"/>
      <c r="BQ33" s="65"/>
      <c r="BR33" s="65"/>
      <c r="BS33" s="65"/>
      <c r="BT33" s="65"/>
      <c r="BU33" s="65"/>
      <c r="BV33" s="65"/>
      <c r="BW33" s="65"/>
      <c r="BX33" s="65"/>
      <c r="BY33" s="65"/>
      <c r="BZ33" s="65"/>
      <c r="CA33" s="65"/>
      <c r="CB33" s="65"/>
      <c r="CC33" s="65"/>
      <c r="CD33" s="65"/>
      <c r="CE33" s="65"/>
      <c r="CF33" s="65"/>
      <c r="CG33" s="65"/>
      <c r="CH33" s="65"/>
      <c r="CI33" s="65"/>
      <c r="CJ33" s="65"/>
      <c r="CK33" s="65"/>
      <c r="CL33" s="65"/>
      <c r="CM33" s="65"/>
      <c r="CN33" s="65"/>
      <c r="CO33" s="65"/>
      <c r="CP33" s="65"/>
      <c r="CQ33" s="65"/>
      <c r="CR33" s="65"/>
      <c r="CS33" s="65"/>
      <c r="CT33" s="65"/>
      <c r="CU33" s="65"/>
      <c r="CV33" s="65"/>
      <c r="CW33" s="65"/>
      <c r="CX33" s="65"/>
      <c r="CY33" s="65"/>
      <c r="CZ33" s="65"/>
      <c r="DA33" s="65"/>
      <c r="DB33" s="65"/>
      <c r="DC33" s="65"/>
      <c r="DD33" s="65"/>
      <c r="DE33" s="65"/>
      <c r="DF33" s="65"/>
      <c r="DG33" s="65"/>
      <c r="DH33" s="65"/>
      <c r="DI33" s="65"/>
      <c r="DJ33" s="65"/>
      <c r="DK33" s="65"/>
      <c r="DL33" s="65"/>
      <c r="DM33" s="65"/>
      <c r="DN33" s="65"/>
      <c r="DO33" s="65"/>
      <c r="DP33" s="65"/>
      <c r="DQ33" s="65"/>
      <c r="DR33" s="65"/>
      <c r="DS33" s="65"/>
      <c r="DT33" s="65"/>
      <c r="DU33" s="65"/>
      <c r="DV33" s="65"/>
      <c r="DW33" s="65"/>
      <c r="DX33" s="65"/>
      <c r="DY33" s="65"/>
      <c r="DZ33" s="65"/>
      <c r="EA33" s="65"/>
      <c r="EB33" s="65"/>
      <c r="EC33" s="65"/>
      <c r="ED33" s="65"/>
      <c r="EE33" s="65"/>
      <c r="EF33" s="65"/>
      <c r="EG33" s="65"/>
      <c r="EH33" s="65"/>
      <c r="EI33" s="65"/>
      <c r="EJ33" s="65"/>
      <c r="EK33" s="65"/>
      <c r="EL33" s="65"/>
      <c r="EM33" s="65"/>
      <c r="EN33" s="65"/>
      <c r="EO33" s="65"/>
      <c r="EP33" s="65"/>
      <c r="EQ33" s="65"/>
      <c r="ER33" s="65"/>
      <c r="ES33" s="65"/>
      <c r="ET33" s="65"/>
      <c r="EU33" s="65"/>
      <c r="EV33" s="65"/>
      <c r="EW33" s="65"/>
      <c r="EX33" s="65"/>
      <c r="EY33" s="65"/>
      <c r="EZ33" s="65"/>
      <c r="FA33" s="65"/>
      <c r="FB33" s="65"/>
      <c r="FC33" s="65"/>
      <c r="FD33" s="65"/>
      <c r="FE33" s="65"/>
      <c r="FF33" s="65"/>
      <c r="FG33" s="65"/>
      <c r="FH33" s="65"/>
      <c r="FI33" s="65"/>
      <c r="FJ33" s="65"/>
      <c r="FK33" s="65"/>
      <c r="FL33" s="65"/>
      <c r="FM33" s="65"/>
      <c r="FN33" s="65"/>
      <c r="FO33" s="65"/>
      <c r="FP33" s="65"/>
      <c r="FQ33" s="65"/>
      <c r="FR33" s="65"/>
      <c r="FS33" s="65"/>
      <c r="FT33" s="65"/>
      <c r="FU33" s="65"/>
      <c r="FV33" s="65"/>
      <c r="FW33" s="65"/>
      <c r="FX33" s="65"/>
      <c r="FY33" s="65"/>
      <c r="FZ33" s="65"/>
      <c r="GA33" s="65"/>
      <c r="GB33" s="65"/>
      <c r="GC33" s="65"/>
      <c r="GD33" s="65"/>
      <c r="GE33" s="65"/>
      <c r="GF33" s="65"/>
      <c r="GG33" s="65"/>
      <c r="GH33" s="65"/>
      <c r="GI33" s="65"/>
      <c r="GJ33" s="65"/>
      <c r="GK33" s="65"/>
      <c r="GL33" s="65"/>
      <c r="GM33" s="65"/>
      <c r="GN33" s="65"/>
      <c r="GO33" s="65"/>
      <c r="GP33" s="65"/>
      <c r="GQ33" s="65"/>
      <c r="GR33" s="65"/>
      <c r="GS33" s="65"/>
      <c r="GT33" s="65"/>
      <c r="GU33" s="65"/>
      <c r="GV33" s="65"/>
      <c r="GW33" s="65"/>
      <c r="GX33" s="65"/>
      <c r="GY33" s="65"/>
      <c r="GZ33" s="65"/>
      <c r="HA33" s="65"/>
      <c r="HB33" s="65"/>
      <c r="HC33" s="65"/>
      <c r="HD33" s="65"/>
      <c r="HE33" s="65"/>
      <c r="HF33" s="65"/>
      <c r="HG33" s="65"/>
      <c r="HH33" s="65"/>
      <c r="HI33" s="65"/>
      <c r="HJ33" s="65"/>
      <c r="HK33" s="65"/>
      <c r="HL33" s="65"/>
      <c r="HM33" s="65"/>
      <c r="HN33" s="65"/>
      <c r="HO33" s="65"/>
      <c r="HP33" s="65"/>
      <c r="HQ33" s="65"/>
      <c r="HR33" s="65"/>
      <c r="HS33" s="65"/>
      <c r="HT33" s="65"/>
      <c r="HU33" s="65"/>
      <c r="HV33" s="65"/>
      <c r="HW33" s="65"/>
      <c r="HX33" s="65"/>
      <c r="HY33" s="65"/>
      <c r="HZ33" s="65"/>
      <c r="IA33" s="65"/>
      <c r="IB33" s="65"/>
      <c r="IC33" s="65"/>
      <c r="ID33" s="65"/>
      <c r="IE33" s="65"/>
      <c r="IF33" s="65"/>
      <c r="IG33" s="65"/>
      <c r="IH33" s="65"/>
      <c r="II33" s="65"/>
      <c r="IJ33" s="65"/>
      <c r="IK33" s="65"/>
      <c r="IL33" s="65"/>
      <c r="IM33" s="65"/>
      <c r="IN33" s="65"/>
      <c r="IO33" s="65"/>
      <c r="IP33" s="65"/>
      <c r="IQ33" s="65"/>
      <c r="IR33" s="65"/>
      <c r="IS33" s="65"/>
      <c r="IT33" s="65"/>
      <c r="IU33" s="65"/>
      <c r="IV33" s="65"/>
    </row>
    <row r="34" spans="1:256" ht="12" customHeight="1">
      <c r="A34" s="240">
        <v>14</v>
      </c>
      <c r="B34" s="241"/>
      <c r="C34" s="242"/>
      <c r="D34" s="242"/>
      <c r="E34" s="243"/>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c r="BM34" s="65"/>
      <c r="BN34" s="65"/>
      <c r="BO34" s="65"/>
      <c r="BP34" s="65"/>
      <c r="BQ34" s="65"/>
      <c r="BR34" s="65"/>
      <c r="BS34" s="65"/>
      <c r="BT34" s="65"/>
      <c r="BU34" s="65"/>
      <c r="BV34" s="65"/>
      <c r="BW34" s="65"/>
      <c r="BX34" s="65"/>
      <c r="BY34" s="65"/>
      <c r="BZ34" s="65"/>
      <c r="CA34" s="65"/>
      <c r="CB34" s="65"/>
      <c r="CC34" s="65"/>
      <c r="CD34" s="65"/>
      <c r="CE34" s="65"/>
      <c r="CF34" s="65"/>
      <c r="CG34" s="65"/>
      <c r="CH34" s="65"/>
      <c r="CI34" s="65"/>
      <c r="CJ34" s="65"/>
      <c r="CK34" s="65"/>
      <c r="CL34" s="65"/>
      <c r="CM34" s="65"/>
      <c r="CN34" s="65"/>
      <c r="CO34" s="65"/>
      <c r="CP34" s="65"/>
      <c r="CQ34" s="65"/>
      <c r="CR34" s="65"/>
      <c r="CS34" s="65"/>
      <c r="CT34" s="65"/>
      <c r="CU34" s="65"/>
      <c r="CV34" s="65"/>
      <c r="CW34" s="65"/>
      <c r="CX34" s="65"/>
      <c r="CY34" s="65"/>
      <c r="CZ34" s="65"/>
      <c r="DA34" s="65"/>
      <c r="DB34" s="65"/>
      <c r="DC34" s="65"/>
      <c r="DD34" s="65"/>
      <c r="DE34" s="65"/>
      <c r="DF34" s="65"/>
      <c r="DG34" s="65"/>
      <c r="DH34" s="65"/>
      <c r="DI34" s="65"/>
      <c r="DJ34" s="65"/>
      <c r="DK34" s="65"/>
      <c r="DL34" s="65"/>
      <c r="DM34" s="65"/>
      <c r="DN34" s="65"/>
      <c r="DO34" s="65"/>
      <c r="DP34" s="65"/>
      <c r="DQ34" s="65"/>
      <c r="DR34" s="65"/>
      <c r="DS34" s="65"/>
      <c r="DT34" s="65"/>
      <c r="DU34" s="65"/>
      <c r="DV34" s="65"/>
      <c r="DW34" s="65"/>
      <c r="DX34" s="65"/>
      <c r="DY34" s="65"/>
      <c r="DZ34" s="65"/>
      <c r="EA34" s="65"/>
      <c r="EB34" s="65"/>
      <c r="EC34" s="65"/>
      <c r="ED34" s="65"/>
      <c r="EE34" s="65"/>
      <c r="EF34" s="65"/>
      <c r="EG34" s="65"/>
      <c r="EH34" s="65"/>
      <c r="EI34" s="65"/>
      <c r="EJ34" s="65"/>
      <c r="EK34" s="65"/>
      <c r="EL34" s="65"/>
      <c r="EM34" s="65"/>
      <c r="EN34" s="65"/>
      <c r="EO34" s="65"/>
      <c r="EP34" s="65"/>
      <c r="EQ34" s="65"/>
      <c r="ER34" s="65"/>
      <c r="ES34" s="65"/>
      <c r="ET34" s="65"/>
      <c r="EU34" s="65"/>
      <c r="EV34" s="65"/>
      <c r="EW34" s="65"/>
      <c r="EX34" s="65"/>
      <c r="EY34" s="65"/>
      <c r="EZ34" s="65"/>
      <c r="FA34" s="65"/>
      <c r="FB34" s="65"/>
      <c r="FC34" s="65"/>
      <c r="FD34" s="65"/>
      <c r="FE34" s="65"/>
      <c r="FF34" s="65"/>
      <c r="FG34" s="65"/>
      <c r="FH34" s="65"/>
      <c r="FI34" s="65"/>
      <c r="FJ34" s="65"/>
      <c r="FK34" s="65"/>
      <c r="FL34" s="65"/>
      <c r="FM34" s="65"/>
      <c r="FN34" s="65"/>
      <c r="FO34" s="65"/>
      <c r="FP34" s="65"/>
      <c r="FQ34" s="65"/>
      <c r="FR34" s="65"/>
      <c r="FS34" s="65"/>
      <c r="FT34" s="65"/>
      <c r="FU34" s="65"/>
      <c r="FV34" s="65"/>
      <c r="FW34" s="65"/>
      <c r="FX34" s="65"/>
      <c r="FY34" s="65"/>
      <c r="FZ34" s="65"/>
      <c r="GA34" s="65"/>
      <c r="GB34" s="65"/>
      <c r="GC34" s="65"/>
      <c r="GD34" s="65"/>
      <c r="GE34" s="65"/>
      <c r="GF34" s="65"/>
      <c r="GG34" s="65"/>
      <c r="GH34" s="65"/>
      <c r="GI34" s="65"/>
      <c r="GJ34" s="65"/>
      <c r="GK34" s="65"/>
      <c r="GL34" s="65"/>
      <c r="GM34" s="65"/>
      <c r="GN34" s="65"/>
      <c r="GO34" s="65"/>
      <c r="GP34" s="65"/>
      <c r="GQ34" s="65"/>
      <c r="GR34" s="65"/>
      <c r="GS34" s="65"/>
      <c r="GT34" s="65"/>
      <c r="GU34" s="65"/>
      <c r="GV34" s="65"/>
      <c r="GW34" s="65"/>
      <c r="GX34" s="65"/>
      <c r="GY34" s="65"/>
      <c r="GZ34" s="65"/>
      <c r="HA34" s="65"/>
      <c r="HB34" s="65"/>
      <c r="HC34" s="65"/>
      <c r="HD34" s="65"/>
      <c r="HE34" s="65"/>
      <c r="HF34" s="65"/>
      <c r="HG34" s="65"/>
      <c r="HH34" s="65"/>
      <c r="HI34" s="65"/>
      <c r="HJ34" s="65"/>
      <c r="HK34" s="65"/>
      <c r="HL34" s="65"/>
      <c r="HM34" s="65"/>
      <c r="HN34" s="65"/>
      <c r="HO34" s="65"/>
      <c r="HP34" s="65"/>
      <c r="HQ34" s="65"/>
      <c r="HR34" s="65"/>
      <c r="HS34" s="65"/>
      <c r="HT34" s="65"/>
      <c r="HU34" s="65"/>
      <c r="HV34" s="65"/>
      <c r="HW34" s="65"/>
      <c r="HX34" s="65"/>
      <c r="HY34" s="65"/>
      <c r="HZ34" s="65"/>
      <c r="IA34" s="65"/>
      <c r="IB34" s="65"/>
      <c r="IC34" s="65"/>
      <c r="ID34" s="65"/>
      <c r="IE34" s="65"/>
      <c r="IF34" s="65"/>
      <c r="IG34" s="65"/>
      <c r="IH34" s="65"/>
      <c r="II34" s="65"/>
      <c r="IJ34" s="65"/>
      <c r="IK34" s="65"/>
      <c r="IL34" s="65"/>
      <c r="IM34" s="65"/>
      <c r="IN34" s="65"/>
      <c r="IO34" s="65"/>
      <c r="IP34" s="65"/>
      <c r="IQ34" s="65"/>
      <c r="IR34" s="65"/>
      <c r="IS34" s="65"/>
      <c r="IT34" s="65"/>
      <c r="IU34" s="65"/>
      <c r="IV34" s="65"/>
    </row>
    <row r="35" spans="1:256" ht="12" customHeight="1">
      <c r="A35" s="240">
        <v>15</v>
      </c>
      <c r="B35" s="241"/>
      <c r="C35" s="242"/>
      <c r="D35" s="242"/>
      <c r="E35" s="243"/>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5"/>
      <c r="CZ35" s="65"/>
      <c r="DA35" s="65"/>
      <c r="DB35" s="65"/>
      <c r="DC35" s="65"/>
      <c r="DD35" s="65"/>
      <c r="DE35" s="65"/>
      <c r="DF35" s="65"/>
      <c r="DG35" s="65"/>
      <c r="DH35" s="65"/>
      <c r="DI35" s="65"/>
      <c r="DJ35" s="65"/>
      <c r="DK35" s="65"/>
      <c r="DL35" s="65"/>
      <c r="DM35" s="65"/>
      <c r="DN35" s="65"/>
      <c r="DO35" s="65"/>
      <c r="DP35" s="65"/>
      <c r="DQ35" s="65"/>
      <c r="DR35" s="65"/>
      <c r="DS35" s="65"/>
      <c r="DT35" s="65"/>
      <c r="DU35" s="65"/>
      <c r="DV35" s="65"/>
      <c r="DW35" s="65"/>
      <c r="DX35" s="65"/>
      <c r="DY35" s="65"/>
      <c r="DZ35" s="65"/>
      <c r="EA35" s="65"/>
      <c r="EB35" s="65"/>
      <c r="EC35" s="65"/>
      <c r="ED35" s="65"/>
      <c r="EE35" s="65"/>
      <c r="EF35" s="65"/>
      <c r="EG35" s="65"/>
      <c r="EH35" s="65"/>
      <c r="EI35" s="65"/>
      <c r="EJ35" s="65"/>
      <c r="EK35" s="65"/>
      <c r="EL35" s="65"/>
      <c r="EM35" s="65"/>
      <c r="EN35" s="65"/>
      <c r="EO35" s="65"/>
      <c r="EP35" s="65"/>
      <c r="EQ35" s="65"/>
      <c r="ER35" s="65"/>
      <c r="ES35" s="65"/>
      <c r="ET35" s="65"/>
      <c r="EU35" s="65"/>
      <c r="EV35" s="65"/>
      <c r="EW35" s="65"/>
      <c r="EX35" s="65"/>
      <c r="EY35" s="65"/>
      <c r="EZ35" s="65"/>
      <c r="FA35" s="65"/>
      <c r="FB35" s="65"/>
      <c r="FC35" s="65"/>
      <c r="FD35" s="65"/>
      <c r="FE35" s="65"/>
      <c r="FF35" s="65"/>
      <c r="FG35" s="65"/>
      <c r="FH35" s="65"/>
      <c r="FI35" s="65"/>
      <c r="FJ35" s="65"/>
      <c r="FK35" s="65"/>
      <c r="FL35" s="65"/>
      <c r="FM35" s="65"/>
      <c r="FN35" s="65"/>
      <c r="FO35" s="65"/>
      <c r="FP35" s="65"/>
      <c r="FQ35" s="65"/>
      <c r="FR35" s="65"/>
      <c r="FS35" s="65"/>
      <c r="FT35" s="65"/>
      <c r="FU35" s="65"/>
      <c r="FV35" s="65"/>
      <c r="FW35" s="65"/>
      <c r="FX35" s="65"/>
      <c r="FY35" s="65"/>
      <c r="FZ35" s="65"/>
      <c r="GA35" s="65"/>
      <c r="GB35" s="65"/>
      <c r="GC35" s="65"/>
      <c r="GD35" s="65"/>
      <c r="GE35" s="65"/>
      <c r="GF35" s="65"/>
      <c r="GG35" s="65"/>
      <c r="GH35" s="65"/>
      <c r="GI35" s="65"/>
      <c r="GJ35" s="65"/>
      <c r="GK35" s="65"/>
      <c r="GL35" s="65"/>
      <c r="GM35" s="65"/>
      <c r="GN35" s="65"/>
      <c r="GO35" s="65"/>
      <c r="GP35" s="65"/>
      <c r="GQ35" s="65"/>
      <c r="GR35" s="65"/>
      <c r="GS35" s="65"/>
      <c r="GT35" s="65"/>
      <c r="GU35" s="65"/>
      <c r="GV35" s="65"/>
      <c r="GW35" s="65"/>
      <c r="GX35" s="65"/>
      <c r="GY35" s="65"/>
      <c r="GZ35" s="65"/>
      <c r="HA35" s="65"/>
      <c r="HB35" s="65"/>
      <c r="HC35" s="65"/>
      <c r="HD35" s="65"/>
      <c r="HE35" s="65"/>
      <c r="HF35" s="65"/>
      <c r="HG35" s="65"/>
      <c r="HH35" s="65"/>
      <c r="HI35" s="65"/>
      <c r="HJ35" s="65"/>
      <c r="HK35" s="65"/>
      <c r="HL35" s="65"/>
      <c r="HM35" s="65"/>
      <c r="HN35" s="65"/>
      <c r="HO35" s="65"/>
      <c r="HP35" s="65"/>
      <c r="HQ35" s="65"/>
      <c r="HR35" s="65"/>
      <c r="HS35" s="65"/>
      <c r="HT35" s="65"/>
      <c r="HU35" s="65"/>
      <c r="HV35" s="65"/>
      <c r="HW35" s="65"/>
      <c r="HX35" s="65"/>
      <c r="HY35" s="65"/>
      <c r="HZ35" s="65"/>
      <c r="IA35" s="65"/>
      <c r="IB35" s="65"/>
      <c r="IC35" s="65"/>
      <c r="ID35" s="65"/>
      <c r="IE35" s="65"/>
      <c r="IF35" s="65"/>
      <c r="IG35" s="65"/>
      <c r="IH35" s="65"/>
      <c r="II35" s="65"/>
      <c r="IJ35" s="65"/>
      <c r="IK35" s="65"/>
      <c r="IL35" s="65"/>
      <c r="IM35" s="65"/>
      <c r="IN35" s="65"/>
      <c r="IO35" s="65"/>
      <c r="IP35" s="65"/>
      <c r="IQ35" s="65"/>
      <c r="IR35" s="65"/>
      <c r="IS35" s="65"/>
      <c r="IT35" s="65"/>
      <c r="IU35" s="65"/>
      <c r="IV35" s="65"/>
    </row>
    <row r="36" spans="1:256" ht="12" customHeight="1">
      <c r="A36" s="240">
        <v>16</v>
      </c>
      <c r="B36" s="241"/>
      <c r="C36" s="242"/>
      <c r="D36" s="242"/>
      <c r="E36" s="243"/>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c r="BW36" s="65"/>
      <c r="BX36" s="65"/>
      <c r="BY36" s="65"/>
      <c r="BZ36" s="65"/>
      <c r="CA36" s="65"/>
      <c r="CB36" s="65"/>
      <c r="CC36" s="65"/>
      <c r="CD36" s="65"/>
      <c r="CE36" s="65"/>
      <c r="CF36" s="65"/>
      <c r="CG36" s="65"/>
      <c r="CH36" s="65"/>
      <c r="CI36" s="65"/>
      <c r="CJ36" s="65"/>
      <c r="CK36" s="65"/>
      <c r="CL36" s="65"/>
      <c r="CM36" s="65"/>
      <c r="CN36" s="65"/>
      <c r="CO36" s="65"/>
      <c r="CP36" s="65"/>
      <c r="CQ36" s="65"/>
      <c r="CR36" s="65"/>
      <c r="CS36" s="65"/>
      <c r="CT36" s="65"/>
      <c r="CU36" s="65"/>
      <c r="CV36" s="65"/>
      <c r="CW36" s="65"/>
      <c r="CX36" s="65"/>
      <c r="CY36" s="65"/>
      <c r="CZ36" s="65"/>
      <c r="DA36" s="65"/>
      <c r="DB36" s="65"/>
      <c r="DC36" s="65"/>
      <c r="DD36" s="65"/>
      <c r="DE36" s="65"/>
      <c r="DF36" s="65"/>
      <c r="DG36" s="65"/>
      <c r="DH36" s="65"/>
      <c r="DI36" s="65"/>
      <c r="DJ36" s="65"/>
      <c r="DK36" s="65"/>
      <c r="DL36" s="65"/>
      <c r="DM36" s="65"/>
      <c r="DN36" s="65"/>
      <c r="DO36" s="65"/>
      <c r="DP36" s="65"/>
      <c r="DQ36" s="65"/>
      <c r="DR36" s="65"/>
      <c r="DS36" s="65"/>
      <c r="DT36" s="65"/>
      <c r="DU36" s="65"/>
      <c r="DV36" s="65"/>
      <c r="DW36" s="65"/>
      <c r="DX36" s="65"/>
      <c r="DY36" s="65"/>
      <c r="DZ36" s="65"/>
      <c r="EA36" s="65"/>
      <c r="EB36" s="65"/>
      <c r="EC36" s="65"/>
      <c r="ED36" s="65"/>
      <c r="EE36" s="65"/>
      <c r="EF36" s="65"/>
      <c r="EG36" s="65"/>
      <c r="EH36" s="65"/>
      <c r="EI36" s="65"/>
      <c r="EJ36" s="65"/>
      <c r="EK36" s="65"/>
      <c r="EL36" s="65"/>
      <c r="EM36" s="65"/>
      <c r="EN36" s="65"/>
      <c r="EO36" s="65"/>
      <c r="EP36" s="65"/>
      <c r="EQ36" s="65"/>
      <c r="ER36" s="65"/>
      <c r="ES36" s="65"/>
      <c r="ET36" s="65"/>
      <c r="EU36" s="65"/>
      <c r="EV36" s="65"/>
      <c r="EW36" s="65"/>
      <c r="EX36" s="65"/>
      <c r="EY36" s="65"/>
      <c r="EZ36" s="65"/>
      <c r="FA36" s="65"/>
      <c r="FB36" s="65"/>
      <c r="FC36" s="65"/>
      <c r="FD36" s="65"/>
      <c r="FE36" s="65"/>
      <c r="FF36" s="65"/>
      <c r="FG36" s="65"/>
      <c r="FH36" s="65"/>
      <c r="FI36" s="65"/>
      <c r="FJ36" s="65"/>
      <c r="FK36" s="65"/>
      <c r="FL36" s="65"/>
      <c r="FM36" s="65"/>
      <c r="FN36" s="65"/>
      <c r="FO36" s="65"/>
      <c r="FP36" s="65"/>
      <c r="FQ36" s="65"/>
      <c r="FR36" s="65"/>
      <c r="FS36" s="65"/>
      <c r="FT36" s="65"/>
      <c r="FU36" s="65"/>
      <c r="FV36" s="65"/>
      <c r="FW36" s="65"/>
      <c r="FX36" s="65"/>
      <c r="FY36" s="65"/>
      <c r="FZ36" s="65"/>
      <c r="GA36" s="65"/>
      <c r="GB36" s="65"/>
      <c r="GC36" s="65"/>
      <c r="GD36" s="65"/>
      <c r="GE36" s="65"/>
      <c r="GF36" s="65"/>
      <c r="GG36" s="65"/>
      <c r="GH36" s="65"/>
      <c r="GI36" s="65"/>
      <c r="GJ36" s="65"/>
      <c r="GK36" s="65"/>
      <c r="GL36" s="65"/>
      <c r="GM36" s="65"/>
      <c r="GN36" s="65"/>
      <c r="GO36" s="65"/>
      <c r="GP36" s="65"/>
      <c r="GQ36" s="65"/>
      <c r="GR36" s="65"/>
      <c r="GS36" s="65"/>
      <c r="GT36" s="65"/>
      <c r="GU36" s="65"/>
      <c r="GV36" s="65"/>
      <c r="GW36" s="65"/>
      <c r="GX36" s="65"/>
      <c r="GY36" s="65"/>
      <c r="GZ36" s="65"/>
      <c r="HA36" s="65"/>
      <c r="HB36" s="65"/>
      <c r="HC36" s="65"/>
      <c r="HD36" s="65"/>
      <c r="HE36" s="65"/>
      <c r="HF36" s="65"/>
      <c r="HG36" s="65"/>
      <c r="HH36" s="65"/>
      <c r="HI36" s="65"/>
      <c r="HJ36" s="65"/>
      <c r="HK36" s="65"/>
      <c r="HL36" s="65"/>
      <c r="HM36" s="65"/>
      <c r="HN36" s="65"/>
      <c r="HO36" s="65"/>
      <c r="HP36" s="65"/>
      <c r="HQ36" s="65"/>
      <c r="HR36" s="65"/>
      <c r="HS36" s="65"/>
      <c r="HT36" s="65"/>
      <c r="HU36" s="65"/>
      <c r="HV36" s="65"/>
      <c r="HW36" s="65"/>
      <c r="HX36" s="65"/>
      <c r="HY36" s="65"/>
      <c r="HZ36" s="65"/>
      <c r="IA36" s="65"/>
      <c r="IB36" s="65"/>
      <c r="IC36" s="65"/>
      <c r="ID36" s="65"/>
      <c r="IE36" s="65"/>
      <c r="IF36" s="65"/>
      <c r="IG36" s="65"/>
      <c r="IH36" s="65"/>
      <c r="II36" s="65"/>
      <c r="IJ36" s="65"/>
      <c r="IK36" s="65"/>
      <c r="IL36" s="65"/>
      <c r="IM36" s="65"/>
      <c r="IN36" s="65"/>
      <c r="IO36" s="65"/>
      <c r="IP36" s="65"/>
      <c r="IQ36" s="65"/>
      <c r="IR36" s="65"/>
      <c r="IS36" s="65"/>
      <c r="IT36" s="65"/>
      <c r="IU36" s="65"/>
      <c r="IV36" s="65"/>
    </row>
    <row r="37" spans="1:256" ht="12" customHeight="1">
      <c r="A37" s="240">
        <v>17</v>
      </c>
      <c r="B37" s="241"/>
      <c r="C37" s="242"/>
      <c r="D37" s="242"/>
      <c r="E37" s="243"/>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c r="AQ37" s="65"/>
      <c r="AR37" s="65"/>
      <c r="AS37" s="65"/>
      <c r="AT37" s="65"/>
      <c r="AU37" s="65"/>
      <c r="AV37" s="65"/>
      <c r="AW37" s="65"/>
      <c r="AX37" s="65"/>
      <c r="AY37" s="65"/>
      <c r="AZ37" s="65"/>
      <c r="BA37" s="65"/>
      <c r="BB37" s="65"/>
      <c r="BC37" s="65"/>
      <c r="BD37" s="65"/>
      <c r="BE37" s="65"/>
      <c r="BF37" s="65"/>
      <c r="BG37" s="65"/>
      <c r="BH37" s="65"/>
      <c r="BI37" s="65"/>
      <c r="BJ37" s="65"/>
      <c r="BK37" s="65"/>
      <c r="BL37" s="65"/>
      <c r="BM37" s="65"/>
      <c r="BN37" s="65"/>
      <c r="BO37" s="65"/>
      <c r="BP37" s="65"/>
      <c r="BQ37" s="65"/>
      <c r="BR37" s="65"/>
      <c r="BS37" s="65"/>
      <c r="BT37" s="65"/>
      <c r="BU37" s="65"/>
      <c r="BV37" s="65"/>
      <c r="BW37" s="65"/>
      <c r="BX37" s="65"/>
      <c r="BY37" s="65"/>
      <c r="BZ37" s="65"/>
      <c r="CA37" s="65"/>
      <c r="CB37" s="65"/>
      <c r="CC37" s="65"/>
      <c r="CD37" s="65"/>
      <c r="CE37" s="65"/>
      <c r="CF37" s="65"/>
      <c r="CG37" s="65"/>
      <c r="CH37" s="65"/>
      <c r="CI37" s="65"/>
      <c r="CJ37" s="65"/>
      <c r="CK37" s="65"/>
      <c r="CL37" s="65"/>
      <c r="CM37" s="65"/>
      <c r="CN37" s="65"/>
      <c r="CO37" s="65"/>
      <c r="CP37" s="65"/>
      <c r="CQ37" s="65"/>
      <c r="CR37" s="65"/>
      <c r="CS37" s="65"/>
      <c r="CT37" s="65"/>
      <c r="CU37" s="65"/>
      <c r="CV37" s="65"/>
      <c r="CW37" s="65"/>
      <c r="CX37" s="65"/>
      <c r="CY37" s="65"/>
      <c r="CZ37" s="65"/>
      <c r="DA37" s="65"/>
      <c r="DB37" s="65"/>
      <c r="DC37" s="65"/>
      <c r="DD37" s="65"/>
      <c r="DE37" s="65"/>
      <c r="DF37" s="65"/>
      <c r="DG37" s="65"/>
      <c r="DH37" s="65"/>
      <c r="DI37" s="65"/>
      <c r="DJ37" s="65"/>
      <c r="DK37" s="65"/>
      <c r="DL37" s="65"/>
      <c r="DM37" s="65"/>
      <c r="DN37" s="65"/>
      <c r="DO37" s="65"/>
      <c r="DP37" s="65"/>
      <c r="DQ37" s="65"/>
      <c r="DR37" s="65"/>
      <c r="DS37" s="65"/>
      <c r="DT37" s="65"/>
      <c r="DU37" s="65"/>
      <c r="DV37" s="65"/>
      <c r="DW37" s="65"/>
      <c r="DX37" s="65"/>
      <c r="DY37" s="65"/>
      <c r="DZ37" s="65"/>
      <c r="EA37" s="65"/>
      <c r="EB37" s="65"/>
      <c r="EC37" s="65"/>
      <c r="ED37" s="65"/>
      <c r="EE37" s="65"/>
      <c r="EF37" s="65"/>
      <c r="EG37" s="65"/>
      <c r="EH37" s="65"/>
      <c r="EI37" s="65"/>
      <c r="EJ37" s="65"/>
      <c r="EK37" s="65"/>
      <c r="EL37" s="65"/>
      <c r="EM37" s="65"/>
      <c r="EN37" s="65"/>
      <c r="EO37" s="65"/>
      <c r="EP37" s="65"/>
      <c r="EQ37" s="65"/>
      <c r="ER37" s="65"/>
      <c r="ES37" s="65"/>
      <c r="ET37" s="65"/>
      <c r="EU37" s="65"/>
      <c r="EV37" s="65"/>
      <c r="EW37" s="65"/>
      <c r="EX37" s="65"/>
      <c r="EY37" s="65"/>
      <c r="EZ37" s="65"/>
      <c r="FA37" s="65"/>
      <c r="FB37" s="65"/>
      <c r="FC37" s="65"/>
      <c r="FD37" s="65"/>
      <c r="FE37" s="65"/>
      <c r="FF37" s="65"/>
      <c r="FG37" s="65"/>
      <c r="FH37" s="65"/>
      <c r="FI37" s="65"/>
      <c r="FJ37" s="65"/>
      <c r="FK37" s="65"/>
      <c r="FL37" s="65"/>
      <c r="FM37" s="65"/>
      <c r="FN37" s="65"/>
      <c r="FO37" s="65"/>
      <c r="FP37" s="65"/>
      <c r="FQ37" s="65"/>
      <c r="FR37" s="65"/>
      <c r="FS37" s="65"/>
      <c r="FT37" s="65"/>
      <c r="FU37" s="65"/>
      <c r="FV37" s="65"/>
      <c r="FW37" s="65"/>
      <c r="FX37" s="65"/>
      <c r="FY37" s="65"/>
      <c r="FZ37" s="65"/>
      <c r="GA37" s="65"/>
      <c r="GB37" s="65"/>
      <c r="GC37" s="65"/>
      <c r="GD37" s="65"/>
      <c r="GE37" s="65"/>
      <c r="GF37" s="65"/>
      <c r="GG37" s="65"/>
      <c r="GH37" s="65"/>
      <c r="GI37" s="65"/>
      <c r="GJ37" s="65"/>
      <c r="GK37" s="65"/>
      <c r="GL37" s="65"/>
      <c r="GM37" s="65"/>
      <c r="GN37" s="65"/>
      <c r="GO37" s="65"/>
      <c r="GP37" s="65"/>
      <c r="GQ37" s="65"/>
      <c r="GR37" s="65"/>
      <c r="GS37" s="65"/>
      <c r="GT37" s="65"/>
      <c r="GU37" s="65"/>
      <c r="GV37" s="65"/>
      <c r="GW37" s="65"/>
      <c r="GX37" s="65"/>
      <c r="GY37" s="65"/>
      <c r="GZ37" s="65"/>
      <c r="HA37" s="65"/>
      <c r="HB37" s="65"/>
      <c r="HC37" s="65"/>
      <c r="HD37" s="65"/>
      <c r="HE37" s="65"/>
      <c r="HF37" s="65"/>
      <c r="HG37" s="65"/>
      <c r="HH37" s="65"/>
      <c r="HI37" s="65"/>
      <c r="HJ37" s="65"/>
      <c r="HK37" s="65"/>
      <c r="HL37" s="65"/>
      <c r="HM37" s="65"/>
      <c r="HN37" s="65"/>
      <c r="HO37" s="65"/>
      <c r="HP37" s="65"/>
      <c r="HQ37" s="65"/>
      <c r="HR37" s="65"/>
      <c r="HS37" s="65"/>
      <c r="HT37" s="65"/>
      <c r="HU37" s="65"/>
      <c r="HV37" s="65"/>
      <c r="HW37" s="65"/>
      <c r="HX37" s="65"/>
      <c r="HY37" s="65"/>
      <c r="HZ37" s="65"/>
      <c r="IA37" s="65"/>
      <c r="IB37" s="65"/>
      <c r="IC37" s="65"/>
      <c r="ID37" s="65"/>
      <c r="IE37" s="65"/>
      <c r="IF37" s="65"/>
      <c r="IG37" s="65"/>
      <c r="IH37" s="65"/>
      <c r="II37" s="65"/>
      <c r="IJ37" s="65"/>
      <c r="IK37" s="65"/>
      <c r="IL37" s="65"/>
      <c r="IM37" s="65"/>
      <c r="IN37" s="65"/>
      <c r="IO37" s="65"/>
      <c r="IP37" s="65"/>
      <c r="IQ37" s="65"/>
      <c r="IR37" s="65"/>
      <c r="IS37" s="65"/>
      <c r="IT37" s="65"/>
      <c r="IU37" s="65"/>
      <c r="IV37" s="65"/>
    </row>
    <row r="38" spans="1:256" ht="12" customHeight="1">
      <c r="A38" s="240">
        <v>18</v>
      </c>
      <c r="B38" s="241"/>
      <c r="C38" s="242"/>
      <c r="D38" s="242"/>
      <c r="E38" s="243"/>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c r="AQ38" s="65"/>
      <c r="AR38" s="65"/>
      <c r="AS38" s="65"/>
      <c r="AT38" s="65"/>
      <c r="AU38" s="65"/>
      <c r="AV38" s="65"/>
      <c r="AW38" s="65"/>
      <c r="AX38" s="65"/>
      <c r="AY38" s="65"/>
      <c r="AZ38" s="65"/>
      <c r="BA38" s="65"/>
      <c r="BB38" s="65"/>
      <c r="BC38" s="65"/>
      <c r="BD38" s="65"/>
      <c r="BE38" s="65"/>
      <c r="BF38" s="65"/>
      <c r="BG38" s="65"/>
      <c r="BH38" s="65"/>
      <c r="BI38" s="65"/>
      <c r="BJ38" s="65"/>
      <c r="BK38" s="65"/>
      <c r="BL38" s="65"/>
      <c r="BM38" s="65"/>
      <c r="BN38" s="65"/>
      <c r="BO38" s="65"/>
      <c r="BP38" s="65"/>
      <c r="BQ38" s="65"/>
      <c r="BR38" s="65"/>
      <c r="BS38" s="65"/>
      <c r="BT38" s="65"/>
      <c r="BU38" s="65"/>
      <c r="BV38" s="65"/>
      <c r="BW38" s="65"/>
      <c r="BX38" s="65"/>
      <c r="BY38" s="65"/>
      <c r="BZ38" s="65"/>
      <c r="CA38" s="65"/>
      <c r="CB38" s="65"/>
      <c r="CC38" s="65"/>
      <c r="CD38" s="65"/>
      <c r="CE38" s="65"/>
      <c r="CF38" s="65"/>
      <c r="CG38" s="65"/>
      <c r="CH38" s="65"/>
      <c r="CI38" s="65"/>
      <c r="CJ38" s="65"/>
      <c r="CK38" s="65"/>
      <c r="CL38" s="65"/>
      <c r="CM38" s="65"/>
      <c r="CN38" s="65"/>
      <c r="CO38" s="65"/>
      <c r="CP38" s="65"/>
      <c r="CQ38" s="65"/>
      <c r="CR38" s="65"/>
      <c r="CS38" s="65"/>
      <c r="CT38" s="65"/>
      <c r="CU38" s="65"/>
      <c r="CV38" s="65"/>
      <c r="CW38" s="65"/>
      <c r="CX38" s="65"/>
      <c r="CY38" s="65"/>
      <c r="CZ38" s="65"/>
      <c r="DA38" s="65"/>
      <c r="DB38" s="65"/>
      <c r="DC38" s="65"/>
      <c r="DD38" s="65"/>
      <c r="DE38" s="65"/>
      <c r="DF38" s="65"/>
      <c r="DG38" s="65"/>
      <c r="DH38" s="65"/>
      <c r="DI38" s="65"/>
      <c r="DJ38" s="65"/>
      <c r="DK38" s="65"/>
      <c r="DL38" s="65"/>
      <c r="DM38" s="65"/>
      <c r="DN38" s="65"/>
      <c r="DO38" s="65"/>
      <c r="DP38" s="65"/>
      <c r="DQ38" s="65"/>
      <c r="DR38" s="65"/>
      <c r="DS38" s="65"/>
      <c r="DT38" s="65"/>
      <c r="DU38" s="65"/>
      <c r="DV38" s="65"/>
      <c r="DW38" s="65"/>
      <c r="DX38" s="65"/>
      <c r="DY38" s="65"/>
      <c r="DZ38" s="65"/>
      <c r="EA38" s="65"/>
      <c r="EB38" s="65"/>
      <c r="EC38" s="65"/>
      <c r="ED38" s="65"/>
      <c r="EE38" s="65"/>
      <c r="EF38" s="65"/>
      <c r="EG38" s="65"/>
      <c r="EH38" s="65"/>
      <c r="EI38" s="65"/>
      <c r="EJ38" s="65"/>
      <c r="EK38" s="65"/>
      <c r="EL38" s="65"/>
      <c r="EM38" s="65"/>
      <c r="EN38" s="65"/>
      <c r="EO38" s="65"/>
      <c r="EP38" s="65"/>
      <c r="EQ38" s="65"/>
      <c r="ER38" s="65"/>
      <c r="ES38" s="65"/>
      <c r="ET38" s="65"/>
      <c r="EU38" s="65"/>
      <c r="EV38" s="65"/>
      <c r="EW38" s="65"/>
      <c r="EX38" s="65"/>
      <c r="EY38" s="65"/>
      <c r="EZ38" s="65"/>
      <c r="FA38" s="65"/>
      <c r="FB38" s="65"/>
      <c r="FC38" s="65"/>
      <c r="FD38" s="65"/>
      <c r="FE38" s="65"/>
      <c r="FF38" s="65"/>
      <c r="FG38" s="65"/>
      <c r="FH38" s="65"/>
      <c r="FI38" s="65"/>
      <c r="FJ38" s="65"/>
      <c r="FK38" s="65"/>
      <c r="FL38" s="65"/>
      <c r="FM38" s="65"/>
      <c r="FN38" s="65"/>
      <c r="FO38" s="65"/>
      <c r="FP38" s="65"/>
      <c r="FQ38" s="65"/>
      <c r="FR38" s="65"/>
      <c r="FS38" s="65"/>
      <c r="FT38" s="65"/>
      <c r="FU38" s="65"/>
      <c r="FV38" s="65"/>
      <c r="FW38" s="65"/>
      <c r="FX38" s="65"/>
      <c r="FY38" s="65"/>
      <c r="FZ38" s="65"/>
      <c r="GA38" s="65"/>
      <c r="GB38" s="65"/>
      <c r="GC38" s="65"/>
      <c r="GD38" s="65"/>
      <c r="GE38" s="65"/>
      <c r="GF38" s="65"/>
      <c r="GG38" s="65"/>
      <c r="GH38" s="65"/>
      <c r="GI38" s="65"/>
      <c r="GJ38" s="65"/>
      <c r="GK38" s="65"/>
      <c r="GL38" s="65"/>
      <c r="GM38" s="65"/>
      <c r="GN38" s="65"/>
      <c r="GO38" s="65"/>
      <c r="GP38" s="65"/>
      <c r="GQ38" s="65"/>
      <c r="GR38" s="65"/>
      <c r="GS38" s="65"/>
      <c r="GT38" s="65"/>
      <c r="GU38" s="65"/>
      <c r="GV38" s="65"/>
      <c r="GW38" s="65"/>
      <c r="GX38" s="65"/>
      <c r="GY38" s="65"/>
      <c r="GZ38" s="65"/>
      <c r="HA38" s="65"/>
      <c r="HB38" s="65"/>
      <c r="HC38" s="65"/>
      <c r="HD38" s="65"/>
      <c r="HE38" s="65"/>
      <c r="HF38" s="65"/>
      <c r="HG38" s="65"/>
      <c r="HH38" s="65"/>
      <c r="HI38" s="65"/>
      <c r="HJ38" s="65"/>
      <c r="HK38" s="65"/>
      <c r="HL38" s="65"/>
      <c r="HM38" s="65"/>
      <c r="HN38" s="65"/>
      <c r="HO38" s="65"/>
      <c r="HP38" s="65"/>
      <c r="HQ38" s="65"/>
      <c r="HR38" s="65"/>
      <c r="HS38" s="65"/>
      <c r="HT38" s="65"/>
      <c r="HU38" s="65"/>
      <c r="HV38" s="65"/>
      <c r="HW38" s="65"/>
      <c r="HX38" s="65"/>
      <c r="HY38" s="65"/>
      <c r="HZ38" s="65"/>
      <c r="IA38" s="65"/>
      <c r="IB38" s="65"/>
      <c r="IC38" s="65"/>
      <c r="ID38" s="65"/>
      <c r="IE38" s="65"/>
      <c r="IF38" s="65"/>
      <c r="IG38" s="65"/>
      <c r="IH38" s="65"/>
      <c r="II38" s="65"/>
      <c r="IJ38" s="65"/>
      <c r="IK38" s="65"/>
      <c r="IL38" s="65"/>
      <c r="IM38" s="65"/>
      <c r="IN38" s="65"/>
      <c r="IO38" s="65"/>
      <c r="IP38" s="65"/>
      <c r="IQ38" s="65"/>
      <c r="IR38" s="65"/>
      <c r="IS38" s="65"/>
      <c r="IT38" s="65"/>
      <c r="IU38" s="65"/>
      <c r="IV38" s="65"/>
    </row>
    <row r="39" spans="1:256" ht="12" customHeight="1">
      <c r="A39" s="240">
        <v>19</v>
      </c>
      <c r="B39" s="241"/>
      <c r="C39" s="242"/>
      <c r="D39" s="242"/>
      <c r="E39" s="243"/>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c r="BS39" s="65"/>
      <c r="BT39" s="65"/>
      <c r="BU39" s="65"/>
      <c r="BV39" s="65"/>
      <c r="BW39" s="65"/>
      <c r="BX39" s="65"/>
      <c r="BY39" s="65"/>
      <c r="BZ39" s="65"/>
      <c r="CA39" s="65"/>
      <c r="CB39" s="65"/>
      <c r="CC39" s="65"/>
      <c r="CD39" s="65"/>
      <c r="CE39" s="65"/>
      <c r="CF39" s="65"/>
      <c r="CG39" s="65"/>
      <c r="CH39" s="65"/>
      <c r="CI39" s="65"/>
      <c r="CJ39" s="65"/>
      <c r="CK39" s="65"/>
      <c r="CL39" s="65"/>
      <c r="CM39" s="65"/>
      <c r="CN39" s="65"/>
      <c r="CO39" s="65"/>
      <c r="CP39" s="65"/>
      <c r="CQ39" s="65"/>
      <c r="CR39" s="65"/>
      <c r="CS39" s="65"/>
      <c r="CT39" s="65"/>
      <c r="CU39" s="65"/>
      <c r="CV39" s="65"/>
      <c r="CW39" s="65"/>
      <c r="CX39" s="65"/>
      <c r="CY39" s="65"/>
      <c r="CZ39" s="65"/>
      <c r="DA39" s="65"/>
      <c r="DB39" s="65"/>
      <c r="DC39" s="65"/>
      <c r="DD39" s="65"/>
      <c r="DE39" s="65"/>
      <c r="DF39" s="65"/>
      <c r="DG39" s="65"/>
      <c r="DH39" s="65"/>
      <c r="DI39" s="65"/>
      <c r="DJ39" s="65"/>
      <c r="DK39" s="65"/>
      <c r="DL39" s="65"/>
      <c r="DM39" s="65"/>
      <c r="DN39" s="65"/>
      <c r="DO39" s="65"/>
      <c r="DP39" s="65"/>
      <c r="DQ39" s="65"/>
      <c r="DR39" s="65"/>
      <c r="DS39" s="65"/>
      <c r="DT39" s="65"/>
      <c r="DU39" s="65"/>
      <c r="DV39" s="65"/>
      <c r="DW39" s="65"/>
      <c r="DX39" s="65"/>
      <c r="DY39" s="65"/>
      <c r="DZ39" s="65"/>
      <c r="EA39" s="65"/>
      <c r="EB39" s="65"/>
      <c r="EC39" s="65"/>
      <c r="ED39" s="65"/>
      <c r="EE39" s="65"/>
      <c r="EF39" s="65"/>
      <c r="EG39" s="65"/>
      <c r="EH39" s="65"/>
      <c r="EI39" s="65"/>
      <c r="EJ39" s="65"/>
      <c r="EK39" s="65"/>
      <c r="EL39" s="65"/>
      <c r="EM39" s="65"/>
      <c r="EN39" s="65"/>
      <c r="EO39" s="65"/>
      <c r="EP39" s="65"/>
      <c r="EQ39" s="65"/>
      <c r="ER39" s="65"/>
      <c r="ES39" s="65"/>
      <c r="ET39" s="65"/>
      <c r="EU39" s="65"/>
      <c r="EV39" s="65"/>
      <c r="EW39" s="65"/>
      <c r="EX39" s="65"/>
      <c r="EY39" s="65"/>
      <c r="EZ39" s="65"/>
      <c r="FA39" s="65"/>
      <c r="FB39" s="65"/>
      <c r="FC39" s="65"/>
      <c r="FD39" s="65"/>
      <c r="FE39" s="65"/>
      <c r="FF39" s="65"/>
      <c r="FG39" s="65"/>
      <c r="FH39" s="65"/>
      <c r="FI39" s="65"/>
      <c r="FJ39" s="65"/>
      <c r="FK39" s="65"/>
      <c r="FL39" s="65"/>
      <c r="FM39" s="65"/>
      <c r="FN39" s="65"/>
      <c r="FO39" s="65"/>
      <c r="FP39" s="65"/>
      <c r="FQ39" s="65"/>
      <c r="FR39" s="65"/>
      <c r="FS39" s="65"/>
      <c r="FT39" s="65"/>
      <c r="FU39" s="65"/>
      <c r="FV39" s="65"/>
      <c r="FW39" s="65"/>
      <c r="FX39" s="65"/>
      <c r="FY39" s="65"/>
      <c r="FZ39" s="65"/>
      <c r="GA39" s="65"/>
      <c r="GB39" s="65"/>
      <c r="GC39" s="65"/>
      <c r="GD39" s="65"/>
      <c r="GE39" s="65"/>
      <c r="GF39" s="65"/>
      <c r="GG39" s="65"/>
      <c r="GH39" s="65"/>
      <c r="GI39" s="65"/>
      <c r="GJ39" s="65"/>
      <c r="GK39" s="65"/>
      <c r="GL39" s="65"/>
      <c r="GM39" s="65"/>
      <c r="GN39" s="65"/>
      <c r="GO39" s="65"/>
      <c r="GP39" s="65"/>
      <c r="GQ39" s="65"/>
      <c r="GR39" s="65"/>
      <c r="GS39" s="65"/>
      <c r="GT39" s="65"/>
      <c r="GU39" s="65"/>
      <c r="GV39" s="65"/>
      <c r="GW39" s="65"/>
      <c r="GX39" s="65"/>
      <c r="GY39" s="65"/>
      <c r="GZ39" s="65"/>
      <c r="HA39" s="65"/>
      <c r="HB39" s="65"/>
      <c r="HC39" s="65"/>
      <c r="HD39" s="65"/>
      <c r="HE39" s="65"/>
      <c r="HF39" s="65"/>
      <c r="HG39" s="65"/>
      <c r="HH39" s="65"/>
      <c r="HI39" s="65"/>
      <c r="HJ39" s="65"/>
      <c r="HK39" s="65"/>
      <c r="HL39" s="65"/>
      <c r="HM39" s="65"/>
      <c r="HN39" s="65"/>
      <c r="HO39" s="65"/>
      <c r="HP39" s="65"/>
      <c r="HQ39" s="65"/>
      <c r="HR39" s="65"/>
      <c r="HS39" s="65"/>
      <c r="HT39" s="65"/>
      <c r="HU39" s="65"/>
      <c r="HV39" s="65"/>
      <c r="HW39" s="65"/>
      <c r="HX39" s="65"/>
      <c r="HY39" s="65"/>
      <c r="HZ39" s="65"/>
      <c r="IA39" s="65"/>
      <c r="IB39" s="65"/>
      <c r="IC39" s="65"/>
      <c r="ID39" s="65"/>
      <c r="IE39" s="65"/>
      <c r="IF39" s="65"/>
      <c r="IG39" s="65"/>
      <c r="IH39" s="65"/>
      <c r="II39" s="65"/>
      <c r="IJ39" s="65"/>
      <c r="IK39" s="65"/>
      <c r="IL39" s="65"/>
      <c r="IM39" s="65"/>
      <c r="IN39" s="65"/>
      <c r="IO39" s="65"/>
      <c r="IP39" s="65"/>
      <c r="IQ39" s="65"/>
      <c r="IR39" s="65"/>
      <c r="IS39" s="65"/>
      <c r="IT39" s="65"/>
      <c r="IU39" s="65"/>
      <c r="IV39" s="65"/>
    </row>
    <row r="40" spans="1:256" ht="12" customHeight="1">
      <c r="A40" s="240">
        <v>20</v>
      </c>
      <c r="B40" s="241"/>
      <c r="C40" s="242"/>
      <c r="D40" s="242"/>
      <c r="E40" s="243"/>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5"/>
      <c r="BW40" s="65"/>
      <c r="BX40" s="65"/>
      <c r="BY40" s="65"/>
      <c r="BZ40" s="65"/>
      <c r="CA40" s="65"/>
      <c r="CB40" s="65"/>
      <c r="CC40" s="65"/>
      <c r="CD40" s="65"/>
      <c r="CE40" s="65"/>
      <c r="CF40" s="65"/>
      <c r="CG40" s="65"/>
      <c r="CH40" s="65"/>
      <c r="CI40" s="65"/>
      <c r="CJ40" s="65"/>
      <c r="CK40" s="65"/>
      <c r="CL40" s="65"/>
      <c r="CM40" s="65"/>
      <c r="CN40" s="65"/>
      <c r="CO40" s="65"/>
      <c r="CP40" s="65"/>
      <c r="CQ40" s="65"/>
      <c r="CR40" s="65"/>
      <c r="CS40" s="65"/>
      <c r="CT40" s="65"/>
      <c r="CU40" s="65"/>
      <c r="CV40" s="65"/>
      <c r="CW40" s="65"/>
      <c r="CX40" s="65"/>
      <c r="CY40" s="65"/>
      <c r="CZ40" s="65"/>
      <c r="DA40" s="65"/>
      <c r="DB40" s="65"/>
      <c r="DC40" s="65"/>
      <c r="DD40" s="65"/>
      <c r="DE40" s="65"/>
      <c r="DF40" s="65"/>
      <c r="DG40" s="65"/>
      <c r="DH40" s="65"/>
      <c r="DI40" s="65"/>
      <c r="DJ40" s="65"/>
      <c r="DK40" s="65"/>
      <c r="DL40" s="65"/>
      <c r="DM40" s="65"/>
      <c r="DN40" s="65"/>
      <c r="DO40" s="65"/>
      <c r="DP40" s="65"/>
      <c r="DQ40" s="65"/>
      <c r="DR40" s="65"/>
      <c r="DS40" s="65"/>
      <c r="DT40" s="65"/>
      <c r="DU40" s="65"/>
      <c r="DV40" s="65"/>
      <c r="DW40" s="65"/>
      <c r="DX40" s="65"/>
      <c r="DY40" s="65"/>
      <c r="DZ40" s="65"/>
      <c r="EA40" s="65"/>
      <c r="EB40" s="65"/>
      <c r="EC40" s="65"/>
      <c r="ED40" s="65"/>
      <c r="EE40" s="65"/>
      <c r="EF40" s="65"/>
      <c r="EG40" s="65"/>
      <c r="EH40" s="65"/>
      <c r="EI40" s="65"/>
      <c r="EJ40" s="65"/>
      <c r="EK40" s="65"/>
      <c r="EL40" s="65"/>
      <c r="EM40" s="65"/>
      <c r="EN40" s="65"/>
      <c r="EO40" s="65"/>
      <c r="EP40" s="65"/>
      <c r="EQ40" s="65"/>
      <c r="ER40" s="65"/>
      <c r="ES40" s="65"/>
      <c r="ET40" s="65"/>
      <c r="EU40" s="65"/>
      <c r="EV40" s="65"/>
      <c r="EW40" s="65"/>
      <c r="EX40" s="65"/>
      <c r="EY40" s="65"/>
      <c r="EZ40" s="65"/>
      <c r="FA40" s="65"/>
      <c r="FB40" s="65"/>
      <c r="FC40" s="65"/>
      <c r="FD40" s="65"/>
      <c r="FE40" s="65"/>
      <c r="FF40" s="65"/>
      <c r="FG40" s="65"/>
      <c r="FH40" s="65"/>
      <c r="FI40" s="65"/>
      <c r="FJ40" s="65"/>
      <c r="FK40" s="65"/>
      <c r="FL40" s="65"/>
      <c r="FM40" s="65"/>
      <c r="FN40" s="65"/>
      <c r="FO40" s="65"/>
      <c r="FP40" s="65"/>
      <c r="FQ40" s="65"/>
      <c r="FR40" s="65"/>
      <c r="FS40" s="65"/>
      <c r="FT40" s="65"/>
      <c r="FU40" s="65"/>
      <c r="FV40" s="65"/>
      <c r="FW40" s="65"/>
      <c r="FX40" s="65"/>
      <c r="FY40" s="65"/>
      <c r="FZ40" s="65"/>
      <c r="GA40" s="65"/>
      <c r="GB40" s="65"/>
      <c r="GC40" s="65"/>
      <c r="GD40" s="65"/>
      <c r="GE40" s="65"/>
      <c r="GF40" s="65"/>
      <c r="GG40" s="65"/>
      <c r="GH40" s="65"/>
      <c r="GI40" s="65"/>
      <c r="GJ40" s="65"/>
      <c r="GK40" s="65"/>
      <c r="GL40" s="65"/>
      <c r="GM40" s="65"/>
      <c r="GN40" s="65"/>
      <c r="GO40" s="65"/>
      <c r="GP40" s="65"/>
      <c r="GQ40" s="65"/>
      <c r="GR40" s="65"/>
      <c r="GS40" s="65"/>
      <c r="GT40" s="65"/>
      <c r="GU40" s="65"/>
      <c r="GV40" s="65"/>
      <c r="GW40" s="65"/>
      <c r="GX40" s="65"/>
      <c r="GY40" s="65"/>
      <c r="GZ40" s="65"/>
      <c r="HA40" s="65"/>
      <c r="HB40" s="65"/>
      <c r="HC40" s="65"/>
      <c r="HD40" s="65"/>
      <c r="HE40" s="65"/>
      <c r="HF40" s="65"/>
      <c r="HG40" s="65"/>
      <c r="HH40" s="65"/>
      <c r="HI40" s="65"/>
      <c r="HJ40" s="65"/>
      <c r="HK40" s="65"/>
      <c r="HL40" s="65"/>
      <c r="HM40" s="65"/>
      <c r="HN40" s="65"/>
      <c r="HO40" s="65"/>
      <c r="HP40" s="65"/>
      <c r="HQ40" s="65"/>
      <c r="HR40" s="65"/>
      <c r="HS40" s="65"/>
      <c r="HT40" s="65"/>
      <c r="HU40" s="65"/>
      <c r="HV40" s="65"/>
      <c r="HW40" s="65"/>
      <c r="HX40" s="65"/>
      <c r="HY40" s="65"/>
      <c r="HZ40" s="65"/>
      <c r="IA40" s="65"/>
      <c r="IB40" s="65"/>
      <c r="IC40" s="65"/>
      <c r="ID40" s="65"/>
      <c r="IE40" s="65"/>
      <c r="IF40" s="65"/>
      <c r="IG40" s="65"/>
      <c r="IH40" s="65"/>
      <c r="II40" s="65"/>
      <c r="IJ40" s="65"/>
      <c r="IK40" s="65"/>
      <c r="IL40" s="65"/>
      <c r="IM40" s="65"/>
      <c r="IN40" s="65"/>
      <c r="IO40" s="65"/>
      <c r="IP40" s="65"/>
      <c r="IQ40" s="65"/>
      <c r="IR40" s="65"/>
      <c r="IS40" s="65"/>
      <c r="IT40" s="65"/>
      <c r="IU40" s="65"/>
      <c r="IV40" s="65"/>
    </row>
    <row r="41" spans="1:256" ht="12" customHeight="1">
      <c r="A41" s="240">
        <v>21</v>
      </c>
      <c r="B41" s="241"/>
      <c r="C41" s="242"/>
      <c r="D41" s="242"/>
      <c r="E41" s="243"/>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c r="BX41" s="65"/>
      <c r="BY41" s="65"/>
      <c r="BZ41" s="65"/>
      <c r="CA41" s="65"/>
      <c r="CB41" s="65"/>
      <c r="CC41" s="65"/>
      <c r="CD41" s="65"/>
      <c r="CE41" s="65"/>
      <c r="CF41" s="65"/>
      <c r="CG41" s="65"/>
      <c r="CH41" s="65"/>
      <c r="CI41" s="65"/>
      <c r="CJ41" s="65"/>
      <c r="CK41" s="65"/>
      <c r="CL41" s="65"/>
      <c r="CM41" s="65"/>
      <c r="CN41" s="65"/>
      <c r="CO41" s="65"/>
      <c r="CP41" s="65"/>
      <c r="CQ41" s="65"/>
      <c r="CR41" s="65"/>
      <c r="CS41" s="65"/>
      <c r="CT41" s="65"/>
      <c r="CU41" s="65"/>
      <c r="CV41" s="65"/>
      <c r="CW41" s="65"/>
      <c r="CX41" s="65"/>
      <c r="CY41" s="65"/>
      <c r="CZ41" s="65"/>
      <c r="DA41" s="65"/>
      <c r="DB41" s="65"/>
      <c r="DC41" s="65"/>
      <c r="DD41" s="65"/>
      <c r="DE41" s="65"/>
      <c r="DF41" s="65"/>
      <c r="DG41" s="65"/>
      <c r="DH41" s="65"/>
      <c r="DI41" s="65"/>
      <c r="DJ41" s="65"/>
      <c r="DK41" s="65"/>
      <c r="DL41" s="65"/>
      <c r="DM41" s="65"/>
      <c r="DN41" s="65"/>
      <c r="DO41" s="65"/>
      <c r="DP41" s="65"/>
      <c r="DQ41" s="65"/>
      <c r="DR41" s="65"/>
      <c r="DS41" s="65"/>
      <c r="DT41" s="65"/>
      <c r="DU41" s="65"/>
      <c r="DV41" s="65"/>
      <c r="DW41" s="65"/>
      <c r="DX41" s="65"/>
      <c r="DY41" s="65"/>
      <c r="DZ41" s="65"/>
      <c r="EA41" s="65"/>
      <c r="EB41" s="65"/>
      <c r="EC41" s="65"/>
      <c r="ED41" s="65"/>
      <c r="EE41" s="65"/>
      <c r="EF41" s="65"/>
      <c r="EG41" s="65"/>
      <c r="EH41" s="65"/>
      <c r="EI41" s="65"/>
      <c r="EJ41" s="65"/>
      <c r="EK41" s="65"/>
      <c r="EL41" s="65"/>
      <c r="EM41" s="65"/>
      <c r="EN41" s="65"/>
      <c r="EO41" s="65"/>
      <c r="EP41" s="65"/>
      <c r="EQ41" s="65"/>
      <c r="ER41" s="65"/>
      <c r="ES41" s="65"/>
      <c r="ET41" s="65"/>
      <c r="EU41" s="65"/>
      <c r="EV41" s="65"/>
      <c r="EW41" s="65"/>
      <c r="EX41" s="65"/>
      <c r="EY41" s="65"/>
      <c r="EZ41" s="65"/>
      <c r="FA41" s="65"/>
      <c r="FB41" s="65"/>
      <c r="FC41" s="65"/>
      <c r="FD41" s="65"/>
      <c r="FE41" s="65"/>
      <c r="FF41" s="65"/>
      <c r="FG41" s="65"/>
      <c r="FH41" s="65"/>
      <c r="FI41" s="65"/>
      <c r="FJ41" s="65"/>
      <c r="FK41" s="65"/>
      <c r="FL41" s="65"/>
      <c r="FM41" s="65"/>
      <c r="FN41" s="65"/>
      <c r="FO41" s="65"/>
      <c r="FP41" s="65"/>
      <c r="FQ41" s="65"/>
      <c r="FR41" s="65"/>
      <c r="FS41" s="65"/>
      <c r="FT41" s="65"/>
      <c r="FU41" s="65"/>
      <c r="FV41" s="65"/>
      <c r="FW41" s="65"/>
      <c r="FX41" s="65"/>
      <c r="FY41" s="65"/>
      <c r="FZ41" s="65"/>
      <c r="GA41" s="65"/>
      <c r="GB41" s="65"/>
      <c r="GC41" s="65"/>
      <c r="GD41" s="65"/>
      <c r="GE41" s="65"/>
      <c r="GF41" s="65"/>
      <c r="GG41" s="65"/>
      <c r="GH41" s="65"/>
      <c r="GI41" s="65"/>
      <c r="GJ41" s="65"/>
      <c r="GK41" s="65"/>
      <c r="GL41" s="65"/>
      <c r="GM41" s="65"/>
      <c r="GN41" s="65"/>
      <c r="GO41" s="65"/>
      <c r="GP41" s="65"/>
      <c r="GQ41" s="65"/>
      <c r="GR41" s="65"/>
      <c r="GS41" s="65"/>
      <c r="GT41" s="65"/>
      <c r="GU41" s="65"/>
      <c r="GV41" s="65"/>
      <c r="GW41" s="65"/>
      <c r="GX41" s="65"/>
      <c r="GY41" s="65"/>
      <c r="GZ41" s="65"/>
      <c r="HA41" s="65"/>
      <c r="HB41" s="65"/>
      <c r="HC41" s="65"/>
      <c r="HD41" s="65"/>
      <c r="HE41" s="65"/>
      <c r="HF41" s="65"/>
      <c r="HG41" s="65"/>
      <c r="HH41" s="65"/>
      <c r="HI41" s="65"/>
      <c r="HJ41" s="65"/>
      <c r="HK41" s="65"/>
      <c r="HL41" s="65"/>
      <c r="HM41" s="65"/>
      <c r="HN41" s="65"/>
      <c r="HO41" s="65"/>
      <c r="HP41" s="65"/>
      <c r="HQ41" s="65"/>
      <c r="HR41" s="65"/>
      <c r="HS41" s="65"/>
      <c r="HT41" s="65"/>
      <c r="HU41" s="65"/>
      <c r="HV41" s="65"/>
      <c r="HW41" s="65"/>
      <c r="HX41" s="65"/>
      <c r="HY41" s="65"/>
      <c r="HZ41" s="65"/>
      <c r="IA41" s="65"/>
      <c r="IB41" s="65"/>
      <c r="IC41" s="65"/>
      <c r="ID41" s="65"/>
      <c r="IE41" s="65"/>
      <c r="IF41" s="65"/>
      <c r="IG41" s="65"/>
      <c r="IH41" s="65"/>
      <c r="II41" s="65"/>
      <c r="IJ41" s="65"/>
      <c r="IK41" s="65"/>
      <c r="IL41" s="65"/>
      <c r="IM41" s="65"/>
      <c r="IN41" s="65"/>
      <c r="IO41" s="65"/>
      <c r="IP41" s="65"/>
      <c r="IQ41" s="65"/>
      <c r="IR41" s="65"/>
      <c r="IS41" s="65"/>
      <c r="IT41" s="65"/>
      <c r="IU41" s="65"/>
      <c r="IV41" s="65"/>
    </row>
    <row r="42" spans="1:256" ht="12" customHeight="1">
      <c r="A42" s="240">
        <v>22</v>
      </c>
      <c r="B42" s="241"/>
      <c r="C42" s="242"/>
      <c r="D42" s="242"/>
      <c r="E42" s="243"/>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c r="BX42" s="65"/>
      <c r="BY42" s="65"/>
      <c r="BZ42" s="65"/>
      <c r="CA42" s="65"/>
      <c r="CB42" s="65"/>
      <c r="CC42" s="65"/>
      <c r="CD42" s="65"/>
      <c r="CE42" s="65"/>
      <c r="CF42" s="65"/>
      <c r="CG42" s="65"/>
      <c r="CH42" s="65"/>
      <c r="CI42" s="65"/>
      <c r="CJ42" s="65"/>
      <c r="CK42" s="65"/>
      <c r="CL42" s="65"/>
      <c r="CM42" s="65"/>
      <c r="CN42" s="65"/>
      <c r="CO42" s="65"/>
      <c r="CP42" s="65"/>
      <c r="CQ42" s="65"/>
      <c r="CR42" s="65"/>
      <c r="CS42" s="65"/>
      <c r="CT42" s="65"/>
      <c r="CU42" s="65"/>
      <c r="CV42" s="65"/>
      <c r="CW42" s="65"/>
      <c r="CX42" s="65"/>
      <c r="CY42" s="65"/>
      <c r="CZ42" s="65"/>
      <c r="DA42" s="65"/>
      <c r="DB42" s="65"/>
      <c r="DC42" s="65"/>
      <c r="DD42" s="65"/>
      <c r="DE42" s="65"/>
      <c r="DF42" s="65"/>
      <c r="DG42" s="65"/>
      <c r="DH42" s="65"/>
      <c r="DI42" s="65"/>
      <c r="DJ42" s="65"/>
      <c r="DK42" s="65"/>
      <c r="DL42" s="65"/>
      <c r="DM42" s="65"/>
      <c r="DN42" s="65"/>
      <c r="DO42" s="65"/>
      <c r="DP42" s="65"/>
      <c r="DQ42" s="65"/>
      <c r="DR42" s="65"/>
      <c r="DS42" s="65"/>
      <c r="DT42" s="65"/>
      <c r="DU42" s="65"/>
      <c r="DV42" s="65"/>
      <c r="DW42" s="65"/>
      <c r="DX42" s="65"/>
      <c r="DY42" s="65"/>
      <c r="DZ42" s="65"/>
      <c r="EA42" s="65"/>
      <c r="EB42" s="65"/>
      <c r="EC42" s="65"/>
      <c r="ED42" s="65"/>
      <c r="EE42" s="65"/>
      <c r="EF42" s="65"/>
      <c r="EG42" s="65"/>
      <c r="EH42" s="65"/>
      <c r="EI42" s="65"/>
      <c r="EJ42" s="65"/>
      <c r="EK42" s="65"/>
      <c r="EL42" s="65"/>
      <c r="EM42" s="65"/>
      <c r="EN42" s="65"/>
      <c r="EO42" s="65"/>
      <c r="EP42" s="65"/>
      <c r="EQ42" s="65"/>
      <c r="ER42" s="65"/>
      <c r="ES42" s="65"/>
      <c r="ET42" s="65"/>
      <c r="EU42" s="65"/>
      <c r="EV42" s="65"/>
      <c r="EW42" s="65"/>
      <c r="EX42" s="65"/>
      <c r="EY42" s="65"/>
      <c r="EZ42" s="65"/>
      <c r="FA42" s="65"/>
      <c r="FB42" s="65"/>
      <c r="FC42" s="65"/>
      <c r="FD42" s="65"/>
      <c r="FE42" s="65"/>
      <c r="FF42" s="65"/>
      <c r="FG42" s="65"/>
      <c r="FH42" s="65"/>
      <c r="FI42" s="65"/>
      <c r="FJ42" s="65"/>
      <c r="FK42" s="65"/>
      <c r="FL42" s="65"/>
      <c r="FM42" s="65"/>
      <c r="FN42" s="65"/>
      <c r="FO42" s="65"/>
      <c r="FP42" s="65"/>
      <c r="FQ42" s="65"/>
      <c r="FR42" s="65"/>
      <c r="FS42" s="65"/>
      <c r="FT42" s="65"/>
      <c r="FU42" s="65"/>
      <c r="FV42" s="65"/>
      <c r="FW42" s="65"/>
      <c r="FX42" s="65"/>
      <c r="FY42" s="65"/>
      <c r="FZ42" s="65"/>
      <c r="GA42" s="65"/>
      <c r="GB42" s="65"/>
      <c r="GC42" s="65"/>
      <c r="GD42" s="65"/>
      <c r="GE42" s="65"/>
      <c r="GF42" s="65"/>
      <c r="GG42" s="65"/>
      <c r="GH42" s="65"/>
      <c r="GI42" s="65"/>
      <c r="GJ42" s="65"/>
      <c r="GK42" s="65"/>
      <c r="GL42" s="65"/>
      <c r="GM42" s="65"/>
      <c r="GN42" s="65"/>
      <c r="GO42" s="65"/>
      <c r="GP42" s="65"/>
      <c r="GQ42" s="65"/>
      <c r="GR42" s="65"/>
      <c r="GS42" s="65"/>
      <c r="GT42" s="65"/>
      <c r="GU42" s="65"/>
      <c r="GV42" s="65"/>
      <c r="GW42" s="65"/>
      <c r="GX42" s="65"/>
      <c r="GY42" s="65"/>
      <c r="GZ42" s="65"/>
      <c r="HA42" s="65"/>
      <c r="HB42" s="65"/>
      <c r="HC42" s="65"/>
      <c r="HD42" s="65"/>
      <c r="HE42" s="65"/>
      <c r="HF42" s="65"/>
      <c r="HG42" s="65"/>
      <c r="HH42" s="65"/>
      <c r="HI42" s="65"/>
      <c r="HJ42" s="65"/>
      <c r="HK42" s="65"/>
      <c r="HL42" s="65"/>
      <c r="HM42" s="65"/>
      <c r="HN42" s="65"/>
      <c r="HO42" s="65"/>
      <c r="HP42" s="65"/>
      <c r="HQ42" s="65"/>
      <c r="HR42" s="65"/>
      <c r="HS42" s="65"/>
      <c r="HT42" s="65"/>
      <c r="HU42" s="65"/>
      <c r="HV42" s="65"/>
      <c r="HW42" s="65"/>
      <c r="HX42" s="65"/>
      <c r="HY42" s="65"/>
      <c r="HZ42" s="65"/>
      <c r="IA42" s="65"/>
      <c r="IB42" s="65"/>
      <c r="IC42" s="65"/>
      <c r="ID42" s="65"/>
      <c r="IE42" s="65"/>
      <c r="IF42" s="65"/>
      <c r="IG42" s="65"/>
      <c r="IH42" s="65"/>
      <c r="II42" s="65"/>
      <c r="IJ42" s="65"/>
      <c r="IK42" s="65"/>
      <c r="IL42" s="65"/>
      <c r="IM42" s="65"/>
      <c r="IN42" s="65"/>
      <c r="IO42" s="65"/>
      <c r="IP42" s="65"/>
      <c r="IQ42" s="65"/>
      <c r="IR42" s="65"/>
      <c r="IS42" s="65"/>
      <c r="IT42" s="65"/>
      <c r="IU42" s="65"/>
      <c r="IV42" s="65"/>
    </row>
    <row r="43" spans="1:256" ht="12" customHeight="1">
      <c r="A43" s="240">
        <v>23</v>
      </c>
      <c r="B43" s="241"/>
      <c r="C43" s="242"/>
      <c r="D43" s="242"/>
      <c r="E43" s="243"/>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65"/>
      <c r="CA43" s="65"/>
      <c r="CB43" s="65"/>
      <c r="CC43" s="65"/>
      <c r="CD43" s="65"/>
      <c r="CE43" s="65"/>
      <c r="CF43" s="65"/>
      <c r="CG43" s="65"/>
      <c r="CH43" s="65"/>
      <c r="CI43" s="65"/>
      <c r="CJ43" s="65"/>
      <c r="CK43" s="65"/>
      <c r="CL43" s="65"/>
      <c r="CM43" s="65"/>
      <c r="CN43" s="65"/>
      <c r="CO43" s="65"/>
      <c r="CP43" s="65"/>
      <c r="CQ43" s="65"/>
      <c r="CR43" s="65"/>
      <c r="CS43" s="65"/>
      <c r="CT43" s="65"/>
      <c r="CU43" s="65"/>
      <c r="CV43" s="65"/>
      <c r="CW43" s="65"/>
      <c r="CX43" s="65"/>
      <c r="CY43" s="65"/>
      <c r="CZ43" s="65"/>
      <c r="DA43" s="65"/>
      <c r="DB43" s="65"/>
      <c r="DC43" s="65"/>
      <c r="DD43" s="65"/>
      <c r="DE43" s="65"/>
      <c r="DF43" s="65"/>
      <c r="DG43" s="65"/>
      <c r="DH43" s="65"/>
      <c r="DI43" s="65"/>
      <c r="DJ43" s="65"/>
      <c r="DK43" s="65"/>
      <c r="DL43" s="65"/>
      <c r="DM43" s="65"/>
      <c r="DN43" s="65"/>
      <c r="DO43" s="65"/>
      <c r="DP43" s="65"/>
      <c r="DQ43" s="65"/>
      <c r="DR43" s="65"/>
      <c r="DS43" s="65"/>
      <c r="DT43" s="65"/>
      <c r="DU43" s="65"/>
      <c r="DV43" s="65"/>
      <c r="DW43" s="65"/>
      <c r="DX43" s="65"/>
      <c r="DY43" s="65"/>
      <c r="DZ43" s="65"/>
      <c r="EA43" s="65"/>
      <c r="EB43" s="65"/>
      <c r="EC43" s="65"/>
      <c r="ED43" s="65"/>
      <c r="EE43" s="65"/>
      <c r="EF43" s="65"/>
      <c r="EG43" s="65"/>
      <c r="EH43" s="65"/>
      <c r="EI43" s="65"/>
      <c r="EJ43" s="65"/>
      <c r="EK43" s="65"/>
      <c r="EL43" s="65"/>
      <c r="EM43" s="65"/>
      <c r="EN43" s="65"/>
      <c r="EO43" s="65"/>
      <c r="EP43" s="65"/>
      <c r="EQ43" s="65"/>
      <c r="ER43" s="65"/>
      <c r="ES43" s="65"/>
      <c r="ET43" s="65"/>
      <c r="EU43" s="65"/>
      <c r="EV43" s="65"/>
      <c r="EW43" s="65"/>
      <c r="EX43" s="65"/>
      <c r="EY43" s="65"/>
      <c r="EZ43" s="65"/>
      <c r="FA43" s="65"/>
      <c r="FB43" s="65"/>
      <c r="FC43" s="65"/>
      <c r="FD43" s="65"/>
      <c r="FE43" s="65"/>
      <c r="FF43" s="65"/>
      <c r="FG43" s="65"/>
      <c r="FH43" s="65"/>
      <c r="FI43" s="65"/>
      <c r="FJ43" s="65"/>
      <c r="FK43" s="65"/>
      <c r="FL43" s="65"/>
      <c r="FM43" s="65"/>
      <c r="FN43" s="65"/>
      <c r="FO43" s="65"/>
      <c r="FP43" s="65"/>
      <c r="FQ43" s="65"/>
      <c r="FR43" s="65"/>
      <c r="FS43" s="65"/>
      <c r="FT43" s="65"/>
      <c r="FU43" s="65"/>
      <c r="FV43" s="65"/>
      <c r="FW43" s="65"/>
      <c r="FX43" s="65"/>
      <c r="FY43" s="65"/>
      <c r="FZ43" s="65"/>
      <c r="GA43" s="65"/>
      <c r="GB43" s="65"/>
      <c r="GC43" s="65"/>
      <c r="GD43" s="65"/>
      <c r="GE43" s="65"/>
      <c r="GF43" s="65"/>
      <c r="GG43" s="65"/>
      <c r="GH43" s="65"/>
      <c r="GI43" s="65"/>
      <c r="GJ43" s="65"/>
      <c r="GK43" s="65"/>
      <c r="GL43" s="65"/>
      <c r="GM43" s="65"/>
      <c r="GN43" s="65"/>
      <c r="GO43" s="65"/>
      <c r="GP43" s="65"/>
      <c r="GQ43" s="65"/>
      <c r="GR43" s="65"/>
      <c r="GS43" s="65"/>
      <c r="GT43" s="65"/>
      <c r="GU43" s="65"/>
      <c r="GV43" s="65"/>
      <c r="GW43" s="65"/>
      <c r="GX43" s="65"/>
      <c r="GY43" s="65"/>
      <c r="GZ43" s="65"/>
      <c r="HA43" s="65"/>
      <c r="HB43" s="65"/>
      <c r="HC43" s="65"/>
      <c r="HD43" s="65"/>
      <c r="HE43" s="65"/>
      <c r="HF43" s="65"/>
      <c r="HG43" s="65"/>
      <c r="HH43" s="65"/>
      <c r="HI43" s="65"/>
      <c r="HJ43" s="65"/>
      <c r="HK43" s="65"/>
      <c r="HL43" s="65"/>
      <c r="HM43" s="65"/>
      <c r="HN43" s="65"/>
      <c r="HO43" s="65"/>
      <c r="HP43" s="65"/>
      <c r="HQ43" s="65"/>
      <c r="HR43" s="65"/>
      <c r="HS43" s="65"/>
      <c r="HT43" s="65"/>
      <c r="HU43" s="65"/>
      <c r="HV43" s="65"/>
      <c r="HW43" s="65"/>
      <c r="HX43" s="65"/>
      <c r="HY43" s="65"/>
      <c r="HZ43" s="65"/>
      <c r="IA43" s="65"/>
      <c r="IB43" s="65"/>
      <c r="IC43" s="65"/>
      <c r="ID43" s="65"/>
      <c r="IE43" s="65"/>
      <c r="IF43" s="65"/>
      <c r="IG43" s="65"/>
      <c r="IH43" s="65"/>
      <c r="II43" s="65"/>
      <c r="IJ43" s="65"/>
      <c r="IK43" s="65"/>
      <c r="IL43" s="65"/>
      <c r="IM43" s="65"/>
      <c r="IN43" s="65"/>
      <c r="IO43" s="65"/>
      <c r="IP43" s="65"/>
      <c r="IQ43" s="65"/>
      <c r="IR43" s="65"/>
      <c r="IS43" s="65"/>
      <c r="IT43" s="65"/>
      <c r="IU43" s="65"/>
      <c r="IV43" s="65"/>
    </row>
    <row r="44" spans="1:256" ht="12" customHeight="1">
      <c r="A44" s="240">
        <v>24</v>
      </c>
      <c r="B44" s="241"/>
      <c r="C44" s="242"/>
      <c r="D44" s="242"/>
      <c r="E44" s="243"/>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c r="BZ44" s="65"/>
      <c r="CA44" s="65"/>
      <c r="CB44" s="65"/>
      <c r="CC44" s="65"/>
      <c r="CD44" s="65"/>
      <c r="CE44" s="65"/>
      <c r="CF44" s="65"/>
      <c r="CG44" s="65"/>
      <c r="CH44" s="65"/>
      <c r="CI44" s="65"/>
      <c r="CJ44" s="65"/>
      <c r="CK44" s="65"/>
      <c r="CL44" s="65"/>
      <c r="CM44" s="65"/>
      <c r="CN44" s="65"/>
      <c r="CO44" s="65"/>
      <c r="CP44" s="65"/>
      <c r="CQ44" s="65"/>
      <c r="CR44" s="65"/>
      <c r="CS44" s="65"/>
      <c r="CT44" s="65"/>
      <c r="CU44" s="65"/>
      <c r="CV44" s="65"/>
      <c r="CW44" s="65"/>
      <c r="CX44" s="65"/>
      <c r="CY44" s="65"/>
      <c r="CZ44" s="65"/>
      <c r="DA44" s="65"/>
      <c r="DB44" s="65"/>
      <c r="DC44" s="65"/>
      <c r="DD44" s="65"/>
      <c r="DE44" s="65"/>
      <c r="DF44" s="65"/>
      <c r="DG44" s="65"/>
      <c r="DH44" s="65"/>
      <c r="DI44" s="65"/>
      <c r="DJ44" s="65"/>
      <c r="DK44" s="65"/>
      <c r="DL44" s="65"/>
      <c r="DM44" s="65"/>
      <c r="DN44" s="65"/>
      <c r="DO44" s="65"/>
      <c r="DP44" s="65"/>
      <c r="DQ44" s="65"/>
      <c r="DR44" s="65"/>
      <c r="DS44" s="65"/>
      <c r="DT44" s="65"/>
      <c r="DU44" s="65"/>
      <c r="DV44" s="65"/>
      <c r="DW44" s="65"/>
      <c r="DX44" s="65"/>
      <c r="DY44" s="65"/>
      <c r="DZ44" s="65"/>
      <c r="EA44" s="65"/>
      <c r="EB44" s="65"/>
      <c r="EC44" s="65"/>
      <c r="ED44" s="65"/>
      <c r="EE44" s="65"/>
      <c r="EF44" s="65"/>
      <c r="EG44" s="65"/>
      <c r="EH44" s="65"/>
      <c r="EI44" s="65"/>
      <c r="EJ44" s="65"/>
      <c r="EK44" s="65"/>
      <c r="EL44" s="65"/>
      <c r="EM44" s="65"/>
      <c r="EN44" s="65"/>
      <c r="EO44" s="65"/>
      <c r="EP44" s="65"/>
      <c r="EQ44" s="65"/>
      <c r="ER44" s="65"/>
      <c r="ES44" s="65"/>
      <c r="ET44" s="65"/>
      <c r="EU44" s="65"/>
      <c r="EV44" s="65"/>
      <c r="EW44" s="65"/>
      <c r="EX44" s="65"/>
      <c r="EY44" s="65"/>
      <c r="EZ44" s="65"/>
      <c r="FA44" s="65"/>
      <c r="FB44" s="65"/>
      <c r="FC44" s="65"/>
      <c r="FD44" s="65"/>
      <c r="FE44" s="65"/>
      <c r="FF44" s="65"/>
      <c r="FG44" s="65"/>
      <c r="FH44" s="65"/>
      <c r="FI44" s="65"/>
      <c r="FJ44" s="65"/>
      <c r="FK44" s="65"/>
      <c r="FL44" s="65"/>
      <c r="FM44" s="65"/>
      <c r="FN44" s="65"/>
      <c r="FO44" s="65"/>
      <c r="FP44" s="65"/>
      <c r="FQ44" s="65"/>
      <c r="FR44" s="65"/>
      <c r="FS44" s="65"/>
      <c r="FT44" s="65"/>
      <c r="FU44" s="65"/>
      <c r="FV44" s="65"/>
      <c r="FW44" s="65"/>
      <c r="FX44" s="65"/>
      <c r="FY44" s="65"/>
      <c r="FZ44" s="65"/>
      <c r="GA44" s="65"/>
      <c r="GB44" s="65"/>
      <c r="GC44" s="65"/>
      <c r="GD44" s="65"/>
      <c r="GE44" s="65"/>
      <c r="GF44" s="65"/>
      <c r="GG44" s="65"/>
      <c r="GH44" s="65"/>
      <c r="GI44" s="65"/>
      <c r="GJ44" s="65"/>
      <c r="GK44" s="65"/>
      <c r="GL44" s="65"/>
      <c r="GM44" s="65"/>
      <c r="GN44" s="65"/>
      <c r="GO44" s="65"/>
      <c r="GP44" s="65"/>
      <c r="GQ44" s="65"/>
      <c r="GR44" s="65"/>
      <c r="GS44" s="65"/>
      <c r="GT44" s="65"/>
      <c r="GU44" s="65"/>
      <c r="GV44" s="65"/>
      <c r="GW44" s="65"/>
      <c r="GX44" s="65"/>
      <c r="GY44" s="65"/>
      <c r="GZ44" s="65"/>
      <c r="HA44" s="65"/>
      <c r="HB44" s="65"/>
      <c r="HC44" s="65"/>
      <c r="HD44" s="65"/>
      <c r="HE44" s="65"/>
      <c r="HF44" s="65"/>
      <c r="HG44" s="65"/>
      <c r="HH44" s="65"/>
      <c r="HI44" s="65"/>
      <c r="HJ44" s="65"/>
      <c r="HK44" s="65"/>
      <c r="HL44" s="65"/>
      <c r="HM44" s="65"/>
      <c r="HN44" s="65"/>
      <c r="HO44" s="65"/>
      <c r="HP44" s="65"/>
      <c r="HQ44" s="65"/>
      <c r="HR44" s="65"/>
      <c r="HS44" s="65"/>
      <c r="HT44" s="65"/>
      <c r="HU44" s="65"/>
      <c r="HV44" s="65"/>
      <c r="HW44" s="65"/>
      <c r="HX44" s="65"/>
      <c r="HY44" s="65"/>
      <c r="HZ44" s="65"/>
      <c r="IA44" s="65"/>
      <c r="IB44" s="65"/>
      <c r="IC44" s="65"/>
      <c r="ID44" s="65"/>
      <c r="IE44" s="65"/>
      <c r="IF44" s="65"/>
      <c r="IG44" s="65"/>
      <c r="IH44" s="65"/>
      <c r="II44" s="65"/>
      <c r="IJ44" s="65"/>
      <c r="IK44" s="65"/>
      <c r="IL44" s="65"/>
      <c r="IM44" s="65"/>
      <c r="IN44" s="65"/>
      <c r="IO44" s="65"/>
      <c r="IP44" s="65"/>
      <c r="IQ44" s="65"/>
      <c r="IR44" s="65"/>
      <c r="IS44" s="65"/>
      <c r="IT44" s="65"/>
      <c r="IU44" s="65"/>
      <c r="IV44" s="65"/>
    </row>
    <row r="45" spans="1:256" ht="12" customHeight="1">
      <c r="A45" s="240">
        <v>25</v>
      </c>
      <c r="B45" s="241"/>
      <c r="C45" s="242"/>
      <c r="D45" s="242"/>
      <c r="E45" s="243"/>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65"/>
      <c r="CA45" s="65"/>
      <c r="CB45" s="65"/>
      <c r="CC45" s="65"/>
      <c r="CD45" s="65"/>
      <c r="CE45" s="65"/>
      <c r="CF45" s="65"/>
      <c r="CG45" s="65"/>
      <c r="CH45" s="65"/>
      <c r="CI45" s="65"/>
      <c r="CJ45" s="65"/>
      <c r="CK45" s="65"/>
      <c r="CL45" s="65"/>
      <c r="CM45" s="65"/>
      <c r="CN45" s="65"/>
      <c r="CO45" s="65"/>
      <c r="CP45" s="65"/>
      <c r="CQ45" s="65"/>
      <c r="CR45" s="65"/>
      <c r="CS45" s="65"/>
      <c r="CT45" s="65"/>
      <c r="CU45" s="65"/>
      <c r="CV45" s="65"/>
      <c r="CW45" s="65"/>
      <c r="CX45" s="65"/>
      <c r="CY45" s="65"/>
      <c r="CZ45" s="65"/>
      <c r="DA45" s="65"/>
      <c r="DB45" s="65"/>
      <c r="DC45" s="65"/>
      <c r="DD45" s="65"/>
      <c r="DE45" s="65"/>
      <c r="DF45" s="65"/>
      <c r="DG45" s="65"/>
      <c r="DH45" s="65"/>
      <c r="DI45" s="65"/>
      <c r="DJ45" s="65"/>
      <c r="DK45" s="65"/>
      <c r="DL45" s="65"/>
      <c r="DM45" s="65"/>
      <c r="DN45" s="65"/>
      <c r="DO45" s="65"/>
      <c r="DP45" s="65"/>
      <c r="DQ45" s="65"/>
      <c r="DR45" s="65"/>
      <c r="DS45" s="65"/>
      <c r="DT45" s="65"/>
      <c r="DU45" s="65"/>
      <c r="DV45" s="65"/>
      <c r="DW45" s="65"/>
      <c r="DX45" s="65"/>
      <c r="DY45" s="65"/>
      <c r="DZ45" s="65"/>
      <c r="EA45" s="65"/>
      <c r="EB45" s="65"/>
      <c r="EC45" s="65"/>
      <c r="ED45" s="65"/>
      <c r="EE45" s="65"/>
      <c r="EF45" s="65"/>
      <c r="EG45" s="65"/>
      <c r="EH45" s="65"/>
      <c r="EI45" s="65"/>
      <c r="EJ45" s="65"/>
      <c r="EK45" s="65"/>
      <c r="EL45" s="65"/>
      <c r="EM45" s="65"/>
      <c r="EN45" s="65"/>
      <c r="EO45" s="65"/>
      <c r="EP45" s="65"/>
      <c r="EQ45" s="65"/>
      <c r="ER45" s="65"/>
      <c r="ES45" s="65"/>
      <c r="ET45" s="65"/>
      <c r="EU45" s="65"/>
      <c r="EV45" s="65"/>
      <c r="EW45" s="65"/>
      <c r="EX45" s="65"/>
      <c r="EY45" s="65"/>
      <c r="EZ45" s="65"/>
      <c r="FA45" s="65"/>
      <c r="FB45" s="65"/>
      <c r="FC45" s="65"/>
      <c r="FD45" s="65"/>
      <c r="FE45" s="65"/>
      <c r="FF45" s="65"/>
      <c r="FG45" s="65"/>
      <c r="FH45" s="65"/>
      <c r="FI45" s="65"/>
      <c r="FJ45" s="65"/>
      <c r="FK45" s="65"/>
      <c r="FL45" s="65"/>
      <c r="FM45" s="65"/>
      <c r="FN45" s="65"/>
      <c r="FO45" s="65"/>
      <c r="FP45" s="65"/>
      <c r="FQ45" s="65"/>
      <c r="FR45" s="65"/>
      <c r="FS45" s="65"/>
      <c r="FT45" s="65"/>
      <c r="FU45" s="65"/>
      <c r="FV45" s="65"/>
      <c r="FW45" s="65"/>
      <c r="FX45" s="65"/>
      <c r="FY45" s="65"/>
      <c r="FZ45" s="65"/>
      <c r="GA45" s="65"/>
      <c r="GB45" s="65"/>
      <c r="GC45" s="65"/>
      <c r="GD45" s="65"/>
      <c r="GE45" s="65"/>
      <c r="GF45" s="65"/>
      <c r="GG45" s="65"/>
      <c r="GH45" s="65"/>
      <c r="GI45" s="65"/>
      <c r="GJ45" s="65"/>
      <c r="GK45" s="65"/>
      <c r="GL45" s="65"/>
      <c r="GM45" s="65"/>
      <c r="GN45" s="65"/>
      <c r="GO45" s="65"/>
      <c r="GP45" s="65"/>
      <c r="GQ45" s="65"/>
      <c r="GR45" s="65"/>
      <c r="GS45" s="65"/>
      <c r="GT45" s="65"/>
      <c r="GU45" s="65"/>
      <c r="GV45" s="65"/>
      <c r="GW45" s="65"/>
      <c r="GX45" s="65"/>
      <c r="GY45" s="65"/>
      <c r="GZ45" s="65"/>
      <c r="HA45" s="65"/>
      <c r="HB45" s="65"/>
      <c r="HC45" s="65"/>
      <c r="HD45" s="65"/>
      <c r="HE45" s="65"/>
      <c r="HF45" s="65"/>
      <c r="HG45" s="65"/>
      <c r="HH45" s="65"/>
      <c r="HI45" s="65"/>
      <c r="HJ45" s="65"/>
      <c r="HK45" s="65"/>
      <c r="HL45" s="65"/>
      <c r="HM45" s="65"/>
      <c r="HN45" s="65"/>
      <c r="HO45" s="65"/>
      <c r="HP45" s="65"/>
      <c r="HQ45" s="65"/>
      <c r="HR45" s="65"/>
      <c r="HS45" s="65"/>
      <c r="HT45" s="65"/>
      <c r="HU45" s="65"/>
      <c r="HV45" s="65"/>
      <c r="HW45" s="65"/>
      <c r="HX45" s="65"/>
      <c r="HY45" s="65"/>
      <c r="HZ45" s="65"/>
      <c r="IA45" s="65"/>
      <c r="IB45" s="65"/>
      <c r="IC45" s="65"/>
      <c r="ID45" s="65"/>
      <c r="IE45" s="65"/>
      <c r="IF45" s="65"/>
      <c r="IG45" s="65"/>
      <c r="IH45" s="65"/>
      <c r="II45" s="65"/>
      <c r="IJ45" s="65"/>
      <c r="IK45" s="65"/>
      <c r="IL45" s="65"/>
      <c r="IM45" s="65"/>
      <c r="IN45" s="65"/>
      <c r="IO45" s="65"/>
      <c r="IP45" s="65"/>
      <c r="IQ45" s="65"/>
      <c r="IR45" s="65"/>
      <c r="IS45" s="65"/>
      <c r="IT45" s="65"/>
      <c r="IU45" s="65"/>
      <c r="IV45" s="65"/>
    </row>
    <row r="46" spans="1:256" ht="12" customHeight="1">
      <c r="A46" s="240">
        <v>26</v>
      </c>
      <c r="B46" s="241"/>
      <c r="C46" s="242"/>
      <c r="D46" s="242"/>
      <c r="E46" s="243"/>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c r="BZ46" s="65"/>
      <c r="CA46" s="65"/>
      <c r="CB46" s="65"/>
      <c r="CC46" s="65"/>
      <c r="CD46" s="65"/>
      <c r="CE46" s="65"/>
      <c r="CF46" s="65"/>
      <c r="CG46" s="65"/>
      <c r="CH46" s="65"/>
      <c r="CI46" s="65"/>
      <c r="CJ46" s="65"/>
      <c r="CK46" s="65"/>
      <c r="CL46" s="65"/>
      <c r="CM46" s="65"/>
      <c r="CN46" s="65"/>
      <c r="CO46" s="65"/>
      <c r="CP46" s="65"/>
      <c r="CQ46" s="65"/>
      <c r="CR46" s="65"/>
      <c r="CS46" s="65"/>
      <c r="CT46" s="65"/>
      <c r="CU46" s="65"/>
      <c r="CV46" s="65"/>
      <c r="CW46" s="65"/>
      <c r="CX46" s="65"/>
      <c r="CY46" s="65"/>
      <c r="CZ46" s="65"/>
      <c r="DA46" s="65"/>
      <c r="DB46" s="65"/>
      <c r="DC46" s="65"/>
      <c r="DD46" s="65"/>
      <c r="DE46" s="65"/>
      <c r="DF46" s="65"/>
      <c r="DG46" s="65"/>
      <c r="DH46" s="65"/>
      <c r="DI46" s="65"/>
      <c r="DJ46" s="65"/>
      <c r="DK46" s="65"/>
      <c r="DL46" s="65"/>
      <c r="DM46" s="65"/>
      <c r="DN46" s="65"/>
      <c r="DO46" s="65"/>
      <c r="DP46" s="65"/>
      <c r="DQ46" s="65"/>
      <c r="DR46" s="65"/>
      <c r="DS46" s="65"/>
      <c r="DT46" s="65"/>
      <c r="DU46" s="65"/>
      <c r="DV46" s="65"/>
      <c r="DW46" s="65"/>
      <c r="DX46" s="65"/>
      <c r="DY46" s="65"/>
      <c r="DZ46" s="65"/>
      <c r="EA46" s="65"/>
      <c r="EB46" s="65"/>
      <c r="EC46" s="65"/>
      <c r="ED46" s="65"/>
      <c r="EE46" s="65"/>
      <c r="EF46" s="65"/>
      <c r="EG46" s="65"/>
      <c r="EH46" s="65"/>
      <c r="EI46" s="65"/>
      <c r="EJ46" s="65"/>
      <c r="EK46" s="65"/>
      <c r="EL46" s="65"/>
      <c r="EM46" s="65"/>
      <c r="EN46" s="65"/>
      <c r="EO46" s="65"/>
      <c r="EP46" s="65"/>
      <c r="EQ46" s="65"/>
      <c r="ER46" s="65"/>
      <c r="ES46" s="65"/>
      <c r="ET46" s="65"/>
      <c r="EU46" s="65"/>
      <c r="EV46" s="65"/>
      <c r="EW46" s="65"/>
      <c r="EX46" s="65"/>
      <c r="EY46" s="65"/>
      <c r="EZ46" s="65"/>
      <c r="FA46" s="65"/>
      <c r="FB46" s="65"/>
      <c r="FC46" s="65"/>
      <c r="FD46" s="65"/>
      <c r="FE46" s="65"/>
      <c r="FF46" s="65"/>
      <c r="FG46" s="65"/>
      <c r="FH46" s="65"/>
      <c r="FI46" s="65"/>
      <c r="FJ46" s="65"/>
      <c r="FK46" s="65"/>
      <c r="FL46" s="65"/>
      <c r="FM46" s="65"/>
      <c r="FN46" s="65"/>
      <c r="FO46" s="65"/>
      <c r="FP46" s="65"/>
      <c r="FQ46" s="65"/>
      <c r="FR46" s="65"/>
      <c r="FS46" s="65"/>
      <c r="FT46" s="65"/>
      <c r="FU46" s="65"/>
      <c r="FV46" s="65"/>
      <c r="FW46" s="65"/>
      <c r="FX46" s="65"/>
      <c r="FY46" s="65"/>
      <c r="FZ46" s="65"/>
      <c r="GA46" s="65"/>
      <c r="GB46" s="65"/>
      <c r="GC46" s="65"/>
      <c r="GD46" s="65"/>
      <c r="GE46" s="65"/>
      <c r="GF46" s="65"/>
      <c r="GG46" s="65"/>
      <c r="GH46" s="65"/>
      <c r="GI46" s="65"/>
      <c r="GJ46" s="65"/>
      <c r="GK46" s="65"/>
      <c r="GL46" s="65"/>
      <c r="GM46" s="65"/>
      <c r="GN46" s="65"/>
      <c r="GO46" s="65"/>
      <c r="GP46" s="65"/>
      <c r="GQ46" s="65"/>
      <c r="GR46" s="65"/>
      <c r="GS46" s="65"/>
      <c r="GT46" s="65"/>
      <c r="GU46" s="65"/>
      <c r="GV46" s="65"/>
      <c r="GW46" s="65"/>
      <c r="GX46" s="65"/>
      <c r="GY46" s="65"/>
      <c r="GZ46" s="65"/>
      <c r="HA46" s="65"/>
      <c r="HB46" s="65"/>
      <c r="HC46" s="65"/>
      <c r="HD46" s="65"/>
      <c r="HE46" s="65"/>
      <c r="HF46" s="65"/>
      <c r="HG46" s="65"/>
      <c r="HH46" s="65"/>
      <c r="HI46" s="65"/>
      <c r="HJ46" s="65"/>
      <c r="HK46" s="65"/>
      <c r="HL46" s="65"/>
      <c r="HM46" s="65"/>
      <c r="HN46" s="65"/>
      <c r="HO46" s="65"/>
      <c r="HP46" s="65"/>
      <c r="HQ46" s="65"/>
      <c r="HR46" s="65"/>
      <c r="HS46" s="65"/>
      <c r="HT46" s="65"/>
      <c r="HU46" s="65"/>
      <c r="HV46" s="65"/>
      <c r="HW46" s="65"/>
      <c r="HX46" s="65"/>
      <c r="HY46" s="65"/>
      <c r="HZ46" s="65"/>
      <c r="IA46" s="65"/>
      <c r="IB46" s="65"/>
      <c r="IC46" s="65"/>
      <c r="ID46" s="65"/>
      <c r="IE46" s="65"/>
      <c r="IF46" s="65"/>
      <c r="IG46" s="65"/>
      <c r="IH46" s="65"/>
      <c r="II46" s="65"/>
      <c r="IJ46" s="65"/>
      <c r="IK46" s="65"/>
      <c r="IL46" s="65"/>
      <c r="IM46" s="65"/>
      <c r="IN46" s="65"/>
      <c r="IO46" s="65"/>
      <c r="IP46" s="65"/>
      <c r="IQ46" s="65"/>
      <c r="IR46" s="65"/>
      <c r="IS46" s="65"/>
      <c r="IT46" s="65"/>
      <c r="IU46" s="65"/>
      <c r="IV46" s="65"/>
    </row>
    <row r="47" spans="1:256" ht="12" customHeight="1">
      <c r="A47" s="240">
        <v>27</v>
      </c>
      <c r="B47" s="241"/>
      <c r="C47" s="242"/>
      <c r="D47" s="242"/>
      <c r="E47" s="243"/>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c r="DC47" s="65"/>
      <c r="DD47" s="65"/>
      <c r="DE47" s="65"/>
      <c r="DF47" s="65"/>
      <c r="DG47" s="65"/>
      <c r="DH47" s="65"/>
      <c r="DI47" s="65"/>
      <c r="DJ47" s="65"/>
      <c r="DK47" s="65"/>
      <c r="DL47" s="65"/>
      <c r="DM47" s="65"/>
      <c r="DN47" s="65"/>
      <c r="DO47" s="65"/>
      <c r="DP47" s="65"/>
      <c r="DQ47" s="65"/>
      <c r="DR47" s="65"/>
      <c r="DS47" s="65"/>
      <c r="DT47" s="65"/>
      <c r="DU47" s="65"/>
      <c r="DV47" s="65"/>
      <c r="DW47" s="65"/>
      <c r="DX47" s="65"/>
      <c r="DY47" s="65"/>
      <c r="DZ47" s="65"/>
      <c r="EA47" s="65"/>
      <c r="EB47" s="65"/>
      <c r="EC47" s="65"/>
      <c r="ED47" s="65"/>
      <c r="EE47" s="65"/>
      <c r="EF47" s="65"/>
      <c r="EG47" s="65"/>
      <c r="EH47" s="65"/>
      <c r="EI47" s="65"/>
      <c r="EJ47" s="65"/>
      <c r="EK47" s="65"/>
      <c r="EL47" s="65"/>
      <c r="EM47" s="65"/>
      <c r="EN47" s="65"/>
      <c r="EO47" s="65"/>
      <c r="EP47" s="65"/>
      <c r="EQ47" s="65"/>
      <c r="ER47" s="65"/>
      <c r="ES47" s="65"/>
      <c r="ET47" s="65"/>
      <c r="EU47" s="65"/>
      <c r="EV47" s="65"/>
      <c r="EW47" s="65"/>
      <c r="EX47" s="65"/>
      <c r="EY47" s="65"/>
      <c r="EZ47" s="65"/>
      <c r="FA47" s="65"/>
      <c r="FB47" s="65"/>
      <c r="FC47" s="65"/>
      <c r="FD47" s="65"/>
      <c r="FE47" s="65"/>
      <c r="FF47" s="65"/>
      <c r="FG47" s="65"/>
      <c r="FH47" s="65"/>
      <c r="FI47" s="65"/>
      <c r="FJ47" s="65"/>
      <c r="FK47" s="65"/>
      <c r="FL47" s="65"/>
      <c r="FM47" s="65"/>
      <c r="FN47" s="65"/>
      <c r="FO47" s="65"/>
      <c r="FP47" s="65"/>
      <c r="FQ47" s="65"/>
      <c r="FR47" s="65"/>
      <c r="FS47" s="65"/>
      <c r="FT47" s="65"/>
      <c r="FU47" s="65"/>
      <c r="FV47" s="65"/>
      <c r="FW47" s="65"/>
      <c r="FX47" s="65"/>
      <c r="FY47" s="65"/>
      <c r="FZ47" s="65"/>
      <c r="GA47" s="65"/>
      <c r="GB47" s="65"/>
      <c r="GC47" s="65"/>
      <c r="GD47" s="65"/>
      <c r="GE47" s="65"/>
      <c r="GF47" s="65"/>
      <c r="GG47" s="65"/>
      <c r="GH47" s="65"/>
      <c r="GI47" s="65"/>
      <c r="GJ47" s="65"/>
      <c r="GK47" s="65"/>
      <c r="GL47" s="65"/>
      <c r="GM47" s="65"/>
      <c r="GN47" s="65"/>
      <c r="GO47" s="65"/>
      <c r="GP47" s="65"/>
      <c r="GQ47" s="65"/>
      <c r="GR47" s="65"/>
      <c r="GS47" s="65"/>
      <c r="GT47" s="65"/>
      <c r="GU47" s="65"/>
      <c r="GV47" s="65"/>
      <c r="GW47" s="65"/>
      <c r="GX47" s="65"/>
      <c r="GY47" s="65"/>
      <c r="GZ47" s="65"/>
      <c r="HA47" s="65"/>
      <c r="HB47" s="65"/>
      <c r="HC47" s="65"/>
      <c r="HD47" s="65"/>
      <c r="HE47" s="65"/>
      <c r="HF47" s="65"/>
      <c r="HG47" s="65"/>
      <c r="HH47" s="65"/>
      <c r="HI47" s="65"/>
      <c r="HJ47" s="65"/>
      <c r="HK47" s="65"/>
      <c r="HL47" s="65"/>
      <c r="HM47" s="65"/>
      <c r="HN47" s="65"/>
      <c r="HO47" s="65"/>
      <c r="HP47" s="65"/>
      <c r="HQ47" s="65"/>
      <c r="HR47" s="65"/>
      <c r="HS47" s="65"/>
      <c r="HT47" s="65"/>
      <c r="HU47" s="65"/>
      <c r="HV47" s="65"/>
      <c r="HW47" s="65"/>
      <c r="HX47" s="65"/>
      <c r="HY47" s="65"/>
      <c r="HZ47" s="65"/>
      <c r="IA47" s="65"/>
      <c r="IB47" s="65"/>
      <c r="IC47" s="65"/>
      <c r="ID47" s="65"/>
      <c r="IE47" s="65"/>
      <c r="IF47" s="65"/>
      <c r="IG47" s="65"/>
      <c r="IH47" s="65"/>
      <c r="II47" s="65"/>
      <c r="IJ47" s="65"/>
      <c r="IK47" s="65"/>
      <c r="IL47" s="65"/>
      <c r="IM47" s="65"/>
      <c r="IN47" s="65"/>
      <c r="IO47" s="65"/>
      <c r="IP47" s="65"/>
      <c r="IQ47" s="65"/>
      <c r="IR47" s="65"/>
      <c r="IS47" s="65"/>
      <c r="IT47" s="65"/>
      <c r="IU47" s="65"/>
      <c r="IV47" s="65"/>
    </row>
    <row r="48" spans="1:256" ht="12" customHeight="1">
      <c r="A48" s="240">
        <v>28</v>
      </c>
      <c r="B48" s="241"/>
      <c r="C48" s="242"/>
      <c r="D48" s="242"/>
      <c r="E48" s="243"/>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c r="CD48" s="65"/>
      <c r="CE48" s="65"/>
      <c r="CF48" s="65"/>
      <c r="CG48" s="65"/>
      <c r="CH48" s="65"/>
      <c r="CI48" s="65"/>
      <c r="CJ48" s="65"/>
      <c r="CK48" s="65"/>
      <c r="CL48" s="65"/>
      <c r="CM48" s="65"/>
      <c r="CN48" s="65"/>
      <c r="CO48" s="65"/>
      <c r="CP48" s="65"/>
      <c r="CQ48" s="65"/>
      <c r="CR48" s="65"/>
      <c r="CS48" s="65"/>
      <c r="CT48" s="65"/>
      <c r="CU48" s="65"/>
      <c r="CV48" s="65"/>
      <c r="CW48" s="65"/>
      <c r="CX48" s="65"/>
      <c r="CY48" s="65"/>
      <c r="CZ48" s="65"/>
      <c r="DA48" s="65"/>
      <c r="DB48" s="65"/>
      <c r="DC48" s="65"/>
      <c r="DD48" s="65"/>
      <c r="DE48" s="65"/>
      <c r="DF48" s="65"/>
      <c r="DG48" s="65"/>
      <c r="DH48" s="65"/>
      <c r="DI48" s="65"/>
      <c r="DJ48" s="65"/>
      <c r="DK48" s="65"/>
      <c r="DL48" s="65"/>
      <c r="DM48" s="65"/>
      <c r="DN48" s="65"/>
      <c r="DO48" s="65"/>
      <c r="DP48" s="65"/>
      <c r="DQ48" s="65"/>
      <c r="DR48" s="65"/>
      <c r="DS48" s="65"/>
      <c r="DT48" s="65"/>
      <c r="DU48" s="65"/>
      <c r="DV48" s="65"/>
      <c r="DW48" s="65"/>
      <c r="DX48" s="65"/>
      <c r="DY48" s="65"/>
      <c r="DZ48" s="65"/>
      <c r="EA48" s="65"/>
      <c r="EB48" s="65"/>
      <c r="EC48" s="65"/>
      <c r="ED48" s="65"/>
      <c r="EE48" s="65"/>
      <c r="EF48" s="65"/>
      <c r="EG48" s="65"/>
      <c r="EH48" s="65"/>
      <c r="EI48" s="65"/>
      <c r="EJ48" s="65"/>
      <c r="EK48" s="65"/>
      <c r="EL48" s="65"/>
      <c r="EM48" s="65"/>
      <c r="EN48" s="65"/>
      <c r="EO48" s="65"/>
      <c r="EP48" s="65"/>
      <c r="EQ48" s="65"/>
      <c r="ER48" s="65"/>
      <c r="ES48" s="65"/>
      <c r="ET48" s="65"/>
      <c r="EU48" s="65"/>
      <c r="EV48" s="65"/>
      <c r="EW48" s="65"/>
      <c r="EX48" s="65"/>
      <c r="EY48" s="65"/>
      <c r="EZ48" s="65"/>
      <c r="FA48" s="65"/>
      <c r="FB48" s="65"/>
      <c r="FC48" s="65"/>
      <c r="FD48" s="65"/>
      <c r="FE48" s="65"/>
      <c r="FF48" s="65"/>
      <c r="FG48" s="65"/>
      <c r="FH48" s="65"/>
      <c r="FI48" s="65"/>
      <c r="FJ48" s="65"/>
      <c r="FK48" s="65"/>
      <c r="FL48" s="65"/>
      <c r="FM48" s="65"/>
      <c r="FN48" s="65"/>
      <c r="FO48" s="65"/>
      <c r="FP48" s="65"/>
      <c r="FQ48" s="65"/>
      <c r="FR48" s="65"/>
      <c r="FS48" s="65"/>
      <c r="FT48" s="65"/>
      <c r="FU48" s="65"/>
      <c r="FV48" s="65"/>
      <c r="FW48" s="65"/>
      <c r="FX48" s="65"/>
      <c r="FY48" s="65"/>
      <c r="FZ48" s="65"/>
      <c r="GA48" s="65"/>
      <c r="GB48" s="65"/>
      <c r="GC48" s="65"/>
      <c r="GD48" s="65"/>
      <c r="GE48" s="65"/>
      <c r="GF48" s="65"/>
      <c r="GG48" s="65"/>
      <c r="GH48" s="65"/>
      <c r="GI48" s="65"/>
      <c r="GJ48" s="65"/>
      <c r="GK48" s="65"/>
      <c r="GL48" s="65"/>
      <c r="GM48" s="65"/>
      <c r="GN48" s="65"/>
      <c r="GO48" s="65"/>
      <c r="GP48" s="65"/>
      <c r="GQ48" s="65"/>
      <c r="GR48" s="65"/>
      <c r="GS48" s="65"/>
      <c r="GT48" s="65"/>
      <c r="GU48" s="65"/>
      <c r="GV48" s="65"/>
      <c r="GW48" s="65"/>
      <c r="GX48" s="65"/>
      <c r="GY48" s="65"/>
      <c r="GZ48" s="65"/>
      <c r="HA48" s="65"/>
      <c r="HB48" s="65"/>
      <c r="HC48" s="65"/>
      <c r="HD48" s="65"/>
      <c r="HE48" s="65"/>
      <c r="HF48" s="65"/>
      <c r="HG48" s="65"/>
      <c r="HH48" s="65"/>
      <c r="HI48" s="65"/>
      <c r="HJ48" s="65"/>
      <c r="HK48" s="65"/>
      <c r="HL48" s="65"/>
      <c r="HM48" s="65"/>
      <c r="HN48" s="65"/>
      <c r="HO48" s="65"/>
      <c r="HP48" s="65"/>
      <c r="HQ48" s="65"/>
      <c r="HR48" s="65"/>
      <c r="HS48" s="65"/>
      <c r="HT48" s="65"/>
      <c r="HU48" s="65"/>
      <c r="HV48" s="65"/>
      <c r="HW48" s="65"/>
      <c r="HX48" s="65"/>
      <c r="HY48" s="65"/>
      <c r="HZ48" s="65"/>
      <c r="IA48" s="65"/>
      <c r="IB48" s="65"/>
      <c r="IC48" s="65"/>
      <c r="ID48" s="65"/>
      <c r="IE48" s="65"/>
      <c r="IF48" s="65"/>
      <c r="IG48" s="65"/>
      <c r="IH48" s="65"/>
      <c r="II48" s="65"/>
      <c r="IJ48" s="65"/>
      <c r="IK48" s="65"/>
      <c r="IL48" s="65"/>
      <c r="IM48" s="65"/>
      <c r="IN48" s="65"/>
      <c r="IO48" s="65"/>
      <c r="IP48" s="65"/>
      <c r="IQ48" s="65"/>
      <c r="IR48" s="65"/>
      <c r="IS48" s="65"/>
      <c r="IT48" s="65"/>
      <c r="IU48" s="65"/>
      <c r="IV48" s="65"/>
    </row>
    <row r="49" spans="1:256" ht="12" customHeight="1">
      <c r="A49" s="240">
        <v>29</v>
      </c>
      <c r="B49" s="241"/>
      <c r="C49" s="242"/>
      <c r="D49" s="242"/>
      <c r="E49" s="243"/>
      <c r="F49" s="65"/>
      <c r="G49" s="65"/>
      <c r="H49" s="65"/>
      <c r="I49" s="65"/>
      <c r="J49" s="65"/>
      <c r="K49" s="65"/>
      <c r="L49" s="65"/>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c r="AQ49" s="65"/>
      <c r="AR49" s="65"/>
      <c r="AS49" s="65"/>
      <c r="AT49" s="65"/>
      <c r="AU49" s="65"/>
      <c r="AV49" s="65"/>
      <c r="AW49" s="65"/>
      <c r="AX49" s="65"/>
      <c r="AY49" s="65"/>
      <c r="AZ49" s="65"/>
      <c r="BA49" s="65"/>
      <c r="BB49" s="65"/>
      <c r="BC49" s="65"/>
      <c r="BD49" s="65"/>
      <c r="BE49" s="65"/>
      <c r="BF49" s="65"/>
      <c r="BG49" s="65"/>
      <c r="BH49" s="65"/>
      <c r="BI49" s="65"/>
      <c r="BJ49" s="65"/>
      <c r="BK49" s="65"/>
      <c r="BL49" s="65"/>
      <c r="BM49" s="65"/>
      <c r="BN49" s="65"/>
      <c r="BO49" s="65"/>
      <c r="BP49" s="65"/>
      <c r="BQ49" s="65"/>
      <c r="BR49" s="65"/>
      <c r="BS49" s="65"/>
      <c r="BT49" s="65"/>
      <c r="BU49" s="65"/>
      <c r="BV49" s="65"/>
      <c r="BW49" s="65"/>
      <c r="BX49" s="65"/>
      <c r="BY49" s="65"/>
      <c r="BZ49" s="65"/>
      <c r="CA49" s="65"/>
      <c r="CB49" s="65"/>
      <c r="CC49" s="65"/>
      <c r="CD49" s="65"/>
      <c r="CE49" s="65"/>
      <c r="CF49" s="65"/>
      <c r="CG49" s="65"/>
      <c r="CH49" s="65"/>
      <c r="CI49" s="65"/>
      <c r="CJ49" s="65"/>
      <c r="CK49" s="65"/>
      <c r="CL49" s="65"/>
      <c r="CM49" s="65"/>
      <c r="CN49" s="65"/>
      <c r="CO49" s="65"/>
      <c r="CP49" s="65"/>
      <c r="CQ49" s="65"/>
      <c r="CR49" s="65"/>
      <c r="CS49" s="65"/>
      <c r="CT49" s="65"/>
      <c r="CU49" s="65"/>
      <c r="CV49" s="65"/>
      <c r="CW49" s="65"/>
      <c r="CX49" s="65"/>
      <c r="CY49" s="65"/>
      <c r="CZ49" s="65"/>
      <c r="DA49" s="65"/>
      <c r="DB49" s="65"/>
      <c r="DC49" s="65"/>
      <c r="DD49" s="65"/>
      <c r="DE49" s="65"/>
      <c r="DF49" s="65"/>
      <c r="DG49" s="65"/>
      <c r="DH49" s="65"/>
      <c r="DI49" s="65"/>
      <c r="DJ49" s="65"/>
      <c r="DK49" s="65"/>
      <c r="DL49" s="65"/>
      <c r="DM49" s="65"/>
      <c r="DN49" s="65"/>
      <c r="DO49" s="65"/>
      <c r="DP49" s="65"/>
      <c r="DQ49" s="65"/>
      <c r="DR49" s="65"/>
      <c r="DS49" s="65"/>
      <c r="DT49" s="65"/>
      <c r="DU49" s="65"/>
      <c r="DV49" s="65"/>
      <c r="DW49" s="65"/>
      <c r="DX49" s="65"/>
      <c r="DY49" s="65"/>
      <c r="DZ49" s="65"/>
      <c r="EA49" s="65"/>
      <c r="EB49" s="65"/>
      <c r="EC49" s="65"/>
      <c r="ED49" s="65"/>
      <c r="EE49" s="65"/>
      <c r="EF49" s="65"/>
      <c r="EG49" s="65"/>
      <c r="EH49" s="65"/>
      <c r="EI49" s="65"/>
      <c r="EJ49" s="65"/>
      <c r="EK49" s="65"/>
      <c r="EL49" s="65"/>
      <c r="EM49" s="65"/>
      <c r="EN49" s="65"/>
      <c r="EO49" s="65"/>
      <c r="EP49" s="65"/>
      <c r="EQ49" s="65"/>
      <c r="ER49" s="65"/>
      <c r="ES49" s="65"/>
      <c r="ET49" s="65"/>
      <c r="EU49" s="65"/>
      <c r="EV49" s="65"/>
      <c r="EW49" s="65"/>
      <c r="EX49" s="65"/>
      <c r="EY49" s="65"/>
      <c r="EZ49" s="65"/>
      <c r="FA49" s="65"/>
      <c r="FB49" s="65"/>
      <c r="FC49" s="65"/>
      <c r="FD49" s="65"/>
      <c r="FE49" s="65"/>
      <c r="FF49" s="65"/>
      <c r="FG49" s="65"/>
      <c r="FH49" s="65"/>
      <c r="FI49" s="65"/>
      <c r="FJ49" s="65"/>
      <c r="FK49" s="65"/>
      <c r="FL49" s="65"/>
      <c r="FM49" s="65"/>
      <c r="FN49" s="65"/>
      <c r="FO49" s="65"/>
      <c r="FP49" s="65"/>
      <c r="FQ49" s="65"/>
      <c r="FR49" s="65"/>
      <c r="FS49" s="65"/>
      <c r="FT49" s="65"/>
      <c r="FU49" s="65"/>
      <c r="FV49" s="65"/>
      <c r="FW49" s="65"/>
      <c r="FX49" s="65"/>
      <c r="FY49" s="65"/>
      <c r="FZ49" s="65"/>
      <c r="GA49" s="65"/>
      <c r="GB49" s="65"/>
      <c r="GC49" s="65"/>
      <c r="GD49" s="65"/>
      <c r="GE49" s="65"/>
      <c r="GF49" s="65"/>
      <c r="GG49" s="65"/>
      <c r="GH49" s="65"/>
      <c r="GI49" s="65"/>
      <c r="GJ49" s="65"/>
      <c r="GK49" s="65"/>
      <c r="GL49" s="65"/>
      <c r="GM49" s="65"/>
      <c r="GN49" s="65"/>
      <c r="GO49" s="65"/>
      <c r="GP49" s="65"/>
      <c r="GQ49" s="65"/>
      <c r="GR49" s="65"/>
      <c r="GS49" s="65"/>
      <c r="GT49" s="65"/>
      <c r="GU49" s="65"/>
      <c r="GV49" s="65"/>
      <c r="GW49" s="65"/>
      <c r="GX49" s="65"/>
      <c r="GY49" s="65"/>
      <c r="GZ49" s="65"/>
      <c r="HA49" s="65"/>
      <c r="HB49" s="65"/>
      <c r="HC49" s="65"/>
      <c r="HD49" s="65"/>
      <c r="HE49" s="65"/>
      <c r="HF49" s="65"/>
      <c r="HG49" s="65"/>
      <c r="HH49" s="65"/>
      <c r="HI49" s="65"/>
      <c r="HJ49" s="65"/>
      <c r="HK49" s="65"/>
      <c r="HL49" s="65"/>
      <c r="HM49" s="65"/>
      <c r="HN49" s="65"/>
      <c r="HO49" s="65"/>
      <c r="HP49" s="65"/>
      <c r="HQ49" s="65"/>
      <c r="HR49" s="65"/>
      <c r="HS49" s="65"/>
      <c r="HT49" s="65"/>
      <c r="HU49" s="65"/>
      <c r="HV49" s="65"/>
      <c r="HW49" s="65"/>
      <c r="HX49" s="65"/>
      <c r="HY49" s="65"/>
      <c r="HZ49" s="65"/>
      <c r="IA49" s="65"/>
      <c r="IB49" s="65"/>
      <c r="IC49" s="65"/>
      <c r="ID49" s="65"/>
      <c r="IE49" s="65"/>
      <c r="IF49" s="65"/>
      <c r="IG49" s="65"/>
      <c r="IH49" s="65"/>
      <c r="II49" s="65"/>
      <c r="IJ49" s="65"/>
      <c r="IK49" s="65"/>
      <c r="IL49" s="65"/>
      <c r="IM49" s="65"/>
      <c r="IN49" s="65"/>
      <c r="IO49" s="65"/>
      <c r="IP49" s="65"/>
      <c r="IQ49" s="65"/>
      <c r="IR49" s="65"/>
      <c r="IS49" s="65"/>
      <c r="IT49" s="65"/>
      <c r="IU49" s="65"/>
      <c r="IV49" s="65"/>
    </row>
    <row r="50" spans="1:256" ht="14.25" customHeight="1">
      <c r="A50" s="240">
        <v>30</v>
      </c>
      <c r="B50" s="241"/>
      <c r="C50" s="242"/>
      <c r="D50" s="242"/>
      <c r="E50" s="243"/>
      <c r="F50" s="65"/>
      <c r="G50" s="65"/>
      <c r="H50" s="65"/>
      <c r="I50" s="65"/>
      <c r="J50" s="65"/>
      <c r="K50" s="65"/>
      <c r="L50" s="65"/>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c r="AQ50" s="65"/>
      <c r="AR50" s="65"/>
      <c r="AS50" s="65"/>
      <c r="AT50" s="65"/>
      <c r="AU50" s="65"/>
      <c r="AV50" s="65"/>
      <c r="AW50" s="65"/>
      <c r="AX50" s="65"/>
      <c r="AY50" s="65"/>
      <c r="AZ50" s="65"/>
      <c r="BA50" s="65"/>
      <c r="BB50" s="65"/>
      <c r="BC50" s="65"/>
      <c r="BD50" s="65"/>
      <c r="BE50" s="65"/>
      <c r="BF50" s="65"/>
      <c r="BG50" s="65"/>
      <c r="BH50" s="65"/>
      <c r="BI50" s="65"/>
      <c r="BJ50" s="65"/>
      <c r="BK50" s="65"/>
      <c r="BL50" s="65"/>
      <c r="BM50" s="65"/>
      <c r="BN50" s="65"/>
      <c r="BO50" s="65"/>
      <c r="BP50" s="65"/>
      <c r="BQ50" s="65"/>
      <c r="BR50" s="65"/>
      <c r="BS50" s="65"/>
      <c r="BT50" s="65"/>
      <c r="BU50" s="65"/>
      <c r="BV50" s="65"/>
      <c r="BW50" s="65"/>
      <c r="BX50" s="65"/>
      <c r="BY50" s="65"/>
      <c r="BZ50" s="65"/>
      <c r="CA50" s="65"/>
      <c r="CB50" s="65"/>
      <c r="CC50" s="65"/>
      <c r="CD50" s="65"/>
      <c r="CE50" s="65"/>
      <c r="CF50" s="65"/>
      <c r="CG50" s="65"/>
      <c r="CH50" s="65"/>
      <c r="CI50" s="65"/>
      <c r="CJ50" s="65"/>
      <c r="CK50" s="65"/>
      <c r="CL50" s="65"/>
      <c r="CM50" s="65"/>
      <c r="CN50" s="65"/>
      <c r="CO50" s="65"/>
      <c r="CP50" s="65"/>
      <c r="CQ50" s="65"/>
      <c r="CR50" s="65"/>
      <c r="CS50" s="65"/>
      <c r="CT50" s="65"/>
      <c r="CU50" s="65"/>
      <c r="CV50" s="65"/>
      <c r="CW50" s="65"/>
      <c r="CX50" s="65"/>
      <c r="CY50" s="65"/>
      <c r="CZ50" s="65"/>
      <c r="DA50" s="65"/>
      <c r="DB50" s="65"/>
      <c r="DC50" s="65"/>
      <c r="DD50" s="65"/>
      <c r="DE50" s="65"/>
      <c r="DF50" s="65"/>
      <c r="DG50" s="65"/>
      <c r="DH50" s="65"/>
      <c r="DI50" s="65"/>
      <c r="DJ50" s="65"/>
      <c r="DK50" s="65"/>
      <c r="DL50" s="65"/>
      <c r="DM50" s="65"/>
      <c r="DN50" s="65"/>
      <c r="DO50" s="65"/>
      <c r="DP50" s="65"/>
      <c r="DQ50" s="65"/>
      <c r="DR50" s="65"/>
      <c r="DS50" s="65"/>
      <c r="DT50" s="65"/>
      <c r="DU50" s="65"/>
      <c r="DV50" s="65"/>
      <c r="DW50" s="65"/>
      <c r="DX50" s="65"/>
      <c r="DY50" s="65"/>
      <c r="DZ50" s="65"/>
      <c r="EA50" s="65"/>
      <c r="EB50" s="65"/>
      <c r="EC50" s="65"/>
      <c r="ED50" s="65"/>
      <c r="EE50" s="65"/>
      <c r="EF50" s="65"/>
      <c r="EG50" s="65"/>
      <c r="EH50" s="65"/>
      <c r="EI50" s="65"/>
      <c r="EJ50" s="65"/>
      <c r="EK50" s="65"/>
      <c r="EL50" s="65"/>
      <c r="EM50" s="65"/>
      <c r="EN50" s="65"/>
      <c r="EO50" s="65"/>
      <c r="EP50" s="65"/>
      <c r="EQ50" s="65"/>
      <c r="ER50" s="65"/>
      <c r="ES50" s="65"/>
      <c r="ET50" s="65"/>
      <c r="EU50" s="65"/>
      <c r="EV50" s="65"/>
      <c r="EW50" s="65"/>
      <c r="EX50" s="65"/>
      <c r="EY50" s="65"/>
      <c r="EZ50" s="65"/>
      <c r="FA50" s="65"/>
      <c r="FB50" s="65"/>
      <c r="FC50" s="65"/>
      <c r="FD50" s="65"/>
      <c r="FE50" s="65"/>
      <c r="FF50" s="65"/>
      <c r="FG50" s="65"/>
      <c r="FH50" s="65"/>
      <c r="FI50" s="65"/>
      <c r="FJ50" s="65"/>
      <c r="FK50" s="65"/>
      <c r="FL50" s="65"/>
      <c r="FM50" s="65"/>
      <c r="FN50" s="65"/>
      <c r="FO50" s="65"/>
      <c r="FP50" s="65"/>
      <c r="FQ50" s="65"/>
      <c r="FR50" s="65"/>
      <c r="FS50" s="65"/>
      <c r="FT50" s="65"/>
      <c r="FU50" s="65"/>
      <c r="FV50" s="65"/>
      <c r="FW50" s="65"/>
      <c r="FX50" s="65"/>
      <c r="FY50" s="65"/>
      <c r="FZ50" s="65"/>
      <c r="GA50" s="65"/>
      <c r="GB50" s="65"/>
      <c r="GC50" s="65"/>
      <c r="GD50" s="65"/>
      <c r="GE50" s="65"/>
      <c r="GF50" s="65"/>
      <c r="GG50" s="65"/>
      <c r="GH50" s="65"/>
      <c r="GI50" s="65"/>
      <c r="GJ50" s="65"/>
      <c r="GK50" s="65"/>
      <c r="GL50" s="65"/>
      <c r="GM50" s="65"/>
      <c r="GN50" s="65"/>
      <c r="GO50" s="65"/>
      <c r="GP50" s="65"/>
      <c r="GQ50" s="65"/>
      <c r="GR50" s="65"/>
      <c r="GS50" s="65"/>
      <c r="GT50" s="65"/>
      <c r="GU50" s="65"/>
      <c r="GV50" s="65"/>
      <c r="GW50" s="65"/>
      <c r="GX50" s="65"/>
      <c r="GY50" s="65"/>
      <c r="GZ50" s="65"/>
      <c r="HA50" s="65"/>
      <c r="HB50" s="65"/>
      <c r="HC50" s="65"/>
      <c r="HD50" s="65"/>
      <c r="HE50" s="65"/>
      <c r="HF50" s="65"/>
      <c r="HG50" s="65"/>
      <c r="HH50" s="65"/>
      <c r="HI50" s="65"/>
      <c r="HJ50" s="65"/>
      <c r="HK50" s="65"/>
      <c r="HL50" s="65"/>
      <c r="HM50" s="65"/>
      <c r="HN50" s="65"/>
      <c r="HO50" s="65"/>
      <c r="HP50" s="65"/>
      <c r="HQ50" s="65"/>
      <c r="HR50" s="65"/>
      <c r="HS50" s="65"/>
      <c r="HT50" s="65"/>
      <c r="HU50" s="65"/>
      <c r="HV50" s="65"/>
      <c r="HW50" s="65"/>
      <c r="HX50" s="65"/>
      <c r="HY50" s="65"/>
      <c r="HZ50" s="65"/>
      <c r="IA50" s="65"/>
      <c r="IB50" s="65"/>
      <c r="IC50" s="65"/>
      <c r="ID50" s="65"/>
      <c r="IE50" s="65"/>
      <c r="IF50" s="65"/>
      <c r="IG50" s="65"/>
      <c r="IH50" s="65"/>
      <c r="II50" s="65"/>
      <c r="IJ50" s="65"/>
      <c r="IK50" s="65"/>
      <c r="IL50" s="65"/>
      <c r="IM50" s="65"/>
      <c r="IN50" s="65"/>
      <c r="IO50" s="65"/>
      <c r="IP50" s="65"/>
      <c r="IQ50" s="65"/>
      <c r="IR50" s="65"/>
      <c r="IS50" s="65"/>
      <c r="IT50" s="65"/>
      <c r="IU50" s="65"/>
      <c r="IV50" s="65"/>
    </row>
    <row r="51" spans="1:256" ht="14.25" customHeight="1">
      <c r="A51" s="240">
        <v>31</v>
      </c>
      <c r="B51" s="241"/>
      <c r="C51" s="242"/>
      <c r="D51" s="242"/>
      <c r="E51" s="243"/>
      <c r="F51" s="65"/>
      <c r="G51" s="65"/>
      <c r="H51" s="65"/>
      <c r="I51" s="65"/>
      <c r="J51" s="65"/>
      <c r="K51" s="65"/>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c r="AQ51" s="65"/>
      <c r="AR51" s="65"/>
      <c r="AS51" s="65"/>
      <c r="AT51" s="65"/>
      <c r="AU51" s="65"/>
      <c r="AV51" s="65"/>
      <c r="AW51" s="65"/>
      <c r="AX51" s="65"/>
      <c r="AY51" s="65"/>
      <c r="AZ51" s="65"/>
      <c r="BA51" s="65"/>
      <c r="BB51" s="65"/>
      <c r="BC51" s="65"/>
      <c r="BD51" s="65"/>
      <c r="BE51" s="65"/>
      <c r="BF51" s="65"/>
      <c r="BG51" s="65"/>
      <c r="BH51" s="65"/>
      <c r="BI51" s="65"/>
      <c r="BJ51" s="65"/>
      <c r="BK51" s="65"/>
      <c r="BL51" s="65"/>
      <c r="BM51" s="65"/>
      <c r="BN51" s="65"/>
      <c r="BO51" s="65"/>
      <c r="BP51" s="65"/>
      <c r="BQ51" s="65"/>
      <c r="BR51" s="65"/>
      <c r="BS51" s="65"/>
      <c r="BT51" s="65"/>
      <c r="BU51" s="65"/>
      <c r="BV51" s="65"/>
      <c r="BW51" s="65"/>
      <c r="BX51" s="65"/>
      <c r="BY51" s="65"/>
      <c r="BZ51" s="65"/>
      <c r="CA51" s="65"/>
      <c r="CB51" s="65"/>
      <c r="CC51" s="65"/>
      <c r="CD51" s="65"/>
      <c r="CE51" s="65"/>
      <c r="CF51" s="65"/>
      <c r="CG51" s="65"/>
      <c r="CH51" s="65"/>
      <c r="CI51" s="65"/>
      <c r="CJ51" s="65"/>
      <c r="CK51" s="65"/>
      <c r="CL51" s="65"/>
      <c r="CM51" s="65"/>
      <c r="CN51" s="65"/>
      <c r="CO51" s="65"/>
      <c r="CP51" s="65"/>
      <c r="CQ51" s="65"/>
      <c r="CR51" s="65"/>
      <c r="CS51" s="65"/>
      <c r="CT51" s="65"/>
      <c r="CU51" s="65"/>
      <c r="CV51" s="65"/>
      <c r="CW51" s="65"/>
      <c r="CX51" s="65"/>
      <c r="CY51" s="65"/>
      <c r="CZ51" s="65"/>
      <c r="DA51" s="65"/>
      <c r="DB51" s="65"/>
      <c r="DC51" s="65"/>
      <c r="DD51" s="65"/>
      <c r="DE51" s="65"/>
      <c r="DF51" s="65"/>
      <c r="DG51" s="65"/>
      <c r="DH51" s="65"/>
      <c r="DI51" s="65"/>
      <c r="DJ51" s="65"/>
      <c r="DK51" s="65"/>
      <c r="DL51" s="65"/>
      <c r="DM51" s="65"/>
      <c r="DN51" s="65"/>
      <c r="DO51" s="65"/>
      <c r="DP51" s="65"/>
      <c r="DQ51" s="65"/>
      <c r="DR51" s="65"/>
      <c r="DS51" s="65"/>
      <c r="DT51" s="65"/>
      <c r="DU51" s="65"/>
      <c r="DV51" s="65"/>
      <c r="DW51" s="65"/>
      <c r="DX51" s="65"/>
      <c r="DY51" s="65"/>
      <c r="DZ51" s="65"/>
      <c r="EA51" s="65"/>
      <c r="EB51" s="65"/>
      <c r="EC51" s="65"/>
      <c r="ED51" s="65"/>
      <c r="EE51" s="65"/>
      <c r="EF51" s="65"/>
      <c r="EG51" s="65"/>
      <c r="EH51" s="65"/>
      <c r="EI51" s="65"/>
      <c r="EJ51" s="65"/>
      <c r="EK51" s="65"/>
      <c r="EL51" s="65"/>
      <c r="EM51" s="65"/>
      <c r="EN51" s="65"/>
      <c r="EO51" s="65"/>
      <c r="EP51" s="65"/>
      <c r="EQ51" s="65"/>
      <c r="ER51" s="65"/>
      <c r="ES51" s="65"/>
      <c r="ET51" s="65"/>
      <c r="EU51" s="65"/>
      <c r="EV51" s="65"/>
      <c r="EW51" s="65"/>
      <c r="EX51" s="65"/>
      <c r="EY51" s="65"/>
      <c r="EZ51" s="65"/>
      <c r="FA51" s="65"/>
      <c r="FB51" s="65"/>
      <c r="FC51" s="65"/>
      <c r="FD51" s="65"/>
      <c r="FE51" s="65"/>
      <c r="FF51" s="65"/>
      <c r="FG51" s="65"/>
      <c r="FH51" s="65"/>
      <c r="FI51" s="65"/>
      <c r="FJ51" s="65"/>
      <c r="FK51" s="65"/>
      <c r="FL51" s="65"/>
      <c r="FM51" s="65"/>
      <c r="FN51" s="65"/>
      <c r="FO51" s="65"/>
      <c r="FP51" s="65"/>
      <c r="FQ51" s="65"/>
      <c r="FR51" s="65"/>
      <c r="FS51" s="65"/>
      <c r="FT51" s="65"/>
      <c r="FU51" s="65"/>
      <c r="FV51" s="65"/>
      <c r="FW51" s="65"/>
      <c r="FX51" s="65"/>
      <c r="FY51" s="65"/>
      <c r="FZ51" s="65"/>
      <c r="GA51" s="65"/>
      <c r="GB51" s="65"/>
      <c r="GC51" s="65"/>
      <c r="GD51" s="65"/>
      <c r="GE51" s="65"/>
      <c r="GF51" s="65"/>
      <c r="GG51" s="65"/>
      <c r="GH51" s="65"/>
      <c r="GI51" s="65"/>
      <c r="GJ51" s="65"/>
      <c r="GK51" s="65"/>
      <c r="GL51" s="65"/>
      <c r="GM51" s="65"/>
      <c r="GN51" s="65"/>
      <c r="GO51" s="65"/>
      <c r="GP51" s="65"/>
      <c r="GQ51" s="65"/>
      <c r="GR51" s="65"/>
      <c r="GS51" s="65"/>
      <c r="GT51" s="65"/>
      <c r="GU51" s="65"/>
      <c r="GV51" s="65"/>
      <c r="GW51" s="65"/>
      <c r="GX51" s="65"/>
      <c r="GY51" s="65"/>
      <c r="GZ51" s="65"/>
      <c r="HA51" s="65"/>
      <c r="HB51" s="65"/>
      <c r="HC51" s="65"/>
      <c r="HD51" s="65"/>
      <c r="HE51" s="65"/>
      <c r="HF51" s="65"/>
      <c r="HG51" s="65"/>
      <c r="HH51" s="65"/>
      <c r="HI51" s="65"/>
      <c r="HJ51" s="65"/>
      <c r="HK51" s="65"/>
      <c r="HL51" s="65"/>
      <c r="HM51" s="65"/>
      <c r="HN51" s="65"/>
      <c r="HO51" s="65"/>
      <c r="HP51" s="65"/>
      <c r="HQ51" s="65"/>
      <c r="HR51" s="65"/>
      <c r="HS51" s="65"/>
      <c r="HT51" s="65"/>
      <c r="HU51" s="65"/>
      <c r="HV51" s="65"/>
      <c r="HW51" s="65"/>
      <c r="HX51" s="65"/>
      <c r="HY51" s="65"/>
      <c r="HZ51" s="65"/>
      <c r="IA51" s="65"/>
      <c r="IB51" s="65"/>
      <c r="IC51" s="65"/>
      <c r="ID51" s="65"/>
      <c r="IE51" s="65"/>
      <c r="IF51" s="65"/>
      <c r="IG51" s="65"/>
      <c r="IH51" s="65"/>
      <c r="II51" s="65"/>
      <c r="IJ51" s="65"/>
      <c r="IK51" s="65"/>
      <c r="IL51" s="65"/>
      <c r="IM51" s="65"/>
      <c r="IN51" s="65"/>
      <c r="IO51" s="65"/>
      <c r="IP51" s="65"/>
      <c r="IQ51" s="65"/>
      <c r="IR51" s="65"/>
      <c r="IS51" s="65"/>
      <c r="IT51" s="65"/>
      <c r="IU51" s="65"/>
      <c r="IV51" s="65"/>
    </row>
    <row r="52" spans="1:256" ht="12.75" customHeight="1">
      <c r="A52" s="240">
        <v>32</v>
      </c>
      <c r="B52" s="241"/>
      <c r="C52" s="242"/>
      <c r="D52" s="242"/>
      <c r="E52" s="243"/>
      <c r="F52" s="65"/>
      <c r="G52" s="65"/>
      <c r="H52" s="65"/>
      <c r="I52" s="65"/>
      <c r="J52" s="65"/>
      <c r="K52" s="65"/>
      <c r="L52" s="65"/>
      <c r="M52" s="65"/>
      <c r="N52" s="65"/>
      <c r="O52" s="65"/>
      <c r="P52" s="65"/>
      <c r="Q52" s="65"/>
      <c r="R52" s="65"/>
      <c r="S52" s="65"/>
      <c r="T52" s="65"/>
      <c r="U52" s="65"/>
      <c r="V52" s="65"/>
      <c r="W52" s="65"/>
      <c r="X52" s="65"/>
      <c r="Y52" s="65"/>
      <c r="Z52" s="65"/>
      <c r="AA52" s="65"/>
      <c r="AB52" s="65"/>
      <c r="AC52" s="65"/>
      <c r="AD52" s="65"/>
      <c r="AE52" s="65"/>
      <c r="AF52" s="65"/>
      <c r="AG52" s="65"/>
      <c r="AH52" s="65"/>
      <c r="AI52" s="65"/>
      <c r="AJ52" s="65"/>
      <c r="AK52" s="65"/>
      <c r="AL52" s="65"/>
      <c r="AM52" s="65"/>
      <c r="AN52" s="65"/>
      <c r="AO52" s="65"/>
      <c r="AP52" s="65"/>
      <c r="AQ52" s="65"/>
      <c r="AR52" s="65"/>
      <c r="AS52" s="65"/>
      <c r="AT52" s="65"/>
      <c r="AU52" s="65"/>
      <c r="AV52" s="65"/>
      <c r="AW52" s="65"/>
      <c r="AX52" s="65"/>
      <c r="AY52" s="65"/>
      <c r="AZ52" s="65"/>
      <c r="BA52" s="65"/>
      <c r="BB52" s="65"/>
      <c r="BC52" s="65"/>
      <c r="BD52" s="65"/>
      <c r="BE52" s="65"/>
      <c r="BF52" s="65"/>
      <c r="BG52" s="65"/>
      <c r="BH52" s="65"/>
      <c r="BI52" s="65"/>
      <c r="BJ52" s="65"/>
      <c r="BK52" s="65"/>
      <c r="BL52" s="65"/>
      <c r="BM52" s="65"/>
      <c r="BN52" s="65"/>
      <c r="BO52" s="65"/>
      <c r="BP52" s="65"/>
      <c r="BQ52" s="65"/>
      <c r="BR52" s="65"/>
      <c r="BS52" s="65"/>
      <c r="BT52" s="65"/>
      <c r="BU52" s="65"/>
      <c r="BV52" s="65"/>
      <c r="BW52" s="65"/>
      <c r="BX52" s="65"/>
      <c r="BY52" s="65"/>
      <c r="BZ52" s="65"/>
      <c r="CA52" s="65"/>
      <c r="CB52" s="65"/>
      <c r="CC52" s="65"/>
      <c r="CD52" s="65"/>
      <c r="CE52" s="65"/>
      <c r="CF52" s="65"/>
      <c r="CG52" s="65"/>
      <c r="CH52" s="65"/>
      <c r="CI52" s="65"/>
      <c r="CJ52" s="65"/>
      <c r="CK52" s="65"/>
      <c r="CL52" s="65"/>
      <c r="CM52" s="65"/>
      <c r="CN52" s="65"/>
      <c r="CO52" s="65"/>
      <c r="CP52" s="65"/>
      <c r="CQ52" s="65"/>
      <c r="CR52" s="65"/>
      <c r="CS52" s="65"/>
      <c r="CT52" s="65"/>
      <c r="CU52" s="65"/>
      <c r="CV52" s="65"/>
      <c r="CW52" s="65"/>
      <c r="CX52" s="65"/>
      <c r="CY52" s="65"/>
      <c r="CZ52" s="65"/>
      <c r="DA52" s="65"/>
      <c r="DB52" s="65"/>
      <c r="DC52" s="65"/>
      <c r="DD52" s="65"/>
      <c r="DE52" s="65"/>
      <c r="DF52" s="65"/>
      <c r="DG52" s="65"/>
      <c r="DH52" s="65"/>
      <c r="DI52" s="65"/>
      <c r="DJ52" s="65"/>
      <c r="DK52" s="65"/>
      <c r="DL52" s="65"/>
      <c r="DM52" s="65"/>
      <c r="DN52" s="65"/>
      <c r="DO52" s="65"/>
      <c r="DP52" s="65"/>
      <c r="DQ52" s="65"/>
      <c r="DR52" s="65"/>
      <c r="DS52" s="65"/>
      <c r="DT52" s="65"/>
      <c r="DU52" s="65"/>
      <c r="DV52" s="65"/>
      <c r="DW52" s="65"/>
      <c r="DX52" s="65"/>
      <c r="DY52" s="65"/>
      <c r="DZ52" s="65"/>
      <c r="EA52" s="65"/>
      <c r="EB52" s="65"/>
      <c r="EC52" s="65"/>
      <c r="ED52" s="65"/>
      <c r="EE52" s="65"/>
      <c r="EF52" s="65"/>
      <c r="EG52" s="65"/>
      <c r="EH52" s="65"/>
      <c r="EI52" s="65"/>
      <c r="EJ52" s="65"/>
      <c r="EK52" s="65"/>
      <c r="EL52" s="65"/>
      <c r="EM52" s="65"/>
      <c r="EN52" s="65"/>
      <c r="EO52" s="65"/>
      <c r="EP52" s="65"/>
      <c r="EQ52" s="65"/>
      <c r="ER52" s="65"/>
      <c r="ES52" s="65"/>
      <c r="ET52" s="65"/>
      <c r="EU52" s="65"/>
      <c r="EV52" s="65"/>
      <c r="EW52" s="65"/>
      <c r="EX52" s="65"/>
      <c r="EY52" s="65"/>
      <c r="EZ52" s="65"/>
      <c r="FA52" s="65"/>
      <c r="FB52" s="65"/>
      <c r="FC52" s="65"/>
      <c r="FD52" s="65"/>
      <c r="FE52" s="65"/>
      <c r="FF52" s="65"/>
      <c r="FG52" s="65"/>
      <c r="FH52" s="65"/>
      <c r="FI52" s="65"/>
      <c r="FJ52" s="65"/>
      <c r="FK52" s="65"/>
      <c r="FL52" s="65"/>
      <c r="FM52" s="65"/>
      <c r="FN52" s="65"/>
      <c r="FO52" s="65"/>
      <c r="FP52" s="65"/>
      <c r="FQ52" s="65"/>
      <c r="FR52" s="65"/>
      <c r="FS52" s="65"/>
      <c r="FT52" s="65"/>
      <c r="FU52" s="65"/>
      <c r="FV52" s="65"/>
      <c r="FW52" s="65"/>
      <c r="FX52" s="65"/>
      <c r="FY52" s="65"/>
      <c r="FZ52" s="65"/>
      <c r="GA52" s="65"/>
      <c r="GB52" s="65"/>
      <c r="GC52" s="65"/>
      <c r="GD52" s="65"/>
      <c r="GE52" s="65"/>
      <c r="GF52" s="65"/>
      <c r="GG52" s="65"/>
      <c r="GH52" s="65"/>
      <c r="GI52" s="65"/>
      <c r="GJ52" s="65"/>
      <c r="GK52" s="65"/>
      <c r="GL52" s="65"/>
      <c r="GM52" s="65"/>
      <c r="GN52" s="65"/>
      <c r="GO52" s="65"/>
      <c r="GP52" s="65"/>
      <c r="GQ52" s="65"/>
      <c r="GR52" s="65"/>
      <c r="GS52" s="65"/>
      <c r="GT52" s="65"/>
      <c r="GU52" s="65"/>
      <c r="GV52" s="65"/>
      <c r="GW52" s="65"/>
      <c r="GX52" s="65"/>
      <c r="GY52" s="65"/>
      <c r="GZ52" s="65"/>
      <c r="HA52" s="65"/>
      <c r="HB52" s="65"/>
      <c r="HC52" s="65"/>
      <c r="HD52" s="65"/>
      <c r="HE52" s="65"/>
      <c r="HF52" s="65"/>
      <c r="HG52" s="65"/>
      <c r="HH52" s="65"/>
      <c r="HI52" s="65"/>
      <c r="HJ52" s="65"/>
      <c r="HK52" s="65"/>
      <c r="HL52" s="65"/>
      <c r="HM52" s="65"/>
      <c r="HN52" s="65"/>
      <c r="HO52" s="65"/>
      <c r="HP52" s="65"/>
      <c r="HQ52" s="65"/>
      <c r="HR52" s="65"/>
      <c r="HS52" s="65"/>
      <c r="HT52" s="65"/>
      <c r="HU52" s="65"/>
      <c r="HV52" s="65"/>
      <c r="HW52" s="65"/>
      <c r="HX52" s="65"/>
      <c r="HY52" s="65"/>
      <c r="HZ52" s="65"/>
      <c r="IA52" s="65"/>
      <c r="IB52" s="65"/>
      <c r="IC52" s="65"/>
      <c r="ID52" s="65"/>
      <c r="IE52" s="65"/>
      <c r="IF52" s="65"/>
      <c r="IG52" s="65"/>
      <c r="IH52" s="65"/>
      <c r="II52" s="65"/>
      <c r="IJ52" s="65"/>
      <c r="IK52" s="65"/>
      <c r="IL52" s="65"/>
      <c r="IM52" s="65"/>
      <c r="IN52" s="65"/>
      <c r="IO52" s="65"/>
      <c r="IP52" s="65"/>
      <c r="IQ52" s="65"/>
      <c r="IR52" s="65"/>
      <c r="IS52" s="65"/>
      <c r="IT52" s="65"/>
      <c r="IU52" s="65"/>
      <c r="IV52" s="65"/>
    </row>
    <row r="53" spans="1:256" ht="12.75" customHeight="1">
      <c r="A53" s="240">
        <v>33</v>
      </c>
      <c r="B53" s="241"/>
      <c r="C53" s="242"/>
      <c r="D53" s="242"/>
      <c r="E53" s="243"/>
      <c r="F53" s="65"/>
      <c r="G53" s="65"/>
      <c r="H53" s="65"/>
      <c r="I53" s="65"/>
      <c r="J53" s="65"/>
      <c r="K53" s="65"/>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c r="AQ53" s="65"/>
      <c r="AR53" s="65"/>
      <c r="AS53" s="65"/>
      <c r="AT53" s="65"/>
      <c r="AU53" s="65"/>
      <c r="AV53" s="65"/>
      <c r="AW53" s="65"/>
      <c r="AX53" s="65"/>
      <c r="AY53" s="65"/>
      <c r="AZ53" s="65"/>
      <c r="BA53" s="65"/>
      <c r="BB53" s="65"/>
      <c r="BC53" s="65"/>
      <c r="BD53" s="65"/>
      <c r="BE53" s="65"/>
      <c r="BF53" s="65"/>
      <c r="BG53" s="65"/>
      <c r="BH53" s="65"/>
      <c r="BI53" s="65"/>
      <c r="BJ53" s="65"/>
      <c r="BK53" s="65"/>
      <c r="BL53" s="65"/>
      <c r="BM53" s="65"/>
      <c r="BN53" s="65"/>
      <c r="BO53" s="65"/>
      <c r="BP53" s="65"/>
      <c r="BQ53" s="65"/>
      <c r="BR53" s="65"/>
      <c r="BS53" s="65"/>
      <c r="BT53" s="65"/>
      <c r="BU53" s="65"/>
      <c r="BV53" s="65"/>
      <c r="BW53" s="65"/>
      <c r="BX53" s="65"/>
      <c r="BY53" s="65"/>
      <c r="BZ53" s="65"/>
      <c r="CA53" s="65"/>
      <c r="CB53" s="65"/>
      <c r="CC53" s="65"/>
      <c r="CD53" s="65"/>
      <c r="CE53" s="65"/>
      <c r="CF53" s="65"/>
      <c r="CG53" s="65"/>
      <c r="CH53" s="65"/>
      <c r="CI53" s="65"/>
      <c r="CJ53" s="65"/>
      <c r="CK53" s="65"/>
      <c r="CL53" s="65"/>
      <c r="CM53" s="65"/>
      <c r="CN53" s="65"/>
      <c r="CO53" s="65"/>
      <c r="CP53" s="65"/>
      <c r="CQ53" s="65"/>
      <c r="CR53" s="65"/>
      <c r="CS53" s="65"/>
      <c r="CT53" s="65"/>
      <c r="CU53" s="65"/>
      <c r="CV53" s="65"/>
      <c r="CW53" s="65"/>
      <c r="CX53" s="65"/>
      <c r="CY53" s="65"/>
      <c r="CZ53" s="65"/>
      <c r="DA53" s="65"/>
      <c r="DB53" s="65"/>
      <c r="DC53" s="65"/>
      <c r="DD53" s="65"/>
      <c r="DE53" s="65"/>
      <c r="DF53" s="65"/>
      <c r="DG53" s="65"/>
      <c r="DH53" s="65"/>
      <c r="DI53" s="65"/>
      <c r="DJ53" s="65"/>
      <c r="DK53" s="65"/>
      <c r="DL53" s="65"/>
      <c r="DM53" s="65"/>
      <c r="DN53" s="65"/>
      <c r="DO53" s="65"/>
      <c r="DP53" s="65"/>
      <c r="DQ53" s="65"/>
      <c r="DR53" s="65"/>
      <c r="DS53" s="65"/>
      <c r="DT53" s="65"/>
      <c r="DU53" s="65"/>
      <c r="DV53" s="65"/>
      <c r="DW53" s="65"/>
      <c r="DX53" s="65"/>
      <c r="DY53" s="65"/>
      <c r="DZ53" s="65"/>
      <c r="EA53" s="65"/>
      <c r="EB53" s="65"/>
      <c r="EC53" s="65"/>
      <c r="ED53" s="65"/>
      <c r="EE53" s="65"/>
      <c r="EF53" s="65"/>
      <c r="EG53" s="65"/>
      <c r="EH53" s="65"/>
      <c r="EI53" s="65"/>
      <c r="EJ53" s="65"/>
      <c r="EK53" s="65"/>
      <c r="EL53" s="65"/>
      <c r="EM53" s="65"/>
      <c r="EN53" s="65"/>
      <c r="EO53" s="65"/>
      <c r="EP53" s="65"/>
      <c r="EQ53" s="65"/>
      <c r="ER53" s="65"/>
      <c r="ES53" s="65"/>
      <c r="ET53" s="65"/>
      <c r="EU53" s="65"/>
      <c r="EV53" s="65"/>
      <c r="EW53" s="65"/>
      <c r="EX53" s="65"/>
      <c r="EY53" s="65"/>
      <c r="EZ53" s="65"/>
      <c r="FA53" s="65"/>
      <c r="FB53" s="65"/>
      <c r="FC53" s="65"/>
      <c r="FD53" s="65"/>
      <c r="FE53" s="65"/>
      <c r="FF53" s="65"/>
      <c r="FG53" s="65"/>
      <c r="FH53" s="65"/>
      <c r="FI53" s="65"/>
      <c r="FJ53" s="65"/>
      <c r="FK53" s="65"/>
      <c r="FL53" s="65"/>
      <c r="FM53" s="65"/>
      <c r="FN53" s="65"/>
      <c r="FO53" s="65"/>
      <c r="FP53" s="65"/>
      <c r="FQ53" s="65"/>
      <c r="FR53" s="65"/>
      <c r="FS53" s="65"/>
      <c r="FT53" s="65"/>
      <c r="FU53" s="65"/>
      <c r="FV53" s="65"/>
      <c r="FW53" s="65"/>
      <c r="FX53" s="65"/>
      <c r="FY53" s="65"/>
      <c r="FZ53" s="65"/>
      <c r="GA53" s="65"/>
      <c r="GB53" s="65"/>
      <c r="GC53" s="65"/>
      <c r="GD53" s="65"/>
      <c r="GE53" s="65"/>
      <c r="GF53" s="65"/>
      <c r="GG53" s="65"/>
      <c r="GH53" s="65"/>
      <c r="GI53" s="65"/>
      <c r="GJ53" s="65"/>
      <c r="GK53" s="65"/>
      <c r="GL53" s="65"/>
      <c r="GM53" s="65"/>
      <c r="GN53" s="65"/>
      <c r="GO53" s="65"/>
      <c r="GP53" s="65"/>
      <c r="GQ53" s="65"/>
      <c r="GR53" s="65"/>
      <c r="GS53" s="65"/>
      <c r="GT53" s="65"/>
      <c r="GU53" s="65"/>
      <c r="GV53" s="65"/>
      <c r="GW53" s="65"/>
      <c r="GX53" s="65"/>
      <c r="GY53" s="65"/>
      <c r="GZ53" s="65"/>
      <c r="HA53" s="65"/>
      <c r="HB53" s="65"/>
      <c r="HC53" s="65"/>
      <c r="HD53" s="65"/>
      <c r="HE53" s="65"/>
      <c r="HF53" s="65"/>
      <c r="HG53" s="65"/>
      <c r="HH53" s="65"/>
      <c r="HI53" s="65"/>
      <c r="HJ53" s="65"/>
      <c r="HK53" s="65"/>
      <c r="HL53" s="65"/>
      <c r="HM53" s="65"/>
      <c r="HN53" s="65"/>
      <c r="HO53" s="65"/>
      <c r="HP53" s="65"/>
      <c r="HQ53" s="65"/>
      <c r="HR53" s="65"/>
      <c r="HS53" s="65"/>
      <c r="HT53" s="65"/>
      <c r="HU53" s="65"/>
      <c r="HV53" s="65"/>
      <c r="HW53" s="65"/>
      <c r="HX53" s="65"/>
      <c r="HY53" s="65"/>
      <c r="HZ53" s="65"/>
      <c r="IA53" s="65"/>
      <c r="IB53" s="65"/>
      <c r="IC53" s="65"/>
      <c r="ID53" s="65"/>
      <c r="IE53" s="65"/>
      <c r="IF53" s="65"/>
      <c r="IG53" s="65"/>
      <c r="IH53" s="65"/>
      <c r="II53" s="65"/>
      <c r="IJ53" s="65"/>
      <c r="IK53" s="65"/>
      <c r="IL53" s="65"/>
      <c r="IM53" s="65"/>
      <c r="IN53" s="65"/>
      <c r="IO53" s="65"/>
      <c r="IP53" s="65"/>
      <c r="IQ53" s="65"/>
      <c r="IR53" s="65"/>
      <c r="IS53" s="65"/>
      <c r="IT53" s="65"/>
      <c r="IU53" s="65"/>
      <c r="IV53" s="65"/>
    </row>
    <row r="54" spans="1:256" ht="12.75" customHeight="1">
      <c r="A54" s="240">
        <v>34</v>
      </c>
      <c r="B54" s="241"/>
      <c r="C54" s="242"/>
      <c r="D54" s="242"/>
      <c r="E54" s="243"/>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c r="CD54" s="65"/>
      <c r="CE54" s="65"/>
      <c r="CF54" s="65"/>
      <c r="CG54" s="65"/>
      <c r="CH54" s="65"/>
      <c r="CI54" s="65"/>
      <c r="CJ54" s="65"/>
      <c r="CK54" s="65"/>
      <c r="CL54" s="65"/>
      <c r="CM54" s="65"/>
      <c r="CN54" s="65"/>
      <c r="CO54" s="65"/>
      <c r="CP54" s="65"/>
      <c r="CQ54" s="65"/>
      <c r="CR54" s="65"/>
      <c r="CS54" s="65"/>
      <c r="CT54" s="65"/>
      <c r="CU54" s="65"/>
      <c r="CV54" s="65"/>
      <c r="CW54" s="65"/>
      <c r="CX54" s="65"/>
      <c r="CY54" s="65"/>
      <c r="CZ54" s="65"/>
      <c r="DA54" s="65"/>
      <c r="DB54" s="65"/>
      <c r="DC54" s="65"/>
      <c r="DD54" s="65"/>
      <c r="DE54" s="65"/>
      <c r="DF54" s="65"/>
      <c r="DG54" s="65"/>
      <c r="DH54" s="65"/>
      <c r="DI54" s="65"/>
      <c r="DJ54" s="65"/>
      <c r="DK54" s="65"/>
      <c r="DL54" s="65"/>
      <c r="DM54" s="65"/>
      <c r="DN54" s="65"/>
      <c r="DO54" s="65"/>
      <c r="DP54" s="65"/>
      <c r="DQ54" s="65"/>
      <c r="DR54" s="65"/>
      <c r="DS54" s="65"/>
      <c r="DT54" s="65"/>
      <c r="DU54" s="65"/>
      <c r="DV54" s="65"/>
      <c r="DW54" s="65"/>
      <c r="DX54" s="65"/>
      <c r="DY54" s="65"/>
      <c r="DZ54" s="65"/>
      <c r="EA54" s="65"/>
      <c r="EB54" s="65"/>
      <c r="EC54" s="65"/>
      <c r="ED54" s="65"/>
      <c r="EE54" s="65"/>
      <c r="EF54" s="65"/>
      <c r="EG54" s="65"/>
      <c r="EH54" s="65"/>
      <c r="EI54" s="65"/>
      <c r="EJ54" s="65"/>
      <c r="EK54" s="65"/>
      <c r="EL54" s="65"/>
      <c r="EM54" s="65"/>
      <c r="EN54" s="65"/>
      <c r="EO54" s="65"/>
      <c r="EP54" s="65"/>
      <c r="EQ54" s="65"/>
      <c r="ER54" s="65"/>
      <c r="ES54" s="65"/>
      <c r="ET54" s="65"/>
      <c r="EU54" s="65"/>
      <c r="EV54" s="65"/>
      <c r="EW54" s="65"/>
      <c r="EX54" s="65"/>
      <c r="EY54" s="65"/>
      <c r="EZ54" s="65"/>
      <c r="FA54" s="65"/>
      <c r="FB54" s="65"/>
      <c r="FC54" s="65"/>
      <c r="FD54" s="65"/>
      <c r="FE54" s="65"/>
      <c r="FF54" s="65"/>
      <c r="FG54" s="65"/>
      <c r="FH54" s="65"/>
      <c r="FI54" s="65"/>
      <c r="FJ54" s="65"/>
      <c r="FK54" s="65"/>
      <c r="FL54" s="65"/>
      <c r="FM54" s="65"/>
      <c r="FN54" s="65"/>
      <c r="FO54" s="65"/>
      <c r="FP54" s="65"/>
      <c r="FQ54" s="65"/>
      <c r="FR54" s="65"/>
      <c r="FS54" s="65"/>
      <c r="FT54" s="65"/>
      <c r="FU54" s="65"/>
      <c r="FV54" s="65"/>
      <c r="FW54" s="65"/>
      <c r="FX54" s="65"/>
      <c r="FY54" s="65"/>
      <c r="FZ54" s="65"/>
      <c r="GA54" s="65"/>
      <c r="GB54" s="65"/>
      <c r="GC54" s="65"/>
      <c r="GD54" s="65"/>
      <c r="GE54" s="65"/>
      <c r="GF54" s="65"/>
      <c r="GG54" s="65"/>
      <c r="GH54" s="65"/>
      <c r="GI54" s="65"/>
      <c r="GJ54" s="65"/>
      <c r="GK54" s="65"/>
      <c r="GL54" s="65"/>
      <c r="GM54" s="65"/>
      <c r="GN54" s="65"/>
      <c r="GO54" s="65"/>
      <c r="GP54" s="65"/>
      <c r="GQ54" s="65"/>
      <c r="GR54" s="65"/>
      <c r="GS54" s="65"/>
      <c r="GT54" s="65"/>
      <c r="GU54" s="65"/>
      <c r="GV54" s="65"/>
      <c r="GW54" s="65"/>
      <c r="GX54" s="65"/>
      <c r="GY54" s="65"/>
      <c r="GZ54" s="65"/>
      <c r="HA54" s="65"/>
      <c r="HB54" s="65"/>
      <c r="HC54" s="65"/>
      <c r="HD54" s="65"/>
      <c r="HE54" s="65"/>
      <c r="HF54" s="65"/>
      <c r="HG54" s="65"/>
      <c r="HH54" s="65"/>
      <c r="HI54" s="65"/>
      <c r="HJ54" s="65"/>
      <c r="HK54" s="65"/>
      <c r="HL54" s="65"/>
      <c r="HM54" s="65"/>
      <c r="HN54" s="65"/>
      <c r="HO54" s="65"/>
      <c r="HP54" s="65"/>
      <c r="HQ54" s="65"/>
      <c r="HR54" s="65"/>
      <c r="HS54" s="65"/>
      <c r="HT54" s="65"/>
      <c r="HU54" s="65"/>
      <c r="HV54" s="65"/>
      <c r="HW54" s="65"/>
      <c r="HX54" s="65"/>
      <c r="HY54" s="65"/>
      <c r="HZ54" s="65"/>
      <c r="IA54" s="65"/>
      <c r="IB54" s="65"/>
      <c r="IC54" s="65"/>
      <c r="ID54" s="65"/>
      <c r="IE54" s="65"/>
      <c r="IF54" s="65"/>
      <c r="IG54" s="65"/>
      <c r="IH54" s="65"/>
      <c r="II54" s="65"/>
      <c r="IJ54" s="65"/>
      <c r="IK54" s="65"/>
      <c r="IL54" s="65"/>
      <c r="IM54" s="65"/>
      <c r="IN54" s="65"/>
      <c r="IO54" s="65"/>
      <c r="IP54" s="65"/>
      <c r="IQ54" s="65"/>
      <c r="IR54" s="65"/>
      <c r="IS54" s="65"/>
      <c r="IT54" s="65"/>
      <c r="IU54" s="65"/>
      <c r="IV54" s="65"/>
    </row>
    <row r="55" spans="1:256" ht="12.75" customHeight="1">
      <c r="A55" s="240">
        <v>35</v>
      </c>
      <c r="B55" s="241"/>
      <c r="C55" s="242"/>
      <c r="D55" s="242"/>
      <c r="E55" s="243"/>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c r="BW55" s="65"/>
      <c r="BX55" s="65"/>
      <c r="BY55" s="65"/>
      <c r="BZ55" s="65"/>
      <c r="CA55" s="65"/>
      <c r="CB55" s="65"/>
      <c r="CC55" s="65"/>
      <c r="CD55" s="65"/>
      <c r="CE55" s="65"/>
      <c r="CF55" s="65"/>
      <c r="CG55" s="65"/>
      <c r="CH55" s="65"/>
      <c r="CI55" s="65"/>
      <c r="CJ55" s="65"/>
      <c r="CK55" s="65"/>
      <c r="CL55" s="65"/>
      <c r="CM55" s="65"/>
      <c r="CN55" s="65"/>
      <c r="CO55" s="65"/>
      <c r="CP55" s="65"/>
      <c r="CQ55" s="65"/>
      <c r="CR55" s="65"/>
      <c r="CS55" s="65"/>
      <c r="CT55" s="65"/>
      <c r="CU55" s="65"/>
      <c r="CV55" s="65"/>
      <c r="CW55" s="65"/>
      <c r="CX55" s="65"/>
      <c r="CY55" s="65"/>
      <c r="CZ55" s="65"/>
      <c r="DA55" s="65"/>
      <c r="DB55" s="65"/>
      <c r="DC55" s="65"/>
      <c r="DD55" s="65"/>
      <c r="DE55" s="65"/>
      <c r="DF55" s="65"/>
      <c r="DG55" s="65"/>
      <c r="DH55" s="65"/>
      <c r="DI55" s="65"/>
      <c r="DJ55" s="65"/>
      <c r="DK55" s="65"/>
      <c r="DL55" s="65"/>
      <c r="DM55" s="65"/>
      <c r="DN55" s="65"/>
      <c r="DO55" s="65"/>
      <c r="DP55" s="65"/>
      <c r="DQ55" s="65"/>
      <c r="DR55" s="65"/>
      <c r="DS55" s="65"/>
      <c r="DT55" s="65"/>
      <c r="DU55" s="65"/>
      <c r="DV55" s="65"/>
      <c r="DW55" s="65"/>
      <c r="DX55" s="65"/>
      <c r="DY55" s="65"/>
      <c r="DZ55" s="65"/>
      <c r="EA55" s="65"/>
      <c r="EB55" s="65"/>
      <c r="EC55" s="65"/>
      <c r="ED55" s="65"/>
      <c r="EE55" s="65"/>
      <c r="EF55" s="65"/>
      <c r="EG55" s="65"/>
      <c r="EH55" s="65"/>
      <c r="EI55" s="65"/>
      <c r="EJ55" s="65"/>
      <c r="EK55" s="65"/>
      <c r="EL55" s="65"/>
      <c r="EM55" s="65"/>
      <c r="EN55" s="65"/>
      <c r="EO55" s="65"/>
      <c r="EP55" s="65"/>
      <c r="EQ55" s="65"/>
      <c r="ER55" s="65"/>
      <c r="ES55" s="65"/>
      <c r="ET55" s="65"/>
      <c r="EU55" s="65"/>
      <c r="EV55" s="65"/>
      <c r="EW55" s="65"/>
      <c r="EX55" s="65"/>
      <c r="EY55" s="65"/>
      <c r="EZ55" s="65"/>
      <c r="FA55" s="65"/>
      <c r="FB55" s="65"/>
      <c r="FC55" s="65"/>
      <c r="FD55" s="65"/>
      <c r="FE55" s="65"/>
      <c r="FF55" s="65"/>
      <c r="FG55" s="65"/>
      <c r="FH55" s="65"/>
      <c r="FI55" s="65"/>
      <c r="FJ55" s="65"/>
      <c r="FK55" s="65"/>
      <c r="FL55" s="65"/>
      <c r="FM55" s="65"/>
      <c r="FN55" s="65"/>
      <c r="FO55" s="65"/>
      <c r="FP55" s="65"/>
      <c r="FQ55" s="65"/>
      <c r="FR55" s="65"/>
      <c r="FS55" s="65"/>
      <c r="FT55" s="65"/>
      <c r="FU55" s="65"/>
      <c r="FV55" s="65"/>
      <c r="FW55" s="65"/>
      <c r="FX55" s="65"/>
      <c r="FY55" s="65"/>
      <c r="FZ55" s="65"/>
      <c r="GA55" s="65"/>
      <c r="GB55" s="65"/>
      <c r="GC55" s="65"/>
      <c r="GD55" s="65"/>
      <c r="GE55" s="65"/>
      <c r="GF55" s="65"/>
      <c r="GG55" s="65"/>
      <c r="GH55" s="65"/>
      <c r="GI55" s="65"/>
      <c r="GJ55" s="65"/>
      <c r="GK55" s="65"/>
      <c r="GL55" s="65"/>
      <c r="GM55" s="65"/>
      <c r="GN55" s="65"/>
      <c r="GO55" s="65"/>
      <c r="GP55" s="65"/>
      <c r="GQ55" s="65"/>
      <c r="GR55" s="65"/>
      <c r="GS55" s="65"/>
      <c r="GT55" s="65"/>
      <c r="GU55" s="65"/>
      <c r="GV55" s="65"/>
      <c r="GW55" s="65"/>
      <c r="GX55" s="65"/>
      <c r="GY55" s="65"/>
      <c r="GZ55" s="65"/>
      <c r="HA55" s="65"/>
      <c r="HB55" s="65"/>
      <c r="HC55" s="65"/>
      <c r="HD55" s="65"/>
      <c r="HE55" s="65"/>
      <c r="HF55" s="65"/>
      <c r="HG55" s="65"/>
      <c r="HH55" s="65"/>
      <c r="HI55" s="65"/>
      <c r="HJ55" s="65"/>
      <c r="HK55" s="65"/>
      <c r="HL55" s="65"/>
      <c r="HM55" s="65"/>
      <c r="HN55" s="65"/>
      <c r="HO55" s="65"/>
      <c r="HP55" s="65"/>
      <c r="HQ55" s="65"/>
      <c r="HR55" s="65"/>
      <c r="HS55" s="65"/>
      <c r="HT55" s="65"/>
      <c r="HU55" s="65"/>
      <c r="HV55" s="65"/>
      <c r="HW55" s="65"/>
      <c r="HX55" s="65"/>
      <c r="HY55" s="65"/>
      <c r="HZ55" s="65"/>
      <c r="IA55" s="65"/>
      <c r="IB55" s="65"/>
      <c r="IC55" s="65"/>
      <c r="ID55" s="65"/>
      <c r="IE55" s="65"/>
      <c r="IF55" s="65"/>
      <c r="IG55" s="65"/>
      <c r="IH55" s="65"/>
      <c r="II55" s="65"/>
      <c r="IJ55" s="65"/>
      <c r="IK55" s="65"/>
      <c r="IL55" s="65"/>
      <c r="IM55" s="65"/>
      <c r="IN55" s="65"/>
      <c r="IO55" s="65"/>
      <c r="IP55" s="65"/>
      <c r="IQ55" s="65"/>
      <c r="IR55" s="65"/>
      <c r="IS55" s="65"/>
      <c r="IT55" s="65"/>
      <c r="IU55" s="65"/>
      <c r="IV55" s="65"/>
    </row>
    <row r="56" spans="1:256" ht="13.5" customHeight="1">
      <c r="A56" s="240">
        <v>36</v>
      </c>
      <c r="B56" s="241"/>
      <c r="C56" s="242"/>
      <c r="D56" s="242"/>
      <c r="E56" s="243"/>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65"/>
      <c r="CC56" s="65"/>
      <c r="CD56" s="65"/>
      <c r="CE56" s="65"/>
      <c r="CF56" s="65"/>
      <c r="CG56" s="65"/>
      <c r="CH56" s="65"/>
      <c r="CI56" s="65"/>
      <c r="CJ56" s="65"/>
      <c r="CK56" s="65"/>
      <c r="CL56" s="65"/>
      <c r="CM56" s="65"/>
      <c r="CN56" s="65"/>
      <c r="CO56" s="65"/>
      <c r="CP56" s="65"/>
      <c r="CQ56" s="65"/>
      <c r="CR56" s="65"/>
      <c r="CS56" s="65"/>
      <c r="CT56" s="65"/>
      <c r="CU56" s="65"/>
      <c r="CV56" s="65"/>
      <c r="CW56" s="65"/>
      <c r="CX56" s="65"/>
      <c r="CY56" s="65"/>
      <c r="CZ56" s="65"/>
      <c r="DA56" s="65"/>
      <c r="DB56" s="65"/>
      <c r="DC56" s="65"/>
      <c r="DD56" s="65"/>
      <c r="DE56" s="65"/>
      <c r="DF56" s="65"/>
      <c r="DG56" s="65"/>
      <c r="DH56" s="65"/>
      <c r="DI56" s="65"/>
      <c r="DJ56" s="65"/>
      <c r="DK56" s="65"/>
      <c r="DL56" s="65"/>
      <c r="DM56" s="65"/>
      <c r="DN56" s="65"/>
      <c r="DO56" s="65"/>
      <c r="DP56" s="65"/>
      <c r="DQ56" s="65"/>
      <c r="DR56" s="65"/>
      <c r="DS56" s="65"/>
      <c r="DT56" s="65"/>
      <c r="DU56" s="65"/>
      <c r="DV56" s="65"/>
      <c r="DW56" s="65"/>
      <c r="DX56" s="65"/>
      <c r="DY56" s="65"/>
      <c r="DZ56" s="65"/>
      <c r="EA56" s="65"/>
      <c r="EB56" s="65"/>
      <c r="EC56" s="65"/>
      <c r="ED56" s="65"/>
      <c r="EE56" s="65"/>
      <c r="EF56" s="65"/>
      <c r="EG56" s="65"/>
      <c r="EH56" s="65"/>
      <c r="EI56" s="65"/>
      <c r="EJ56" s="65"/>
      <c r="EK56" s="65"/>
      <c r="EL56" s="65"/>
      <c r="EM56" s="65"/>
      <c r="EN56" s="65"/>
      <c r="EO56" s="65"/>
      <c r="EP56" s="65"/>
      <c r="EQ56" s="65"/>
      <c r="ER56" s="65"/>
      <c r="ES56" s="65"/>
      <c r="ET56" s="65"/>
      <c r="EU56" s="65"/>
      <c r="EV56" s="65"/>
      <c r="EW56" s="65"/>
      <c r="EX56" s="65"/>
      <c r="EY56" s="65"/>
      <c r="EZ56" s="65"/>
      <c r="FA56" s="65"/>
      <c r="FB56" s="65"/>
      <c r="FC56" s="65"/>
      <c r="FD56" s="65"/>
      <c r="FE56" s="65"/>
      <c r="FF56" s="65"/>
      <c r="FG56" s="65"/>
      <c r="FH56" s="65"/>
      <c r="FI56" s="65"/>
      <c r="FJ56" s="65"/>
      <c r="FK56" s="65"/>
      <c r="FL56" s="65"/>
      <c r="FM56" s="65"/>
      <c r="FN56" s="65"/>
      <c r="FO56" s="65"/>
      <c r="FP56" s="65"/>
      <c r="FQ56" s="65"/>
      <c r="FR56" s="65"/>
      <c r="FS56" s="65"/>
      <c r="FT56" s="65"/>
      <c r="FU56" s="65"/>
      <c r="FV56" s="65"/>
      <c r="FW56" s="65"/>
      <c r="FX56" s="65"/>
      <c r="FY56" s="65"/>
      <c r="FZ56" s="65"/>
      <c r="GA56" s="65"/>
      <c r="GB56" s="65"/>
      <c r="GC56" s="65"/>
      <c r="GD56" s="65"/>
      <c r="GE56" s="65"/>
      <c r="GF56" s="65"/>
      <c r="GG56" s="65"/>
      <c r="GH56" s="65"/>
      <c r="GI56" s="65"/>
      <c r="GJ56" s="65"/>
      <c r="GK56" s="65"/>
      <c r="GL56" s="65"/>
      <c r="GM56" s="65"/>
      <c r="GN56" s="65"/>
      <c r="GO56" s="65"/>
      <c r="GP56" s="65"/>
      <c r="GQ56" s="65"/>
      <c r="GR56" s="65"/>
      <c r="GS56" s="65"/>
      <c r="GT56" s="65"/>
      <c r="GU56" s="65"/>
      <c r="GV56" s="65"/>
      <c r="GW56" s="65"/>
      <c r="GX56" s="65"/>
      <c r="GY56" s="65"/>
      <c r="GZ56" s="65"/>
      <c r="HA56" s="65"/>
      <c r="HB56" s="65"/>
      <c r="HC56" s="65"/>
      <c r="HD56" s="65"/>
      <c r="HE56" s="65"/>
      <c r="HF56" s="65"/>
      <c r="HG56" s="65"/>
      <c r="HH56" s="65"/>
      <c r="HI56" s="65"/>
      <c r="HJ56" s="65"/>
      <c r="HK56" s="65"/>
      <c r="HL56" s="65"/>
      <c r="HM56" s="65"/>
      <c r="HN56" s="65"/>
      <c r="HO56" s="65"/>
      <c r="HP56" s="65"/>
      <c r="HQ56" s="65"/>
      <c r="HR56" s="65"/>
      <c r="HS56" s="65"/>
      <c r="HT56" s="65"/>
      <c r="HU56" s="65"/>
      <c r="HV56" s="65"/>
      <c r="HW56" s="65"/>
      <c r="HX56" s="65"/>
      <c r="HY56" s="65"/>
      <c r="HZ56" s="65"/>
      <c r="IA56" s="65"/>
      <c r="IB56" s="65"/>
      <c r="IC56" s="65"/>
      <c r="ID56" s="65"/>
      <c r="IE56" s="65"/>
      <c r="IF56" s="65"/>
      <c r="IG56" s="65"/>
      <c r="IH56" s="65"/>
      <c r="II56" s="65"/>
      <c r="IJ56" s="65"/>
      <c r="IK56" s="65"/>
      <c r="IL56" s="65"/>
      <c r="IM56" s="65"/>
      <c r="IN56" s="65"/>
      <c r="IO56" s="65"/>
      <c r="IP56" s="65"/>
      <c r="IQ56" s="65"/>
      <c r="IR56" s="65"/>
      <c r="IS56" s="65"/>
      <c r="IT56" s="65"/>
      <c r="IU56" s="65"/>
      <c r="IV56" s="65"/>
    </row>
    <row r="57" spans="1:256" ht="12.75" customHeight="1">
      <c r="A57" s="240">
        <v>37</v>
      </c>
      <c r="B57" s="241"/>
      <c r="C57" s="242"/>
      <c r="D57" s="242"/>
      <c r="E57" s="243"/>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65"/>
      <c r="CC57" s="65"/>
      <c r="CD57" s="65"/>
      <c r="CE57" s="65"/>
      <c r="CF57" s="65"/>
      <c r="CG57" s="65"/>
      <c r="CH57" s="65"/>
      <c r="CI57" s="65"/>
      <c r="CJ57" s="65"/>
      <c r="CK57" s="65"/>
      <c r="CL57" s="65"/>
      <c r="CM57" s="65"/>
      <c r="CN57" s="65"/>
      <c r="CO57" s="65"/>
      <c r="CP57" s="65"/>
      <c r="CQ57" s="65"/>
      <c r="CR57" s="65"/>
      <c r="CS57" s="65"/>
      <c r="CT57" s="65"/>
      <c r="CU57" s="65"/>
      <c r="CV57" s="65"/>
      <c r="CW57" s="65"/>
      <c r="CX57" s="65"/>
      <c r="CY57" s="65"/>
      <c r="CZ57" s="65"/>
      <c r="DA57" s="65"/>
      <c r="DB57" s="65"/>
      <c r="DC57" s="65"/>
      <c r="DD57" s="65"/>
      <c r="DE57" s="65"/>
      <c r="DF57" s="65"/>
      <c r="DG57" s="65"/>
      <c r="DH57" s="65"/>
      <c r="DI57" s="65"/>
      <c r="DJ57" s="65"/>
      <c r="DK57" s="65"/>
      <c r="DL57" s="65"/>
      <c r="DM57" s="65"/>
      <c r="DN57" s="65"/>
      <c r="DO57" s="65"/>
      <c r="DP57" s="65"/>
      <c r="DQ57" s="65"/>
      <c r="DR57" s="65"/>
      <c r="DS57" s="65"/>
      <c r="DT57" s="65"/>
      <c r="DU57" s="65"/>
      <c r="DV57" s="65"/>
      <c r="DW57" s="65"/>
      <c r="DX57" s="65"/>
      <c r="DY57" s="65"/>
      <c r="DZ57" s="65"/>
      <c r="EA57" s="65"/>
      <c r="EB57" s="65"/>
      <c r="EC57" s="65"/>
      <c r="ED57" s="65"/>
      <c r="EE57" s="65"/>
      <c r="EF57" s="65"/>
      <c r="EG57" s="65"/>
      <c r="EH57" s="65"/>
      <c r="EI57" s="65"/>
      <c r="EJ57" s="65"/>
      <c r="EK57" s="65"/>
      <c r="EL57" s="65"/>
      <c r="EM57" s="65"/>
      <c r="EN57" s="65"/>
      <c r="EO57" s="65"/>
      <c r="EP57" s="65"/>
      <c r="EQ57" s="65"/>
      <c r="ER57" s="65"/>
      <c r="ES57" s="65"/>
      <c r="ET57" s="65"/>
      <c r="EU57" s="65"/>
      <c r="EV57" s="65"/>
      <c r="EW57" s="65"/>
      <c r="EX57" s="65"/>
      <c r="EY57" s="65"/>
      <c r="EZ57" s="65"/>
      <c r="FA57" s="65"/>
      <c r="FB57" s="65"/>
      <c r="FC57" s="65"/>
      <c r="FD57" s="65"/>
      <c r="FE57" s="65"/>
      <c r="FF57" s="65"/>
      <c r="FG57" s="65"/>
      <c r="FH57" s="65"/>
      <c r="FI57" s="65"/>
      <c r="FJ57" s="65"/>
      <c r="FK57" s="65"/>
      <c r="FL57" s="65"/>
      <c r="FM57" s="65"/>
      <c r="FN57" s="65"/>
      <c r="FO57" s="65"/>
      <c r="FP57" s="65"/>
      <c r="FQ57" s="65"/>
      <c r="FR57" s="65"/>
      <c r="FS57" s="65"/>
      <c r="FT57" s="65"/>
      <c r="FU57" s="65"/>
      <c r="FV57" s="65"/>
      <c r="FW57" s="65"/>
      <c r="FX57" s="65"/>
      <c r="FY57" s="65"/>
      <c r="FZ57" s="65"/>
      <c r="GA57" s="65"/>
      <c r="GB57" s="65"/>
      <c r="GC57" s="65"/>
      <c r="GD57" s="65"/>
      <c r="GE57" s="65"/>
      <c r="GF57" s="65"/>
      <c r="GG57" s="65"/>
      <c r="GH57" s="65"/>
      <c r="GI57" s="65"/>
      <c r="GJ57" s="65"/>
      <c r="GK57" s="65"/>
      <c r="GL57" s="65"/>
      <c r="GM57" s="65"/>
      <c r="GN57" s="65"/>
      <c r="GO57" s="65"/>
      <c r="GP57" s="65"/>
      <c r="GQ57" s="65"/>
      <c r="GR57" s="65"/>
      <c r="GS57" s="65"/>
      <c r="GT57" s="65"/>
      <c r="GU57" s="65"/>
      <c r="GV57" s="65"/>
      <c r="GW57" s="65"/>
      <c r="GX57" s="65"/>
      <c r="GY57" s="65"/>
      <c r="GZ57" s="65"/>
      <c r="HA57" s="65"/>
      <c r="HB57" s="65"/>
      <c r="HC57" s="65"/>
      <c r="HD57" s="65"/>
      <c r="HE57" s="65"/>
      <c r="HF57" s="65"/>
      <c r="HG57" s="65"/>
      <c r="HH57" s="65"/>
      <c r="HI57" s="65"/>
      <c r="HJ57" s="65"/>
      <c r="HK57" s="65"/>
      <c r="HL57" s="65"/>
      <c r="HM57" s="65"/>
      <c r="HN57" s="65"/>
      <c r="HO57" s="65"/>
      <c r="HP57" s="65"/>
      <c r="HQ57" s="65"/>
      <c r="HR57" s="65"/>
      <c r="HS57" s="65"/>
      <c r="HT57" s="65"/>
      <c r="HU57" s="65"/>
      <c r="HV57" s="65"/>
      <c r="HW57" s="65"/>
      <c r="HX57" s="65"/>
      <c r="HY57" s="65"/>
      <c r="HZ57" s="65"/>
      <c r="IA57" s="65"/>
      <c r="IB57" s="65"/>
      <c r="IC57" s="65"/>
      <c r="ID57" s="65"/>
      <c r="IE57" s="65"/>
      <c r="IF57" s="65"/>
      <c r="IG57" s="65"/>
      <c r="IH57" s="65"/>
      <c r="II57" s="65"/>
      <c r="IJ57" s="65"/>
      <c r="IK57" s="65"/>
      <c r="IL57" s="65"/>
      <c r="IM57" s="65"/>
      <c r="IN57" s="65"/>
      <c r="IO57" s="65"/>
      <c r="IP57" s="65"/>
      <c r="IQ57" s="65"/>
      <c r="IR57" s="65"/>
      <c r="IS57" s="65"/>
      <c r="IT57" s="65"/>
      <c r="IU57" s="65"/>
      <c r="IV57" s="65"/>
    </row>
    <row r="58" spans="1:256" ht="12.75" customHeight="1">
      <c r="A58" s="240">
        <v>38</v>
      </c>
      <c r="B58" s="241"/>
      <c r="C58" s="242"/>
      <c r="D58" s="242"/>
      <c r="E58" s="243"/>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c r="BZ58" s="65"/>
      <c r="CA58" s="65"/>
      <c r="CB58" s="65"/>
      <c r="CC58" s="65"/>
      <c r="CD58" s="65"/>
      <c r="CE58" s="65"/>
      <c r="CF58" s="65"/>
      <c r="CG58" s="65"/>
      <c r="CH58" s="65"/>
      <c r="CI58" s="65"/>
      <c r="CJ58" s="65"/>
      <c r="CK58" s="65"/>
      <c r="CL58" s="65"/>
      <c r="CM58" s="65"/>
      <c r="CN58" s="65"/>
      <c r="CO58" s="65"/>
      <c r="CP58" s="65"/>
      <c r="CQ58" s="65"/>
      <c r="CR58" s="65"/>
      <c r="CS58" s="65"/>
      <c r="CT58" s="65"/>
      <c r="CU58" s="65"/>
      <c r="CV58" s="65"/>
      <c r="CW58" s="65"/>
      <c r="CX58" s="65"/>
      <c r="CY58" s="65"/>
      <c r="CZ58" s="65"/>
      <c r="DA58" s="65"/>
      <c r="DB58" s="65"/>
      <c r="DC58" s="65"/>
      <c r="DD58" s="65"/>
      <c r="DE58" s="65"/>
      <c r="DF58" s="65"/>
      <c r="DG58" s="65"/>
      <c r="DH58" s="65"/>
      <c r="DI58" s="65"/>
      <c r="DJ58" s="65"/>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65"/>
      <c r="ET58" s="65"/>
      <c r="EU58" s="65"/>
      <c r="EV58" s="65"/>
      <c r="EW58" s="65"/>
      <c r="EX58" s="65"/>
      <c r="EY58" s="65"/>
      <c r="EZ58" s="65"/>
      <c r="FA58" s="65"/>
      <c r="FB58" s="65"/>
      <c r="FC58" s="65"/>
      <c r="FD58" s="65"/>
      <c r="FE58" s="65"/>
      <c r="FF58" s="65"/>
      <c r="FG58" s="65"/>
      <c r="FH58" s="65"/>
      <c r="FI58" s="65"/>
      <c r="FJ58" s="65"/>
      <c r="FK58" s="65"/>
      <c r="FL58" s="65"/>
      <c r="FM58" s="65"/>
      <c r="FN58" s="65"/>
      <c r="FO58" s="65"/>
      <c r="FP58" s="65"/>
      <c r="FQ58" s="65"/>
      <c r="FR58" s="65"/>
      <c r="FS58" s="65"/>
      <c r="FT58" s="65"/>
      <c r="FU58" s="65"/>
      <c r="FV58" s="65"/>
      <c r="FW58" s="65"/>
      <c r="FX58" s="65"/>
      <c r="FY58" s="65"/>
      <c r="FZ58" s="65"/>
      <c r="GA58" s="65"/>
      <c r="GB58" s="65"/>
      <c r="GC58" s="65"/>
      <c r="GD58" s="65"/>
      <c r="GE58" s="65"/>
      <c r="GF58" s="65"/>
      <c r="GG58" s="65"/>
      <c r="GH58" s="65"/>
      <c r="GI58" s="65"/>
      <c r="GJ58" s="65"/>
      <c r="GK58" s="65"/>
      <c r="GL58" s="65"/>
      <c r="GM58" s="65"/>
      <c r="GN58" s="65"/>
      <c r="GO58" s="65"/>
      <c r="GP58" s="65"/>
      <c r="GQ58" s="65"/>
      <c r="GR58" s="65"/>
      <c r="GS58" s="65"/>
      <c r="GT58" s="65"/>
      <c r="GU58" s="65"/>
      <c r="GV58" s="65"/>
      <c r="GW58" s="65"/>
      <c r="GX58" s="65"/>
      <c r="GY58" s="65"/>
      <c r="GZ58" s="65"/>
      <c r="HA58" s="65"/>
      <c r="HB58" s="65"/>
      <c r="HC58" s="65"/>
      <c r="HD58" s="65"/>
      <c r="HE58" s="65"/>
      <c r="HF58" s="65"/>
      <c r="HG58" s="65"/>
      <c r="HH58" s="65"/>
      <c r="HI58" s="65"/>
      <c r="HJ58" s="65"/>
      <c r="HK58" s="65"/>
      <c r="HL58" s="65"/>
      <c r="HM58" s="65"/>
      <c r="HN58" s="65"/>
      <c r="HO58" s="65"/>
      <c r="HP58" s="65"/>
      <c r="HQ58" s="65"/>
      <c r="HR58" s="65"/>
      <c r="HS58" s="65"/>
      <c r="HT58" s="65"/>
      <c r="HU58" s="65"/>
      <c r="HV58" s="65"/>
      <c r="HW58" s="65"/>
      <c r="HX58" s="65"/>
      <c r="HY58" s="65"/>
      <c r="HZ58" s="65"/>
      <c r="IA58" s="65"/>
      <c r="IB58" s="65"/>
      <c r="IC58" s="65"/>
      <c r="ID58" s="65"/>
      <c r="IE58" s="65"/>
      <c r="IF58" s="65"/>
      <c r="IG58" s="65"/>
      <c r="IH58" s="65"/>
      <c r="II58" s="65"/>
      <c r="IJ58" s="65"/>
      <c r="IK58" s="65"/>
      <c r="IL58" s="65"/>
      <c r="IM58" s="65"/>
      <c r="IN58" s="65"/>
      <c r="IO58" s="65"/>
      <c r="IP58" s="65"/>
      <c r="IQ58" s="65"/>
      <c r="IR58" s="65"/>
      <c r="IS58" s="65"/>
      <c r="IT58" s="65"/>
      <c r="IU58" s="65"/>
      <c r="IV58" s="65"/>
    </row>
    <row r="59" spans="1:256" ht="12" customHeight="1">
      <c r="A59" s="240">
        <v>39</v>
      </c>
      <c r="B59" s="241"/>
      <c r="C59" s="242"/>
      <c r="D59" s="242"/>
      <c r="E59" s="243"/>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65"/>
      <c r="CA59" s="65"/>
      <c r="CB59" s="65"/>
      <c r="CC59" s="65"/>
      <c r="CD59" s="65"/>
      <c r="CE59" s="65"/>
      <c r="CF59" s="65"/>
      <c r="CG59" s="65"/>
      <c r="CH59" s="65"/>
      <c r="CI59" s="65"/>
      <c r="CJ59" s="65"/>
      <c r="CK59" s="65"/>
      <c r="CL59" s="65"/>
      <c r="CM59" s="65"/>
      <c r="CN59" s="65"/>
      <c r="CO59" s="65"/>
      <c r="CP59" s="65"/>
      <c r="CQ59" s="65"/>
      <c r="CR59" s="65"/>
      <c r="CS59" s="65"/>
      <c r="CT59" s="65"/>
      <c r="CU59" s="65"/>
      <c r="CV59" s="65"/>
      <c r="CW59" s="65"/>
      <c r="CX59" s="65"/>
      <c r="CY59" s="65"/>
      <c r="CZ59" s="65"/>
      <c r="DA59" s="65"/>
      <c r="DB59" s="65"/>
      <c r="DC59" s="65"/>
      <c r="DD59" s="65"/>
      <c r="DE59" s="65"/>
      <c r="DF59" s="65"/>
      <c r="DG59" s="65"/>
      <c r="DH59" s="65"/>
      <c r="DI59" s="65"/>
      <c r="DJ59" s="65"/>
      <c r="DK59" s="65"/>
      <c r="DL59" s="65"/>
      <c r="DM59" s="65"/>
      <c r="DN59" s="65"/>
      <c r="DO59" s="65"/>
      <c r="DP59" s="65"/>
      <c r="DQ59" s="65"/>
      <c r="DR59" s="65"/>
      <c r="DS59" s="65"/>
      <c r="DT59" s="65"/>
      <c r="DU59" s="65"/>
      <c r="DV59" s="65"/>
      <c r="DW59" s="65"/>
      <c r="DX59" s="65"/>
      <c r="DY59" s="65"/>
      <c r="DZ59" s="65"/>
      <c r="EA59" s="65"/>
      <c r="EB59" s="65"/>
      <c r="EC59" s="65"/>
      <c r="ED59" s="65"/>
      <c r="EE59" s="65"/>
      <c r="EF59" s="65"/>
      <c r="EG59" s="65"/>
      <c r="EH59" s="65"/>
      <c r="EI59" s="65"/>
      <c r="EJ59" s="65"/>
      <c r="EK59" s="65"/>
      <c r="EL59" s="65"/>
      <c r="EM59" s="65"/>
      <c r="EN59" s="65"/>
      <c r="EO59" s="65"/>
      <c r="EP59" s="65"/>
      <c r="EQ59" s="65"/>
      <c r="ER59" s="65"/>
      <c r="ES59" s="65"/>
      <c r="ET59" s="65"/>
      <c r="EU59" s="65"/>
      <c r="EV59" s="65"/>
      <c r="EW59" s="65"/>
      <c r="EX59" s="65"/>
      <c r="EY59" s="65"/>
      <c r="EZ59" s="65"/>
      <c r="FA59" s="65"/>
      <c r="FB59" s="65"/>
      <c r="FC59" s="65"/>
      <c r="FD59" s="65"/>
      <c r="FE59" s="65"/>
      <c r="FF59" s="65"/>
      <c r="FG59" s="65"/>
      <c r="FH59" s="65"/>
      <c r="FI59" s="65"/>
      <c r="FJ59" s="65"/>
      <c r="FK59" s="65"/>
      <c r="FL59" s="65"/>
      <c r="FM59" s="65"/>
      <c r="FN59" s="65"/>
      <c r="FO59" s="65"/>
      <c r="FP59" s="65"/>
      <c r="FQ59" s="65"/>
      <c r="FR59" s="65"/>
      <c r="FS59" s="65"/>
      <c r="FT59" s="65"/>
      <c r="FU59" s="65"/>
      <c r="FV59" s="65"/>
      <c r="FW59" s="65"/>
      <c r="FX59" s="65"/>
      <c r="FY59" s="65"/>
      <c r="FZ59" s="65"/>
      <c r="GA59" s="65"/>
      <c r="GB59" s="65"/>
      <c r="GC59" s="65"/>
      <c r="GD59" s="65"/>
      <c r="GE59" s="65"/>
      <c r="GF59" s="65"/>
      <c r="GG59" s="65"/>
      <c r="GH59" s="65"/>
      <c r="GI59" s="65"/>
      <c r="GJ59" s="65"/>
      <c r="GK59" s="65"/>
      <c r="GL59" s="65"/>
      <c r="GM59" s="65"/>
      <c r="GN59" s="65"/>
      <c r="GO59" s="65"/>
      <c r="GP59" s="65"/>
      <c r="GQ59" s="65"/>
      <c r="GR59" s="65"/>
      <c r="GS59" s="65"/>
      <c r="GT59" s="65"/>
      <c r="GU59" s="65"/>
      <c r="GV59" s="65"/>
      <c r="GW59" s="65"/>
      <c r="GX59" s="65"/>
      <c r="GY59" s="65"/>
      <c r="GZ59" s="65"/>
      <c r="HA59" s="65"/>
      <c r="HB59" s="65"/>
      <c r="HC59" s="65"/>
      <c r="HD59" s="65"/>
      <c r="HE59" s="65"/>
      <c r="HF59" s="65"/>
      <c r="HG59" s="65"/>
      <c r="HH59" s="65"/>
      <c r="HI59" s="65"/>
      <c r="HJ59" s="65"/>
      <c r="HK59" s="65"/>
      <c r="HL59" s="65"/>
      <c r="HM59" s="65"/>
      <c r="HN59" s="65"/>
      <c r="HO59" s="65"/>
      <c r="HP59" s="65"/>
      <c r="HQ59" s="65"/>
      <c r="HR59" s="65"/>
      <c r="HS59" s="65"/>
      <c r="HT59" s="65"/>
      <c r="HU59" s="65"/>
      <c r="HV59" s="65"/>
      <c r="HW59" s="65"/>
      <c r="HX59" s="65"/>
      <c r="HY59" s="65"/>
      <c r="HZ59" s="65"/>
      <c r="IA59" s="65"/>
      <c r="IB59" s="65"/>
      <c r="IC59" s="65"/>
      <c r="ID59" s="65"/>
      <c r="IE59" s="65"/>
      <c r="IF59" s="65"/>
      <c r="IG59" s="65"/>
      <c r="IH59" s="65"/>
      <c r="II59" s="65"/>
      <c r="IJ59" s="65"/>
      <c r="IK59" s="65"/>
      <c r="IL59" s="65"/>
      <c r="IM59" s="65"/>
      <c r="IN59" s="65"/>
      <c r="IO59" s="65"/>
      <c r="IP59" s="65"/>
      <c r="IQ59" s="65"/>
      <c r="IR59" s="65"/>
      <c r="IS59" s="65"/>
      <c r="IT59" s="65"/>
      <c r="IU59" s="65"/>
      <c r="IV59" s="65"/>
    </row>
    <row r="60" spans="1:256" ht="12" customHeight="1">
      <c r="A60" s="244">
        <v>40</v>
      </c>
      <c r="B60" s="245"/>
      <c r="C60" s="246"/>
      <c r="D60" s="246"/>
      <c r="E60" s="247"/>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c r="CD60" s="65"/>
      <c r="CE60" s="65"/>
      <c r="CF60" s="65"/>
      <c r="CG60" s="65"/>
      <c r="CH60" s="65"/>
      <c r="CI60" s="65"/>
      <c r="CJ60" s="65"/>
      <c r="CK60" s="65"/>
      <c r="CL60" s="65"/>
      <c r="CM60" s="65"/>
      <c r="CN60" s="65"/>
      <c r="CO60" s="65"/>
      <c r="CP60" s="65"/>
      <c r="CQ60" s="65"/>
      <c r="CR60" s="65"/>
      <c r="CS60" s="65"/>
      <c r="CT60" s="65"/>
      <c r="CU60" s="65"/>
      <c r="CV60" s="65"/>
      <c r="CW60" s="65"/>
      <c r="CX60" s="65"/>
      <c r="CY60" s="65"/>
      <c r="CZ60" s="65"/>
      <c r="DA60" s="65"/>
      <c r="DB60" s="65"/>
      <c r="DC60" s="65"/>
      <c r="DD60" s="65"/>
      <c r="DE60" s="65"/>
      <c r="DF60" s="65"/>
      <c r="DG60" s="65"/>
      <c r="DH60" s="65"/>
      <c r="DI60" s="65"/>
      <c r="DJ60" s="65"/>
      <c r="DK60" s="65"/>
      <c r="DL60" s="65"/>
      <c r="DM60" s="65"/>
      <c r="DN60" s="65"/>
      <c r="DO60" s="65"/>
      <c r="DP60" s="65"/>
      <c r="DQ60" s="65"/>
      <c r="DR60" s="65"/>
      <c r="DS60" s="65"/>
      <c r="DT60" s="65"/>
      <c r="DU60" s="65"/>
      <c r="DV60" s="65"/>
      <c r="DW60" s="65"/>
      <c r="DX60" s="65"/>
      <c r="DY60" s="65"/>
      <c r="DZ60" s="65"/>
      <c r="EA60" s="65"/>
      <c r="EB60" s="65"/>
      <c r="EC60" s="65"/>
      <c r="ED60" s="65"/>
      <c r="EE60" s="65"/>
      <c r="EF60" s="65"/>
      <c r="EG60" s="65"/>
      <c r="EH60" s="65"/>
      <c r="EI60" s="65"/>
      <c r="EJ60" s="65"/>
      <c r="EK60" s="65"/>
      <c r="EL60" s="65"/>
      <c r="EM60" s="65"/>
      <c r="EN60" s="65"/>
      <c r="EO60" s="65"/>
      <c r="EP60" s="65"/>
      <c r="EQ60" s="65"/>
      <c r="ER60" s="65"/>
      <c r="ES60" s="65"/>
      <c r="ET60" s="65"/>
      <c r="EU60" s="65"/>
      <c r="EV60" s="65"/>
      <c r="EW60" s="65"/>
      <c r="EX60" s="65"/>
      <c r="EY60" s="65"/>
      <c r="EZ60" s="65"/>
      <c r="FA60" s="65"/>
      <c r="FB60" s="65"/>
      <c r="FC60" s="65"/>
      <c r="FD60" s="65"/>
      <c r="FE60" s="65"/>
      <c r="FF60" s="65"/>
      <c r="FG60" s="65"/>
      <c r="FH60" s="65"/>
      <c r="FI60" s="65"/>
      <c r="FJ60" s="65"/>
      <c r="FK60" s="65"/>
      <c r="FL60" s="65"/>
      <c r="FM60" s="65"/>
      <c r="FN60" s="65"/>
      <c r="FO60" s="65"/>
      <c r="FP60" s="65"/>
      <c r="FQ60" s="65"/>
      <c r="FR60" s="65"/>
      <c r="FS60" s="65"/>
      <c r="FT60" s="65"/>
      <c r="FU60" s="65"/>
      <c r="FV60" s="65"/>
      <c r="FW60" s="65"/>
      <c r="FX60" s="65"/>
      <c r="FY60" s="65"/>
      <c r="FZ60" s="65"/>
      <c r="GA60" s="65"/>
      <c r="GB60" s="65"/>
      <c r="GC60" s="65"/>
      <c r="GD60" s="65"/>
      <c r="GE60" s="65"/>
      <c r="GF60" s="65"/>
      <c r="GG60" s="65"/>
      <c r="GH60" s="65"/>
      <c r="GI60" s="65"/>
      <c r="GJ60" s="65"/>
      <c r="GK60" s="65"/>
      <c r="GL60" s="65"/>
      <c r="GM60" s="65"/>
      <c r="GN60" s="65"/>
      <c r="GO60" s="65"/>
      <c r="GP60" s="65"/>
      <c r="GQ60" s="65"/>
      <c r="GR60" s="65"/>
      <c r="GS60" s="65"/>
      <c r="GT60" s="65"/>
      <c r="GU60" s="65"/>
      <c r="GV60" s="65"/>
      <c r="GW60" s="65"/>
      <c r="GX60" s="65"/>
      <c r="GY60" s="65"/>
      <c r="GZ60" s="65"/>
      <c r="HA60" s="65"/>
      <c r="HB60" s="65"/>
      <c r="HC60" s="65"/>
      <c r="HD60" s="65"/>
      <c r="HE60" s="65"/>
      <c r="HF60" s="65"/>
      <c r="HG60" s="65"/>
      <c r="HH60" s="65"/>
      <c r="HI60" s="65"/>
      <c r="HJ60" s="65"/>
      <c r="HK60" s="65"/>
      <c r="HL60" s="65"/>
      <c r="HM60" s="65"/>
      <c r="HN60" s="65"/>
      <c r="HO60" s="65"/>
      <c r="HP60" s="65"/>
      <c r="HQ60" s="65"/>
      <c r="HR60" s="65"/>
      <c r="HS60" s="65"/>
      <c r="HT60" s="65"/>
      <c r="HU60" s="65"/>
      <c r="HV60" s="65"/>
      <c r="HW60" s="65"/>
      <c r="HX60" s="65"/>
      <c r="HY60" s="65"/>
      <c r="HZ60" s="65"/>
      <c r="IA60" s="65"/>
      <c r="IB60" s="65"/>
      <c r="IC60" s="65"/>
      <c r="ID60" s="65"/>
      <c r="IE60" s="65"/>
      <c r="IF60" s="65"/>
      <c r="IG60" s="65"/>
      <c r="IH60" s="65"/>
      <c r="II60" s="65"/>
      <c r="IJ60" s="65"/>
      <c r="IK60" s="65"/>
      <c r="IL60" s="65"/>
      <c r="IM60" s="65"/>
      <c r="IN60" s="65"/>
      <c r="IO60" s="65"/>
      <c r="IP60" s="65"/>
      <c r="IQ60" s="65"/>
      <c r="IR60" s="65"/>
      <c r="IS60" s="65"/>
      <c r="IT60" s="65"/>
      <c r="IU60" s="65"/>
      <c r="IV60" s="65"/>
    </row>
    <row r="61" spans="1:256" ht="9.9499999999999993" customHeight="1">
      <c r="A61" s="248"/>
      <c r="B61" s="65"/>
      <c r="C61" s="249"/>
      <c r="D61" s="249"/>
      <c r="E61" s="250"/>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c r="CD61" s="65"/>
      <c r="CE61" s="65"/>
      <c r="CF61" s="65"/>
      <c r="CG61" s="65"/>
      <c r="CH61" s="65"/>
      <c r="CI61" s="65"/>
      <c r="CJ61" s="65"/>
      <c r="CK61" s="65"/>
      <c r="CL61" s="65"/>
      <c r="CM61" s="65"/>
      <c r="CN61" s="65"/>
      <c r="CO61" s="65"/>
      <c r="CP61" s="65"/>
      <c r="CQ61" s="65"/>
      <c r="CR61" s="65"/>
      <c r="CS61" s="65"/>
      <c r="CT61" s="65"/>
      <c r="CU61" s="65"/>
      <c r="CV61" s="65"/>
      <c r="CW61" s="65"/>
      <c r="CX61" s="65"/>
      <c r="CY61" s="65"/>
      <c r="CZ61" s="65"/>
      <c r="DA61" s="65"/>
      <c r="DB61" s="65"/>
      <c r="DC61" s="65"/>
      <c r="DD61" s="65"/>
      <c r="DE61" s="65"/>
      <c r="DF61" s="65"/>
      <c r="DG61" s="65"/>
      <c r="DH61" s="65"/>
      <c r="DI61" s="65"/>
      <c r="DJ61" s="65"/>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5"/>
      <c r="ET61" s="65"/>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65"/>
      <c r="GD61" s="65"/>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65"/>
      <c r="HN61" s="65"/>
      <c r="HO61" s="65"/>
      <c r="HP61" s="65"/>
      <c r="HQ61" s="65"/>
      <c r="HR61" s="65"/>
      <c r="HS61" s="65"/>
      <c r="HT61" s="65"/>
      <c r="HU61" s="65"/>
      <c r="HV61" s="65"/>
      <c r="HW61" s="65"/>
      <c r="HX61" s="65"/>
      <c r="HY61" s="65"/>
      <c r="HZ61" s="65"/>
      <c r="IA61" s="65"/>
      <c r="IB61" s="65"/>
      <c r="IC61" s="65"/>
      <c r="ID61" s="65"/>
      <c r="IE61" s="65"/>
      <c r="IF61" s="65"/>
      <c r="IG61" s="65"/>
      <c r="IH61" s="65"/>
      <c r="II61" s="65"/>
      <c r="IJ61" s="65"/>
      <c r="IK61" s="65"/>
      <c r="IL61" s="65"/>
      <c r="IM61" s="65"/>
      <c r="IN61" s="65"/>
      <c r="IO61" s="65"/>
      <c r="IP61" s="65"/>
      <c r="IQ61" s="65"/>
      <c r="IR61" s="65"/>
      <c r="IS61" s="65"/>
      <c r="IT61" s="65"/>
      <c r="IU61" s="65"/>
      <c r="IV61" s="65"/>
    </row>
    <row r="62" spans="1:256" ht="9.9499999999999993" customHeight="1">
      <c r="A62" s="248"/>
      <c r="B62" s="65"/>
      <c r="C62" s="249"/>
      <c r="D62" s="249"/>
      <c r="E62" s="250"/>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c r="CD62" s="65"/>
      <c r="CE62" s="65"/>
      <c r="CF62" s="65"/>
      <c r="CG62" s="65"/>
      <c r="CH62" s="65"/>
      <c r="CI62" s="65"/>
      <c r="CJ62" s="65"/>
      <c r="CK62" s="65"/>
      <c r="CL62" s="65"/>
      <c r="CM62" s="65"/>
      <c r="CN62" s="65"/>
      <c r="CO62" s="65"/>
      <c r="CP62" s="65"/>
      <c r="CQ62" s="65"/>
      <c r="CR62" s="65"/>
      <c r="CS62" s="65"/>
      <c r="CT62" s="65"/>
      <c r="CU62" s="65"/>
      <c r="CV62" s="65"/>
      <c r="CW62" s="65"/>
      <c r="CX62" s="65"/>
      <c r="CY62" s="65"/>
      <c r="CZ62" s="65"/>
      <c r="DA62" s="65"/>
      <c r="DB62" s="65"/>
      <c r="DC62" s="65"/>
      <c r="DD62" s="65"/>
      <c r="DE62" s="65"/>
      <c r="DF62" s="65"/>
      <c r="DG62" s="65"/>
      <c r="DH62" s="65"/>
      <c r="DI62" s="65"/>
      <c r="DJ62" s="65"/>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65"/>
      <c r="ET62" s="65"/>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65"/>
      <c r="GD62" s="65"/>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65"/>
      <c r="HN62" s="65"/>
      <c r="HO62" s="65"/>
      <c r="HP62" s="65"/>
      <c r="HQ62" s="65"/>
      <c r="HR62" s="65"/>
      <c r="HS62" s="65"/>
      <c r="HT62" s="65"/>
      <c r="HU62" s="65"/>
      <c r="HV62" s="65"/>
      <c r="HW62" s="65"/>
      <c r="HX62" s="65"/>
      <c r="HY62" s="65"/>
      <c r="HZ62" s="65"/>
      <c r="IA62" s="65"/>
      <c r="IB62" s="65"/>
      <c r="IC62" s="65"/>
      <c r="ID62" s="65"/>
      <c r="IE62" s="65"/>
      <c r="IF62" s="65"/>
      <c r="IG62" s="65"/>
      <c r="IH62" s="65"/>
      <c r="II62" s="65"/>
      <c r="IJ62" s="65"/>
      <c r="IK62" s="65"/>
      <c r="IL62" s="65"/>
      <c r="IM62" s="65"/>
      <c r="IN62" s="65"/>
      <c r="IO62" s="65"/>
      <c r="IP62" s="65"/>
      <c r="IQ62" s="65"/>
      <c r="IR62" s="65"/>
      <c r="IS62" s="65"/>
      <c r="IT62" s="65"/>
      <c r="IU62" s="65"/>
      <c r="IV62" s="65"/>
    </row>
    <row r="63" spans="1:256" ht="9.9499999999999993" customHeight="1">
      <c r="A63" s="72"/>
      <c r="B63" s="65"/>
      <c r="C63" s="249"/>
      <c r="D63" s="249"/>
      <c r="E63" s="250"/>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c r="CD63" s="65"/>
      <c r="CE63" s="65"/>
      <c r="CF63" s="65"/>
      <c r="CG63" s="65"/>
      <c r="CH63" s="65"/>
      <c r="CI63" s="65"/>
      <c r="CJ63" s="65"/>
      <c r="CK63" s="65"/>
      <c r="CL63" s="65"/>
      <c r="CM63" s="65"/>
      <c r="CN63" s="65"/>
      <c r="CO63" s="65"/>
      <c r="CP63" s="65"/>
      <c r="CQ63" s="65"/>
      <c r="CR63" s="65"/>
      <c r="CS63" s="65"/>
      <c r="CT63" s="65"/>
      <c r="CU63" s="65"/>
      <c r="CV63" s="65"/>
      <c r="CW63" s="65"/>
      <c r="CX63" s="65"/>
      <c r="CY63" s="65"/>
      <c r="CZ63" s="65"/>
      <c r="DA63" s="65"/>
      <c r="DB63" s="65"/>
      <c r="DC63" s="65"/>
      <c r="DD63" s="65"/>
      <c r="DE63" s="65"/>
      <c r="DF63" s="65"/>
      <c r="DG63" s="65"/>
      <c r="DH63" s="65"/>
      <c r="DI63" s="65"/>
      <c r="DJ63" s="65"/>
      <c r="DK63" s="65"/>
      <c r="DL63" s="65"/>
      <c r="DM63" s="65"/>
      <c r="DN63" s="65"/>
      <c r="DO63" s="65"/>
      <c r="DP63" s="65"/>
      <c r="DQ63" s="65"/>
      <c r="DR63" s="65"/>
      <c r="DS63" s="65"/>
      <c r="DT63" s="65"/>
      <c r="DU63" s="65"/>
      <c r="DV63" s="65"/>
      <c r="DW63" s="65"/>
      <c r="DX63" s="65"/>
      <c r="DY63" s="65"/>
      <c r="DZ63" s="65"/>
      <c r="EA63" s="65"/>
      <c r="EB63" s="65"/>
      <c r="EC63" s="65"/>
      <c r="ED63" s="65"/>
      <c r="EE63" s="65"/>
      <c r="EF63" s="65"/>
      <c r="EG63" s="65"/>
      <c r="EH63" s="65"/>
      <c r="EI63" s="65"/>
      <c r="EJ63" s="65"/>
      <c r="EK63" s="65"/>
      <c r="EL63" s="65"/>
      <c r="EM63" s="65"/>
      <c r="EN63" s="65"/>
      <c r="EO63" s="65"/>
      <c r="EP63" s="65"/>
      <c r="EQ63" s="65"/>
      <c r="ER63" s="65"/>
      <c r="ES63" s="65"/>
      <c r="ET63" s="65"/>
      <c r="EU63" s="65"/>
      <c r="EV63" s="65"/>
      <c r="EW63" s="65"/>
      <c r="EX63" s="65"/>
      <c r="EY63" s="65"/>
      <c r="EZ63" s="65"/>
      <c r="FA63" s="65"/>
      <c r="FB63" s="65"/>
      <c r="FC63" s="65"/>
      <c r="FD63" s="65"/>
      <c r="FE63" s="65"/>
      <c r="FF63" s="65"/>
      <c r="FG63" s="65"/>
      <c r="FH63" s="65"/>
      <c r="FI63" s="65"/>
      <c r="FJ63" s="65"/>
      <c r="FK63" s="65"/>
      <c r="FL63" s="65"/>
      <c r="FM63" s="65"/>
      <c r="FN63" s="65"/>
      <c r="FO63" s="65"/>
      <c r="FP63" s="65"/>
      <c r="FQ63" s="65"/>
      <c r="FR63" s="65"/>
      <c r="FS63" s="65"/>
      <c r="FT63" s="65"/>
      <c r="FU63" s="65"/>
      <c r="FV63" s="65"/>
      <c r="FW63" s="65"/>
      <c r="FX63" s="65"/>
      <c r="FY63" s="65"/>
      <c r="FZ63" s="65"/>
      <c r="GA63" s="65"/>
      <c r="GB63" s="65"/>
      <c r="GC63" s="65"/>
      <c r="GD63" s="65"/>
      <c r="GE63" s="65"/>
      <c r="GF63" s="65"/>
      <c r="GG63" s="65"/>
      <c r="GH63" s="65"/>
      <c r="GI63" s="65"/>
      <c r="GJ63" s="65"/>
      <c r="GK63" s="65"/>
      <c r="GL63" s="65"/>
      <c r="GM63" s="65"/>
      <c r="GN63" s="65"/>
      <c r="GO63" s="65"/>
      <c r="GP63" s="65"/>
      <c r="GQ63" s="65"/>
      <c r="GR63" s="65"/>
      <c r="GS63" s="65"/>
      <c r="GT63" s="65"/>
      <c r="GU63" s="65"/>
      <c r="GV63" s="65"/>
      <c r="GW63" s="65"/>
      <c r="GX63" s="65"/>
      <c r="GY63" s="65"/>
      <c r="GZ63" s="65"/>
      <c r="HA63" s="65"/>
      <c r="HB63" s="65"/>
      <c r="HC63" s="65"/>
      <c r="HD63" s="65"/>
      <c r="HE63" s="65"/>
      <c r="HF63" s="65"/>
      <c r="HG63" s="65"/>
      <c r="HH63" s="65"/>
      <c r="HI63" s="65"/>
      <c r="HJ63" s="65"/>
      <c r="HK63" s="65"/>
      <c r="HL63" s="65"/>
      <c r="HM63" s="65"/>
      <c r="HN63" s="65"/>
      <c r="HO63" s="65"/>
      <c r="HP63" s="65"/>
      <c r="HQ63" s="65"/>
      <c r="HR63" s="65"/>
      <c r="HS63" s="65"/>
      <c r="HT63" s="65"/>
      <c r="HU63" s="65"/>
      <c r="HV63" s="65"/>
      <c r="HW63" s="65"/>
      <c r="HX63" s="65"/>
      <c r="HY63" s="65"/>
      <c r="HZ63" s="65"/>
      <c r="IA63" s="65"/>
      <c r="IB63" s="65"/>
      <c r="IC63" s="65"/>
      <c r="ID63" s="65"/>
      <c r="IE63" s="65"/>
      <c r="IF63" s="65"/>
      <c r="IG63" s="65"/>
      <c r="IH63" s="65"/>
      <c r="II63" s="65"/>
      <c r="IJ63" s="65"/>
      <c r="IK63" s="65"/>
      <c r="IL63" s="65"/>
      <c r="IM63" s="65"/>
      <c r="IN63" s="65"/>
      <c r="IO63" s="65"/>
      <c r="IP63" s="65"/>
      <c r="IQ63" s="65"/>
      <c r="IR63" s="65"/>
      <c r="IS63" s="65"/>
      <c r="IT63" s="65"/>
      <c r="IU63" s="65"/>
      <c r="IV63" s="65"/>
    </row>
    <row r="64" spans="1:256" ht="9.9499999999999993" customHeight="1" thickBot="1">
      <c r="A64" s="159"/>
      <c r="B64" s="101"/>
      <c r="C64" s="251"/>
      <c r="D64" s="251"/>
      <c r="E64" s="252"/>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c r="BL64" s="65"/>
      <c r="BM64" s="65"/>
      <c r="BN64" s="65"/>
      <c r="BO64" s="65"/>
      <c r="BP64" s="65"/>
      <c r="BQ64" s="65"/>
      <c r="BR64" s="65"/>
      <c r="BS64" s="65"/>
      <c r="BT64" s="65"/>
      <c r="BU64" s="65"/>
      <c r="BV64" s="65"/>
      <c r="BW64" s="65"/>
      <c r="BX64" s="65"/>
      <c r="BY64" s="65"/>
      <c r="BZ64" s="65"/>
      <c r="CA64" s="65"/>
      <c r="CB64" s="65"/>
      <c r="CC64" s="65"/>
      <c r="CD64" s="65"/>
      <c r="CE64" s="65"/>
      <c r="CF64" s="65"/>
      <c r="CG64" s="65"/>
      <c r="CH64" s="65"/>
      <c r="CI64" s="65"/>
      <c r="CJ64" s="65"/>
      <c r="CK64" s="65"/>
      <c r="CL64" s="65"/>
      <c r="CM64" s="65"/>
      <c r="CN64" s="65"/>
      <c r="CO64" s="65"/>
      <c r="CP64" s="65"/>
      <c r="CQ64" s="65"/>
      <c r="CR64" s="65"/>
      <c r="CS64" s="65"/>
      <c r="CT64" s="65"/>
      <c r="CU64" s="65"/>
      <c r="CV64" s="65"/>
      <c r="CW64" s="65"/>
      <c r="CX64" s="65"/>
      <c r="CY64" s="65"/>
      <c r="CZ64" s="65"/>
      <c r="DA64" s="65"/>
      <c r="DB64" s="65"/>
      <c r="DC64" s="65"/>
      <c r="DD64" s="65"/>
      <c r="DE64" s="65"/>
      <c r="DF64" s="65"/>
      <c r="DG64" s="65"/>
      <c r="DH64" s="65"/>
      <c r="DI64" s="65"/>
      <c r="DJ64" s="65"/>
      <c r="DK64" s="65"/>
      <c r="DL64" s="65"/>
      <c r="DM64" s="65"/>
      <c r="DN64" s="65"/>
      <c r="DO64" s="65"/>
      <c r="DP64" s="65"/>
      <c r="DQ64" s="65"/>
      <c r="DR64" s="65"/>
      <c r="DS64" s="65"/>
      <c r="DT64" s="65"/>
      <c r="DU64" s="65"/>
      <c r="DV64" s="65"/>
      <c r="DW64" s="65"/>
      <c r="DX64" s="65"/>
      <c r="DY64" s="65"/>
      <c r="DZ64" s="65"/>
      <c r="EA64" s="65"/>
      <c r="EB64" s="65"/>
      <c r="EC64" s="65"/>
      <c r="ED64" s="65"/>
      <c r="EE64" s="65"/>
      <c r="EF64" s="65"/>
      <c r="EG64" s="65"/>
      <c r="EH64" s="65"/>
      <c r="EI64" s="65"/>
      <c r="EJ64" s="65"/>
      <c r="EK64" s="65"/>
      <c r="EL64" s="65"/>
      <c r="EM64" s="65"/>
      <c r="EN64" s="65"/>
      <c r="EO64" s="65"/>
      <c r="EP64" s="65"/>
      <c r="EQ64" s="65"/>
      <c r="ER64" s="65"/>
      <c r="ES64" s="65"/>
      <c r="ET64" s="65"/>
      <c r="EU64" s="65"/>
      <c r="EV64" s="65"/>
      <c r="EW64" s="65"/>
      <c r="EX64" s="65"/>
      <c r="EY64" s="65"/>
      <c r="EZ64" s="65"/>
      <c r="FA64" s="65"/>
      <c r="FB64" s="65"/>
      <c r="FC64" s="65"/>
      <c r="FD64" s="65"/>
      <c r="FE64" s="65"/>
      <c r="FF64" s="65"/>
      <c r="FG64" s="65"/>
      <c r="FH64" s="65"/>
      <c r="FI64" s="65"/>
      <c r="FJ64" s="65"/>
      <c r="FK64" s="65"/>
      <c r="FL64" s="65"/>
      <c r="FM64" s="65"/>
      <c r="FN64" s="65"/>
      <c r="FO64" s="65"/>
      <c r="FP64" s="65"/>
      <c r="FQ64" s="65"/>
      <c r="FR64" s="65"/>
      <c r="FS64" s="65"/>
      <c r="FT64" s="65"/>
      <c r="FU64" s="65"/>
      <c r="FV64" s="65"/>
      <c r="FW64" s="65"/>
      <c r="FX64" s="65"/>
      <c r="FY64" s="65"/>
      <c r="FZ64" s="65"/>
      <c r="GA64" s="65"/>
      <c r="GB64" s="65"/>
      <c r="GC64" s="65"/>
      <c r="GD64" s="65"/>
      <c r="GE64" s="65"/>
      <c r="GF64" s="65"/>
      <c r="GG64" s="65"/>
      <c r="GH64" s="65"/>
      <c r="GI64" s="65"/>
      <c r="GJ64" s="65"/>
      <c r="GK64" s="65"/>
      <c r="GL64" s="65"/>
      <c r="GM64" s="65"/>
      <c r="GN64" s="65"/>
      <c r="GO64" s="65"/>
      <c r="GP64" s="65"/>
      <c r="GQ64" s="65"/>
      <c r="GR64" s="65"/>
      <c r="GS64" s="65"/>
      <c r="GT64" s="65"/>
      <c r="GU64" s="65"/>
      <c r="GV64" s="65"/>
      <c r="GW64" s="65"/>
      <c r="GX64" s="65"/>
      <c r="GY64" s="65"/>
      <c r="GZ64" s="65"/>
      <c r="HA64" s="65"/>
      <c r="HB64" s="65"/>
      <c r="HC64" s="65"/>
      <c r="HD64" s="65"/>
      <c r="HE64" s="65"/>
      <c r="HF64" s="65"/>
      <c r="HG64" s="65"/>
      <c r="HH64" s="65"/>
      <c r="HI64" s="65"/>
      <c r="HJ64" s="65"/>
      <c r="HK64" s="65"/>
      <c r="HL64" s="65"/>
      <c r="HM64" s="65"/>
      <c r="HN64" s="65"/>
      <c r="HO64" s="65"/>
      <c r="HP64" s="65"/>
      <c r="HQ64" s="65"/>
      <c r="HR64" s="65"/>
      <c r="HS64" s="65"/>
      <c r="HT64" s="65"/>
      <c r="HU64" s="65"/>
      <c r="HV64" s="65"/>
      <c r="HW64" s="65"/>
      <c r="HX64" s="65"/>
      <c r="HY64" s="65"/>
      <c r="HZ64" s="65"/>
      <c r="IA64" s="65"/>
      <c r="IB64" s="65"/>
      <c r="IC64" s="65"/>
      <c r="ID64" s="65"/>
      <c r="IE64" s="65"/>
      <c r="IF64" s="65"/>
      <c r="IG64" s="65"/>
      <c r="IH64" s="65"/>
      <c r="II64" s="65"/>
      <c r="IJ64" s="65"/>
      <c r="IK64" s="65"/>
      <c r="IL64" s="65"/>
      <c r="IM64" s="65"/>
      <c r="IN64" s="65"/>
      <c r="IO64" s="65"/>
      <c r="IP64" s="65"/>
      <c r="IQ64" s="65"/>
      <c r="IR64" s="65"/>
      <c r="IS64" s="65"/>
      <c r="IT64" s="65"/>
      <c r="IU64" s="65"/>
      <c r="IV64" s="65"/>
    </row>
    <row r="65" spans="1:256">
      <c r="A65" s="253" t="s">
        <v>1518</v>
      </c>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c r="BX65" s="65"/>
      <c r="BY65" s="65"/>
      <c r="BZ65" s="65"/>
      <c r="CA65" s="65"/>
      <c r="CB65" s="65"/>
      <c r="CC65" s="65"/>
      <c r="CD65" s="65"/>
      <c r="CE65" s="65"/>
      <c r="CF65" s="65"/>
      <c r="CG65" s="65"/>
      <c r="CH65" s="65"/>
      <c r="CI65" s="65"/>
      <c r="CJ65" s="65"/>
      <c r="CK65" s="65"/>
      <c r="CL65" s="65"/>
      <c r="CM65" s="65"/>
      <c r="CN65" s="65"/>
      <c r="CO65" s="65"/>
      <c r="CP65" s="65"/>
      <c r="CQ65" s="65"/>
      <c r="CR65" s="65"/>
      <c r="CS65" s="65"/>
      <c r="CT65" s="65"/>
      <c r="CU65" s="65"/>
      <c r="CV65" s="65"/>
      <c r="CW65" s="65"/>
      <c r="CX65" s="65"/>
      <c r="CY65" s="65"/>
      <c r="CZ65" s="65"/>
      <c r="DA65" s="65"/>
      <c r="DB65" s="65"/>
      <c r="DC65" s="65"/>
      <c r="DD65" s="65"/>
      <c r="DE65" s="65"/>
      <c r="DF65" s="65"/>
      <c r="DG65" s="65"/>
      <c r="DH65" s="65"/>
      <c r="DI65" s="65"/>
      <c r="DJ65" s="65"/>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65"/>
      <c r="ET65" s="65"/>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65"/>
      <c r="GD65" s="65"/>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65"/>
      <c r="HN65" s="65"/>
      <c r="HO65" s="65"/>
      <c r="HP65" s="65"/>
      <c r="HQ65" s="65"/>
      <c r="HR65" s="65"/>
      <c r="HS65" s="65"/>
      <c r="HT65" s="65"/>
      <c r="HU65" s="65"/>
      <c r="HV65" s="65"/>
      <c r="HW65" s="65"/>
      <c r="HX65" s="65"/>
      <c r="HY65" s="65"/>
      <c r="HZ65" s="65"/>
      <c r="IA65" s="65"/>
      <c r="IB65" s="65"/>
      <c r="IC65" s="65"/>
      <c r="ID65" s="65"/>
      <c r="IE65" s="65"/>
      <c r="IF65" s="65"/>
      <c r="IG65" s="65"/>
      <c r="IH65" s="65"/>
      <c r="II65" s="65"/>
      <c r="IJ65" s="65"/>
      <c r="IK65" s="65"/>
      <c r="IL65" s="65"/>
      <c r="IM65" s="65"/>
      <c r="IN65" s="65"/>
      <c r="IO65" s="65"/>
      <c r="IP65" s="65"/>
      <c r="IQ65" s="65"/>
      <c r="IR65" s="65"/>
      <c r="IS65" s="65"/>
      <c r="IT65" s="65"/>
      <c r="IU65" s="65"/>
      <c r="IV65" s="65"/>
    </row>
    <row r="66" spans="1:256">
      <c r="A66" s="132" t="s">
        <v>2076</v>
      </c>
      <c r="B66" s="132"/>
      <c r="C66" s="132"/>
      <c r="D66" s="132"/>
      <c r="E66" s="132"/>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65"/>
      <c r="CD66" s="65"/>
      <c r="CE66" s="65"/>
      <c r="CF66" s="65"/>
      <c r="CG66" s="65"/>
      <c r="CH66" s="65"/>
      <c r="CI66" s="65"/>
      <c r="CJ66" s="65"/>
      <c r="CK66" s="65"/>
      <c r="CL66" s="65"/>
      <c r="CM66" s="65"/>
      <c r="CN66" s="65"/>
      <c r="CO66" s="65"/>
      <c r="CP66" s="65"/>
      <c r="CQ66" s="65"/>
      <c r="CR66" s="65"/>
      <c r="CS66" s="65"/>
      <c r="CT66" s="65"/>
      <c r="CU66" s="65"/>
      <c r="CV66" s="65"/>
      <c r="CW66" s="65"/>
      <c r="CX66" s="65"/>
      <c r="CY66" s="65"/>
      <c r="CZ66" s="65"/>
      <c r="DA66" s="65"/>
      <c r="DB66" s="65"/>
      <c r="DC66" s="65"/>
      <c r="DD66" s="65"/>
      <c r="DE66" s="65"/>
      <c r="DF66" s="65"/>
      <c r="DG66" s="65"/>
      <c r="DH66" s="65"/>
      <c r="DI66" s="65"/>
      <c r="DJ66" s="65"/>
      <c r="DK66" s="65"/>
      <c r="DL66" s="65"/>
      <c r="DM66" s="65"/>
      <c r="DN66" s="65"/>
      <c r="DO66" s="65"/>
      <c r="DP66" s="65"/>
      <c r="DQ66" s="65"/>
      <c r="DR66" s="65"/>
      <c r="DS66" s="65"/>
      <c r="DT66" s="65"/>
      <c r="DU66" s="65"/>
      <c r="DV66" s="65"/>
      <c r="DW66" s="65"/>
      <c r="DX66" s="65"/>
      <c r="DY66" s="65"/>
      <c r="DZ66" s="65"/>
      <c r="EA66" s="65"/>
      <c r="EB66" s="65"/>
      <c r="EC66" s="65"/>
      <c r="ED66" s="65"/>
      <c r="EE66" s="65"/>
      <c r="EF66" s="65"/>
      <c r="EG66" s="65"/>
      <c r="EH66" s="65"/>
      <c r="EI66" s="65"/>
      <c r="EJ66" s="65"/>
      <c r="EK66" s="65"/>
      <c r="EL66" s="65"/>
      <c r="EM66" s="65"/>
      <c r="EN66" s="65"/>
      <c r="EO66" s="65"/>
      <c r="EP66" s="65"/>
      <c r="EQ66" s="65"/>
      <c r="ER66" s="65"/>
      <c r="ES66" s="65"/>
      <c r="ET66" s="65"/>
      <c r="EU66" s="65"/>
      <c r="EV66" s="65"/>
      <c r="EW66" s="65"/>
      <c r="EX66" s="65"/>
      <c r="EY66" s="65"/>
      <c r="EZ66" s="65"/>
      <c r="FA66" s="65"/>
      <c r="FB66" s="65"/>
      <c r="FC66" s="65"/>
      <c r="FD66" s="65"/>
      <c r="FE66" s="65"/>
      <c r="FF66" s="65"/>
      <c r="FG66" s="65"/>
      <c r="FH66" s="65"/>
      <c r="FI66" s="65"/>
      <c r="FJ66" s="65"/>
      <c r="FK66" s="65"/>
      <c r="FL66" s="65"/>
      <c r="FM66" s="65"/>
      <c r="FN66" s="65"/>
      <c r="FO66" s="65"/>
      <c r="FP66" s="65"/>
      <c r="FQ66" s="65"/>
      <c r="FR66" s="65"/>
      <c r="FS66" s="65"/>
      <c r="FT66" s="65"/>
      <c r="FU66" s="65"/>
      <c r="FV66" s="65"/>
      <c r="FW66" s="65"/>
      <c r="FX66" s="65"/>
      <c r="FY66" s="65"/>
      <c r="FZ66" s="65"/>
      <c r="GA66" s="65"/>
      <c r="GB66" s="65"/>
      <c r="GC66" s="65"/>
      <c r="GD66" s="65"/>
      <c r="GE66" s="65"/>
      <c r="GF66" s="65"/>
      <c r="GG66" s="65"/>
      <c r="GH66" s="65"/>
      <c r="GI66" s="65"/>
      <c r="GJ66" s="65"/>
      <c r="GK66" s="65"/>
      <c r="GL66" s="65"/>
      <c r="GM66" s="65"/>
      <c r="GN66" s="65"/>
      <c r="GO66" s="65"/>
      <c r="GP66" s="65"/>
      <c r="GQ66" s="65"/>
      <c r="GR66" s="65"/>
      <c r="GS66" s="65"/>
      <c r="GT66" s="65"/>
      <c r="GU66" s="65"/>
      <c r="GV66" s="65"/>
      <c r="GW66" s="65"/>
      <c r="GX66" s="65"/>
      <c r="GY66" s="65"/>
      <c r="GZ66" s="65"/>
      <c r="HA66" s="65"/>
      <c r="HB66" s="65"/>
      <c r="HC66" s="65"/>
      <c r="HD66" s="65"/>
      <c r="HE66" s="65"/>
      <c r="HF66" s="65"/>
      <c r="HG66" s="65"/>
      <c r="HH66" s="65"/>
      <c r="HI66" s="65"/>
      <c r="HJ66" s="65"/>
      <c r="HK66" s="65"/>
      <c r="HL66" s="65"/>
      <c r="HM66" s="65"/>
      <c r="HN66" s="65"/>
      <c r="HO66" s="65"/>
      <c r="HP66" s="65"/>
      <c r="HQ66" s="65"/>
      <c r="HR66" s="65"/>
      <c r="HS66" s="65"/>
      <c r="HT66" s="65"/>
      <c r="HU66" s="65"/>
      <c r="HV66" s="65"/>
      <c r="HW66" s="65"/>
      <c r="HX66" s="65"/>
      <c r="HY66" s="65"/>
      <c r="HZ66" s="65"/>
      <c r="IA66" s="65"/>
      <c r="IB66" s="65"/>
      <c r="IC66" s="65"/>
      <c r="ID66" s="65"/>
      <c r="IE66" s="65"/>
      <c r="IF66" s="65"/>
      <c r="IG66" s="65"/>
      <c r="IH66" s="65"/>
      <c r="II66" s="65"/>
      <c r="IJ66" s="65"/>
      <c r="IK66" s="65"/>
      <c r="IL66" s="65"/>
      <c r="IM66" s="65"/>
      <c r="IN66" s="65"/>
      <c r="IO66" s="65"/>
      <c r="IP66" s="65"/>
      <c r="IQ66" s="65"/>
      <c r="IR66" s="65"/>
      <c r="IS66" s="65"/>
      <c r="IT66" s="65"/>
      <c r="IU66" s="65"/>
      <c r="IV66" s="65"/>
    </row>
    <row r="67" spans="1:256">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c r="BM67" s="65"/>
      <c r="BN67" s="65"/>
      <c r="BO67" s="65"/>
      <c r="BP67" s="65"/>
      <c r="BQ67" s="65"/>
      <c r="BR67" s="65"/>
      <c r="BS67" s="65"/>
      <c r="BT67" s="65"/>
      <c r="BU67" s="65"/>
      <c r="BV67" s="65"/>
      <c r="BW67" s="65"/>
      <c r="BX67" s="65"/>
      <c r="BY67" s="65"/>
      <c r="BZ67" s="65"/>
      <c r="CA67" s="65"/>
      <c r="CB67" s="65"/>
      <c r="CC67" s="65"/>
      <c r="CD67" s="65"/>
      <c r="CE67" s="65"/>
      <c r="CF67" s="65"/>
      <c r="CG67" s="65"/>
      <c r="CH67" s="65"/>
      <c r="CI67" s="65"/>
      <c r="CJ67" s="65"/>
      <c r="CK67" s="65"/>
      <c r="CL67" s="65"/>
      <c r="CM67" s="65"/>
      <c r="CN67" s="65"/>
      <c r="CO67" s="65"/>
      <c r="CP67" s="65"/>
      <c r="CQ67" s="65"/>
      <c r="CR67" s="65"/>
      <c r="CS67" s="65"/>
      <c r="CT67" s="65"/>
      <c r="CU67" s="65"/>
      <c r="CV67" s="65"/>
      <c r="CW67" s="65"/>
      <c r="CX67" s="65"/>
      <c r="CY67" s="65"/>
      <c r="CZ67" s="65"/>
      <c r="DA67" s="65"/>
      <c r="DB67" s="65"/>
      <c r="DC67" s="65"/>
      <c r="DD67" s="65"/>
      <c r="DE67" s="65"/>
      <c r="DF67" s="65"/>
      <c r="DG67" s="65"/>
      <c r="DH67" s="65"/>
      <c r="DI67" s="65"/>
      <c r="DJ67" s="65"/>
      <c r="DK67" s="65"/>
      <c r="DL67" s="65"/>
      <c r="DM67" s="65"/>
      <c r="DN67" s="65"/>
      <c r="DO67" s="65"/>
      <c r="DP67" s="65"/>
      <c r="DQ67" s="65"/>
      <c r="DR67" s="65"/>
      <c r="DS67" s="65"/>
      <c r="DT67" s="65"/>
      <c r="DU67" s="65"/>
      <c r="DV67" s="65"/>
      <c r="DW67" s="65"/>
      <c r="DX67" s="65"/>
      <c r="DY67" s="65"/>
      <c r="DZ67" s="65"/>
      <c r="EA67" s="65"/>
      <c r="EB67" s="65"/>
      <c r="EC67" s="65"/>
      <c r="ED67" s="65"/>
      <c r="EE67" s="65"/>
      <c r="EF67" s="65"/>
      <c r="EG67" s="65"/>
      <c r="EH67" s="65"/>
      <c r="EI67" s="65"/>
      <c r="EJ67" s="65"/>
      <c r="EK67" s="65"/>
      <c r="EL67" s="65"/>
      <c r="EM67" s="65"/>
      <c r="EN67" s="65"/>
      <c r="EO67" s="65"/>
      <c r="EP67" s="65"/>
      <c r="EQ67" s="65"/>
      <c r="ER67" s="65"/>
      <c r="ES67" s="65"/>
      <c r="ET67" s="65"/>
      <c r="EU67" s="65"/>
      <c r="EV67" s="65"/>
      <c r="EW67" s="65"/>
      <c r="EX67" s="65"/>
      <c r="EY67" s="65"/>
      <c r="EZ67" s="65"/>
      <c r="FA67" s="65"/>
      <c r="FB67" s="65"/>
      <c r="FC67" s="65"/>
      <c r="FD67" s="65"/>
      <c r="FE67" s="65"/>
      <c r="FF67" s="65"/>
      <c r="FG67" s="65"/>
      <c r="FH67" s="65"/>
      <c r="FI67" s="65"/>
      <c r="FJ67" s="65"/>
      <c r="FK67" s="65"/>
      <c r="FL67" s="65"/>
      <c r="FM67" s="65"/>
      <c r="FN67" s="65"/>
      <c r="FO67" s="65"/>
      <c r="FP67" s="65"/>
      <c r="FQ67" s="65"/>
      <c r="FR67" s="65"/>
      <c r="FS67" s="65"/>
      <c r="FT67" s="65"/>
      <c r="FU67" s="65"/>
      <c r="FV67" s="65"/>
      <c r="FW67" s="65"/>
      <c r="FX67" s="65"/>
      <c r="FY67" s="65"/>
      <c r="FZ67" s="65"/>
      <c r="GA67" s="65"/>
      <c r="GB67" s="65"/>
      <c r="GC67" s="65"/>
      <c r="GD67" s="65"/>
      <c r="GE67" s="65"/>
      <c r="GF67" s="65"/>
      <c r="GG67" s="65"/>
      <c r="GH67" s="65"/>
      <c r="GI67" s="65"/>
      <c r="GJ67" s="65"/>
      <c r="GK67" s="65"/>
      <c r="GL67" s="65"/>
      <c r="GM67" s="65"/>
      <c r="GN67" s="65"/>
      <c r="GO67" s="65"/>
      <c r="GP67" s="65"/>
      <c r="GQ67" s="65"/>
      <c r="GR67" s="65"/>
      <c r="GS67" s="65"/>
      <c r="GT67" s="65"/>
      <c r="GU67" s="65"/>
      <c r="GV67" s="65"/>
      <c r="GW67" s="65"/>
      <c r="GX67" s="65"/>
      <c r="GY67" s="65"/>
      <c r="GZ67" s="65"/>
      <c r="HA67" s="65"/>
      <c r="HB67" s="65"/>
      <c r="HC67" s="65"/>
      <c r="HD67" s="65"/>
      <c r="HE67" s="65"/>
      <c r="HF67" s="65"/>
      <c r="HG67" s="65"/>
      <c r="HH67" s="65"/>
      <c r="HI67" s="65"/>
      <c r="HJ67" s="65"/>
      <c r="HK67" s="65"/>
      <c r="HL67" s="65"/>
      <c r="HM67" s="65"/>
      <c r="HN67" s="65"/>
      <c r="HO67" s="65"/>
      <c r="HP67" s="65"/>
      <c r="HQ67" s="65"/>
      <c r="HR67" s="65"/>
      <c r="HS67" s="65"/>
      <c r="HT67" s="65"/>
      <c r="HU67" s="65"/>
      <c r="HV67" s="65"/>
      <c r="HW67" s="65"/>
      <c r="HX67" s="65"/>
      <c r="HY67" s="65"/>
      <c r="HZ67" s="65"/>
      <c r="IA67" s="65"/>
      <c r="IB67" s="65"/>
      <c r="IC67" s="65"/>
      <c r="ID67" s="65"/>
      <c r="IE67" s="65"/>
      <c r="IF67" s="65"/>
      <c r="IG67" s="65"/>
      <c r="IH67" s="65"/>
      <c r="II67" s="65"/>
      <c r="IJ67" s="65"/>
      <c r="IK67" s="65"/>
      <c r="IL67" s="65"/>
      <c r="IM67" s="65"/>
      <c r="IN67" s="65"/>
      <c r="IO67" s="65"/>
      <c r="IP67" s="65"/>
      <c r="IQ67" s="65"/>
    </row>
    <row r="68" spans="1:256">
      <c r="A68" s="65"/>
      <c r="B68" s="1011"/>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c r="BE68" s="65"/>
      <c r="BF68" s="65"/>
      <c r="BG68" s="65"/>
      <c r="BH68" s="65"/>
      <c r="BI68" s="65"/>
      <c r="BJ68" s="65"/>
      <c r="BK68" s="65"/>
      <c r="BL68" s="65"/>
      <c r="BM68" s="65"/>
      <c r="BN68" s="65"/>
      <c r="BO68" s="65"/>
      <c r="BP68" s="65"/>
      <c r="BQ68" s="65"/>
      <c r="BR68" s="65"/>
      <c r="BS68" s="65"/>
      <c r="BT68" s="65"/>
      <c r="BU68" s="65"/>
      <c r="BV68" s="65"/>
      <c r="BW68" s="65"/>
      <c r="BX68" s="65"/>
      <c r="BY68" s="65"/>
      <c r="BZ68" s="65"/>
      <c r="CA68" s="65"/>
      <c r="CB68" s="65"/>
      <c r="CC68" s="65"/>
      <c r="CD68" s="65"/>
      <c r="CE68" s="65"/>
      <c r="CF68" s="65"/>
      <c r="CG68" s="65"/>
      <c r="CH68" s="65"/>
      <c r="CI68" s="65"/>
      <c r="CJ68" s="65"/>
      <c r="CK68" s="65"/>
      <c r="CL68" s="65"/>
      <c r="CM68" s="65"/>
      <c r="CN68" s="65"/>
      <c r="CO68" s="65"/>
      <c r="CP68" s="65"/>
      <c r="CQ68" s="65"/>
      <c r="CR68" s="65"/>
      <c r="CS68" s="65"/>
      <c r="CT68" s="65"/>
      <c r="CU68" s="65"/>
      <c r="CV68" s="65"/>
      <c r="CW68" s="65"/>
      <c r="CX68" s="65"/>
      <c r="CY68" s="65"/>
      <c r="CZ68" s="65"/>
      <c r="DA68" s="65"/>
      <c r="DB68" s="65"/>
      <c r="DC68" s="65"/>
      <c r="DD68" s="65"/>
      <c r="DE68" s="65"/>
      <c r="DF68" s="65"/>
      <c r="DG68" s="65"/>
      <c r="DH68" s="65"/>
      <c r="DI68" s="65"/>
      <c r="DJ68" s="65"/>
      <c r="DK68" s="65"/>
      <c r="DL68" s="65"/>
      <c r="DM68" s="65"/>
      <c r="DN68" s="65"/>
      <c r="DO68" s="65"/>
      <c r="DP68" s="65"/>
      <c r="DQ68" s="65"/>
      <c r="DR68" s="65"/>
      <c r="DS68" s="65"/>
      <c r="DT68" s="65"/>
      <c r="DU68" s="65"/>
      <c r="DV68" s="65"/>
      <c r="DW68" s="65"/>
      <c r="DX68" s="65"/>
      <c r="DY68" s="65"/>
      <c r="DZ68" s="65"/>
      <c r="EA68" s="65"/>
      <c r="EB68" s="65"/>
      <c r="EC68" s="65"/>
      <c r="ED68" s="65"/>
      <c r="EE68" s="65"/>
      <c r="EF68" s="65"/>
      <c r="EG68" s="65"/>
      <c r="EH68" s="65"/>
      <c r="EI68" s="65"/>
      <c r="EJ68" s="65"/>
      <c r="EK68" s="65"/>
      <c r="EL68" s="65"/>
      <c r="EM68" s="65"/>
      <c r="EN68" s="65"/>
      <c r="EO68" s="65"/>
      <c r="EP68" s="65"/>
      <c r="EQ68" s="65"/>
      <c r="ER68" s="65"/>
      <c r="ES68" s="65"/>
      <c r="ET68" s="65"/>
      <c r="EU68" s="65"/>
      <c r="EV68" s="65"/>
      <c r="EW68" s="65"/>
      <c r="EX68" s="65"/>
      <c r="EY68" s="65"/>
      <c r="EZ68" s="65"/>
      <c r="FA68" s="65"/>
      <c r="FB68" s="65"/>
      <c r="FC68" s="65"/>
      <c r="FD68" s="65"/>
      <c r="FE68" s="65"/>
      <c r="FF68" s="65"/>
      <c r="FG68" s="65"/>
      <c r="FH68" s="65"/>
      <c r="FI68" s="65"/>
      <c r="FJ68" s="65"/>
      <c r="FK68" s="65"/>
      <c r="FL68" s="65"/>
      <c r="FM68" s="65"/>
      <c r="FN68" s="65"/>
      <c r="FO68" s="65"/>
      <c r="FP68" s="65"/>
      <c r="FQ68" s="65"/>
      <c r="FR68" s="65"/>
      <c r="FS68" s="65"/>
      <c r="FT68" s="65"/>
      <c r="FU68" s="65"/>
      <c r="FV68" s="65"/>
      <c r="FW68" s="65"/>
      <c r="FX68" s="65"/>
      <c r="FY68" s="65"/>
      <c r="FZ68" s="65"/>
      <c r="GA68" s="65"/>
      <c r="GB68" s="65"/>
      <c r="GC68" s="65"/>
      <c r="GD68" s="65"/>
      <c r="GE68" s="65"/>
      <c r="GF68" s="65"/>
      <c r="GG68" s="65"/>
      <c r="GH68" s="65"/>
      <c r="GI68" s="65"/>
      <c r="GJ68" s="65"/>
      <c r="GK68" s="65"/>
      <c r="GL68" s="65"/>
      <c r="GM68" s="65"/>
      <c r="GN68" s="65"/>
      <c r="GO68" s="65"/>
      <c r="GP68" s="65"/>
      <c r="GQ68" s="65"/>
      <c r="GR68" s="65"/>
      <c r="GS68" s="65"/>
      <c r="GT68" s="65"/>
      <c r="GU68" s="65"/>
      <c r="GV68" s="65"/>
      <c r="GW68" s="65"/>
      <c r="GX68" s="65"/>
      <c r="GY68" s="65"/>
      <c r="GZ68" s="65"/>
      <c r="HA68" s="65"/>
      <c r="HB68" s="65"/>
      <c r="HC68" s="65"/>
      <c r="HD68" s="65"/>
      <c r="HE68" s="65"/>
      <c r="HF68" s="65"/>
      <c r="HG68" s="65"/>
      <c r="HH68" s="65"/>
      <c r="HI68" s="65"/>
      <c r="HJ68" s="65"/>
      <c r="HK68" s="65"/>
      <c r="HL68" s="65"/>
      <c r="HM68" s="65"/>
      <c r="HN68" s="65"/>
      <c r="HO68" s="65"/>
      <c r="HP68" s="65"/>
      <c r="HQ68" s="65"/>
      <c r="HR68" s="65"/>
      <c r="HS68" s="65"/>
      <c r="HT68" s="65"/>
      <c r="HU68" s="65"/>
      <c r="HV68" s="65"/>
      <c r="HW68" s="65"/>
      <c r="HX68" s="65"/>
      <c r="HY68" s="65"/>
      <c r="HZ68" s="65"/>
      <c r="IA68" s="65"/>
      <c r="IB68" s="65"/>
      <c r="IC68" s="65"/>
      <c r="ID68" s="65"/>
      <c r="IE68" s="65"/>
      <c r="IF68" s="65"/>
      <c r="IG68" s="65"/>
      <c r="IH68" s="65"/>
      <c r="II68" s="65"/>
      <c r="IJ68" s="65"/>
      <c r="IK68" s="65"/>
      <c r="IL68" s="65"/>
      <c r="IM68" s="65"/>
      <c r="IN68" s="65"/>
      <c r="IO68" s="65"/>
      <c r="IP68" s="65"/>
      <c r="IQ68" s="65"/>
    </row>
    <row r="69" spans="1:256">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c r="BE69" s="65"/>
      <c r="BF69" s="65"/>
      <c r="BG69" s="65"/>
      <c r="BH69" s="65"/>
      <c r="BI69" s="65"/>
      <c r="BJ69" s="65"/>
      <c r="BK69" s="65"/>
      <c r="BL69" s="65"/>
      <c r="BM69" s="65"/>
      <c r="BN69" s="65"/>
      <c r="BO69" s="65"/>
      <c r="BP69" s="65"/>
      <c r="BQ69" s="65"/>
      <c r="BR69" s="65"/>
      <c r="BS69" s="65"/>
      <c r="BT69" s="65"/>
      <c r="BU69" s="65"/>
      <c r="BV69" s="65"/>
      <c r="BW69" s="65"/>
      <c r="BX69" s="65"/>
      <c r="BY69" s="65"/>
      <c r="BZ69" s="65"/>
      <c r="CA69" s="65"/>
      <c r="CB69" s="65"/>
      <c r="CC69" s="65"/>
      <c r="CD69" s="65"/>
      <c r="CE69" s="65"/>
      <c r="CF69" s="65"/>
      <c r="CG69" s="65"/>
      <c r="CH69" s="65"/>
      <c r="CI69" s="65"/>
      <c r="CJ69" s="65"/>
      <c r="CK69" s="65"/>
      <c r="CL69" s="65"/>
      <c r="CM69" s="65"/>
      <c r="CN69" s="65"/>
      <c r="CO69" s="65"/>
      <c r="CP69" s="65"/>
      <c r="CQ69" s="65"/>
      <c r="CR69" s="65"/>
      <c r="CS69" s="65"/>
      <c r="CT69" s="65"/>
      <c r="CU69" s="65"/>
      <c r="CV69" s="65"/>
      <c r="CW69" s="65"/>
      <c r="CX69" s="65"/>
      <c r="CY69" s="65"/>
      <c r="CZ69" s="65"/>
      <c r="DA69" s="65"/>
      <c r="DB69" s="65"/>
      <c r="DC69" s="65"/>
      <c r="DD69" s="65"/>
      <c r="DE69" s="65"/>
      <c r="DF69" s="65"/>
      <c r="DG69" s="65"/>
      <c r="DH69" s="65"/>
      <c r="DI69" s="65"/>
      <c r="DJ69" s="65"/>
      <c r="DK69" s="65"/>
      <c r="DL69" s="65"/>
      <c r="DM69" s="65"/>
      <c r="DN69" s="65"/>
      <c r="DO69" s="65"/>
      <c r="DP69" s="65"/>
      <c r="DQ69" s="65"/>
      <c r="DR69" s="65"/>
      <c r="DS69" s="65"/>
      <c r="DT69" s="65"/>
      <c r="DU69" s="65"/>
      <c r="DV69" s="65"/>
      <c r="DW69" s="65"/>
      <c r="DX69" s="65"/>
      <c r="DY69" s="65"/>
      <c r="DZ69" s="65"/>
      <c r="EA69" s="65"/>
      <c r="EB69" s="65"/>
      <c r="EC69" s="65"/>
      <c r="ED69" s="65"/>
      <c r="EE69" s="65"/>
      <c r="EF69" s="65"/>
      <c r="EG69" s="65"/>
      <c r="EH69" s="65"/>
      <c r="EI69" s="65"/>
      <c r="EJ69" s="65"/>
      <c r="EK69" s="65"/>
      <c r="EL69" s="65"/>
      <c r="EM69" s="65"/>
      <c r="EN69" s="65"/>
      <c r="EO69" s="65"/>
      <c r="EP69" s="65"/>
      <c r="EQ69" s="65"/>
      <c r="ER69" s="65"/>
      <c r="ES69" s="65"/>
      <c r="ET69" s="65"/>
      <c r="EU69" s="65"/>
      <c r="EV69" s="65"/>
      <c r="EW69" s="65"/>
      <c r="EX69" s="65"/>
      <c r="EY69" s="65"/>
      <c r="EZ69" s="65"/>
      <c r="FA69" s="65"/>
      <c r="FB69" s="65"/>
      <c r="FC69" s="65"/>
      <c r="FD69" s="65"/>
      <c r="FE69" s="65"/>
      <c r="FF69" s="65"/>
      <c r="FG69" s="65"/>
      <c r="FH69" s="65"/>
      <c r="FI69" s="65"/>
      <c r="FJ69" s="65"/>
      <c r="FK69" s="65"/>
      <c r="FL69" s="65"/>
      <c r="FM69" s="65"/>
      <c r="FN69" s="65"/>
      <c r="FO69" s="65"/>
      <c r="FP69" s="65"/>
      <c r="FQ69" s="65"/>
      <c r="FR69" s="65"/>
      <c r="FS69" s="65"/>
      <c r="FT69" s="65"/>
      <c r="FU69" s="65"/>
      <c r="FV69" s="65"/>
      <c r="FW69" s="65"/>
      <c r="FX69" s="65"/>
      <c r="FY69" s="65"/>
      <c r="FZ69" s="65"/>
      <c r="GA69" s="65"/>
      <c r="GB69" s="65"/>
      <c r="GC69" s="65"/>
      <c r="GD69" s="65"/>
      <c r="GE69" s="65"/>
      <c r="GF69" s="65"/>
      <c r="GG69" s="65"/>
      <c r="GH69" s="65"/>
      <c r="GI69" s="65"/>
      <c r="GJ69" s="65"/>
      <c r="GK69" s="65"/>
      <c r="GL69" s="65"/>
      <c r="GM69" s="65"/>
      <c r="GN69" s="65"/>
      <c r="GO69" s="65"/>
      <c r="GP69" s="65"/>
      <c r="GQ69" s="65"/>
      <c r="GR69" s="65"/>
      <c r="GS69" s="65"/>
      <c r="GT69" s="65"/>
      <c r="GU69" s="65"/>
      <c r="GV69" s="65"/>
      <c r="GW69" s="65"/>
      <c r="GX69" s="65"/>
      <c r="GY69" s="65"/>
      <c r="GZ69" s="65"/>
      <c r="HA69" s="65"/>
      <c r="HB69" s="65"/>
      <c r="HC69" s="65"/>
      <c r="HD69" s="65"/>
      <c r="HE69" s="65"/>
      <c r="HF69" s="65"/>
      <c r="HG69" s="65"/>
      <c r="HH69" s="65"/>
      <c r="HI69" s="65"/>
      <c r="HJ69" s="65"/>
      <c r="HK69" s="65"/>
      <c r="HL69" s="65"/>
      <c r="HM69" s="65"/>
      <c r="HN69" s="65"/>
      <c r="HO69" s="65"/>
      <c r="HP69" s="65"/>
      <c r="HQ69" s="65"/>
      <c r="HR69" s="65"/>
      <c r="HS69" s="65"/>
      <c r="HT69" s="65"/>
      <c r="HU69" s="65"/>
      <c r="HV69" s="65"/>
      <c r="HW69" s="65"/>
      <c r="HX69" s="65"/>
      <c r="HY69" s="65"/>
      <c r="HZ69" s="65"/>
      <c r="IA69" s="65"/>
      <c r="IB69" s="65"/>
      <c r="IC69" s="65"/>
      <c r="ID69" s="65"/>
      <c r="IE69" s="65"/>
      <c r="IF69" s="65"/>
      <c r="IG69" s="65"/>
      <c r="IH69" s="65"/>
      <c r="II69" s="65"/>
      <c r="IJ69" s="65"/>
      <c r="IK69" s="65"/>
      <c r="IL69" s="65"/>
      <c r="IM69" s="65"/>
      <c r="IN69" s="65"/>
      <c r="IO69" s="65"/>
      <c r="IP69" s="65"/>
      <c r="IQ69" s="65"/>
    </row>
    <row r="70" spans="1:256">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c r="BM70" s="65"/>
      <c r="BN70" s="65"/>
      <c r="BO70" s="65"/>
      <c r="BP70" s="65"/>
      <c r="BQ70" s="65"/>
      <c r="BR70" s="65"/>
      <c r="BS70" s="65"/>
      <c r="BT70" s="65"/>
      <c r="BU70" s="65"/>
      <c r="BV70" s="65"/>
      <c r="BW70" s="65"/>
      <c r="BX70" s="65"/>
      <c r="BY70" s="65"/>
      <c r="BZ70" s="65"/>
      <c r="CA70" s="65"/>
      <c r="CB70" s="65"/>
      <c r="CC70" s="65"/>
      <c r="CD70" s="65"/>
      <c r="CE70" s="65"/>
      <c r="CF70" s="65"/>
      <c r="CG70" s="65"/>
      <c r="CH70" s="65"/>
      <c r="CI70" s="65"/>
      <c r="CJ70" s="65"/>
      <c r="CK70" s="65"/>
      <c r="CL70" s="65"/>
      <c r="CM70" s="65"/>
      <c r="CN70" s="65"/>
      <c r="CO70" s="65"/>
      <c r="CP70" s="65"/>
      <c r="CQ70" s="65"/>
      <c r="CR70" s="65"/>
      <c r="CS70" s="65"/>
      <c r="CT70" s="65"/>
      <c r="CU70" s="65"/>
      <c r="CV70" s="65"/>
      <c r="CW70" s="65"/>
      <c r="CX70" s="65"/>
      <c r="CY70" s="65"/>
      <c r="CZ70" s="65"/>
      <c r="DA70" s="65"/>
      <c r="DB70" s="65"/>
      <c r="DC70" s="65"/>
      <c r="DD70" s="65"/>
      <c r="DE70" s="65"/>
      <c r="DF70" s="65"/>
      <c r="DG70" s="65"/>
      <c r="DH70" s="65"/>
      <c r="DI70" s="65"/>
      <c r="DJ70" s="65"/>
      <c r="DK70" s="65"/>
      <c r="DL70" s="65"/>
      <c r="DM70" s="65"/>
      <c r="DN70" s="65"/>
      <c r="DO70" s="65"/>
      <c r="DP70" s="65"/>
      <c r="DQ70" s="65"/>
      <c r="DR70" s="65"/>
      <c r="DS70" s="65"/>
      <c r="DT70" s="65"/>
      <c r="DU70" s="65"/>
      <c r="DV70" s="65"/>
      <c r="DW70" s="65"/>
      <c r="DX70" s="65"/>
      <c r="DY70" s="65"/>
      <c r="DZ70" s="65"/>
      <c r="EA70" s="65"/>
      <c r="EB70" s="65"/>
      <c r="EC70" s="65"/>
      <c r="ED70" s="65"/>
      <c r="EE70" s="65"/>
      <c r="EF70" s="65"/>
      <c r="EG70" s="65"/>
      <c r="EH70" s="65"/>
      <c r="EI70" s="65"/>
      <c r="EJ70" s="65"/>
      <c r="EK70" s="65"/>
      <c r="EL70" s="65"/>
      <c r="EM70" s="65"/>
      <c r="EN70" s="65"/>
      <c r="EO70" s="65"/>
      <c r="EP70" s="65"/>
      <c r="EQ70" s="65"/>
      <c r="ER70" s="65"/>
      <c r="ES70" s="65"/>
      <c r="ET70" s="65"/>
      <c r="EU70" s="65"/>
      <c r="EV70" s="65"/>
      <c r="EW70" s="65"/>
      <c r="EX70" s="65"/>
      <c r="EY70" s="65"/>
      <c r="EZ70" s="65"/>
      <c r="FA70" s="65"/>
      <c r="FB70" s="65"/>
      <c r="FC70" s="65"/>
      <c r="FD70" s="65"/>
      <c r="FE70" s="65"/>
      <c r="FF70" s="65"/>
      <c r="FG70" s="65"/>
      <c r="FH70" s="65"/>
      <c r="FI70" s="65"/>
      <c r="FJ70" s="65"/>
      <c r="FK70" s="65"/>
      <c r="FL70" s="65"/>
      <c r="FM70" s="65"/>
      <c r="FN70" s="65"/>
      <c r="FO70" s="65"/>
      <c r="FP70" s="65"/>
      <c r="FQ70" s="65"/>
      <c r="FR70" s="65"/>
      <c r="FS70" s="65"/>
      <c r="FT70" s="65"/>
      <c r="FU70" s="65"/>
      <c r="FV70" s="65"/>
      <c r="FW70" s="65"/>
      <c r="FX70" s="65"/>
      <c r="FY70" s="65"/>
      <c r="FZ70" s="65"/>
      <c r="GA70" s="65"/>
      <c r="GB70" s="65"/>
      <c r="GC70" s="65"/>
      <c r="GD70" s="65"/>
      <c r="GE70" s="65"/>
      <c r="GF70" s="65"/>
      <c r="GG70" s="65"/>
      <c r="GH70" s="65"/>
      <c r="GI70" s="65"/>
      <c r="GJ70" s="65"/>
      <c r="GK70" s="65"/>
      <c r="GL70" s="65"/>
      <c r="GM70" s="65"/>
      <c r="GN70" s="65"/>
      <c r="GO70" s="65"/>
      <c r="GP70" s="65"/>
      <c r="GQ70" s="65"/>
      <c r="GR70" s="65"/>
      <c r="GS70" s="65"/>
      <c r="GT70" s="65"/>
      <c r="GU70" s="65"/>
      <c r="GV70" s="65"/>
      <c r="GW70" s="65"/>
      <c r="GX70" s="65"/>
      <c r="GY70" s="65"/>
      <c r="GZ70" s="65"/>
      <c r="HA70" s="65"/>
      <c r="HB70" s="65"/>
      <c r="HC70" s="65"/>
      <c r="HD70" s="65"/>
      <c r="HE70" s="65"/>
      <c r="HF70" s="65"/>
      <c r="HG70" s="65"/>
      <c r="HH70" s="65"/>
      <c r="HI70" s="65"/>
      <c r="HJ70" s="65"/>
      <c r="HK70" s="65"/>
      <c r="HL70" s="65"/>
      <c r="HM70" s="65"/>
      <c r="HN70" s="65"/>
      <c r="HO70" s="65"/>
      <c r="HP70" s="65"/>
      <c r="HQ70" s="65"/>
      <c r="HR70" s="65"/>
      <c r="HS70" s="65"/>
      <c r="HT70" s="65"/>
      <c r="HU70" s="65"/>
      <c r="HV70" s="65"/>
      <c r="HW70" s="65"/>
      <c r="HX70" s="65"/>
      <c r="HY70" s="65"/>
      <c r="HZ70" s="65"/>
      <c r="IA70" s="65"/>
      <c r="IB70" s="65"/>
      <c r="IC70" s="65"/>
      <c r="ID70" s="65"/>
      <c r="IE70" s="65"/>
      <c r="IF70" s="65"/>
      <c r="IG70" s="65"/>
      <c r="IH70" s="65"/>
      <c r="II70" s="65"/>
      <c r="IJ70" s="65"/>
      <c r="IK70" s="65"/>
      <c r="IL70" s="65"/>
      <c r="IM70" s="65"/>
      <c r="IN70" s="65"/>
      <c r="IO70" s="65"/>
      <c r="IP70" s="65"/>
      <c r="IQ70" s="65"/>
    </row>
    <row r="71" spans="1:256">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5"/>
      <c r="BG71" s="65"/>
      <c r="BH71" s="65"/>
      <c r="BI71" s="65"/>
      <c r="BJ71" s="65"/>
      <c r="BK71" s="65"/>
      <c r="BL71" s="65"/>
      <c r="BM71" s="65"/>
      <c r="BN71" s="65"/>
      <c r="BO71" s="65"/>
      <c r="BP71" s="65"/>
      <c r="BQ71" s="65"/>
      <c r="BR71" s="65"/>
      <c r="BS71" s="65"/>
      <c r="BT71" s="65"/>
      <c r="BU71" s="65"/>
      <c r="BV71" s="65"/>
      <c r="BW71" s="65"/>
      <c r="BX71" s="65"/>
      <c r="BY71" s="65"/>
      <c r="BZ71" s="65"/>
      <c r="CA71" s="65"/>
      <c r="CB71" s="65"/>
      <c r="CC71" s="65"/>
      <c r="CD71" s="65"/>
      <c r="CE71" s="65"/>
      <c r="CF71" s="65"/>
      <c r="CG71" s="65"/>
      <c r="CH71" s="65"/>
      <c r="CI71" s="65"/>
      <c r="CJ71" s="65"/>
      <c r="CK71" s="65"/>
      <c r="CL71" s="65"/>
      <c r="CM71" s="65"/>
      <c r="CN71" s="65"/>
      <c r="CO71" s="65"/>
      <c r="CP71" s="65"/>
      <c r="CQ71" s="65"/>
      <c r="CR71" s="65"/>
      <c r="CS71" s="65"/>
      <c r="CT71" s="65"/>
      <c r="CU71" s="65"/>
      <c r="CV71" s="65"/>
      <c r="CW71" s="65"/>
      <c r="CX71" s="65"/>
      <c r="CY71" s="65"/>
      <c r="CZ71" s="65"/>
      <c r="DA71" s="65"/>
      <c r="DB71" s="65"/>
      <c r="DC71" s="65"/>
      <c r="DD71" s="65"/>
      <c r="DE71" s="65"/>
      <c r="DF71" s="65"/>
      <c r="DG71" s="65"/>
      <c r="DH71" s="65"/>
      <c r="DI71" s="65"/>
      <c r="DJ71" s="65"/>
      <c r="DK71" s="65"/>
      <c r="DL71" s="65"/>
      <c r="DM71" s="65"/>
      <c r="DN71" s="65"/>
      <c r="DO71" s="65"/>
      <c r="DP71" s="65"/>
      <c r="DQ71" s="65"/>
      <c r="DR71" s="65"/>
      <c r="DS71" s="65"/>
      <c r="DT71" s="65"/>
      <c r="DU71" s="65"/>
      <c r="DV71" s="65"/>
      <c r="DW71" s="65"/>
      <c r="DX71" s="65"/>
      <c r="DY71" s="65"/>
      <c r="DZ71" s="65"/>
      <c r="EA71" s="65"/>
      <c r="EB71" s="65"/>
      <c r="EC71" s="65"/>
      <c r="ED71" s="65"/>
      <c r="EE71" s="65"/>
      <c r="EF71" s="65"/>
      <c r="EG71" s="65"/>
      <c r="EH71" s="65"/>
      <c r="EI71" s="65"/>
      <c r="EJ71" s="65"/>
      <c r="EK71" s="65"/>
      <c r="EL71" s="65"/>
      <c r="EM71" s="65"/>
      <c r="EN71" s="65"/>
      <c r="EO71" s="65"/>
      <c r="EP71" s="65"/>
      <c r="EQ71" s="65"/>
      <c r="ER71" s="65"/>
      <c r="ES71" s="65"/>
      <c r="ET71" s="65"/>
      <c r="EU71" s="65"/>
      <c r="EV71" s="65"/>
      <c r="EW71" s="65"/>
      <c r="EX71" s="65"/>
      <c r="EY71" s="65"/>
      <c r="EZ71" s="65"/>
      <c r="FA71" s="65"/>
      <c r="FB71" s="65"/>
      <c r="FC71" s="65"/>
      <c r="FD71" s="65"/>
      <c r="FE71" s="65"/>
      <c r="FF71" s="65"/>
      <c r="FG71" s="65"/>
      <c r="FH71" s="65"/>
      <c r="FI71" s="65"/>
      <c r="FJ71" s="65"/>
      <c r="FK71" s="65"/>
      <c r="FL71" s="65"/>
      <c r="FM71" s="65"/>
      <c r="FN71" s="65"/>
      <c r="FO71" s="65"/>
      <c r="FP71" s="65"/>
      <c r="FQ71" s="65"/>
      <c r="FR71" s="65"/>
      <c r="FS71" s="65"/>
      <c r="FT71" s="65"/>
      <c r="FU71" s="65"/>
      <c r="FV71" s="65"/>
      <c r="FW71" s="65"/>
      <c r="FX71" s="65"/>
      <c r="FY71" s="65"/>
      <c r="FZ71" s="65"/>
      <c r="GA71" s="65"/>
      <c r="GB71" s="65"/>
      <c r="GC71" s="65"/>
      <c r="GD71" s="65"/>
      <c r="GE71" s="65"/>
      <c r="GF71" s="65"/>
      <c r="GG71" s="65"/>
      <c r="GH71" s="65"/>
      <c r="GI71" s="65"/>
      <c r="GJ71" s="65"/>
      <c r="GK71" s="65"/>
      <c r="GL71" s="65"/>
      <c r="GM71" s="65"/>
      <c r="GN71" s="65"/>
      <c r="GO71" s="65"/>
      <c r="GP71" s="65"/>
      <c r="GQ71" s="65"/>
      <c r="GR71" s="65"/>
      <c r="GS71" s="65"/>
      <c r="GT71" s="65"/>
      <c r="GU71" s="65"/>
      <c r="GV71" s="65"/>
      <c r="GW71" s="65"/>
      <c r="GX71" s="65"/>
      <c r="GY71" s="65"/>
      <c r="GZ71" s="65"/>
      <c r="HA71" s="65"/>
      <c r="HB71" s="65"/>
      <c r="HC71" s="65"/>
      <c r="HD71" s="65"/>
      <c r="HE71" s="65"/>
      <c r="HF71" s="65"/>
      <c r="HG71" s="65"/>
      <c r="HH71" s="65"/>
      <c r="HI71" s="65"/>
      <c r="HJ71" s="65"/>
      <c r="HK71" s="65"/>
      <c r="HL71" s="65"/>
      <c r="HM71" s="65"/>
      <c r="HN71" s="65"/>
      <c r="HO71" s="65"/>
      <c r="HP71" s="65"/>
      <c r="HQ71" s="65"/>
      <c r="HR71" s="65"/>
      <c r="HS71" s="65"/>
      <c r="HT71" s="65"/>
      <c r="HU71" s="65"/>
      <c r="HV71" s="65"/>
      <c r="HW71" s="65"/>
      <c r="HX71" s="65"/>
      <c r="HY71" s="65"/>
      <c r="HZ71" s="65"/>
      <c r="IA71" s="65"/>
      <c r="IB71" s="65"/>
      <c r="IC71" s="65"/>
      <c r="ID71" s="65"/>
      <c r="IE71" s="65"/>
      <c r="IF71" s="65"/>
      <c r="IG71" s="65"/>
      <c r="IH71" s="65"/>
      <c r="II71" s="65"/>
      <c r="IJ71" s="65"/>
      <c r="IK71" s="65"/>
      <c r="IL71" s="65"/>
      <c r="IM71" s="65"/>
      <c r="IN71" s="65"/>
      <c r="IO71" s="65"/>
      <c r="IP71" s="65"/>
      <c r="IQ71" s="65"/>
    </row>
    <row r="72" spans="1:256">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5"/>
      <c r="BN72" s="65"/>
      <c r="BO72" s="65"/>
      <c r="BP72" s="65"/>
      <c r="BQ72" s="65"/>
      <c r="BR72" s="65"/>
      <c r="BS72" s="65"/>
      <c r="BT72" s="65"/>
      <c r="BU72" s="65"/>
      <c r="BV72" s="65"/>
      <c r="BW72" s="65"/>
      <c r="BX72" s="65"/>
      <c r="BY72" s="65"/>
      <c r="BZ72" s="65"/>
      <c r="CA72" s="65"/>
      <c r="CB72" s="65"/>
      <c r="CC72" s="65"/>
      <c r="CD72" s="65"/>
      <c r="CE72" s="65"/>
      <c r="CF72" s="65"/>
      <c r="CG72" s="65"/>
      <c r="CH72" s="65"/>
      <c r="CI72" s="65"/>
      <c r="CJ72" s="65"/>
      <c r="CK72" s="65"/>
      <c r="CL72" s="65"/>
      <c r="CM72" s="65"/>
      <c r="CN72" s="65"/>
      <c r="CO72" s="65"/>
      <c r="CP72" s="65"/>
      <c r="CQ72" s="65"/>
      <c r="CR72" s="65"/>
      <c r="CS72" s="65"/>
      <c r="CT72" s="65"/>
      <c r="CU72" s="65"/>
      <c r="CV72" s="65"/>
      <c r="CW72" s="65"/>
      <c r="CX72" s="65"/>
      <c r="CY72" s="65"/>
      <c r="CZ72" s="65"/>
      <c r="DA72" s="65"/>
      <c r="DB72" s="65"/>
      <c r="DC72" s="65"/>
      <c r="DD72" s="65"/>
      <c r="DE72" s="65"/>
      <c r="DF72" s="65"/>
      <c r="DG72" s="65"/>
      <c r="DH72" s="65"/>
      <c r="DI72" s="65"/>
      <c r="DJ72" s="65"/>
      <c r="DK72" s="65"/>
      <c r="DL72" s="65"/>
      <c r="DM72" s="65"/>
      <c r="DN72" s="65"/>
      <c r="DO72" s="65"/>
      <c r="DP72" s="65"/>
      <c r="DQ72" s="65"/>
      <c r="DR72" s="65"/>
      <c r="DS72" s="65"/>
      <c r="DT72" s="65"/>
      <c r="DU72" s="65"/>
      <c r="DV72" s="65"/>
      <c r="DW72" s="65"/>
      <c r="DX72" s="65"/>
      <c r="DY72" s="65"/>
      <c r="DZ72" s="65"/>
      <c r="EA72" s="65"/>
      <c r="EB72" s="65"/>
      <c r="EC72" s="65"/>
      <c r="ED72" s="65"/>
      <c r="EE72" s="65"/>
      <c r="EF72" s="65"/>
      <c r="EG72" s="65"/>
      <c r="EH72" s="65"/>
      <c r="EI72" s="65"/>
      <c r="EJ72" s="65"/>
      <c r="EK72" s="65"/>
      <c r="EL72" s="65"/>
      <c r="EM72" s="65"/>
      <c r="EN72" s="65"/>
      <c r="EO72" s="65"/>
      <c r="EP72" s="65"/>
      <c r="EQ72" s="65"/>
      <c r="ER72" s="65"/>
      <c r="ES72" s="65"/>
      <c r="ET72" s="65"/>
      <c r="EU72" s="65"/>
      <c r="EV72" s="65"/>
      <c r="EW72" s="65"/>
      <c r="EX72" s="65"/>
      <c r="EY72" s="65"/>
      <c r="EZ72" s="65"/>
      <c r="FA72" s="65"/>
      <c r="FB72" s="65"/>
      <c r="FC72" s="65"/>
      <c r="FD72" s="65"/>
      <c r="FE72" s="65"/>
      <c r="FF72" s="65"/>
      <c r="FG72" s="65"/>
      <c r="FH72" s="65"/>
      <c r="FI72" s="65"/>
      <c r="FJ72" s="65"/>
      <c r="FK72" s="65"/>
      <c r="FL72" s="65"/>
      <c r="FM72" s="65"/>
      <c r="FN72" s="65"/>
      <c r="FO72" s="65"/>
      <c r="FP72" s="65"/>
      <c r="FQ72" s="65"/>
      <c r="FR72" s="65"/>
      <c r="FS72" s="65"/>
      <c r="FT72" s="65"/>
      <c r="FU72" s="65"/>
      <c r="FV72" s="65"/>
      <c r="FW72" s="65"/>
      <c r="FX72" s="65"/>
      <c r="FY72" s="65"/>
      <c r="FZ72" s="65"/>
      <c r="GA72" s="65"/>
      <c r="GB72" s="65"/>
      <c r="GC72" s="65"/>
      <c r="GD72" s="65"/>
      <c r="GE72" s="65"/>
      <c r="GF72" s="65"/>
      <c r="GG72" s="65"/>
      <c r="GH72" s="65"/>
      <c r="GI72" s="65"/>
      <c r="GJ72" s="65"/>
      <c r="GK72" s="65"/>
      <c r="GL72" s="65"/>
      <c r="GM72" s="65"/>
      <c r="GN72" s="65"/>
      <c r="GO72" s="65"/>
      <c r="GP72" s="65"/>
      <c r="GQ72" s="65"/>
      <c r="GR72" s="65"/>
      <c r="GS72" s="65"/>
      <c r="GT72" s="65"/>
      <c r="GU72" s="65"/>
      <c r="GV72" s="65"/>
      <c r="GW72" s="65"/>
      <c r="GX72" s="65"/>
      <c r="GY72" s="65"/>
      <c r="GZ72" s="65"/>
      <c r="HA72" s="65"/>
      <c r="HB72" s="65"/>
      <c r="HC72" s="65"/>
      <c r="HD72" s="65"/>
      <c r="HE72" s="65"/>
      <c r="HF72" s="65"/>
      <c r="HG72" s="65"/>
      <c r="HH72" s="65"/>
      <c r="HI72" s="65"/>
      <c r="HJ72" s="65"/>
      <c r="HK72" s="65"/>
      <c r="HL72" s="65"/>
      <c r="HM72" s="65"/>
      <c r="HN72" s="65"/>
      <c r="HO72" s="65"/>
      <c r="HP72" s="65"/>
      <c r="HQ72" s="65"/>
      <c r="HR72" s="65"/>
      <c r="HS72" s="65"/>
      <c r="HT72" s="65"/>
      <c r="HU72" s="65"/>
      <c r="HV72" s="65"/>
      <c r="HW72" s="65"/>
      <c r="HX72" s="65"/>
      <c r="HY72" s="65"/>
      <c r="HZ72" s="65"/>
      <c r="IA72" s="65"/>
      <c r="IB72" s="65"/>
      <c r="IC72" s="65"/>
      <c r="ID72" s="65"/>
      <c r="IE72" s="65"/>
      <c r="IF72" s="65"/>
      <c r="IG72" s="65"/>
      <c r="IH72" s="65"/>
      <c r="II72" s="65"/>
      <c r="IJ72" s="65"/>
      <c r="IK72" s="65"/>
      <c r="IL72" s="65"/>
      <c r="IM72" s="65"/>
      <c r="IN72" s="65"/>
      <c r="IO72" s="65"/>
      <c r="IP72" s="65"/>
      <c r="IQ72" s="65"/>
    </row>
    <row r="73" spans="1:256">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5"/>
      <c r="BW73" s="65"/>
      <c r="BX73" s="65"/>
      <c r="BY73" s="65"/>
      <c r="BZ73" s="65"/>
      <c r="CA73" s="65"/>
      <c r="CB73" s="65"/>
      <c r="CC73" s="65"/>
      <c r="CD73" s="65"/>
      <c r="CE73" s="65"/>
      <c r="CF73" s="65"/>
      <c r="CG73" s="65"/>
      <c r="CH73" s="65"/>
      <c r="CI73" s="65"/>
      <c r="CJ73" s="65"/>
      <c r="CK73" s="65"/>
      <c r="CL73" s="65"/>
      <c r="CM73" s="65"/>
      <c r="CN73" s="65"/>
      <c r="CO73" s="65"/>
      <c r="CP73" s="65"/>
      <c r="CQ73" s="65"/>
      <c r="CR73" s="65"/>
      <c r="CS73" s="65"/>
      <c r="CT73" s="65"/>
      <c r="CU73" s="65"/>
      <c r="CV73" s="65"/>
      <c r="CW73" s="65"/>
      <c r="CX73" s="65"/>
      <c r="CY73" s="65"/>
      <c r="CZ73" s="65"/>
      <c r="DA73" s="65"/>
      <c r="DB73" s="65"/>
      <c r="DC73" s="65"/>
      <c r="DD73" s="65"/>
      <c r="DE73" s="65"/>
      <c r="DF73" s="65"/>
      <c r="DG73" s="65"/>
      <c r="DH73" s="65"/>
      <c r="DI73" s="65"/>
      <c r="DJ73" s="65"/>
      <c r="DK73" s="65"/>
      <c r="DL73" s="65"/>
      <c r="DM73" s="65"/>
      <c r="DN73" s="65"/>
      <c r="DO73" s="65"/>
      <c r="DP73" s="65"/>
      <c r="DQ73" s="65"/>
      <c r="DR73" s="65"/>
      <c r="DS73" s="65"/>
      <c r="DT73" s="65"/>
      <c r="DU73" s="65"/>
      <c r="DV73" s="65"/>
      <c r="DW73" s="65"/>
      <c r="DX73" s="65"/>
      <c r="DY73" s="65"/>
      <c r="DZ73" s="65"/>
      <c r="EA73" s="65"/>
      <c r="EB73" s="65"/>
      <c r="EC73" s="65"/>
      <c r="ED73" s="65"/>
      <c r="EE73" s="65"/>
      <c r="EF73" s="65"/>
      <c r="EG73" s="65"/>
      <c r="EH73" s="65"/>
      <c r="EI73" s="65"/>
      <c r="EJ73" s="65"/>
      <c r="EK73" s="65"/>
      <c r="EL73" s="65"/>
      <c r="EM73" s="65"/>
      <c r="EN73" s="65"/>
      <c r="EO73" s="65"/>
      <c r="EP73" s="65"/>
      <c r="EQ73" s="65"/>
      <c r="ER73" s="65"/>
      <c r="ES73" s="65"/>
      <c r="ET73" s="65"/>
      <c r="EU73" s="65"/>
      <c r="EV73" s="65"/>
      <c r="EW73" s="65"/>
      <c r="EX73" s="65"/>
      <c r="EY73" s="65"/>
      <c r="EZ73" s="65"/>
      <c r="FA73" s="65"/>
      <c r="FB73" s="65"/>
      <c r="FC73" s="65"/>
      <c r="FD73" s="65"/>
      <c r="FE73" s="65"/>
      <c r="FF73" s="65"/>
      <c r="FG73" s="65"/>
      <c r="FH73" s="65"/>
      <c r="FI73" s="65"/>
      <c r="FJ73" s="65"/>
      <c r="FK73" s="65"/>
      <c r="FL73" s="65"/>
      <c r="FM73" s="65"/>
      <c r="FN73" s="65"/>
      <c r="FO73" s="65"/>
      <c r="FP73" s="65"/>
      <c r="FQ73" s="65"/>
      <c r="FR73" s="65"/>
      <c r="FS73" s="65"/>
      <c r="FT73" s="65"/>
      <c r="FU73" s="65"/>
      <c r="FV73" s="65"/>
      <c r="FW73" s="65"/>
      <c r="FX73" s="65"/>
      <c r="FY73" s="65"/>
      <c r="FZ73" s="65"/>
      <c r="GA73" s="65"/>
      <c r="GB73" s="65"/>
      <c r="GC73" s="65"/>
      <c r="GD73" s="65"/>
      <c r="GE73" s="65"/>
      <c r="GF73" s="65"/>
      <c r="GG73" s="65"/>
      <c r="GH73" s="65"/>
      <c r="GI73" s="65"/>
      <c r="GJ73" s="65"/>
      <c r="GK73" s="65"/>
      <c r="GL73" s="65"/>
      <c r="GM73" s="65"/>
      <c r="GN73" s="65"/>
      <c r="GO73" s="65"/>
      <c r="GP73" s="65"/>
      <c r="GQ73" s="65"/>
      <c r="GR73" s="65"/>
      <c r="GS73" s="65"/>
      <c r="GT73" s="65"/>
      <c r="GU73" s="65"/>
      <c r="GV73" s="65"/>
      <c r="GW73" s="65"/>
      <c r="GX73" s="65"/>
      <c r="GY73" s="65"/>
      <c r="GZ73" s="65"/>
      <c r="HA73" s="65"/>
      <c r="HB73" s="65"/>
      <c r="HC73" s="65"/>
      <c r="HD73" s="65"/>
      <c r="HE73" s="65"/>
      <c r="HF73" s="65"/>
      <c r="HG73" s="65"/>
      <c r="HH73" s="65"/>
      <c r="HI73" s="65"/>
      <c r="HJ73" s="65"/>
      <c r="HK73" s="65"/>
      <c r="HL73" s="65"/>
      <c r="HM73" s="65"/>
      <c r="HN73" s="65"/>
      <c r="HO73" s="65"/>
      <c r="HP73" s="65"/>
      <c r="HQ73" s="65"/>
      <c r="HR73" s="65"/>
      <c r="HS73" s="65"/>
      <c r="HT73" s="65"/>
      <c r="HU73" s="65"/>
      <c r="HV73" s="65"/>
      <c r="HW73" s="65"/>
      <c r="HX73" s="65"/>
      <c r="HY73" s="65"/>
      <c r="HZ73" s="65"/>
      <c r="IA73" s="65"/>
      <c r="IB73" s="65"/>
      <c r="IC73" s="65"/>
      <c r="ID73" s="65"/>
      <c r="IE73" s="65"/>
      <c r="IF73" s="65"/>
      <c r="IG73" s="65"/>
      <c r="IH73" s="65"/>
      <c r="II73" s="65"/>
      <c r="IJ73" s="65"/>
      <c r="IK73" s="65"/>
      <c r="IL73" s="65"/>
      <c r="IM73" s="65"/>
      <c r="IN73" s="65"/>
      <c r="IO73" s="65"/>
      <c r="IP73" s="65"/>
      <c r="IQ73" s="65"/>
    </row>
    <row r="74" spans="1:256">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5"/>
      <c r="BS74" s="65"/>
      <c r="BT74" s="65"/>
      <c r="BU74" s="65"/>
      <c r="BV74" s="65"/>
      <c r="BW74" s="65"/>
      <c r="BX74" s="65"/>
      <c r="BY74" s="65"/>
      <c r="BZ74" s="65"/>
      <c r="CA74" s="65"/>
      <c r="CB74" s="65"/>
      <c r="CC74" s="65"/>
      <c r="CD74" s="65"/>
      <c r="CE74" s="65"/>
      <c r="CF74" s="65"/>
      <c r="CG74" s="65"/>
      <c r="CH74" s="65"/>
      <c r="CI74" s="65"/>
      <c r="CJ74" s="65"/>
      <c r="CK74" s="65"/>
      <c r="CL74" s="65"/>
      <c r="CM74" s="65"/>
      <c r="CN74" s="65"/>
      <c r="CO74" s="65"/>
      <c r="CP74" s="65"/>
      <c r="CQ74" s="65"/>
      <c r="CR74" s="65"/>
      <c r="CS74" s="65"/>
      <c r="CT74" s="65"/>
      <c r="CU74" s="65"/>
      <c r="CV74" s="65"/>
      <c r="CW74" s="65"/>
      <c r="CX74" s="65"/>
      <c r="CY74" s="65"/>
      <c r="CZ74" s="65"/>
      <c r="DA74" s="65"/>
      <c r="DB74" s="65"/>
      <c r="DC74" s="65"/>
      <c r="DD74" s="65"/>
      <c r="DE74" s="65"/>
      <c r="DF74" s="65"/>
      <c r="DG74" s="65"/>
      <c r="DH74" s="65"/>
      <c r="DI74" s="65"/>
      <c r="DJ74" s="65"/>
      <c r="DK74" s="65"/>
      <c r="DL74" s="65"/>
      <c r="DM74" s="65"/>
      <c r="DN74" s="65"/>
      <c r="DO74" s="65"/>
      <c r="DP74" s="65"/>
      <c r="DQ74" s="65"/>
      <c r="DR74" s="65"/>
      <c r="DS74" s="65"/>
      <c r="DT74" s="65"/>
      <c r="DU74" s="65"/>
      <c r="DV74" s="65"/>
      <c r="DW74" s="65"/>
      <c r="DX74" s="65"/>
      <c r="DY74" s="65"/>
      <c r="DZ74" s="65"/>
      <c r="EA74" s="65"/>
      <c r="EB74" s="65"/>
      <c r="EC74" s="65"/>
      <c r="ED74" s="65"/>
      <c r="EE74" s="65"/>
      <c r="EF74" s="65"/>
      <c r="EG74" s="65"/>
      <c r="EH74" s="65"/>
      <c r="EI74" s="65"/>
      <c r="EJ74" s="65"/>
      <c r="EK74" s="65"/>
      <c r="EL74" s="65"/>
      <c r="EM74" s="65"/>
      <c r="EN74" s="65"/>
      <c r="EO74" s="65"/>
      <c r="EP74" s="65"/>
      <c r="EQ74" s="65"/>
      <c r="ER74" s="65"/>
      <c r="ES74" s="65"/>
      <c r="ET74" s="65"/>
      <c r="EU74" s="65"/>
      <c r="EV74" s="65"/>
      <c r="EW74" s="65"/>
      <c r="EX74" s="65"/>
      <c r="EY74" s="65"/>
      <c r="EZ74" s="65"/>
      <c r="FA74" s="65"/>
      <c r="FB74" s="65"/>
      <c r="FC74" s="65"/>
      <c r="FD74" s="65"/>
      <c r="FE74" s="65"/>
      <c r="FF74" s="65"/>
      <c r="FG74" s="65"/>
      <c r="FH74" s="65"/>
      <c r="FI74" s="65"/>
      <c r="FJ74" s="65"/>
      <c r="FK74" s="65"/>
      <c r="FL74" s="65"/>
      <c r="FM74" s="65"/>
      <c r="FN74" s="65"/>
      <c r="FO74" s="65"/>
      <c r="FP74" s="65"/>
      <c r="FQ74" s="65"/>
      <c r="FR74" s="65"/>
      <c r="FS74" s="65"/>
      <c r="FT74" s="65"/>
      <c r="FU74" s="65"/>
      <c r="FV74" s="65"/>
      <c r="FW74" s="65"/>
      <c r="FX74" s="65"/>
      <c r="FY74" s="65"/>
      <c r="FZ74" s="65"/>
      <c r="GA74" s="65"/>
      <c r="GB74" s="65"/>
      <c r="GC74" s="65"/>
      <c r="GD74" s="65"/>
      <c r="GE74" s="65"/>
      <c r="GF74" s="65"/>
      <c r="GG74" s="65"/>
      <c r="GH74" s="65"/>
      <c r="GI74" s="65"/>
      <c r="GJ74" s="65"/>
      <c r="GK74" s="65"/>
      <c r="GL74" s="65"/>
      <c r="GM74" s="65"/>
      <c r="GN74" s="65"/>
      <c r="GO74" s="65"/>
      <c r="GP74" s="65"/>
      <c r="GQ74" s="65"/>
      <c r="GR74" s="65"/>
      <c r="GS74" s="65"/>
      <c r="GT74" s="65"/>
      <c r="GU74" s="65"/>
      <c r="GV74" s="65"/>
      <c r="GW74" s="65"/>
      <c r="GX74" s="65"/>
      <c r="GY74" s="65"/>
      <c r="GZ74" s="65"/>
      <c r="HA74" s="65"/>
      <c r="HB74" s="65"/>
      <c r="HC74" s="65"/>
      <c r="HD74" s="65"/>
      <c r="HE74" s="65"/>
      <c r="HF74" s="65"/>
      <c r="HG74" s="65"/>
      <c r="HH74" s="65"/>
      <c r="HI74" s="65"/>
      <c r="HJ74" s="65"/>
      <c r="HK74" s="65"/>
      <c r="HL74" s="65"/>
      <c r="HM74" s="65"/>
      <c r="HN74" s="65"/>
      <c r="HO74" s="65"/>
      <c r="HP74" s="65"/>
      <c r="HQ74" s="65"/>
      <c r="HR74" s="65"/>
      <c r="HS74" s="65"/>
      <c r="HT74" s="65"/>
      <c r="HU74" s="65"/>
      <c r="HV74" s="65"/>
      <c r="HW74" s="65"/>
      <c r="HX74" s="65"/>
      <c r="HY74" s="65"/>
      <c r="HZ74" s="65"/>
      <c r="IA74" s="65"/>
      <c r="IB74" s="65"/>
      <c r="IC74" s="65"/>
      <c r="ID74" s="65"/>
      <c r="IE74" s="65"/>
      <c r="IF74" s="65"/>
      <c r="IG74" s="65"/>
      <c r="IH74" s="65"/>
      <c r="II74" s="65"/>
      <c r="IJ74" s="65"/>
      <c r="IK74" s="65"/>
      <c r="IL74" s="65"/>
      <c r="IM74" s="65"/>
      <c r="IN74" s="65"/>
      <c r="IO74" s="65"/>
      <c r="IP74" s="65"/>
      <c r="IQ74" s="65"/>
    </row>
    <row r="75" spans="1:256">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c r="BL75" s="65"/>
      <c r="BM75" s="65"/>
      <c r="BN75" s="65"/>
      <c r="BO75" s="65"/>
      <c r="BP75" s="65"/>
      <c r="BQ75" s="65"/>
      <c r="BR75" s="65"/>
      <c r="BS75" s="65"/>
      <c r="BT75" s="65"/>
      <c r="BU75" s="65"/>
      <c r="BV75" s="65"/>
      <c r="BW75" s="65"/>
      <c r="BX75" s="65"/>
      <c r="BY75" s="65"/>
      <c r="BZ75" s="65"/>
      <c r="CA75" s="65"/>
      <c r="CB75" s="65"/>
      <c r="CC75" s="65"/>
      <c r="CD75" s="65"/>
      <c r="CE75" s="65"/>
      <c r="CF75" s="65"/>
      <c r="CG75" s="65"/>
      <c r="CH75" s="65"/>
      <c r="CI75" s="65"/>
      <c r="CJ75" s="65"/>
      <c r="CK75" s="65"/>
      <c r="CL75" s="65"/>
      <c r="CM75" s="65"/>
      <c r="CN75" s="65"/>
      <c r="CO75" s="65"/>
      <c r="CP75" s="65"/>
      <c r="CQ75" s="65"/>
      <c r="CR75" s="65"/>
      <c r="CS75" s="65"/>
      <c r="CT75" s="65"/>
      <c r="CU75" s="65"/>
      <c r="CV75" s="65"/>
      <c r="CW75" s="65"/>
      <c r="CX75" s="65"/>
      <c r="CY75" s="65"/>
      <c r="CZ75" s="65"/>
      <c r="DA75" s="65"/>
      <c r="DB75" s="65"/>
      <c r="DC75" s="65"/>
      <c r="DD75" s="65"/>
      <c r="DE75" s="65"/>
      <c r="DF75" s="65"/>
      <c r="DG75" s="65"/>
      <c r="DH75" s="65"/>
      <c r="DI75" s="65"/>
      <c r="DJ75" s="65"/>
      <c r="DK75" s="65"/>
      <c r="DL75" s="65"/>
      <c r="DM75" s="65"/>
      <c r="DN75" s="65"/>
      <c r="DO75" s="65"/>
      <c r="DP75" s="65"/>
      <c r="DQ75" s="65"/>
      <c r="DR75" s="65"/>
      <c r="DS75" s="65"/>
      <c r="DT75" s="65"/>
      <c r="DU75" s="65"/>
      <c r="DV75" s="65"/>
      <c r="DW75" s="65"/>
      <c r="DX75" s="65"/>
      <c r="DY75" s="65"/>
      <c r="DZ75" s="65"/>
      <c r="EA75" s="65"/>
      <c r="EB75" s="65"/>
      <c r="EC75" s="65"/>
      <c r="ED75" s="65"/>
      <c r="EE75" s="65"/>
      <c r="EF75" s="65"/>
      <c r="EG75" s="65"/>
      <c r="EH75" s="65"/>
      <c r="EI75" s="65"/>
      <c r="EJ75" s="65"/>
      <c r="EK75" s="65"/>
      <c r="EL75" s="65"/>
      <c r="EM75" s="65"/>
      <c r="EN75" s="65"/>
      <c r="EO75" s="65"/>
      <c r="EP75" s="65"/>
      <c r="EQ75" s="65"/>
      <c r="ER75" s="65"/>
      <c r="ES75" s="65"/>
      <c r="ET75" s="65"/>
      <c r="EU75" s="65"/>
      <c r="EV75" s="65"/>
      <c r="EW75" s="65"/>
      <c r="EX75" s="65"/>
      <c r="EY75" s="65"/>
      <c r="EZ75" s="65"/>
      <c r="FA75" s="65"/>
      <c r="FB75" s="65"/>
      <c r="FC75" s="65"/>
      <c r="FD75" s="65"/>
      <c r="FE75" s="65"/>
      <c r="FF75" s="65"/>
      <c r="FG75" s="65"/>
      <c r="FH75" s="65"/>
      <c r="FI75" s="65"/>
      <c r="FJ75" s="65"/>
      <c r="FK75" s="65"/>
      <c r="FL75" s="65"/>
      <c r="FM75" s="65"/>
      <c r="FN75" s="65"/>
      <c r="FO75" s="65"/>
      <c r="FP75" s="65"/>
      <c r="FQ75" s="65"/>
      <c r="FR75" s="65"/>
      <c r="FS75" s="65"/>
      <c r="FT75" s="65"/>
      <c r="FU75" s="65"/>
      <c r="FV75" s="65"/>
      <c r="FW75" s="65"/>
      <c r="FX75" s="65"/>
      <c r="FY75" s="65"/>
      <c r="FZ75" s="65"/>
      <c r="GA75" s="65"/>
      <c r="GB75" s="65"/>
      <c r="GC75" s="65"/>
      <c r="GD75" s="65"/>
      <c r="GE75" s="65"/>
      <c r="GF75" s="65"/>
      <c r="GG75" s="65"/>
      <c r="GH75" s="65"/>
      <c r="GI75" s="65"/>
      <c r="GJ75" s="65"/>
      <c r="GK75" s="65"/>
      <c r="GL75" s="65"/>
      <c r="GM75" s="65"/>
      <c r="GN75" s="65"/>
      <c r="GO75" s="65"/>
      <c r="GP75" s="65"/>
      <c r="GQ75" s="65"/>
      <c r="GR75" s="65"/>
      <c r="GS75" s="65"/>
      <c r="GT75" s="65"/>
      <c r="GU75" s="65"/>
      <c r="GV75" s="65"/>
      <c r="GW75" s="65"/>
      <c r="GX75" s="65"/>
      <c r="GY75" s="65"/>
      <c r="GZ75" s="65"/>
      <c r="HA75" s="65"/>
      <c r="HB75" s="65"/>
      <c r="HC75" s="65"/>
      <c r="HD75" s="65"/>
      <c r="HE75" s="65"/>
      <c r="HF75" s="65"/>
      <c r="HG75" s="65"/>
      <c r="HH75" s="65"/>
      <c r="HI75" s="65"/>
      <c r="HJ75" s="65"/>
      <c r="HK75" s="65"/>
      <c r="HL75" s="65"/>
      <c r="HM75" s="65"/>
      <c r="HN75" s="65"/>
      <c r="HO75" s="65"/>
      <c r="HP75" s="65"/>
      <c r="HQ75" s="65"/>
      <c r="HR75" s="65"/>
      <c r="HS75" s="65"/>
      <c r="HT75" s="65"/>
      <c r="HU75" s="65"/>
      <c r="HV75" s="65"/>
      <c r="HW75" s="65"/>
      <c r="HX75" s="65"/>
      <c r="HY75" s="65"/>
      <c r="HZ75" s="65"/>
      <c r="IA75" s="65"/>
      <c r="IB75" s="65"/>
      <c r="IC75" s="65"/>
      <c r="ID75" s="65"/>
      <c r="IE75" s="65"/>
      <c r="IF75" s="65"/>
      <c r="IG75" s="65"/>
      <c r="IH75" s="65"/>
      <c r="II75" s="65"/>
      <c r="IJ75" s="65"/>
      <c r="IK75" s="65"/>
      <c r="IL75" s="65"/>
      <c r="IM75" s="65"/>
      <c r="IN75" s="65"/>
      <c r="IO75" s="65"/>
      <c r="IP75" s="65"/>
      <c r="IQ75" s="65"/>
    </row>
    <row r="76" spans="1:256">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c r="CA76" s="65"/>
      <c r="CB76" s="65"/>
      <c r="CC76" s="65"/>
      <c r="CD76" s="65"/>
      <c r="CE76" s="65"/>
      <c r="CF76" s="65"/>
      <c r="CG76" s="65"/>
      <c r="CH76" s="65"/>
      <c r="CI76" s="65"/>
      <c r="CJ76" s="65"/>
      <c r="CK76" s="65"/>
      <c r="CL76" s="65"/>
      <c r="CM76" s="65"/>
      <c r="CN76" s="65"/>
      <c r="CO76" s="65"/>
      <c r="CP76" s="65"/>
      <c r="CQ76" s="65"/>
      <c r="CR76" s="65"/>
      <c r="CS76" s="65"/>
      <c r="CT76" s="65"/>
      <c r="CU76" s="65"/>
      <c r="CV76" s="65"/>
      <c r="CW76" s="65"/>
      <c r="CX76" s="65"/>
      <c r="CY76" s="65"/>
      <c r="CZ76" s="65"/>
      <c r="DA76" s="65"/>
      <c r="DB76" s="65"/>
      <c r="DC76" s="65"/>
      <c r="DD76" s="65"/>
      <c r="DE76" s="65"/>
      <c r="DF76" s="65"/>
      <c r="DG76" s="65"/>
      <c r="DH76" s="65"/>
      <c r="DI76" s="65"/>
      <c r="DJ76" s="65"/>
      <c r="DK76" s="65"/>
      <c r="DL76" s="65"/>
      <c r="DM76" s="65"/>
      <c r="DN76" s="65"/>
      <c r="DO76" s="65"/>
      <c r="DP76" s="65"/>
      <c r="DQ76" s="65"/>
      <c r="DR76" s="65"/>
      <c r="DS76" s="65"/>
      <c r="DT76" s="65"/>
      <c r="DU76" s="65"/>
      <c r="DV76" s="65"/>
      <c r="DW76" s="65"/>
      <c r="DX76" s="65"/>
      <c r="DY76" s="65"/>
      <c r="DZ76" s="65"/>
      <c r="EA76" s="65"/>
      <c r="EB76" s="65"/>
      <c r="EC76" s="65"/>
      <c r="ED76" s="65"/>
      <c r="EE76" s="65"/>
      <c r="EF76" s="65"/>
      <c r="EG76" s="65"/>
      <c r="EH76" s="65"/>
      <c r="EI76" s="65"/>
      <c r="EJ76" s="65"/>
      <c r="EK76" s="65"/>
      <c r="EL76" s="65"/>
      <c r="EM76" s="65"/>
      <c r="EN76" s="65"/>
      <c r="EO76" s="65"/>
      <c r="EP76" s="65"/>
      <c r="EQ76" s="65"/>
      <c r="ER76" s="65"/>
      <c r="ES76" s="65"/>
      <c r="ET76" s="65"/>
      <c r="EU76" s="65"/>
      <c r="EV76" s="65"/>
      <c r="EW76" s="65"/>
      <c r="EX76" s="65"/>
      <c r="EY76" s="65"/>
      <c r="EZ76" s="65"/>
      <c r="FA76" s="65"/>
      <c r="FB76" s="65"/>
      <c r="FC76" s="65"/>
      <c r="FD76" s="65"/>
      <c r="FE76" s="65"/>
      <c r="FF76" s="65"/>
      <c r="FG76" s="65"/>
      <c r="FH76" s="65"/>
      <c r="FI76" s="65"/>
      <c r="FJ76" s="65"/>
      <c r="FK76" s="65"/>
      <c r="FL76" s="65"/>
      <c r="FM76" s="65"/>
      <c r="FN76" s="65"/>
      <c r="FO76" s="65"/>
      <c r="FP76" s="65"/>
      <c r="FQ76" s="65"/>
      <c r="FR76" s="65"/>
      <c r="FS76" s="65"/>
      <c r="FT76" s="65"/>
      <c r="FU76" s="65"/>
      <c r="FV76" s="65"/>
      <c r="FW76" s="65"/>
      <c r="FX76" s="65"/>
      <c r="FY76" s="65"/>
      <c r="FZ76" s="65"/>
      <c r="GA76" s="65"/>
      <c r="GB76" s="65"/>
      <c r="GC76" s="65"/>
      <c r="GD76" s="65"/>
      <c r="GE76" s="65"/>
      <c r="GF76" s="65"/>
      <c r="GG76" s="65"/>
      <c r="GH76" s="65"/>
      <c r="GI76" s="65"/>
      <c r="GJ76" s="65"/>
      <c r="GK76" s="65"/>
      <c r="GL76" s="65"/>
      <c r="GM76" s="65"/>
      <c r="GN76" s="65"/>
      <c r="GO76" s="65"/>
      <c r="GP76" s="65"/>
      <c r="GQ76" s="65"/>
      <c r="GR76" s="65"/>
      <c r="GS76" s="65"/>
      <c r="GT76" s="65"/>
      <c r="GU76" s="65"/>
      <c r="GV76" s="65"/>
      <c r="GW76" s="65"/>
      <c r="GX76" s="65"/>
      <c r="GY76" s="65"/>
      <c r="GZ76" s="65"/>
      <c r="HA76" s="65"/>
      <c r="HB76" s="65"/>
      <c r="HC76" s="65"/>
      <c r="HD76" s="65"/>
      <c r="HE76" s="65"/>
      <c r="HF76" s="65"/>
      <c r="HG76" s="65"/>
      <c r="HH76" s="65"/>
      <c r="HI76" s="65"/>
      <c r="HJ76" s="65"/>
      <c r="HK76" s="65"/>
      <c r="HL76" s="65"/>
      <c r="HM76" s="65"/>
      <c r="HN76" s="65"/>
      <c r="HO76" s="65"/>
      <c r="HP76" s="65"/>
      <c r="HQ76" s="65"/>
      <c r="HR76" s="65"/>
      <c r="HS76" s="65"/>
      <c r="HT76" s="65"/>
      <c r="HU76" s="65"/>
      <c r="HV76" s="65"/>
      <c r="HW76" s="65"/>
      <c r="HX76" s="65"/>
      <c r="HY76" s="65"/>
      <c r="HZ76" s="65"/>
      <c r="IA76" s="65"/>
      <c r="IB76" s="65"/>
      <c r="IC76" s="65"/>
      <c r="ID76" s="65"/>
      <c r="IE76" s="65"/>
      <c r="IF76" s="65"/>
      <c r="IG76" s="65"/>
      <c r="IH76" s="65"/>
      <c r="II76" s="65"/>
      <c r="IJ76" s="65"/>
      <c r="IK76" s="65"/>
      <c r="IL76" s="65"/>
      <c r="IM76" s="65"/>
      <c r="IN76" s="65"/>
      <c r="IO76" s="65"/>
      <c r="IP76" s="65"/>
      <c r="IQ76" s="65"/>
    </row>
    <row r="77" spans="1:256">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c r="CA77" s="65"/>
      <c r="CB77" s="65"/>
      <c r="CC77" s="65"/>
      <c r="CD77" s="65"/>
      <c r="CE77" s="65"/>
      <c r="CF77" s="65"/>
      <c r="CG77" s="65"/>
      <c r="CH77" s="65"/>
      <c r="CI77" s="65"/>
      <c r="CJ77" s="65"/>
      <c r="CK77" s="65"/>
      <c r="CL77" s="65"/>
      <c r="CM77" s="65"/>
      <c r="CN77" s="65"/>
      <c r="CO77" s="65"/>
      <c r="CP77" s="65"/>
      <c r="CQ77" s="65"/>
      <c r="CR77" s="65"/>
      <c r="CS77" s="65"/>
      <c r="CT77" s="65"/>
      <c r="CU77" s="65"/>
      <c r="CV77" s="65"/>
      <c r="CW77" s="65"/>
      <c r="CX77" s="65"/>
      <c r="CY77" s="65"/>
      <c r="CZ77" s="65"/>
      <c r="DA77" s="65"/>
      <c r="DB77" s="65"/>
      <c r="DC77" s="65"/>
      <c r="DD77" s="65"/>
      <c r="DE77" s="65"/>
      <c r="DF77" s="65"/>
      <c r="DG77" s="65"/>
      <c r="DH77" s="65"/>
      <c r="DI77" s="65"/>
      <c r="DJ77" s="65"/>
      <c r="DK77" s="65"/>
      <c r="DL77" s="65"/>
      <c r="DM77" s="65"/>
      <c r="DN77" s="65"/>
      <c r="DO77" s="65"/>
      <c r="DP77" s="65"/>
      <c r="DQ77" s="65"/>
      <c r="DR77" s="65"/>
      <c r="DS77" s="65"/>
      <c r="DT77" s="65"/>
      <c r="DU77" s="65"/>
      <c r="DV77" s="65"/>
      <c r="DW77" s="65"/>
      <c r="DX77" s="65"/>
      <c r="DY77" s="65"/>
      <c r="DZ77" s="65"/>
      <c r="EA77" s="65"/>
      <c r="EB77" s="65"/>
      <c r="EC77" s="65"/>
      <c r="ED77" s="65"/>
      <c r="EE77" s="65"/>
      <c r="EF77" s="65"/>
      <c r="EG77" s="65"/>
      <c r="EH77" s="65"/>
      <c r="EI77" s="65"/>
      <c r="EJ77" s="65"/>
      <c r="EK77" s="65"/>
      <c r="EL77" s="65"/>
      <c r="EM77" s="65"/>
      <c r="EN77" s="65"/>
      <c r="EO77" s="65"/>
      <c r="EP77" s="65"/>
      <c r="EQ77" s="65"/>
      <c r="ER77" s="65"/>
      <c r="ES77" s="65"/>
      <c r="ET77" s="65"/>
      <c r="EU77" s="65"/>
      <c r="EV77" s="65"/>
      <c r="EW77" s="65"/>
      <c r="EX77" s="65"/>
      <c r="EY77" s="65"/>
      <c r="EZ77" s="65"/>
      <c r="FA77" s="65"/>
      <c r="FB77" s="65"/>
      <c r="FC77" s="65"/>
      <c r="FD77" s="65"/>
      <c r="FE77" s="65"/>
      <c r="FF77" s="65"/>
      <c r="FG77" s="65"/>
      <c r="FH77" s="65"/>
      <c r="FI77" s="65"/>
      <c r="FJ77" s="65"/>
      <c r="FK77" s="65"/>
      <c r="FL77" s="65"/>
      <c r="FM77" s="65"/>
      <c r="FN77" s="65"/>
      <c r="FO77" s="65"/>
      <c r="FP77" s="65"/>
      <c r="FQ77" s="65"/>
      <c r="FR77" s="65"/>
      <c r="FS77" s="65"/>
      <c r="FT77" s="65"/>
      <c r="FU77" s="65"/>
      <c r="FV77" s="65"/>
      <c r="FW77" s="65"/>
      <c r="FX77" s="65"/>
      <c r="FY77" s="65"/>
      <c r="FZ77" s="65"/>
      <c r="GA77" s="65"/>
      <c r="GB77" s="65"/>
      <c r="GC77" s="65"/>
      <c r="GD77" s="65"/>
      <c r="GE77" s="65"/>
      <c r="GF77" s="65"/>
      <c r="GG77" s="65"/>
      <c r="GH77" s="65"/>
      <c r="GI77" s="65"/>
      <c r="GJ77" s="65"/>
      <c r="GK77" s="65"/>
      <c r="GL77" s="65"/>
      <c r="GM77" s="65"/>
      <c r="GN77" s="65"/>
      <c r="GO77" s="65"/>
      <c r="GP77" s="65"/>
      <c r="GQ77" s="65"/>
      <c r="GR77" s="65"/>
      <c r="GS77" s="65"/>
      <c r="GT77" s="65"/>
      <c r="GU77" s="65"/>
      <c r="GV77" s="65"/>
      <c r="GW77" s="65"/>
      <c r="GX77" s="65"/>
      <c r="GY77" s="65"/>
      <c r="GZ77" s="65"/>
      <c r="HA77" s="65"/>
      <c r="HB77" s="65"/>
      <c r="HC77" s="65"/>
      <c r="HD77" s="65"/>
      <c r="HE77" s="65"/>
      <c r="HF77" s="65"/>
      <c r="HG77" s="65"/>
      <c r="HH77" s="65"/>
      <c r="HI77" s="65"/>
      <c r="HJ77" s="65"/>
      <c r="HK77" s="65"/>
      <c r="HL77" s="65"/>
      <c r="HM77" s="65"/>
      <c r="HN77" s="65"/>
      <c r="HO77" s="65"/>
      <c r="HP77" s="65"/>
      <c r="HQ77" s="65"/>
      <c r="HR77" s="65"/>
      <c r="HS77" s="65"/>
      <c r="HT77" s="65"/>
      <c r="HU77" s="65"/>
      <c r="HV77" s="65"/>
      <c r="HW77" s="65"/>
      <c r="HX77" s="65"/>
      <c r="HY77" s="65"/>
      <c r="HZ77" s="65"/>
      <c r="IA77" s="65"/>
      <c r="IB77" s="65"/>
      <c r="IC77" s="65"/>
      <c r="ID77" s="65"/>
      <c r="IE77" s="65"/>
      <c r="IF77" s="65"/>
      <c r="IG77" s="65"/>
      <c r="IH77" s="65"/>
      <c r="II77" s="65"/>
      <c r="IJ77" s="65"/>
      <c r="IK77" s="65"/>
      <c r="IL77" s="65"/>
      <c r="IM77" s="65"/>
      <c r="IN77" s="65"/>
      <c r="IO77" s="65"/>
      <c r="IP77" s="65"/>
      <c r="IQ77" s="65"/>
    </row>
    <row r="78" spans="1:256">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c r="AQ78" s="65"/>
      <c r="AR78" s="65"/>
      <c r="AS78" s="65"/>
      <c r="AT78" s="65"/>
      <c r="AU78" s="65"/>
      <c r="AV78" s="65"/>
      <c r="AW78" s="65"/>
      <c r="AX78" s="65"/>
      <c r="AY78" s="65"/>
      <c r="AZ78" s="65"/>
      <c r="BA78" s="65"/>
      <c r="BB78" s="65"/>
      <c r="BC78" s="65"/>
      <c r="BD78" s="65"/>
      <c r="BE78" s="65"/>
      <c r="BF78" s="65"/>
      <c r="BG78" s="65"/>
      <c r="BH78" s="65"/>
      <c r="BI78" s="65"/>
      <c r="BJ78" s="65"/>
      <c r="BK78" s="65"/>
      <c r="BL78" s="65"/>
      <c r="BM78" s="65"/>
      <c r="BN78" s="65"/>
      <c r="BO78" s="65"/>
      <c r="BP78" s="65"/>
      <c r="BQ78" s="65"/>
      <c r="BR78" s="65"/>
      <c r="BS78" s="65"/>
      <c r="BT78" s="65"/>
      <c r="BU78" s="65"/>
      <c r="BV78" s="65"/>
      <c r="BW78" s="65"/>
      <c r="BX78" s="65"/>
      <c r="BY78" s="65"/>
      <c r="BZ78" s="65"/>
      <c r="CA78" s="65"/>
      <c r="CB78" s="65"/>
      <c r="CC78" s="65"/>
      <c r="CD78" s="65"/>
      <c r="CE78" s="65"/>
      <c r="CF78" s="65"/>
      <c r="CG78" s="65"/>
      <c r="CH78" s="65"/>
      <c r="CI78" s="65"/>
      <c r="CJ78" s="65"/>
      <c r="CK78" s="65"/>
      <c r="CL78" s="65"/>
      <c r="CM78" s="65"/>
      <c r="CN78" s="65"/>
      <c r="CO78" s="65"/>
      <c r="CP78" s="65"/>
      <c r="CQ78" s="65"/>
      <c r="CR78" s="65"/>
      <c r="CS78" s="65"/>
      <c r="CT78" s="65"/>
      <c r="CU78" s="65"/>
      <c r="CV78" s="65"/>
      <c r="CW78" s="65"/>
      <c r="CX78" s="65"/>
      <c r="CY78" s="65"/>
      <c r="CZ78" s="65"/>
      <c r="DA78" s="65"/>
      <c r="DB78" s="65"/>
      <c r="DC78" s="65"/>
      <c r="DD78" s="65"/>
      <c r="DE78" s="65"/>
      <c r="DF78" s="65"/>
      <c r="DG78" s="65"/>
      <c r="DH78" s="65"/>
      <c r="DI78" s="65"/>
      <c r="DJ78" s="65"/>
      <c r="DK78" s="65"/>
      <c r="DL78" s="65"/>
      <c r="DM78" s="65"/>
      <c r="DN78" s="65"/>
      <c r="DO78" s="65"/>
      <c r="DP78" s="65"/>
      <c r="DQ78" s="65"/>
      <c r="DR78" s="65"/>
      <c r="DS78" s="65"/>
      <c r="DT78" s="65"/>
      <c r="DU78" s="65"/>
      <c r="DV78" s="65"/>
      <c r="DW78" s="65"/>
      <c r="DX78" s="65"/>
      <c r="DY78" s="65"/>
      <c r="DZ78" s="65"/>
      <c r="EA78" s="65"/>
      <c r="EB78" s="65"/>
      <c r="EC78" s="65"/>
      <c r="ED78" s="65"/>
      <c r="EE78" s="65"/>
      <c r="EF78" s="65"/>
      <c r="EG78" s="65"/>
      <c r="EH78" s="65"/>
      <c r="EI78" s="65"/>
      <c r="EJ78" s="65"/>
      <c r="EK78" s="65"/>
      <c r="EL78" s="65"/>
      <c r="EM78" s="65"/>
      <c r="EN78" s="65"/>
      <c r="EO78" s="65"/>
      <c r="EP78" s="65"/>
      <c r="EQ78" s="65"/>
      <c r="ER78" s="65"/>
      <c r="ES78" s="65"/>
      <c r="ET78" s="65"/>
      <c r="EU78" s="65"/>
      <c r="EV78" s="65"/>
      <c r="EW78" s="65"/>
      <c r="EX78" s="65"/>
      <c r="EY78" s="65"/>
      <c r="EZ78" s="65"/>
      <c r="FA78" s="65"/>
      <c r="FB78" s="65"/>
      <c r="FC78" s="65"/>
      <c r="FD78" s="65"/>
      <c r="FE78" s="65"/>
      <c r="FF78" s="65"/>
      <c r="FG78" s="65"/>
      <c r="FH78" s="65"/>
      <c r="FI78" s="65"/>
      <c r="FJ78" s="65"/>
      <c r="FK78" s="65"/>
      <c r="FL78" s="65"/>
      <c r="FM78" s="65"/>
      <c r="FN78" s="65"/>
      <c r="FO78" s="65"/>
      <c r="FP78" s="65"/>
      <c r="FQ78" s="65"/>
      <c r="FR78" s="65"/>
      <c r="FS78" s="65"/>
      <c r="FT78" s="65"/>
      <c r="FU78" s="65"/>
      <c r="FV78" s="65"/>
      <c r="FW78" s="65"/>
      <c r="FX78" s="65"/>
      <c r="FY78" s="65"/>
      <c r="FZ78" s="65"/>
      <c r="GA78" s="65"/>
      <c r="GB78" s="65"/>
      <c r="GC78" s="65"/>
      <c r="GD78" s="65"/>
      <c r="GE78" s="65"/>
      <c r="GF78" s="65"/>
      <c r="GG78" s="65"/>
      <c r="GH78" s="65"/>
      <c r="GI78" s="65"/>
      <c r="GJ78" s="65"/>
      <c r="GK78" s="65"/>
      <c r="GL78" s="65"/>
      <c r="GM78" s="65"/>
      <c r="GN78" s="65"/>
      <c r="GO78" s="65"/>
      <c r="GP78" s="65"/>
      <c r="GQ78" s="65"/>
      <c r="GR78" s="65"/>
      <c r="GS78" s="65"/>
      <c r="GT78" s="65"/>
      <c r="GU78" s="65"/>
      <c r="GV78" s="65"/>
      <c r="GW78" s="65"/>
      <c r="GX78" s="65"/>
      <c r="GY78" s="65"/>
      <c r="GZ78" s="65"/>
      <c r="HA78" s="65"/>
      <c r="HB78" s="65"/>
      <c r="HC78" s="65"/>
      <c r="HD78" s="65"/>
      <c r="HE78" s="65"/>
      <c r="HF78" s="65"/>
      <c r="HG78" s="65"/>
      <c r="HH78" s="65"/>
      <c r="HI78" s="65"/>
      <c r="HJ78" s="65"/>
      <c r="HK78" s="65"/>
      <c r="HL78" s="65"/>
      <c r="HM78" s="65"/>
      <c r="HN78" s="65"/>
      <c r="HO78" s="65"/>
      <c r="HP78" s="65"/>
      <c r="HQ78" s="65"/>
      <c r="HR78" s="65"/>
      <c r="HS78" s="65"/>
      <c r="HT78" s="65"/>
      <c r="HU78" s="65"/>
      <c r="HV78" s="65"/>
      <c r="HW78" s="65"/>
      <c r="HX78" s="65"/>
      <c r="HY78" s="65"/>
      <c r="HZ78" s="65"/>
      <c r="IA78" s="65"/>
      <c r="IB78" s="65"/>
      <c r="IC78" s="65"/>
      <c r="ID78" s="65"/>
      <c r="IE78" s="65"/>
      <c r="IF78" s="65"/>
      <c r="IG78" s="65"/>
      <c r="IH78" s="65"/>
      <c r="II78" s="65"/>
      <c r="IJ78" s="65"/>
      <c r="IK78" s="65"/>
      <c r="IL78" s="65"/>
      <c r="IM78" s="65"/>
      <c r="IN78" s="65"/>
      <c r="IO78" s="65"/>
      <c r="IP78" s="65"/>
      <c r="IQ78" s="65"/>
    </row>
    <row r="79" spans="1:256">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c r="AQ79" s="65"/>
      <c r="AR79" s="65"/>
      <c r="AS79" s="65"/>
      <c r="AT79" s="65"/>
      <c r="AU79" s="65"/>
      <c r="AV79" s="65"/>
      <c r="AW79" s="65"/>
      <c r="AX79" s="65"/>
      <c r="AY79" s="65"/>
      <c r="AZ79" s="65"/>
      <c r="BA79" s="65"/>
      <c r="BB79" s="65"/>
      <c r="BC79" s="65"/>
      <c r="BD79" s="65"/>
      <c r="BE79" s="65"/>
      <c r="BF79" s="65"/>
      <c r="BG79" s="65"/>
      <c r="BH79" s="65"/>
      <c r="BI79" s="65"/>
      <c r="BJ79" s="65"/>
      <c r="BK79" s="65"/>
      <c r="BL79" s="65"/>
      <c r="BM79" s="65"/>
      <c r="BN79" s="65"/>
      <c r="BO79" s="65"/>
      <c r="BP79" s="65"/>
      <c r="BQ79" s="65"/>
      <c r="BR79" s="65"/>
      <c r="BS79" s="65"/>
      <c r="BT79" s="65"/>
      <c r="BU79" s="65"/>
      <c r="BV79" s="65"/>
      <c r="BW79" s="65"/>
      <c r="BX79" s="65"/>
      <c r="BY79" s="65"/>
      <c r="BZ79" s="65"/>
      <c r="CA79" s="65"/>
      <c r="CB79" s="65"/>
      <c r="CC79" s="65"/>
      <c r="CD79" s="65"/>
      <c r="CE79" s="65"/>
      <c r="CF79" s="65"/>
      <c r="CG79" s="65"/>
      <c r="CH79" s="65"/>
      <c r="CI79" s="65"/>
      <c r="CJ79" s="65"/>
      <c r="CK79" s="65"/>
      <c r="CL79" s="65"/>
      <c r="CM79" s="65"/>
      <c r="CN79" s="65"/>
      <c r="CO79" s="65"/>
      <c r="CP79" s="65"/>
      <c r="CQ79" s="65"/>
      <c r="CR79" s="65"/>
      <c r="CS79" s="65"/>
      <c r="CT79" s="65"/>
      <c r="CU79" s="65"/>
      <c r="CV79" s="65"/>
      <c r="CW79" s="65"/>
      <c r="CX79" s="65"/>
      <c r="CY79" s="65"/>
      <c r="CZ79" s="65"/>
      <c r="DA79" s="65"/>
      <c r="DB79" s="65"/>
      <c r="DC79" s="65"/>
      <c r="DD79" s="65"/>
      <c r="DE79" s="65"/>
      <c r="DF79" s="65"/>
      <c r="DG79" s="65"/>
      <c r="DH79" s="65"/>
      <c r="DI79" s="65"/>
      <c r="DJ79" s="65"/>
      <c r="DK79" s="65"/>
      <c r="DL79" s="65"/>
      <c r="DM79" s="65"/>
      <c r="DN79" s="65"/>
      <c r="DO79" s="65"/>
      <c r="DP79" s="65"/>
      <c r="DQ79" s="65"/>
      <c r="DR79" s="65"/>
      <c r="DS79" s="65"/>
      <c r="DT79" s="65"/>
      <c r="DU79" s="65"/>
      <c r="DV79" s="65"/>
      <c r="DW79" s="65"/>
      <c r="DX79" s="65"/>
      <c r="DY79" s="65"/>
      <c r="DZ79" s="65"/>
      <c r="EA79" s="65"/>
      <c r="EB79" s="65"/>
      <c r="EC79" s="65"/>
      <c r="ED79" s="65"/>
      <c r="EE79" s="65"/>
      <c r="EF79" s="65"/>
      <c r="EG79" s="65"/>
      <c r="EH79" s="65"/>
      <c r="EI79" s="65"/>
      <c r="EJ79" s="65"/>
      <c r="EK79" s="65"/>
      <c r="EL79" s="65"/>
      <c r="EM79" s="65"/>
      <c r="EN79" s="65"/>
      <c r="EO79" s="65"/>
      <c r="EP79" s="65"/>
      <c r="EQ79" s="65"/>
      <c r="ER79" s="65"/>
      <c r="ES79" s="65"/>
      <c r="ET79" s="65"/>
      <c r="EU79" s="65"/>
      <c r="EV79" s="65"/>
      <c r="EW79" s="65"/>
      <c r="EX79" s="65"/>
      <c r="EY79" s="65"/>
      <c r="EZ79" s="65"/>
      <c r="FA79" s="65"/>
      <c r="FB79" s="65"/>
      <c r="FC79" s="65"/>
      <c r="FD79" s="65"/>
      <c r="FE79" s="65"/>
      <c r="FF79" s="65"/>
      <c r="FG79" s="65"/>
      <c r="FH79" s="65"/>
      <c r="FI79" s="65"/>
      <c r="FJ79" s="65"/>
      <c r="FK79" s="65"/>
      <c r="FL79" s="65"/>
      <c r="FM79" s="65"/>
      <c r="FN79" s="65"/>
      <c r="FO79" s="65"/>
      <c r="FP79" s="65"/>
      <c r="FQ79" s="65"/>
      <c r="FR79" s="65"/>
      <c r="FS79" s="65"/>
      <c r="FT79" s="65"/>
      <c r="FU79" s="65"/>
      <c r="FV79" s="65"/>
      <c r="FW79" s="65"/>
      <c r="FX79" s="65"/>
      <c r="FY79" s="65"/>
      <c r="FZ79" s="65"/>
      <c r="GA79" s="65"/>
      <c r="GB79" s="65"/>
      <c r="GC79" s="65"/>
      <c r="GD79" s="65"/>
      <c r="GE79" s="65"/>
      <c r="GF79" s="65"/>
      <c r="GG79" s="65"/>
      <c r="GH79" s="65"/>
      <c r="GI79" s="65"/>
      <c r="GJ79" s="65"/>
      <c r="GK79" s="65"/>
      <c r="GL79" s="65"/>
      <c r="GM79" s="65"/>
      <c r="GN79" s="65"/>
      <c r="GO79" s="65"/>
      <c r="GP79" s="65"/>
      <c r="GQ79" s="65"/>
      <c r="GR79" s="65"/>
      <c r="GS79" s="65"/>
      <c r="GT79" s="65"/>
      <c r="GU79" s="65"/>
      <c r="GV79" s="65"/>
      <c r="GW79" s="65"/>
      <c r="GX79" s="65"/>
      <c r="GY79" s="65"/>
      <c r="GZ79" s="65"/>
      <c r="HA79" s="65"/>
      <c r="HB79" s="65"/>
      <c r="HC79" s="65"/>
      <c r="HD79" s="65"/>
      <c r="HE79" s="65"/>
      <c r="HF79" s="65"/>
      <c r="HG79" s="65"/>
      <c r="HH79" s="65"/>
      <c r="HI79" s="65"/>
      <c r="HJ79" s="65"/>
      <c r="HK79" s="65"/>
      <c r="HL79" s="65"/>
      <c r="HM79" s="65"/>
      <c r="HN79" s="65"/>
      <c r="HO79" s="65"/>
      <c r="HP79" s="65"/>
      <c r="HQ79" s="65"/>
      <c r="HR79" s="65"/>
      <c r="HS79" s="65"/>
      <c r="HT79" s="65"/>
      <c r="HU79" s="65"/>
      <c r="HV79" s="65"/>
      <c r="HW79" s="65"/>
      <c r="HX79" s="65"/>
      <c r="HY79" s="65"/>
      <c r="HZ79" s="65"/>
      <c r="IA79" s="65"/>
      <c r="IB79" s="65"/>
      <c r="IC79" s="65"/>
      <c r="ID79" s="65"/>
      <c r="IE79" s="65"/>
      <c r="IF79" s="65"/>
      <c r="IG79" s="65"/>
      <c r="IH79" s="65"/>
      <c r="II79" s="65"/>
      <c r="IJ79" s="65"/>
      <c r="IK79" s="65"/>
      <c r="IL79" s="65"/>
      <c r="IM79" s="65"/>
      <c r="IN79" s="65"/>
      <c r="IO79" s="65"/>
      <c r="IP79" s="65"/>
      <c r="IQ79" s="65"/>
    </row>
    <row r="80" spans="1:256">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c r="AQ80" s="65"/>
      <c r="AR80" s="65"/>
      <c r="AS80" s="65"/>
      <c r="AT80" s="65"/>
      <c r="AU80" s="65"/>
      <c r="AV80" s="65"/>
      <c r="AW80" s="65"/>
      <c r="AX80" s="65"/>
      <c r="AY80" s="65"/>
      <c r="AZ80" s="65"/>
      <c r="BA80" s="65"/>
      <c r="BB80" s="65"/>
      <c r="BC80" s="65"/>
      <c r="BD80" s="65"/>
      <c r="BE80" s="65"/>
      <c r="BF80" s="65"/>
      <c r="BG80" s="65"/>
      <c r="BH80" s="65"/>
      <c r="BI80" s="65"/>
      <c r="BJ80" s="65"/>
      <c r="BK80" s="65"/>
      <c r="BL80" s="65"/>
      <c r="BM80" s="65"/>
      <c r="BN80" s="65"/>
      <c r="BO80" s="65"/>
      <c r="BP80" s="65"/>
      <c r="BQ80" s="65"/>
      <c r="BR80" s="65"/>
      <c r="BS80" s="65"/>
      <c r="BT80" s="65"/>
      <c r="BU80" s="65"/>
      <c r="BV80" s="65"/>
      <c r="BW80" s="65"/>
      <c r="BX80" s="65"/>
      <c r="BY80" s="65"/>
      <c r="BZ80" s="65"/>
      <c r="CA80" s="65"/>
      <c r="CB80" s="65"/>
      <c r="CC80" s="65"/>
      <c r="CD80" s="65"/>
      <c r="CE80" s="65"/>
      <c r="CF80" s="65"/>
      <c r="CG80" s="65"/>
      <c r="CH80" s="65"/>
      <c r="CI80" s="65"/>
      <c r="CJ80" s="65"/>
      <c r="CK80" s="65"/>
      <c r="CL80" s="65"/>
      <c r="CM80" s="65"/>
      <c r="CN80" s="65"/>
      <c r="CO80" s="65"/>
      <c r="CP80" s="65"/>
      <c r="CQ80" s="65"/>
      <c r="CR80" s="65"/>
      <c r="CS80" s="65"/>
      <c r="CT80" s="65"/>
      <c r="CU80" s="65"/>
      <c r="CV80" s="65"/>
      <c r="CW80" s="65"/>
      <c r="CX80" s="65"/>
      <c r="CY80" s="65"/>
      <c r="CZ80" s="65"/>
      <c r="DA80" s="65"/>
      <c r="DB80" s="65"/>
      <c r="DC80" s="65"/>
      <c r="DD80" s="65"/>
      <c r="DE80" s="65"/>
      <c r="DF80" s="65"/>
      <c r="DG80" s="65"/>
      <c r="DH80" s="65"/>
      <c r="DI80" s="65"/>
      <c r="DJ80" s="65"/>
      <c r="DK80" s="65"/>
      <c r="DL80" s="65"/>
      <c r="DM80" s="65"/>
      <c r="DN80" s="65"/>
      <c r="DO80" s="65"/>
      <c r="DP80" s="65"/>
      <c r="DQ80" s="65"/>
      <c r="DR80" s="65"/>
      <c r="DS80" s="65"/>
      <c r="DT80" s="65"/>
      <c r="DU80" s="65"/>
      <c r="DV80" s="65"/>
      <c r="DW80" s="65"/>
      <c r="DX80" s="65"/>
      <c r="DY80" s="65"/>
      <c r="DZ80" s="65"/>
      <c r="EA80" s="65"/>
      <c r="EB80" s="65"/>
      <c r="EC80" s="65"/>
      <c r="ED80" s="65"/>
      <c r="EE80" s="65"/>
      <c r="EF80" s="65"/>
      <c r="EG80" s="65"/>
      <c r="EH80" s="65"/>
      <c r="EI80" s="65"/>
      <c r="EJ80" s="65"/>
      <c r="EK80" s="65"/>
      <c r="EL80" s="65"/>
      <c r="EM80" s="65"/>
      <c r="EN80" s="65"/>
      <c r="EO80" s="65"/>
      <c r="EP80" s="65"/>
      <c r="EQ80" s="65"/>
      <c r="ER80" s="65"/>
      <c r="ES80" s="65"/>
      <c r="ET80" s="65"/>
      <c r="EU80" s="65"/>
      <c r="EV80" s="65"/>
      <c r="EW80" s="65"/>
      <c r="EX80" s="65"/>
      <c r="EY80" s="65"/>
      <c r="EZ80" s="65"/>
      <c r="FA80" s="65"/>
      <c r="FB80" s="65"/>
      <c r="FC80" s="65"/>
      <c r="FD80" s="65"/>
      <c r="FE80" s="65"/>
      <c r="FF80" s="65"/>
      <c r="FG80" s="65"/>
      <c r="FH80" s="65"/>
      <c r="FI80" s="65"/>
      <c r="FJ80" s="65"/>
      <c r="FK80" s="65"/>
      <c r="FL80" s="65"/>
      <c r="FM80" s="65"/>
      <c r="FN80" s="65"/>
      <c r="FO80" s="65"/>
      <c r="FP80" s="65"/>
      <c r="FQ80" s="65"/>
      <c r="FR80" s="65"/>
      <c r="FS80" s="65"/>
      <c r="FT80" s="65"/>
      <c r="FU80" s="65"/>
      <c r="FV80" s="65"/>
      <c r="FW80" s="65"/>
      <c r="FX80" s="65"/>
      <c r="FY80" s="65"/>
      <c r="FZ80" s="65"/>
      <c r="GA80" s="65"/>
      <c r="GB80" s="65"/>
      <c r="GC80" s="65"/>
      <c r="GD80" s="65"/>
      <c r="GE80" s="65"/>
      <c r="GF80" s="65"/>
      <c r="GG80" s="65"/>
      <c r="GH80" s="65"/>
      <c r="GI80" s="65"/>
      <c r="GJ80" s="65"/>
      <c r="GK80" s="65"/>
      <c r="GL80" s="65"/>
      <c r="GM80" s="65"/>
      <c r="GN80" s="65"/>
      <c r="GO80" s="65"/>
      <c r="GP80" s="65"/>
      <c r="GQ80" s="65"/>
      <c r="GR80" s="65"/>
      <c r="GS80" s="65"/>
      <c r="GT80" s="65"/>
      <c r="GU80" s="65"/>
      <c r="GV80" s="65"/>
      <c r="GW80" s="65"/>
      <c r="GX80" s="65"/>
      <c r="GY80" s="65"/>
      <c r="GZ80" s="65"/>
      <c r="HA80" s="65"/>
      <c r="HB80" s="65"/>
      <c r="HC80" s="65"/>
      <c r="HD80" s="65"/>
      <c r="HE80" s="65"/>
      <c r="HF80" s="65"/>
      <c r="HG80" s="65"/>
      <c r="HH80" s="65"/>
      <c r="HI80" s="65"/>
      <c r="HJ80" s="65"/>
      <c r="HK80" s="65"/>
      <c r="HL80" s="65"/>
      <c r="HM80" s="65"/>
      <c r="HN80" s="65"/>
      <c r="HO80" s="65"/>
      <c r="HP80" s="65"/>
      <c r="HQ80" s="65"/>
      <c r="HR80" s="65"/>
      <c r="HS80" s="65"/>
      <c r="HT80" s="65"/>
      <c r="HU80" s="65"/>
      <c r="HV80" s="65"/>
      <c r="HW80" s="65"/>
      <c r="HX80" s="65"/>
      <c r="HY80" s="65"/>
      <c r="HZ80" s="65"/>
      <c r="IA80" s="65"/>
      <c r="IB80" s="65"/>
      <c r="IC80" s="65"/>
      <c r="ID80" s="65"/>
      <c r="IE80" s="65"/>
      <c r="IF80" s="65"/>
      <c r="IG80" s="65"/>
      <c r="IH80" s="65"/>
      <c r="II80" s="65"/>
      <c r="IJ80" s="65"/>
      <c r="IK80" s="65"/>
      <c r="IL80" s="65"/>
      <c r="IM80" s="65"/>
      <c r="IN80" s="65"/>
      <c r="IO80" s="65"/>
      <c r="IP80" s="65"/>
      <c r="IQ80" s="65"/>
    </row>
    <row r="81" spans="1:251">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c r="AQ81" s="65"/>
      <c r="AR81" s="65"/>
      <c r="AS81" s="65"/>
      <c r="AT81" s="65"/>
      <c r="AU81" s="65"/>
      <c r="AV81" s="65"/>
      <c r="AW81" s="65"/>
      <c r="AX81" s="65"/>
      <c r="AY81" s="65"/>
      <c r="AZ81" s="65"/>
      <c r="BA81" s="65"/>
      <c r="BB81" s="65"/>
      <c r="BC81" s="65"/>
      <c r="BD81" s="65"/>
      <c r="BE81" s="65"/>
      <c r="BF81" s="65"/>
      <c r="BG81" s="65"/>
      <c r="BH81" s="65"/>
      <c r="BI81" s="65"/>
      <c r="BJ81" s="65"/>
      <c r="BK81" s="65"/>
      <c r="BL81" s="65"/>
      <c r="BM81" s="65"/>
      <c r="BN81" s="65"/>
      <c r="BO81" s="65"/>
      <c r="BP81" s="65"/>
      <c r="BQ81" s="65"/>
      <c r="BR81" s="65"/>
      <c r="BS81" s="65"/>
      <c r="BT81" s="65"/>
      <c r="BU81" s="65"/>
      <c r="BV81" s="65"/>
      <c r="BW81" s="65"/>
      <c r="BX81" s="65"/>
      <c r="BY81" s="65"/>
      <c r="BZ81" s="65"/>
      <c r="CA81" s="65"/>
      <c r="CB81" s="65"/>
      <c r="CC81" s="65"/>
      <c r="CD81" s="65"/>
      <c r="CE81" s="65"/>
      <c r="CF81" s="65"/>
      <c r="CG81" s="65"/>
      <c r="CH81" s="65"/>
      <c r="CI81" s="65"/>
      <c r="CJ81" s="65"/>
      <c r="CK81" s="65"/>
      <c r="CL81" s="65"/>
      <c r="CM81" s="65"/>
      <c r="CN81" s="65"/>
      <c r="CO81" s="65"/>
      <c r="CP81" s="65"/>
      <c r="CQ81" s="65"/>
      <c r="CR81" s="65"/>
      <c r="CS81" s="65"/>
      <c r="CT81" s="65"/>
      <c r="CU81" s="65"/>
      <c r="CV81" s="65"/>
      <c r="CW81" s="65"/>
      <c r="CX81" s="65"/>
      <c r="CY81" s="65"/>
      <c r="CZ81" s="65"/>
      <c r="DA81" s="65"/>
      <c r="DB81" s="65"/>
      <c r="DC81" s="65"/>
      <c r="DD81" s="65"/>
      <c r="DE81" s="65"/>
      <c r="DF81" s="65"/>
      <c r="DG81" s="65"/>
      <c r="DH81" s="65"/>
      <c r="DI81" s="65"/>
      <c r="DJ81" s="65"/>
      <c r="DK81" s="65"/>
      <c r="DL81" s="65"/>
      <c r="DM81" s="65"/>
      <c r="DN81" s="65"/>
      <c r="DO81" s="65"/>
      <c r="DP81" s="65"/>
      <c r="DQ81" s="65"/>
      <c r="DR81" s="65"/>
      <c r="DS81" s="65"/>
      <c r="DT81" s="65"/>
      <c r="DU81" s="65"/>
      <c r="DV81" s="65"/>
      <c r="DW81" s="65"/>
      <c r="DX81" s="65"/>
      <c r="DY81" s="65"/>
      <c r="DZ81" s="65"/>
      <c r="EA81" s="65"/>
      <c r="EB81" s="65"/>
      <c r="EC81" s="65"/>
      <c r="ED81" s="65"/>
      <c r="EE81" s="65"/>
      <c r="EF81" s="65"/>
      <c r="EG81" s="65"/>
      <c r="EH81" s="65"/>
      <c r="EI81" s="65"/>
      <c r="EJ81" s="65"/>
      <c r="EK81" s="65"/>
      <c r="EL81" s="65"/>
      <c r="EM81" s="65"/>
      <c r="EN81" s="65"/>
      <c r="EO81" s="65"/>
      <c r="EP81" s="65"/>
      <c r="EQ81" s="65"/>
      <c r="ER81" s="65"/>
      <c r="ES81" s="65"/>
      <c r="ET81" s="65"/>
      <c r="EU81" s="65"/>
      <c r="EV81" s="65"/>
      <c r="EW81" s="65"/>
      <c r="EX81" s="65"/>
      <c r="EY81" s="65"/>
      <c r="EZ81" s="65"/>
      <c r="FA81" s="65"/>
      <c r="FB81" s="65"/>
      <c r="FC81" s="65"/>
      <c r="FD81" s="65"/>
      <c r="FE81" s="65"/>
      <c r="FF81" s="65"/>
      <c r="FG81" s="65"/>
      <c r="FH81" s="65"/>
      <c r="FI81" s="65"/>
      <c r="FJ81" s="65"/>
      <c r="FK81" s="65"/>
      <c r="FL81" s="65"/>
      <c r="FM81" s="65"/>
      <c r="FN81" s="65"/>
      <c r="FO81" s="65"/>
      <c r="FP81" s="65"/>
      <c r="FQ81" s="65"/>
      <c r="FR81" s="65"/>
      <c r="FS81" s="65"/>
      <c r="FT81" s="65"/>
      <c r="FU81" s="65"/>
      <c r="FV81" s="65"/>
      <c r="FW81" s="65"/>
      <c r="FX81" s="65"/>
      <c r="FY81" s="65"/>
      <c r="FZ81" s="65"/>
      <c r="GA81" s="65"/>
      <c r="GB81" s="65"/>
      <c r="GC81" s="65"/>
      <c r="GD81" s="65"/>
      <c r="GE81" s="65"/>
      <c r="GF81" s="65"/>
      <c r="GG81" s="65"/>
      <c r="GH81" s="65"/>
      <c r="GI81" s="65"/>
      <c r="GJ81" s="65"/>
      <c r="GK81" s="65"/>
      <c r="GL81" s="65"/>
      <c r="GM81" s="65"/>
      <c r="GN81" s="65"/>
      <c r="GO81" s="65"/>
      <c r="GP81" s="65"/>
      <c r="GQ81" s="65"/>
      <c r="GR81" s="65"/>
      <c r="GS81" s="65"/>
      <c r="GT81" s="65"/>
      <c r="GU81" s="65"/>
      <c r="GV81" s="65"/>
      <c r="GW81" s="65"/>
      <c r="GX81" s="65"/>
      <c r="GY81" s="65"/>
      <c r="GZ81" s="65"/>
      <c r="HA81" s="65"/>
      <c r="HB81" s="65"/>
      <c r="HC81" s="65"/>
      <c r="HD81" s="65"/>
      <c r="HE81" s="65"/>
      <c r="HF81" s="65"/>
      <c r="HG81" s="65"/>
      <c r="HH81" s="65"/>
      <c r="HI81" s="65"/>
      <c r="HJ81" s="65"/>
      <c r="HK81" s="65"/>
      <c r="HL81" s="65"/>
      <c r="HM81" s="65"/>
      <c r="HN81" s="65"/>
      <c r="HO81" s="65"/>
      <c r="HP81" s="65"/>
      <c r="HQ81" s="65"/>
      <c r="HR81" s="65"/>
      <c r="HS81" s="65"/>
      <c r="HT81" s="65"/>
      <c r="HU81" s="65"/>
      <c r="HV81" s="65"/>
      <c r="HW81" s="65"/>
      <c r="HX81" s="65"/>
      <c r="HY81" s="65"/>
      <c r="HZ81" s="65"/>
      <c r="IA81" s="65"/>
      <c r="IB81" s="65"/>
      <c r="IC81" s="65"/>
      <c r="ID81" s="65"/>
      <c r="IE81" s="65"/>
      <c r="IF81" s="65"/>
      <c r="IG81" s="65"/>
      <c r="IH81" s="65"/>
      <c r="II81" s="65"/>
      <c r="IJ81" s="65"/>
      <c r="IK81" s="65"/>
      <c r="IL81" s="65"/>
      <c r="IM81" s="65"/>
      <c r="IN81" s="65"/>
      <c r="IO81" s="65"/>
      <c r="IP81" s="65"/>
      <c r="IQ81" s="65"/>
    </row>
    <row r="82" spans="1:251">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c r="AQ82" s="65"/>
      <c r="AR82" s="65"/>
      <c r="AS82" s="65"/>
      <c r="AT82" s="65"/>
      <c r="AU82" s="65"/>
      <c r="AV82" s="65"/>
      <c r="AW82" s="65"/>
      <c r="AX82" s="65"/>
      <c r="AY82" s="65"/>
      <c r="AZ82" s="65"/>
      <c r="BA82" s="65"/>
      <c r="BB82" s="65"/>
      <c r="BC82" s="65"/>
      <c r="BD82" s="65"/>
      <c r="BE82" s="65"/>
      <c r="BF82" s="65"/>
      <c r="BG82" s="65"/>
      <c r="BH82" s="65"/>
      <c r="BI82" s="65"/>
      <c r="BJ82" s="65"/>
      <c r="BK82" s="65"/>
      <c r="BL82" s="65"/>
      <c r="BM82" s="65"/>
      <c r="BN82" s="65"/>
      <c r="BO82" s="65"/>
      <c r="BP82" s="65"/>
      <c r="BQ82" s="65"/>
      <c r="BR82" s="65"/>
      <c r="BS82" s="65"/>
      <c r="BT82" s="65"/>
      <c r="BU82" s="65"/>
      <c r="BV82" s="65"/>
      <c r="BW82" s="65"/>
      <c r="BX82" s="65"/>
      <c r="BY82" s="65"/>
      <c r="BZ82" s="65"/>
      <c r="CA82" s="65"/>
      <c r="CB82" s="65"/>
      <c r="CC82" s="65"/>
      <c r="CD82" s="65"/>
      <c r="CE82" s="65"/>
      <c r="CF82" s="65"/>
      <c r="CG82" s="65"/>
      <c r="CH82" s="65"/>
      <c r="CI82" s="65"/>
      <c r="CJ82" s="65"/>
      <c r="CK82" s="65"/>
      <c r="CL82" s="65"/>
      <c r="CM82" s="65"/>
      <c r="CN82" s="65"/>
      <c r="CO82" s="65"/>
      <c r="CP82" s="65"/>
      <c r="CQ82" s="65"/>
      <c r="CR82" s="65"/>
      <c r="CS82" s="65"/>
      <c r="CT82" s="65"/>
      <c r="CU82" s="65"/>
      <c r="CV82" s="65"/>
      <c r="CW82" s="65"/>
      <c r="CX82" s="65"/>
      <c r="CY82" s="65"/>
      <c r="CZ82" s="65"/>
      <c r="DA82" s="65"/>
      <c r="DB82" s="65"/>
      <c r="DC82" s="65"/>
      <c r="DD82" s="65"/>
      <c r="DE82" s="65"/>
      <c r="DF82" s="65"/>
      <c r="DG82" s="65"/>
      <c r="DH82" s="65"/>
      <c r="DI82" s="65"/>
      <c r="DJ82" s="65"/>
      <c r="DK82" s="65"/>
      <c r="DL82" s="65"/>
      <c r="DM82" s="65"/>
      <c r="DN82" s="65"/>
      <c r="DO82" s="65"/>
      <c r="DP82" s="65"/>
      <c r="DQ82" s="65"/>
      <c r="DR82" s="65"/>
      <c r="DS82" s="65"/>
      <c r="DT82" s="65"/>
      <c r="DU82" s="65"/>
      <c r="DV82" s="65"/>
      <c r="DW82" s="65"/>
      <c r="DX82" s="65"/>
      <c r="DY82" s="65"/>
      <c r="DZ82" s="65"/>
      <c r="EA82" s="65"/>
      <c r="EB82" s="65"/>
      <c r="EC82" s="65"/>
      <c r="ED82" s="65"/>
      <c r="EE82" s="65"/>
      <c r="EF82" s="65"/>
      <c r="EG82" s="65"/>
      <c r="EH82" s="65"/>
      <c r="EI82" s="65"/>
      <c r="EJ82" s="65"/>
      <c r="EK82" s="65"/>
      <c r="EL82" s="65"/>
      <c r="EM82" s="65"/>
      <c r="EN82" s="65"/>
      <c r="EO82" s="65"/>
      <c r="EP82" s="65"/>
      <c r="EQ82" s="65"/>
      <c r="ER82" s="65"/>
      <c r="ES82" s="65"/>
      <c r="ET82" s="65"/>
      <c r="EU82" s="65"/>
      <c r="EV82" s="65"/>
      <c r="EW82" s="65"/>
      <c r="EX82" s="65"/>
      <c r="EY82" s="65"/>
      <c r="EZ82" s="65"/>
      <c r="FA82" s="65"/>
      <c r="FB82" s="65"/>
      <c r="FC82" s="65"/>
      <c r="FD82" s="65"/>
      <c r="FE82" s="65"/>
      <c r="FF82" s="65"/>
      <c r="FG82" s="65"/>
      <c r="FH82" s="65"/>
      <c r="FI82" s="65"/>
      <c r="FJ82" s="65"/>
      <c r="FK82" s="65"/>
      <c r="FL82" s="65"/>
      <c r="FM82" s="65"/>
      <c r="FN82" s="65"/>
      <c r="FO82" s="65"/>
      <c r="FP82" s="65"/>
      <c r="FQ82" s="65"/>
      <c r="FR82" s="65"/>
      <c r="FS82" s="65"/>
      <c r="FT82" s="65"/>
      <c r="FU82" s="65"/>
      <c r="FV82" s="65"/>
      <c r="FW82" s="65"/>
      <c r="FX82" s="65"/>
      <c r="FY82" s="65"/>
      <c r="FZ82" s="65"/>
      <c r="GA82" s="65"/>
      <c r="GB82" s="65"/>
      <c r="GC82" s="65"/>
      <c r="GD82" s="65"/>
      <c r="GE82" s="65"/>
      <c r="GF82" s="65"/>
      <c r="GG82" s="65"/>
      <c r="GH82" s="65"/>
      <c r="GI82" s="65"/>
      <c r="GJ82" s="65"/>
      <c r="GK82" s="65"/>
      <c r="GL82" s="65"/>
      <c r="GM82" s="65"/>
      <c r="GN82" s="65"/>
      <c r="GO82" s="65"/>
      <c r="GP82" s="65"/>
      <c r="GQ82" s="65"/>
      <c r="GR82" s="65"/>
      <c r="GS82" s="65"/>
      <c r="GT82" s="65"/>
      <c r="GU82" s="65"/>
      <c r="GV82" s="65"/>
      <c r="GW82" s="65"/>
      <c r="GX82" s="65"/>
      <c r="GY82" s="65"/>
      <c r="GZ82" s="65"/>
      <c r="HA82" s="65"/>
      <c r="HB82" s="65"/>
      <c r="HC82" s="65"/>
      <c r="HD82" s="65"/>
      <c r="HE82" s="65"/>
      <c r="HF82" s="65"/>
      <c r="HG82" s="65"/>
      <c r="HH82" s="65"/>
      <c r="HI82" s="65"/>
      <c r="HJ82" s="65"/>
      <c r="HK82" s="65"/>
      <c r="HL82" s="65"/>
      <c r="HM82" s="65"/>
      <c r="HN82" s="65"/>
      <c r="HO82" s="65"/>
      <c r="HP82" s="65"/>
      <c r="HQ82" s="65"/>
      <c r="HR82" s="65"/>
      <c r="HS82" s="65"/>
      <c r="HT82" s="65"/>
      <c r="HU82" s="65"/>
      <c r="HV82" s="65"/>
      <c r="HW82" s="65"/>
      <c r="HX82" s="65"/>
      <c r="HY82" s="65"/>
      <c r="HZ82" s="65"/>
      <c r="IA82" s="65"/>
      <c r="IB82" s="65"/>
      <c r="IC82" s="65"/>
      <c r="ID82" s="65"/>
      <c r="IE82" s="65"/>
      <c r="IF82" s="65"/>
      <c r="IG82" s="65"/>
      <c r="IH82" s="65"/>
      <c r="II82" s="65"/>
      <c r="IJ82" s="65"/>
      <c r="IK82" s="65"/>
      <c r="IL82" s="65"/>
      <c r="IM82" s="65"/>
      <c r="IN82" s="65"/>
      <c r="IO82" s="65"/>
      <c r="IP82" s="65"/>
      <c r="IQ82" s="65"/>
    </row>
    <row r="83" spans="1:251">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5"/>
      <c r="DV83" s="65"/>
      <c r="DW83" s="65"/>
      <c r="DX83" s="65"/>
      <c r="DY83" s="65"/>
      <c r="DZ83" s="65"/>
      <c r="EA83" s="65"/>
      <c r="EB83" s="65"/>
      <c r="EC83" s="65"/>
      <c r="ED83" s="65"/>
      <c r="EE83" s="65"/>
      <c r="EF83" s="65"/>
      <c r="EG83" s="65"/>
      <c r="EH83" s="65"/>
      <c r="EI83" s="65"/>
      <c r="EJ83" s="65"/>
      <c r="EK83" s="65"/>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c r="FL83" s="65"/>
      <c r="FM83" s="65"/>
      <c r="FN83" s="65"/>
      <c r="FO83" s="65"/>
      <c r="FP83" s="65"/>
      <c r="FQ83" s="65"/>
      <c r="FR83" s="65"/>
      <c r="FS83" s="65"/>
      <c r="FT83" s="65"/>
      <c r="FU83" s="65"/>
      <c r="FV83" s="65"/>
      <c r="FW83" s="65"/>
      <c r="FX83" s="65"/>
      <c r="FY83" s="65"/>
      <c r="FZ83" s="65"/>
      <c r="GA83" s="65"/>
      <c r="GB83" s="65"/>
      <c r="GC83" s="65"/>
      <c r="GD83" s="65"/>
      <c r="GE83" s="65"/>
      <c r="GF83" s="65"/>
      <c r="GG83" s="65"/>
      <c r="GH83" s="65"/>
      <c r="GI83" s="65"/>
      <c r="GJ83" s="65"/>
      <c r="GK83" s="65"/>
      <c r="GL83" s="65"/>
      <c r="GM83" s="65"/>
      <c r="GN83" s="65"/>
      <c r="GO83" s="65"/>
      <c r="GP83" s="65"/>
      <c r="GQ83" s="65"/>
      <c r="GR83" s="65"/>
      <c r="GS83" s="65"/>
      <c r="GT83" s="65"/>
      <c r="GU83" s="65"/>
      <c r="GV83" s="65"/>
      <c r="GW83" s="65"/>
      <c r="GX83" s="65"/>
      <c r="GY83" s="65"/>
      <c r="GZ83" s="65"/>
      <c r="HA83" s="65"/>
      <c r="HB83" s="65"/>
      <c r="HC83" s="65"/>
      <c r="HD83" s="65"/>
      <c r="HE83" s="65"/>
      <c r="HF83" s="65"/>
      <c r="HG83" s="65"/>
      <c r="HH83" s="65"/>
      <c r="HI83" s="65"/>
      <c r="HJ83" s="65"/>
      <c r="HK83" s="65"/>
      <c r="HL83" s="65"/>
      <c r="HM83" s="65"/>
      <c r="HN83" s="65"/>
      <c r="HO83" s="65"/>
      <c r="HP83" s="65"/>
      <c r="HQ83" s="65"/>
      <c r="HR83" s="65"/>
      <c r="HS83" s="65"/>
      <c r="HT83" s="65"/>
      <c r="HU83" s="65"/>
      <c r="HV83" s="65"/>
      <c r="HW83" s="65"/>
      <c r="HX83" s="65"/>
      <c r="HY83" s="65"/>
      <c r="HZ83" s="65"/>
      <c r="IA83" s="65"/>
      <c r="IB83" s="65"/>
      <c r="IC83" s="65"/>
      <c r="ID83" s="65"/>
      <c r="IE83" s="65"/>
      <c r="IF83" s="65"/>
      <c r="IG83" s="65"/>
      <c r="IH83" s="65"/>
      <c r="II83" s="65"/>
      <c r="IJ83" s="65"/>
      <c r="IK83" s="65"/>
      <c r="IL83" s="65"/>
      <c r="IM83" s="65"/>
      <c r="IN83" s="65"/>
      <c r="IO83" s="65"/>
      <c r="IP83" s="65"/>
      <c r="IQ83" s="65"/>
    </row>
    <row r="84" spans="1:251">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c r="AQ84" s="65"/>
      <c r="AR84" s="65"/>
      <c r="AS84" s="65"/>
      <c r="AT84" s="65"/>
      <c r="AU84" s="65"/>
      <c r="AV84" s="65"/>
      <c r="AW84" s="65"/>
      <c r="AX84" s="65"/>
      <c r="AY84" s="65"/>
      <c r="AZ84" s="65"/>
      <c r="BA84" s="65"/>
      <c r="BB84" s="65"/>
      <c r="BC84" s="65"/>
      <c r="BD84" s="65"/>
      <c r="BE84" s="65"/>
      <c r="BF84" s="65"/>
      <c r="BG84" s="65"/>
      <c r="BH84" s="65"/>
      <c r="BI84" s="65"/>
      <c r="BJ84" s="65"/>
      <c r="BK84" s="65"/>
      <c r="BL84" s="65"/>
      <c r="BM84" s="65"/>
      <c r="BN84" s="65"/>
      <c r="BO84" s="65"/>
      <c r="BP84" s="65"/>
      <c r="BQ84" s="65"/>
      <c r="BR84" s="65"/>
      <c r="BS84" s="65"/>
      <c r="BT84" s="65"/>
      <c r="BU84" s="65"/>
      <c r="BV84" s="65"/>
      <c r="BW84" s="65"/>
      <c r="BX84" s="65"/>
      <c r="BY84" s="65"/>
      <c r="BZ84" s="65"/>
      <c r="CA84" s="65"/>
      <c r="CB84" s="65"/>
      <c r="CC84" s="65"/>
      <c r="CD84" s="65"/>
      <c r="CE84" s="65"/>
      <c r="CF84" s="65"/>
      <c r="CG84" s="65"/>
      <c r="CH84" s="65"/>
      <c r="CI84" s="65"/>
      <c r="CJ84" s="65"/>
      <c r="CK84" s="65"/>
      <c r="CL84" s="65"/>
      <c r="CM84" s="65"/>
      <c r="CN84" s="65"/>
      <c r="CO84" s="65"/>
      <c r="CP84" s="65"/>
      <c r="CQ84" s="65"/>
      <c r="CR84" s="65"/>
      <c r="CS84" s="65"/>
      <c r="CT84" s="65"/>
      <c r="CU84" s="65"/>
      <c r="CV84" s="65"/>
      <c r="CW84" s="65"/>
      <c r="CX84" s="65"/>
      <c r="CY84" s="65"/>
      <c r="CZ84" s="65"/>
      <c r="DA84" s="65"/>
      <c r="DB84" s="65"/>
      <c r="DC84" s="65"/>
      <c r="DD84" s="65"/>
      <c r="DE84" s="65"/>
      <c r="DF84" s="65"/>
      <c r="DG84" s="65"/>
      <c r="DH84" s="65"/>
      <c r="DI84" s="65"/>
      <c r="DJ84" s="65"/>
      <c r="DK84" s="65"/>
      <c r="DL84" s="65"/>
      <c r="DM84" s="65"/>
      <c r="DN84" s="65"/>
      <c r="DO84" s="65"/>
      <c r="DP84" s="65"/>
      <c r="DQ84" s="65"/>
      <c r="DR84" s="65"/>
      <c r="DS84" s="65"/>
      <c r="DT84" s="65"/>
      <c r="DU84" s="65"/>
      <c r="DV84" s="65"/>
      <c r="DW84" s="65"/>
      <c r="DX84" s="65"/>
      <c r="DY84" s="65"/>
      <c r="DZ84" s="65"/>
      <c r="EA84" s="65"/>
      <c r="EB84" s="65"/>
      <c r="EC84" s="65"/>
      <c r="ED84" s="65"/>
      <c r="EE84" s="65"/>
      <c r="EF84" s="65"/>
      <c r="EG84" s="65"/>
      <c r="EH84" s="65"/>
      <c r="EI84" s="65"/>
      <c r="EJ84" s="65"/>
      <c r="EK84" s="65"/>
      <c r="EL84" s="65"/>
      <c r="EM84" s="65"/>
      <c r="EN84" s="65"/>
      <c r="EO84" s="65"/>
      <c r="EP84" s="65"/>
      <c r="EQ84" s="65"/>
      <c r="ER84" s="65"/>
      <c r="ES84" s="65"/>
      <c r="ET84" s="65"/>
      <c r="EU84" s="65"/>
      <c r="EV84" s="65"/>
      <c r="EW84" s="65"/>
      <c r="EX84" s="65"/>
      <c r="EY84" s="65"/>
      <c r="EZ84" s="65"/>
      <c r="FA84" s="65"/>
      <c r="FB84" s="65"/>
      <c r="FC84" s="65"/>
      <c r="FD84" s="65"/>
      <c r="FE84" s="65"/>
      <c r="FF84" s="65"/>
      <c r="FG84" s="65"/>
      <c r="FH84" s="65"/>
      <c r="FI84" s="65"/>
      <c r="FJ84" s="65"/>
      <c r="FK84" s="65"/>
      <c r="FL84" s="65"/>
      <c r="FM84" s="65"/>
      <c r="FN84" s="65"/>
      <c r="FO84" s="65"/>
      <c r="FP84" s="65"/>
      <c r="FQ84" s="65"/>
      <c r="FR84" s="65"/>
      <c r="FS84" s="65"/>
      <c r="FT84" s="65"/>
      <c r="FU84" s="65"/>
      <c r="FV84" s="65"/>
      <c r="FW84" s="65"/>
      <c r="FX84" s="65"/>
      <c r="FY84" s="65"/>
      <c r="FZ84" s="65"/>
      <c r="GA84" s="65"/>
      <c r="GB84" s="65"/>
      <c r="GC84" s="65"/>
      <c r="GD84" s="65"/>
      <c r="GE84" s="65"/>
      <c r="GF84" s="65"/>
      <c r="GG84" s="65"/>
      <c r="GH84" s="65"/>
      <c r="GI84" s="65"/>
      <c r="GJ84" s="65"/>
      <c r="GK84" s="65"/>
      <c r="GL84" s="65"/>
      <c r="GM84" s="65"/>
      <c r="GN84" s="65"/>
      <c r="GO84" s="65"/>
      <c r="GP84" s="65"/>
      <c r="GQ84" s="65"/>
      <c r="GR84" s="65"/>
      <c r="GS84" s="65"/>
      <c r="GT84" s="65"/>
      <c r="GU84" s="65"/>
      <c r="GV84" s="65"/>
      <c r="GW84" s="65"/>
      <c r="GX84" s="65"/>
      <c r="GY84" s="65"/>
      <c r="GZ84" s="65"/>
      <c r="HA84" s="65"/>
      <c r="HB84" s="65"/>
      <c r="HC84" s="65"/>
      <c r="HD84" s="65"/>
      <c r="HE84" s="65"/>
      <c r="HF84" s="65"/>
      <c r="HG84" s="65"/>
      <c r="HH84" s="65"/>
      <c r="HI84" s="65"/>
      <c r="HJ84" s="65"/>
      <c r="HK84" s="65"/>
      <c r="HL84" s="65"/>
      <c r="HM84" s="65"/>
      <c r="HN84" s="65"/>
      <c r="HO84" s="65"/>
      <c r="HP84" s="65"/>
      <c r="HQ84" s="65"/>
      <c r="HR84" s="65"/>
      <c r="HS84" s="65"/>
      <c r="HT84" s="65"/>
      <c r="HU84" s="65"/>
      <c r="HV84" s="65"/>
      <c r="HW84" s="65"/>
      <c r="HX84" s="65"/>
      <c r="HY84" s="65"/>
      <c r="HZ84" s="65"/>
      <c r="IA84" s="65"/>
      <c r="IB84" s="65"/>
      <c r="IC84" s="65"/>
      <c r="ID84" s="65"/>
      <c r="IE84" s="65"/>
      <c r="IF84" s="65"/>
      <c r="IG84" s="65"/>
      <c r="IH84" s="65"/>
      <c r="II84" s="65"/>
      <c r="IJ84" s="65"/>
      <c r="IK84" s="65"/>
      <c r="IL84" s="65"/>
      <c r="IM84" s="65"/>
      <c r="IN84" s="65"/>
      <c r="IO84" s="65"/>
      <c r="IP84" s="65"/>
      <c r="IQ84" s="65"/>
    </row>
  </sheetData>
  <printOptions horizontalCentered="1"/>
  <pageMargins left="0.5" right="0.5" top="0.5" bottom="0.5" header="0.5" footer="0.5"/>
  <pageSetup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IV77"/>
  <sheetViews>
    <sheetView defaultGridColor="0" colorId="22" zoomScaleNormal="75" workbookViewId="0">
      <selection activeCell="C19" sqref="C19"/>
    </sheetView>
  </sheetViews>
  <sheetFormatPr defaultColWidth="9.77734375" defaultRowHeight="15"/>
  <cols>
    <col min="1" max="1" width="5.77734375" customWidth="1"/>
    <col min="2" max="2" width="47.77734375" customWidth="1"/>
    <col min="3" max="3" width="10.77734375" customWidth="1"/>
    <col min="4" max="4" width="13.109375" customWidth="1"/>
  </cols>
  <sheetData>
    <row r="1" spans="1:256" ht="15.75" thickBot="1">
      <c r="A1" s="150" t="str">
        <f>'Data Sheet'!A46</f>
        <v>Annual Report of VERIZON NEW YORK INC.                                          For the period ending DECEMBER 31, 2017</v>
      </c>
      <c r="B1" s="65"/>
      <c r="C1" s="162"/>
      <c r="D1" s="65"/>
      <c r="E1" s="65"/>
      <c r="F1" s="65"/>
      <c r="G1" s="65"/>
      <c r="H1" s="65"/>
      <c r="I1" s="65"/>
      <c r="J1" s="65"/>
      <c r="K1" s="65"/>
      <c r="L1" s="65"/>
      <c r="M1" s="65"/>
      <c r="N1" s="65"/>
      <c r="O1" s="65"/>
      <c r="P1" s="65"/>
      <c r="Q1" s="65"/>
      <c r="R1" s="65"/>
      <c r="S1" s="65"/>
      <c r="T1" s="65"/>
      <c r="U1" s="65"/>
      <c r="V1" s="65"/>
      <c r="W1" s="65"/>
      <c r="X1" s="65"/>
      <c r="Y1" s="65"/>
      <c r="Z1" s="65"/>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row>
    <row r="2" spans="1:256" ht="6.95" customHeight="1">
      <c r="A2" s="66"/>
      <c r="B2" s="67"/>
      <c r="C2" s="67"/>
      <c r="D2" s="68"/>
      <c r="E2" s="65"/>
      <c r="F2" s="65"/>
      <c r="G2" s="65"/>
      <c r="H2" s="65"/>
      <c r="I2" s="65"/>
      <c r="J2" s="65"/>
      <c r="K2" s="65"/>
      <c r="L2" s="65"/>
      <c r="M2" s="65"/>
      <c r="N2" s="65"/>
      <c r="O2" s="65"/>
      <c r="P2" s="65"/>
      <c r="Q2" s="65"/>
      <c r="R2" s="65"/>
      <c r="S2" s="65"/>
      <c r="T2" s="65"/>
      <c r="U2" s="65"/>
      <c r="V2" s="65"/>
      <c r="W2" s="65"/>
      <c r="X2" s="65"/>
      <c r="Y2" s="65"/>
      <c r="Z2" s="65"/>
      <c r="AA2" s="65"/>
      <c r="AB2" s="65"/>
      <c r="AC2" s="65"/>
      <c r="AD2" s="65"/>
      <c r="AE2" s="65"/>
      <c r="AF2" s="65"/>
      <c r="AG2" s="65"/>
      <c r="AH2" s="65"/>
      <c r="AI2" s="65"/>
      <c r="AJ2" s="65"/>
      <c r="AK2" s="65"/>
      <c r="AL2" s="65"/>
      <c r="AM2" s="65"/>
      <c r="AN2" s="65"/>
      <c r="AO2" s="65"/>
      <c r="AP2" s="65"/>
      <c r="AQ2" s="65"/>
      <c r="AR2" s="65"/>
      <c r="AS2" s="65"/>
      <c r="AT2" s="65"/>
      <c r="AU2" s="65"/>
      <c r="AV2" s="65"/>
      <c r="AW2" s="65"/>
      <c r="AX2" s="65"/>
      <c r="AY2" s="65"/>
      <c r="AZ2" s="65"/>
      <c r="BA2" s="65"/>
      <c r="BB2" s="65"/>
      <c r="BC2" s="65"/>
      <c r="BD2" s="65"/>
      <c r="BE2" s="65"/>
      <c r="BF2" s="65"/>
      <c r="BG2" s="65"/>
      <c r="BH2" s="65"/>
      <c r="BI2" s="65"/>
      <c r="BJ2" s="65"/>
      <c r="BK2" s="65"/>
      <c r="BL2" s="65"/>
      <c r="BM2" s="65"/>
      <c r="BN2" s="65"/>
      <c r="BO2" s="65"/>
      <c r="BP2" s="65"/>
      <c r="BQ2" s="65"/>
      <c r="BR2" s="65"/>
      <c r="BS2" s="65"/>
      <c r="BT2" s="65"/>
      <c r="BU2" s="65"/>
      <c r="BV2" s="65"/>
      <c r="BW2" s="65"/>
      <c r="BX2" s="65"/>
      <c r="BY2" s="65"/>
      <c r="BZ2" s="65"/>
      <c r="CA2" s="65"/>
      <c r="CB2" s="65"/>
      <c r="CC2" s="65"/>
      <c r="CD2" s="65"/>
      <c r="CE2" s="65"/>
      <c r="CF2" s="65"/>
      <c r="CG2" s="65"/>
      <c r="CH2" s="65"/>
      <c r="CI2" s="65"/>
      <c r="CJ2" s="65"/>
      <c r="CK2" s="65"/>
      <c r="CL2" s="65"/>
      <c r="CM2" s="65"/>
      <c r="CN2" s="65"/>
      <c r="CO2" s="65"/>
      <c r="CP2" s="65"/>
      <c r="CQ2" s="65"/>
      <c r="CR2" s="65"/>
      <c r="CS2" s="65"/>
      <c r="CT2" s="65"/>
      <c r="CU2" s="65"/>
      <c r="CV2" s="65"/>
      <c r="CW2" s="65"/>
      <c r="CX2" s="65"/>
      <c r="CY2" s="65"/>
      <c r="CZ2" s="65"/>
      <c r="DA2" s="65"/>
      <c r="DB2" s="65"/>
      <c r="DC2" s="65"/>
      <c r="DD2" s="65"/>
      <c r="DE2" s="65"/>
      <c r="DF2" s="65"/>
      <c r="DG2" s="65"/>
      <c r="DH2" s="65"/>
      <c r="DI2" s="65"/>
      <c r="DJ2" s="65"/>
      <c r="DK2" s="65"/>
      <c r="DL2" s="65"/>
      <c r="DM2" s="65"/>
      <c r="DN2" s="65"/>
      <c r="DO2" s="65"/>
      <c r="DP2" s="65"/>
      <c r="DQ2" s="65"/>
      <c r="DR2" s="65"/>
      <c r="DS2" s="65"/>
      <c r="DT2" s="65"/>
      <c r="DU2" s="65"/>
      <c r="DV2" s="65"/>
      <c r="DW2" s="65"/>
      <c r="DX2" s="65"/>
      <c r="DY2" s="65"/>
      <c r="DZ2" s="65"/>
      <c r="EA2" s="65"/>
      <c r="EB2" s="65"/>
      <c r="EC2" s="65"/>
      <c r="ED2" s="65"/>
      <c r="EE2" s="65"/>
      <c r="EF2" s="65"/>
      <c r="EG2" s="65"/>
      <c r="EH2" s="65"/>
      <c r="EI2" s="65"/>
      <c r="EJ2" s="65"/>
      <c r="EK2" s="65"/>
      <c r="EL2" s="65"/>
      <c r="EM2" s="65"/>
      <c r="EN2" s="65"/>
      <c r="EO2" s="65"/>
      <c r="EP2" s="65"/>
      <c r="EQ2" s="65"/>
      <c r="ER2" s="65"/>
      <c r="ES2" s="65"/>
      <c r="ET2" s="65"/>
      <c r="EU2" s="65"/>
      <c r="EV2" s="65"/>
      <c r="EW2" s="65"/>
      <c r="EX2" s="65"/>
      <c r="EY2" s="65"/>
      <c r="EZ2" s="65"/>
      <c r="FA2" s="65"/>
      <c r="FB2" s="65"/>
      <c r="FC2" s="65"/>
      <c r="FD2" s="65"/>
      <c r="FE2" s="65"/>
      <c r="FF2" s="65"/>
      <c r="FG2" s="65"/>
      <c r="FH2" s="65"/>
      <c r="FI2" s="65"/>
      <c r="FJ2" s="65"/>
      <c r="FK2" s="65"/>
      <c r="FL2" s="65"/>
      <c r="FM2" s="65"/>
      <c r="FN2" s="65"/>
      <c r="FO2" s="65"/>
      <c r="FP2" s="65"/>
      <c r="FQ2" s="65"/>
      <c r="FR2" s="65"/>
      <c r="FS2" s="65"/>
      <c r="FT2" s="65"/>
      <c r="FU2" s="65"/>
      <c r="FV2" s="65"/>
      <c r="FW2" s="65"/>
      <c r="FX2" s="65"/>
      <c r="FY2" s="65"/>
      <c r="FZ2" s="65"/>
      <c r="GA2" s="65"/>
      <c r="GB2" s="65"/>
      <c r="GC2" s="65"/>
      <c r="GD2" s="65"/>
      <c r="GE2" s="65"/>
      <c r="GF2" s="65"/>
      <c r="GG2" s="65"/>
      <c r="GH2" s="65"/>
      <c r="GI2" s="65"/>
      <c r="GJ2" s="65"/>
      <c r="GK2" s="65"/>
      <c r="GL2" s="65"/>
      <c r="GM2" s="65"/>
      <c r="GN2" s="65"/>
      <c r="GO2" s="65"/>
      <c r="GP2" s="65"/>
      <c r="GQ2" s="65"/>
      <c r="GR2" s="65"/>
      <c r="GS2" s="65"/>
      <c r="GT2" s="65"/>
      <c r="GU2" s="65"/>
      <c r="GV2" s="65"/>
      <c r="GW2" s="65"/>
      <c r="GX2" s="65"/>
      <c r="GY2" s="65"/>
      <c r="GZ2" s="65"/>
      <c r="HA2" s="65"/>
      <c r="HB2" s="65"/>
      <c r="HC2" s="65"/>
      <c r="HD2" s="65"/>
      <c r="HE2" s="65"/>
      <c r="HF2" s="65"/>
      <c r="HG2" s="65"/>
      <c r="HH2" s="65"/>
      <c r="HI2" s="65"/>
      <c r="HJ2" s="65"/>
      <c r="HK2" s="65"/>
      <c r="HL2" s="65"/>
      <c r="HM2" s="65"/>
      <c r="HN2" s="65"/>
      <c r="HO2" s="65"/>
      <c r="HP2" s="65"/>
      <c r="HQ2" s="65"/>
      <c r="HR2" s="65"/>
      <c r="HS2" s="65"/>
      <c r="HT2" s="65"/>
      <c r="HU2" s="65"/>
      <c r="HV2" s="65"/>
      <c r="HW2" s="65"/>
      <c r="HX2" s="65"/>
      <c r="HY2" s="65"/>
      <c r="HZ2" s="65"/>
      <c r="IA2" s="65"/>
      <c r="IB2" s="65"/>
      <c r="IC2" s="65"/>
      <c r="ID2" s="65"/>
      <c r="IE2" s="65"/>
      <c r="IF2" s="65"/>
      <c r="IG2" s="65"/>
      <c r="IH2" s="65"/>
      <c r="II2" s="65"/>
      <c r="IJ2" s="65"/>
      <c r="IK2" s="65"/>
      <c r="IL2" s="65"/>
      <c r="IM2" s="65"/>
      <c r="IN2" s="65"/>
      <c r="IO2" s="65"/>
      <c r="IP2" s="65"/>
      <c r="IQ2" s="65"/>
      <c r="IR2" s="65"/>
      <c r="IS2" s="65"/>
      <c r="IT2" s="65"/>
      <c r="IU2" s="65"/>
      <c r="IV2" s="65"/>
    </row>
    <row r="3" spans="1:256" ht="15.75">
      <c r="A3" s="254" t="s">
        <v>1519</v>
      </c>
      <c r="B3" s="255"/>
      <c r="C3" s="255"/>
      <c r="D3" s="256"/>
      <c r="E3" s="65"/>
      <c r="F3" s="65"/>
      <c r="G3" s="65"/>
      <c r="H3" s="65"/>
      <c r="I3" s="65"/>
      <c r="J3" s="65"/>
      <c r="K3" s="65"/>
      <c r="L3" s="65"/>
      <c r="M3" s="65"/>
      <c r="N3" s="65"/>
      <c r="O3" s="65"/>
      <c r="P3" s="65"/>
      <c r="Q3" s="65"/>
      <c r="R3" s="65"/>
      <c r="S3" s="65"/>
      <c r="T3" s="65"/>
      <c r="U3" s="65"/>
      <c r="V3" s="65"/>
      <c r="W3" s="65"/>
      <c r="X3" s="65"/>
      <c r="Y3" s="65"/>
      <c r="Z3" s="65"/>
      <c r="AA3" s="65"/>
      <c r="AB3" s="65"/>
      <c r="AC3" s="65"/>
      <c r="AD3" s="65"/>
      <c r="AE3" s="65"/>
      <c r="AF3" s="65"/>
      <c r="AG3" s="65"/>
      <c r="AH3" s="65"/>
      <c r="AI3" s="65"/>
      <c r="AJ3" s="65"/>
      <c r="AK3" s="65"/>
      <c r="AL3" s="65"/>
      <c r="AM3" s="65"/>
      <c r="AN3" s="65"/>
      <c r="AO3" s="65"/>
      <c r="AP3" s="65"/>
      <c r="AQ3" s="65"/>
      <c r="AR3" s="65"/>
      <c r="AS3" s="65"/>
      <c r="AT3" s="65"/>
      <c r="AU3" s="65"/>
      <c r="AV3" s="65"/>
      <c r="AW3" s="65"/>
      <c r="AX3" s="65"/>
      <c r="AY3" s="65"/>
      <c r="AZ3" s="65"/>
      <c r="BA3" s="65"/>
      <c r="BB3" s="65"/>
      <c r="BC3" s="65"/>
      <c r="BD3" s="65"/>
      <c r="BE3" s="65"/>
      <c r="BF3" s="65"/>
      <c r="BG3" s="65"/>
      <c r="BH3" s="65"/>
      <c r="BI3" s="65"/>
      <c r="BJ3" s="65"/>
      <c r="BK3" s="65"/>
      <c r="BL3" s="65"/>
      <c r="BM3" s="65"/>
      <c r="BN3" s="65"/>
      <c r="BO3" s="65"/>
      <c r="BP3" s="65"/>
      <c r="BQ3" s="65"/>
      <c r="BR3" s="65"/>
      <c r="BS3" s="65"/>
      <c r="BT3" s="65"/>
      <c r="BU3" s="65"/>
      <c r="BV3" s="65"/>
      <c r="BW3" s="65"/>
      <c r="BX3" s="65"/>
      <c r="BY3" s="65"/>
      <c r="BZ3" s="65"/>
      <c r="CA3" s="65"/>
      <c r="CB3" s="65"/>
      <c r="CC3" s="65"/>
      <c r="CD3" s="65"/>
      <c r="CE3" s="65"/>
      <c r="CF3" s="65"/>
      <c r="CG3" s="65"/>
      <c r="CH3" s="65"/>
      <c r="CI3" s="65"/>
      <c r="CJ3" s="65"/>
      <c r="CK3" s="65"/>
      <c r="CL3" s="65"/>
      <c r="CM3" s="65"/>
      <c r="CN3" s="65"/>
      <c r="CO3" s="65"/>
      <c r="CP3" s="65"/>
      <c r="CQ3" s="65"/>
      <c r="CR3" s="65"/>
      <c r="CS3" s="65"/>
      <c r="CT3" s="65"/>
      <c r="CU3" s="65"/>
      <c r="CV3" s="65"/>
      <c r="CW3" s="65"/>
      <c r="CX3" s="65"/>
      <c r="CY3" s="65"/>
      <c r="CZ3" s="65"/>
      <c r="DA3" s="65"/>
      <c r="DB3" s="65"/>
      <c r="DC3" s="65"/>
      <c r="DD3" s="65"/>
      <c r="DE3" s="65"/>
      <c r="DF3" s="65"/>
      <c r="DG3" s="65"/>
      <c r="DH3" s="65"/>
      <c r="DI3" s="65"/>
      <c r="DJ3" s="65"/>
      <c r="DK3" s="65"/>
      <c r="DL3" s="65"/>
      <c r="DM3" s="65"/>
      <c r="DN3" s="65"/>
      <c r="DO3" s="65"/>
      <c r="DP3" s="65"/>
      <c r="DQ3" s="65"/>
      <c r="DR3" s="65"/>
      <c r="DS3" s="65"/>
      <c r="DT3" s="65"/>
      <c r="DU3" s="65"/>
      <c r="DV3" s="65"/>
      <c r="DW3" s="65"/>
      <c r="DX3" s="65"/>
      <c r="DY3" s="65"/>
      <c r="DZ3" s="65"/>
      <c r="EA3" s="65"/>
      <c r="EB3" s="65"/>
      <c r="EC3" s="65"/>
      <c r="ED3" s="65"/>
      <c r="EE3" s="65"/>
      <c r="EF3" s="65"/>
      <c r="EG3" s="65"/>
      <c r="EH3" s="65"/>
      <c r="EI3" s="65"/>
      <c r="EJ3" s="65"/>
      <c r="EK3" s="65"/>
      <c r="EL3" s="65"/>
      <c r="EM3" s="65"/>
      <c r="EN3" s="65"/>
      <c r="EO3" s="65"/>
      <c r="EP3" s="65"/>
      <c r="EQ3" s="65"/>
      <c r="ER3" s="65"/>
      <c r="ES3" s="65"/>
      <c r="ET3" s="65"/>
      <c r="EU3" s="65"/>
      <c r="EV3" s="65"/>
      <c r="EW3" s="65"/>
      <c r="EX3" s="65"/>
      <c r="EY3" s="65"/>
      <c r="EZ3" s="65"/>
      <c r="FA3" s="65"/>
      <c r="FB3" s="65"/>
      <c r="FC3" s="65"/>
      <c r="FD3" s="65"/>
      <c r="FE3" s="65"/>
      <c r="FF3" s="65"/>
      <c r="FG3" s="65"/>
      <c r="FH3" s="65"/>
      <c r="FI3" s="65"/>
      <c r="FJ3" s="65"/>
      <c r="FK3" s="65"/>
      <c r="FL3" s="65"/>
      <c r="FM3" s="65"/>
      <c r="FN3" s="65"/>
      <c r="FO3" s="65"/>
      <c r="FP3" s="65"/>
      <c r="FQ3" s="65"/>
      <c r="FR3" s="65"/>
      <c r="FS3" s="65"/>
      <c r="FT3" s="65"/>
      <c r="FU3" s="65"/>
      <c r="FV3" s="65"/>
      <c r="FW3" s="65"/>
      <c r="FX3" s="65"/>
      <c r="FY3" s="65"/>
      <c r="FZ3" s="65"/>
      <c r="GA3" s="65"/>
      <c r="GB3" s="65"/>
      <c r="GC3" s="65"/>
      <c r="GD3" s="65"/>
      <c r="GE3" s="65"/>
      <c r="GF3" s="65"/>
      <c r="GG3" s="65"/>
      <c r="GH3" s="65"/>
      <c r="GI3" s="65"/>
      <c r="GJ3" s="65"/>
      <c r="GK3" s="65"/>
      <c r="GL3" s="65"/>
      <c r="GM3" s="65"/>
      <c r="GN3" s="65"/>
      <c r="GO3" s="65"/>
      <c r="GP3" s="65"/>
      <c r="GQ3" s="65"/>
      <c r="GR3" s="65"/>
      <c r="GS3" s="65"/>
      <c r="GT3" s="65"/>
      <c r="GU3" s="65"/>
      <c r="GV3" s="65"/>
      <c r="GW3" s="65"/>
      <c r="GX3" s="65"/>
      <c r="GY3" s="65"/>
      <c r="GZ3" s="65"/>
      <c r="HA3" s="65"/>
      <c r="HB3" s="65"/>
      <c r="HC3" s="65"/>
      <c r="HD3" s="65"/>
      <c r="HE3" s="65"/>
      <c r="HF3" s="65"/>
      <c r="HG3" s="65"/>
      <c r="HH3" s="65"/>
      <c r="HI3" s="65"/>
      <c r="HJ3" s="65"/>
      <c r="HK3" s="65"/>
      <c r="HL3" s="65"/>
      <c r="HM3" s="65"/>
      <c r="HN3" s="65"/>
      <c r="HO3" s="65"/>
      <c r="HP3" s="65"/>
      <c r="HQ3" s="65"/>
      <c r="HR3" s="65"/>
      <c r="HS3" s="65"/>
      <c r="HT3" s="65"/>
      <c r="HU3" s="65"/>
      <c r="HV3" s="65"/>
      <c r="HW3" s="65"/>
      <c r="HX3" s="65"/>
      <c r="HY3" s="65"/>
      <c r="HZ3" s="65"/>
      <c r="IA3" s="65"/>
      <c r="IB3" s="65"/>
      <c r="IC3" s="65"/>
      <c r="ID3" s="65"/>
      <c r="IE3" s="65"/>
      <c r="IF3" s="65"/>
      <c r="IG3" s="65"/>
      <c r="IH3" s="65"/>
      <c r="II3" s="65"/>
      <c r="IJ3" s="65"/>
      <c r="IK3" s="65"/>
      <c r="IL3" s="65"/>
      <c r="IM3" s="65"/>
      <c r="IN3" s="65"/>
      <c r="IO3" s="65"/>
      <c r="IP3" s="65"/>
      <c r="IQ3" s="65"/>
      <c r="IR3" s="65"/>
      <c r="IS3" s="65"/>
      <c r="IT3" s="65"/>
      <c r="IU3" s="65"/>
      <c r="IV3" s="65"/>
    </row>
    <row r="4" spans="1:256" ht="6.95" customHeight="1">
      <c r="A4" s="203"/>
      <c r="B4" s="28"/>
      <c r="C4" s="28"/>
      <c r="D4" s="14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c r="FN4" s="65"/>
      <c r="FO4" s="65"/>
      <c r="FP4" s="65"/>
      <c r="FQ4" s="65"/>
      <c r="FR4" s="65"/>
      <c r="FS4" s="65"/>
      <c r="FT4" s="65"/>
      <c r="FU4" s="65"/>
      <c r="FV4" s="65"/>
      <c r="FW4" s="65"/>
      <c r="FX4" s="65"/>
      <c r="FY4" s="65"/>
      <c r="FZ4" s="65"/>
      <c r="GA4" s="65"/>
      <c r="GB4" s="65"/>
      <c r="GC4" s="65"/>
      <c r="GD4" s="65"/>
      <c r="GE4" s="65"/>
      <c r="GF4" s="65"/>
      <c r="GG4" s="65"/>
      <c r="GH4" s="65"/>
      <c r="GI4" s="65"/>
      <c r="GJ4" s="65"/>
      <c r="GK4" s="65"/>
      <c r="GL4" s="65"/>
      <c r="GM4" s="65"/>
      <c r="GN4" s="65"/>
      <c r="GO4" s="65"/>
      <c r="GP4" s="65"/>
      <c r="GQ4" s="65"/>
      <c r="GR4" s="65"/>
      <c r="GS4" s="65"/>
      <c r="GT4" s="65"/>
      <c r="GU4" s="65"/>
      <c r="GV4" s="65"/>
      <c r="GW4" s="65"/>
      <c r="GX4" s="65"/>
      <c r="GY4" s="65"/>
      <c r="GZ4" s="65"/>
      <c r="HA4" s="65"/>
      <c r="HB4" s="65"/>
      <c r="HC4" s="65"/>
      <c r="HD4" s="65"/>
      <c r="HE4" s="65"/>
      <c r="HF4" s="65"/>
      <c r="HG4" s="65"/>
      <c r="HH4" s="65"/>
      <c r="HI4" s="65"/>
      <c r="HJ4" s="65"/>
      <c r="HK4" s="65"/>
      <c r="HL4" s="65"/>
      <c r="HM4" s="65"/>
      <c r="HN4" s="65"/>
      <c r="HO4" s="65"/>
      <c r="HP4" s="65"/>
      <c r="HQ4" s="65"/>
      <c r="HR4" s="65"/>
      <c r="HS4" s="65"/>
      <c r="HT4" s="65"/>
      <c r="HU4" s="65"/>
      <c r="HV4" s="65"/>
      <c r="HW4" s="65"/>
      <c r="HX4" s="65"/>
      <c r="HY4" s="65"/>
      <c r="HZ4" s="65"/>
      <c r="IA4" s="65"/>
      <c r="IB4" s="65"/>
      <c r="IC4" s="65"/>
      <c r="ID4" s="65"/>
      <c r="IE4" s="65"/>
      <c r="IF4" s="65"/>
      <c r="IG4" s="65"/>
      <c r="IH4" s="65"/>
      <c r="II4" s="65"/>
      <c r="IJ4" s="65"/>
      <c r="IK4" s="65"/>
      <c r="IL4" s="65"/>
      <c r="IM4" s="65"/>
      <c r="IN4" s="65"/>
      <c r="IO4" s="65"/>
      <c r="IP4" s="65"/>
      <c r="IQ4" s="65"/>
      <c r="IR4" s="65"/>
      <c r="IS4" s="65"/>
      <c r="IT4" s="65"/>
      <c r="IU4" s="65"/>
      <c r="IV4" s="65"/>
    </row>
    <row r="5" spans="1:256">
      <c r="A5" s="257" t="s">
        <v>2884</v>
      </c>
      <c r="B5" s="28"/>
      <c r="C5" s="258"/>
      <c r="D5" s="259"/>
      <c r="E5" s="228"/>
      <c r="F5" s="228"/>
      <c r="G5" s="228"/>
      <c r="H5" s="228"/>
      <c r="I5" s="228"/>
      <c r="J5" s="228"/>
      <c r="K5" s="228"/>
      <c r="L5" s="228"/>
      <c r="M5" s="228"/>
      <c r="N5" s="228"/>
      <c r="O5" s="228"/>
      <c r="P5" s="228"/>
      <c r="Q5" s="228"/>
      <c r="R5" s="228"/>
      <c r="S5" s="228"/>
      <c r="T5" s="228"/>
      <c r="U5" s="228"/>
      <c r="V5" s="228"/>
      <c r="W5" s="228"/>
      <c r="X5" s="228"/>
      <c r="Y5" s="228"/>
      <c r="Z5" s="228"/>
      <c r="AA5" s="228"/>
      <c r="AB5" s="228"/>
      <c r="AC5" s="228"/>
      <c r="AD5" s="228"/>
      <c r="AE5" s="228"/>
      <c r="AF5" s="228"/>
      <c r="AG5" s="228"/>
      <c r="AH5" s="228"/>
      <c r="AI5" s="228"/>
      <c r="AJ5" s="228"/>
      <c r="AK5" s="228"/>
      <c r="AL5" s="228"/>
      <c r="AM5" s="228"/>
      <c r="AN5" s="228"/>
      <c r="AO5" s="228"/>
      <c r="AP5" s="228"/>
      <c r="AQ5" s="228"/>
      <c r="AR5" s="228"/>
      <c r="AS5" s="228"/>
      <c r="AT5" s="228"/>
      <c r="AU5" s="228"/>
      <c r="AV5" s="228"/>
      <c r="AW5" s="228"/>
      <c r="AX5" s="228"/>
      <c r="AY5" s="228"/>
      <c r="AZ5" s="228"/>
      <c r="BA5" s="228"/>
      <c r="BB5" s="228"/>
      <c r="BC5" s="228"/>
      <c r="BD5" s="228"/>
      <c r="BE5" s="228"/>
      <c r="BF5" s="228"/>
      <c r="BG5" s="228"/>
      <c r="BH5" s="228"/>
      <c r="BI5" s="228"/>
      <c r="BJ5" s="228"/>
      <c r="BK5" s="228"/>
      <c r="BL5" s="228"/>
      <c r="BM5" s="228"/>
      <c r="BN5" s="228"/>
      <c r="BO5" s="228"/>
      <c r="BP5" s="228"/>
      <c r="BQ5" s="228"/>
      <c r="BR5" s="228"/>
      <c r="BS5" s="228"/>
      <c r="BT5" s="228"/>
      <c r="BU5" s="228"/>
      <c r="BV5" s="228"/>
      <c r="BW5" s="228"/>
      <c r="BX5" s="228"/>
      <c r="BY5" s="228"/>
      <c r="BZ5" s="228"/>
      <c r="CA5" s="228"/>
      <c r="CB5" s="228"/>
      <c r="CC5" s="228"/>
      <c r="CD5" s="228"/>
      <c r="CE5" s="228"/>
      <c r="CF5" s="228"/>
      <c r="CG5" s="228"/>
      <c r="CH5" s="228"/>
      <c r="CI5" s="228"/>
      <c r="CJ5" s="228"/>
      <c r="CK5" s="228"/>
      <c r="CL5" s="228"/>
      <c r="CM5" s="228"/>
      <c r="CN5" s="228"/>
      <c r="CO5" s="228"/>
      <c r="CP5" s="228"/>
      <c r="CQ5" s="228"/>
      <c r="CR5" s="228"/>
      <c r="CS5" s="228"/>
      <c r="CT5" s="228"/>
      <c r="CU5" s="228"/>
      <c r="CV5" s="228"/>
      <c r="CW5" s="228"/>
      <c r="CX5" s="228"/>
      <c r="CY5" s="228"/>
      <c r="CZ5" s="228"/>
      <c r="DA5" s="228"/>
      <c r="DB5" s="228"/>
      <c r="DC5" s="228"/>
      <c r="DD5" s="228"/>
      <c r="DE5" s="228"/>
      <c r="DF5" s="228"/>
      <c r="DG5" s="228"/>
      <c r="DH5" s="228"/>
      <c r="DI5" s="228"/>
      <c r="DJ5" s="228"/>
      <c r="DK5" s="228"/>
      <c r="DL5" s="228"/>
      <c r="DM5" s="228"/>
      <c r="DN5" s="228"/>
      <c r="DO5" s="228"/>
      <c r="DP5" s="228"/>
      <c r="DQ5" s="228"/>
      <c r="DR5" s="228"/>
      <c r="DS5" s="228"/>
      <c r="DT5" s="228"/>
      <c r="DU5" s="228"/>
      <c r="DV5" s="228"/>
      <c r="DW5" s="228"/>
      <c r="DX5" s="228"/>
      <c r="DY5" s="228"/>
      <c r="DZ5" s="228"/>
      <c r="EA5" s="228"/>
      <c r="EB5" s="228"/>
      <c r="EC5" s="228"/>
      <c r="ED5" s="228"/>
      <c r="EE5" s="228"/>
      <c r="EF5" s="228"/>
      <c r="EG5" s="228"/>
      <c r="EH5" s="228"/>
      <c r="EI5" s="228"/>
      <c r="EJ5" s="228"/>
      <c r="EK5" s="228"/>
      <c r="EL5" s="228"/>
      <c r="EM5" s="228"/>
      <c r="EN5" s="228"/>
      <c r="EO5" s="228"/>
      <c r="EP5" s="228"/>
      <c r="EQ5" s="228"/>
      <c r="ER5" s="228"/>
      <c r="ES5" s="228"/>
      <c r="ET5" s="228"/>
      <c r="EU5" s="228"/>
      <c r="EV5" s="228"/>
      <c r="EW5" s="228"/>
      <c r="EX5" s="228"/>
      <c r="EY5" s="228"/>
      <c r="EZ5" s="228"/>
      <c r="FA5" s="228"/>
      <c r="FB5" s="228"/>
      <c r="FC5" s="228"/>
      <c r="FD5" s="228"/>
      <c r="FE5" s="228"/>
      <c r="FF5" s="228"/>
      <c r="FG5" s="228"/>
      <c r="FH5" s="228"/>
      <c r="FI5" s="228"/>
      <c r="FJ5" s="228"/>
      <c r="FK5" s="228"/>
      <c r="FL5" s="228"/>
      <c r="FM5" s="228"/>
      <c r="FN5" s="228"/>
      <c r="FO5" s="228"/>
      <c r="FP5" s="228"/>
      <c r="FQ5" s="228"/>
      <c r="FR5" s="228"/>
      <c r="FS5" s="228"/>
      <c r="FT5" s="228"/>
      <c r="FU5" s="228"/>
      <c r="FV5" s="228"/>
      <c r="FW5" s="228"/>
      <c r="FX5" s="228"/>
      <c r="FY5" s="228"/>
      <c r="FZ5" s="228"/>
      <c r="GA5" s="228"/>
      <c r="GB5" s="228"/>
      <c r="GC5" s="228"/>
      <c r="GD5" s="228"/>
      <c r="GE5" s="228"/>
      <c r="GF5" s="228"/>
      <c r="GG5" s="228"/>
      <c r="GH5" s="228"/>
      <c r="GI5" s="228"/>
      <c r="GJ5" s="228"/>
      <c r="GK5" s="228"/>
      <c r="GL5" s="228"/>
      <c r="GM5" s="228"/>
      <c r="GN5" s="228"/>
      <c r="GO5" s="228"/>
      <c r="GP5" s="228"/>
      <c r="GQ5" s="228"/>
      <c r="GR5" s="228"/>
      <c r="GS5" s="228"/>
      <c r="GT5" s="228"/>
      <c r="GU5" s="228"/>
      <c r="GV5" s="228"/>
      <c r="GW5" s="228"/>
      <c r="GX5" s="228"/>
      <c r="GY5" s="228"/>
      <c r="GZ5" s="228"/>
      <c r="HA5" s="228"/>
      <c r="HB5" s="228"/>
      <c r="HC5" s="228"/>
      <c r="HD5" s="228"/>
      <c r="HE5" s="228"/>
      <c r="HF5" s="228"/>
      <c r="HG5" s="228"/>
      <c r="HH5" s="228"/>
      <c r="HI5" s="228"/>
      <c r="HJ5" s="228"/>
      <c r="HK5" s="228"/>
      <c r="HL5" s="228"/>
      <c r="HM5" s="228"/>
      <c r="HN5" s="228"/>
      <c r="HO5" s="228"/>
      <c r="HP5" s="228"/>
      <c r="HQ5" s="228"/>
      <c r="HR5" s="228"/>
      <c r="HS5" s="228"/>
      <c r="HT5" s="228"/>
      <c r="HU5" s="228"/>
      <c r="HV5" s="228"/>
      <c r="HW5" s="228"/>
      <c r="HX5" s="228"/>
      <c r="HY5" s="228"/>
      <c r="HZ5" s="228"/>
      <c r="IA5" s="228"/>
      <c r="IB5" s="228"/>
      <c r="IC5" s="228"/>
      <c r="ID5" s="228"/>
      <c r="IE5" s="228"/>
      <c r="IF5" s="228"/>
      <c r="IG5" s="228"/>
      <c r="IH5" s="228"/>
      <c r="II5" s="228"/>
      <c r="IJ5" s="228"/>
      <c r="IK5" s="228"/>
      <c r="IL5" s="228"/>
      <c r="IM5" s="228"/>
      <c r="IN5" s="228"/>
      <c r="IO5" s="228"/>
      <c r="IP5" s="228"/>
      <c r="IQ5" s="228"/>
      <c r="IR5" s="228"/>
      <c r="IS5" s="228"/>
      <c r="IT5" s="228"/>
      <c r="IU5" s="228"/>
      <c r="IV5" s="228"/>
    </row>
    <row r="6" spans="1:256">
      <c r="A6" s="257"/>
      <c r="B6" s="258"/>
      <c r="C6" s="258"/>
      <c r="D6" s="259"/>
      <c r="E6" s="228"/>
      <c r="F6" s="228"/>
      <c r="G6" s="228"/>
      <c r="H6" s="228"/>
      <c r="I6" s="228"/>
      <c r="J6" s="228"/>
      <c r="K6" s="228"/>
      <c r="L6" s="228"/>
      <c r="M6" s="228"/>
      <c r="N6" s="228"/>
      <c r="O6" s="228"/>
      <c r="P6" s="228"/>
      <c r="Q6" s="228"/>
      <c r="R6" s="228"/>
      <c r="S6" s="228"/>
      <c r="T6" s="228"/>
      <c r="U6" s="228"/>
      <c r="V6" s="228"/>
      <c r="W6" s="228"/>
      <c r="X6" s="228"/>
      <c r="Y6" s="228"/>
      <c r="Z6" s="228"/>
      <c r="AA6" s="228"/>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228"/>
      <c r="BE6" s="228"/>
      <c r="BF6" s="228"/>
      <c r="BG6" s="228"/>
      <c r="BH6" s="228"/>
      <c r="BI6" s="228"/>
      <c r="BJ6" s="228"/>
      <c r="BK6" s="228"/>
      <c r="BL6" s="228"/>
      <c r="BM6" s="228"/>
      <c r="BN6" s="228"/>
      <c r="BO6" s="228"/>
      <c r="BP6" s="228"/>
      <c r="BQ6" s="228"/>
      <c r="BR6" s="228"/>
      <c r="BS6" s="228"/>
      <c r="BT6" s="228"/>
      <c r="BU6" s="228"/>
      <c r="BV6" s="228"/>
      <c r="BW6" s="228"/>
      <c r="BX6" s="228"/>
      <c r="BY6" s="228"/>
      <c r="BZ6" s="228"/>
      <c r="CA6" s="228"/>
      <c r="CB6" s="228"/>
      <c r="CC6" s="228"/>
      <c r="CD6" s="228"/>
      <c r="CE6" s="228"/>
      <c r="CF6" s="228"/>
      <c r="CG6" s="228"/>
      <c r="CH6" s="228"/>
      <c r="CI6" s="228"/>
      <c r="CJ6" s="228"/>
      <c r="CK6" s="228"/>
      <c r="CL6" s="228"/>
      <c r="CM6" s="228"/>
      <c r="CN6" s="228"/>
      <c r="CO6" s="228"/>
      <c r="CP6" s="228"/>
      <c r="CQ6" s="228"/>
      <c r="CR6" s="228"/>
      <c r="CS6" s="228"/>
      <c r="CT6" s="228"/>
      <c r="CU6" s="228"/>
      <c r="CV6" s="228"/>
      <c r="CW6" s="228"/>
      <c r="CX6" s="228"/>
      <c r="CY6" s="228"/>
      <c r="CZ6" s="228"/>
      <c r="DA6" s="228"/>
      <c r="DB6" s="228"/>
      <c r="DC6" s="228"/>
      <c r="DD6" s="228"/>
      <c r="DE6" s="228"/>
      <c r="DF6" s="228"/>
      <c r="DG6" s="228"/>
      <c r="DH6" s="228"/>
      <c r="DI6" s="228"/>
      <c r="DJ6" s="228"/>
      <c r="DK6" s="228"/>
      <c r="DL6" s="228"/>
      <c r="DM6" s="228"/>
      <c r="DN6" s="228"/>
      <c r="DO6" s="228"/>
      <c r="DP6" s="228"/>
      <c r="DQ6" s="228"/>
      <c r="DR6" s="228"/>
      <c r="DS6" s="228"/>
      <c r="DT6" s="228"/>
      <c r="DU6" s="228"/>
      <c r="DV6" s="228"/>
      <c r="DW6" s="228"/>
      <c r="DX6" s="228"/>
      <c r="DY6" s="228"/>
      <c r="DZ6" s="228"/>
      <c r="EA6" s="228"/>
      <c r="EB6" s="228"/>
      <c r="EC6" s="228"/>
      <c r="ED6" s="228"/>
      <c r="EE6" s="228"/>
      <c r="EF6" s="228"/>
      <c r="EG6" s="228"/>
      <c r="EH6" s="228"/>
      <c r="EI6" s="228"/>
      <c r="EJ6" s="228"/>
      <c r="EK6" s="228"/>
      <c r="EL6" s="228"/>
      <c r="EM6" s="228"/>
      <c r="EN6" s="228"/>
      <c r="EO6" s="228"/>
      <c r="EP6" s="228"/>
      <c r="EQ6" s="228"/>
      <c r="ER6" s="228"/>
      <c r="ES6" s="228"/>
      <c r="ET6" s="228"/>
      <c r="EU6" s="228"/>
      <c r="EV6" s="228"/>
      <c r="EW6" s="228"/>
      <c r="EX6" s="228"/>
      <c r="EY6" s="228"/>
      <c r="EZ6" s="228"/>
      <c r="FA6" s="228"/>
      <c r="FB6" s="228"/>
      <c r="FC6" s="228"/>
      <c r="FD6" s="228"/>
      <c r="FE6" s="228"/>
      <c r="FF6" s="228"/>
      <c r="FG6" s="228"/>
      <c r="FH6" s="228"/>
      <c r="FI6" s="228"/>
      <c r="FJ6" s="228"/>
      <c r="FK6" s="228"/>
      <c r="FL6" s="228"/>
      <c r="FM6" s="228"/>
      <c r="FN6" s="228"/>
      <c r="FO6" s="228"/>
      <c r="FP6" s="228"/>
      <c r="FQ6" s="228"/>
      <c r="FR6" s="228"/>
      <c r="FS6" s="228"/>
      <c r="FT6" s="228"/>
      <c r="FU6" s="228"/>
      <c r="FV6" s="228"/>
      <c r="FW6" s="228"/>
      <c r="FX6" s="228"/>
      <c r="FY6" s="228"/>
      <c r="FZ6" s="228"/>
      <c r="GA6" s="228"/>
      <c r="GB6" s="228"/>
      <c r="GC6" s="228"/>
      <c r="GD6" s="228"/>
      <c r="GE6" s="228"/>
      <c r="GF6" s="228"/>
      <c r="GG6" s="228"/>
      <c r="GH6" s="228"/>
      <c r="GI6" s="228"/>
      <c r="GJ6" s="228"/>
      <c r="GK6" s="228"/>
      <c r="GL6" s="228"/>
      <c r="GM6" s="228"/>
      <c r="GN6" s="228"/>
      <c r="GO6" s="228"/>
      <c r="GP6" s="228"/>
      <c r="GQ6" s="228"/>
      <c r="GR6" s="228"/>
      <c r="GS6" s="228"/>
      <c r="GT6" s="228"/>
      <c r="GU6" s="228"/>
      <c r="GV6" s="228"/>
      <c r="GW6" s="228"/>
      <c r="GX6" s="228"/>
      <c r="GY6" s="228"/>
      <c r="GZ6" s="228"/>
      <c r="HA6" s="228"/>
      <c r="HB6" s="228"/>
      <c r="HC6" s="228"/>
      <c r="HD6" s="228"/>
      <c r="HE6" s="228"/>
      <c r="HF6" s="228"/>
      <c r="HG6" s="228"/>
      <c r="HH6" s="228"/>
      <c r="HI6" s="228"/>
      <c r="HJ6" s="228"/>
      <c r="HK6" s="228"/>
      <c r="HL6" s="228"/>
      <c r="HM6" s="228"/>
      <c r="HN6" s="228"/>
      <c r="HO6" s="228"/>
      <c r="HP6" s="228"/>
      <c r="HQ6" s="228"/>
      <c r="HR6" s="228"/>
      <c r="HS6" s="228"/>
      <c r="HT6" s="228"/>
      <c r="HU6" s="228"/>
      <c r="HV6" s="228"/>
      <c r="HW6" s="228"/>
      <c r="HX6" s="228"/>
      <c r="HY6" s="228"/>
      <c r="HZ6" s="228"/>
      <c r="IA6" s="228"/>
      <c r="IB6" s="228"/>
      <c r="IC6" s="228"/>
      <c r="ID6" s="228"/>
      <c r="IE6" s="228"/>
      <c r="IF6" s="228"/>
      <c r="IG6" s="228"/>
      <c r="IH6" s="228"/>
      <c r="II6" s="228"/>
      <c r="IJ6" s="228"/>
      <c r="IK6" s="228"/>
      <c r="IL6" s="228"/>
      <c r="IM6" s="228"/>
      <c r="IN6" s="228"/>
      <c r="IO6" s="228"/>
      <c r="IP6" s="228"/>
      <c r="IQ6" s="228"/>
      <c r="IR6" s="228"/>
      <c r="IS6" s="228"/>
      <c r="IT6" s="228"/>
      <c r="IU6" s="228"/>
      <c r="IV6" s="228"/>
    </row>
    <row r="7" spans="1:256">
      <c r="A7" s="257" t="s">
        <v>2885</v>
      </c>
      <c r="B7" s="258"/>
      <c r="C7" s="258"/>
      <c r="D7" s="259"/>
      <c r="E7" s="228"/>
      <c r="F7" s="228"/>
      <c r="G7" s="228"/>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28"/>
      <c r="AU7" s="228"/>
      <c r="AV7" s="228"/>
      <c r="AW7" s="228"/>
      <c r="AX7" s="228"/>
      <c r="AY7" s="228"/>
      <c r="AZ7" s="228"/>
      <c r="BA7" s="228"/>
      <c r="BB7" s="228"/>
      <c r="BC7" s="228"/>
      <c r="BD7" s="228"/>
      <c r="BE7" s="228"/>
      <c r="BF7" s="228"/>
      <c r="BG7" s="228"/>
      <c r="BH7" s="228"/>
      <c r="BI7" s="228"/>
      <c r="BJ7" s="228"/>
      <c r="BK7" s="228"/>
      <c r="BL7" s="228"/>
      <c r="BM7" s="228"/>
      <c r="BN7" s="228"/>
      <c r="BO7" s="228"/>
      <c r="BP7" s="228"/>
      <c r="BQ7" s="228"/>
      <c r="BR7" s="228"/>
      <c r="BS7" s="228"/>
      <c r="BT7" s="228"/>
      <c r="BU7" s="228"/>
      <c r="BV7" s="228"/>
      <c r="BW7" s="228"/>
      <c r="BX7" s="228"/>
      <c r="BY7" s="228"/>
      <c r="BZ7" s="228"/>
      <c r="CA7" s="228"/>
      <c r="CB7" s="228"/>
      <c r="CC7" s="228"/>
      <c r="CD7" s="228"/>
      <c r="CE7" s="228"/>
      <c r="CF7" s="228"/>
      <c r="CG7" s="228"/>
      <c r="CH7" s="228"/>
      <c r="CI7" s="228"/>
      <c r="CJ7" s="228"/>
      <c r="CK7" s="228"/>
      <c r="CL7" s="228"/>
      <c r="CM7" s="228"/>
      <c r="CN7" s="228"/>
      <c r="CO7" s="228"/>
      <c r="CP7" s="228"/>
      <c r="CQ7" s="228"/>
      <c r="CR7" s="228"/>
      <c r="CS7" s="228"/>
      <c r="CT7" s="228"/>
      <c r="CU7" s="228"/>
      <c r="CV7" s="228"/>
      <c r="CW7" s="228"/>
      <c r="CX7" s="228"/>
      <c r="CY7" s="228"/>
      <c r="CZ7" s="228"/>
      <c r="DA7" s="228"/>
      <c r="DB7" s="228"/>
      <c r="DC7" s="228"/>
      <c r="DD7" s="228"/>
      <c r="DE7" s="228"/>
      <c r="DF7" s="228"/>
      <c r="DG7" s="228"/>
      <c r="DH7" s="228"/>
      <c r="DI7" s="228"/>
      <c r="DJ7" s="228"/>
      <c r="DK7" s="228"/>
      <c r="DL7" s="228"/>
      <c r="DM7" s="228"/>
      <c r="DN7" s="228"/>
      <c r="DO7" s="228"/>
      <c r="DP7" s="228"/>
      <c r="DQ7" s="228"/>
      <c r="DR7" s="228"/>
      <c r="DS7" s="228"/>
      <c r="DT7" s="228"/>
      <c r="DU7" s="228"/>
      <c r="DV7" s="228"/>
      <c r="DW7" s="228"/>
      <c r="DX7" s="228"/>
      <c r="DY7" s="228"/>
      <c r="DZ7" s="228"/>
      <c r="EA7" s="228"/>
      <c r="EB7" s="228"/>
      <c r="EC7" s="228"/>
      <c r="ED7" s="228"/>
      <c r="EE7" s="228"/>
      <c r="EF7" s="228"/>
      <c r="EG7" s="228"/>
      <c r="EH7" s="228"/>
      <c r="EI7" s="228"/>
      <c r="EJ7" s="228"/>
      <c r="EK7" s="228"/>
      <c r="EL7" s="228"/>
      <c r="EM7" s="228"/>
      <c r="EN7" s="228"/>
      <c r="EO7" s="228"/>
      <c r="EP7" s="228"/>
      <c r="EQ7" s="228"/>
      <c r="ER7" s="228"/>
      <c r="ES7" s="228"/>
      <c r="ET7" s="228"/>
      <c r="EU7" s="228"/>
      <c r="EV7" s="228"/>
      <c r="EW7" s="228"/>
      <c r="EX7" s="228"/>
      <c r="EY7" s="228"/>
      <c r="EZ7" s="228"/>
      <c r="FA7" s="228"/>
      <c r="FB7" s="228"/>
      <c r="FC7" s="228"/>
      <c r="FD7" s="228"/>
      <c r="FE7" s="228"/>
      <c r="FF7" s="228"/>
      <c r="FG7" s="228"/>
      <c r="FH7" s="228"/>
      <c r="FI7" s="228"/>
      <c r="FJ7" s="228"/>
      <c r="FK7" s="228"/>
      <c r="FL7" s="228"/>
      <c r="FM7" s="228"/>
      <c r="FN7" s="228"/>
      <c r="FO7" s="228"/>
      <c r="FP7" s="228"/>
      <c r="FQ7" s="228"/>
      <c r="FR7" s="228"/>
      <c r="FS7" s="228"/>
      <c r="FT7" s="228"/>
      <c r="FU7" s="228"/>
      <c r="FV7" s="228"/>
      <c r="FW7" s="228"/>
      <c r="FX7" s="228"/>
      <c r="FY7" s="228"/>
      <c r="FZ7" s="228"/>
      <c r="GA7" s="228"/>
      <c r="GB7" s="228"/>
      <c r="GC7" s="228"/>
      <c r="GD7" s="228"/>
      <c r="GE7" s="228"/>
      <c r="GF7" s="228"/>
      <c r="GG7" s="228"/>
      <c r="GH7" s="228"/>
      <c r="GI7" s="228"/>
      <c r="GJ7" s="228"/>
      <c r="GK7" s="228"/>
      <c r="GL7" s="228"/>
      <c r="GM7" s="228"/>
      <c r="GN7" s="228"/>
      <c r="GO7" s="228"/>
      <c r="GP7" s="228"/>
      <c r="GQ7" s="228"/>
      <c r="GR7" s="228"/>
      <c r="GS7" s="228"/>
      <c r="GT7" s="228"/>
      <c r="GU7" s="228"/>
      <c r="GV7" s="228"/>
      <c r="GW7" s="228"/>
      <c r="GX7" s="228"/>
      <c r="GY7" s="228"/>
      <c r="GZ7" s="228"/>
      <c r="HA7" s="228"/>
      <c r="HB7" s="228"/>
      <c r="HC7" s="228"/>
      <c r="HD7" s="228"/>
      <c r="HE7" s="228"/>
      <c r="HF7" s="228"/>
      <c r="HG7" s="228"/>
      <c r="HH7" s="228"/>
      <c r="HI7" s="228"/>
      <c r="HJ7" s="228"/>
      <c r="HK7" s="228"/>
      <c r="HL7" s="228"/>
      <c r="HM7" s="228"/>
      <c r="HN7" s="228"/>
      <c r="HO7" s="228"/>
      <c r="HP7" s="228"/>
      <c r="HQ7" s="228"/>
      <c r="HR7" s="228"/>
      <c r="HS7" s="228"/>
      <c r="HT7" s="228"/>
      <c r="HU7" s="228"/>
      <c r="HV7" s="228"/>
      <c r="HW7" s="228"/>
      <c r="HX7" s="228"/>
      <c r="HY7" s="228"/>
      <c r="HZ7" s="228"/>
      <c r="IA7" s="228"/>
      <c r="IB7" s="228"/>
      <c r="IC7" s="228"/>
      <c r="ID7" s="228"/>
      <c r="IE7" s="228"/>
      <c r="IF7" s="228"/>
      <c r="IG7" s="228"/>
      <c r="IH7" s="228"/>
      <c r="II7" s="228"/>
      <c r="IJ7" s="228"/>
      <c r="IK7" s="228"/>
      <c r="IL7" s="228"/>
      <c r="IM7" s="228"/>
      <c r="IN7" s="228"/>
      <c r="IO7" s="228"/>
      <c r="IP7" s="228"/>
      <c r="IQ7" s="228"/>
      <c r="IR7" s="228"/>
      <c r="IS7" s="228"/>
      <c r="IT7" s="228"/>
      <c r="IU7" s="228"/>
      <c r="IV7" s="228"/>
    </row>
    <row r="8" spans="1:256">
      <c r="A8" s="257" t="s">
        <v>1520</v>
      </c>
      <c r="B8" s="258"/>
      <c r="C8" s="258"/>
      <c r="D8" s="259"/>
      <c r="E8" s="228"/>
      <c r="F8" s="228"/>
      <c r="G8" s="228"/>
      <c r="H8" s="228"/>
      <c r="I8" s="228"/>
      <c r="J8" s="228"/>
      <c r="K8" s="228"/>
      <c r="L8" s="228"/>
      <c r="M8" s="228"/>
      <c r="N8" s="228"/>
      <c r="O8" s="228"/>
      <c r="P8" s="228"/>
      <c r="Q8" s="228"/>
      <c r="R8" s="228"/>
      <c r="S8" s="228"/>
      <c r="T8" s="228"/>
      <c r="U8" s="228"/>
      <c r="V8" s="228"/>
      <c r="W8" s="228"/>
      <c r="X8" s="228"/>
      <c r="Y8" s="228"/>
      <c r="Z8" s="228"/>
      <c r="AA8" s="228"/>
      <c r="AB8" s="228"/>
      <c r="AC8" s="228"/>
      <c r="AD8" s="228"/>
      <c r="AE8" s="228"/>
      <c r="AF8" s="228"/>
      <c r="AG8" s="228"/>
      <c r="AH8" s="228"/>
      <c r="AI8" s="228"/>
      <c r="AJ8" s="228"/>
      <c r="AK8" s="228"/>
      <c r="AL8" s="228"/>
      <c r="AM8" s="228"/>
      <c r="AN8" s="228"/>
      <c r="AO8" s="228"/>
      <c r="AP8" s="228"/>
      <c r="AQ8" s="228"/>
      <c r="AR8" s="228"/>
      <c r="AS8" s="228"/>
      <c r="AT8" s="228"/>
      <c r="AU8" s="228"/>
      <c r="AV8" s="228"/>
      <c r="AW8" s="228"/>
      <c r="AX8" s="228"/>
      <c r="AY8" s="228"/>
      <c r="AZ8" s="228"/>
      <c r="BA8" s="228"/>
      <c r="BB8" s="228"/>
      <c r="BC8" s="228"/>
      <c r="BD8" s="228"/>
      <c r="BE8" s="228"/>
      <c r="BF8" s="228"/>
      <c r="BG8" s="228"/>
      <c r="BH8" s="228"/>
      <c r="BI8" s="228"/>
      <c r="BJ8" s="228"/>
      <c r="BK8" s="228"/>
      <c r="BL8" s="228"/>
      <c r="BM8" s="228"/>
      <c r="BN8" s="228"/>
      <c r="BO8" s="228"/>
      <c r="BP8" s="228"/>
      <c r="BQ8" s="228"/>
      <c r="BR8" s="228"/>
      <c r="BS8" s="228"/>
      <c r="BT8" s="228"/>
      <c r="BU8" s="228"/>
      <c r="BV8" s="228"/>
      <c r="BW8" s="228"/>
      <c r="BX8" s="228"/>
      <c r="BY8" s="228"/>
      <c r="BZ8" s="228"/>
      <c r="CA8" s="228"/>
      <c r="CB8" s="228"/>
      <c r="CC8" s="228"/>
      <c r="CD8" s="228"/>
      <c r="CE8" s="228"/>
      <c r="CF8" s="228"/>
      <c r="CG8" s="228"/>
      <c r="CH8" s="228"/>
      <c r="CI8" s="228"/>
      <c r="CJ8" s="228"/>
      <c r="CK8" s="228"/>
      <c r="CL8" s="228"/>
      <c r="CM8" s="228"/>
      <c r="CN8" s="228"/>
      <c r="CO8" s="228"/>
      <c r="CP8" s="228"/>
      <c r="CQ8" s="228"/>
      <c r="CR8" s="228"/>
      <c r="CS8" s="228"/>
      <c r="CT8" s="228"/>
      <c r="CU8" s="228"/>
      <c r="CV8" s="228"/>
      <c r="CW8" s="228"/>
      <c r="CX8" s="228"/>
      <c r="CY8" s="228"/>
      <c r="CZ8" s="228"/>
      <c r="DA8" s="228"/>
      <c r="DB8" s="228"/>
      <c r="DC8" s="228"/>
      <c r="DD8" s="228"/>
      <c r="DE8" s="228"/>
      <c r="DF8" s="228"/>
      <c r="DG8" s="228"/>
      <c r="DH8" s="228"/>
      <c r="DI8" s="228"/>
      <c r="DJ8" s="228"/>
      <c r="DK8" s="228"/>
      <c r="DL8" s="228"/>
      <c r="DM8" s="228"/>
      <c r="DN8" s="228"/>
      <c r="DO8" s="228"/>
      <c r="DP8" s="228"/>
      <c r="DQ8" s="228"/>
      <c r="DR8" s="228"/>
      <c r="DS8" s="228"/>
      <c r="DT8" s="228"/>
      <c r="DU8" s="228"/>
      <c r="DV8" s="228"/>
      <c r="DW8" s="228"/>
      <c r="DX8" s="228"/>
      <c r="DY8" s="228"/>
      <c r="DZ8" s="228"/>
      <c r="EA8" s="228"/>
      <c r="EB8" s="228"/>
      <c r="EC8" s="228"/>
      <c r="ED8" s="228"/>
      <c r="EE8" s="228"/>
      <c r="EF8" s="228"/>
      <c r="EG8" s="228"/>
      <c r="EH8" s="228"/>
      <c r="EI8" s="228"/>
      <c r="EJ8" s="228"/>
      <c r="EK8" s="228"/>
      <c r="EL8" s="228"/>
      <c r="EM8" s="228"/>
      <c r="EN8" s="228"/>
      <c r="EO8" s="228"/>
      <c r="EP8" s="228"/>
      <c r="EQ8" s="228"/>
      <c r="ER8" s="228"/>
      <c r="ES8" s="228"/>
      <c r="ET8" s="228"/>
      <c r="EU8" s="228"/>
      <c r="EV8" s="228"/>
      <c r="EW8" s="228"/>
      <c r="EX8" s="228"/>
      <c r="EY8" s="228"/>
      <c r="EZ8" s="228"/>
      <c r="FA8" s="228"/>
      <c r="FB8" s="228"/>
      <c r="FC8" s="228"/>
      <c r="FD8" s="228"/>
      <c r="FE8" s="228"/>
      <c r="FF8" s="228"/>
      <c r="FG8" s="228"/>
      <c r="FH8" s="228"/>
      <c r="FI8" s="228"/>
      <c r="FJ8" s="228"/>
      <c r="FK8" s="228"/>
      <c r="FL8" s="228"/>
      <c r="FM8" s="228"/>
      <c r="FN8" s="228"/>
      <c r="FO8" s="228"/>
      <c r="FP8" s="228"/>
      <c r="FQ8" s="228"/>
      <c r="FR8" s="228"/>
      <c r="FS8" s="228"/>
      <c r="FT8" s="228"/>
      <c r="FU8" s="228"/>
      <c r="FV8" s="228"/>
      <c r="FW8" s="228"/>
      <c r="FX8" s="228"/>
      <c r="FY8" s="228"/>
      <c r="FZ8" s="228"/>
      <c r="GA8" s="228"/>
      <c r="GB8" s="228"/>
      <c r="GC8" s="228"/>
      <c r="GD8" s="228"/>
      <c r="GE8" s="228"/>
      <c r="GF8" s="228"/>
      <c r="GG8" s="228"/>
      <c r="GH8" s="228"/>
      <c r="GI8" s="228"/>
      <c r="GJ8" s="228"/>
      <c r="GK8" s="228"/>
      <c r="GL8" s="228"/>
      <c r="GM8" s="228"/>
      <c r="GN8" s="228"/>
      <c r="GO8" s="228"/>
      <c r="GP8" s="228"/>
      <c r="GQ8" s="228"/>
      <c r="GR8" s="228"/>
      <c r="GS8" s="228"/>
      <c r="GT8" s="228"/>
      <c r="GU8" s="228"/>
      <c r="GV8" s="228"/>
      <c r="GW8" s="228"/>
      <c r="GX8" s="228"/>
      <c r="GY8" s="228"/>
      <c r="GZ8" s="228"/>
      <c r="HA8" s="228"/>
      <c r="HB8" s="228"/>
      <c r="HC8" s="228"/>
      <c r="HD8" s="228"/>
      <c r="HE8" s="228"/>
      <c r="HF8" s="228"/>
      <c r="HG8" s="228"/>
      <c r="HH8" s="228"/>
      <c r="HI8" s="228"/>
      <c r="HJ8" s="228"/>
      <c r="HK8" s="228"/>
      <c r="HL8" s="228"/>
      <c r="HM8" s="228"/>
      <c r="HN8" s="228"/>
      <c r="HO8" s="228"/>
      <c r="HP8" s="228"/>
      <c r="HQ8" s="228"/>
      <c r="HR8" s="228"/>
      <c r="HS8" s="228"/>
      <c r="HT8" s="228"/>
      <c r="HU8" s="228"/>
      <c r="HV8" s="228"/>
      <c r="HW8" s="228"/>
      <c r="HX8" s="228"/>
      <c r="HY8" s="228"/>
      <c r="HZ8" s="228"/>
      <c r="IA8" s="228"/>
      <c r="IB8" s="228"/>
      <c r="IC8" s="228"/>
      <c r="ID8" s="228"/>
      <c r="IE8" s="228"/>
      <c r="IF8" s="228"/>
      <c r="IG8" s="228"/>
      <c r="IH8" s="228"/>
      <c r="II8" s="228"/>
      <c r="IJ8" s="228"/>
      <c r="IK8" s="228"/>
      <c r="IL8" s="228"/>
      <c r="IM8" s="228"/>
      <c r="IN8" s="228"/>
      <c r="IO8" s="228"/>
      <c r="IP8" s="228"/>
      <c r="IQ8" s="228"/>
      <c r="IR8" s="228"/>
      <c r="IS8" s="228"/>
      <c r="IT8" s="228"/>
      <c r="IU8" s="228"/>
      <c r="IV8" s="228"/>
    </row>
    <row r="9" spans="1:256">
      <c r="A9" s="203"/>
      <c r="B9" s="258"/>
      <c r="C9" s="258"/>
      <c r="D9" s="259"/>
      <c r="E9" s="65"/>
      <c r="F9" s="65"/>
      <c r="G9" s="65"/>
      <c r="H9" s="65"/>
      <c r="I9" s="65"/>
      <c r="J9" s="65"/>
      <c r="K9" s="65"/>
      <c r="L9" s="65"/>
      <c r="M9" s="65"/>
      <c r="N9" s="65"/>
      <c r="O9" s="65"/>
      <c r="P9" s="65"/>
      <c r="Q9" s="65"/>
      <c r="R9" s="65"/>
      <c r="S9" s="65"/>
      <c r="T9" s="65"/>
      <c r="U9" s="65"/>
      <c r="V9" s="65"/>
      <c r="W9" s="65"/>
      <c r="X9" s="65"/>
      <c r="Y9" s="65"/>
      <c r="Z9" s="6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row>
    <row r="10" spans="1:256">
      <c r="A10" s="257" t="s">
        <v>2886</v>
      </c>
      <c r="B10" s="258"/>
      <c r="C10" s="258"/>
      <c r="D10" s="259"/>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257"/>
      <c r="B11" s="258"/>
      <c r="C11" s="258"/>
      <c r="D11" s="259"/>
      <c r="E11" s="65"/>
      <c r="F11" s="65"/>
      <c r="G11" s="65"/>
      <c r="H11" s="65"/>
      <c r="I11" s="65"/>
      <c r="J11" s="65"/>
      <c r="K11" s="65"/>
      <c r="L11" s="65"/>
      <c r="M11" s="65"/>
      <c r="N11" s="65"/>
      <c r="O11" s="65"/>
      <c r="P11" s="65"/>
      <c r="Q11" s="65"/>
      <c r="R11" s="65"/>
      <c r="S11" s="65"/>
      <c r="T11" s="65"/>
      <c r="U11" s="65"/>
      <c r="V11" s="65"/>
      <c r="W11" s="65"/>
      <c r="X11" s="65"/>
      <c r="Y11" s="65"/>
      <c r="Z11" s="65"/>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257" t="s">
        <v>1521</v>
      </c>
      <c r="B12" s="258"/>
      <c r="C12" s="258"/>
      <c r="D12" s="259"/>
      <c r="E12" s="65"/>
      <c r="F12" s="65"/>
      <c r="G12" s="65"/>
      <c r="H12" s="65"/>
      <c r="I12" s="65"/>
      <c r="J12" s="65"/>
      <c r="K12" s="65"/>
      <c r="L12" s="65"/>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6" ht="33.75">
      <c r="A13" s="203"/>
      <c r="B13" s="1270" t="s">
        <v>2887</v>
      </c>
      <c r="C13" s="28"/>
      <c r="D13" s="259"/>
      <c r="E13" s="65"/>
      <c r="F13" s="65"/>
      <c r="G13" s="65"/>
      <c r="H13" s="65"/>
      <c r="I13" s="65"/>
      <c r="J13" s="65"/>
      <c r="K13" s="65"/>
      <c r="L13" s="65"/>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row>
    <row r="14" spans="1:256">
      <c r="A14" s="257" t="s">
        <v>2888</v>
      </c>
      <c r="B14" s="28"/>
      <c r="C14" s="258"/>
      <c r="D14" s="259"/>
      <c r="E14" s="65"/>
      <c r="F14" s="65"/>
      <c r="G14" s="65"/>
      <c r="H14" s="65"/>
      <c r="I14" s="65"/>
      <c r="J14" s="65"/>
      <c r="K14" s="65"/>
      <c r="L14" s="65"/>
      <c r="M14" s="65"/>
      <c r="N14" s="65"/>
      <c r="O14" s="65"/>
      <c r="P14" s="65"/>
      <c r="Q14" s="65"/>
      <c r="R14" s="65"/>
      <c r="S14" s="65"/>
      <c r="T14" s="65"/>
      <c r="U14" s="65"/>
      <c r="V14" s="65"/>
      <c r="W14" s="65"/>
      <c r="X14" s="65"/>
      <c r="Y14" s="65"/>
      <c r="Z14" s="65"/>
      <c r="AA14" s="65"/>
      <c r="AB14" s="65"/>
      <c r="AC14" s="65"/>
      <c r="AD14" s="65"/>
      <c r="AE14" s="65"/>
      <c r="AF14" s="65"/>
      <c r="AG14" s="65"/>
      <c r="AH14" s="65"/>
      <c r="AI14" s="65"/>
      <c r="AJ14" s="65"/>
      <c r="AK14" s="65"/>
      <c r="AL14" s="65"/>
      <c r="AM14" s="65"/>
      <c r="AN14" s="65"/>
      <c r="AO14" s="65"/>
      <c r="AP14" s="65"/>
      <c r="AQ14" s="65"/>
      <c r="AR14" s="65"/>
      <c r="AS14" s="65"/>
      <c r="AT14" s="65"/>
      <c r="AU14" s="65"/>
      <c r="AV14" s="65"/>
      <c r="AW14" s="65"/>
      <c r="AX14" s="65"/>
      <c r="AY14" s="65"/>
      <c r="AZ14" s="65"/>
      <c r="BA14" s="65"/>
      <c r="BB14" s="65"/>
      <c r="BC14" s="65"/>
      <c r="BD14" s="65"/>
      <c r="BE14" s="65"/>
      <c r="BF14" s="65"/>
      <c r="BG14" s="65"/>
      <c r="BH14" s="65"/>
      <c r="BI14" s="65"/>
      <c r="BJ14" s="65"/>
      <c r="BK14" s="65"/>
      <c r="BL14" s="65"/>
      <c r="BM14" s="65"/>
      <c r="BN14" s="65"/>
      <c r="BO14" s="65"/>
      <c r="BP14" s="65"/>
      <c r="BQ14" s="65"/>
      <c r="BR14" s="65"/>
      <c r="BS14" s="65"/>
      <c r="BT14" s="65"/>
      <c r="BU14" s="65"/>
      <c r="BV14" s="65"/>
      <c r="BW14" s="65"/>
      <c r="BX14" s="65"/>
      <c r="BY14" s="65"/>
      <c r="BZ14" s="65"/>
      <c r="CA14" s="65"/>
      <c r="CB14" s="65"/>
      <c r="CC14" s="65"/>
      <c r="CD14" s="65"/>
      <c r="CE14" s="65"/>
      <c r="CF14" s="65"/>
      <c r="CG14" s="65"/>
      <c r="CH14" s="65"/>
      <c r="CI14" s="65"/>
      <c r="CJ14" s="65"/>
      <c r="CK14" s="65"/>
      <c r="CL14" s="65"/>
      <c r="CM14" s="65"/>
      <c r="CN14" s="65"/>
      <c r="CO14" s="65"/>
      <c r="CP14" s="65"/>
      <c r="CQ14" s="65"/>
      <c r="CR14" s="65"/>
      <c r="CS14" s="65"/>
      <c r="CT14" s="65"/>
      <c r="CU14" s="65"/>
      <c r="CV14" s="65"/>
      <c r="CW14" s="65"/>
      <c r="CX14" s="65"/>
      <c r="CY14" s="65"/>
      <c r="CZ14" s="65"/>
      <c r="DA14" s="65"/>
      <c r="DB14" s="65"/>
      <c r="DC14" s="65"/>
      <c r="DD14" s="65"/>
      <c r="DE14" s="65"/>
      <c r="DF14" s="65"/>
      <c r="DG14" s="65"/>
      <c r="DH14" s="65"/>
      <c r="DI14" s="65"/>
      <c r="DJ14" s="65"/>
      <c r="DK14" s="65"/>
      <c r="DL14" s="65"/>
      <c r="DM14" s="65"/>
      <c r="DN14" s="65"/>
      <c r="DO14" s="65"/>
      <c r="DP14" s="65"/>
      <c r="DQ14" s="65"/>
      <c r="DR14" s="65"/>
      <c r="DS14" s="65"/>
      <c r="DT14" s="65"/>
      <c r="DU14" s="65"/>
      <c r="DV14" s="65"/>
      <c r="DW14" s="65"/>
      <c r="DX14" s="65"/>
      <c r="DY14" s="65"/>
      <c r="DZ14" s="65"/>
      <c r="EA14" s="65"/>
      <c r="EB14" s="65"/>
      <c r="EC14" s="65"/>
      <c r="ED14" s="65"/>
      <c r="EE14" s="65"/>
      <c r="EF14" s="65"/>
      <c r="EG14" s="65"/>
      <c r="EH14" s="65"/>
      <c r="EI14" s="65"/>
      <c r="EJ14" s="65"/>
      <c r="EK14" s="65"/>
      <c r="EL14" s="65"/>
      <c r="EM14" s="65"/>
      <c r="EN14" s="65"/>
      <c r="EO14" s="65"/>
      <c r="EP14" s="65"/>
      <c r="EQ14" s="65"/>
      <c r="ER14" s="65"/>
      <c r="ES14" s="65"/>
      <c r="ET14" s="65"/>
      <c r="EU14" s="65"/>
      <c r="EV14" s="65"/>
      <c r="EW14" s="65"/>
      <c r="EX14" s="65"/>
      <c r="EY14" s="65"/>
      <c r="EZ14" s="65"/>
      <c r="FA14" s="65"/>
      <c r="FB14" s="65"/>
      <c r="FC14" s="65"/>
      <c r="FD14" s="65"/>
      <c r="FE14" s="65"/>
      <c r="FF14" s="65"/>
      <c r="FG14" s="65"/>
      <c r="FH14" s="65"/>
      <c r="FI14" s="65"/>
      <c r="FJ14" s="65"/>
      <c r="FK14" s="65"/>
      <c r="FL14" s="65"/>
      <c r="FM14" s="65"/>
      <c r="FN14" s="65"/>
      <c r="FO14" s="65"/>
      <c r="FP14" s="65"/>
      <c r="FQ14" s="65"/>
      <c r="FR14" s="65"/>
      <c r="FS14" s="65"/>
      <c r="FT14" s="65"/>
      <c r="FU14" s="65"/>
      <c r="FV14" s="65"/>
      <c r="FW14" s="65"/>
      <c r="FX14" s="65"/>
      <c r="FY14" s="65"/>
      <c r="FZ14" s="65"/>
      <c r="GA14" s="65"/>
      <c r="GB14" s="65"/>
      <c r="GC14" s="65"/>
      <c r="GD14" s="65"/>
      <c r="GE14" s="65"/>
      <c r="GF14" s="65"/>
      <c r="GG14" s="65"/>
      <c r="GH14" s="65"/>
      <c r="GI14" s="65"/>
      <c r="GJ14" s="65"/>
      <c r="GK14" s="65"/>
      <c r="GL14" s="65"/>
      <c r="GM14" s="65"/>
      <c r="GN14" s="65"/>
      <c r="GO14" s="65"/>
      <c r="GP14" s="65"/>
      <c r="GQ14" s="65"/>
      <c r="GR14" s="65"/>
      <c r="GS14" s="65"/>
      <c r="GT14" s="65"/>
      <c r="GU14" s="65"/>
      <c r="GV14" s="65"/>
      <c r="GW14" s="65"/>
      <c r="GX14" s="65"/>
      <c r="GY14" s="65"/>
      <c r="GZ14" s="65"/>
      <c r="HA14" s="65"/>
      <c r="HB14" s="65"/>
      <c r="HC14" s="65"/>
      <c r="HD14" s="65"/>
      <c r="HE14" s="65"/>
      <c r="HF14" s="65"/>
      <c r="HG14" s="65"/>
      <c r="HH14" s="65"/>
      <c r="HI14" s="65"/>
      <c r="HJ14" s="65"/>
      <c r="HK14" s="65"/>
      <c r="HL14" s="65"/>
      <c r="HM14" s="65"/>
      <c r="HN14" s="65"/>
      <c r="HO14" s="65"/>
      <c r="HP14" s="65"/>
      <c r="HQ14" s="65"/>
      <c r="HR14" s="65"/>
      <c r="HS14" s="65"/>
      <c r="HT14" s="65"/>
      <c r="HU14" s="65"/>
      <c r="HV14" s="65"/>
      <c r="HW14" s="65"/>
      <c r="HX14" s="65"/>
      <c r="HY14" s="65"/>
      <c r="HZ14" s="65"/>
      <c r="IA14" s="65"/>
      <c r="IB14" s="65"/>
      <c r="IC14" s="65"/>
      <c r="ID14" s="65"/>
      <c r="IE14" s="65"/>
      <c r="IF14" s="65"/>
      <c r="IG14" s="65"/>
      <c r="IH14" s="65"/>
      <c r="II14" s="65"/>
      <c r="IJ14" s="65"/>
      <c r="IK14" s="65"/>
      <c r="IL14" s="65"/>
      <c r="IM14" s="65"/>
      <c r="IN14" s="65"/>
      <c r="IO14" s="65"/>
      <c r="IP14" s="65"/>
      <c r="IQ14" s="65"/>
      <c r="IR14" s="65"/>
      <c r="IS14" s="65"/>
      <c r="IT14" s="65"/>
      <c r="IU14" s="65"/>
      <c r="IV14" s="65"/>
    </row>
    <row r="15" spans="1:256" ht="12" customHeight="1">
      <c r="A15" s="257"/>
      <c r="B15" s="28"/>
      <c r="C15" s="258"/>
      <c r="D15" s="259"/>
      <c r="E15" s="65"/>
      <c r="F15" s="65"/>
      <c r="G15" s="65"/>
      <c r="H15" s="65"/>
      <c r="I15" s="65"/>
      <c r="J15" s="65"/>
      <c r="K15" s="65"/>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c r="AQ15" s="65"/>
      <c r="AR15" s="65"/>
      <c r="AS15" s="65"/>
      <c r="AT15" s="65"/>
      <c r="AU15" s="65"/>
      <c r="AV15" s="65"/>
      <c r="AW15" s="65"/>
      <c r="AX15" s="65"/>
      <c r="AY15" s="65"/>
      <c r="AZ15" s="65"/>
      <c r="BA15" s="65"/>
      <c r="BB15" s="65"/>
      <c r="BC15" s="65"/>
      <c r="BD15" s="65"/>
      <c r="BE15" s="65"/>
      <c r="BF15" s="65"/>
      <c r="BG15" s="65"/>
      <c r="BH15" s="65"/>
      <c r="BI15" s="65"/>
      <c r="BJ15" s="65"/>
      <c r="BK15" s="65"/>
      <c r="BL15" s="65"/>
      <c r="BM15" s="65"/>
      <c r="BN15" s="65"/>
      <c r="BO15" s="65"/>
      <c r="BP15" s="65"/>
      <c r="BQ15" s="65"/>
      <c r="BR15" s="65"/>
      <c r="BS15" s="65"/>
      <c r="BT15" s="65"/>
      <c r="BU15" s="65"/>
      <c r="BV15" s="65"/>
      <c r="BW15" s="65"/>
      <c r="BX15" s="65"/>
      <c r="BY15" s="65"/>
      <c r="BZ15" s="65"/>
      <c r="CA15" s="65"/>
      <c r="CB15" s="65"/>
      <c r="CC15" s="65"/>
      <c r="CD15" s="65"/>
      <c r="CE15" s="65"/>
      <c r="CF15" s="65"/>
      <c r="CG15" s="65"/>
      <c r="CH15" s="65"/>
      <c r="CI15" s="65"/>
      <c r="CJ15" s="65"/>
      <c r="CK15" s="65"/>
      <c r="CL15" s="65"/>
      <c r="CM15" s="65"/>
      <c r="CN15" s="65"/>
      <c r="CO15" s="65"/>
      <c r="CP15" s="65"/>
      <c r="CQ15" s="65"/>
      <c r="CR15" s="65"/>
      <c r="CS15" s="65"/>
      <c r="CT15" s="65"/>
      <c r="CU15" s="65"/>
      <c r="CV15" s="65"/>
      <c r="CW15" s="65"/>
      <c r="CX15" s="65"/>
      <c r="CY15" s="65"/>
      <c r="CZ15" s="65"/>
      <c r="DA15" s="65"/>
      <c r="DB15" s="65"/>
      <c r="DC15" s="65"/>
      <c r="DD15" s="65"/>
      <c r="DE15" s="65"/>
      <c r="DF15" s="65"/>
      <c r="DG15" s="65"/>
      <c r="DH15" s="65"/>
      <c r="DI15" s="65"/>
      <c r="DJ15" s="65"/>
      <c r="DK15" s="65"/>
      <c r="DL15" s="65"/>
      <c r="DM15" s="65"/>
      <c r="DN15" s="65"/>
      <c r="DO15" s="65"/>
      <c r="DP15" s="65"/>
      <c r="DQ15" s="65"/>
      <c r="DR15" s="65"/>
      <c r="DS15" s="65"/>
      <c r="DT15" s="65"/>
      <c r="DU15" s="65"/>
      <c r="DV15" s="65"/>
      <c r="DW15" s="65"/>
      <c r="DX15" s="65"/>
      <c r="DY15" s="65"/>
      <c r="DZ15" s="65"/>
      <c r="EA15" s="65"/>
      <c r="EB15" s="65"/>
      <c r="EC15" s="65"/>
      <c r="ED15" s="65"/>
      <c r="EE15" s="65"/>
      <c r="EF15" s="65"/>
      <c r="EG15" s="65"/>
      <c r="EH15" s="65"/>
      <c r="EI15" s="65"/>
      <c r="EJ15" s="65"/>
      <c r="EK15" s="65"/>
      <c r="EL15" s="65"/>
      <c r="EM15" s="65"/>
      <c r="EN15" s="65"/>
      <c r="EO15" s="65"/>
      <c r="EP15" s="65"/>
      <c r="EQ15" s="65"/>
      <c r="ER15" s="65"/>
      <c r="ES15" s="65"/>
      <c r="ET15" s="65"/>
      <c r="EU15" s="65"/>
      <c r="EV15" s="65"/>
      <c r="EW15" s="65"/>
      <c r="EX15" s="65"/>
      <c r="EY15" s="65"/>
      <c r="EZ15" s="65"/>
      <c r="FA15" s="65"/>
      <c r="FB15" s="65"/>
      <c r="FC15" s="65"/>
      <c r="FD15" s="65"/>
      <c r="FE15" s="65"/>
      <c r="FF15" s="65"/>
      <c r="FG15" s="65"/>
      <c r="FH15" s="65"/>
      <c r="FI15" s="65"/>
      <c r="FJ15" s="65"/>
      <c r="FK15" s="65"/>
      <c r="FL15" s="65"/>
      <c r="FM15" s="65"/>
      <c r="FN15" s="65"/>
      <c r="FO15" s="65"/>
      <c r="FP15" s="65"/>
      <c r="FQ15" s="65"/>
      <c r="FR15" s="65"/>
      <c r="FS15" s="65"/>
      <c r="FT15" s="65"/>
      <c r="FU15" s="65"/>
      <c r="FV15" s="65"/>
      <c r="FW15" s="65"/>
      <c r="FX15" s="65"/>
      <c r="FY15" s="65"/>
      <c r="FZ15" s="65"/>
      <c r="GA15" s="65"/>
      <c r="GB15" s="65"/>
      <c r="GC15" s="65"/>
      <c r="GD15" s="65"/>
      <c r="GE15" s="65"/>
      <c r="GF15" s="65"/>
      <c r="GG15" s="65"/>
      <c r="GH15" s="65"/>
      <c r="GI15" s="65"/>
      <c r="GJ15" s="65"/>
      <c r="GK15" s="65"/>
      <c r="GL15" s="65"/>
      <c r="GM15" s="65"/>
      <c r="GN15" s="65"/>
      <c r="GO15" s="65"/>
      <c r="GP15" s="65"/>
      <c r="GQ15" s="65"/>
      <c r="GR15" s="65"/>
      <c r="GS15" s="65"/>
      <c r="GT15" s="65"/>
      <c r="GU15" s="65"/>
      <c r="GV15" s="65"/>
      <c r="GW15" s="65"/>
      <c r="GX15" s="65"/>
      <c r="GY15" s="65"/>
      <c r="GZ15" s="65"/>
      <c r="HA15" s="65"/>
      <c r="HB15" s="65"/>
      <c r="HC15" s="65"/>
      <c r="HD15" s="65"/>
      <c r="HE15" s="65"/>
      <c r="HF15" s="65"/>
      <c r="HG15" s="65"/>
      <c r="HH15" s="65"/>
      <c r="HI15" s="65"/>
      <c r="HJ15" s="65"/>
      <c r="HK15" s="65"/>
      <c r="HL15" s="65"/>
      <c r="HM15" s="65"/>
      <c r="HN15" s="65"/>
      <c r="HO15" s="65"/>
      <c r="HP15" s="65"/>
      <c r="HQ15" s="65"/>
      <c r="HR15" s="65"/>
      <c r="HS15" s="65"/>
      <c r="HT15" s="65"/>
      <c r="HU15" s="65"/>
      <c r="HV15" s="65"/>
      <c r="HW15" s="65"/>
      <c r="HX15" s="65"/>
      <c r="HY15" s="65"/>
      <c r="HZ15" s="65"/>
      <c r="IA15" s="65"/>
      <c r="IB15" s="65"/>
      <c r="IC15" s="65"/>
      <c r="ID15" s="65"/>
      <c r="IE15" s="65"/>
      <c r="IF15" s="65"/>
      <c r="IG15" s="65"/>
      <c r="IH15" s="65"/>
      <c r="II15" s="65"/>
      <c r="IJ15" s="65"/>
      <c r="IK15" s="65"/>
      <c r="IL15" s="65"/>
      <c r="IM15" s="65"/>
      <c r="IN15" s="65"/>
      <c r="IO15" s="65"/>
      <c r="IP15" s="65"/>
      <c r="IQ15" s="65"/>
      <c r="IR15" s="65"/>
      <c r="IS15" s="65"/>
      <c r="IT15" s="65"/>
      <c r="IU15" s="65"/>
      <c r="IV15" s="65"/>
    </row>
    <row r="16" spans="1:256" ht="12" customHeight="1">
      <c r="A16" s="257" t="s">
        <v>2889</v>
      </c>
      <c r="B16" s="258"/>
      <c r="C16" s="258"/>
      <c r="D16" s="259"/>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c r="AQ16" s="65"/>
      <c r="AR16" s="65"/>
      <c r="AS16" s="65"/>
      <c r="AT16" s="65"/>
      <c r="AU16" s="65"/>
      <c r="AV16" s="65"/>
      <c r="AW16" s="65"/>
      <c r="AX16" s="65"/>
      <c r="AY16" s="65"/>
      <c r="AZ16" s="65"/>
      <c r="BA16" s="65"/>
      <c r="BB16" s="65"/>
      <c r="BC16" s="65"/>
      <c r="BD16" s="65"/>
      <c r="BE16" s="65"/>
      <c r="BF16" s="65"/>
      <c r="BG16" s="65"/>
      <c r="BH16" s="65"/>
      <c r="BI16" s="65"/>
      <c r="BJ16" s="65"/>
      <c r="BK16" s="65"/>
      <c r="BL16" s="65"/>
      <c r="BM16" s="65"/>
      <c r="BN16" s="65"/>
      <c r="BO16" s="65"/>
      <c r="BP16" s="65"/>
      <c r="BQ16" s="65"/>
      <c r="BR16" s="65"/>
      <c r="BS16" s="65"/>
      <c r="BT16" s="65"/>
      <c r="BU16" s="65"/>
      <c r="BV16" s="65"/>
      <c r="BW16" s="65"/>
      <c r="BX16" s="65"/>
      <c r="BY16" s="65"/>
      <c r="BZ16" s="65"/>
      <c r="CA16" s="65"/>
      <c r="CB16" s="65"/>
      <c r="CC16" s="65"/>
      <c r="CD16" s="65"/>
      <c r="CE16" s="65"/>
      <c r="CF16" s="65"/>
      <c r="CG16" s="65"/>
      <c r="CH16" s="65"/>
      <c r="CI16" s="65"/>
      <c r="CJ16" s="65"/>
      <c r="CK16" s="65"/>
      <c r="CL16" s="65"/>
      <c r="CM16" s="65"/>
      <c r="CN16" s="65"/>
      <c r="CO16" s="65"/>
      <c r="CP16" s="65"/>
      <c r="CQ16" s="65"/>
      <c r="CR16" s="65"/>
      <c r="CS16" s="65"/>
      <c r="CT16" s="65"/>
      <c r="CU16" s="65"/>
      <c r="CV16" s="65"/>
      <c r="CW16" s="65"/>
      <c r="CX16" s="65"/>
      <c r="CY16" s="65"/>
      <c r="CZ16" s="65"/>
      <c r="DA16" s="65"/>
      <c r="DB16" s="65"/>
      <c r="DC16" s="65"/>
      <c r="DD16" s="65"/>
      <c r="DE16" s="65"/>
      <c r="DF16" s="65"/>
      <c r="DG16" s="65"/>
      <c r="DH16" s="65"/>
      <c r="DI16" s="65"/>
      <c r="DJ16" s="65"/>
      <c r="DK16" s="65"/>
      <c r="DL16" s="65"/>
      <c r="DM16" s="65"/>
      <c r="DN16" s="65"/>
      <c r="DO16" s="65"/>
      <c r="DP16" s="65"/>
      <c r="DQ16" s="65"/>
      <c r="DR16" s="65"/>
      <c r="DS16" s="65"/>
      <c r="DT16" s="65"/>
      <c r="DU16" s="65"/>
      <c r="DV16" s="65"/>
      <c r="DW16" s="65"/>
      <c r="DX16" s="65"/>
      <c r="DY16" s="65"/>
      <c r="DZ16" s="65"/>
      <c r="EA16" s="65"/>
      <c r="EB16" s="65"/>
      <c r="EC16" s="65"/>
      <c r="ED16" s="65"/>
      <c r="EE16" s="65"/>
      <c r="EF16" s="65"/>
      <c r="EG16" s="65"/>
      <c r="EH16" s="65"/>
      <c r="EI16" s="65"/>
      <c r="EJ16" s="65"/>
      <c r="EK16" s="65"/>
      <c r="EL16" s="65"/>
      <c r="EM16" s="65"/>
      <c r="EN16" s="65"/>
      <c r="EO16" s="65"/>
      <c r="EP16" s="65"/>
      <c r="EQ16" s="65"/>
      <c r="ER16" s="65"/>
      <c r="ES16" s="65"/>
      <c r="ET16" s="65"/>
      <c r="EU16" s="65"/>
      <c r="EV16" s="65"/>
      <c r="EW16" s="65"/>
      <c r="EX16" s="65"/>
      <c r="EY16" s="65"/>
      <c r="EZ16" s="65"/>
      <c r="FA16" s="65"/>
      <c r="FB16" s="65"/>
      <c r="FC16" s="65"/>
      <c r="FD16" s="65"/>
      <c r="FE16" s="65"/>
      <c r="FF16" s="65"/>
      <c r="FG16" s="65"/>
      <c r="FH16" s="65"/>
      <c r="FI16" s="65"/>
      <c r="FJ16" s="65"/>
      <c r="FK16" s="65"/>
      <c r="FL16" s="65"/>
      <c r="FM16" s="65"/>
      <c r="FN16" s="65"/>
      <c r="FO16" s="65"/>
      <c r="FP16" s="65"/>
      <c r="FQ16" s="65"/>
      <c r="FR16" s="65"/>
      <c r="FS16" s="65"/>
      <c r="FT16" s="65"/>
      <c r="FU16" s="65"/>
      <c r="FV16" s="65"/>
      <c r="FW16" s="65"/>
      <c r="FX16" s="65"/>
      <c r="FY16" s="65"/>
      <c r="FZ16" s="65"/>
      <c r="GA16" s="65"/>
      <c r="GB16" s="65"/>
      <c r="GC16" s="65"/>
      <c r="GD16" s="65"/>
      <c r="GE16" s="65"/>
      <c r="GF16" s="65"/>
      <c r="GG16" s="65"/>
      <c r="GH16" s="65"/>
      <c r="GI16" s="65"/>
      <c r="GJ16" s="65"/>
      <c r="GK16" s="65"/>
      <c r="GL16" s="65"/>
      <c r="GM16" s="65"/>
      <c r="GN16" s="65"/>
      <c r="GO16" s="65"/>
      <c r="GP16" s="65"/>
      <c r="GQ16" s="65"/>
      <c r="GR16" s="65"/>
      <c r="GS16" s="65"/>
      <c r="GT16" s="65"/>
      <c r="GU16" s="65"/>
      <c r="GV16" s="65"/>
      <c r="GW16" s="65"/>
      <c r="GX16" s="65"/>
      <c r="GY16" s="65"/>
      <c r="GZ16" s="65"/>
      <c r="HA16" s="65"/>
      <c r="HB16" s="65"/>
      <c r="HC16" s="65"/>
      <c r="HD16" s="65"/>
      <c r="HE16" s="65"/>
      <c r="HF16" s="65"/>
      <c r="HG16" s="65"/>
      <c r="HH16" s="65"/>
      <c r="HI16" s="65"/>
      <c r="HJ16" s="65"/>
      <c r="HK16" s="65"/>
      <c r="HL16" s="65"/>
      <c r="HM16" s="65"/>
      <c r="HN16" s="65"/>
      <c r="HO16" s="65"/>
      <c r="HP16" s="65"/>
      <c r="HQ16" s="65"/>
      <c r="HR16" s="65"/>
      <c r="HS16" s="65"/>
      <c r="HT16" s="65"/>
      <c r="HU16" s="65"/>
      <c r="HV16" s="65"/>
      <c r="HW16" s="65"/>
      <c r="HX16" s="65"/>
      <c r="HY16" s="65"/>
      <c r="HZ16" s="65"/>
      <c r="IA16" s="65"/>
      <c r="IB16" s="65"/>
      <c r="IC16" s="65"/>
      <c r="ID16" s="65"/>
      <c r="IE16" s="65"/>
      <c r="IF16" s="65"/>
      <c r="IG16" s="65"/>
      <c r="IH16" s="65"/>
      <c r="II16" s="65"/>
      <c r="IJ16" s="65"/>
      <c r="IK16" s="65"/>
      <c r="IL16" s="65"/>
      <c r="IM16" s="65"/>
      <c r="IN16" s="65"/>
      <c r="IO16" s="65"/>
      <c r="IP16" s="65"/>
      <c r="IQ16" s="65"/>
      <c r="IR16" s="65"/>
      <c r="IS16" s="65"/>
      <c r="IT16" s="65"/>
      <c r="IU16" s="65"/>
      <c r="IV16" s="65"/>
    </row>
    <row r="17" spans="1:256" ht="12" customHeight="1">
      <c r="A17" s="257" t="s">
        <v>1522</v>
      </c>
      <c r="B17" s="258"/>
      <c r="C17" s="258"/>
      <c r="D17" s="259"/>
      <c r="E17" s="65"/>
      <c r="F17" s="1011"/>
      <c r="G17" s="1011"/>
      <c r="H17" s="1011"/>
      <c r="I17" s="65"/>
      <c r="J17" s="65"/>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c r="AQ17" s="65"/>
      <c r="AR17" s="65"/>
      <c r="AS17" s="65"/>
      <c r="AT17" s="65"/>
      <c r="AU17" s="65"/>
      <c r="AV17" s="65"/>
      <c r="AW17" s="65"/>
      <c r="AX17" s="65"/>
      <c r="AY17" s="65"/>
      <c r="AZ17" s="65"/>
      <c r="BA17" s="65"/>
      <c r="BB17" s="65"/>
      <c r="BC17" s="65"/>
      <c r="BD17" s="65"/>
      <c r="BE17" s="65"/>
      <c r="BF17" s="65"/>
      <c r="BG17" s="65"/>
      <c r="BH17" s="65"/>
      <c r="BI17" s="65"/>
      <c r="BJ17" s="65"/>
      <c r="BK17" s="65"/>
      <c r="BL17" s="65"/>
      <c r="BM17" s="65"/>
      <c r="BN17" s="65"/>
      <c r="BO17" s="65"/>
      <c r="BP17" s="65"/>
      <c r="BQ17" s="65"/>
      <c r="BR17" s="65"/>
      <c r="BS17" s="65"/>
      <c r="BT17" s="65"/>
      <c r="BU17" s="65"/>
      <c r="BV17" s="65"/>
      <c r="BW17" s="65"/>
      <c r="BX17" s="65"/>
      <c r="BY17" s="65"/>
      <c r="BZ17" s="65"/>
      <c r="CA17" s="65"/>
      <c r="CB17" s="65"/>
      <c r="CC17" s="65"/>
      <c r="CD17" s="65"/>
      <c r="CE17" s="65"/>
      <c r="CF17" s="65"/>
      <c r="CG17" s="65"/>
      <c r="CH17" s="65"/>
      <c r="CI17" s="65"/>
      <c r="CJ17" s="65"/>
      <c r="CK17" s="65"/>
      <c r="CL17" s="65"/>
      <c r="CM17" s="65"/>
      <c r="CN17" s="65"/>
      <c r="CO17" s="65"/>
      <c r="CP17" s="65"/>
      <c r="CQ17" s="65"/>
      <c r="CR17" s="65"/>
      <c r="CS17" s="65"/>
      <c r="CT17" s="65"/>
      <c r="CU17" s="65"/>
      <c r="CV17" s="65"/>
      <c r="CW17" s="65"/>
      <c r="CX17" s="65"/>
      <c r="CY17" s="65"/>
      <c r="CZ17" s="65"/>
      <c r="DA17" s="65"/>
      <c r="DB17" s="65"/>
      <c r="DC17" s="65"/>
      <c r="DD17" s="65"/>
      <c r="DE17" s="65"/>
      <c r="DF17" s="65"/>
      <c r="DG17" s="65"/>
      <c r="DH17" s="65"/>
      <c r="DI17" s="65"/>
      <c r="DJ17" s="65"/>
      <c r="DK17" s="65"/>
      <c r="DL17" s="65"/>
      <c r="DM17" s="65"/>
      <c r="DN17" s="65"/>
      <c r="DO17" s="65"/>
      <c r="DP17" s="65"/>
      <c r="DQ17" s="65"/>
      <c r="DR17" s="65"/>
      <c r="DS17" s="65"/>
      <c r="DT17" s="65"/>
      <c r="DU17" s="65"/>
      <c r="DV17" s="65"/>
      <c r="DW17" s="65"/>
      <c r="DX17" s="65"/>
      <c r="DY17" s="65"/>
      <c r="DZ17" s="65"/>
      <c r="EA17" s="65"/>
      <c r="EB17" s="65"/>
      <c r="EC17" s="65"/>
      <c r="ED17" s="65"/>
      <c r="EE17" s="65"/>
      <c r="EF17" s="65"/>
      <c r="EG17" s="65"/>
      <c r="EH17" s="65"/>
      <c r="EI17" s="65"/>
      <c r="EJ17" s="65"/>
      <c r="EK17" s="65"/>
      <c r="EL17" s="65"/>
      <c r="EM17" s="65"/>
      <c r="EN17" s="65"/>
      <c r="EO17" s="65"/>
      <c r="EP17" s="65"/>
      <c r="EQ17" s="65"/>
      <c r="ER17" s="65"/>
      <c r="ES17" s="65"/>
      <c r="ET17" s="65"/>
      <c r="EU17" s="65"/>
      <c r="EV17" s="65"/>
      <c r="EW17" s="65"/>
      <c r="EX17" s="65"/>
      <c r="EY17" s="65"/>
      <c r="EZ17" s="65"/>
      <c r="FA17" s="65"/>
      <c r="FB17" s="65"/>
      <c r="FC17" s="65"/>
      <c r="FD17" s="65"/>
      <c r="FE17" s="65"/>
      <c r="FF17" s="65"/>
      <c r="FG17" s="65"/>
      <c r="FH17" s="65"/>
      <c r="FI17" s="65"/>
      <c r="FJ17" s="65"/>
      <c r="FK17" s="65"/>
      <c r="FL17" s="65"/>
      <c r="FM17" s="65"/>
      <c r="FN17" s="65"/>
      <c r="FO17" s="65"/>
      <c r="FP17" s="65"/>
      <c r="FQ17" s="65"/>
      <c r="FR17" s="65"/>
      <c r="FS17" s="65"/>
      <c r="FT17" s="65"/>
      <c r="FU17" s="65"/>
      <c r="FV17" s="65"/>
      <c r="FW17" s="65"/>
      <c r="FX17" s="65"/>
      <c r="FY17" s="65"/>
      <c r="FZ17" s="65"/>
      <c r="GA17" s="65"/>
      <c r="GB17" s="65"/>
      <c r="GC17" s="65"/>
      <c r="GD17" s="65"/>
      <c r="GE17" s="65"/>
      <c r="GF17" s="65"/>
      <c r="GG17" s="65"/>
      <c r="GH17" s="65"/>
      <c r="GI17" s="65"/>
      <c r="GJ17" s="65"/>
      <c r="GK17" s="65"/>
      <c r="GL17" s="65"/>
      <c r="GM17" s="65"/>
      <c r="GN17" s="65"/>
      <c r="GO17" s="65"/>
      <c r="GP17" s="65"/>
      <c r="GQ17" s="65"/>
      <c r="GR17" s="65"/>
      <c r="GS17" s="65"/>
      <c r="GT17" s="65"/>
      <c r="GU17" s="65"/>
      <c r="GV17" s="65"/>
      <c r="GW17" s="65"/>
      <c r="GX17" s="65"/>
      <c r="GY17" s="65"/>
      <c r="GZ17" s="65"/>
      <c r="HA17" s="65"/>
      <c r="HB17" s="65"/>
      <c r="HC17" s="65"/>
      <c r="HD17" s="65"/>
      <c r="HE17" s="65"/>
      <c r="HF17" s="65"/>
      <c r="HG17" s="65"/>
      <c r="HH17" s="65"/>
      <c r="HI17" s="65"/>
      <c r="HJ17" s="65"/>
      <c r="HK17" s="65"/>
      <c r="HL17" s="65"/>
      <c r="HM17" s="65"/>
      <c r="HN17" s="65"/>
      <c r="HO17" s="65"/>
      <c r="HP17" s="65"/>
      <c r="HQ17" s="65"/>
      <c r="HR17" s="65"/>
      <c r="HS17" s="65"/>
      <c r="HT17" s="65"/>
      <c r="HU17" s="65"/>
      <c r="HV17" s="65"/>
      <c r="HW17" s="65"/>
      <c r="HX17" s="65"/>
      <c r="HY17" s="65"/>
      <c r="HZ17" s="65"/>
      <c r="IA17" s="65"/>
      <c r="IB17" s="65"/>
      <c r="IC17" s="65"/>
      <c r="ID17" s="65"/>
      <c r="IE17" s="65"/>
      <c r="IF17" s="65"/>
      <c r="IG17" s="65"/>
      <c r="IH17" s="65"/>
      <c r="II17" s="65"/>
      <c r="IJ17" s="65"/>
      <c r="IK17" s="65"/>
      <c r="IL17" s="65"/>
      <c r="IM17" s="65"/>
      <c r="IN17" s="65"/>
      <c r="IO17" s="65"/>
      <c r="IP17" s="65"/>
      <c r="IQ17" s="65"/>
      <c r="IR17" s="65"/>
      <c r="IS17" s="65"/>
      <c r="IT17" s="65"/>
      <c r="IU17" s="65"/>
      <c r="IV17" s="65"/>
    </row>
    <row r="18" spans="1:256" ht="12" customHeight="1">
      <c r="A18" s="203"/>
      <c r="B18" s="258"/>
      <c r="C18" s="258"/>
      <c r="D18" s="259"/>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c r="AQ18" s="65"/>
      <c r="AR18" s="65"/>
      <c r="AS18" s="65"/>
      <c r="AT18" s="65"/>
      <c r="AU18" s="65"/>
      <c r="AV18" s="65"/>
      <c r="AW18" s="65"/>
      <c r="AX18" s="65"/>
      <c r="AY18" s="65"/>
      <c r="AZ18" s="65"/>
      <c r="BA18" s="65"/>
      <c r="BB18" s="65"/>
      <c r="BC18" s="65"/>
      <c r="BD18" s="65"/>
      <c r="BE18" s="65"/>
      <c r="BF18" s="65"/>
      <c r="BG18" s="65"/>
      <c r="BH18" s="65"/>
      <c r="BI18" s="65"/>
      <c r="BJ18" s="65"/>
      <c r="BK18" s="65"/>
      <c r="BL18" s="65"/>
      <c r="BM18" s="65"/>
      <c r="BN18" s="65"/>
      <c r="BO18" s="65"/>
      <c r="BP18" s="65"/>
      <c r="BQ18" s="65"/>
      <c r="BR18" s="65"/>
      <c r="BS18" s="65"/>
      <c r="BT18" s="65"/>
      <c r="BU18" s="65"/>
      <c r="BV18" s="65"/>
      <c r="BW18" s="65"/>
      <c r="BX18" s="65"/>
      <c r="BY18" s="65"/>
      <c r="BZ18" s="65"/>
      <c r="CA18" s="65"/>
      <c r="CB18" s="65"/>
      <c r="CC18" s="65"/>
      <c r="CD18" s="65"/>
      <c r="CE18" s="65"/>
      <c r="CF18" s="65"/>
      <c r="CG18" s="65"/>
      <c r="CH18" s="65"/>
      <c r="CI18" s="65"/>
      <c r="CJ18" s="65"/>
      <c r="CK18" s="65"/>
      <c r="CL18" s="65"/>
      <c r="CM18" s="65"/>
      <c r="CN18" s="65"/>
      <c r="CO18" s="65"/>
      <c r="CP18" s="65"/>
      <c r="CQ18" s="65"/>
      <c r="CR18" s="65"/>
      <c r="CS18" s="65"/>
      <c r="CT18" s="65"/>
      <c r="CU18" s="65"/>
      <c r="CV18" s="65"/>
      <c r="CW18" s="65"/>
      <c r="CX18" s="65"/>
      <c r="CY18" s="65"/>
      <c r="CZ18" s="65"/>
      <c r="DA18" s="65"/>
      <c r="DB18" s="65"/>
      <c r="DC18" s="65"/>
      <c r="DD18" s="65"/>
      <c r="DE18" s="65"/>
      <c r="DF18" s="65"/>
      <c r="DG18" s="65"/>
      <c r="DH18" s="65"/>
      <c r="DI18" s="65"/>
      <c r="DJ18" s="65"/>
      <c r="DK18" s="65"/>
      <c r="DL18" s="65"/>
      <c r="DM18" s="65"/>
      <c r="DN18" s="65"/>
      <c r="DO18" s="65"/>
      <c r="DP18" s="65"/>
      <c r="DQ18" s="65"/>
      <c r="DR18" s="65"/>
      <c r="DS18" s="65"/>
      <c r="DT18" s="65"/>
      <c r="DU18" s="65"/>
      <c r="DV18" s="65"/>
      <c r="DW18" s="65"/>
      <c r="DX18" s="65"/>
      <c r="DY18" s="65"/>
      <c r="DZ18" s="65"/>
      <c r="EA18" s="65"/>
      <c r="EB18" s="65"/>
      <c r="EC18" s="65"/>
      <c r="ED18" s="65"/>
      <c r="EE18" s="65"/>
      <c r="EF18" s="65"/>
      <c r="EG18" s="65"/>
      <c r="EH18" s="65"/>
      <c r="EI18" s="65"/>
      <c r="EJ18" s="65"/>
      <c r="EK18" s="65"/>
      <c r="EL18" s="65"/>
      <c r="EM18" s="65"/>
      <c r="EN18" s="65"/>
      <c r="EO18" s="65"/>
      <c r="EP18" s="65"/>
      <c r="EQ18" s="65"/>
      <c r="ER18" s="65"/>
      <c r="ES18" s="65"/>
      <c r="ET18" s="65"/>
      <c r="EU18" s="65"/>
      <c r="EV18" s="65"/>
      <c r="EW18" s="65"/>
      <c r="EX18" s="65"/>
      <c r="EY18" s="65"/>
      <c r="EZ18" s="65"/>
      <c r="FA18" s="65"/>
      <c r="FB18" s="65"/>
      <c r="FC18" s="65"/>
      <c r="FD18" s="65"/>
      <c r="FE18" s="65"/>
      <c r="FF18" s="65"/>
      <c r="FG18" s="65"/>
      <c r="FH18" s="65"/>
      <c r="FI18" s="65"/>
      <c r="FJ18" s="65"/>
      <c r="FK18" s="65"/>
      <c r="FL18" s="65"/>
      <c r="FM18" s="65"/>
      <c r="FN18" s="65"/>
      <c r="FO18" s="65"/>
      <c r="FP18" s="65"/>
      <c r="FQ18" s="65"/>
      <c r="FR18" s="65"/>
      <c r="FS18" s="65"/>
      <c r="FT18" s="65"/>
      <c r="FU18" s="65"/>
      <c r="FV18" s="65"/>
      <c r="FW18" s="65"/>
      <c r="FX18" s="65"/>
      <c r="FY18" s="65"/>
      <c r="FZ18" s="65"/>
      <c r="GA18" s="65"/>
      <c r="GB18" s="65"/>
      <c r="GC18" s="65"/>
      <c r="GD18" s="65"/>
      <c r="GE18" s="65"/>
      <c r="GF18" s="65"/>
      <c r="GG18" s="65"/>
      <c r="GH18" s="65"/>
      <c r="GI18" s="65"/>
      <c r="GJ18" s="65"/>
      <c r="GK18" s="65"/>
      <c r="GL18" s="65"/>
      <c r="GM18" s="65"/>
      <c r="GN18" s="65"/>
      <c r="GO18" s="65"/>
      <c r="GP18" s="65"/>
      <c r="GQ18" s="65"/>
      <c r="GR18" s="65"/>
      <c r="GS18" s="65"/>
      <c r="GT18" s="65"/>
      <c r="GU18" s="65"/>
      <c r="GV18" s="65"/>
      <c r="GW18" s="65"/>
      <c r="GX18" s="65"/>
      <c r="GY18" s="65"/>
      <c r="GZ18" s="65"/>
      <c r="HA18" s="65"/>
      <c r="HB18" s="65"/>
      <c r="HC18" s="65"/>
      <c r="HD18" s="65"/>
      <c r="HE18" s="65"/>
      <c r="HF18" s="65"/>
      <c r="HG18" s="65"/>
      <c r="HH18" s="65"/>
      <c r="HI18" s="65"/>
      <c r="HJ18" s="65"/>
      <c r="HK18" s="65"/>
      <c r="HL18" s="65"/>
      <c r="HM18" s="65"/>
      <c r="HN18" s="65"/>
      <c r="HO18" s="65"/>
      <c r="HP18" s="65"/>
      <c r="HQ18" s="65"/>
      <c r="HR18" s="65"/>
      <c r="HS18" s="65"/>
      <c r="HT18" s="65"/>
      <c r="HU18" s="65"/>
      <c r="HV18" s="65"/>
      <c r="HW18" s="65"/>
      <c r="HX18" s="65"/>
      <c r="HY18" s="65"/>
      <c r="HZ18" s="65"/>
      <c r="IA18" s="65"/>
      <c r="IB18" s="65"/>
      <c r="IC18" s="65"/>
      <c r="ID18" s="65"/>
      <c r="IE18" s="65"/>
      <c r="IF18" s="65"/>
      <c r="IG18" s="65"/>
      <c r="IH18" s="65"/>
      <c r="II18" s="65"/>
      <c r="IJ18" s="65"/>
      <c r="IK18" s="65"/>
      <c r="IL18" s="65"/>
      <c r="IM18" s="65"/>
      <c r="IN18" s="65"/>
      <c r="IO18" s="65"/>
      <c r="IP18" s="65"/>
      <c r="IQ18" s="65"/>
      <c r="IR18" s="65"/>
      <c r="IS18" s="65"/>
      <c r="IT18" s="65"/>
      <c r="IU18" s="65"/>
      <c r="IV18" s="65"/>
    </row>
    <row r="19" spans="1:256" ht="12" customHeight="1">
      <c r="A19" s="257" t="s">
        <v>1523</v>
      </c>
      <c r="B19" s="258"/>
      <c r="C19" s="258"/>
      <c r="D19" s="259"/>
      <c r="E19" s="65"/>
      <c r="F19" s="65"/>
      <c r="G19" s="65"/>
      <c r="H19" s="65"/>
      <c r="I19" s="6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2" customHeight="1">
      <c r="A20" s="257" t="s">
        <v>1524</v>
      </c>
      <c r="B20" s="258"/>
      <c r="C20" s="258"/>
      <c r="D20" s="259"/>
      <c r="E20" s="65"/>
      <c r="F20" s="65"/>
      <c r="G20" s="65"/>
      <c r="H20" s="65"/>
      <c r="I20" s="6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c r="AQ20" s="65"/>
      <c r="AR20" s="65"/>
      <c r="AS20" s="65"/>
      <c r="AT20" s="65"/>
      <c r="AU20" s="65"/>
      <c r="AV20" s="65"/>
      <c r="AW20" s="65"/>
      <c r="AX20" s="65"/>
      <c r="AY20" s="65"/>
      <c r="AZ20" s="65"/>
      <c r="BA20" s="65"/>
      <c r="BB20" s="65"/>
      <c r="BC20" s="65"/>
      <c r="BD20" s="65"/>
      <c r="BE20" s="65"/>
      <c r="BF20" s="65"/>
      <c r="BG20" s="65"/>
      <c r="BH20" s="65"/>
      <c r="BI20" s="65"/>
      <c r="BJ20" s="65"/>
      <c r="BK20" s="65"/>
      <c r="BL20" s="65"/>
      <c r="BM20" s="65"/>
      <c r="BN20" s="65"/>
      <c r="BO20" s="65"/>
      <c r="BP20" s="65"/>
      <c r="BQ20" s="65"/>
      <c r="BR20" s="65"/>
      <c r="BS20" s="65"/>
      <c r="BT20" s="65"/>
      <c r="BU20" s="65"/>
      <c r="BV20" s="65"/>
      <c r="BW20" s="65"/>
      <c r="BX20" s="65"/>
      <c r="BY20" s="65"/>
      <c r="BZ20" s="65"/>
      <c r="CA20" s="65"/>
      <c r="CB20" s="65"/>
      <c r="CC20" s="65"/>
      <c r="CD20" s="65"/>
      <c r="CE20" s="65"/>
      <c r="CF20" s="65"/>
      <c r="CG20" s="65"/>
      <c r="CH20" s="65"/>
      <c r="CI20" s="65"/>
      <c r="CJ20" s="65"/>
      <c r="CK20" s="65"/>
      <c r="CL20" s="65"/>
      <c r="CM20" s="65"/>
      <c r="CN20" s="65"/>
      <c r="CO20" s="65"/>
      <c r="CP20" s="65"/>
      <c r="CQ20" s="65"/>
      <c r="CR20" s="65"/>
      <c r="CS20" s="65"/>
      <c r="CT20" s="65"/>
      <c r="CU20" s="65"/>
      <c r="CV20" s="65"/>
      <c r="CW20" s="65"/>
      <c r="CX20" s="65"/>
      <c r="CY20" s="65"/>
      <c r="CZ20" s="65"/>
      <c r="DA20" s="65"/>
      <c r="DB20" s="65"/>
      <c r="DC20" s="65"/>
      <c r="DD20" s="65"/>
      <c r="DE20" s="65"/>
      <c r="DF20" s="65"/>
      <c r="DG20" s="65"/>
      <c r="DH20" s="65"/>
      <c r="DI20" s="65"/>
      <c r="DJ20" s="65"/>
      <c r="DK20" s="65"/>
      <c r="DL20" s="65"/>
      <c r="DM20" s="65"/>
      <c r="DN20" s="65"/>
      <c r="DO20" s="65"/>
      <c r="DP20" s="65"/>
      <c r="DQ20" s="65"/>
      <c r="DR20" s="65"/>
      <c r="DS20" s="65"/>
      <c r="DT20" s="65"/>
      <c r="DU20" s="65"/>
      <c r="DV20" s="65"/>
      <c r="DW20" s="65"/>
      <c r="DX20" s="65"/>
      <c r="DY20" s="65"/>
      <c r="DZ20" s="65"/>
      <c r="EA20" s="65"/>
      <c r="EB20" s="65"/>
      <c r="EC20" s="65"/>
      <c r="ED20" s="65"/>
      <c r="EE20" s="65"/>
      <c r="EF20" s="65"/>
      <c r="EG20" s="65"/>
      <c r="EH20" s="65"/>
      <c r="EI20" s="65"/>
      <c r="EJ20" s="65"/>
      <c r="EK20" s="65"/>
      <c r="EL20" s="65"/>
      <c r="EM20" s="65"/>
      <c r="EN20" s="65"/>
      <c r="EO20" s="65"/>
      <c r="EP20" s="65"/>
      <c r="EQ20" s="65"/>
      <c r="ER20" s="65"/>
      <c r="ES20" s="65"/>
      <c r="ET20" s="65"/>
      <c r="EU20" s="65"/>
      <c r="EV20" s="65"/>
      <c r="EW20" s="65"/>
      <c r="EX20" s="65"/>
      <c r="EY20" s="65"/>
      <c r="EZ20" s="65"/>
      <c r="FA20" s="65"/>
      <c r="FB20" s="65"/>
      <c r="FC20" s="65"/>
      <c r="FD20" s="65"/>
      <c r="FE20" s="65"/>
      <c r="FF20" s="65"/>
      <c r="FG20" s="65"/>
      <c r="FH20" s="65"/>
      <c r="FI20" s="65"/>
      <c r="FJ20" s="65"/>
      <c r="FK20" s="65"/>
      <c r="FL20" s="65"/>
      <c r="FM20" s="65"/>
      <c r="FN20" s="65"/>
      <c r="FO20" s="65"/>
      <c r="FP20" s="65"/>
      <c r="FQ20" s="65"/>
      <c r="FR20" s="65"/>
      <c r="FS20" s="65"/>
      <c r="FT20" s="65"/>
      <c r="FU20" s="65"/>
      <c r="FV20" s="65"/>
      <c r="FW20" s="65"/>
      <c r="FX20" s="65"/>
      <c r="FY20" s="65"/>
      <c r="FZ20" s="65"/>
      <c r="GA20" s="65"/>
      <c r="GB20" s="65"/>
      <c r="GC20" s="65"/>
      <c r="GD20" s="65"/>
      <c r="GE20" s="65"/>
      <c r="GF20" s="65"/>
      <c r="GG20" s="65"/>
      <c r="GH20" s="65"/>
      <c r="GI20" s="65"/>
      <c r="GJ20" s="65"/>
      <c r="GK20" s="65"/>
      <c r="GL20" s="65"/>
      <c r="GM20" s="65"/>
      <c r="GN20" s="65"/>
      <c r="GO20" s="65"/>
      <c r="GP20" s="65"/>
      <c r="GQ20" s="65"/>
      <c r="GR20" s="65"/>
      <c r="GS20" s="65"/>
      <c r="GT20" s="65"/>
      <c r="GU20" s="65"/>
      <c r="GV20" s="65"/>
      <c r="GW20" s="65"/>
      <c r="GX20" s="65"/>
      <c r="GY20" s="65"/>
      <c r="GZ20" s="65"/>
      <c r="HA20" s="65"/>
      <c r="HB20" s="65"/>
      <c r="HC20" s="65"/>
      <c r="HD20" s="65"/>
      <c r="HE20" s="65"/>
      <c r="HF20" s="65"/>
      <c r="HG20" s="65"/>
      <c r="HH20" s="65"/>
      <c r="HI20" s="65"/>
      <c r="HJ20" s="65"/>
      <c r="HK20" s="65"/>
      <c r="HL20" s="65"/>
      <c r="HM20" s="65"/>
      <c r="HN20" s="65"/>
      <c r="HO20" s="65"/>
      <c r="HP20" s="65"/>
      <c r="HQ20" s="65"/>
      <c r="HR20" s="65"/>
      <c r="HS20" s="65"/>
      <c r="HT20" s="65"/>
      <c r="HU20" s="65"/>
      <c r="HV20" s="65"/>
      <c r="HW20" s="65"/>
      <c r="HX20" s="65"/>
      <c r="HY20" s="65"/>
      <c r="HZ20" s="65"/>
      <c r="IA20" s="65"/>
      <c r="IB20" s="65"/>
      <c r="IC20" s="65"/>
      <c r="ID20" s="65"/>
      <c r="IE20" s="65"/>
      <c r="IF20" s="65"/>
      <c r="IG20" s="65"/>
      <c r="IH20" s="65"/>
      <c r="II20" s="65"/>
      <c r="IJ20" s="65"/>
      <c r="IK20" s="65"/>
      <c r="IL20" s="65"/>
      <c r="IM20" s="65"/>
      <c r="IN20" s="65"/>
      <c r="IO20" s="65"/>
      <c r="IP20" s="65"/>
      <c r="IQ20" s="65"/>
      <c r="IR20" s="65"/>
      <c r="IS20" s="65"/>
      <c r="IT20" s="65"/>
      <c r="IU20" s="65"/>
      <c r="IV20" s="65"/>
    </row>
    <row r="21" spans="1:256" ht="12" customHeight="1">
      <c r="A21" s="257"/>
      <c r="B21" s="258"/>
      <c r="C21" s="258"/>
      <c r="D21" s="259"/>
      <c r="E21" s="65"/>
      <c r="F21" s="65"/>
      <c r="G21" s="65"/>
      <c r="H21" s="65"/>
      <c r="I21" s="6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c r="AQ21" s="65"/>
      <c r="AR21" s="65"/>
      <c r="AS21" s="65"/>
      <c r="AT21" s="65"/>
      <c r="AU21" s="65"/>
      <c r="AV21" s="65"/>
      <c r="AW21" s="65"/>
      <c r="AX21" s="65"/>
      <c r="AY21" s="65"/>
      <c r="AZ21" s="65"/>
      <c r="BA21" s="65"/>
      <c r="BB21" s="65"/>
      <c r="BC21" s="65"/>
      <c r="BD21" s="65"/>
      <c r="BE21" s="65"/>
      <c r="BF21" s="65"/>
      <c r="BG21" s="65"/>
      <c r="BH21" s="65"/>
      <c r="BI21" s="65"/>
      <c r="BJ21" s="65"/>
      <c r="BK21" s="65"/>
      <c r="BL21" s="65"/>
      <c r="BM21" s="65"/>
      <c r="BN21" s="65"/>
      <c r="BO21" s="65"/>
      <c r="BP21" s="65"/>
      <c r="BQ21" s="65"/>
      <c r="BR21" s="65"/>
      <c r="BS21" s="65"/>
      <c r="BT21" s="65"/>
      <c r="BU21" s="65"/>
      <c r="BV21" s="65"/>
      <c r="BW21" s="65"/>
      <c r="BX21" s="65"/>
      <c r="BY21" s="65"/>
      <c r="BZ21" s="65"/>
      <c r="CA21" s="65"/>
      <c r="CB21" s="65"/>
      <c r="CC21" s="65"/>
      <c r="CD21" s="65"/>
      <c r="CE21" s="65"/>
      <c r="CF21" s="65"/>
      <c r="CG21" s="65"/>
      <c r="CH21" s="65"/>
      <c r="CI21" s="65"/>
      <c r="CJ21" s="65"/>
      <c r="CK21" s="65"/>
      <c r="CL21" s="65"/>
      <c r="CM21" s="65"/>
      <c r="CN21" s="65"/>
      <c r="CO21" s="65"/>
      <c r="CP21" s="65"/>
      <c r="CQ21" s="65"/>
      <c r="CR21" s="65"/>
      <c r="CS21" s="65"/>
      <c r="CT21" s="65"/>
      <c r="CU21" s="65"/>
      <c r="CV21" s="65"/>
      <c r="CW21" s="65"/>
      <c r="CX21" s="65"/>
      <c r="CY21" s="65"/>
      <c r="CZ21" s="65"/>
      <c r="DA21" s="65"/>
      <c r="DB21" s="65"/>
      <c r="DC21" s="65"/>
      <c r="DD21" s="65"/>
      <c r="DE21" s="65"/>
      <c r="DF21" s="65"/>
      <c r="DG21" s="65"/>
      <c r="DH21" s="65"/>
      <c r="DI21" s="65"/>
      <c r="DJ21" s="65"/>
      <c r="DK21" s="65"/>
      <c r="DL21" s="65"/>
      <c r="DM21" s="65"/>
      <c r="DN21" s="65"/>
      <c r="DO21" s="65"/>
      <c r="DP21" s="65"/>
      <c r="DQ21" s="65"/>
      <c r="DR21" s="65"/>
      <c r="DS21" s="65"/>
      <c r="DT21" s="65"/>
      <c r="DU21" s="65"/>
      <c r="DV21" s="65"/>
      <c r="DW21" s="65"/>
      <c r="DX21" s="65"/>
      <c r="DY21" s="65"/>
      <c r="DZ21" s="65"/>
      <c r="EA21" s="65"/>
      <c r="EB21" s="65"/>
      <c r="EC21" s="65"/>
      <c r="ED21" s="65"/>
      <c r="EE21" s="65"/>
      <c r="EF21" s="65"/>
      <c r="EG21" s="65"/>
      <c r="EH21" s="65"/>
      <c r="EI21" s="65"/>
      <c r="EJ21" s="65"/>
      <c r="EK21" s="65"/>
      <c r="EL21" s="65"/>
      <c r="EM21" s="65"/>
      <c r="EN21" s="65"/>
      <c r="EO21" s="65"/>
      <c r="EP21" s="65"/>
      <c r="EQ21" s="65"/>
      <c r="ER21" s="65"/>
      <c r="ES21" s="65"/>
      <c r="ET21" s="65"/>
      <c r="EU21" s="65"/>
      <c r="EV21" s="65"/>
      <c r="EW21" s="65"/>
      <c r="EX21" s="65"/>
      <c r="EY21" s="65"/>
      <c r="EZ21" s="65"/>
      <c r="FA21" s="65"/>
      <c r="FB21" s="65"/>
      <c r="FC21" s="65"/>
      <c r="FD21" s="65"/>
      <c r="FE21" s="65"/>
      <c r="FF21" s="65"/>
      <c r="FG21" s="65"/>
      <c r="FH21" s="65"/>
      <c r="FI21" s="65"/>
      <c r="FJ21" s="65"/>
      <c r="FK21" s="65"/>
      <c r="FL21" s="65"/>
      <c r="FM21" s="65"/>
      <c r="FN21" s="65"/>
      <c r="FO21" s="65"/>
      <c r="FP21" s="65"/>
      <c r="FQ21" s="65"/>
      <c r="FR21" s="65"/>
      <c r="FS21" s="65"/>
      <c r="FT21" s="65"/>
      <c r="FU21" s="65"/>
      <c r="FV21" s="65"/>
      <c r="FW21" s="65"/>
      <c r="FX21" s="65"/>
      <c r="FY21" s="65"/>
      <c r="FZ21" s="65"/>
      <c r="GA21" s="65"/>
      <c r="GB21" s="65"/>
      <c r="GC21" s="65"/>
      <c r="GD21" s="65"/>
      <c r="GE21" s="65"/>
      <c r="GF21" s="65"/>
      <c r="GG21" s="65"/>
      <c r="GH21" s="65"/>
      <c r="GI21" s="65"/>
      <c r="GJ21" s="65"/>
      <c r="GK21" s="65"/>
      <c r="GL21" s="65"/>
      <c r="GM21" s="65"/>
      <c r="GN21" s="65"/>
      <c r="GO21" s="65"/>
      <c r="GP21" s="65"/>
      <c r="GQ21" s="65"/>
      <c r="GR21" s="65"/>
      <c r="GS21" s="65"/>
      <c r="GT21" s="65"/>
      <c r="GU21" s="65"/>
      <c r="GV21" s="65"/>
      <c r="GW21" s="65"/>
      <c r="GX21" s="65"/>
      <c r="GY21" s="65"/>
      <c r="GZ21" s="65"/>
      <c r="HA21" s="65"/>
      <c r="HB21" s="65"/>
      <c r="HC21" s="65"/>
      <c r="HD21" s="65"/>
      <c r="HE21" s="65"/>
      <c r="HF21" s="65"/>
      <c r="HG21" s="65"/>
      <c r="HH21" s="65"/>
      <c r="HI21" s="65"/>
      <c r="HJ21" s="65"/>
      <c r="HK21" s="65"/>
      <c r="HL21" s="65"/>
      <c r="HM21" s="65"/>
      <c r="HN21" s="65"/>
      <c r="HO21" s="65"/>
      <c r="HP21" s="65"/>
      <c r="HQ21" s="65"/>
      <c r="HR21" s="65"/>
      <c r="HS21" s="65"/>
      <c r="HT21" s="65"/>
      <c r="HU21" s="65"/>
      <c r="HV21" s="65"/>
      <c r="HW21" s="65"/>
      <c r="HX21" s="65"/>
      <c r="HY21" s="65"/>
      <c r="HZ21" s="65"/>
      <c r="IA21" s="65"/>
      <c r="IB21" s="65"/>
      <c r="IC21" s="65"/>
      <c r="ID21" s="65"/>
      <c r="IE21" s="65"/>
      <c r="IF21" s="65"/>
      <c r="IG21" s="65"/>
      <c r="IH21" s="65"/>
      <c r="II21" s="65"/>
      <c r="IJ21" s="65"/>
      <c r="IK21" s="65"/>
      <c r="IL21" s="65"/>
      <c r="IM21" s="65"/>
      <c r="IN21" s="65"/>
      <c r="IO21" s="65"/>
      <c r="IP21" s="65"/>
      <c r="IQ21" s="65"/>
      <c r="IR21" s="65"/>
      <c r="IS21" s="65"/>
      <c r="IT21" s="65"/>
      <c r="IU21" s="65"/>
      <c r="IV21" s="65"/>
    </row>
    <row r="22" spans="1:256" ht="12" customHeight="1">
      <c r="A22" s="260"/>
      <c r="B22" s="195"/>
      <c r="C22" s="195"/>
      <c r="D22" s="261"/>
      <c r="E22" s="65"/>
      <c r="F22" s="65"/>
      <c r="G22" s="65"/>
      <c r="H22" s="65"/>
      <c r="I22" s="6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c r="AQ22" s="65"/>
      <c r="AR22" s="65"/>
      <c r="AS22" s="65"/>
      <c r="AT22" s="65"/>
      <c r="AU22" s="65"/>
      <c r="AV22" s="65"/>
      <c r="AW22" s="65"/>
      <c r="AX22" s="65"/>
      <c r="AY22" s="65"/>
      <c r="AZ22" s="65"/>
      <c r="BA22" s="65"/>
      <c r="BB22" s="65"/>
      <c r="BC22" s="65"/>
      <c r="BD22" s="65"/>
      <c r="BE22" s="65"/>
      <c r="BF22" s="65"/>
      <c r="BG22" s="65"/>
      <c r="BH22" s="65"/>
      <c r="BI22" s="65"/>
      <c r="BJ22" s="65"/>
      <c r="BK22" s="65"/>
      <c r="BL22" s="65"/>
      <c r="BM22" s="65"/>
      <c r="BN22" s="65"/>
      <c r="BO22" s="65"/>
      <c r="BP22" s="65"/>
      <c r="BQ22" s="65"/>
      <c r="BR22" s="65"/>
      <c r="BS22" s="65"/>
      <c r="BT22" s="65"/>
      <c r="BU22" s="65"/>
      <c r="BV22" s="65"/>
      <c r="BW22" s="65"/>
      <c r="BX22" s="65"/>
      <c r="BY22" s="65"/>
      <c r="BZ22" s="65"/>
      <c r="CA22" s="65"/>
      <c r="CB22" s="65"/>
      <c r="CC22" s="65"/>
      <c r="CD22" s="65"/>
      <c r="CE22" s="65"/>
      <c r="CF22" s="65"/>
      <c r="CG22" s="65"/>
      <c r="CH22" s="65"/>
      <c r="CI22" s="65"/>
      <c r="CJ22" s="65"/>
      <c r="CK22" s="65"/>
      <c r="CL22" s="65"/>
      <c r="CM22" s="65"/>
      <c r="CN22" s="65"/>
      <c r="CO22" s="65"/>
      <c r="CP22" s="65"/>
      <c r="CQ22" s="65"/>
      <c r="CR22" s="65"/>
      <c r="CS22" s="65"/>
      <c r="CT22" s="65"/>
      <c r="CU22" s="65"/>
      <c r="CV22" s="65"/>
      <c r="CW22" s="65"/>
      <c r="CX22" s="65"/>
      <c r="CY22" s="65"/>
      <c r="CZ22" s="65"/>
      <c r="DA22" s="65"/>
      <c r="DB22" s="65"/>
      <c r="DC22" s="65"/>
      <c r="DD22" s="65"/>
      <c r="DE22" s="65"/>
      <c r="DF22" s="65"/>
      <c r="DG22" s="65"/>
      <c r="DH22" s="65"/>
      <c r="DI22" s="65"/>
      <c r="DJ22" s="65"/>
      <c r="DK22" s="65"/>
      <c r="DL22" s="65"/>
      <c r="DM22" s="65"/>
      <c r="DN22" s="65"/>
      <c r="DO22" s="65"/>
      <c r="DP22" s="65"/>
      <c r="DQ22" s="65"/>
      <c r="DR22" s="65"/>
      <c r="DS22" s="65"/>
      <c r="DT22" s="65"/>
      <c r="DU22" s="65"/>
      <c r="DV22" s="65"/>
      <c r="DW22" s="65"/>
      <c r="DX22" s="65"/>
      <c r="DY22" s="65"/>
      <c r="DZ22" s="65"/>
      <c r="EA22" s="65"/>
      <c r="EB22" s="65"/>
      <c r="EC22" s="65"/>
      <c r="ED22" s="65"/>
      <c r="EE22" s="65"/>
      <c r="EF22" s="65"/>
      <c r="EG22" s="65"/>
      <c r="EH22" s="65"/>
      <c r="EI22" s="65"/>
      <c r="EJ22" s="65"/>
      <c r="EK22" s="65"/>
      <c r="EL22" s="65"/>
      <c r="EM22" s="65"/>
      <c r="EN22" s="65"/>
      <c r="EO22" s="65"/>
      <c r="EP22" s="65"/>
      <c r="EQ22" s="65"/>
      <c r="ER22" s="65"/>
      <c r="ES22" s="65"/>
      <c r="ET22" s="65"/>
      <c r="EU22" s="65"/>
      <c r="EV22" s="65"/>
      <c r="EW22" s="65"/>
      <c r="EX22" s="65"/>
      <c r="EY22" s="65"/>
      <c r="EZ22" s="65"/>
      <c r="FA22" s="65"/>
      <c r="FB22" s="65"/>
      <c r="FC22" s="65"/>
      <c r="FD22" s="65"/>
      <c r="FE22" s="65"/>
      <c r="FF22" s="65"/>
      <c r="FG22" s="65"/>
      <c r="FH22" s="65"/>
      <c r="FI22" s="65"/>
      <c r="FJ22" s="65"/>
      <c r="FK22" s="65"/>
      <c r="FL22" s="65"/>
      <c r="FM22" s="65"/>
      <c r="FN22" s="65"/>
      <c r="FO22" s="65"/>
      <c r="FP22" s="65"/>
      <c r="FQ22" s="65"/>
      <c r="FR22" s="65"/>
      <c r="FS22" s="65"/>
      <c r="FT22" s="65"/>
      <c r="FU22" s="65"/>
      <c r="FV22" s="65"/>
      <c r="FW22" s="65"/>
      <c r="FX22" s="65"/>
      <c r="FY22" s="65"/>
      <c r="FZ22" s="65"/>
      <c r="GA22" s="65"/>
      <c r="GB22" s="65"/>
      <c r="GC22" s="65"/>
      <c r="GD22" s="65"/>
      <c r="GE22" s="65"/>
      <c r="GF22" s="65"/>
      <c r="GG22" s="65"/>
      <c r="GH22" s="65"/>
      <c r="GI22" s="65"/>
      <c r="GJ22" s="65"/>
      <c r="GK22" s="65"/>
      <c r="GL22" s="65"/>
      <c r="GM22" s="65"/>
      <c r="GN22" s="65"/>
      <c r="GO22" s="65"/>
      <c r="GP22" s="65"/>
      <c r="GQ22" s="65"/>
      <c r="GR22" s="65"/>
      <c r="GS22" s="65"/>
      <c r="GT22" s="65"/>
      <c r="GU22" s="65"/>
      <c r="GV22" s="65"/>
      <c r="GW22" s="65"/>
      <c r="GX22" s="65"/>
      <c r="GY22" s="65"/>
      <c r="GZ22" s="65"/>
      <c r="HA22" s="65"/>
      <c r="HB22" s="65"/>
      <c r="HC22" s="65"/>
      <c r="HD22" s="65"/>
      <c r="HE22" s="65"/>
      <c r="HF22" s="65"/>
      <c r="HG22" s="65"/>
      <c r="HH22" s="65"/>
      <c r="HI22" s="65"/>
      <c r="HJ22" s="65"/>
      <c r="HK22" s="65"/>
      <c r="HL22" s="65"/>
      <c r="HM22" s="65"/>
      <c r="HN22" s="65"/>
      <c r="HO22" s="65"/>
      <c r="HP22" s="65"/>
      <c r="HQ22" s="65"/>
      <c r="HR22" s="65"/>
      <c r="HS22" s="65"/>
      <c r="HT22" s="65"/>
      <c r="HU22" s="65"/>
      <c r="HV22" s="65"/>
      <c r="HW22" s="65"/>
      <c r="HX22" s="65"/>
      <c r="HY22" s="65"/>
      <c r="HZ22" s="65"/>
      <c r="IA22" s="65"/>
      <c r="IB22" s="65"/>
      <c r="IC22" s="65"/>
      <c r="ID22" s="65"/>
      <c r="IE22" s="65"/>
      <c r="IF22" s="65"/>
      <c r="IG22" s="65"/>
      <c r="IH22" s="65"/>
      <c r="II22" s="65"/>
      <c r="IJ22" s="65"/>
      <c r="IK22" s="65"/>
      <c r="IL22" s="65"/>
      <c r="IM22" s="65"/>
      <c r="IN22" s="65"/>
      <c r="IO22" s="65"/>
      <c r="IP22" s="65"/>
      <c r="IQ22" s="65"/>
      <c r="IR22" s="65"/>
      <c r="IS22" s="65"/>
      <c r="IT22" s="65"/>
      <c r="IU22" s="65"/>
      <c r="IV22" s="65"/>
    </row>
    <row r="23" spans="1:256" ht="12" customHeight="1">
      <c r="A23" s="203"/>
      <c r="B23" s="28"/>
      <c r="C23" s="191"/>
      <c r="D23" s="189"/>
      <c r="E23" s="65"/>
      <c r="F23" s="65"/>
      <c r="G23" s="65"/>
      <c r="H23" s="65"/>
      <c r="I23" s="65"/>
      <c r="J23" s="65"/>
      <c r="K23" s="65"/>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65"/>
      <c r="DC23" s="65"/>
      <c r="DD23" s="65"/>
      <c r="DE23" s="65"/>
      <c r="DF23" s="65"/>
      <c r="DG23" s="65"/>
      <c r="DH23" s="65"/>
      <c r="DI23" s="65"/>
      <c r="DJ23" s="65"/>
      <c r="DK23" s="65"/>
      <c r="DL23" s="65"/>
      <c r="DM23" s="65"/>
      <c r="DN23" s="65"/>
      <c r="DO23" s="65"/>
      <c r="DP23" s="65"/>
      <c r="DQ23" s="65"/>
      <c r="DR23" s="65"/>
      <c r="DS23" s="65"/>
      <c r="DT23" s="65"/>
      <c r="DU23" s="65"/>
      <c r="DV23" s="65"/>
      <c r="DW23" s="65"/>
      <c r="DX23" s="65"/>
      <c r="DY23" s="65"/>
      <c r="DZ23" s="65"/>
      <c r="EA23" s="65"/>
      <c r="EB23" s="65"/>
      <c r="EC23" s="65"/>
      <c r="ED23" s="65"/>
      <c r="EE23" s="65"/>
      <c r="EF23" s="65"/>
      <c r="EG23" s="65"/>
      <c r="EH23" s="65"/>
      <c r="EI23" s="65"/>
      <c r="EJ23" s="65"/>
      <c r="EK23" s="65"/>
      <c r="EL23" s="65"/>
      <c r="EM23" s="65"/>
      <c r="EN23" s="65"/>
      <c r="EO23" s="65"/>
      <c r="EP23" s="65"/>
      <c r="EQ23" s="65"/>
      <c r="ER23" s="65"/>
      <c r="ES23" s="65"/>
      <c r="ET23" s="65"/>
      <c r="EU23" s="65"/>
      <c r="EV23" s="65"/>
      <c r="EW23" s="65"/>
      <c r="EX23" s="65"/>
      <c r="EY23" s="65"/>
      <c r="EZ23" s="65"/>
      <c r="FA23" s="65"/>
      <c r="FB23" s="65"/>
      <c r="FC23" s="65"/>
      <c r="FD23" s="65"/>
      <c r="FE23" s="65"/>
      <c r="FF23" s="65"/>
      <c r="FG23" s="65"/>
      <c r="FH23" s="65"/>
      <c r="FI23" s="65"/>
      <c r="FJ23" s="65"/>
      <c r="FK23" s="65"/>
      <c r="FL23" s="65"/>
      <c r="FM23" s="65"/>
      <c r="FN23" s="65"/>
      <c r="FO23" s="65"/>
      <c r="FP23" s="65"/>
      <c r="FQ23" s="65"/>
      <c r="FR23" s="65"/>
      <c r="FS23" s="65"/>
      <c r="FT23" s="65"/>
      <c r="FU23" s="65"/>
      <c r="FV23" s="65"/>
      <c r="FW23" s="65"/>
      <c r="FX23" s="65"/>
      <c r="FY23" s="65"/>
      <c r="FZ23" s="65"/>
      <c r="GA23" s="65"/>
      <c r="GB23" s="65"/>
      <c r="GC23" s="65"/>
      <c r="GD23" s="65"/>
      <c r="GE23" s="65"/>
      <c r="GF23" s="65"/>
      <c r="GG23" s="65"/>
      <c r="GH23" s="65"/>
      <c r="GI23" s="65"/>
      <c r="GJ23" s="65"/>
      <c r="GK23" s="65"/>
      <c r="GL23" s="65"/>
      <c r="GM23" s="65"/>
      <c r="GN23" s="65"/>
      <c r="GO23" s="65"/>
      <c r="GP23" s="65"/>
      <c r="GQ23" s="65"/>
      <c r="GR23" s="65"/>
      <c r="GS23" s="65"/>
      <c r="GT23" s="65"/>
      <c r="GU23" s="65"/>
      <c r="GV23" s="65"/>
      <c r="GW23" s="65"/>
      <c r="GX23" s="65"/>
      <c r="GY23" s="65"/>
      <c r="GZ23" s="65"/>
      <c r="HA23" s="65"/>
      <c r="HB23" s="65"/>
      <c r="HC23" s="65"/>
      <c r="HD23" s="65"/>
      <c r="HE23" s="65"/>
      <c r="HF23" s="65"/>
      <c r="HG23" s="65"/>
      <c r="HH23" s="65"/>
      <c r="HI23" s="65"/>
      <c r="HJ23" s="65"/>
      <c r="HK23" s="65"/>
      <c r="HL23" s="65"/>
      <c r="HM23" s="65"/>
      <c r="HN23" s="65"/>
      <c r="HO23" s="65"/>
      <c r="HP23" s="65"/>
      <c r="HQ23" s="65"/>
      <c r="HR23" s="65"/>
      <c r="HS23" s="65"/>
      <c r="HT23" s="65"/>
      <c r="HU23" s="65"/>
      <c r="HV23" s="65"/>
      <c r="HW23" s="65"/>
      <c r="HX23" s="65"/>
      <c r="HY23" s="65"/>
      <c r="HZ23" s="65"/>
      <c r="IA23" s="65"/>
      <c r="IB23" s="65"/>
      <c r="IC23" s="65"/>
      <c r="ID23" s="65"/>
      <c r="IE23" s="65"/>
      <c r="IF23" s="65"/>
      <c r="IG23" s="65"/>
      <c r="IH23" s="65"/>
      <c r="II23" s="65"/>
      <c r="IJ23" s="65"/>
      <c r="IK23" s="65"/>
      <c r="IL23" s="65"/>
      <c r="IM23" s="65"/>
      <c r="IN23" s="65"/>
      <c r="IO23" s="65"/>
      <c r="IP23" s="65"/>
      <c r="IQ23" s="65"/>
      <c r="IR23" s="65"/>
      <c r="IS23" s="65"/>
      <c r="IT23" s="65"/>
      <c r="IU23" s="65"/>
      <c r="IV23" s="65"/>
    </row>
    <row r="24" spans="1:256" ht="12" customHeight="1">
      <c r="A24" s="203"/>
      <c r="B24" s="28"/>
      <c r="C24" s="191"/>
      <c r="D24" s="189"/>
      <c r="E24" s="65"/>
      <c r="F24" s="65"/>
      <c r="G24" s="65"/>
      <c r="H24" s="65"/>
      <c r="I24" s="65"/>
      <c r="J24" s="65"/>
      <c r="K24" s="65"/>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c r="AQ24" s="65"/>
      <c r="AR24" s="65"/>
      <c r="AS24" s="65"/>
      <c r="AT24" s="65"/>
      <c r="AU24" s="65"/>
      <c r="AV24" s="65"/>
      <c r="AW24" s="65"/>
      <c r="AX24" s="65"/>
      <c r="AY24" s="65"/>
      <c r="AZ24" s="65"/>
      <c r="BA24" s="65"/>
      <c r="BB24" s="65"/>
      <c r="BC24" s="65"/>
      <c r="BD24" s="65"/>
      <c r="BE24" s="65"/>
      <c r="BF24" s="65"/>
      <c r="BG24" s="65"/>
      <c r="BH24" s="65"/>
      <c r="BI24" s="65"/>
      <c r="BJ24" s="65"/>
      <c r="BK24" s="65"/>
      <c r="BL24" s="65"/>
      <c r="BM24" s="65"/>
      <c r="BN24" s="65"/>
      <c r="BO24" s="65"/>
      <c r="BP24" s="65"/>
      <c r="BQ24" s="65"/>
      <c r="BR24" s="65"/>
      <c r="BS24" s="65"/>
      <c r="BT24" s="65"/>
      <c r="BU24" s="65"/>
      <c r="BV24" s="65"/>
      <c r="BW24" s="65"/>
      <c r="BX24" s="65"/>
      <c r="BY24" s="65"/>
      <c r="BZ24" s="65"/>
      <c r="CA24" s="65"/>
      <c r="CB24" s="65"/>
      <c r="CC24" s="65"/>
      <c r="CD24" s="65"/>
      <c r="CE24" s="65"/>
      <c r="CF24" s="65"/>
      <c r="CG24" s="65"/>
      <c r="CH24" s="65"/>
      <c r="CI24" s="65"/>
      <c r="CJ24" s="65"/>
      <c r="CK24" s="65"/>
      <c r="CL24" s="65"/>
      <c r="CM24" s="65"/>
      <c r="CN24" s="65"/>
      <c r="CO24" s="65"/>
      <c r="CP24" s="65"/>
      <c r="CQ24" s="65"/>
      <c r="CR24" s="65"/>
      <c r="CS24" s="65"/>
      <c r="CT24" s="65"/>
      <c r="CU24" s="65"/>
      <c r="CV24" s="65"/>
      <c r="CW24" s="65"/>
      <c r="CX24" s="65"/>
      <c r="CY24" s="65"/>
      <c r="CZ24" s="65"/>
      <c r="DA24" s="65"/>
      <c r="DB24" s="65"/>
      <c r="DC24" s="65"/>
      <c r="DD24" s="65"/>
      <c r="DE24" s="65"/>
      <c r="DF24" s="65"/>
      <c r="DG24" s="65"/>
      <c r="DH24" s="65"/>
      <c r="DI24" s="65"/>
      <c r="DJ24" s="65"/>
      <c r="DK24" s="65"/>
      <c r="DL24" s="65"/>
      <c r="DM24" s="65"/>
      <c r="DN24" s="65"/>
      <c r="DO24" s="65"/>
      <c r="DP24" s="65"/>
      <c r="DQ24" s="65"/>
      <c r="DR24" s="65"/>
      <c r="DS24" s="65"/>
      <c r="DT24" s="65"/>
      <c r="DU24" s="65"/>
      <c r="DV24" s="65"/>
      <c r="DW24" s="65"/>
      <c r="DX24" s="65"/>
      <c r="DY24" s="65"/>
      <c r="DZ24" s="65"/>
      <c r="EA24" s="65"/>
      <c r="EB24" s="65"/>
      <c r="EC24" s="65"/>
      <c r="ED24" s="65"/>
      <c r="EE24" s="65"/>
      <c r="EF24" s="65"/>
      <c r="EG24" s="65"/>
      <c r="EH24" s="65"/>
      <c r="EI24" s="65"/>
      <c r="EJ24" s="65"/>
      <c r="EK24" s="65"/>
      <c r="EL24" s="65"/>
      <c r="EM24" s="65"/>
      <c r="EN24" s="65"/>
      <c r="EO24" s="65"/>
      <c r="EP24" s="65"/>
      <c r="EQ24" s="65"/>
      <c r="ER24" s="65"/>
      <c r="ES24" s="65"/>
      <c r="ET24" s="65"/>
      <c r="EU24" s="65"/>
      <c r="EV24" s="65"/>
      <c r="EW24" s="65"/>
      <c r="EX24" s="65"/>
      <c r="EY24" s="65"/>
      <c r="EZ24" s="65"/>
      <c r="FA24" s="65"/>
      <c r="FB24" s="65"/>
      <c r="FC24" s="65"/>
      <c r="FD24" s="65"/>
      <c r="FE24" s="65"/>
      <c r="FF24" s="65"/>
      <c r="FG24" s="65"/>
      <c r="FH24" s="65"/>
      <c r="FI24" s="65"/>
      <c r="FJ24" s="65"/>
      <c r="FK24" s="65"/>
      <c r="FL24" s="65"/>
      <c r="FM24" s="65"/>
      <c r="FN24" s="65"/>
      <c r="FO24" s="65"/>
      <c r="FP24" s="65"/>
      <c r="FQ24" s="65"/>
      <c r="FR24" s="65"/>
      <c r="FS24" s="65"/>
      <c r="FT24" s="65"/>
      <c r="FU24" s="65"/>
      <c r="FV24" s="65"/>
      <c r="FW24" s="65"/>
      <c r="FX24" s="65"/>
      <c r="FY24" s="65"/>
      <c r="FZ24" s="65"/>
      <c r="GA24" s="65"/>
      <c r="GB24" s="65"/>
      <c r="GC24" s="65"/>
      <c r="GD24" s="65"/>
      <c r="GE24" s="65"/>
      <c r="GF24" s="65"/>
      <c r="GG24" s="65"/>
      <c r="GH24" s="65"/>
      <c r="GI24" s="65"/>
      <c r="GJ24" s="65"/>
      <c r="GK24" s="65"/>
      <c r="GL24" s="65"/>
      <c r="GM24" s="65"/>
      <c r="GN24" s="65"/>
      <c r="GO24" s="65"/>
      <c r="GP24" s="65"/>
      <c r="GQ24" s="65"/>
      <c r="GR24" s="65"/>
      <c r="GS24" s="65"/>
      <c r="GT24" s="65"/>
      <c r="GU24" s="65"/>
      <c r="GV24" s="65"/>
      <c r="GW24" s="65"/>
      <c r="GX24" s="65"/>
      <c r="GY24" s="65"/>
      <c r="GZ24" s="65"/>
      <c r="HA24" s="65"/>
      <c r="HB24" s="65"/>
      <c r="HC24" s="65"/>
      <c r="HD24" s="65"/>
      <c r="HE24" s="65"/>
      <c r="HF24" s="65"/>
      <c r="HG24" s="65"/>
      <c r="HH24" s="65"/>
      <c r="HI24" s="65"/>
      <c r="HJ24" s="65"/>
      <c r="HK24" s="65"/>
      <c r="HL24" s="65"/>
      <c r="HM24" s="65"/>
      <c r="HN24" s="65"/>
      <c r="HO24" s="65"/>
      <c r="HP24" s="65"/>
      <c r="HQ24" s="65"/>
      <c r="HR24" s="65"/>
      <c r="HS24" s="65"/>
      <c r="HT24" s="65"/>
      <c r="HU24" s="65"/>
      <c r="HV24" s="65"/>
      <c r="HW24" s="65"/>
      <c r="HX24" s="65"/>
      <c r="HY24" s="65"/>
      <c r="HZ24" s="65"/>
      <c r="IA24" s="65"/>
      <c r="IB24" s="65"/>
      <c r="IC24" s="65"/>
      <c r="ID24" s="65"/>
      <c r="IE24" s="65"/>
      <c r="IF24" s="65"/>
      <c r="IG24" s="65"/>
      <c r="IH24" s="65"/>
      <c r="II24" s="65"/>
      <c r="IJ24" s="65"/>
      <c r="IK24" s="65"/>
      <c r="IL24" s="65"/>
      <c r="IM24" s="65"/>
      <c r="IN24" s="65"/>
      <c r="IO24" s="65"/>
      <c r="IP24" s="65"/>
      <c r="IQ24" s="65"/>
      <c r="IR24" s="65"/>
      <c r="IS24" s="65"/>
      <c r="IT24" s="65"/>
      <c r="IU24" s="65"/>
      <c r="IV24" s="65"/>
    </row>
    <row r="25" spans="1:256" ht="12" customHeight="1">
      <c r="A25" s="203"/>
      <c r="B25" s="28"/>
      <c r="C25" s="191"/>
      <c r="D25" s="189"/>
      <c r="E25" s="65"/>
      <c r="F25" s="65"/>
      <c r="G25" s="65"/>
      <c r="H25" s="65"/>
      <c r="I25" s="65"/>
      <c r="J25" s="65"/>
      <c r="K25" s="65"/>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c r="AQ25" s="65"/>
      <c r="AR25" s="65"/>
      <c r="AS25" s="65"/>
      <c r="AT25" s="65"/>
      <c r="AU25" s="65"/>
      <c r="AV25" s="65"/>
      <c r="AW25" s="65"/>
      <c r="AX25" s="65"/>
      <c r="AY25" s="65"/>
      <c r="AZ25" s="65"/>
      <c r="BA25" s="65"/>
      <c r="BB25" s="65"/>
      <c r="BC25" s="65"/>
      <c r="BD25" s="65"/>
      <c r="BE25" s="65"/>
      <c r="BF25" s="65"/>
      <c r="BG25" s="65"/>
      <c r="BH25" s="65"/>
      <c r="BI25" s="65"/>
      <c r="BJ25" s="65"/>
      <c r="BK25" s="65"/>
      <c r="BL25" s="65"/>
      <c r="BM25" s="65"/>
      <c r="BN25" s="65"/>
      <c r="BO25" s="65"/>
      <c r="BP25" s="65"/>
      <c r="BQ25" s="65"/>
      <c r="BR25" s="65"/>
      <c r="BS25" s="65"/>
      <c r="BT25" s="65"/>
      <c r="BU25" s="65"/>
      <c r="BV25" s="65"/>
      <c r="BW25" s="65"/>
      <c r="BX25" s="65"/>
      <c r="BY25" s="65"/>
      <c r="BZ25" s="65"/>
      <c r="CA25" s="65"/>
      <c r="CB25" s="65"/>
      <c r="CC25" s="65"/>
      <c r="CD25" s="65"/>
      <c r="CE25" s="65"/>
      <c r="CF25" s="65"/>
      <c r="CG25" s="65"/>
      <c r="CH25" s="65"/>
      <c r="CI25" s="65"/>
      <c r="CJ25" s="65"/>
      <c r="CK25" s="65"/>
      <c r="CL25" s="65"/>
      <c r="CM25" s="65"/>
      <c r="CN25" s="65"/>
      <c r="CO25" s="65"/>
      <c r="CP25" s="65"/>
      <c r="CQ25" s="65"/>
      <c r="CR25" s="65"/>
      <c r="CS25" s="65"/>
      <c r="CT25" s="65"/>
      <c r="CU25" s="65"/>
      <c r="CV25" s="65"/>
      <c r="CW25" s="65"/>
      <c r="CX25" s="65"/>
      <c r="CY25" s="65"/>
      <c r="CZ25" s="65"/>
      <c r="DA25" s="65"/>
      <c r="DB25" s="65"/>
      <c r="DC25" s="65"/>
      <c r="DD25" s="65"/>
      <c r="DE25" s="65"/>
      <c r="DF25" s="65"/>
      <c r="DG25" s="65"/>
      <c r="DH25" s="65"/>
      <c r="DI25" s="65"/>
      <c r="DJ25" s="65"/>
      <c r="DK25" s="65"/>
      <c r="DL25" s="65"/>
      <c r="DM25" s="65"/>
      <c r="DN25" s="65"/>
      <c r="DO25" s="65"/>
      <c r="DP25" s="65"/>
      <c r="DQ25" s="65"/>
      <c r="DR25" s="65"/>
      <c r="DS25" s="65"/>
      <c r="DT25" s="65"/>
      <c r="DU25" s="65"/>
      <c r="DV25" s="65"/>
      <c r="DW25" s="65"/>
      <c r="DX25" s="65"/>
      <c r="DY25" s="65"/>
      <c r="DZ25" s="65"/>
      <c r="EA25" s="65"/>
      <c r="EB25" s="65"/>
      <c r="EC25" s="65"/>
      <c r="ED25" s="65"/>
      <c r="EE25" s="65"/>
      <c r="EF25" s="65"/>
      <c r="EG25" s="65"/>
      <c r="EH25" s="65"/>
      <c r="EI25" s="65"/>
      <c r="EJ25" s="65"/>
      <c r="EK25" s="65"/>
      <c r="EL25" s="65"/>
      <c r="EM25" s="65"/>
      <c r="EN25" s="65"/>
      <c r="EO25" s="65"/>
      <c r="EP25" s="65"/>
      <c r="EQ25" s="65"/>
      <c r="ER25" s="65"/>
      <c r="ES25" s="65"/>
      <c r="ET25" s="65"/>
      <c r="EU25" s="65"/>
      <c r="EV25" s="65"/>
      <c r="EW25" s="65"/>
      <c r="EX25" s="65"/>
      <c r="EY25" s="65"/>
      <c r="EZ25" s="65"/>
      <c r="FA25" s="65"/>
      <c r="FB25" s="65"/>
      <c r="FC25" s="65"/>
      <c r="FD25" s="65"/>
      <c r="FE25" s="65"/>
      <c r="FF25" s="65"/>
      <c r="FG25" s="65"/>
      <c r="FH25" s="65"/>
      <c r="FI25" s="65"/>
      <c r="FJ25" s="65"/>
      <c r="FK25" s="65"/>
      <c r="FL25" s="65"/>
      <c r="FM25" s="65"/>
      <c r="FN25" s="65"/>
      <c r="FO25" s="65"/>
      <c r="FP25" s="65"/>
      <c r="FQ25" s="65"/>
      <c r="FR25" s="65"/>
      <c r="FS25" s="65"/>
      <c r="FT25" s="65"/>
      <c r="FU25" s="65"/>
      <c r="FV25" s="65"/>
      <c r="FW25" s="65"/>
      <c r="FX25" s="65"/>
      <c r="FY25" s="65"/>
      <c r="FZ25" s="65"/>
      <c r="GA25" s="65"/>
      <c r="GB25" s="65"/>
      <c r="GC25" s="65"/>
      <c r="GD25" s="65"/>
      <c r="GE25" s="65"/>
      <c r="GF25" s="65"/>
      <c r="GG25" s="65"/>
      <c r="GH25" s="65"/>
      <c r="GI25" s="65"/>
      <c r="GJ25" s="65"/>
      <c r="GK25" s="65"/>
      <c r="GL25" s="65"/>
      <c r="GM25" s="65"/>
      <c r="GN25" s="65"/>
      <c r="GO25" s="65"/>
      <c r="GP25" s="65"/>
      <c r="GQ25" s="65"/>
      <c r="GR25" s="65"/>
      <c r="GS25" s="65"/>
      <c r="GT25" s="65"/>
      <c r="GU25" s="65"/>
      <c r="GV25" s="65"/>
      <c r="GW25" s="65"/>
      <c r="GX25" s="65"/>
      <c r="GY25" s="65"/>
      <c r="GZ25" s="65"/>
      <c r="HA25" s="65"/>
      <c r="HB25" s="65"/>
      <c r="HC25" s="65"/>
      <c r="HD25" s="65"/>
      <c r="HE25" s="65"/>
      <c r="HF25" s="65"/>
      <c r="HG25" s="65"/>
      <c r="HH25" s="65"/>
      <c r="HI25" s="65"/>
      <c r="HJ25" s="65"/>
      <c r="HK25" s="65"/>
      <c r="HL25" s="65"/>
      <c r="HM25" s="65"/>
      <c r="HN25" s="65"/>
      <c r="HO25" s="65"/>
      <c r="HP25" s="65"/>
      <c r="HQ25" s="65"/>
      <c r="HR25" s="65"/>
      <c r="HS25" s="65"/>
      <c r="HT25" s="65"/>
      <c r="HU25" s="65"/>
      <c r="HV25" s="65"/>
      <c r="HW25" s="65"/>
      <c r="HX25" s="65"/>
      <c r="HY25" s="65"/>
      <c r="HZ25" s="65"/>
      <c r="IA25" s="65"/>
      <c r="IB25" s="65"/>
      <c r="IC25" s="65"/>
      <c r="ID25" s="65"/>
      <c r="IE25" s="65"/>
      <c r="IF25" s="65"/>
      <c r="IG25" s="65"/>
      <c r="IH25" s="65"/>
      <c r="II25" s="65"/>
      <c r="IJ25" s="65"/>
      <c r="IK25" s="65"/>
      <c r="IL25" s="65"/>
      <c r="IM25" s="65"/>
      <c r="IN25" s="65"/>
      <c r="IO25" s="65"/>
      <c r="IP25" s="65"/>
      <c r="IQ25" s="65"/>
      <c r="IR25" s="65"/>
      <c r="IS25" s="65"/>
      <c r="IT25" s="65"/>
      <c r="IU25" s="65"/>
      <c r="IV25" s="65"/>
    </row>
    <row r="26" spans="1:256" ht="12" customHeight="1">
      <c r="A26" s="203"/>
      <c r="B26" s="28"/>
      <c r="C26" s="191"/>
      <c r="D26" s="189"/>
      <c r="E26" s="65"/>
      <c r="F26" s="65"/>
      <c r="G26" s="65"/>
      <c r="H26" s="65"/>
      <c r="I26" s="65"/>
      <c r="J26" s="65"/>
      <c r="K26" s="65"/>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c r="AQ26" s="65"/>
      <c r="AR26" s="65"/>
      <c r="AS26" s="65"/>
      <c r="AT26" s="65"/>
      <c r="AU26" s="65"/>
      <c r="AV26" s="65"/>
      <c r="AW26" s="65"/>
      <c r="AX26" s="65"/>
      <c r="AY26" s="65"/>
      <c r="AZ26" s="65"/>
      <c r="BA26" s="65"/>
      <c r="BB26" s="65"/>
      <c r="BC26" s="65"/>
      <c r="BD26" s="65"/>
      <c r="BE26" s="65"/>
      <c r="BF26" s="65"/>
      <c r="BG26" s="65"/>
      <c r="BH26" s="65"/>
      <c r="BI26" s="65"/>
      <c r="BJ26" s="65"/>
      <c r="BK26" s="65"/>
      <c r="BL26" s="65"/>
      <c r="BM26" s="65"/>
      <c r="BN26" s="65"/>
      <c r="BO26" s="65"/>
      <c r="BP26" s="65"/>
      <c r="BQ26" s="65"/>
      <c r="BR26" s="65"/>
      <c r="BS26" s="65"/>
      <c r="BT26" s="65"/>
      <c r="BU26" s="65"/>
      <c r="BV26" s="65"/>
      <c r="BW26" s="65"/>
      <c r="BX26" s="65"/>
      <c r="BY26" s="65"/>
      <c r="BZ26" s="65"/>
      <c r="CA26" s="65"/>
      <c r="CB26" s="65"/>
      <c r="CC26" s="65"/>
      <c r="CD26" s="65"/>
      <c r="CE26" s="65"/>
      <c r="CF26" s="65"/>
      <c r="CG26" s="65"/>
      <c r="CH26" s="65"/>
      <c r="CI26" s="65"/>
      <c r="CJ26" s="65"/>
      <c r="CK26" s="65"/>
      <c r="CL26" s="65"/>
      <c r="CM26" s="65"/>
      <c r="CN26" s="65"/>
      <c r="CO26" s="65"/>
      <c r="CP26" s="65"/>
      <c r="CQ26" s="65"/>
      <c r="CR26" s="65"/>
      <c r="CS26" s="65"/>
      <c r="CT26" s="65"/>
      <c r="CU26" s="65"/>
      <c r="CV26" s="65"/>
      <c r="CW26" s="65"/>
      <c r="CX26" s="65"/>
      <c r="CY26" s="65"/>
      <c r="CZ26" s="65"/>
      <c r="DA26" s="65"/>
      <c r="DB26" s="65"/>
      <c r="DC26" s="65"/>
      <c r="DD26" s="65"/>
      <c r="DE26" s="65"/>
      <c r="DF26" s="65"/>
      <c r="DG26" s="65"/>
      <c r="DH26" s="65"/>
      <c r="DI26" s="65"/>
      <c r="DJ26" s="65"/>
      <c r="DK26" s="65"/>
      <c r="DL26" s="65"/>
      <c r="DM26" s="65"/>
      <c r="DN26" s="65"/>
      <c r="DO26" s="65"/>
      <c r="DP26" s="65"/>
      <c r="DQ26" s="65"/>
      <c r="DR26" s="65"/>
      <c r="DS26" s="65"/>
      <c r="DT26" s="65"/>
      <c r="DU26" s="65"/>
      <c r="DV26" s="65"/>
      <c r="DW26" s="65"/>
      <c r="DX26" s="65"/>
      <c r="DY26" s="65"/>
      <c r="DZ26" s="65"/>
      <c r="EA26" s="65"/>
      <c r="EB26" s="65"/>
      <c r="EC26" s="65"/>
      <c r="ED26" s="65"/>
      <c r="EE26" s="65"/>
      <c r="EF26" s="65"/>
      <c r="EG26" s="65"/>
      <c r="EH26" s="65"/>
      <c r="EI26" s="65"/>
      <c r="EJ26" s="65"/>
      <c r="EK26" s="65"/>
      <c r="EL26" s="65"/>
      <c r="EM26" s="65"/>
      <c r="EN26" s="65"/>
      <c r="EO26" s="65"/>
      <c r="EP26" s="65"/>
      <c r="EQ26" s="65"/>
      <c r="ER26" s="65"/>
      <c r="ES26" s="65"/>
      <c r="ET26" s="65"/>
      <c r="EU26" s="65"/>
      <c r="EV26" s="65"/>
      <c r="EW26" s="65"/>
      <c r="EX26" s="65"/>
      <c r="EY26" s="65"/>
      <c r="EZ26" s="65"/>
      <c r="FA26" s="65"/>
      <c r="FB26" s="65"/>
      <c r="FC26" s="65"/>
      <c r="FD26" s="65"/>
      <c r="FE26" s="65"/>
      <c r="FF26" s="65"/>
      <c r="FG26" s="65"/>
      <c r="FH26" s="65"/>
      <c r="FI26" s="65"/>
      <c r="FJ26" s="65"/>
      <c r="FK26" s="65"/>
      <c r="FL26" s="65"/>
      <c r="FM26" s="65"/>
      <c r="FN26" s="65"/>
      <c r="FO26" s="65"/>
      <c r="FP26" s="65"/>
      <c r="FQ26" s="65"/>
      <c r="FR26" s="65"/>
      <c r="FS26" s="65"/>
      <c r="FT26" s="65"/>
      <c r="FU26" s="65"/>
      <c r="FV26" s="65"/>
      <c r="FW26" s="65"/>
      <c r="FX26" s="65"/>
      <c r="FY26" s="65"/>
      <c r="FZ26" s="65"/>
      <c r="GA26" s="65"/>
      <c r="GB26" s="65"/>
      <c r="GC26" s="65"/>
      <c r="GD26" s="65"/>
      <c r="GE26" s="65"/>
      <c r="GF26" s="65"/>
      <c r="GG26" s="65"/>
      <c r="GH26" s="65"/>
      <c r="GI26" s="65"/>
      <c r="GJ26" s="65"/>
      <c r="GK26" s="65"/>
      <c r="GL26" s="65"/>
      <c r="GM26" s="65"/>
      <c r="GN26" s="65"/>
      <c r="GO26" s="65"/>
      <c r="GP26" s="65"/>
      <c r="GQ26" s="65"/>
      <c r="GR26" s="65"/>
      <c r="GS26" s="65"/>
      <c r="GT26" s="65"/>
      <c r="GU26" s="65"/>
      <c r="GV26" s="65"/>
      <c r="GW26" s="65"/>
      <c r="GX26" s="65"/>
      <c r="GY26" s="65"/>
      <c r="GZ26" s="65"/>
      <c r="HA26" s="65"/>
      <c r="HB26" s="65"/>
      <c r="HC26" s="65"/>
      <c r="HD26" s="65"/>
      <c r="HE26" s="65"/>
      <c r="HF26" s="65"/>
      <c r="HG26" s="65"/>
      <c r="HH26" s="65"/>
      <c r="HI26" s="65"/>
      <c r="HJ26" s="65"/>
      <c r="HK26" s="65"/>
      <c r="HL26" s="65"/>
      <c r="HM26" s="65"/>
      <c r="HN26" s="65"/>
      <c r="HO26" s="65"/>
      <c r="HP26" s="65"/>
      <c r="HQ26" s="65"/>
      <c r="HR26" s="65"/>
      <c r="HS26" s="65"/>
      <c r="HT26" s="65"/>
      <c r="HU26" s="65"/>
      <c r="HV26" s="65"/>
      <c r="HW26" s="65"/>
      <c r="HX26" s="65"/>
      <c r="HY26" s="65"/>
      <c r="HZ26" s="65"/>
      <c r="IA26" s="65"/>
      <c r="IB26" s="65"/>
      <c r="IC26" s="65"/>
      <c r="ID26" s="65"/>
      <c r="IE26" s="65"/>
      <c r="IF26" s="65"/>
      <c r="IG26" s="65"/>
      <c r="IH26" s="65"/>
      <c r="II26" s="65"/>
      <c r="IJ26" s="65"/>
      <c r="IK26" s="65"/>
      <c r="IL26" s="65"/>
      <c r="IM26" s="65"/>
      <c r="IN26" s="65"/>
      <c r="IO26" s="65"/>
      <c r="IP26" s="65"/>
      <c r="IQ26" s="65"/>
      <c r="IR26" s="65"/>
      <c r="IS26" s="65"/>
      <c r="IT26" s="65"/>
      <c r="IU26" s="65"/>
      <c r="IV26" s="65"/>
    </row>
    <row r="27" spans="1:256" ht="12" customHeight="1">
      <c r="A27" s="203"/>
      <c r="B27" s="28"/>
      <c r="C27" s="191"/>
      <c r="D27" s="189"/>
      <c r="E27" s="65"/>
      <c r="F27" s="65"/>
      <c r="G27" s="65"/>
      <c r="H27" s="65"/>
      <c r="I27" s="65"/>
      <c r="J27" s="65"/>
      <c r="K27" s="65"/>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c r="AQ27" s="65"/>
      <c r="AR27" s="65"/>
      <c r="AS27" s="65"/>
      <c r="AT27" s="65"/>
      <c r="AU27" s="65"/>
      <c r="AV27" s="65"/>
      <c r="AW27" s="65"/>
      <c r="AX27" s="65"/>
      <c r="AY27" s="65"/>
      <c r="AZ27" s="65"/>
      <c r="BA27" s="65"/>
      <c r="BB27" s="65"/>
      <c r="BC27" s="65"/>
      <c r="BD27" s="65"/>
      <c r="BE27" s="65"/>
      <c r="BF27" s="65"/>
      <c r="BG27" s="65"/>
      <c r="BH27" s="65"/>
      <c r="BI27" s="65"/>
      <c r="BJ27" s="65"/>
      <c r="BK27" s="65"/>
      <c r="BL27" s="65"/>
      <c r="BM27" s="65"/>
      <c r="BN27" s="65"/>
      <c r="BO27" s="65"/>
      <c r="BP27" s="65"/>
      <c r="BQ27" s="65"/>
      <c r="BR27" s="65"/>
      <c r="BS27" s="65"/>
      <c r="BT27" s="65"/>
      <c r="BU27" s="65"/>
      <c r="BV27" s="65"/>
      <c r="BW27" s="65"/>
      <c r="BX27" s="65"/>
      <c r="BY27" s="65"/>
      <c r="BZ27" s="65"/>
      <c r="CA27" s="65"/>
      <c r="CB27" s="65"/>
      <c r="CC27" s="65"/>
      <c r="CD27" s="65"/>
      <c r="CE27" s="65"/>
      <c r="CF27" s="65"/>
      <c r="CG27" s="65"/>
      <c r="CH27" s="65"/>
      <c r="CI27" s="65"/>
      <c r="CJ27" s="65"/>
      <c r="CK27" s="65"/>
      <c r="CL27" s="65"/>
      <c r="CM27" s="65"/>
      <c r="CN27" s="65"/>
      <c r="CO27" s="65"/>
      <c r="CP27" s="65"/>
      <c r="CQ27" s="65"/>
      <c r="CR27" s="65"/>
      <c r="CS27" s="65"/>
      <c r="CT27" s="65"/>
      <c r="CU27" s="65"/>
      <c r="CV27" s="65"/>
      <c r="CW27" s="65"/>
      <c r="CX27" s="65"/>
      <c r="CY27" s="65"/>
      <c r="CZ27" s="65"/>
      <c r="DA27" s="65"/>
      <c r="DB27" s="65"/>
      <c r="DC27" s="65"/>
      <c r="DD27" s="65"/>
      <c r="DE27" s="65"/>
      <c r="DF27" s="65"/>
      <c r="DG27" s="65"/>
      <c r="DH27" s="65"/>
      <c r="DI27" s="65"/>
      <c r="DJ27" s="65"/>
      <c r="DK27" s="65"/>
      <c r="DL27" s="65"/>
      <c r="DM27" s="65"/>
      <c r="DN27" s="65"/>
      <c r="DO27" s="65"/>
      <c r="DP27" s="65"/>
      <c r="DQ27" s="65"/>
      <c r="DR27" s="65"/>
      <c r="DS27" s="65"/>
      <c r="DT27" s="65"/>
      <c r="DU27" s="65"/>
      <c r="DV27" s="65"/>
      <c r="DW27" s="65"/>
      <c r="DX27" s="65"/>
      <c r="DY27" s="65"/>
      <c r="DZ27" s="65"/>
      <c r="EA27" s="65"/>
      <c r="EB27" s="65"/>
      <c r="EC27" s="65"/>
      <c r="ED27" s="65"/>
      <c r="EE27" s="65"/>
      <c r="EF27" s="65"/>
      <c r="EG27" s="65"/>
      <c r="EH27" s="65"/>
      <c r="EI27" s="65"/>
      <c r="EJ27" s="65"/>
      <c r="EK27" s="65"/>
      <c r="EL27" s="65"/>
      <c r="EM27" s="65"/>
      <c r="EN27" s="65"/>
      <c r="EO27" s="65"/>
      <c r="EP27" s="65"/>
      <c r="EQ27" s="65"/>
      <c r="ER27" s="65"/>
      <c r="ES27" s="65"/>
      <c r="ET27" s="65"/>
      <c r="EU27" s="65"/>
      <c r="EV27" s="65"/>
      <c r="EW27" s="65"/>
      <c r="EX27" s="65"/>
      <c r="EY27" s="65"/>
      <c r="EZ27" s="65"/>
      <c r="FA27" s="65"/>
      <c r="FB27" s="65"/>
      <c r="FC27" s="65"/>
      <c r="FD27" s="65"/>
      <c r="FE27" s="65"/>
      <c r="FF27" s="65"/>
      <c r="FG27" s="65"/>
      <c r="FH27" s="65"/>
      <c r="FI27" s="65"/>
      <c r="FJ27" s="65"/>
      <c r="FK27" s="65"/>
      <c r="FL27" s="65"/>
      <c r="FM27" s="65"/>
      <c r="FN27" s="65"/>
      <c r="FO27" s="65"/>
      <c r="FP27" s="65"/>
      <c r="FQ27" s="65"/>
      <c r="FR27" s="65"/>
      <c r="FS27" s="65"/>
      <c r="FT27" s="65"/>
      <c r="FU27" s="65"/>
      <c r="FV27" s="65"/>
      <c r="FW27" s="65"/>
      <c r="FX27" s="65"/>
      <c r="FY27" s="65"/>
      <c r="FZ27" s="65"/>
      <c r="GA27" s="65"/>
      <c r="GB27" s="65"/>
      <c r="GC27" s="65"/>
      <c r="GD27" s="65"/>
      <c r="GE27" s="65"/>
      <c r="GF27" s="65"/>
      <c r="GG27" s="65"/>
      <c r="GH27" s="65"/>
      <c r="GI27" s="65"/>
      <c r="GJ27" s="65"/>
      <c r="GK27" s="65"/>
      <c r="GL27" s="65"/>
      <c r="GM27" s="65"/>
      <c r="GN27" s="65"/>
      <c r="GO27" s="65"/>
      <c r="GP27" s="65"/>
      <c r="GQ27" s="65"/>
      <c r="GR27" s="65"/>
      <c r="GS27" s="65"/>
      <c r="GT27" s="65"/>
      <c r="GU27" s="65"/>
      <c r="GV27" s="65"/>
      <c r="GW27" s="65"/>
      <c r="GX27" s="65"/>
      <c r="GY27" s="65"/>
      <c r="GZ27" s="65"/>
      <c r="HA27" s="65"/>
      <c r="HB27" s="65"/>
      <c r="HC27" s="65"/>
      <c r="HD27" s="65"/>
      <c r="HE27" s="65"/>
      <c r="HF27" s="65"/>
      <c r="HG27" s="65"/>
      <c r="HH27" s="65"/>
      <c r="HI27" s="65"/>
      <c r="HJ27" s="65"/>
      <c r="HK27" s="65"/>
      <c r="HL27" s="65"/>
      <c r="HM27" s="65"/>
      <c r="HN27" s="65"/>
      <c r="HO27" s="65"/>
      <c r="HP27" s="65"/>
      <c r="HQ27" s="65"/>
      <c r="HR27" s="65"/>
      <c r="HS27" s="65"/>
      <c r="HT27" s="65"/>
      <c r="HU27" s="65"/>
      <c r="HV27" s="65"/>
      <c r="HW27" s="65"/>
      <c r="HX27" s="65"/>
      <c r="HY27" s="65"/>
      <c r="HZ27" s="65"/>
      <c r="IA27" s="65"/>
      <c r="IB27" s="65"/>
      <c r="IC27" s="65"/>
      <c r="ID27" s="65"/>
      <c r="IE27" s="65"/>
      <c r="IF27" s="65"/>
      <c r="IG27" s="65"/>
      <c r="IH27" s="65"/>
      <c r="II27" s="65"/>
      <c r="IJ27" s="65"/>
      <c r="IK27" s="65"/>
      <c r="IL27" s="65"/>
      <c r="IM27" s="65"/>
      <c r="IN27" s="65"/>
      <c r="IO27" s="65"/>
      <c r="IP27" s="65"/>
      <c r="IQ27" s="65"/>
      <c r="IR27" s="65"/>
      <c r="IS27" s="65"/>
      <c r="IT27" s="65"/>
      <c r="IU27" s="65"/>
      <c r="IV27" s="65"/>
    </row>
    <row r="28" spans="1:256" ht="12" customHeight="1">
      <c r="A28" s="203"/>
      <c r="B28" s="28"/>
      <c r="C28" s="191"/>
      <c r="D28" s="189"/>
      <c r="E28" s="65"/>
      <c r="F28" s="65"/>
      <c r="G28" s="65"/>
      <c r="H28" s="65"/>
      <c r="I28" s="65"/>
      <c r="J28" s="65"/>
      <c r="K28" s="65"/>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c r="AQ28" s="65"/>
      <c r="AR28" s="65"/>
      <c r="AS28" s="65"/>
      <c r="AT28" s="65"/>
      <c r="AU28" s="65"/>
      <c r="AV28" s="65"/>
      <c r="AW28" s="65"/>
      <c r="AX28" s="65"/>
      <c r="AY28" s="65"/>
      <c r="AZ28" s="65"/>
      <c r="BA28" s="65"/>
      <c r="BB28" s="65"/>
      <c r="BC28" s="65"/>
      <c r="BD28" s="65"/>
      <c r="BE28" s="65"/>
      <c r="BF28" s="65"/>
      <c r="BG28" s="65"/>
      <c r="BH28" s="65"/>
      <c r="BI28" s="65"/>
      <c r="BJ28" s="65"/>
      <c r="BK28" s="65"/>
      <c r="BL28" s="65"/>
      <c r="BM28" s="65"/>
      <c r="BN28" s="65"/>
      <c r="BO28" s="65"/>
      <c r="BP28" s="65"/>
      <c r="BQ28" s="65"/>
      <c r="BR28" s="65"/>
      <c r="BS28" s="65"/>
      <c r="BT28" s="65"/>
      <c r="BU28" s="65"/>
      <c r="BV28" s="65"/>
      <c r="BW28" s="65"/>
      <c r="BX28" s="65"/>
      <c r="BY28" s="65"/>
      <c r="BZ28" s="65"/>
      <c r="CA28" s="65"/>
      <c r="CB28" s="65"/>
      <c r="CC28" s="65"/>
      <c r="CD28" s="65"/>
      <c r="CE28" s="65"/>
      <c r="CF28" s="65"/>
      <c r="CG28" s="65"/>
      <c r="CH28" s="65"/>
      <c r="CI28" s="65"/>
      <c r="CJ28" s="65"/>
      <c r="CK28" s="65"/>
      <c r="CL28" s="65"/>
      <c r="CM28" s="65"/>
      <c r="CN28" s="65"/>
      <c r="CO28" s="65"/>
      <c r="CP28" s="65"/>
      <c r="CQ28" s="65"/>
      <c r="CR28" s="65"/>
      <c r="CS28" s="65"/>
      <c r="CT28" s="65"/>
      <c r="CU28" s="65"/>
      <c r="CV28" s="65"/>
      <c r="CW28" s="65"/>
      <c r="CX28" s="65"/>
      <c r="CY28" s="65"/>
      <c r="CZ28" s="65"/>
      <c r="DA28" s="65"/>
      <c r="DB28" s="65"/>
      <c r="DC28" s="65"/>
      <c r="DD28" s="65"/>
      <c r="DE28" s="65"/>
      <c r="DF28" s="65"/>
      <c r="DG28" s="65"/>
      <c r="DH28" s="65"/>
      <c r="DI28" s="65"/>
      <c r="DJ28" s="65"/>
      <c r="DK28" s="65"/>
      <c r="DL28" s="65"/>
      <c r="DM28" s="65"/>
      <c r="DN28" s="65"/>
      <c r="DO28" s="65"/>
      <c r="DP28" s="65"/>
      <c r="DQ28" s="65"/>
      <c r="DR28" s="65"/>
      <c r="DS28" s="65"/>
      <c r="DT28" s="65"/>
      <c r="DU28" s="65"/>
      <c r="DV28" s="65"/>
      <c r="DW28" s="65"/>
      <c r="DX28" s="65"/>
      <c r="DY28" s="65"/>
      <c r="DZ28" s="65"/>
      <c r="EA28" s="65"/>
      <c r="EB28" s="65"/>
      <c r="EC28" s="65"/>
      <c r="ED28" s="65"/>
      <c r="EE28" s="65"/>
      <c r="EF28" s="65"/>
      <c r="EG28" s="65"/>
      <c r="EH28" s="65"/>
      <c r="EI28" s="65"/>
      <c r="EJ28" s="65"/>
      <c r="EK28" s="65"/>
      <c r="EL28" s="65"/>
      <c r="EM28" s="65"/>
      <c r="EN28" s="65"/>
      <c r="EO28" s="65"/>
      <c r="EP28" s="65"/>
      <c r="EQ28" s="65"/>
      <c r="ER28" s="65"/>
      <c r="ES28" s="65"/>
      <c r="ET28" s="65"/>
      <c r="EU28" s="65"/>
      <c r="EV28" s="65"/>
      <c r="EW28" s="65"/>
      <c r="EX28" s="65"/>
      <c r="EY28" s="65"/>
      <c r="EZ28" s="65"/>
      <c r="FA28" s="65"/>
      <c r="FB28" s="65"/>
      <c r="FC28" s="65"/>
      <c r="FD28" s="65"/>
      <c r="FE28" s="65"/>
      <c r="FF28" s="65"/>
      <c r="FG28" s="65"/>
      <c r="FH28" s="65"/>
      <c r="FI28" s="65"/>
      <c r="FJ28" s="65"/>
      <c r="FK28" s="65"/>
      <c r="FL28" s="65"/>
      <c r="FM28" s="65"/>
      <c r="FN28" s="65"/>
      <c r="FO28" s="65"/>
      <c r="FP28" s="65"/>
      <c r="FQ28" s="65"/>
      <c r="FR28" s="65"/>
      <c r="FS28" s="65"/>
      <c r="FT28" s="65"/>
      <c r="FU28" s="65"/>
      <c r="FV28" s="65"/>
      <c r="FW28" s="65"/>
      <c r="FX28" s="65"/>
      <c r="FY28" s="65"/>
      <c r="FZ28" s="65"/>
      <c r="GA28" s="65"/>
      <c r="GB28" s="65"/>
      <c r="GC28" s="65"/>
      <c r="GD28" s="65"/>
      <c r="GE28" s="65"/>
      <c r="GF28" s="65"/>
      <c r="GG28" s="65"/>
      <c r="GH28" s="65"/>
      <c r="GI28" s="65"/>
      <c r="GJ28" s="65"/>
      <c r="GK28" s="65"/>
      <c r="GL28" s="65"/>
      <c r="GM28" s="65"/>
      <c r="GN28" s="65"/>
      <c r="GO28" s="65"/>
      <c r="GP28" s="65"/>
      <c r="GQ28" s="65"/>
      <c r="GR28" s="65"/>
      <c r="GS28" s="65"/>
      <c r="GT28" s="65"/>
      <c r="GU28" s="65"/>
      <c r="GV28" s="65"/>
      <c r="GW28" s="65"/>
      <c r="GX28" s="65"/>
      <c r="GY28" s="65"/>
      <c r="GZ28" s="65"/>
      <c r="HA28" s="65"/>
      <c r="HB28" s="65"/>
      <c r="HC28" s="65"/>
      <c r="HD28" s="65"/>
      <c r="HE28" s="65"/>
      <c r="HF28" s="65"/>
      <c r="HG28" s="65"/>
      <c r="HH28" s="65"/>
      <c r="HI28" s="65"/>
      <c r="HJ28" s="65"/>
      <c r="HK28" s="65"/>
      <c r="HL28" s="65"/>
      <c r="HM28" s="65"/>
      <c r="HN28" s="65"/>
      <c r="HO28" s="65"/>
      <c r="HP28" s="65"/>
      <c r="HQ28" s="65"/>
      <c r="HR28" s="65"/>
      <c r="HS28" s="65"/>
      <c r="HT28" s="65"/>
      <c r="HU28" s="65"/>
      <c r="HV28" s="65"/>
      <c r="HW28" s="65"/>
      <c r="HX28" s="65"/>
      <c r="HY28" s="65"/>
      <c r="HZ28" s="65"/>
      <c r="IA28" s="65"/>
      <c r="IB28" s="65"/>
      <c r="IC28" s="65"/>
      <c r="ID28" s="65"/>
      <c r="IE28" s="65"/>
      <c r="IF28" s="65"/>
      <c r="IG28" s="65"/>
      <c r="IH28" s="65"/>
      <c r="II28" s="65"/>
      <c r="IJ28" s="65"/>
      <c r="IK28" s="65"/>
      <c r="IL28" s="65"/>
      <c r="IM28" s="65"/>
      <c r="IN28" s="65"/>
      <c r="IO28" s="65"/>
      <c r="IP28" s="65"/>
      <c r="IQ28" s="65"/>
      <c r="IR28" s="65"/>
      <c r="IS28" s="65"/>
      <c r="IT28" s="65"/>
      <c r="IU28" s="65"/>
      <c r="IV28" s="65"/>
    </row>
    <row r="29" spans="1:256" ht="12" customHeight="1">
      <c r="A29" s="203"/>
      <c r="B29" s="28"/>
      <c r="C29" s="191"/>
      <c r="D29" s="189"/>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65"/>
      <c r="AP29" s="65"/>
      <c r="AQ29" s="65"/>
      <c r="AR29" s="65"/>
      <c r="AS29" s="65"/>
      <c r="AT29" s="65"/>
      <c r="AU29" s="65"/>
      <c r="AV29" s="65"/>
      <c r="AW29" s="65"/>
      <c r="AX29" s="65"/>
      <c r="AY29" s="65"/>
      <c r="AZ29" s="65"/>
      <c r="BA29" s="65"/>
      <c r="BB29" s="65"/>
      <c r="BC29" s="65"/>
      <c r="BD29" s="65"/>
      <c r="BE29" s="65"/>
      <c r="BF29" s="65"/>
      <c r="BG29" s="65"/>
      <c r="BH29" s="65"/>
      <c r="BI29" s="65"/>
      <c r="BJ29" s="65"/>
      <c r="BK29" s="65"/>
      <c r="BL29" s="65"/>
      <c r="BM29" s="65"/>
      <c r="BN29" s="65"/>
      <c r="BO29" s="65"/>
      <c r="BP29" s="65"/>
      <c r="BQ29" s="65"/>
      <c r="BR29" s="65"/>
      <c r="BS29" s="65"/>
      <c r="BT29" s="65"/>
      <c r="BU29" s="65"/>
      <c r="BV29" s="65"/>
      <c r="BW29" s="65"/>
      <c r="BX29" s="65"/>
      <c r="BY29" s="65"/>
      <c r="BZ29" s="65"/>
      <c r="CA29" s="65"/>
      <c r="CB29" s="65"/>
      <c r="CC29" s="65"/>
      <c r="CD29" s="65"/>
      <c r="CE29" s="65"/>
      <c r="CF29" s="65"/>
      <c r="CG29" s="65"/>
      <c r="CH29" s="65"/>
      <c r="CI29" s="65"/>
      <c r="CJ29" s="65"/>
      <c r="CK29" s="65"/>
      <c r="CL29" s="65"/>
      <c r="CM29" s="65"/>
      <c r="CN29" s="65"/>
      <c r="CO29" s="65"/>
      <c r="CP29" s="65"/>
      <c r="CQ29" s="65"/>
      <c r="CR29" s="65"/>
      <c r="CS29" s="65"/>
      <c r="CT29" s="65"/>
      <c r="CU29" s="65"/>
      <c r="CV29" s="65"/>
      <c r="CW29" s="65"/>
      <c r="CX29" s="65"/>
      <c r="CY29" s="65"/>
      <c r="CZ29" s="65"/>
      <c r="DA29" s="65"/>
      <c r="DB29" s="65"/>
      <c r="DC29" s="65"/>
      <c r="DD29" s="65"/>
      <c r="DE29" s="65"/>
      <c r="DF29" s="65"/>
      <c r="DG29" s="65"/>
      <c r="DH29" s="65"/>
      <c r="DI29" s="65"/>
      <c r="DJ29" s="65"/>
      <c r="DK29" s="65"/>
      <c r="DL29" s="65"/>
      <c r="DM29" s="65"/>
      <c r="DN29" s="65"/>
      <c r="DO29" s="65"/>
      <c r="DP29" s="65"/>
      <c r="DQ29" s="65"/>
      <c r="DR29" s="65"/>
      <c r="DS29" s="65"/>
      <c r="DT29" s="65"/>
      <c r="DU29" s="65"/>
      <c r="DV29" s="65"/>
      <c r="DW29" s="65"/>
      <c r="DX29" s="65"/>
      <c r="DY29" s="65"/>
      <c r="DZ29" s="65"/>
      <c r="EA29" s="65"/>
      <c r="EB29" s="65"/>
      <c r="EC29" s="65"/>
      <c r="ED29" s="65"/>
      <c r="EE29" s="65"/>
      <c r="EF29" s="65"/>
      <c r="EG29" s="65"/>
      <c r="EH29" s="65"/>
      <c r="EI29" s="65"/>
      <c r="EJ29" s="65"/>
      <c r="EK29" s="65"/>
      <c r="EL29" s="65"/>
      <c r="EM29" s="65"/>
      <c r="EN29" s="65"/>
      <c r="EO29" s="65"/>
      <c r="EP29" s="65"/>
      <c r="EQ29" s="65"/>
      <c r="ER29" s="65"/>
      <c r="ES29" s="65"/>
      <c r="ET29" s="65"/>
      <c r="EU29" s="65"/>
      <c r="EV29" s="65"/>
      <c r="EW29" s="65"/>
      <c r="EX29" s="65"/>
      <c r="EY29" s="65"/>
      <c r="EZ29" s="65"/>
      <c r="FA29" s="65"/>
      <c r="FB29" s="65"/>
      <c r="FC29" s="65"/>
      <c r="FD29" s="65"/>
      <c r="FE29" s="65"/>
      <c r="FF29" s="65"/>
      <c r="FG29" s="65"/>
      <c r="FH29" s="65"/>
      <c r="FI29" s="65"/>
      <c r="FJ29" s="65"/>
      <c r="FK29" s="65"/>
      <c r="FL29" s="65"/>
      <c r="FM29" s="65"/>
      <c r="FN29" s="65"/>
      <c r="FO29" s="65"/>
      <c r="FP29" s="65"/>
      <c r="FQ29" s="65"/>
      <c r="FR29" s="65"/>
      <c r="FS29" s="65"/>
      <c r="FT29" s="65"/>
      <c r="FU29" s="65"/>
      <c r="FV29" s="65"/>
      <c r="FW29" s="65"/>
      <c r="FX29" s="65"/>
      <c r="FY29" s="65"/>
      <c r="FZ29" s="65"/>
      <c r="GA29" s="65"/>
      <c r="GB29" s="65"/>
      <c r="GC29" s="65"/>
      <c r="GD29" s="65"/>
      <c r="GE29" s="65"/>
      <c r="GF29" s="65"/>
      <c r="GG29" s="65"/>
      <c r="GH29" s="65"/>
      <c r="GI29" s="65"/>
      <c r="GJ29" s="65"/>
      <c r="GK29" s="65"/>
      <c r="GL29" s="65"/>
      <c r="GM29" s="65"/>
      <c r="GN29" s="65"/>
      <c r="GO29" s="65"/>
      <c r="GP29" s="65"/>
      <c r="GQ29" s="65"/>
      <c r="GR29" s="65"/>
      <c r="GS29" s="65"/>
      <c r="GT29" s="65"/>
      <c r="GU29" s="65"/>
      <c r="GV29" s="65"/>
      <c r="GW29" s="65"/>
      <c r="GX29" s="65"/>
      <c r="GY29" s="65"/>
      <c r="GZ29" s="65"/>
      <c r="HA29" s="65"/>
      <c r="HB29" s="65"/>
      <c r="HC29" s="65"/>
      <c r="HD29" s="65"/>
      <c r="HE29" s="65"/>
      <c r="HF29" s="65"/>
      <c r="HG29" s="65"/>
      <c r="HH29" s="65"/>
      <c r="HI29" s="65"/>
      <c r="HJ29" s="65"/>
      <c r="HK29" s="65"/>
      <c r="HL29" s="65"/>
      <c r="HM29" s="65"/>
      <c r="HN29" s="65"/>
      <c r="HO29" s="65"/>
      <c r="HP29" s="65"/>
      <c r="HQ29" s="65"/>
      <c r="HR29" s="65"/>
      <c r="HS29" s="65"/>
      <c r="HT29" s="65"/>
      <c r="HU29" s="65"/>
      <c r="HV29" s="65"/>
      <c r="HW29" s="65"/>
      <c r="HX29" s="65"/>
      <c r="HY29" s="65"/>
      <c r="HZ29" s="65"/>
      <c r="IA29" s="65"/>
      <c r="IB29" s="65"/>
      <c r="IC29" s="65"/>
      <c r="ID29" s="65"/>
      <c r="IE29" s="65"/>
      <c r="IF29" s="65"/>
      <c r="IG29" s="65"/>
      <c r="IH29" s="65"/>
      <c r="II29" s="65"/>
      <c r="IJ29" s="65"/>
      <c r="IK29" s="65"/>
      <c r="IL29" s="65"/>
      <c r="IM29" s="65"/>
      <c r="IN29" s="65"/>
      <c r="IO29" s="65"/>
      <c r="IP29" s="65"/>
      <c r="IQ29" s="65"/>
      <c r="IR29" s="65"/>
      <c r="IS29" s="65"/>
      <c r="IT29" s="65"/>
      <c r="IU29" s="65"/>
      <c r="IV29" s="65"/>
    </row>
    <row r="30" spans="1:256" ht="12" customHeight="1">
      <c r="A30" s="203"/>
      <c r="B30" s="28"/>
      <c r="C30" s="191"/>
      <c r="D30" s="189"/>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c r="AQ30" s="65"/>
      <c r="AR30" s="65"/>
      <c r="AS30" s="65"/>
      <c r="AT30" s="65"/>
      <c r="AU30" s="65"/>
      <c r="AV30" s="65"/>
      <c r="AW30" s="65"/>
      <c r="AX30" s="65"/>
      <c r="AY30" s="65"/>
      <c r="AZ30" s="65"/>
      <c r="BA30" s="65"/>
      <c r="BB30" s="65"/>
      <c r="BC30" s="65"/>
      <c r="BD30" s="65"/>
      <c r="BE30" s="65"/>
      <c r="BF30" s="65"/>
      <c r="BG30" s="65"/>
      <c r="BH30" s="65"/>
      <c r="BI30" s="65"/>
      <c r="BJ30" s="65"/>
      <c r="BK30" s="65"/>
      <c r="BL30" s="65"/>
      <c r="BM30" s="65"/>
      <c r="BN30" s="65"/>
      <c r="BO30" s="65"/>
      <c r="BP30" s="65"/>
      <c r="BQ30" s="65"/>
      <c r="BR30" s="65"/>
      <c r="BS30" s="65"/>
      <c r="BT30" s="65"/>
      <c r="BU30" s="65"/>
      <c r="BV30" s="65"/>
      <c r="BW30" s="65"/>
      <c r="BX30" s="65"/>
      <c r="BY30" s="65"/>
      <c r="BZ30" s="65"/>
      <c r="CA30" s="65"/>
      <c r="CB30" s="65"/>
      <c r="CC30" s="65"/>
      <c r="CD30" s="65"/>
      <c r="CE30" s="65"/>
      <c r="CF30" s="65"/>
      <c r="CG30" s="65"/>
      <c r="CH30" s="65"/>
      <c r="CI30" s="65"/>
      <c r="CJ30" s="65"/>
      <c r="CK30" s="65"/>
      <c r="CL30" s="65"/>
      <c r="CM30" s="65"/>
      <c r="CN30" s="65"/>
      <c r="CO30" s="65"/>
      <c r="CP30" s="65"/>
      <c r="CQ30" s="65"/>
      <c r="CR30" s="65"/>
      <c r="CS30" s="65"/>
      <c r="CT30" s="65"/>
      <c r="CU30" s="65"/>
      <c r="CV30" s="65"/>
      <c r="CW30" s="65"/>
      <c r="CX30" s="65"/>
      <c r="CY30" s="65"/>
      <c r="CZ30" s="65"/>
      <c r="DA30" s="65"/>
      <c r="DB30" s="65"/>
      <c r="DC30" s="65"/>
      <c r="DD30" s="65"/>
      <c r="DE30" s="65"/>
      <c r="DF30" s="65"/>
      <c r="DG30" s="65"/>
      <c r="DH30" s="65"/>
      <c r="DI30" s="65"/>
      <c r="DJ30" s="65"/>
      <c r="DK30" s="65"/>
      <c r="DL30" s="65"/>
      <c r="DM30" s="65"/>
      <c r="DN30" s="65"/>
      <c r="DO30" s="65"/>
      <c r="DP30" s="65"/>
      <c r="DQ30" s="65"/>
      <c r="DR30" s="65"/>
      <c r="DS30" s="65"/>
      <c r="DT30" s="65"/>
      <c r="DU30" s="65"/>
      <c r="DV30" s="65"/>
      <c r="DW30" s="65"/>
      <c r="DX30" s="65"/>
      <c r="DY30" s="65"/>
      <c r="DZ30" s="65"/>
      <c r="EA30" s="65"/>
      <c r="EB30" s="65"/>
      <c r="EC30" s="65"/>
      <c r="ED30" s="65"/>
      <c r="EE30" s="65"/>
      <c r="EF30" s="65"/>
      <c r="EG30" s="65"/>
      <c r="EH30" s="65"/>
      <c r="EI30" s="65"/>
      <c r="EJ30" s="65"/>
      <c r="EK30" s="65"/>
      <c r="EL30" s="65"/>
      <c r="EM30" s="65"/>
      <c r="EN30" s="65"/>
      <c r="EO30" s="65"/>
      <c r="EP30" s="65"/>
      <c r="EQ30" s="65"/>
      <c r="ER30" s="65"/>
      <c r="ES30" s="65"/>
      <c r="ET30" s="65"/>
      <c r="EU30" s="65"/>
      <c r="EV30" s="65"/>
      <c r="EW30" s="65"/>
      <c r="EX30" s="65"/>
      <c r="EY30" s="65"/>
      <c r="EZ30" s="65"/>
      <c r="FA30" s="65"/>
      <c r="FB30" s="65"/>
      <c r="FC30" s="65"/>
      <c r="FD30" s="65"/>
      <c r="FE30" s="65"/>
      <c r="FF30" s="65"/>
      <c r="FG30" s="65"/>
      <c r="FH30" s="65"/>
      <c r="FI30" s="65"/>
      <c r="FJ30" s="65"/>
      <c r="FK30" s="65"/>
      <c r="FL30" s="65"/>
      <c r="FM30" s="65"/>
      <c r="FN30" s="65"/>
      <c r="FO30" s="65"/>
      <c r="FP30" s="65"/>
      <c r="FQ30" s="65"/>
      <c r="FR30" s="65"/>
      <c r="FS30" s="65"/>
      <c r="FT30" s="65"/>
      <c r="FU30" s="65"/>
      <c r="FV30" s="65"/>
      <c r="FW30" s="65"/>
      <c r="FX30" s="65"/>
      <c r="FY30" s="65"/>
      <c r="FZ30" s="65"/>
      <c r="GA30" s="65"/>
      <c r="GB30" s="65"/>
      <c r="GC30" s="65"/>
      <c r="GD30" s="65"/>
      <c r="GE30" s="65"/>
      <c r="GF30" s="65"/>
      <c r="GG30" s="65"/>
      <c r="GH30" s="65"/>
      <c r="GI30" s="65"/>
      <c r="GJ30" s="65"/>
      <c r="GK30" s="65"/>
      <c r="GL30" s="65"/>
      <c r="GM30" s="65"/>
      <c r="GN30" s="65"/>
      <c r="GO30" s="65"/>
      <c r="GP30" s="65"/>
      <c r="GQ30" s="65"/>
      <c r="GR30" s="65"/>
      <c r="GS30" s="65"/>
      <c r="GT30" s="65"/>
      <c r="GU30" s="65"/>
      <c r="GV30" s="65"/>
      <c r="GW30" s="65"/>
      <c r="GX30" s="65"/>
      <c r="GY30" s="65"/>
      <c r="GZ30" s="65"/>
      <c r="HA30" s="65"/>
      <c r="HB30" s="65"/>
      <c r="HC30" s="65"/>
      <c r="HD30" s="65"/>
      <c r="HE30" s="65"/>
      <c r="HF30" s="65"/>
      <c r="HG30" s="65"/>
      <c r="HH30" s="65"/>
      <c r="HI30" s="65"/>
      <c r="HJ30" s="65"/>
      <c r="HK30" s="65"/>
      <c r="HL30" s="65"/>
      <c r="HM30" s="65"/>
      <c r="HN30" s="65"/>
      <c r="HO30" s="65"/>
      <c r="HP30" s="65"/>
      <c r="HQ30" s="65"/>
      <c r="HR30" s="65"/>
      <c r="HS30" s="65"/>
      <c r="HT30" s="65"/>
      <c r="HU30" s="65"/>
      <c r="HV30" s="65"/>
      <c r="HW30" s="65"/>
      <c r="HX30" s="65"/>
      <c r="HY30" s="65"/>
      <c r="HZ30" s="65"/>
      <c r="IA30" s="65"/>
      <c r="IB30" s="65"/>
      <c r="IC30" s="65"/>
      <c r="ID30" s="65"/>
      <c r="IE30" s="65"/>
      <c r="IF30" s="65"/>
      <c r="IG30" s="65"/>
      <c r="IH30" s="65"/>
      <c r="II30" s="65"/>
      <c r="IJ30" s="65"/>
      <c r="IK30" s="65"/>
      <c r="IL30" s="65"/>
      <c r="IM30" s="65"/>
      <c r="IN30" s="65"/>
      <c r="IO30" s="65"/>
      <c r="IP30" s="65"/>
      <c r="IQ30" s="65"/>
      <c r="IR30" s="65"/>
      <c r="IS30" s="65"/>
      <c r="IT30" s="65"/>
      <c r="IU30" s="65"/>
      <c r="IV30" s="65"/>
    </row>
    <row r="31" spans="1:256" ht="12" customHeight="1">
      <c r="A31" s="203"/>
      <c r="B31" s="28"/>
      <c r="C31" s="191"/>
      <c r="D31" s="189"/>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c r="AQ31" s="65"/>
      <c r="AR31" s="65"/>
      <c r="AS31" s="65"/>
      <c r="AT31" s="65"/>
      <c r="AU31" s="65"/>
      <c r="AV31" s="65"/>
      <c r="AW31" s="65"/>
      <c r="AX31" s="65"/>
      <c r="AY31" s="65"/>
      <c r="AZ31" s="65"/>
      <c r="BA31" s="65"/>
      <c r="BB31" s="65"/>
      <c r="BC31" s="65"/>
      <c r="BD31" s="65"/>
      <c r="BE31" s="65"/>
      <c r="BF31" s="65"/>
      <c r="BG31" s="65"/>
      <c r="BH31" s="65"/>
      <c r="BI31" s="65"/>
      <c r="BJ31" s="65"/>
      <c r="BK31" s="65"/>
      <c r="BL31" s="65"/>
      <c r="BM31" s="65"/>
      <c r="BN31" s="65"/>
      <c r="BO31" s="65"/>
      <c r="BP31" s="65"/>
      <c r="BQ31" s="65"/>
      <c r="BR31" s="65"/>
      <c r="BS31" s="65"/>
      <c r="BT31" s="65"/>
      <c r="BU31" s="65"/>
      <c r="BV31" s="65"/>
      <c r="BW31" s="65"/>
      <c r="BX31" s="65"/>
      <c r="BY31" s="65"/>
      <c r="BZ31" s="65"/>
      <c r="CA31" s="65"/>
      <c r="CB31" s="65"/>
      <c r="CC31" s="65"/>
      <c r="CD31" s="65"/>
      <c r="CE31" s="65"/>
      <c r="CF31" s="65"/>
      <c r="CG31" s="65"/>
      <c r="CH31" s="65"/>
      <c r="CI31" s="65"/>
      <c r="CJ31" s="65"/>
      <c r="CK31" s="65"/>
      <c r="CL31" s="65"/>
      <c r="CM31" s="65"/>
      <c r="CN31" s="65"/>
      <c r="CO31" s="65"/>
      <c r="CP31" s="65"/>
      <c r="CQ31" s="65"/>
      <c r="CR31" s="65"/>
      <c r="CS31" s="65"/>
      <c r="CT31" s="65"/>
      <c r="CU31" s="65"/>
      <c r="CV31" s="65"/>
      <c r="CW31" s="65"/>
      <c r="CX31" s="65"/>
      <c r="CY31" s="65"/>
      <c r="CZ31" s="65"/>
      <c r="DA31" s="65"/>
      <c r="DB31" s="65"/>
      <c r="DC31" s="65"/>
      <c r="DD31" s="65"/>
      <c r="DE31" s="65"/>
      <c r="DF31" s="65"/>
      <c r="DG31" s="65"/>
      <c r="DH31" s="65"/>
      <c r="DI31" s="65"/>
      <c r="DJ31" s="65"/>
      <c r="DK31" s="65"/>
      <c r="DL31" s="65"/>
      <c r="DM31" s="65"/>
      <c r="DN31" s="65"/>
      <c r="DO31" s="65"/>
      <c r="DP31" s="65"/>
      <c r="DQ31" s="65"/>
      <c r="DR31" s="65"/>
      <c r="DS31" s="65"/>
      <c r="DT31" s="65"/>
      <c r="DU31" s="65"/>
      <c r="DV31" s="65"/>
      <c r="DW31" s="65"/>
      <c r="DX31" s="65"/>
      <c r="DY31" s="65"/>
      <c r="DZ31" s="65"/>
      <c r="EA31" s="65"/>
      <c r="EB31" s="65"/>
      <c r="EC31" s="65"/>
      <c r="ED31" s="65"/>
      <c r="EE31" s="65"/>
      <c r="EF31" s="65"/>
      <c r="EG31" s="65"/>
      <c r="EH31" s="65"/>
      <c r="EI31" s="65"/>
      <c r="EJ31" s="65"/>
      <c r="EK31" s="65"/>
      <c r="EL31" s="65"/>
      <c r="EM31" s="65"/>
      <c r="EN31" s="65"/>
      <c r="EO31" s="65"/>
      <c r="EP31" s="65"/>
      <c r="EQ31" s="65"/>
      <c r="ER31" s="65"/>
      <c r="ES31" s="65"/>
      <c r="ET31" s="65"/>
      <c r="EU31" s="65"/>
      <c r="EV31" s="65"/>
      <c r="EW31" s="65"/>
      <c r="EX31" s="65"/>
      <c r="EY31" s="65"/>
      <c r="EZ31" s="65"/>
      <c r="FA31" s="65"/>
      <c r="FB31" s="65"/>
      <c r="FC31" s="65"/>
      <c r="FD31" s="65"/>
      <c r="FE31" s="65"/>
      <c r="FF31" s="65"/>
      <c r="FG31" s="65"/>
      <c r="FH31" s="65"/>
      <c r="FI31" s="65"/>
      <c r="FJ31" s="65"/>
      <c r="FK31" s="65"/>
      <c r="FL31" s="65"/>
      <c r="FM31" s="65"/>
      <c r="FN31" s="65"/>
      <c r="FO31" s="65"/>
      <c r="FP31" s="65"/>
      <c r="FQ31" s="65"/>
      <c r="FR31" s="65"/>
      <c r="FS31" s="65"/>
      <c r="FT31" s="65"/>
      <c r="FU31" s="65"/>
      <c r="FV31" s="65"/>
      <c r="FW31" s="65"/>
      <c r="FX31" s="65"/>
      <c r="FY31" s="65"/>
      <c r="FZ31" s="65"/>
      <c r="GA31" s="65"/>
      <c r="GB31" s="65"/>
      <c r="GC31" s="65"/>
      <c r="GD31" s="65"/>
      <c r="GE31" s="65"/>
      <c r="GF31" s="65"/>
      <c r="GG31" s="65"/>
      <c r="GH31" s="65"/>
      <c r="GI31" s="65"/>
      <c r="GJ31" s="65"/>
      <c r="GK31" s="65"/>
      <c r="GL31" s="65"/>
      <c r="GM31" s="65"/>
      <c r="GN31" s="65"/>
      <c r="GO31" s="65"/>
      <c r="GP31" s="65"/>
      <c r="GQ31" s="65"/>
      <c r="GR31" s="65"/>
      <c r="GS31" s="65"/>
      <c r="GT31" s="65"/>
      <c r="GU31" s="65"/>
      <c r="GV31" s="65"/>
      <c r="GW31" s="65"/>
      <c r="GX31" s="65"/>
      <c r="GY31" s="65"/>
      <c r="GZ31" s="65"/>
      <c r="HA31" s="65"/>
      <c r="HB31" s="65"/>
      <c r="HC31" s="65"/>
      <c r="HD31" s="65"/>
      <c r="HE31" s="65"/>
      <c r="HF31" s="65"/>
      <c r="HG31" s="65"/>
      <c r="HH31" s="65"/>
      <c r="HI31" s="65"/>
      <c r="HJ31" s="65"/>
      <c r="HK31" s="65"/>
      <c r="HL31" s="65"/>
      <c r="HM31" s="65"/>
      <c r="HN31" s="65"/>
      <c r="HO31" s="65"/>
      <c r="HP31" s="65"/>
      <c r="HQ31" s="65"/>
      <c r="HR31" s="65"/>
      <c r="HS31" s="65"/>
      <c r="HT31" s="65"/>
      <c r="HU31" s="65"/>
      <c r="HV31" s="65"/>
      <c r="HW31" s="65"/>
      <c r="HX31" s="65"/>
      <c r="HY31" s="65"/>
      <c r="HZ31" s="65"/>
      <c r="IA31" s="65"/>
      <c r="IB31" s="65"/>
      <c r="IC31" s="65"/>
      <c r="ID31" s="65"/>
      <c r="IE31" s="65"/>
      <c r="IF31" s="65"/>
      <c r="IG31" s="65"/>
      <c r="IH31" s="65"/>
      <c r="II31" s="65"/>
      <c r="IJ31" s="65"/>
      <c r="IK31" s="65"/>
      <c r="IL31" s="65"/>
      <c r="IM31" s="65"/>
      <c r="IN31" s="65"/>
      <c r="IO31" s="65"/>
      <c r="IP31" s="65"/>
      <c r="IQ31" s="65"/>
      <c r="IR31" s="65"/>
      <c r="IS31" s="65"/>
      <c r="IT31" s="65"/>
      <c r="IU31" s="65"/>
      <c r="IV31" s="65"/>
    </row>
    <row r="32" spans="1:256" ht="12" customHeight="1">
      <c r="A32" s="203"/>
      <c r="B32" s="28"/>
      <c r="C32" s="191"/>
      <c r="D32" s="189"/>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c r="AQ32" s="65"/>
      <c r="AR32" s="65"/>
      <c r="AS32" s="65"/>
      <c r="AT32" s="65"/>
      <c r="AU32" s="65"/>
      <c r="AV32" s="65"/>
      <c r="AW32" s="65"/>
      <c r="AX32" s="65"/>
      <c r="AY32" s="65"/>
      <c r="AZ32" s="65"/>
      <c r="BA32" s="65"/>
      <c r="BB32" s="65"/>
      <c r="BC32" s="65"/>
      <c r="BD32" s="65"/>
      <c r="BE32" s="65"/>
      <c r="BF32" s="65"/>
      <c r="BG32" s="65"/>
      <c r="BH32" s="65"/>
      <c r="BI32" s="65"/>
      <c r="BJ32" s="65"/>
      <c r="BK32" s="65"/>
      <c r="BL32" s="65"/>
      <c r="BM32" s="65"/>
      <c r="BN32" s="65"/>
      <c r="BO32" s="65"/>
      <c r="BP32" s="65"/>
      <c r="BQ32" s="65"/>
      <c r="BR32" s="65"/>
      <c r="BS32" s="65"/>
      <c r="BT32" s="65"/>
      <c r="BU32" s="65"/>
      <c r="BV32" s="65"/>
      <c r="BW32" s="65"/>
      <c r="BX32" s="65"/>
      <c r="BY32" s="65"/>
      <c r="BZ32" s="65"/>
      <c r="CA32" s="65"/>
      <c r="CB32" s="65"/>
      <c r="CC32" s="65"/>
      <c r="CD32" s="65"/>
      <c r="CE32" s="65"/>
      <c r="CF32" s="65"/>
      <c r="CG32" s="65"/>
      <c r="CH32" s="65"/>
      <c r="CI32" s="65"/>
      <c r="CJ32" s="65"/>
      <c r="CK32" s="65"/>
      <c r="CL32" s="65"/>
      <c r="CM32" s="65"/>
      <c r="CN32" s="65"/>
      <c r="CO32" s="65"/>
      <c r="CP32" s="65"/>
      <c r="CQ32" s="65"/>
      <c r="CR32" s="65"/>
      <c r="CS32" s="65"/>
      <c r="CT32" s="65"/>
      <c r="CU32" s="65"/>
      <c r="CV32" s="65"/>
      <c r="CW32" s="65"/>
      <c r="CX32" s="65"/>
      <c r="CY32" s="65"/>
      <c r="CZ32" s="65"/>
      <c r="DA32" s="65"/>
      <c r="DB32" s="65"/>
      <c r="DC32" s="65"/>
      <c r="DD32" s="65"/>
      <c r="DE32" s="65"/>
      <c r="DF32" s="65"/>
      <c r="DG32" s="65"/>
      <c r="DH32" s="65"/>
      <c r="DI32" s="65"/>
      <c r="DJ32" s="65"/>
      <c r="DK32" s="65"/>
      <c r="DL32" s="65"/>
      <c r="DM32" s="65"/>
      <c r="DN32" s="65"/>
      <c r="DO32" s="65"/>
      <c r="DP32" s="65"/>
      <c r="DQ32" s="65"/>
      <c r="DR32" s="65"/>
      <c r="DS32" s="65"/>
      <c r="DT32" s="65"/>
      <c r="DU32" s="65"/>
      <c r="DV32" s="65"/>
      <c r="DW32" s="65"/>
      <c r="DX32" s="65"/>
      <c r="DY32" s="65"/>
      <c r="DZ32" s="65"/>
      <c r="EA32" s="65"/>
      <c r="EB32" s="65"/>
      <c r="EC32" s="65"/>
      <c r="ED32" s="65"/>
      <c r="EE32" s="65"/>
      <c r="EF32" s="65"/>
      <c r="EG32" s="65"/>
      <c r="EH32" s="65"/>
      <c r="EI32" s="65"/>
      <c r="EJ32" s="65"/>
      <c r="EK32" s="65"/>
      <c r="EL32" s="65"/>
      <c r="EM32" s="65"/>
      <c r="EN32" s="65"/>
      <c r="EO32" s="65"/>
      <c r="EP32" s="65"/>
      <c r="EQ32" s="65"/>
      <c r="ER32" s="65"/>
      <c r="ES32" s="65"/>
      <c r="ET32" s="65"/>
      <c r="EU32" s="65"/>
      <c r="EV32" s="65"/>
      <c r="EW32" s="65"/>
      <c r="EX32" s="65"/>
      <c r="EY32" s="65"/>
      <c r="EZ32" s="65"/>
      <c r="FA32" s="65"/>
      <c r="FB32" s="65"/>
      <c r="FC32" s="65"/>
      <c r="FD32" s="65"/>
      <c r="FE32" s="65"/>
      <c r="FF32" s="65"/>
      <c r="FG32" s="65"/>
      <c r="FH32" s="65"/>
      <c r="FI32" s="65"/>
      <c r="FJ32" s="65"/>
      <c r="FK32" s="65"/>
      <c r="FL32" s="65"/>
      <c r="FM32" s="65"/>
      <c r="FN32" s="65"/>
      <c r="FO32" s="65"/>
      <c r="FP32" s="65"/>
      <c r="FQ32" s="65"/>
      <c r="FR32" s="65"/>
      <c r="FS32" s="65"/>
      <c r="FT32" s="65"/>
      <c r="FU32" s="65"/>
      <c r="FV32" s="65"/>
      <c r="FW32" s="65"/>
      <c r="FX32" s="65"/>
      <c r="FY32" s="65"/>
      <c r="FZ32" s="65"/>
      <c r="GA32" s="65"/>
      <c r="GB32" s="65"/>
      <c r="GC32" s="65"/>
      <c r="GD32" s="65"/>
      <c r="GE32" s="65"/>
      <c r="GF32" s="65"/>
      <c r="GG32" s="65"/>
      <c r="GH32" s="65"/>
      <c r="GI32" s="65"/>
      <c r="GJ32" s="65"/>
      <c r="GK32" s="65"/>
      <c r="GL32" s="65"/>
      <c r="GM32" s="65"/>
      <c r="GN32" s="65"/>
      <c r="GO32" s="65"/>
      <c r="GP32" s="65"/>
      <c r="GQ32" s="65"/>
      <c r="GR32" s="65"/>
      <c r="GS32" s="65"/>
      <c r="GT32" s="65"/>
      <c r="GU32" s="65"/>
      <c r="GV32" s="65"/>
      <c r="GW32" s="65"/>
      <c r="GX32" s="65"/>
      <c r="GY32" s="65"/>
      <c r="GZ32" s="65"/>
      <c r="HA32" s="65"/>
      <c r="HB32" s="65"/>
      <c r="HC32" s="65"/>
      <c r="HD32" s="65"/>
      <c r="HE32" s="65"/>
      <c r="HF32" s="65"/>
      <c r="HG32" s="65"/>
      <c r="HH32" s="65"/>
      <c r="HI32" s="65"/>
      <c r="HJ32" s="65"/>
      <c r="HK32" s="65"/>
      <c r="HL32" s="65"/>
      <c r="HM32" s="65"/>
      <c r="HN32" s="65"/>
      <c r="HO32" s="65"/>
      <c r="HP32" s="65"/>
      <c r="HQ32" s="65"/>
      <c r="HR32" s="65"/>
      <c r="HS32" s="65"/>
      <c r="HT32" s="65"/>
      <c r="HU32" s="65"/>
      <c r="HV32" s="65"/>
      <c r="HW32" s="65"/>
      <c r="HX32" s="65"/>
      <c r="HY32" s="65"/>
      <c r="HZ32" s="65"/>
      <c r="IA32" s="65"/>
      <c r="IB32" s="65"/>
      <c r="IC32" s="65"/>
      <c r="ID32" s="65"/>
      <c r="IE32" s="65"/>
      <c r="IF32" s="65"/>
      <c r="IG32" s="65"/>
      <c r="IH32" s="65"/>
      <c r="II32" s="65"/>
      <c r="IJ32" s="65"/>
      <c r="IK32" s="65"/>
      <c r="IL32" s="65"/>
      <c r="IM32" s="65"/>
      <c r="IN32" s="65"/>
      <c r="IO32" s="65"/>
      <c r="IP32" s="65"/>
      <c r="IQ32" s="65"/>
      <c r="IR32" s="65"/>
      <c r="IS32" s="65"/>
      <c r="IT32" s="65"/>
      <c r="IU32" s="65"/>
      <c r="IV32" s="65"/>
    </row>
    <row r="33" spans="1:256" ht="12" customHeight="1">
      <c r="A33" s="203"/>
      <c r="B33" s="28"/>
      <c r="C33" s="191"/>
      <c r="D33" s="189"/>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c r="AQ33" s="65"/>
      <c r="AR33" s="65"/>
      <c r="AS33" s="65"/>
      <c r="AT33" s="65"/>
      <c r="AU33" s="65"/>
      <c r="AV33" s="65"/>
      <c r="AW33" s="65"/>
      <c r="AX33" s="65"/>
      <c r="AY33" s="65"/>
      <c r="AZ33" s="65"/>
      <c r="BA33" s="65"/>
      <c r="BB33" s="65"/>
      <c r="BC33" s="65"/>
      <c r="BD33" s="65"/>
      <c r="BE33" s="65"/>
      <c r="BF33" s="65"/>
      <c r="BG33" s="65"/>
      <c r="BH33" s="65"/>
      <c r="BI33" s="65"/>
      <c r="BJ33" s="65"/>
      <c r="BK33" s="65"/>
      <c r="BL33" s="65"/>
      <c r="BM33" s="65"/>
      <c r="BN33" s="65"/>
      <c r="BO33" s="65"/>
      <c r="BP33" s="65"/>
      <c r="BQ33" s="65"/>
      <c r="BR33" s="65"/>
      <c r="BS33" s="65"/>
      <c r="BT33" s="65"/>
      <c r="BU33" s="65"/>
      <c r="BV33" s="65"/>
      <c r="BW33" s="65"/>
      <c r="BX33" s="65"/>
      <c r="BY33" s="65"/>
      <c r="BZ33" s="65"/>
      <c r="CA33" s="65"/>
      <c r="CB33" s="65"/>
      <c r="CC33" s="65"/>
      <c r="CD33" s="65"/>
      <c r="CE33" s="65"/>
      <c r="CF33" s="65"/>
      <c r="CG33" s="65"/>
      <c r="CH33" s="65"/>
      <c r="CI33" s="65"/>
      <c r="CJ33" s="65"/>
      <c r="CK33" s="65"/>
      <c r="CL33" s="65"/>
      <c r="CM33" s="65"/>
      <c r="CN33" s="65"/>
      <c r="CO33" s="65"/>
      <c r="CP33" s="65"/>
      <c r="CQ33" s="65"/>
      <c r="CR33" s="65"/>
      <c r="CS33" s="65"/>
      <c r="CT33" s="65"/>
      <c r="CU33" s="65"/>
      <c r="CV33" s="65"/>
      <c r="CW33" s="65"/>
      <c r="CX33" s="65"/>
      <c r="CY33" s="65"/>
      <c r="CZ33" s="65"/>
      <c r="DA33" s="65"/>
      <c r="DB33" s="65"/>
      <c r="DC33" s="65"/>
      <c r="DD33" s="65"/>
      <c r="DE33" s="65"/>
      <c r="DF33" s="65"/>
      <c r="DG33" s="65"/>
      <c r="DH33" s="65"/>
      <c r="DI33" s="65"/>
      <c r="DJ33" s="65"/>
      <c r="DK33" s="65"/>
      <c r="DL33" s="65"/>
      <c r="DM33" s="65"/>
      <c r="DN33" s="65"/>
      <c r="DO33" s="65"/>
      <c r="DP33" s="65"/>
      <c r="DQ33" s="65"/>
      <c r="DR33" s="65"/>
      <c r="DS33" s="65"/>
      <c r="DT33" s="65"/>
      <c r="DU33" s="65"/>
      <c r="DV33" s="65"/>
      <c r="DW33" s="65"/>
      <c r="DX33" s="65"/>
      <c r="DY33" s="65"/>
      <c r="DZ33" s="65"/>
      <c r="EA33" s="65"/>
      <c r="EB33" s="65"/>
      <c r="EC33" s="65"/>
      <c r="ED33" s="65"/>
      <c r="EE33" s="65"/>
      <c r="EF33" s="65"/>
      <c r="EG33" s="65"/>
      <c r="EH33" s="65"/>
      <c r="EI33" s="65"/>
      <c r="EJ33" s="65"/>
      <c r="EK33" s="65"/>
      <c r="EL33" s="65"/>
      <c r="EM33" s="65"/>
      <c r="EN33" s="65"/>
      <c r="EO33" s="65"/>
      <c r="EP33" s="65"/>
      <c r="EQ33" s="65"/>
      <c r="ER33" s="65"/>
      <c r="ES33" s="65"/>
      <c r="ET33" s="65"/>
      <c r="EU33" s="65"/>
      <c r="EV33" s="65"/>
      <c r="EW33" s="65"/>
      <c r="EX33" s="65"/>
      <c r="EY33" s="65"/>
      <c r="EZ33" s="65"/>
      <c r="FA33" s="65"/>
      <c r="FB33" s="65"/>
      <c r="FC33" s="65"/>
      <c r="FD33" s="65"/>
      <c r="FE33" s="65"/>
      <c r="FF33" s="65"/>
      <c r="FG33" s="65"/>
      <c r="FH33" s="65"/>
      <c r="FI33" s="65"/>
      <c r="FJ33" s="65"/>
      <c r="FK33" s="65"/>
      <c r="FL33" s="65"/>
      <c r="FM33" s="65"/>
      <c r="FN33" s="65"/>
      <c r="FO33" s="65"/>
      <c r="FP33" s="65"/>
      <c r="FQ33" s="65"/>
      <c r="FR33" s="65"/>
      <c r="FS33" s="65"/>
      <c r="FT33" s="65"/>
      <c r="FU33" s="65"/>
      <c r="FV33" s="65"/>
      <c r="FW33" s="65"/>
      <c r="FX33" s="65"/>
      <c r="FY33" s="65"/>
      <c r="FZ33" s="65"/>
      <c r="GA33" s="65"/>
      <c r="GB33" s="65"/>
      <c r="GC33" s="65"/>
      <c r="GD33" s="65"/>
      <c r="GE33" s="65"/>
      <c r="GF33" s="65"/>
      <c r="GG33" s="65"/>
      <c r="GH33" s="65"/>
      <c r="GI33" s="65"/>
      <c r="GJ33" s="65"/>
      <c r="GK33" s="65"/>
      <c r="GL33" s="65"/>
      <c r="GM33" s="65"/>
      <c r="GN33" s="65"/>
      <c r="GO33" s="65"/>
      <c r="GP33" s="65"/>
      <c r="GQ33" s="65"/>
      <c r="GR33" s="65"/>
      <c r="GS33" s="65"/>
      <c r="GT33" s="65"/>
      <c r="GU33" s="65"/>
      <c r="GV33" s="65"/>
      <c r="GW33" s="65"/>
      <c r="GX33" s="65"/>
      <c r="GY33" s="65"/>
      <c r="GZ33" s="65"/>
      <c r="HA33" s="65"/>
      <c r="HB33" s="65"/>
      <c r="HC33" s="65"/>
      <c r="HD33" s="65"/>
      <c r="HE33" s="65"/>
      <c r="HF33" s="65"/>
      <c r="HG33" s="65"/>
      <c r="HH33" s="65"/>
      <c r="HI33" s="65"/>
      <c r="HJ33" s="65"/>
      <c r="HK33" s="65"/>
      <c r="HL33" s="65"/>
      <c r="HM33" s="65"/>
      <c r="HN33" s="65"/>
      <c r="HO33" s="65"/>
      <c r="HP33" s="65"/>
      <c r="HQ33" s="65"/>
      <c r="HR33" s="65"/>
      <c r="HS33" s="65"/>
      <c r="HT33" s="65"/>
      <c r="HU33" s="65"/>
      <c r="HV33" s="65"/>
      <c r="HW33" s="65"/>
      <c r="HX33" s="65"/>
      <c r="HY33" s="65"/>
      <c r="HZ33" s="65"/>
      <c r="IA33" s="65"/>
      <c r="IB33" s="65"/>
      <c r="IC33" s="65"/>
      <c r="ID33" s="65"/>
      <c r="IE33" s="65"/>
      <c r="IF33" s="65"/>
      <c r="IG33" s="65"/>
      <c r="IH33" s="65"/>
      <c r="II33" s="65"/>
      <c r="IJ33" s="65"/>
      <c r="IK33" s="65"/>
      <c r="IL33" s="65"/>
      <c r="IM33" s="65"/>
      <c r="IN33" s="65"/>
      <c r="IO33" s="65"/>
      <c r="IP33" s="65"/>
      <c r="IQ33" s="65"/>
      <c r="IR33" s="65"/>
      <c r="IS33" s="65"/>
      <c r="IT33" s="65"/>
      <c r="IU33" s="65"/>
      <c r="IV33" s="65"/>
    </row>
    <row r="34" spans="1:256" ht="12" customHeight="1">
      <c r="A34" s="203"/>
      <c r="B34" s="28"/>
      <c r="C34" s="191"/>
      <c r="D34" s="189"/>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c r="AQ34" s="65"/>
      <c r="AR34" s="65"/>
      <c r="AS34" s="65"/>
      <c r="AT34" s="65"/>
      <c r="AU34" s="65"/>
      <c r="AV34" s="65"/>
      <c r="AW34" s="65"/>
      <c r="AX34" s="65"/>
      <c r="AY34" s="65"/>
      <c r="AZ34" s="65"/>
      <c r="BA34" s="65"/>
      <c r="BB34" s="65"/>
      <c r="BC34" s="65"/>
      <c r="BD34" s="65"/>
      <c r="BE34" s="65"/>
      <c r="BF34" s="65"/>
      <c r="BG34" s="65"/>
      <c r="BH34" s="65"/>
      <c r="BI34" s="65"/>
      <c r="BJ34" s="65"/>
      <c r="BK34" s="65"/>
      <c r="BL34" s="65"/>
      <c r="BM34" s="65"/>
      <c r="BN34" s="65"/>
      <c r="BO34" s="65"/>
      <c r="BP34" s="65"/>
      <c r="BQ34" s="65"/>
      <c r="BR34" s="65"/>
      <c r="BS34" s="65"/>
      <c r="BT34" s="65"/>
      <c r="BU34" s="65"/>
      <c r="BV34" s="65"/>
      <c r="BW34" s="65"/>
      <c r="BX34" s="65"/>
      <c r="BY34" s="65"/>
      <c r="BZ34" s="65"/>
      <c r="CA34" s="65"/>
      <c r="CB34" s="65"/>
      <c r="CC34" s="65"/>
      <c r="CD34" s="65"/>
      <c r="CE34" s="65"/>
      <c r="CF34" s="65"/>
      <c r="CG34" s="65"/>
      <c r="CH34" s="65"/>
      <c r="CI34" s="65"/>
      <c r="CJ34" s="65"/>
      <c r="CK34" s="65"/>
      <c r="CL34" s="65"/>
      <c r="CM34" s="65"/>
      <c r="CN34" s="65"/>
      <c r="CO34" s="65"/>
      <c r="CP34" s="65"/>
      <c r="CQ34" s="65"/>
      <c r="CR34" s="65"/>
      <c r="CS34" s="65"/>
      <c r="CT34" s="65"/>
      <c r="CU34" s="65"/>
      <c r="CV34" s="65"/>
      <c r="CW34" s="65"/>
      <c r="CX34" s="65"/>
      <c r="CY34" s="65"/>
      <c r="CZ34" s="65"/>
      <c r="DA34" s="65"/>
      <c r="DB34" s="65"/>
      <c r="DC34" s="65"/>
      <c r="DD34" s="65"/>
      <c r="DE34" s="65"/>
      <c r="DF34" s="65"/>
      <c r="DG34" s="65"/>
      <c r="DH34" s="65"/>
      <c r="DI34" s="65"/>
      <c r="DJ34" s="65"/>
      <c r="DK34" s="65"/>
      <c r="DL34" s="65"/>
      <c r="DM34" s="65"/>
      <c r="DN34" s="65"/>
      <c r="DO34" s="65"/>
      <c r="DP34" s="65"/>
      <c r="DQ34" s="65"/>
      <c r="DR34" s="65"/>
      <c r="DS34" s="65"/>
      <c r="DT34" s="65"/>
      <c r="DU34" s="65"/>
      <c r="DV34" s="65"/>
      <c r="DW34" s="65"/>
      <c r="DX34" s="65"/>
      <c r="DY34" s="65"/>
      <c r="DZ34" s="65"/>
      <c r="EA34" s="65"/>
      <c r="EB34" s="65"/>
      <c r="EC34" s="65"/>
      <c r="ED34" s="65"/>
      <c r="EE34" s="65"/>
      <c r="EF34" s="65"/>
      <c r="EG34" s="65"/>
      <c r="EH34" s="65"/>
      <c r="EI34" s="65"/>
      <c r="EJ34" s="65"/>
      <c r="EK34" s="65"/>
      <c r="EL34" s="65"/>
      <c r="EM34" s="65"/>
      <c r="EN34" s="65"/>
      <c r="EO34" s="65"/>
      <c r="EP34" s="65"/>
      <c r="EQ34" s="65"/>
      <c r="ER34" s="65"/>
      <c r="ES34" s="65"/>
      <c r="ET34" s="65"/>
      <c r="EU34" s="65"/>
      <c r="EV34" s="65"/>
      <c r="EW34" s="65"/>
      <c r="EX34" s="65"/>
      <c r="EY34" s="65"/>
      <c r="EZ34" s="65"/>
      <c r="FA34" s="65"/>
      <c r="FB34" s="65"/>
      <c r="FC34" s="65"/>
      <c r="FD34" s="65"/>
      <c r="FE34" s="65"/>
      <c r="FF34" s="65"/>
      <c r="FG34" s="65"/>
      <c r="FH34" s="65"/>
      <c r="FI34" s="65"/>
      <c r="FJ34" s="65"/>
      <c r="FK34" s="65"/>
      <c r="FL34" s="65"/>
      <c r="FM34" s="65"/>
      <c r="FN34" s="65"/>
      <c r="FO34" s="65"/>
      <c r="FP34" s="65"/>
      <c r="FQ34" s="65"/>
      <c r="FR34" s="65"/>
      <c r="FS34" s="65"/>
      <c r="FT34" s="65"/>
      <c r="FU34" s="65"/>
      <c r="FV34" s="65"/>
      <c r="FW34" s="65"/>
      <c r="FX34" s="65"/>
      <c r="FY34" s="65"/>
      <c r="FZ34" s="65"/>
      <c r="GA34" s="65"/>
      <c r="GB34" s="65"/>
      <c r="GC34" s="65"/>
      <c r="GD34" s="65"/>
      <c r="GE34" s="65"/>
      <c r="GF34" s="65"/>
      <c r="GG34" s="65"/>
      <c r="GH34" s="65"/>
      <c r="GI34" s="65"/>
      <c r="GJ34" s="65"/>
      <c r="GK34" s="65"/>
      <c r="GL34" s="65"/>
      <c r="GM34" s="65"/>
      <c r="GN34" s="65"/>
      <c r="GO34" s="65"/>
      <c r="GP34" s="65"/>
      <c r="GQ34" s="65"/>
      <c r="GR34" s="65"/>
      <c r="GS34" s="65"/>
      <c r="GT34" s="65"/>
      <c r="GU34" s="65"/>
      <c r="GV34" s="65"/>
      <c r="GW34" s="65"/>
      <c r="GX34" s="65"/>
      <c r="GY34" s="65"/>
      <c r="GZ34" s="65"/>
      <c r="HA34" s="65"/>
      <c r="HB34" s="65"/>
      <c r="HC34" s="65"/>
      <c r="HD34" s="65"/>
      <c r="HE34" s="65"/>
      <c r="HF34" s="65"/>
      <c r="HG34" s="65"/>
      <c r="HH34" s="65"/>
      <c r="HI34" s="65"/>
      <c r="HJ34" s="65"/>
      <c r="HK34" s="65"/>
      <c r="HL34" s="65"/>
      <c r="HM34" s="65"/>
      <c r="HN34" s="65"/>
      <c r="HO34" s="65"/>
      <c r="HP34" s="65"/>
      <c r="HQ34" s="65"/>
      <c r="HR34" s="65"/>
      <c r="HS34" s="65"/>
      <c r="HT34" s="65"/>
      <c r="HU34" s="65"/>
      <c r="HV34" s="65"/>
      <c r="HW34" s="65"/>
      <c r="HX34" s="65"/>
      <c r="HY34" s="65"/>
      <c r="HZ34" s="65"/>
      <c r="IA34" s="65"/>
      <c r="IB34" s="65"/>
      <c r="IC34" s="65"/>
      <c r="ID34" s="65"/>
      <c r="IE34" s="65"/>
      <c r="IF34" s="65"/>
      <c r="IG34" s="65"/>
      <c r="IH34" s="65"/>
      <c r="II34" s="65"/>
      <c r="IJ34" s="65"/>
      <c r="IK34" s="65"/>
      <c r="IL34" s="65"/>
      <c r="IM34" s="65"/>
      <c r="IN34" s="65"/>
      <c r="IO34" s="65"/>
      <c r="IP34" s="65"/>
      <c r="IQ34" s="65"/>
      <c r="IR34" s="65"/>
      <c r="IS34" s="65"/>
      <c r="IT34" s="65"/>
      <c r="IU34" s="65"/>
      <c r="IV34" s="65"/>
    </row>
    <row r="35" spans="1:256" ht="12" customHeight="1">
      <c r="A35" s="262"/>
      <c r="B35" s="263"/>
      <c r="C35" s="264"/>
      <c r="D35" s="2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c r="AQ35" s="65"/>
      <c r="AR35" s="65"/>
      <c r="AS35" s="65"/>
      <c r="AT35" s="65"/>
      <c r="AU35" s="65"/>
      <c r="AV35" s="65"/>
      <c r="AW35" s="65"/>
      <c r="AX35" s="65"/>
      <c r="AY35" s="65"/>
      <c r="AZ35" s="65"/>
      <c r="BA35" s="65"/>
      <c r="BB35" s="65"/>
      <c r="BC35" s="65"/>
      <c r="BD35" s="65"/>
      <c r="BE35" s="65"/>
      <c r="BF35" s="65"/>
      <c r="BG35" s="65"/>
      <c r="BH35" s="65"/>
      <c r="BI35" s="65"/>
      <c r="BJ35" s="65"/>
      <c r="BK35" s="65"/>
      <c r="BL35" s="65"/>
      <c r="BM35" s="65"/>
      <c r="BN35" s="65"/>
      <c r="BO35" s="65"/>
      <c r="BP35" s="65"/>
      <c r="BQ35" s="65"/>
      <c r="BR35" s="65"/>
      <c r="BS35" s="65"/>
      <c r="BT35" s="65"/>
      <c r="BU35" s="65"/>
      <c r="BV35" s="65"/>
      <c r="BW35" s="65"/>
      <c r="BX35" s="65"/>
      <c r="BY35" s="65"/>
      <c r="BZ35" s="65"/>
      <c r="CA35" s="65"/>
      <c r="CB35" s="65"/>
      <c r="CC35" s="65"/>
      <c r="CD35" s="65"/>
      <c r="CE35" s="65"/>
      <c r="CF35" s="65"/>
      <c r="CG35" s="65"/>
      <c r="CH35" s="65"/>
      <c r="CI35" s="65"/>
      <c r="CJ35" s="65"/>
      <c r="CK35" s="65"/>
      <c r="CL35" s="65"/>
      <c r="CM35" s="65"/>
      <c r="CN35" s="65"/>
      <c r="CO35" s="65"/>
      <c r="CP35" s="65"/>
      <c r="CQ35" s="65"/>
      <c r="CR35" s="65"/>
      <c r="CS35" s="65"/>
      <c r="CT35" s="65"/>
      <c r="CU35" s="65"/>
      <c r="CV35" s="65"/>
      <c r="CW35" s="65"/>
      <c r="CX35" s="65"/>
      <c r="CY35" s="65"/>
      <c r="CZ35" s="65"/>
      <c r="DA35" s="65"/>
      <c r="DB35" s="65"/>
      <c r="DC35" s="65"/>
      <c r="DD35" s="65"/>
      <c r="DE35" s="65"/>
      <c r="DF35" s="65"/>
      <c r="DG35" s="65"/>
      <c r="DH35" s="65"/>
      <c r="DI35" s="65"/>
      <c r="DJ35" s="65"/>
      <c r="DK35" s="65"/>
      <c r="DL35" s="65"/>
      <c r="DM35" s="65"/>
      <c r="DN35" s="65"/>
      <c r="DO35" s="65"/>
      <c r="DP35" s="65"/>
      <c r="DQ35" s="65"/>
      <c r="DR35" s="65"/>
      <c r="DS35" s="65"/>
      <c r="DT35" s="65"/>
      <c r="DU35" s="65"/>
      <c r="DV35" s="65"/>
      <c r="DW35" s="65"/>
      <c r="DX35" s="65"/>
      <c r="DY35" s="65"/>
      <c r="DZ35" s="65"/>
      <c r="EA35" s="65"/>
      <c r="EB35" s="65"/>
      <c r="EC35" s="65"/>
      <c r="ED35" s="65"/>
      <c r="EE35" s="65"/>
      <c r="EF35" s="65"/>
      <c r="EG35" s="65"/>
      <c r="EH35" s="65"/>
      <c r="EI35" s="65"/>
      <c r="EJ35" s="65"/>
      <c r="EK35" s="65"/>
      <c r="EL35" s="65"/>
      <c r="EM35" s="65"/>
      <c r="EN35" s="65"/>
      <c r="EO35" s="65"/>
      <c r="EP35" s="65"/>
      <c r="EQ35" s="65"/>
      <c r="ER35" s="65"/>
      <c r="ES35" s="65"/>
      <c r="ET35" s="65"/>
      <c r="EU35" s="65"/>
      <c r="EV35" s="65"/>
      <c r="EW35" s="65"/>
      <c r="EX35" s="65"/>
      <c r="EY35" s="65"/>
      <c r="EZ35" s="65"/>
      <c r="FA35" s="65"/>
      <c r="FB35" s="65"/>
      <c r="FC35" s="65"/>
      <c r="FD35" s="65"/>
      <c r="FE35" s="65"/>
      <c r="FF35" s="65"/>
      <c r="FG35" s="65"/>
      <c r="FH35" s="65"/>
      <c r="FI35" s="65"/>
      <c r="FJ35" s="65"/>
      <c r="FK35" s="65"/>
      <c r="FL35" s="65"/>
      <c r="FM35" s="65"/>
      <c r="FN35" s="65"/>
      <c r="FO35" s="65"/>
      <c r="FP35" s="65"/>
      <c r="FQ35" s="65"/>
      <c r="FR35" s="65"/>
      <c r="FS35" s="65"/>
      <c r="FT35" s="65"/>
      <c r="FU35" s="65"/>
      <c r="FV35" s="65"/>
      <c r="FW35" s="65"/>
      <c r="FX35" s="65"/>
      <c r="FY35" s="65"/>
      <c r="FZ35" s="65"/>
      <c r="GA35" s="65"/>
      <c r="GB35" s="65"/>
      <c r="GC35" s="65"/>
      <c r="GD35" s="65"/>
      <c r="GE35" s="65"/>
      <c r="GF35" s="65"/>
      <c r="GG35" s="65"/>
      <c r="GH35" s="65"/>
      <c r="GI35" s="65"/>
      <c r="GJ35" s="65"/>
      <c r="GK35" s="65"/>
      <c r="GL35" s="65"/>
      <c r="GM35" s="65"/>
      <c r="GN35" s="65"/>
      <c r="GO35" s="65"/>
      <c r="GP35" s="65"/>
      <c r="GQ35" s="65"/>
      <c r="GR35" s="65"/>
      <c r="GS35" s="65"/>
      <c r="GT35" s="65"/>
      <c r="GU35" s="65"/>
      <c r="GV35" s="65"/>
      <c r="GW35" s="65"/>
      <c r="GX35" s="65"/>
      <c r="GY35" s="65"/>
      <c r="GZ35" s="65"/>
      <c r="HA35" s="65"/>
      <c r="HB35" s="65"/>
      <c r="HC35" s="65"/>
      <c r="HD35" s="65"/>
      <c r="HE35" s="65"/>
      <c r="HF35" s="65"/>
      <c r="HG35" s="65"/>
      <c r="HH35" s="65"/>
      <c r="HI35" s="65"/>
      <c r="HJ35" s="65"/>
      <c r="HK35" s="65"/>
      <c r="HL35" s="65"/>
      <c r="HM35" s="65"/>
      <c r="HN35" s="65"/>
      <c r="HO35" s="65"/>
      <c r="HP35" s="65"/>
      <c r="HQ35" s="65"/>
      <c r="HR35" s="65"/>
      <c r="HS35" s="65"/>
      <c r="HT35" s="65"/>
      <c r="HU35" s="65"/>
      <c r="HV35" s="65"/>
      <c r="HW35" s="65"/>
      <c r="HX35" s="65"/>
      <c r="HY35" s="65"/>
      <c r="HZ35" s="65"/>
      <c r="IA35" s="65"/>
      <c r="IB35" s="65"/>
      <c r="IC35" s="65"/>
      <c r="ID35" s="65"/>
      <c r="IE35" s="65"/>
      <c r="IF35" s="65"/>
      <c r="IG35" s="65"/>
      <c r="IH35" s="65"/>
      <c r="II35" s="65"/>
      <c r="IJ35" s="65"/>
      <c r="IK35" s="65"/>
      <c r="IL35" s="65"/>
      <c r="IM35" s="65"/>
      <c r="IN35" s="65"/>
      <c r="IO35" s="65"/>
      <c r="IP35" s="65"/>
      <c r="IQ35" s="65"/>
      <c r="IR35" s="65"/>
      <c r="IS35" s="65"/>
      <c r="IT35" s="65"/>
      <c r="IU35" s="65"/>
      <c r="IV35" s="65"/>
    </row>
    <row r="36" spans="1:256" ht="15.75">
      <c r="A36" s="254"/>
      <c r="B36" s="255"/>
      <c r="C36" s="255"/>
      <c r="D36" s="256"/>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c r="AQ36" s="65"/>
      <c r="AR36" s="65"/>
      <c r="AS36" s="65"/>
      <c r="AT36" s="65"/>
      <c r="AU36" s="65"/>
      <c r="AV36" s="65"/>
      <c r="AW36" s="65"/>
      <c r="AX36" s="65"/>
      <c r="AY36" s="65"/>
      <c r="AZ36" s="65"/>
      <c r="BA36" s="65"/>
      <c r="BB36" s="65"/>
      <c r="BC36" s="65"/>
      <c r="BD36" s="65"/>
      <c r="BE36" s="65"/>
      <c r="BF36" s="65"/>
      <c r="BG36" s="65"/>
      <c r="BH36" s="65"/>
      <c r="BI36" s="65"/>
      <c r="BJ36" s="65"/>
      <c r="BK36" s="65"/>
      <c r="BL36" s="65"/>
      <c r="BM36" s="65"/>
      <c r="BN36" s="65"/>
      <c r="BO36" s="65"/>
      <c r="BP36" s="65"/>
      <c r="BQ36" s="65"/>
      <c r="BR36" s="65"/>
      <c r="BS36" s="65"/>
      <c r="BT36" s="65"/>
      <c r="BU36" s="65"/>
      <c r="BV36" s="65"/>
      <c r="BW36" s="65"/>
      <c r="BX36" s="65"/>
      <c r="BY36" s="65"/>
      <c r="BZ36" s="65"/>
      <c r="CA36" s="65"/>
      <c r="CB36" s="65"/>
      <c r="CC36" s="65"/>
      <c r="CD36" s="65"/>
      <c r="CE36" s="65"/>
      <c r="CF36" s="65"/>
      <c r="CG36" s="65"/>
      <c r="CH36" s="65"/>
      <c r="CI36" s="65"/>
      <c r="CJ36" s="65"/>
      <c r="CK36" s="65"/>
      <c r="CL36" s="65"/>
      <c r="CM36" s="65"/>
      <c r="CN36" s="65"/>
      <c r="CO36" s="65"/>
      <c r="CP36" s="65"/>
      <c r="CQ36" s="65"/>
      <c r="CR36" s="65"/>
      <c r="CS36" s="65"/>
      <c r="CT36" s="65"/>
      <c r="CU36" s="65"/>
      <c r="CV36" s="65"/>
      <c r="CW36" s="65"/>
      <c r="CX36" s="65"/>
      <c r="CY36" s="65"/>
      <c r="CZ36" s="65"/>
      <c r="DA36" s="65"/>
      <c r="DB36" s="65"/>
      <c r="DC36" s="65"/>
      <c r="DD36" s="65"/>
      <c r="DE36" s="65"/>
      <c r="DF36" s="65"/>
      <c r="DG36" s="65"/>
      <c r="DH36" s="65"/>
      <c r="DI36" s="65"/>
      <c r="DJ36" s="65"/>
      <c r="DK36" s="65"/>
      <c r="DL36" s="65"/>
      <c r="DM36" s="65"/>
      <c r="DN36" s="65"/>
      <c r="DO36" s="65"/>
      <c r="DP36" s="65"/>
      <c r="DQ36" s="65"/>
      <c r="DR36" s="65"/>
      <c r="DS36" s="65"/>
      <c r="DT36" s="65"/>
      <c r="DU36" s="65"/>
      <c r="DV36" s="65"/>
      <c r="DW36" s="65"/>
      <c r="DX36" s="65"/>
      <c r="DY36" s="65"/>
      <c r="DZ36" s="65"/>
      <c r="EA36" s="65"/>
      <c r="EB36" s="65"/>
      <c r="EC36" s="65"/>
      <c r="ED36" s="65"/>
      <c r="EE36" s="65"/>
      <c r="EF36" s="65"/>
      <c r="EG36" s="65"/>
      <c r="EH36" s="65"/>
      <c r="EI36" s="65"/>
      <c r="EJ36" s="65"/>
      <c r="EK36" s="65"/>
      <c r="EL36" s="65"/>
      <c r="EM36" s="65"/>
      <c r="EN36" s="65"/>
      <c r="EO36" s="65"/>
      <c r="EP36" s="65"/>
      <c r="EQ36" s="65"/>
      <c r="ER36" s="65"/>
      <c r="ES36" s="65"/>
      <c r="ET36" s="65"/>
      <c r="EU36" s="65"/>
      <c r="EV36" s="65"/>
      <c r="EW36" s="65"/>
      <c r="EX36" s="65"/>
      <c r="EY36" s="65"/>
      <c r="EZ36" s="65"/>
      <c r="FA36" s="65"/>
      <c r="FB36" s="65"/>
      <c r="FC36" s="65"/>
      <c r="FD36" s="65"/>
      <c r="FE36" s="65"/>
      <c r="FF36" s="65"/>
      <c r="FG36" s="65"/>
      <c r="FH36" s="65"/>
      <c r="FI36" s="65"/>
      <c r="FJ36" s="65"/>
      <c r="FK36" s="65"/>
      <c r="FL36" s="65"/>
      <c r="FM36" s="65"/>
      <c r="FN36" s="65"/>
      <c r="FO36" s="65"/>
      <c r="FP36" s="65"/>
      <c r="FQ36" s="65"/>
      <c r="FR36" s="65"/>
      <c r="FS36" s="65"/>
      <c r="FT36" s="65"/>
      <c r="FU36" s="65"/>
      <c r="FV36" s="65"/>
      <c r="FW36" s="65"/>
      <c r="FX36" s="65"/>
      <c r="FY36" s="65"/>
      <c r="FZ36" s="65"/>
      <c r="GA36" s="65"/>
      <c r="GB36" s="65"/>
      <c r="GC36" s="65"/>
      <c r="GD36" s="65"/>
      <c r="GE36" s="65"/>
      <c r="GF36" s="65"/>
      <c r="GG36" s="65"/>
      <c r="GH36" s="65"/>
      <c r="GI36" s="65"/>
      <c r="GJ36" s="65"/>
      <c r="GK36" s="65"/>
      <c r="GL36" s="65"/>
      <c r="GM36" s="65"/>
      <c r="GN36" s="65"/>
      <c r="GO36" s="65"/>
      <c r="GP36" s="65"/>
      <c r="GQ36" s="65"/>
      <c r="GR36" s="65"/>
      <c r="GS36" s="65"/>
      <c r="GT36" s="65"/>
      <c r="GU36" s="65"/>
      <c r="GV36" s="65"/>
      <c r="GW36" s="65"/>
      <c r="GX36" s="65"/>
      <c r="GY36" s="65"/>
      <c r="GZ36" s="65"/>
      <c r="HA36" s="65"/>
      <c r="HB36" s="65"/>
      <c r="HC36" s="65"/>
      <c r="HD36" s="65"/>
      <c r="HE36" s="65"/>
      <c r="HF36" s="65"/>
      <c r="HG36" s="65"/>
      <c r="HH36" s="65"/>
      <c r="HI36" s="65"/>
      <c r="HJ36" s="65"/>
      <c r="HK36" s="65"/>
      <c r="HL36" s="65"/>
      <c r="HM36" s="65"/>
      <c r="HN36" s="65"/>
      <c r="HO36" s="65"/>
      <c r="HP36" s="65"/>
      <c r="HQ36" s="65"/>
      <c r="HR36" s="65"/>
      <c r="HS36" s="65"/>
      <c r="HT36" s="65"/>
      <c r="HU36" s="65"/>
      <c r="HV36" s="65"/>
      <c r="HW36" s="65"/>
      <c r="HX36" s="65"/>
      <c r="HY36" s="65"/>
      <c r="HZ36" s="65"/>
      <c r="IA36" s="65"/>
      <c r="IB36" s="65"/>
      <c r="IC36" s="65"/>
      <c r="ID36" s="65"/>
      <c r="IE36" s="65"/>
      <c r="IF36" s="65"/>
      <c r="IG36" s="65"/>
      <c r="IH36" s="65"/>
      <c r="II36" s="65"/>
      <c r="IJ36" s="65"/>
      <c r="IK36" s="65"/>
      <c r="IL36" s="65"/>
      <c r="IM36" s="65"/>
      <c r="IN36" s="65"/>
      <c r="IO36" s="65"/>
      <c r="IP36" s="65"/>
      <c r="IQ36" s="65"/>
      <c r="IR36" s="65"/>
      <c r="IS36" s="65"/>
      <c r="IT36" s="65"/>
      <c r="IU36" s="65"/>
      <c r="IV36" s="65"/>
    </row>
    <row r="37" spans="1:256" ht="13.9" customHeight="1">
      <c r="A37" s="257"/>
      <c r="B37" s="28"/>
      <c r="C37" s="258"/>
      <c r="D37" s="259"/>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c r="BQ37" s="228"/>
      <c r="BR37" s="228"/>
      <c r="BS37" s="228"/>
      <c r="BT37" s="228"/>
      <c r="BU37" s="228"/>
      <c r="BV37" s="228"/>
      <c r="BW37" s="228"/>
      <c r="BX37" s="228"/>
      <c r="BY37" s="228"/>
      <c r="BZ37" s="228"/>
      <c r="CA37" s="228"/>
      <c r="CB37" s="228"/>
      <c r="CC37" s="228"/>
      <c r="CD37" s="228"/>
      <c r="CE37" s="228"/>
      <c r="CF37" s="228"/>
      <c r="CG37" s="228"/>
      <c r="CH37" s="228"/>
      <c r="CI37" s="228"/>
      <c r="CJ37" s="228"/>
      <c r="CK37" s="228"/>
      <c r="CL37" s="228"/>
      <c r="CM37" s="228"/>
      <c r="CN37" s="228"/>
      <c r="CO37" s="228"/>
      <c r="CP37" s="228"/>
      <c r="CQ37" s="228"/>
      <c r="CR37" s="228"/>
      <c r="CS37" s="228"/>
      <c r="CT37" s="228"/>
      <c r="CU37" s="228"/>
      <c r="CV37" s="228"/>
      <c r="CW37" s="228"/>
      <c r="CX37" s="228"/>
      <c r="CY37" s="228"/>
      <c r="CZ37" s="228"/>
      <c r="DA37" s="228"/>
      <c r="DB37" s="228"/>
      <c r="DC37" s="228"/>
      <c r="DD37" s="228"/>
      <c r="DE37" s="228"/>
      <c r="DF37" s="228"/>
      <c r="DG37" s="228"/>
      <c r="DH37" s="228"/>
      <c r="DI37" s="228"/>
      <c r="DJ37" s="228"/>
      <c r="DK37" s="228"/>
      <c r="DL37" s="228"/>
      <c r="DM37" s="228"/>
      <c r="DN37" s="228"/>
      <c r="DO37" s="228"/>
      <c r="DP37" s="228"/>
      <c r="DQ37" s="228"/>
      <c r="DR37" s="228"/>
      <c r="DS37" s="228"/>
      <c r="DT37" s="228"/>
      <c r="DU37" s="228"/>
      <c r="DV37" s="228"/>
      <c r="DW37" s="228"/>
      <c r="DX37" s="228"/>
      <c r="DY37" s="228"/>
      <c r="DZ37" s="228"/>
      <c r="EA37" s="228"/>
      <c r="EB37" s="228"/>
      <c r="EC37" s="228"/>
      <c r="ED37" s="228"/>
      <c r="EE37" s="228"/>
      <c r="EF37" s="228"/>
      <c r="EG37" s="228"/>
      <c r="EH37" s="228"/>
      <c r="EI37" s="228"/>
      <c r="EJ37" s="228"/>
      <c r="EK37" s="228"/>
      <c r="EL37" s="228"/>
      <c r="EM37" s="228"/>
      <c r="EN37" s="228"/>
      <c r="EO37" s="228"/>
      <c r="EP37" s="228"/>
      <c r="EQ37" s="228"/>
      <c r="ER37" s="228"/>
      <c r="ES37" s="228"/>
      <c r="ET37" s="228"/>
      <c r="EU37" s="228"/>
      <c r="EV37" s="228"/>
      <c r="EW37" s="228"/>
      <c r="EX37" s="228"/>
      <c r="EY37" s="228"/>
      <c r="EZ37" s="228"/>
      <c r="FA37" s="228"/>
      <c r="FB37" s="228"/>
      <c r="FC37" s="228"/>
      <c r="FD37" s="228"/>
      <c r="FE37" s="228"/>
      <c r="FF37" s="228"/>
      <c r="FG37" s="228"/>
      <c r="FH37" s="228"/>
      <c r="FI37" s="228"/>
      <c r="FJ37" s="228"/>
      <c r="FK37" s="228"/>
      <c r="FL37" s="228"/>
      <c r="FM37" s="228"/>
      <c r="FN37" s="228"/>
      <c r="FO37" s="228"/>
      <c r="FP37" s="228"/>
      <c r="FQ37" s="228"/>
      <c r="FR37" s="228"/>
      <c r="FS37" s="228"/>
      <c r="FT37" s="228"/>
      <c r="FU37" s="228"/>
      <c r="FV37" s="228"/>
      <c r="FW37" s="228"/>
      <c r="FX37" s="228"/>
      <c r="FY37" s="228"/>
      <c r="FZ37" s="228"/>
      <c r="GA37" s="228"/>
      <c r="GB37" s="228"/>
      <c r="GC37" s="228"/>
      <c r="GD37" s="228"/>
      <c r="GE37" s="228"/>
      <c r="GF37" s="228"/>
      <c r="GG37" s="228"/>
      <c r="GH37" s="228"/>
      <c r="GI37" s="228"/>
      <c r="GJ37" s="228"/>
      <c r="GK37" s="228"/>
      <c r="GL37" s="228"/>
      <c r="GM37" s="228"/>
      <c r="GN37" s="228"/>
      <c r="GO37" s="228"/>
      <c r="GP37" s="228"/>
      <c r="GQ37" s="228"/>
      <c r="GR37" s="228"/>
      <c r="GS37" s="228"/>
      <c r="GT37" s="228"/>
      <c r="GU37" s="228"/>
      <c r="GV37" s="228"/>
      <c r="GW37" s="228"/>
      <c r="GX37" s="228"/>
      <c r="GY37" s="228"/>
      <c r="GZ37" s="228"/>
      <c r="HA37" s="228"/>
      <c r="HB37" s="228"/>
      <c r="HC37" s="228"/>
      <c r="HD37" s="228"/>
      <c r="HE37" s="228"/>
      <c r="HF37" s="228"/>
      <c r="HG37" s="228"/>
      <c r="HH37" s="228"/>
      <c r="HI37" s="228"/>
      <c r="HJ37" s="228"/>
      <c r="HK37" s="228"/>
      <c r="HL37" s="228"/>
      <c r="HM37" s="228"/>
      <c r="HN37" s="228"/>
      <c r="HO37" s="228"/>
      <c r="HP37" s="228"/>
      <c r="HQ37" s="228"/>
      <c r="HR37" s="228"/>
      <c r="HS37" s="228"/>
      <c r="HT37" s="228"/>
      <c r="HU37" s="228"/>
      <c r="HV37" s="228"/>
      <c r="HW37" s="228"/>
      <c r="HX37" s="228"/>
      <c r="HY37" s="228"/>
      <c r="HZ37" s="228"/>
      <c r="IA37" s="228"/>
      <c r="IB37" s="228"/>
      <c r="IC37" s="228"/>
      <c r="ID37" s="228"/>
      <c r="IE37" s="228"/>
      <c r="IF37" s="228"/>
      <c r="IG37" s="228"/>
      <c r="IH37" s="228"/>
      <c r="II37" s="228"/>
      <c r="IJ37" s="228"/>
      <c r="IK37" s="228"/>
      <c r="IL37" s="228"/>
      <c r="IM37" s="228"/>
      <c r="IN37" s="228"/>
      <c r="IO37" s="228"/>
      <c r="IP37" s="228"/>
      <c r="IQ37" s="228"/>
      <c r="IR37" s="228"/>
      <c r="IS37" s="228"/>
      <c r="IT37" s="228"/>
      <c r="IU37" s="228"/>
      <c r="IV37" s="228"/>
    </row>
    <row r="38" spans="1:256" ht="9.9499999999999993" customHeight="1">
      <c r="A38" s="257"/>
      <c r="B38" s="258"/>
      <c r="C38" s="258"/>
      <c r="D38" s="259"/>
      <c r="E38" s="228"/>
      <c r="F38" s="228"/>
      <c r="G38" s="228"/>
      <c r="H38" s="228"/>
      <c r="I38" s="228"/>
      <c r="J38" s="228"/>
      <c r="K38" s="228"/>
      <c r="L38" s="228"/>
      <c r="M38" s="228"/>
      <c r="N38" s="228"/>
      <c r="O38" s="228"/>
      <c r="P38" s="228"/>
      <c r="Q38" s="228"/>
      <c r="R38" s="228"/>
      <c r="S38" s="228"/>
      <c r="T38" s="228"/>
      <c r="U38" s="228"/>
      <c r="V38" s="228"/>
      <c r="W38" s="228"/>
      <c r="X38" s="228"/>
      <c r="Y38" s="228"/>
      <c r="Z38" s="228"/>
      <c r="AA38" s="228"/>
      <c r="AB38" s="228"/>
      <c r="AC38" s="228"/>
      <c r="AD38" s="228"/>
      <c r="AE38" s="228"/>
      <c r="AF38" s="228"/>
      <c r="AG38" s="228"/>
      <c r="AH38" s="228"/>
      <c r="AI38" s="228"/>
      <c r="AJ38" s="228"/>
      <c r="AK38" s="228"/>
      <c r="AL38" s="228"/>
      <c r="AM38" s="228"/>
      <c r="AN38" s="228"/>
      <c r="AO38" s="228"/>
      <c r="AP38" s="228"/>
      <c r="AQ38" s="228"/>
      <c r="AR38" s="228"/>
      <c r="AS38" s="228"/>
      <c r="AT38" s="228"/>
      <c r="AU38" s="228"/>
      <c r="AV38" s="228"/>
      <c r="AW38" s="228"/>
      <c r="AX38" s="228"/>
      <c r="AY38" s="228"/>
      <c r="AZ38" s="228"/>
      <c r="BA38" s="228"/>
      <c r="BB38" s="228"/>
      <c r="BC38" s="228"/>
      <c r="BD38" s="228"/>
      <c r="BE38" s="228"/>
      <c r="BF38" s="228"/>
      <c r="BG38" s="228"/>
      <c r="BH38" s="228"/>
      <c r="BI38" s="228"/>
      <c r="BJ38" s="228"/>
      <c r="BK38" s="228"/>
      <c r="BL38" s="228"/>
      <c r="BM38" s="228"/>
      <c r="BN38" s="228"/>
      <c r="BO38" s="228"/>
      <c r="BP38" s="228"/>
      <c r="BQ38" s="228"/>
      <c r="BR38" s="228"/>
      <c r="BS38" s="228"/>
      <c r="BT38" s="228"/>
      <c r="BU38" s="228"/>
      <c r="BV38" s="228"/>
      <c r="BW38" s="228"/>
      <c r="BX38" s="228"/>
      <c r="BY38" s="228"/>
      <c r="BZ38" s="228"/>
      <c r="CA38" s="228"/>
      <c r="CB38" s="228"/>
      <c r="CC38" s="228"/>
      <c r="CD38" s="228"/>
      <c r="CE38" s="228"/>
      <c r="CF38" s="228"/>
      <c r="CG38" s="228"/>
      <c r="CH38" s="228"/>
      <c r="CI38" s="228"/>
      <c r="CJ38" s="228"/>
      <c r="CK38" s="228"/>
      <c r="CL38" s="228"/>
      <c r="CM38" s="228"/>
      <c r="CN38" s="228"/>
      <c r="CO38" s="228"/>
      <c r="CP38" s="228"/>
      <c r="CQ38" s="228"/>
      <c r="CR38" s="228"/>
      <c r="CS38" s="228"/>
      <c r="CT38" s="228"/>
      <c r="CU38" s="228"/>
      <c r="CV38" s="228"/>
      <c r="CW38" s="228"/>
      <c r="CX38" s="228"/>
      <c r="CY38" s="228"/>
      <c r="CZ38" s="228"/>
      <c r="DA38" s="228"/>
      <c r="DB38" s="228"/>
      <c r="DC38" s="228"/>
      <c r="DD38" s="228"/>
      <c r="DE38" s="228"/>
      <c r="DF38" s="228"/>
      <c r="DG38" s="228"/>
      <c r="DH38" s="228"/>
      <c r="DI38" s="228"/>
      <c r="DJ38" s="228"/>
      <c r="DK38" s="228"/>
      <c r="DL38" s="228"/>
      <c r="DM38" s="228"/>
      <c r="DN38" s="228"/>
      <c r="DO38" s="228"/>
      <c r="DP38" s="228"/>
      <c r="DQ38" s="228"/>
      <c r="DR38" s="228"/>
      <c r="DS38" s="228"/>
      <c r="DT38" s="228"/>
      <c r="DU38" s="228"/>
      <c r="DV38" s="228"/>
      <c r="DW38" s="228"/>
      <c r="DX38" s="228"/>
      <c r="DY38" s="228"/>
      <c r="DZ38" s="228"/>
      <c r="EA38" s="228"/>
      <c r="EB38" s="228"/>
      <c r="EC38" s="228"/>
      <c r="ED38" s="228"/>
      <c r="EE38" s="228"/>
      <c r="EF38" s="228"/>
      <c r="EG38" s="228"/>
      <c r="EH38" s="228"/>
      <c r="EI38" s="228"/>
      <c r="EJ38" s="228"/>
      <c r="EK38" s="228"/>
      <c r="EL38" s="228"/>
      <c r="EM38" s="228"/>
      <c r="EN38" s="228"/>
      <c r="EO38" s="228"/>
      <c r="EP38" s="228"/>
      <c r="EQ38" s="228"/>
      <c r="ER38" s="228"/>
      <c r="ES38" s="228"/>
      <c r="ET38" s="228"/>
      <c r="EU38" s="228"/>
      <c r="EV38" s="228"/>
      <c r="EW38" s="228"/>
      <c r="EX38" s="228"/>
      <c r="EY38" s="228"/>
      <c r="EZ38" s="228"/>
      <c r="FA38" s="228"/>
      <c r="FB38" s="228"/>
      <c r="FC38" s="228"/>
      <c r="FD38" s="228"/>
      <c r="FE38" s="228"/>
      <c r="FF38" s="228"/>
      <c r="FG38" s="228"/>
      <c r="FH38" s="228"/>
      <c r="FI38" s="228"/>
      <c r="FJ38" s="228"/>
      <c r="FK38" s="228"/>
      <c r="FL38" s="228"/>
      <c r="FM38" s="228"/>
      <c r="FN38" s="228"/>
      <c r="FO38" s="228"/>
      <c r="FP38" s="228"/>
      <c r="FQ38" s="228"/>
      <c r="FR38" s="228"/>
      <c r="FS38" s="228"/>
      <c r="FT38" s="228"/>
      <c r="FU38" s="228"/>
      <c r="FV38" s="228"/>
      <c r="FW38" s="228"/>
      <c r="FX38" s="228"/>
      <c r="FY38" s="228"/>
      <c r="FZ38" s="228"/>
      <c r="GA38" s="228"/>
      <c r="GB38" s="228"/>
      <c r="GC38" s="228"/>
      <c r="GD38" s="228"/>
      <c r="GE38" s="228"/>
      <c r="GF38" s="228"/>
      <c r="GG38" s="228"/>
      <c r="GH38" s="228"/>
      <c r="GI38" s="228"/>
      <c r="GJ38" s="228"/>
      <c r="GK38" s="228"/>
      <c r="GL38" s="228"/>
      <c r="GM38" s="228"/>
      <c r="GN38" s="228"/>
      <c r="GO38" s="228"/>
      <c r="GP38" s="228"/>
      <c r="GQ38" s="228"/>
      <c r="GR38" s="228"/>
      <c r="GS38" s="228"/>
      <c r="GT38" s="228"/>
      <c r="GU38" s="228"/>
      <c r="GV38" s="228"/>
      <c r="GW38" s="228"/>
      <c r="GX38" s="228"/>
      <c r="GY38" s="228"/>
      <c r="GZ38" s="228"/>
      <c r="HA38" s="228"/>
      <c r="HB38" s="228"/>
      <c r="HC38" s="228"/>
      <c r="HD38" s="228"/>
      <c r="HE38" s="228"/>
      <c r="HF38" s="228"/>
      <c r="HG38" s="228"/>
      <c r="HH38" s="228"/>
      <c r="HI38" s="228"/>
      <c r="HJ38" s="228"/>
      <c r="HK38" s="228"/>
      <c r="HL38" s="228"/>
      <c r="HM38" s="228"/>
      <c r="HN38" s="228"/>
      <c r="HO38" s="228"/>
      <c r="HP38" s="228"/>
      <c r="HQ38" s="228"/>
      <c r="HR38" s="228"/>
      <c r="HS38" s="228"/>
      <c r="HT38" s="228"/>
      <c r="HU38" s="228"/>
      <c r="HV38" s="228"/>
      <c r="HW38" s="228"/>
      <c r="HX38" s="228"/>
      <c r="HY38" s="228"/>
      <c r="HZ38" s="228"/>
      <c r="IA38" s="228"/>
      <c r="IB38" s="228"/>
      <c r="IC38" s="228"/>
      <c r="ID38" s="228"/>
      <c r="IE38" s="228"/>
      <c r="IF38" s="228"/>
      <c r="IG38" s="228"/>
      <c r="IH38" s="228"/>
      <c r="II38" s="228"/>
      <c r="IJ38" s="228"/>
      <c r="IK38" s="228"/>
      <c r="IL38" s="228"/>
      <c r="IM38" s="228"/>
      <c r="IN38" s="228"/>
      <c r="IO38" s="228"/>
      <c r="IP38" s="228"/>
      <c r="IQ38" s="228"/>
      <c r="IR38" s="228"/>
      <c r="IS38" s="228"/>
      <c r="IT38" s="228"/>
      <c r="IU38" s="228"/>
      <c r="IV38" s="228"/>
    </row>
    <row r="39" spans="1:256" ht="13.9" customHeight="1">
      <c r="A39" s="257"/>
      <c r="B39" s="258"/>
      <c r="C39" s="258"/>
      <c r="D39" s="259"/>
      <c r="E39" s="228"/>
      <c r="F39" s="228"/>
      <c r="G39" s="228"/>
      <c r="H39" s="228"/>
      <c r="I39" s="228"/>
      <c r="J39" s="228"/>
      <c r="K39" s="228"/>
      <c r="L39" s="228"/>
      <c r="M39" s="228"/>
      <c r="N39" s="228"/>
      <c r="O39" s="228"/>
      <c r="P39" s="228"/>
      <c r="Q39" s="228"/>
      <c r="R39" s="228"/>
      <c r="S39" s="228"/>
      <c r="T39" s="228"/>
      <c r="U39" s="228"/>
      <c r="V39" s="228"/>
      <c r="W39" s="228"/>
      <c r="X39" s="228"/>
      <c r="Y39" s="228"/>
      <c r="Z39" s="228"/>
      <c r="AA39" s="228"/>
      <c r="AB39" s="228"/>
      <c r="AC39" s="228"/>
      <c r="AD39" s="228"/>
      <c r="AE39" s="228"/>
      <c r="AF39" s="228"/>
      <c r="AG39" s="228"/>
      <c r="AH39" s="228"/>
      <c r="AI39" s="228"/>
      <c r="AJ39" s="228"/>
      <c r="AK39" s="228"/>
      <c r="AL39" s="228"/>
      <c r="AM39" s="228"/>
      <c r="AN39" s="228"/>
      <c r="AO39" s="228"/>
      <c r="AP39" s="228"/>
      <c r="AQ39" s="228"/>
      <c r="AR39" s="228"/>
      <c r="AS39" s="228"/>
      <c r="AT39" s="228"/>
      <c r="AU39" s="228"/>
      <c r="AV39" s="228"/>
      <c r="AW39" s="228"/>
      <c r="AX39" s="228"/>
      <c r="AY39" s="228"/>
      <c r="AZ39" s="228"/>
      <c r="BA39" s="228"/>
      <c r="BB39" s="228"/>
      <c r="BC39" s="228"/>
      <c r="BD39" s="228"/>
      <c r="BE39" s="228"/>
      <c r="BF39" s="228"/>
      <c r="BG39" s="228"/>
      <c r="BH39" s="228"/>
      <c r="BI39" s="228"/>
      <c r="BJ39" s="228"/>
      <c r="BK39" s="228"/>
      <c r="BL39" s="228"/>
      <c r="BM39" s="228"/>
      <c r="BN39" s="228"/>
      <c r="BO39" s="228"/>
      <c r="BP39" s="228"/>
      <c r="BQ39" s="228"/>
      <c r="BR39" s="228"/>
      <c r="BS39" s="228"/>
      <c r="BT39" s="228"/>
      <c r="BU39" s="228"/>
      <c r="BV39" s="228"/>
      <c r="BW39" s="228"/>
      <c r="BX39" s="228"/>
      <c r="BY39" s="228"/>
      <c r="BZ39" s="228"/>
      <c r="CA39" s="228"/>
      <c r="CB39" s="228"/>
      <c r="CC39" s="228"/>
      <c r="CD39" s="228"/>
      <c r="CE39" s="228"/>
      <c r="CF39" s="228"/>
      <c r="CG39" s="228"/>
      <c r="CH39" s="228"/>
      <c r="CI39" s="228"/>
      <c r="CJ39" s="228"/>
      <c r="CK39" s="228"/>
      <c r="CL39" s="228"/>
      <c r="CM39" s="228"/>
      <c r="CN39" s="228"/>
      <c r="CO39" s="228"/>
      <c r="CP39" s="228"/>
      <c r="CQ39" s="228"/>
      <c r="CR39" s="228"/>
      <c r="CS39" s="228"/>
      <c r="CT39" s="228"/>
      <c r="CU39" s="228"/>
      <c r="CV39" s="228"/>
      <c r="CW39" s="228"/>
      <c r="CX39" s="228"/>
      <c r="CY39" s="228"/>
      <c r="CZ39" s="228"/>
      <c r="DA39" s="228"/>
      <c r="DB39" s="228"/>
      <c r="DC39" s="228"/>
      <c r="DD39" s="228"/>
      <c r="DE39" s="228"/>
      <c r="DF39" s="228"/>
      <c r="DG39" s="228"/>
      <c r="DH39" s="228"/>
      <c r="DI39" s="228"/>
      <c r="DJ39" s="228"/>
      <c r="DK39" s="228"/>
      <c r="DL39" s="228"/>
      <c r="DM39" s="228"/>
      <c r="DN39" s="228"/>
      <c r="DO39" s="228"/>
      <c r="DP39" s="228"/>
      <c r="DQ39" s="228"/>
      <c r="DR39" s="228"/>
      <c r="DS39" s="228"/>
      <c r="DT39" s="228"/>
      <c r="DU39" s="228"/>
      <c r="DV39" s="228"/>
      <c r="DW39" s="228"/>
      <c r="DX39" s="228"/>
      <c r="DY39" s="228"/>
      <c r="DZ39" s="228"/>
      <c r="EA39" s="228"/>
      <c r="EB39" s="228"/>
      <c r="EC39" s="228"/>
      <c r="ED39" s="228"/>
      <c r="EE39" s="228"/>
      <c r="EF39" s="228"/>
      <c r="EG39" s="228"/>
      <c r="EH39" s="228"/>
      <c r="EI39" s="228"/>
      <c r="EJ39" s="228"/>
      <c r="EK39" s="228"/>
      <c r="EL39" s="228"/>
      <c r="EM39" s="228"/>
      <c r="EN39" s="228"/>
      <c r="EO39" s="228"/>
      <c r="EP39" s="228"/>
      <c r="EQ39" s="228"/>
      <c r="ER39" s="228"/>
      <c r="ES39" s="228"/>
      <c r="ET39" s="228"/>
      <c r="EU39" s="228"/>
      <c r="EV39" s="228"/>
      <c r="EW39" s="228"/>
      <c r="EX39" s="228"/>
      <c r="EY39" s="228"/>
      <c r="EZ39" s="228"/>
      <c r="FA39" s="228"/>
      <c r="FB39" s="228"/>
      <c r="FC39" s="228"/>
      <c r="FD39" s="228"/>
      <c r="FE39" s="228"/>
      <c r="FF39" s="228"/>
      <c r="FG39" s="228"/>
      <c r="FH39" s="228"/>
      <c r="FI39" s="228"/>
      <c r="FJ39" s="228"/>
      <c r="FK39" s="228"/>
      <c r="FL39" s="228"/>
      <c r="FM39" s="228"/>
      <c r="FN39" s="228"/>
      <c r="FO39" s="228"/>
      <c r="FP39" s="228"/>
      <c r="FQ39" s="228"/>
      <c r="FR39" s="228"/>
      <c r="FS39" s="228"/>
      <c r="FT39" s="228"/>
      <c r="FU39" s="228"/>
      <c r="FV39" s="228"/>
      <c r="FW39" s="228"/>
      <c r="FX39" s="228"/>
      <c r="FY39" s="228"/>
      <c r="FZ39" s="228"/>
      <c r="GA39" s="228"/>
      <c r="GB39" s="228"/>
      <c r="GC39" s="228"/>
      <c r="GD39" s="228"/>
      <c r="GE39" s="228"/>
      <c r="GF39" s="228"/>
      <c r="GG39" s="228"/>
      <c r="GH39" s="228"/>
      <c r="GI39" s="228"/>
      <c r="GJ39" s="228"/>
      <c r="GK39" s="228"/>
      <c r="GL39" s="228"/>
      <c r="GM39" s="228"/>
      <c r="GN39" s="228"/>
      <c r="GO39" s="228"/>
      <c r="GP39" s="228"/>
      <c r="GQ39" s="228"/>
      <c r="GR39" s="228"/>
      <c r="GS39" s="228"/>
      <c r="GT39" s="228"/>
      <c r="GU39" s="228"/>
      <c r="GV39" s="228"/>
      <c r="GW39" s="228"/>
      <c r="GX39" s="228"/>
      <c r="GY39" s="228"/>
      <c r="GZ39" s="228"/>
      <c r="HA39" s="228"/>
      <c r="HB39" s="228"/>
      <c r="HC39" s="228"/>
      <c r="HD39" s="228"/>
      <c r="HE39" s="228"/>
      <c r="HF39" s="228"/>
      <c r="HG39" s="228"/>
      <c r="HH39" s="228"/>
      <c r="HI39" s="228"/>
      <c r="HJ39" s="228"/>
      <c r="HK39" s="228"/>
      <c r="HL39" s="228"/>
      <c r="HM39" s="228"/>
      <c r="HN39" s="228"/>
      <c r="HO39" s="228"/>
      <c r="HP39" s="228"/>
      <c r="HQ39" s="228"/>
      <c r="HR39" s="228"/>
      <c r="HS39" s="228"/>
      <c r="HT39" s="228"/>
      <c r="HU39" s="228"/>
      <c r="HV39" s="228"/>
      <c r="HW39" s="228"/>
      <c r="HX39" s="228"/>
      <c r="HY39" s="228"/>
      <c r="HZ39" s="228"/>
      <c r="IA39" s="228"/>
      <c r="IB39" s="228"/>
      <c r="IC39" s="228"/>
      <c r="ID39" s="228"/>
      <c r="IE39" s="228"/>
      <c r="IF39" s="228"/>
      <c r="IG39" s="228"/>
      <c r="IH39" s="228"/>
      <c r="II39" s="228"/>
      <c r="IJ39" s="228"/>
      <c r="IK39" s="228"/>
      <c r="IL39" s="228"/>
      <c r="IM39" s="228"/>
      <c r="IN39" s="228"/>
      <c r="IO39" s="228"/>
      <c r="IP39" s="228"/>
      <c r="IQ39" s="228"/>
      <c r="IR39" s="228"/>
      <c r="IS39" s="228"/>
      <c r="IT39" s="228"/>
      <c r="IU39" s="228"/>
      <c r="IV39" s="228"/>
    </row>
    <row r="40" spans="1:256" ht="13.9" customHeight="1">
      <c r="A40" s="257"/>
      <c r="B40" s="258"/>
      <c r="C40" s="258"/>
      <c r="D40" s="259"/>
      <c r="E40" s="228"/>
      <c r="F40" s="228"/>
      <c r="G40" s="228"/>
      <c r="H40" s="228"/>
      <c r="I40" s="228"/>
      <c r="J40" s="228"/>
      <c r="K40" s="228"/>
      <c r="L40" s="228"/>
      <c r="M40" s="228"/>
      <c r="N40" s="228"/>
      <c r="O40" s="228"/>
      <c r="P40" s="228"/>
      <c r="Q40" s="228"/>
      <c r="R40" s="228"/>
      <c r="S40" s="228"/>
      <c r="T40" s="228"/>
      <c r="U40" s="228"/>
      <c r="V40" s="228"/>
      <c r="W40" s="228"/>
      <c r="X40" s="228"/>
      <c r="Y40" s="228"/>
      <c r="Z40" s="228"/>
      <c r="AA40" s="228"/>
      <c r="AB40" s="228"/>
      <c r="AC40" s="228"/>
      <c r="AD40" s="228"/>
      <c r="AE40" s="228"/>
      <c r="AF40" s="228"/>
      <c r="AG40" s="228"/>
      <c r="AH40" s="228"/>
      <c r="AI40" s="228"/>
      <c r="AJ40" s="228"/>
      <c r="AK40" s="228"/>
      <c r="AL40" s="228"/>
      <c r="AM40" s="228"/>
      <c r="AN40" s="228"/>
      <c r="AO40" s="228"/>
      <c r="AP40" s="228"/>
      <c r="AQ40" s="228"/>
      <c r="AR40" s="228"/>
      <c r="AS40" s="228"/>
      <c r="AT40" s="228"/>
      <c r="AU40" s="228"/>
      <c r="AV40" s="228"/>
      <c r="AW40" s="228"/>
      <c r="AX40" s="228"/>
      <c r="AY40" s="228"/>
      <c r="AZ40" s="228"/>
      <c r="BA40" s="228"/>
      <c r="BB40" s="228"/>
      <c r="BC40" s="228"/>
      <c r="BD40" s="228"/>
      <c r="BE40" s="228"/>
      <c r="BF40" s="228"/>
      <c r="BG40" s="228"/>
      <c r="BH40" s="228"/>
      <c r="BI40" s="228"/>
      <c r="BJ40" s="228"/>
      <c r="BK40" s="228"/>
      <c r="BL40" s="228"/>
      <c r="BM40" s="228"/>
      <c r="BN40" s="228"/>
      <c r="BO40" s="228"/>
      <c r="BP40" s="228"/>
      <c r="BQ40" s="228"/>
      <c r="BR40" s="228"/>
      <c r="BS40" s="228"/>
      <c r="BT40" s="228"/>
      <c r="BU40" s="228"/>
      <c r="BV40" s="228"/>
      <c r="BW40" s="228"/>
      <c r="BX40" s="228"/>
      <c r="BY40" s="228"/>
      <c r="BZ40" s="228"/>
      <c r="CA40" s="228"/>
      <c r="CB40" s="228"/>
      <c r="CC40" s="228"/>
      <c r="CD40" s="228"/>
      <c r="CE40" s="228"/>
      <c r="CF40" s="228"/>
      <c r="CG40" s="228"/>
      <c r="CH40" s="228"/>
      <c r="CI40" s="228"/>
      <c r="CJ40" s="228"/>
      <c r="CK40" s="228"/>
      <c r="CL40" s="228"/>
      <c r="CM40" s="228"/>
      <c r="CN40" s="228"/>
      <c r="CO40" s="228"/>
      <c r="CP40" s="228"/>
      <c r="CQ40" s="228"/>
      <c r="CR40" s="228"/>
      <c r="CS40" s="228"/>
      <c r="CT40" s="228"/>
      <c r="CU40" s="228"/>
      <c r="CV40" s="228"/>
      <c r="CW40" s="228"/>
      <c r="CX40" s="228"/>
      <c r="CY40" s="228"/>
      <c r="CZ40" s="228"/>
      <c r="DA40" s="228"/>
      <c r="DB40" s="228"/>
      <c r="DC40" s="228"/>
      <c r="DD40" s="228"/>
      <c r="DE40" s="228"/>
      <c r="DF40" s="228"/>
      <c r="DG40" s="228"/>
      <c r="DH40" s="228"/>
      <c r="DI40" s="228"/>
      <c r="DJ40" s="228"/>
      <c r="DK40" s="228"/>
      <c r="DL40" s="228"/>
      <c r="DM40" s="228"/>
      <c r="DN40" s="228"/>
      <c r="DO40" s="228"/>
      <c r="DP40" s="228"/>
      <c r="DQ40" s="228"/>
      <c r="DR40" s="228"/>
      <c r="DS40" s="228"/>
      <c r="DT40" s="228"/>
      <c r="DU40" s="228"/>
      <c r="DV40" s="228"/>
      <c r="DW40" s="228"/>
      <c r="DX40" s="228"/>
      <c r="DY40" s="228"/>
      <c r="DZ40" s="228"/>
      <c r="EA40" s="228"/>
      <c r="EB40" s="228"/>
      <c r="EC40" s="228"/>
      <c r="ED40" s="228"/>
      <c r="EE40" s="228"/>
      <c r="EF40" s="228"/>
      <c r="EG40" s="228"/>
      <c r="EH40" s="228"/>
      <c r="EI40" s="228"/>
      <c r="EJ40" s="228"/>
      <c r="EK40" s="228"/>
      <c r="EL40" s="228"/>
      <c r="EM40" s="228"/>
      <c r="EN40" s="228"/>
      <c r="EO40" s="228"/>
      <c r="EP40" s="228"/>
      <c r="EQ40" s="228"/>
      <c r="ER40" s="228"/>
      <c r="ES40" s="228"/>
      <c r="ET40" s="228"/>
      <c r="EU40" s="228"/>
      <c r="EV40" s="228"/>
      <c r="EW40" s="228"/>
      <c r="EX40" s="228"/>
      <c r="EY40" s="228"/>
      <c r="EZ40" s="228"/>
      <c r="FA40" s="228"/>
      <c r="FB40" s="228"/>
      <c r="FC40" s="228"/>
      <c r="FD40" s="228"/>
      <c r="FE40" s="228"/>
      <c r="FF40" s="228"/>
      <c r="FG40" s="228"/>
      <c r="FH40" s="228"/>
      <c r="FI40" s="228"/>
      <c r="FJ40" s="228"/>
      <c r="FK40" s="228"/>
      <c r="FL40" s="228"/>
      <c r="FM40" s="228"/>
      <c r="FN40" s="228"/>
      <c r="FO40" s="228"/>
      <c r="FP40" s="228"/>
      <c r="FQ40" s="228"/>
      <c r="FR40" s="228"/>
      <c r="FS40" s="228"/>
      <c r="FT40" s="228"/>
      <c r="FU40" s="228"/>
      <c r="FV40" s="228"/>
      <c r="FW40" s="228"/>
      <c r="FX40" s="228"/>
      <c r="FY40" s="228"/>
      <c r="FZ40" s="228"/>
      <c r="GA40" s="228"/>
      <c r="GB40" s="228"/>
      <c r="GC40" s="228"/>
      <c r="GD40" s="228"/>
      <c r="GE40" s="228"/>
      <c r="GF40" s="228"/>
      <c r="GG40" s="228"/>
      <c r="GH40" s="228"/>
      <c r="GI40" s="228"/>
      <c r="GJ40" s="228"/>
      <c r="GK40" s="228"/>
      <c r="GL40" s="228"/>
      <c r="GM40" s="228"/>
      <c r="GN40" s="228"/>
      <c r="GO40" s="228"/>
      <c r="GP40" s="228"/>
      <c r="GQ40" s="228"/>
      <c r="GR40" s="228"/>
      <c r="GS40" s="228"/>
      <c r="GT40" s="228"/>
      <c r="GU40" s="228"/>
      <c r="GV40" s="228"/>
      <c r="GW40" s="228"/>
      <c r="GX40" s="228"/>
      <c r="GY40" s="228"/>
      <c r="GZ40" s="228"/>
      <c r="HA40" s="228"/>
      <c r="HB40" s="228"/>
      <c r="HC40" s="228"/>
      <c r="HD40" s="228"/>
      <c r="HE40" s="228"/>
      <c r="HF40" s="228"/>
      <c r="HG40" s="228"/>
      <c r="HH40" s="228"/>
      <c r="HI40" s="228"/>
      <c r="HJ40" s="228"/>
      <c r="HK40" s="228"/>
      <c r="HL40" s="228"/>
      <c r="HM40" s="228"/>
      <c r="HN40" s="228"/>
      <c r="HO40" s="228"/>
      <c r="HP40" s="228"/>
      <c r="HQ40" s="228"/>
      <c r="HR40" s="228"/>
      <c r="HS40" s="228"/>
      <c r="HT40" s="228"/>
      <c r="HU40" s="228"/>
      <c r="HV40" s="228"/>
      <c r="HW40" s="228"/>
      <c r="HX40" s="228"/>
      <c r="HY40" s="228"/>
      <c r="HZ40" s="228"/>
      <c r="IA40" s="228"/>
      <c r="IB40" s="228"/>
      <c r="IC40" s="228"/>
      <c r="ID40" s="228"/>
      <c r="IE40" s="228"/>
      <c r="IF40" s="228"/>
      <c r="IG40" s="228"/>
      <c r="IH40" s="228"/>
      <c r="II40" s="228"/>
      <c r="IJ40" s="228"/>
      <c r="IK40" s="228"/>
      <c r="IL40" s="228"/>
      <c r="IM40" s="228"/>
      <c r="IN40" s="228"/>
      <c r="IO40" s="228"/>
      <c r="IP40" s="228"/>
      <c r="IQ40" s="228"/>
      <c r="IR40" s="228"/>
      <c r="IS40" s="228"/>
      <c r="IT40" s="228"/>
      <c r="IU40" s="228"/>
      <c r="IV40" s="228"/>
    </row>
    <row r="41" spans="1:256" ht="13.9" customHeight="1">
      <c r="A41" s="203"/>
      <c r="B41" s="258"/>
      <c r="C41" s="258"/>
      <c r="D41" s="259"/>
      <c r="E41" s="228"/>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228"/>
      <c r="AD41" s="228"/>
      <c r="AE41" s="228"/>
      <c r="AF41" s="228"/>
      <c r="AG41" s="228"/>
      <c r="AH41" s="228"/>
      <c r="AI41" s="228"/>
      <c r="AJ41" s="228"/>
      <c r="AK41" s="228"/>
      <c r="AL41" s="228"/>
      <c r="AM41" s="228"/>
      <c r="AN41" s="228"/>
      <c r="AO41" s="228"/>
      <c r="AP41" s="228"/>
      <c r="AQ41" s="228"/>
      <c r="AR41" s="228"/>
      <c r="AS41" s="228"/>
      <c r="AT41" s="228"/>
      <c r="AU41" s="228"/>
      <c r="AV41" s="228"/>
      <c r="AW41" s="228"/>
      <c r="AX41" s="228"/>
      <c r="AY41" s="228"/>
      <c r="AZ41" s="228"/>
      <c r="BA41" s="228"/>
      <c r="BB41" s="228"/>
      <c r="BC41" s="228"/>
      <c r="BD41" s="228"/>
      <c r="BE41" s="228"/>
      <c r="BF41" s="228"/>
      <c r="BG41" s="228"/>
      <c r="BH41" s="228"/>
      <c r="BI41" s="228"/>
      <c r="BJ41" s="228"/>
      <c r="BK41" s="228"/>
      <c r="BL41" s="228"/>
      <c r="BM41" s="228"/>
      <c r="BN41" s="228"/>
      <c r="BO41" s="228"/>
      <c r="BP41" s="228"/>
      <c r="BQ41" s="228"/>
      <c r="BR41" s="228"/>
      <c r="BS41" s="228"/>
      <c r="BT41" s="228"/>
      <c r="BU41" s="228"/>
      <c r="BV41" s="228"/>
      <c r="BW41" s="228"/>
      <c r="BX41" s="228"/>
      <c r="BY41" s="228"/>
      <c r="BZ41" s="228"/>
      <c r="CA41" s="228"/>
      <c r="CB41" s="228"/>
      <c r="CC41" s="228"/>
      <c r="CD41" s="228"/>
      <c r="CE41" s="228"/>
      <c r="CF41" s="228"/>
      <c r="CG41" s="228"/>
      <c r="CH41" s="228"/>
      <c r="CI41" s="228"/>
      <c r="CJ41" s="228"/>
      <c r="CK41" s="228"/>
      <c r="CL41" s="228"/>
      <c r="CM41" s="228"/>
      <c r="CN41" s="228"/>
      <c r="CO41" s="228"/>
      <c r="CP41" s="228"/>
      <c r="CQ41" s="228"/>
      <c r="CR41" s="228"/>
      <c r="CS41" s="228"/>
      <c r="CT41" s="228"/>
      <c r="CU41" s="228"/>
      <c r="CV41" s="228"/>
      <c r="CW41" s="228"/>
      <c r="CX41" s="228"/>
      <c r="CY41" s="228"/>
      <c r="CZ41" s="228"/>
      <c r="DA41" s="228"/>
      <c r="DB41" s="228"/>
      <c r="DC41" s="228"/>
      <c r="DD41" s="228"/>
      <c r="DE41" s="228"/>
      <c r="DF41" s="228"/>
      <c r="DG41" s="228"/>
      <c r="DH41" s="228"/>
      <c r="DI41" s="228"/>
      <c r="DJ41" s="228"/>
      <c r="DK41" s="228"/>
      <c r="DL41" s="228"/>
      <c r="DM41" s="228"/>
      <c r="DN41" s="228"/>
      <c r="DO41" s="228"/>
      <c r="DP41" s="228"/>
      <c r="DQ41" s="228"/>
      <c r="DR41" s="228"/>
      <c r="DS41" s="228"/>
      <c r="DT41" s="228"/>
      <c r="DU41" s="228"/>
      <c r="DV41" s="228"/>
      <c r="DW41" s="228"/>
      <c r="DX41" s="228"/>
      <c r="DY41" s="228"/>
      <c r="DZ41" s="228"/>
      <c r="EA41" s="228"/>
      <c r="EB41" s="228"/>
      <c r="EC41" s="228"/>
      <c r="ED41" s="228"/>
      <c r="EE41" s="228"/>
      <c r="EF41" s="228"/>
      <c r="EG41" s="228"/>
      <c r="EH41" s="228"/>
      <c r="EI41" s="228"/>
      <c r="EJ41" s="228"/>
      <c r="EK41" s="228"/>
      <c r="EL41" s="228"/>
      <c r="EM41" s="228"/>
      <c r="EN41" s="228"/>
      <c r="EO41" s="228"/>
      <c r="EP41" s="228"/>
      <c r="EQ41" s="228"/>
      <c r="ER41" s="228"/>
      <c r="ES41" s="228"/>
      <c r="ET41" s="228"/>
      <c r="EU41" s="228"/>
      <c r="EV41" s="228"/>
      <c r="EW41" s="228"/>
      <c r="EX41" s="228"/>
      <c r="EY41" s="228"/>
      <c r="EZ41" s="228"/>
      <c r="FA41" s="228"/>
      <c r="FB41" s="228"/>
      <c r="FC41" s="228"/>
      <c r="FD41" s="228"/>
      <c r="FE41" s="228"/>
      <c r="FF41" s="228"/>
      <c r="FG41" s="228"/>
      <c r="FH41" s="228"/>
      <c r="FI41" s="228"/>
      <c r="FJ41" s="228"/>
      <c r="FK41" s="228"/>
      <c r="FL41" s="228"/>
      <c r="FM41" s="228"/>
      <c r="FN41" s="228"/>
      <c r="FO41" s="228"/>
      <c r="FP41" s="228"/>
      <c r="FQ41" s="228"/>
      <c r="FR41" s="228"/>
      <c r="FS41" s="228"/>
      <c r="FT41" s="228"/>
      <c r="FU41" s="228"/>
      <c r="FV41" s="228"/>
      <c r="FW41" s="228"/>
      <c r="FX41" s="228"/>
      <c r="FY41" s="228"/>
      <c r="FZ41" s="228"/>
      <c r="GA41" s="228"/>
      <c r="GB41" s="228"/>
      <c r="GC41" s="228"/>
      <c r="GD41" s="228"/>
      <c r="GE41" s="228"/>
      <c r="GF41" s="228"/>
      <c r="GG41" s="228"/>
      <c r="GH41" s="228"/>
      <c r="GI41" s="228"/>
      <c r="GJ41" s="228"/>
      <c r="GK41" s="228"/>
      <c r="GL41" s="228"/>
      <c r="GM41" s="228"/>
      <c r="GN41" s="228"/>
      <c r="GO41" s="228"/>
      <c r="GP41" s="228"/>
      <c r="GQ41" s="228"/>
      <c r="GR41" s="228"/>
      <c r="GS41" s="228"/>
      <c r="GT41" s="228"/>
      <c r="GU41" s="228"/>
      <c r="GV41" s="228"/>
      <c r="GW41" s="228"/>
      <c r="GX41" s="228"/>
      <c r="GY41" s="228"/>
      <c r="GZ41" s="228"/>
      <c r="HA41" s="228"/>
      <c r="HB41" s="228"/>
      <c r="HC41" s="228"/>
      <c r="HD41" s="228"/>
      <c r="HE41" s="228"/>
      <c r="HF41" s="228"/>
      <c r="HG41" s="228"/>
      <c r="HH41" s="228"/>
      <c r="HI41" s="228"/>
      <c r="HJ41" s="228"/>
      <c r="HK41" s="228"/>
      <c r="HL41" s="228"/>
      <c r="HM41" s="228"/>
      <c r="HN41" s="228"/>
      <c r="HO41" s="228"/>
      <c r="HP41" s="228"/>
      <c r="HQ41" s="228"/>
      <c r="HR41" s="228"/>
      <c r="HS41" s="228"/>
      <c r="HT41" s="228"/>
      <c r="HU41" s="228"/>
      <c r="HV41" s="228"/>
      <c r="HW41" s="228"/>
      <c r="HX41" s="228"/>
      <c r="HY41" s="228"/>
      <c r="HZ41" s="228"/>
      <c r="IA41" s="228"/>
      <c r="IB41" s="228"/>
      <c r="IC41" s="228"/>
      <c r="ID41" s="228"/>
      <c r="IE41" s="228"/>
      <c r="IF41" s="228"/>
      <c r="IG41" s="228"/>
      <c r="IH41" s="228"/>
      <c r="II41" s="228"/>
      <c r="IJ41" s="228"/>
      <c r="IK41" s="228"/>
      <c r="IL41" s="228"/>
      <c r="IM41" s="228"/>
      <c r="IN41" s="228"/>
      <c r="IO41" s="228"/>
      <c r="IP41" s="228"/>
      <c r="IQ41" s="228"/>
      <c r="IR41" s="228"/>
      <c r="IS41" s="228"/>
      <c r="IT41" s="228"/>
      <c r="IU41" s="228"/>
      <c r="IV41" s="228"/>
    </row>
    <row r="42" spans="1:256" ht="13.9" customHeight="1">
      <c r="A42" s="257"/>
      <c r="B42" s="258"/>
      <c r="C42" s="258"/>
      <c r="D42" s="259"/>
      <c r="E42" s="228"/>
      <c r="F42" s="228"/>
      <c r="G42" s="228"/>
      <c r="H42" s="228"/>
      <c r="I42" s="228"/>
      <c r="J42" s="228"/>
      <c r="K42" s="228"/>
      <c r="L42" s="228"/>
      <c r="M42" s="228"/>
      <c r="N42" s="228"/>
      <c r="O42" s="228"/>
      <c r="P42" s="228"/>
      <c r="Q42" s="228"/>
      <c r="R42" s="228"/>
      <c r="S42" s="228"/>
      <c r="T42" s="228"/>
      <c r="U42" s="228"/>
      <c r="V42" s="228"/>
      <c r="W42" s="228"/>
      <c r="X42" s="228"/>
      <c r="Y42" s="228"/>
      <c r="Z42" s="228"/>
      <c r="AA42" s="228"/>
      <c r="AB42" s="228"/>
      <c r="AC42" s="228"/>
      <c r="AD42" s="228"/>
      <c r="AE42" s="228"/>
      <c r="AF42" s="228"/>
      <c r="AG42" s="228"/>
      <c r="AH42" s="228"/>
      <c r="AI42" s="228"/>
      <c r="AJ42" s="228"/>
      <c r="AK42" s="228"/>
      <c r="AL42" s="228"/>
      <c r="AM42" s="228"/>
      <c r="AN42" s="228"/>
      <c r="AO42" s="228"/>
      <c r="AP42" s="228"/>
      <c r="AQ42" s="228"/>
      <c r="AR42" s="228"/>
      <c r="AS42" s="228"/>
      <c r="AT42" s="228"/>
      <c r="AU42" s="228"/>
      <c r="AV42" s="228"/>
      <c r="AW42" s="228"/>
      <c r="AX42" s="228"/>
      <c r="AY42" s="228"/>
      <c r="AZ42" s="228"/>
      <c r="BA42" s="228"/>
      <c r="BB42" s="228"/>
      <c r="BC42" s="228"/>
      <c r="BD42" s="228"/>
      <c r="BE42" s="228"/>
      <c r="BF42" s="228"/>
      <c r="BG42" s="228"/>
      <c r="BH42" s="228"/>
      <c r="BI42" s="228"/>
      <c r="BJ42" s="228"/>
      <c r="BK42" s="228"/>
      <c r="BL42" s="228"/>
      <c r="BM42" s="228"/>
      <c r="BN42" s="228"/>
      <c r="BO42" s="228"/>
      <c r="BP42" s="228"/>
      <c r="BQ42" s="228"/>
      <c r="BR42" s="228"/>
      <c r="BS42" s="228"/>
      <c r="BT42" s="228"/>
      <c r="BU42" s="228"/>
      <c r="BV42" s="228"/>
      <c r="BW42" s="228"/>
      <c r="BX42" s="228"/>
      <c r="BY42" s="228"/>
      <c r="BZ42" s="228"/>
      <c r="CA42" s="228"/>
      <c r="CB42" s="228"/>
      <c r="CC42" s="228"/>
      <c r="CD42" s="228"/>
      <c r="CE42" s="228"/>
      <c r="CF42" s="228"/>
      <c r="CG42" s="228"/>
      <c r="CH42" s="228"/>
      <c r="CI42" s="228"/>
      <c r="CJ42" s="228"/>
      <c r="CK42" s="228"/>
      <c r="CL42" s="228"/>
      <c r="CM42" s="228"/>
      <c r="CN42" s="228"/>
      <c r="CO42" s="228"/>
      <c r="CP42" s="228"/>
      <c r="CQ42" s="228"/>
      <c r="CR42" s="228"/>
      <c r="CS42" s="228"/>
      <c r="CT42" s="228"/>
      <c r="CU42" s="228"/>
      <c r="CV42" s="228"/>
      <c r="CW42" s="228"/>
      <c r="CX42" s="228"/>
      <c r="CY42" s="228"/>
      <c r="CZ42" s="228"/>
      <c r="DA42" s="228"/>
      <c r="DB42" s="228"/>
      <c r="DC42" s="228"/>
      <c r="DD42" s="228"/>
      <c r="DE42" s="228"/>
      <c r="DF42" s="228"/>
      <c r="DG42" s="228"/>
      <c r="DH42" s="228"/>
      <c r="DI42" s="228"/>
      <c r="DJ42" s="228"/>
      <c r="DK42" s="228"/>
      <c r="DL42" s="228"/>
      <c r="DM42" s="228"/>
      <c r="DN42" s="228"/>
      <c r="DO42" s="228"/>
      <c r="DP42" s="228"/>
      <c r="DQ42" s="228"/>
      <c r="DR42" s="228"/>
      <c r="DS42" s="228"/>
      <c r="DT42" s="228"/>
      <c r="DU42" s="228"/>
      <c r="DV42" s="228"/>
      <c r="DW42" s="228"/>
      <c r="DX42" s="228"/>
      <c r="DY42" s="228"/>
      <c r="DZ42" s="228"/>
      <c r="EA42" s="228"/>
      <c r="EB42" s="228"/>
      <c r="EC42" s="228"/>
      <c r="ED42" s="228"/>
      <c r="EE42" s="228"/>
      <c r="EF42" s="228"/>
      <c r="EG42" s="228"/>
      <c r="EH42" s="228"/>
      <c r="EI42" s="228"/>
      <c r="EJ42" s="228"/>
      <c r="EK42" s="228"/>
      <c r="EL42" s="228"/>
      <c r="EM42" s="228"/>
      <c r="EN42" s="228"/>
      <c r="EO42" s="228"/>
      <c r="EP42" s="228"/>
      <c r="EQ42" s="228"/>
      <c r="ER42" s="228"/>
      <c r="ES42" s="228"/>
      <c r="ET42" s="228"/>
      <c r="EU42" s="228"/>
      <c r="EV42" s="228"/>
      <c r="EW42" s="228"/>
      <c r="EX42" s="228"/>
      <c r="EY42" s="228"/>
      <c r="EZ42" s="228"/>
      <c r="FA42" s="228"/>
      <c r="FB42" s="228"/>
      <c r="FC42" s="228"/>
      <c r="FD42" s="228"/>
      <c r="FE42" s="228"/>
      <c r="FF42" s="228"/>
      <c r="FG42" s="228"/>
      <c r="FH42" s="228"/>
      <c r="FI42" s="228"/>
      <c r="FJ42" s="228"/>
      <c r="FK42" s="228"/>
      <c r="FL42" s="228"/>
      <c r="FM42" s="228"/>
      <c r="FN42" s="228"/>
      <c r="FO42" s="228"/>
      <c r="FP42" s="228"/>
      <c r="FQ42" s="228"/>
      <c r="FR42" s="228"/>
      <c r="FS42" s="228"/>
      <c r="FT42" s="228"/>
      <c r="FU42" s="228"/>
      <c r="FV42" s="228"/>
      <c r="FW42" s="228"/>
      <c r="FX42" s="228"/>
      <c r="FY42" s="228"/>
      <c r="FZ42" s="228"/>
      <c r="GA42" s="228"/>
      <c r="GB42" s="228"/>
      <c r="GC42" s="228"/>
      <c r="GD42" s="228"/>
      <c r="GE42" s="228"/>
      <c r="GF42" s="228"/>
      <c r="GG42" s="228"/>
      <c r="GH42" s="228"/>
      <c r="GI42" s="228"/>
      <c r="GJ42" s="228"/>
      <c r="GK42" s="228"/>
      <c r="GL42" s="228"/>
      <c r="GM42" s="228"/>
      <c r="GN42" s="228"/>
      <c r="GO42" s="228"/>
      <c r="GP42" s="228"/>
      <c r="GQ42" s="228"/>
      <c r="GR42" s="228"/>
      <c r="GS42" s="228"/>
      <c r="GT42" s="228"/>
      <c r="GU42" s="228"/>
      <c r="GV42" s="228"/>
      <c r="GW42" s="228"/>
      <c r="GX42" s="228"/>
      <c r="GY42" s="228"/>
      <c r="GZ42" s="228"/>
      <c r="HA42" s="228"/>
      <c r="HB42" s="228"/>
      <c r="HC42" s="228"/>
      <c r="HD42" s="228"/>
      <c r="HE42" s="228"/>
      <c r="HF42" s="228"/>
      <c r="HG42" s="228"/>
      <c r="HH42" s="228"/>
      <c r="HI42" s="228"/>
      <c r="HJ42" s="228"/>
      <c r="HK42" s="228"/>
      <c r="HL42" s="228"/>
      <c r="HM42" s="228"/>
      <c r="HN42" s="228"/>
      <c r="HO42" s="228"/>
      <c r="HP42" s="228"/>
      <c r="HQ42" s="228"/>
      <c r="HR42" s="228"/>
      <c r="HS42" s="228"/>
      <c r="HT42" s="228"/>
      <c r="HU42" s="228"/>
      <c r="HV42" s="228"/>
      <c r="HW42" s="228"/>
      <c r="HX42" s="228"/>
      <c r="HY42" s="228"/>
      <c r="HZ42" s="228"/>
      <c r="IA42" s="228"/>
      <c r="IB42" s="228"/>
      <c r="IC42" s="228"/>
      <c r="ID42" s="228"/>
      <c r="IE42" s="228"/>
      <c r="IF42" s="228"/>
      <c r="IG42" s="228"/>
      <c r="IH42" s="228"/>
      <c r="II42" s="228"/>
      <c r="IJ42" s="228"/>
      <c r="IK42" s="228"/>
      <c r="IL42" s="228"/>
      <c r="IM42" s="228"/>
      <c r="IN42" s="228"/>
      <c r="IO42" s="228"/>
      <c r="IP42" s="228"/>
      <c r="IQ42" s="228"/>
      <c r="IR42" s="228"/>
      <c r="IS42" s="228"/>
      <c r="IT42" s="228"/>
      <c r="IU42" s="228"/>
      <c r="IV42" s="228"/>
    </row>
    <row r="43" spans="1:256" ht="13.9" customHeight="1">
      <c r="A43" s="257"/>
      <c r="B43" s="258"/>
      <c r="C43" s="258"/>
      <c r="D43" s="259"/>
      <c r="E43" s="228"/>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c r="IV43" s="228"/>
    </row>
    <row r="44" spans="1:256" ht="13.9" customHeight="1">
      <c r="A44" s="257"/>
      <c r="B44" s="258"/>
      <c r="C44" s="258"/>
      <c r="D44" s="259"/>
      <c r="E44" s="228"/>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c r="GH44" s="228"/>
      <c r="GI44" s="228"/>
      <c r="GJ44" s="228"/>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228"/>
      <c r="IC44" s="228"/>
      <c r="ID44" s="228"/>
      <c r="IE44" s="228"/>
      <c r="IF44" s="228"/>
      <c r="IG44" s="228"/>
      <c r="IH44" s="228"/>
      <c r="II44" s="228"/>
      <c r="IJ44" s="228"/>
      <c r="IK44" s="228"/>
      <c r="IL44" s="228"/>
      <c r="IM44" s="228"/>
      <c r="IN44" s="228"/>
      <c r="IO44" s="228"/>
      <c r="IP44" s="228"/>
      <c r="IQ44" s="228"/>
      <c r="IR44" s="228"/>
      <c r="IS44" s="228"/>
      <c r="IT44" s="228"/>
      <c r="IU44" s="228"/>
      <c r="IV44" s="228"/>
    </row>
    <row r="45" spans="1:256" ht="13.9" customHeight="1">
      <c r="A45" s="203"/>
      <c r="B45" s="258"/>
      <c r="C45" s="28"/>
      <c r="D45" s="259"/>
      <c r="E45" s="228"/>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c r="IV45" s="228"/>
    </row>
    <row r="46" spans="1:256" ht="13.9" customHeight="1">
      <c r="A46" s="257"/>
      <c r="B46" s="28"/>
      <c r="C46" s="258"/>
      <c r="D46" s="259"/>
      <c r="E46" s="228"/>
      <c r="F46" s="228"/>
      <c r="G46" s="228"/>
      <c r="H46" s="228"/>
      <c r="I46" s="228"/>
      <c r="J46" s="228"/>
      <c r="K46" s="228"/>
      <c r="L46" s="228"/>
      <c r="M46" s="228"/>
      <c r="N46" s="228"/>
      <c r="O46" s="228"/>
      <c r="P46" s="228"/>
      <c r="Q46" s="228"/>
      <c r="R46" s="228"/>
      <c r="S46" s="228"/>
      <c r="T46" s="228"/>
      <c r="U46" s="228"/>
      <c r="V46" s="228"/>
      <c r="W46" s="228"/>
      <c r="X46" s="228"/>
      <c r="Y46" s="228"/>
      <c r="Z46" s="228"/>
      <c r="AA46" s="228"/>
      <c r="AB46" s="228"/>
      <c r="AC46" s="228"/>
      <c r="AD46" s="228"/>
      <c r="AE46" s="228"/>
      <c r="AF46" s="228"/>
      <c r="AG46" s="228"/>
      <c r="AH46" s="228"/>
      <c r="AI46" s="228"/>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c r="BN46" s="228"/>
      <c r="BO46" s="228"/>
      <c r="BP46" s="228"/>
      <c r="BQ46" s="228"/>
      <c r="BR46" s="228"/>
      <c r="BS46" s="228"/>
      <c r="BT46" s="228"/>
      <c r="BU46" s="228"/>
      <c r="BV46" s="228"/>
      <c r="BW46" s="228"/>
      <c r="BX46" s="228"/>
      <c r="BY46" s="228"/>
      <c r="BZ46" s="228"/>
      <c r="CA46" s="228"/>
      <c r="CB46" s="228"/>
      <c r="CC46" s="228"/>
      <c r="CD46" s="228"/>
      <c r="CE46" s="228"/>
      <c r="CF46" s="228"/>
      <c r="CG46" s="228"/>
      <c r="CH46" s="228"/>
      <c r="CI46" s="228"/>
      <c r="CJ46" s="228"/>
      <c r="CK46" s="228"/>
      <c r="CL46" s="228"/>
      <c r="CM46" s="228"/>
      <c r="CN46" s="228"/>
      <c r="CO46" s="228"/>
      <c r="CP46" s="228"/>
      <c r="CQ46" s="228"/>
      <c r="CR46" s="228"/>
      <c r="CS46" s="228"/>
      <c r="CT46" s="228"/>
      <c r="CU46" s="228"/>
      <c r="CV46" s="228"/>
      <c r="CW46" s="228"/>
      <c r="CX46" s="228"/>
      <c r="CY46" s="228"/>
      <c r="CZ46" s="228"/>
      <c r="DA46" s="228"/>
      <c r="DB46" s="228"/>
      <c r="DC46" s="228"/>
      <c r="DD46" s="228"/>
      <c r="DE46" s="228"/>
      <c r="DF46" s="228"/>
      <c r="DG46" s="228"/>
      <c r="DH46" s="228"/>
      <c r="DI46" s="228"/>
      <c r="DJ46" s="228"/>
      <c r="DK46" s="228"/>
      <c r="DL46" s="228"/>
      <c r="DM46" s="228"/>
      <c r="DN46" s="228"/>
      <c r="DO46" s="228"/>
      <c r="DP46" s="228"/>
      <c r="DQ46" s="228"/>
      <c r="DR46" s="228"/>
      <c r="DS46" s="228"/>
      <c r="DT46" s="228"/>
      <c r="DU46" s="228"/>
      <c r="DV46" s="228"/>
      <c r="DW46" s="228"/>
      <c r="DX46" s="228"/>
      <c r="DY46" s="228"/>
      <c r="DZ46" s="228"/>
      <c r="EA46" s="228"/>
      <c r="EB46" s="228"/>
      <c r="EC46" s="228"/>
      <c r="ED46" s="228"/>
      <c r="EE46" s="228"/>
      <c r="EF46" s="228"/>
      <c r="EG46" s="228"/>
      <c r="EH46" s="228"/>
      <c r="EI46" s="228"/>
      <c r="EJ46" s="228"/>
      <c r="EK46" s="228"/>
      <c r="EL46" s="228"/>
      <c r="EM46" s="228"/>
      <c r="EN46" s="228"/>
      <c r="EO46" s="228"/>
      <c r="EP46" s="228"/>
      <c r="EQ46" s="228"/>
      <c r="ER46" s="228"/>
      <c r="ES46" s="228"/>
      <c r="ET46" s="228"/>
      <c r="EU46" s="228"/>
      <c r="EV46" s="228"/>
      <c r="EW46" s="228"/>
      <c r="EX46" s="228"/>
      <c r="EY46" s="228"/>
      <c r="EZ46" s="228"/>
      <c r="FA46" s="228"/>
      <c r="FB46" s="228"/>
      <c r="FC46" s="228"/>
      <c r="FD46" s="228"/>
      <c r="FE46" s="228"/>
      <c r="FF46" s="228"/>
      <c r="FG46" s="228"/>
      <c r="FH46" s="228"/>
      <c r="FI46" s="228"/>
      <c r="FJ46" s="228"/>
      <c r="FK46" s="228"/>
      <c r="FL46" s="228"/>
      <c r="FM46" s="228"/>
      <c r="FN46" s="228"/>
      <c r="FO46" s="228"/>
      <c r="FP46" s="228"/>
      <c r="FQ46" s="228"/>
      <c r="FR46" s="228"/>
      <c r="FS46" s="228"/>
      <c r="FT46" s="228"/>
      <c r="FU46" s="228"/>
      <c r="FV46" s="228"/>
      <c r="FW46" s="228"/>
      <c r="FX46" s="228"/>
      <c r="FY46" s="228"/>
      <c r="FZ46" s="228"/>
      <c r="GA46" s="228"/>
      <c r="GB46" s="228"/>
      <c r="GC46" s="228"/>
      <c r="GD46" s="228"/>
      <c r="GE46" s="228"/>
      <c r="GF46" s="228"/>
      <c r="GG46" s="228"/>
      <c r="GH46" s="228"/>
      <c r="GI46" s="228"/>
      <c r="GJ46" s="228"/>
      <c r="GK46" s="228"/>
      <c r="GL46" s="228"/>
      <c r="GM46" s="228"/>
      <c r="GN46" s="228"/>
      <c r="GO46" s="228"/>
      <c r="GP46" s="228"/>
      <c r="GQ46" s="228"/>
      <c r="GR46" s="228"/>
      <c r="GS46" s="228"/>
      <c r="GT46" s="228"/>
      <c r="GU46" s="228"/>
      <c r="GV46" s="228"/>
      <c r="GW46" s="228"/>
      <c r="GX46" s="228"/>
      <c r="GY46" s="228"/>
      <c r="GZ46" s="228"/>
      <c r="HA46" s="228"/>
      <c r="HB46" s="228"/>
      <c r="HC46" s="228"/>
      <c r="HD46" s="228"/>
      <c r="HE46" s="228"/>
      <c r="HF46" s="228"/>
      <c r="HG46" s="228"/>
      <c r="HH46" s="228"/>
      <c r="HI46" s="228"/>
      <c r="HJ46" s="228"/>
      <c r="HK46" s="228"/>
      <c r="HL46" s="228"/>
      <c r="HM46" s="228"/>
      <c r="HN46" s="228"/>
      <c r="HO46" s="228"/>
      <c r="HP46" s="228"/>
      <c r="HQ46" s="228"/>
      <c r="HR46" s="228"/>
      <c r="HS46" s="228"/>
      <c r="HT46" s="228"/>
      <c r="HU46" s="228"/>
      <c r="HV46" s="228"/>
      <c r="HW46" s="228"/>
      <c r="HX46" s="228"/>
      <c r="HY46" s="228"/>
      <c r="HZ46" s="228"/>
      <c r="IA46" s="228"/>
      <c r="IB46" s="228"/>
      <c r="IC46" s="228"/>
      <c r="ID46" s="228"/>
      <c r="IE46" s="228"/>
      <c r="IF46" s="228"/>
      <c r="IG46" s="228"/>
      <c r="IH46" s="228"/>
      <c r="II46" s="228"/>
      <c r="IJ46" s="228"/>
      <c r="IK46" s="228"/>
      <c r="IL46" s="228"/>
      <c r="IM46" s="228"/>
      <c r="IN46" s="228"/>
      <c r="IO46" s="228"/>
      <c r="IP46" s="228"/>
      <c r="IQ46" s="228"/>
      <c r="IR46" s="228"/>
      <c r="IS46" s="228"/>
      <c r="IT46" s="228"/>
      <c r="IU46" s="228"/>
      <c r="IV46" s="228"/>
    </row>
    <row r="47" spans="1:256" ht="13.9" customHeight="1">
      <c r="A47" s="257"/>
      <c r="B47" s="28"/>
      <c r="C47" s="258"/>
      <c r="D47" s="259"/>
      <c r="E47" s="228"/>
      <c r="F47" s="228"/>
      <c r="G47" s="228"/>
      <c r="H47" s="228"/>
      <c r="I47" s="228"/>
      <c r="J47" s="228"/>
      <c r="K47" s="228"/>
      <c r="L47" s="228"/>
      <c r="M47" s="228"/>
      <c r="N47" s="228"/>
      <c r="O47" s="228"/>
      <c r="P47" s="228"/>
      <c r="Q47" s="228"/>
      <c r="R47" s="228"/>
      <c r="S47" s="228"/>
      <c r="T47" s="228"/>
      <c r="U47" s="228"/>
      <c r="V47" s="228"/>
      <c r="W47" s="228"/>
      <c r="X47" s="228"/>
      <c r="Y47" s="228"/>
      <c r="Z47" s="228"/>
      <c r="AA47" s="228"/>
      <c r="AB47" s="228"/>
      <c r="AC47" s="228"/>
      <c r="AD47" s="228"/>
      <c r="AE47" s="228"/>
      <c r="AF47" s="228"/>
      <c r="AG47" s="228"/>
      <c r="AH47" s="228"/>
      <c r="AI47" s="228"/>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N47" s="228"/>
      <c r="BO47" s="228"/>
      <c r="BP47" s="228"/>
      <c r="BQ47" s="228"/>
      <c r="BR47" s="228"/>
      <c r="BS47" s="228"/>
      <c r="BT47" s="228"/>
      <c r="BU47" s="228"/>
      <c r="BV47" s="228"/>
      <c r="BW47" s="228"/>
      <c r="BX47" s="228"/>
      <c r="BY47" s="228"/>
      <c r="BZ47" s="228"/>
      <c r="CA47" s="228"/>
      <c r="CB47" s="228"/>
      <c r="CC47" s="228"/>
      <c r="CD47" s="228"/>
      <c r="CE47" s="228"/>
      <c r="CF47" s="228"/>
      <c r="CG47" s="228"/>
      <c r="CH47" s="228"/>
      <c r="CI47" s="228"/>
      <c r="CJ47" s="228"/>
      <c r="CK47" s="228"/>
      <c r="CL47" s="228"/>
      <c r="CM47" s="228"/>
      <c r="CN47" s="228"/>
      <c r="CO47" s="228"/>
      <c r="CP47" s="228"/>
      <c r="CQ47" s="228"/>
      <c r="CR47" s="228"/>
      <c r="CS47" s="228"/>
      <c r="CT47" s="228"/>
      <c r="CU47" s="228"/>
      <c r="CV47" s="228"/>
      <c r="CW47" s="228"/>
      <c r="CX47" s="228"/>
      <c r="CY47" s="228"/>
      <c r="CZ47" s="228"/>
      <c r="DA47" s="228"/>
      <c r="DB47" s="228"/>
      <c r="DC47" s="228"/>
      <c r="DD47" s="228"/>
      <c r="DE47" s="228"/>
      <c r="DF47" s="228"/>
      <c r="DG47" s="228"/>
      <c r="DH47" s="228"/>
      <c r="DI47" s="228"/>
      <c r="DJ47" s="228"/>
      <c r="DK47" s="228"/>
      <c r="DL47" s="228"/>
      <c r="DM47" s="228"/>
      <c r="DN47" s="228"/>
      <c r="DO47" s="228"/>
      <c r="DP47" s="228"/>
      <c r="DQ47" s="228"/>
      <c r="DR47" s="228"/>
      <c r="DS47" s="228"/>
      <c r="DT47" s="228"/>
      <c r="DU47" s="228"/>
      <c r="DV47" s="228"/>
      <c r="DW47" s="228"/>
      <c r="DX47" s="228"/>
      <c r="DY47" s="228"/>
      <c r="DZ47" s="228"/>
      <c r="EA47" s="228"/>
      <c r="EB47" s="228"/>
      <c r="EC47" s="228"/>
      <c r="ED47" s="228"/>
      <c r="EE47" s="228"/>
      <c r="EF47" s="228"/>
      <c r="EG47" s="228"/>
      <c r="EH47" s="228"/>
      <c r="EI47" s="228"/>
      <c r="EJ47" s="228"/>
      <c r="EK47" s="228"/>
      <c r="EL47" s="228"/>
      <c r="EM47" s="228"/>
      <c r="EN47" s="228"/>
      <c r="EO47" s="228"/>
      <c r="EP47" s="228"/>
      <c r="EQ47" s="228"/>
      <c r="ER47" s="228"/>
      <c r="ES47" s="228"/>
      <c r="ET47" s="228"/>
      <c r="EU47" s="228"/>
      <c r="EV47" s="228"/>
      <c r="EW47" s="228"/>
      <c r="EX47" s="228"/>
      <c r="EY47" s="228"/>
      <c r="EZ47" s="228"/>
      <c r="FA47" s="228"/>
      <c r="FB47" s="228"/>
      <c r="FC47" s="228"/>
      <c r="FD47" s="228"/>
      <c r="FE47" s="228"/>
      <c r="FF47" s="228"/>
      <c r="FG47" s="228"/>
      <c r="FH47" s="228"/>
      <c r="FI47" s="228"/>
      <c r="FJ47" s="228"/>
      <c r="FK47" s="228"/>
      <c r="FL47" s="228"/>
      <c r="FM47" s="228"/>
      <c r="FN47" s="228"/>
      <c r="FO47" s="228"/>
      <c r="FP47" s="228"/>
      <c r="FQ47" s="228"/>
      <c r="FR47" s="228"/>
      <c r="FS47" s="228"/>
      <c r="FT47" s="228"/>
      <c r="FU47" s="228"/>
      <c r="FV47" s="228"/>
      <c r="FW47" s="228"/>
      <c r="FX47" s="228"/>
      <c r="FY47" s="228"/>
      <c r="FZ47" s="228"/>
      <c r="GA47" s="228"/>
      <c r="GB47" s="228"/>
      <c r="GC47" s="228"/>
      <c r="GD47" s="228"/>
      <c r="GE47" s="228"/>
      <c r="GF47" s="228"/>
      <c r="GG47" s="228"/>
      <c r="GH47" s="228"/>
      <c r="GI47" s="228"/>
      <c r="GJ47" s="228"/>
      <c r="GK47" s="228"/>
      <c r="GL47" s="228"/>
      <c r="GM47" s="228"/>
      <c r="GN47" s="228"/>
      <c r="GO47" s="228"/>
      <c r="GP47" s="228"/>
      <c r="GQ47" s="228"/>
      <c r="GR47" s="228"/>
      <c r="GS47" s="228"/>
      <c r="GT47" s="228"/>
      <c r="GU47" s="228"/>
      <c r="GV47" s="228"/>
      <c r="GW47" s="228"/>
      <c r="GX47" s="228"/>
      <c r="GY47" s="228"/>
      <c r="GZ47" s="228"/>
      <c r="HA47" s="228"/>
      <c r="HB47" s="228"/>
      <c r="HC47" s="228"/>
      <c r="HD47" s="228"/>
      <c r="HE47" s="228"/>
      <c r="HF47" s="228"/>
      <c r="HG47" s="228"/>
      <c r="HH47" s="228"/>
      <c r="HI47" s="228"/>
      <c r="HJ47" s="228"/>
      <c r="HK47" s="228"/>
      <c r="HL47" s="228"/>
      <c r="HM47" s="228"/>
      <c r="HN47" s="228"/>
      <c r="HO47" s="228"/>
      <c r="HP47" s="228"/>
      <c r="HQ47" s="228"/>
      <c r="HR47" s="228"/>
      <c r="HS47" s="228"/>
      <c r="HT47" s="228"/>
      <c r="HU47" s="228"/>
      <c r="HV47" s="228"/>
      <c r="HW47" s="228"/>
      <c r="HX47" s="228"/>
      <c r="HY47" s="228"/>
      <c r="HZ47" s="228"/>
      <c r="IA47" s="228"/>
      <c r="IB47" s="228"/>
      <c r="IC47" s="228"/>
      <c r="ID47" s="228"/>
      <c r="IE47" s="228"/>
      <c r="IF47" s="228"/>
      <c r="IG47" s="228"/>
      <c r="IH47" s="228"/>
      <c r="II47" s="228"/>
      <c r="IJ47" s="228"/>
      <c r="IK47" s="228"/>
      <c r="IL47" s="228"/>
      <c r="IM47" s="228"/>
      <c r="IN47" s="228"/>
      <c r="IO47" s="228"/>
      <c r="IP47" s="228"/>
      <c r="IQ47" s="228"/>
      <c r="IR47" s="228"/>
      <c r="IS47" s="228"/>
      <c r="IT47" s="228"/>
      <c r="IU47" s="228"/>
      <c r="IV47" s="228"/>
    </row>
    <row r="48" spans="1:256" ht="13.9" customHeight="1">
      <c r="A48" s="257"/>
      <c r="B48" s="258"/>
      <c r="C48" s="258"/>
      <c r="D48" s="259"/>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228"/>
      <c r="AC48" s="228"/>
      <c r="AD48" s="228"/>
      <c r="AE48" s="228"/>
      <c r="AF48" s="228"/>
      <c r="AG48" s="228"/>
      <c r="AH48" s="228"/>
      <c r="AI48" s="228"/>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c r="BN48" s="228"/>
      <c r="BO48" s="228"/>
      <c r="BP48" s="228"/>
      <c r="BQ48" s="228"/>
      <c r="BR48" s="228"/>
      <c r="BS48" s="228"/>
      <c r="BT48" s="228"/>
      <c r="BU48" s="228"/>
      <c r="BV48" s="228"/>
      <c r="BW48" s="228"/>
      <c r="BX48" s="228"/>
      <c r="BY48" s="228"/>
      <c r="BZ48" s="228"/>
      <c r="CA48" s="228"/>
      <c r="CB48" s="228"/>
      <c r="CC48" s="228"/>
      <c r="CD48" s="228"/>
      <c r="CE48" s="228"/>
      <c r="CF48" s="228"/>
      <c r="CG48" s="228"/>
      <c r="CH48" s="228"/>
      <c r="CI48" s="228"/>
      <c r="CJ48" s="228"/>
      <c r="CK48" s="228"/>
      <c r="CL48" s="228"/>
      <c r="CM48" s="228"/>
      <c r="CN48" s="228"/>
      <c r="CO48" s="228"/>
      <c r="CP48" s="228"/>
      <c r="CQ48" s="228"/>
      <c r="CR48" s="228"/>
      <c r="CS48" s="228"/>
      <c r="CT48" s="228"/>
      <c r="CU48" s="228"/>
      <c r="CV48" s="228"/>
      <c r="CW48" s="228"/>
      <c r="CX48" s="228"/>
      <c r="CY48" s="228"/>
      <c r="CZ48" s="228"/>
      <c r="DA48" s="228"/>
      <c r="DB48" s="228"/>
      <c r="DC48" s="228"/>
      <c r="DD48" s="228"/>
      <c r="DE48" s="228"/>
      <c r="DF48" s="228"/>
      <c r="DG48" s="228"/>
      <c r="DH48" s="228"/>
      <c r="DI48" s="228"/>
      <c r="DJ48" s="228"/>
      <c r="DK48" s="228"/>
      <c r="DL48" s="228"/>
      <c r="DM48" s="228"/>
      <c r="DN48" s="228"/>
      <c r="DO48" s="228"/>
      <c r="DP48" s="228"/>
      <c r="DQ48" s="228"/>
      <c r="DR48" s="228"/>
      <c r="DS48" s="228"/>
      <c r="DT48" s="228"/>
      <c r="DU48" s="228"/>
      <c r="DV48" s="228"/>
      <c r="DW48" s="228"/>
      <c r="DX48" s="228"/>
      <c r="DY48" s="228"/>
      <c r="DZ48" s="228"/>
      <c r="EA48" s="228"/>
      <c r="EB48" s="228"/>
      <c r="EC48" s="228"/>
      <c r="ED48" s="228"/>
      <c r="EE48" s="228"/>
      <c r="EF48" s="228"/>
      <c r="EG48" s="228"/>
      <c r="EH48" s="228"/>
      <c r="EI48" s="228"/>
      <c r="EJ48" s="228"/>
      <c r="EK48" s="228"/>
      <c r="EL48" s="228"/>
      <c r="EM48" s="228"/>
      <c r="EN48" s="228"/>
      <c r="EO48" s="228"/>
      <c r="EP48" s="228"/>
      <c r="EQ48" s="228"/>
      <c r="ER48" s="228"/>
      <c r="ES48" s="228"/>
      <c r="ET48" s="228"/>
      <c r="EU48" s="228"/>
      <c r="EV48" s="228"/>
      <c r="EW48" s="228"/>
      <c r="EX48" s="228"/>
      <c r="EY48" s="228"/>
      <c r="EZ48" s="228"/>
      <c r="FA48" s="228"/>
      <c r="FB48" s="228"/>
      <c r="FC48" s="228"/>
      <c r="FD48" s="228"/>
      <c r="FE48" s="228"/>
      <c r="FF48" s="228"/>
      <c r="FG48" s="228"/>
      <c r="FH48" s="228"/>
      <c r="FI48" s="228"/>
      <c r="FJ48" s="228"/>
      <c r="FK48" s="228"/>
      <c r="FL48" s="228"/>
      <c r="FM48" s="228"/>
      <c r="FN48" s="228"/>
      <c r="FO48" s="228"/>
      <c r="FP48" s="228"/>
      <c r="FQ48" s="228"/>
      <c r="FR48" s="228"/>
      <c r="FS48" s="228"/>
      <c r="FT48" s="228"/>
      <c r="FU48" s="228"/>
      <c r="FV48" s="228"/>
      <c r="FW48" s="228"/>
      <c r="FX48" s="228"/>
      <c r="FY48" s="228"/>
      <c r="FZ48" s="228"/>
      <c r="GA48" s="228"/>
      <c r="GB48" s="228"/>
      <c r="GC48" s="228"/>
      <c r="GD48" s="228"/>
      <c r="GE48" s="228"/>
      <c r="GF48" s="228"/>
      <c r="GG48" s="228"/>
      <c r="GH48" s="228"/>
      <c r="GI48" s="228"/>
      <c r="GJ48" s="228"/>
      <c r="GK48" s="228"/>
      <c r="GL48" s="228"/>
      <c r="GM48" s="228"/>
      <c r="GN48" s="228"/>
      <c r="GO48" s="228"/>
      <c r="GP48" s="228"/>
      <c r="GQ48" s="228"/>
      <c r="GR48" s="228"/>
      <c r="GS48" s="228"/>
      <c r="GT48" s="228"/>
      <c r="GU48" s="228"/>
      <c r="GV48" s="228"/>
      <c r="GW48" s="228"/>
      <c r="GX48" s="228"/>
      <c r="GY48" s="228"/>
      <c r="GZ48" s="228"/>
      <c r="HA48" s="228"/>
      <c r="HB48" s="228"/>
      <c r="HC48" s="228"/>
      <c r="HD48" s="228"/>
      <c r="HE48" s="228"/>
      <c r="HF48" s="228"/>
      <c r="HG48" s="228"/>
      <c r="HH48" s="228"/>
      <c r="HI48" s="228"/>
      <c r="HJ48" s="228"/>
      <c r="HK48" s="228"/>
      <c r="HL48" s="228"/>
      <c r="HM48" s="228"/>
      <c r="HN48" s="228"/>
      <c r="HO48" s="228"/>
      <c r="HP48" s="228"/>
      <c r="HQ48" s="228"/>
      <c r="HR48" s="228"/>
      <c r="HS48" s="228"/>
      <c r="HT48" s="228"/>
      <c r="HU48" s="228"/>
      <c r="HV48" s="228"/>
      <c r="HW48" s="228"/>
      <c r="HX48" s="228"/>
      <c r="HY48" s="228"/>
      <c r="HZ48" s="228"/>
      <c r="IA48" s="228"/>
      <c r="IB48" s="228"/>
      <c r="IC48" s="228"/>
      <c r="ID48" s="228"/>
      <c r="IE48" s="228"/>
      <c r="IF48" s="228"/>
      <c r="IG48" s="228"/>
      <c r="IH48" s="228"/>
      <c r="II48" s="228"/>
      <c r="IJ48" s="228"/>
      <c r="IK48" s="228"/>
      <c r="IL48" s="228"/>
      <c r="IM48" s="228"/>
      <c r="IN48" s="228"/>
      <c r="IO48" s="228"/>
      <c r="IP48" s="228"/>
      <c r="IQ48" s="228"/>
      <c r="IR48" s="228"/>
      <c r="IS48" s="228"/>
      <c r="IT48" s="228"/>
      <c r="IU48" s="228"/>
      <c r="IV48" s="228"/>
    </row>
    <row r="49" spans="1:256" ht="13.9" customHeight="1">
      <c r="A49" s="257"/>
      <c r="B49" s="258"/>
      <c r="C49" s="258"/>
      <c r="D49" s="259"/>
      <c r="E49" s="228"/>
      <c r="F49" s="228"/>
      <c r="G49" s="228"/>
      <c r="H49" s="228"/>
      <c r="I49" s="228"/>
      <c r="J49" s="228"/>
      <c r="K49" s="228"/>
      <c r="L49" s="228"/>
      <c r="M49" s="228"/>
      <c r="N49" s="228"/>
      <c r="O49" s="228"/>
      <c r="P49" s="228"/>
      <c r="Q49" s="228"/>
      <c r="R49" s="228"/>
      <c r="S49" s="228"/>
      <c r="T49" s="228"/>
      <c r="U49" s="228"/>
      <c r="V49" s="228"/>
      <c r="W49" s="228"/>
      <c r="X49" s="228"/>
      <c r="Y49" s="228"/>
      <c r="Z49" s="228"/>
      <c r="AA49" s="228"/>
      <c r="AB49" s="228"/>
      <c r="AC49" s="228"/>
      <c r="AD49" s="228"/>
      <c r="AE49" s="228"/>
      <c r="AF49" s="228"/>
      <c r="AG49" s="228"/>
      <c r="AH49" s="228"/>
      <c r="AI49" s="228"/>
      <c r="AJ49" s="228"/>
      <c r="AK49" s="228"/>
      <c r="AL49" s="228"/>
      <c r="AM49" s="228"/>
      <c r="AN49" s="228"/>
      <c r="AO49" s="228"/>
      <c r="AP49" s="228"/>
      <c r="AQ49" s="228"/>
      <c r="AR49" s="228"/>
      <c r="AS49" s="228"/>
      <c r="AT49" s="228"/>
      <c r="AU49" s="228"/>
      <c r="AV49" s="228"/>
      <c r="AW49" s="228"/>
      <c r="AX49" s="228"/>
      <c r="AY49" s="228"/>
      <c r="AZ49" s="228"/>
      <c r="BA49" s="228"/>
      <c r="BB49" s="228"/>
      <c r="BC49" s="228"/>
      <c r="BD49" s="228"/>
      <c r="BE49" s="228"/>
      <c r="BF49" s="228"/>
      <c r="BG49" s="228"/>
      <c r="BH49" s="228"/>
      <c r="BI49" s="228"/>
      <c r="BJ49" s="228"/>
      <c r="BK49" s="228"/>
      <c r="BL49" s="228"/>
      <c r="BM49" s="228"/>
      <c r="BN49" s="228"/>
      <c r="BO49" s="228"/>
      <c r="BP49" s="228"/>
      <c r="BQ49" s="228"/>
      <c r="BR49" s="228"/>
      <c r="BS49" s="228"/>
      <c r="BT49" s="228"/>
      <c r="BU49" s="228"/>
      <c r="BV49" s="228"/>
      <c r="BW49" s="228"/>
      <c r="BX49" s="228"/>
      <c r="BY49" s="228"/>
      <c r="BZ49" s="228"/>
      <c r="CA49" s="228"/>
      <c r="CB49" s="228"/>
      <c r="CC49" s="228"/>
      <c r="CD49" s="228"/>
      <c r="CE49" s="228"/>
      <c r="CF49" s="228"/>
      <c r="CG49" s="228"/>
      <c r="CH49" s="228"/>
      <c r="CI49" s="228"/>
      <c r="CJ49" s="228"/>
      <c r="CK49" s="228"/>
      <c r="CL49" s="228"/>
      <c r="CM49" s="228"/>
      <c r="CN49" s="228"/>
      <c r="CO49" s="228"/>
      <c r="CP49" s="228"/>
      <c r="CQ49" s="228"/>
      <c r="CR49" s="228"/>
      <c r="CS49" s="228"/>
      <c r="CT49" s="228"/>
      <c r="CU49" s="228"/>
      <c r="CV49" s="228"/>
      <c r="CW49" s="228"/>
      <c r="CX49" s="228"/>
      <c r="CY49" s="228"/>
      <c r="CZ49" s="228"/>
      <c r="DA49" s="228"/>
      <c r="DB49" s="228"/>
      <c r="DC49" s="228"/>
      <c r="DD49" s="228"/>
      <c r="DE49" s="228"/>
      <c r="DF49" s="228"/>
      <c r="DG49" s="228"/>
      <c r="DH49" s="228"/>
      <c r="DI49" s="228"/>
      <c r="DJ49" s="228"/>
      <c r="DK49" s="228"/>
      <c r="DL49" s="228"/>
      <c r="DM49" s="228"/>
      <c r="DN49" s="228"/>
      <c r="DO49" s="228"/>
      <c r="DP49" s="228"/>
      <c r="DQ49" s="228"/>
      <c r="DR49" s="228"/>
      <c r="DS49" s="228"/>
      <c r="DT49" s="228"/>
      <c r="DU49" s="228"/>
      <c r="DV49" s="228"/>
      <c r="DW49" s="228"/>
      <c r="DX49" s="228"/>
      <c r="DY49" s="228"/>
      <c r="DZ49" s="228"/>
      <c r="EA49" s="228"/>
      <c r="EB49" s="228"/>
      <c r="EC49" s="228"/>
      <c r="ED49" s="228"/>
      <c r="EE49" s="228"/>
      <c r="EF49" s="228"/>
      <c r="EG49" s="228"/>
      <c r="EH49" s="228"/>
      <c r="EI49" s="228"/>
      <c r="EJ49" s="228"/>
      <c r="EK49" s="228"/>
      <c r="EL49" s="228"/>
      <c r="EM49" s="228"/>
      <c r="EN49" s="228"/>
      <c r="EO49" s="228"/>
      <c r="EP49" s="228"/>
      <c r="EQ49" s="228"/>
      <c r="ER49" s="228"/>
      <c r="ES49" s="228"/>
      <c r="ET49" s="228"/>
      <c r="EU49" s="228"/>
      <c r="EV49" s="228"/>
      <c r="EW49" s="228"/>
      <c r="EX49" s="228"/>
      <c r="EY49" s="228"/>
      <c r="EZ49" s="228"/>
      <c r="FA49" s="228"/>
      <c r="FB49" s="228"/>
      <c r="FC49" s="228"/>
      <c r="FD49" s="228"/>
      <c r="FE49" s="228"/>
      <c r="FF49" s="228"/>
      <c r="FG49" s="228"/>
      <c r="FH49" s="228"/>
      <c r="FI49" s="228"/>
      <c r="FJ49" s="228"/>
      <c r="FK49" s="228"/>
      <c r="FL49" s="228"/>
      <c r="FM49" s="228"/>
      <c r="FN49" s="228"/>
      <c r="FO49" s="228"/>
      <c r="FP49" s="228"/>
      <c r="FQ49" s="228"/>
      <c r="FR49" s="228"/>
      <c r="FS49" s="228"/>
      <c r="FT49" s="228"/>
      <c r="FU49" s="228"/>
      <c r="FV49" s="228"/>
      <c r="FW49" s="228"/>
      <c r="FX49" s="228"/>
      <c r="FY49" s="228"/>
      <c r="FZ49" s="228"/>
      <c r="GA49" s="228"/>
      <c r="GB49" s="228"/>
      <c r="GC49" s="228"/>
      <c r="GD49" s="228"/>
      <c r="GE49" s="228"/>
      <c r="GF49" s="228"/>
      <c r="GG49" s="228"/>
      <c r="GH49" s="228"/>
      <c r="GI49" s="228"/>
      <c r="GJ49" s="228"/>
      <c r="GK49" s="228"/>
      <c r="GL49" s="228"/>
      <c r="GM49" s="228"/>
      <c r="GN49" s="228"/>
      <c r="GO49" s="228"/>
      <c r="GP49" s="228"/>
      <c r="GQ49" s="228"/>
      <c r="GR49" s="228"/>
      <c r="GS49" s="228"/>
      <c r="GT49" s="228"/>
      <c r="GU49" s="228"/>
      <c r="GV49" s="228"/>
      <c r="GW49" s="228"/>
      <c r="GX49" s="228"/>
      <c r="GY49" s="228"/>
      <c r="GZ49" s="228"/>
      <c r="HA49" s="228"/>
      <c r="HB49" s="228"/>
      <c r="HC49" s="228"/>
      <c r="HD49" s="228"/>
      <c r="HE49" s="228"/>
      <c r="HF49" s="228"/>
      <c r="HG49" s="228"/>
      <c r="HH49" s="228"/>
      <c r="HI49" s="228"/>
      <c r="HJ49" s="228"/>
      <c r="HK49" s="228"/>
      <c r="HL49" s="228"/>
      <c r="HM49" s="228"/>
      <c r="HN49" s="228"/>
      <c r="HO49" s="228"/>
      <c r="HP49" s="228"/>
      <c r="HQ49" s="228"/>
      <c r="HR49" s="228"/>
      <c r="HS49" s="228"/>
      <c r="HT49" s="228"/>
      <c r="HU49" s="228"/>
      <c r="HV49" s="228"/>
      <c r="HW49" s="228"/>
      <c r="HX49" s="228"/>
      <c r="HY49" s="228"/>
      <c r="HZ49" s="228"/>
      <c r="IA49" s="228"/>
      <c r="IB49" s="228"/>
      <c r="IC49" s="228"/>
      <c r="ID49" s="228"/>
      <c r="IE49" s="228"/>
      <c r="IF49" s="228"/>
      <c r="IG49" s="228"/>
      <c r="IH49" s="228"/>
      <c r="II49" s="228"/>
      <c r="IJ49" s="228"/>
      <c r="IK49" s="228"/>
      <c r="IL49" s="228"/>
      <c r="IM49" s="228"/>
      <c r="IN49" s="228"/>
      <c r="IO49" s="228"/>
      <c r="IP49" s="228"/>
      <c r="IQ49" s="228"/>
      <c r="IR49" s="228"/>
      <c r="IS49" s="228"/>
      <c r="IT49" s="228"/>
      <c r="IU49" s="228"/>
      <c r="IV49" s="228"/>
    </row>
    <row r="50" spans="1:256" ht="13.9" customHeight="1">
      <c r="A50" s="203"/>
      <c r="B50" s="258"/>
      <c r="C50" s="258"/>
      <c r="D50" s="259"/>
      <c r="E50" s="228"/>
      <c r="F50" s="228"/>
      <c r="G50" s="228"/>
      <c r="H50" s="228"/>
      <c r="I50" s="228"/>
      <c r="J50" s="228"/>
      <c r="K50" s="228"/>
      <c r="L50" s="228"/>
      <c r="M50" s="228"/>
      <c r="N50" s="228"/>
      <c r="O50" s="228"/>
      <c r="P50" s="228"/>
      <c r="Q50" s="228"/>
      <c r="R50" s="228"/>
      <c r="S50" s="228"/>
      <c r="T50" s="228"/>
      <c r="U50" s="228"/>
      <c r="V50" s="228"/>
      <c r="W50" s="228"/>
      <c r="X50" s="228"/>
      <c r="Y50" s="228"/>
      <c r="Z50" s="228"/>
      <c r="AA50" s="228"/>
      <c r="AB50" s="228"/>
      <c r="AC50" s="228"/>
      <c r="AD50" s="228"/>
      <c r="AE50" s="228"/>
      <c r="AF50" s="228"/>
      <c r="AG50" s="228"/>
      <c r="AH50" s="228"/>
      <c r="AI50" s="228"/>
      <c r="AJ50" s="228"/>
      <c r="AK50" s="228"/>
      <c r="AL50" s="228"/>
      <c r="AM50" s="228"/>
      <c r="AN50" s="228"/>
      <c r="AO50" s="228"/>
      <c r="AP50" s="228"/>
      <c r="AQ50" s="228"/>
      <c r="AR50" s="228"/>
      <c r="AS50" s="228"/>
      <c r="AT50" s="228"/>
      <c r="AU50" s="228"/>
      <c r="AV50" s="228"/>
      <c r="AW50" s="228"/>
      <c r="AX50" s="228"/>
      <c r="AY50" s="228"/>
      <c r="AZ50" s="228"/>
      <c r="BA50" s="228"/>
      <c r="BB50" s="228"/>
      <c r="BC50" s="228"/>
      <c r="BD50" s="228"/>
      <c r="BE50" s="228"/>
      <c r="BF50" s="228"/>
      <c r="BG50" s="228"/>
      <c r="BH50" s="228"/>
      <c r="BI50" s="228"/>
      <c r="BJ50" s="228"/>
      <c r="BK50" s="228"/>
      <c r="BL50" s="228"/>
      <c r="BM50" s="228"/>
      <c r="BN50" s="228"/>
      <c r="BO50" s="228"/>
      <c r="BP50" s="228"/>
      <c r="BQ50" s="228"/>
      <c r="BR50" s="228"/>
      <c r="BS50" s="228"/>
      <c r="BT50" s="228"/>
      <c r="BU50" s="228"/>
      <c r="BV50" s="228"/>
      <c r="BW50" s="228"/>
      <c r="BX50" s="228"/>
      <c r="BY50" s="228"/>
      <c r="BZ50" s="228"/>
      <c r="CA50" s="228"/>
      <c r="CB50" s="228"/>
      <c r="CC50" s="228"/>
      <c r="CD50" s="228"/>
      <c r="CE50" s="228"/>
      <c r="CF50" s="228"/>
      <c r="CG50" s="228"/>
      <c r="CH50" s="228"/>
      <c r="CI50" s="228"/>
      <c r="CJ50" s="228"/>
      <c r="CK50" s="228"/>
      <c r="CL50" s="228"/>
      <c r="CM50" s="228"/>
      <c r="CN50" s="228"/>
      <c r="CO50" s="228"/>
      <c r="CP50" s="228"/>
      <c r="CQ50" s="228"/>
      <c r="CR50" s="228"/>
      <c r="CS50" s="228"/>
      <c r="CT50" s="228"/>
      <c r="CU50" s="228"/>
      <c r="CV50" s="228"/>
      <c r="CW50" s="228"/>
      <c r="CX50" s="228"/>
      <c r="CY50" s="228"/>
      <c r="CZ50" s="228"/>
      <c r="DA50" s="228"/>
      <c r="DB50" s="228"/>
      <c r="DC50" s="228"/>
      <c r="DD50" s="228"/>
      <c r="DE50" s="228"/>
      <c r="DF50" s="228"/>
      <c r="DG50" s="228"/>
      <c r="DH50" s="228"/>
      <c r="DI50" s="228"/>
      <c r="DJ50" s="228"/>
      <c r="DK50" s="228"/>
      <c r="DL50" s="228"/>
      <c r="DM50" s="228"/>
      <c r="DN50" s="228"/>
      <c r="DO50" s="228"/>
      <c r="DP50" s="228"/>
      <c r="DQ50" s="228"/>
      <c r="DR50" s="228"/>
      <c r="DS50" s="228"/>
      <c r="DT50" s="228"/>
      <c r="DU50" s="228"/>
      <c r="DV50" s="228"/>
      <c r="DW50" s="228"/>
      <c r="DX50" s="228"/>
      <c r="DY50" s="228"/>
      <c r="DZ50" s="228"/>
      <c r="EA50" s="228"/>
      <c r="EB50" s="228"/>
      <c r="EC50" s="228"/>
      <c r="ED50" s="228"/>
      <c r="EE50" s="228"/>
      <c r="EF50" s="228"/>
      <c r="EG50" s="228"/>
      <c r="EH50" s="228"/>
      <c r="EI50" s="228"/>
      <c r="EJ50" s="228"/>
      <c r="EK50" s="228"/>
      <c r="EL50" s="228"/>
      <c r="EM50" s="228"/>
      <c r="EN50" s="228"/>
      <c r="EO50" s="228"/>
      <c r="EP50" s="228"/>
      <c r="EQ50" s="228"/>
      <c r="ER50" s="228"/>
      <c r="ES50" s="228"/>
      <c r="ET50" s="228"/>
      <c r="EU50" s="228"/>
      <c r="EV50" s="228"/>
      <c r="EW50" s="228"/>
      <c r="EX50" s="228"/>
      <c r="EY50" s="228"/>
      <c r="EZ50" s="228"/>
      <c r="FA50" s="228"/>
      <c r="FB50" s="228"/>
      <c r="FC50" s="228"/>
      <c r="FD50" s="228"/>
      <c r="FE50" s="228"/>
      <c r="FF50" s="228"/>
      <c r="FG50" s="228"/>
      <c r="FH50" s="228"/>
      <c r="FI50" s="228"/>
      <c r="FJ50" s="228"/>
      <c r="FK50" s="228"/>
      <c r="FL50" s="228"/>
      <c r="FM50" s="228"/>
      <c r="FN50" s="228"/>
      <c r="FO50" s="228"/>
      <c r="FP50" s="228"/>
      <c r="FQ50" s="228"/>
      <c r="FR50" s="228"/>
      <c r="FS50" s="228"/>
      <c r="FT50" s="228"/>
      <c r="FU50" s="228"/>
      <c r="FV50" s="228"/>
      <c r="FW50" s="228"/>
      <c r="FX50" s="228"/>
      <c r="FY50" s="228"/>
      <c r="FZ50" s="228"/>
      <c r="GA50" s="228"/>
      <c r="GB50" s="228"/>
      <c r="GC50" s="228"/>
      <c r="GD50" s="228"/>
      <c r="GE50" s="228"/>
      <c r="GF50" s="228"/>
      <c r="GG50" s="228"/>
      <c r="GH50" s="228"/>
      <c r="GI50" s="228"/>
      <c r="GJ50" s="228"/>
      <c r="GK50" s="228"/>
      <c r="GL50" s="228"/>
      <c r="GM50" s="228"/>
      <c r="GN50" s="228"/>
      <c r="GO50" s="228"/>
      <c r="GP50" s="228"/>
      <c r="GQ50" s="228"/>
      <c r="GR50" s="228"/>
      <c r="GS50" s="228"/>
      <c r="GT50" s="228"/>
      <c r="GU50" s="228"/>
      <c r="GV50" s="228"/>
      <c r="GW50" s="228"/>
      <c r="GX50" s="228"/>
      <c r="GY50" s="228"/>
      <c r="GZ50" s="228"/>
      <c r="HA50" s="228"/>
      <c r="HB50" s="228"/>
      <c r="HC50" s="228"/>
      <c r="HD50" s="228"/>
      <c r="HE50" s="228"/>
      <c r="HF50" s="228"/>
      <c r="HG50" s="228"/>
      <c r="HH50" s="228"/>
      <c r="HI50" s="228"/>
      <c r="HJ50" s="228"/>
      <c r="HK50" s="228"/>
      <c r="HL50" s="228"/>
      <c r="HM50" s="228"/>
      <c r="HN50" s="228"/>
      <c r="HO50" s="228"/>
      <c r="HP50" s="228"/>
      <c r="HQ50" s="228"/>
      <c r="HR50" s="228"/>
      <c r="HS50" s="228"/>
      <c r="HT50" s="228"/>
      <c r="HU50" s="228"/>
      <c r="HV50" s="228"/>
      <c r="HW50" s="228"/>
      <c r="HX50" s="228"/>
      <c r="HY50" s="228"/>
      <c r="HZ50" s="228"/>
      <c r="IA50" s="228"/>
      <c r="IB50" s="228"/>
      <c r="IC50" s="228"/>
      <c r="ID50" s="228"/>
      <c r="IE50" s="228"/>
      <c r="IF50" s="228"/>
      <c r="IG50" s="228"/>
      <c r="IH50" s="228"/>
      <c r="II50" s="228"/>
      <c r="IJ50" s="228"/>
      <c r="IK50" s="228"/>
      <c r="IL50" s="228"/>
      <c r="IM50" s="228"/>
      <c r="IN50" s="228"/>
      <c r="IO50" s="228"/>
      <c r="IP50" s="228"/>
      <c r="IQ50" s="228"/>
      <c r="IR50" s="228"/>
      <c r="IS50" s="228"/>
      <c r="IT50" s="228"/>
      <c r="IU50" s="228"/>
      <c r="IV50" s="228"/>
    </row>
    <row r="51" spans="1:256" ht="13.9" customHeight="1">
      <c r="A51" s="257"/>
      <c r="B51" s="258"/>
      <c r="C51" s="258"/>
      <c r="D51" s="259"/>
      <c r="E51" s="228"/>
      <c r="F51" s="228"/>
      <c r="G51" s="228"/>
      <c r="H51" s="228"/>
      <c r="I51" s="228"/>
      <c r="J51" s="228"/>
      <c r="K51" s="228"/>
      <c r="L51" s="228"/>
      <c r="M51" s="228"/>
      <c r="N51" s="228"/>
      <c r="O51" s="228"/>
      <c r="P51" s="228"/>
      <c r="Q51" s="228"/>
      <c r="R51" s="228"/>
      <c r="S51" s="228"/>
      <c r="T51" s="228"/>
      <c r="U51" s="228"/>
      <c r="V51" s="228"/>
      <c r="W51" s="228"/>
      <c r="X51" s="228"/>
      <c r="Y51" s="228"/>
      <c r="Z51" s="228"/>
      <c r="AA51" s="228"/>
      <c r="AB51" s="228"/>
      <c r="AC51" s="228"/>
      <c r="AD51" s="228"/>
      <c r="AE51" s="228"/>
      <c r="AF51" s="228"/>
      <c r="AG51" s="228"/>
      <c r="AH51" s="228"/>
      <c r="AI51" s="228"/>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N51" s="228"/>
      <c r="BO51" s="228"/>
      <c r="BP51" s="228"/>
      <c r="BQ51" s="228"/>
      <c r="BR51" s="228"/>
      <c r="BS51" s="228"/>
      <c r="BT51" s="228"/>
      <c r="BU51" s="228"/>
      <c r="BV51" s="228"/>
      <c r="BW51" s="228"/>
      <c r="BX51" s="228"/>
      <c r="BY51" s="228"/>
      <c r="BZ51" s="228"/>
      <c r="CA51" s="228"/>
      <c r="CB51" s="228"/>
      <c r="CC51" s="228"/>
      <c r="CD51" s="228"/>
      <c r="CE51" s="228"/>
      <c r="CF51" s="228"/>
      <c r="CG51" s="228"/>
      <c r="CH51" s="228"/>
      <c r="CI51" s="228"/>
      <c r="CJ51" s="228"/>
      <c r="CK51" s="228"/>
      <c r="CL51" s="228"/>
      <c r="CM51" s="228"/>
      <c r="CN51" s="228"/>
      <c r="CO51" s="228"/>
      <c r="CP51" s="228"/>
      <c r="CQ51" s="228"/>
      <c r="CR51" s="228"/>
      <c r="CS51" s="228"/>
      <c r="CT51" s="228"/>
      <c r="CU51" s="228"/>
      <c r="CV51" s="228"/>
      <c r="CW51" s="228"/>
      <c r="CX51" s="228"/>
      <c r="CY51" s="228"/>
      <c r="CZ51" s="228"/>
      <c r="DA51" s="228"/>
      <c r="DB51" s="228"/>
      <c r="DC51" s="228"/>
      <c r="DD51" s="228"/>
      <c r="DE51" s="228"/>
      <c r="DF51" s="228"/>
      <c r="DG51" s="228"/>
      <c r="DH51" s="228"/>
      <c r="DI51" s="228"/>
      <c r="DJ51" s="228"/>
      <c r="DK51" s="228"/>
      <c r="DL51" s="228"/>
      <c r="DM51" s="228"/>
      <c r="DN51" s="228"/>
      <c r="DO51" s="228"/>
      <c r="DP51" s="228"/>
      <c r="DQ51" s="228"/>
      <c r="DR51" s="228"/>
      <c r="DS51" s="228"/>
      <c r="DT51" s="228"/>
      <c r="DU51" s="228"/>
      <c r="DV51" s="228"/>
      <c r="DW51" s="228"/>
      <c r="DX51" s="228"/>
      <c r="DY51" s="228"/>
      <c r="DZ51" s="228"/>
      <c r="EA51" s="228"/>
      <c r="EB51" s="228"/>
      <c r="EC51" s="228"/>
      <c r="ED51" s="228"/>
      <c r="EE51" s="228"/>
      <c r="EF51" s="228"/>
      <c r="EG51" s="228"/>
      <c r="EH51" s="228"/>
      <c r="EI51" s="228"/>
      <c r="EJ51" s="228"/>
      <c r="EK51" s="228"/>
      <c r="EL51" s="228"/>
      <c r="EM51" s="228"/>
      <c r="EN51" s="228"/>
      <c r="EO51" s="228"/>
      <c r="EP51" s="228"/>
      <c r="EQ51" s="228"/>
      <c r="ER51" s="228"/>
      <c r="ES51" s="228"/>
      <c r="ET51" s="228"/>
      <c r="EU51" s="228"/>
      <c r="EV51" s="228"/>
      <c r="EW51" s="228"/>
      <c r="EX51" s="228"/>
      <c r="EY51" s="228"/>
      <c r="EZ51" s="228"/>
      <c r="FA51" s="228"/>
      <c r="FB51" s="228"/>
      <c r="FC51" s="228"/>
      <c r="FD51" s="228"/>
      <c r="FE51" s="228"/>
      <c r="FF51" s="228"/>
      <c r="FG51" s="228"/>
      <c r="FH51" s="228"/>
      <c r="FI51" s="228"/>
      <c r="FJ51" s="228"/>
      <c r="FK51" s="228"/>
      <c r="FL51" s="228"/>
      <c r="FM51" s="228"/>
      <c r="FN51" s="228"/>
      <c r="FO51" s="228"/>
      <c r="FP51" s="228"/>
      <c r="FQ51" s="228"/>
      <c r="FR51" s="228"/>
      <c r="FS51" s="228"/>
      <c r="FT51" s="228"/>
      <c r="FU51" s="228"/>
      <c r="FV51" s="228"/>
      <c r="FW51" s="228"/>
      <c r="FX51" s="228"/>
      <c r="FY51" s="228"/>
      <c r="FZ51" s="228"/>
      <c r="GA51" s="228"/>
      <c r="GB51" s="228"/>
      <c r="GC51" s="228"/>
      <c r="GD51" s="228"/>
      <c r="GE51" s="228"/>
      <c r="GF51" s="228"/>
      <c r="GG51" s="228"/>
      <c r="GH51" s="228"/>
      <c r="GI51" s="228"/>
      <c r="GJ51" s="228"/>
      <c r="GK51" s="228"/>
      <c r="GL51" s="228"/>
      <c r="GM51" s="228"/>
      <c r="GN51" s="228"/>
      <c r="GO51" s="228"/>
      <c r="GP51" s="228"/>
      <c r="GQ51" s="228"/>
      <c r="GR51" s="228"/>
      <c r="GS51" s="228"/>
      <c r="GT51" s="228"/>
      <c r="GU51" s="228"/>
      <c r="GV51" s="228"/>
      <c r="GW51" s="228"/>
      <c r="GX51" s="228"/>
      <c r="GY51" s="228"/>
      <c r="GZ51" s="228"/>
      <c r="HA51" s="228"/>
      <c r="HB51" s="228"/>
      <c r="HC51" s="228"/>
      <c r="HD51" s="228"/>
      <c r="HE51" s="228"/>
      <c r="HF51" s="228"/>
      <c r="HG51" s="228"/>
      <c r="HH51" s="228"/>
      <c r="HI51" s="228"/>
      <c r="HJ51" s="228"/>
      <c r="HK51" s="228"/>
      <c r="HL51" s="228"/>
      <c r="HM51" s="228"/>
      <c r="HN51" s="228"/>
      <c r="HO51" s="228"/>
      <c r="HP51" s="228"/>
      <c r="HQ51" s="228"/>
      <c r="HR51" s="228"/>
      <c r="HS51" s="228"/>
      <c r="HT51" s="228"/>
      <c r="HU51" s="228"/>
      <c r="HV51" s="228"/>
      <c r="HW51" s="228"/>
      <c r="HX51" s="228"/>
      <c r="HY51" s="228"/>
      <c r="HZ51" s="228"/>
      <c r="IA51" s="228"/>
      <c r="IB51" s="228"/>
      <c r="IC51" s="228"/>
      <c r="ID51" s="228"/>
      <c r="IE51" s="228"/>
      <c r="IF51" s="228"/>
      <c r="IG51" s="228"/>
      <c r="IH51" s="228"/>
      <c r="II51" s="228"/>
      <c r="IJ51" s="228"/>
      <c r="IK51" s="228"/>
      <c r="IL51" s="228"/>
      <c r="IM51" s="228"/>
      <c r="IN51" s="228"/>
      <c r="IO51" s="228"/>
      <c r="IP51" s="228"/>
      <c r="IQ51" s="228"/>
      <c r="IR51" s="228"/>
      <c r="IS51" s="228"/>
      <c r="IT51" s="228"/>
      <c r="IU51" s="228"/>
      <c r="IV51" s="228"/>
    </row>
    <row r="52" spans="1:256" ht="13.9" customHeight="1">
      <c r="A52" s="257"/>
      <c r="B52" s="258"/>
      <c r="C52" s="258"/>
      <c r="D52" s="259"/>
      <c r="E52" s="228"/>
      <c r="F52" s="228"/>
      <c r="G52" s="228"/>
      <c r="H52" s="228"/>
      <c r="I52" s="228"/>
      <c r="J52" s="228"/>
      <c r="K52" s="228"/>
      <c r="L52" s="228"/>
      <c r="M52" s="228"/>
      <c r="N52" s="228"/>
      <c r="O52" s="228"/>
      <c r="P52" s="228"/>
      <c r="Q52" s="228"/>
      <c r="R52" s="228"/>
      <c r="S52" s="228"/>
      <c r="T52" s="228"/>
      <c r="U52" s="228"/>
      <c r="V52" s="228"/>
      <c r="W52" s="228"/>
      <c r="X52" s="228"/>
      <c r="Y52" s="228"/>
      <c r="Z52" s="228"/>
      <c r="AA52" s="228"/>
      <c r="AB52" s="228"/>
      <c r="AC52" s="228"/>
      <c r="AD52" s="228"/>
      <c r="AE52" s="228"/>
      <c r="AF52" s="228"/>
      <c r="AG52" s="228"/>
      <c r="AH52" s="228"/>
      <c r="AI52" s="228"/>
      <c r="AJ52" s="228"/>
      <c r="AK52" s="228"/>
      <c r="AL52" s="228"/>
      <c r="AM52" s="228"/>
      <c r="AN52" s="228"/>
      <c r="AO52" s="228"/>
      <c r="AP52" s="228"/>
      <c r="AQ52" s="228"/>
      <c r="AR52" s="228"/>
      <c r="AS52" s="228"/>
      <c r="AT52" s="228"/>
      <c r="AU52" s="228"/>
      <c r="AV52" s="228"/>
      <c r="AW52" s="228"/>
      <c r="AX52" s="228"/>
      <c r="AY52" s="228"/>
      <c r="AZ52" s="228"/>
      <c r="BA52" s="228"/>
      <c r="BB52" s="228"/>
      <c r="BC52" s="228"/>
      <c r="BD52" s="228"/>
      <c r="BE52" s="228"/>
      <c r="BF52" s="228"/>
      <c r="BG52" s="228"/>
      <c r="BH52" s="228"/>
      <c r="BI52" s="228"/>
      <c r="BJ52" s="228"/>
      <c r="BK52" s="228"/>
      <c r="BL52" s="228"/>
      <c r="BM52" s="228"/>
      <c r="BN52" s="228"/>
      <c r="BO52" s="228"/>
      <c r="BP52" s="228"/>
      <c r="BQ52" s="228"/>
      <c r="BR52" s="228"/>
      <c r="BS52" s="228"/>
      <c r="BT52" s="228"/>
      <c r="BU52" s="228"/>
      <c r="BV52" s="228"/>
      <c r="BW52" s="228"/>
      <c r="BX52" s="228"/>
      <c r="BY52" s="228"/>
      <c r="BZ52" s="228"/>
      <c r="CA52" s="228"/>
      <c r="CB52" s="228"/>
      <c r="CC52" s="228"/>
      <c r="CD52" s="228"/>
      <c r="CE52" s="228"/>
      <c r="CF52" s="228"/>
      <c r="CG52" s="228"/>
      <c r="CH52" s="228"/>
      <c r="CI52" s="228"/>
      <c r="CJ52" s="228"/>
      <c r="CK52" s="228"/>
      <c r="CL52" s="228"/>
      <c r="CM52" s="228"/>
      <c r="CN52" s="228"/>
      <c r="CO52" s="228"/>
      <c r="CP52" s="228"/>
      <c r="CQ52" s="228"/>
      <c r="CR52" s="228"/>
      <c r="CS52" s="228"/>
      <c r="CT52" s="228"/>
      <c r="CU52" s="228"/>
      <c r="CV52" s="228"/>
      <c r="CW52" s="228"/>
      <c r="CX52" s="228"/>
      <c r="CY52" s="228"/>
      <c r="CZ52" s="228"/>
      <c r="DA52" s="228"/>
      <c r="DB52" s="228"/>
      <c r="DC52" s="228"/>
      <c r="DD52" s="228"/>
      <c r="DE52" s="228"/>
      <c r="DF52" s="228"/>
      <c r="DG52" s="228"/>
      <c r="DH52" s="228"/>
      <c r="DI52" s="228"/>
      <c r="DJ52" s="228"/>
      <c r="DK52" s="228"/>
      <c r="DL52" s="228"/>
      <c r="DM52" s="228"/>
      <c r="DN52" s="228"/>
      <c r="DO52" s="228"/>
      <c r="DP52" s="228"/>
      <c r="DQ52" s="228"/>
      <c r="DR52" s="228"/>
      <c r="DS52" s="228"/>
      <c r="DT52" s="228"/>
      <c r="DU52" s="228"/>
      <c r="DV52" s="228"/>
      <c r="DW52" s="228"/>
      <c r="DX52" s="228"/>
      <c r="DY52" s="228"/>
      <c r="DZ52" s="228"/>
      <c r="EA52" s="228"/>
      <c r="EB52" s="228"/>
      <c r="EC52" s="228"/>
      <c r="ED52" s="228"/>
      <c r="EE52" s="228"/>
      <c r="EF52" s="228"/>
      <c r="EG52" s="228"/>
      <c r="EH52" s="228"/>
      <c r="EI52" s="228"/>
      <c r="EJ52" s="228"/>
      <c r="EK52" s="228"/>
      <c r="EL52" s="228"/>
      <c r="EM52" s="228"/>
      <c r="EN52" s="228"/>
      <c r="EO52" s="228"/>
      <c r="EP52" s="228"/>
      <c r="EQ52" s="228"/>
      <c r="ER52" s="228"/>
      <c r="ES52" s="228"/>
      <c r="ET52" s="228"/>
      <c r="EU52" s="228"/>
      <c r="EV52" s="228"/>
      <c r="EW52" s="228"/>
      <c r="EX52" s="228"/>
      <c r="EY52" s="228"/>
      <c r="EZ52" s="228"/>
      <c r="FA52" s="228"/>
      <c r="FB52" s="228"/>
      <c r="FC52" s="228"/>
      <c r="FD52" s="228"/>
      <c r="FE52" s="228"/>
      <c r="FF52" s="228"/>
      <c r="FG52" s="228"/>
      <c r="FH52" s="228"/>
      <c r="FI52" s="228"/>
      <c r="FJ52" s="228"/>
      <c r="FK52" s="228"/>
      <c r="FL52" s="228"/>
      <c r="FM52" s="228"/>
      <c r="FN52" s="228"/>
      <c r="FO52" s="228"/>
      <c r="FP52" s="228"/>
      <c r="FQ52" s="228"/>
      <c r="FR52" s="228"/>
      <c r="FS52" s="228"/>
      <c r="FT52" s="228"/>
      <c r="FU52" s="228"/>
      <c r="FV52" s="228"/>
      <c r="FW52" s="228"/>
      <c r="FX52" s="228"/>
      <c r="FY52" s="228"/>
      <c r="FZ52" s="228"/>
      <c r="GA52" s="228"/>
      <c r="GB52" s="228"/>
      <c r="GC52" s="228"/>
      <c r="GD52" s="228"/>
      <c r="GE52" s="228"/>
      <c r="GF52" s="228"/>
      <c r="GG52" s="228"/>
      <c r="GH52" s="228"/>
      <c r="GI52" s="228"/>
      <c r="GJ52" s="228"/>
      <c r="GK52" s="228"/>
      <c r="GL52" s="228"/>
      <c r="GM52" s="228"/>
      <c r="GN52" s="228"/>
      <c r="GO52" s="228"/>
      <c r="GP52" s="228"/>
      <c r="GQ52" s="228"/>
      <c r="GR52" s="228"/>
      <c r="GS52" s="228"/>
      <c r="GT52" s="228"/>
      <c r="GU52" s="228"/>
      <c r="GV52" s="228"/>
      <c r="GW52" s="228"/>
      <c r="GX52" s="228"/>
      <c r="GY52" s="228"/>
      <c r="GZ52" s="228"/>
      <c r="HA52" s="228"/>
      <c r="HB52" s="228"/>
      <c r="HC52" s="228"/>
      <c r="HD52" s="228"/>
      <c r="HE52" s="228"/>
      <c r="HF52" s="228"/>
      <c r="HG52" s="228"/>
      <c r="HH52" s="228"/>
      <c r="HI52" s="228"/>
      <c r="HJ52" s="228"/>
      <c r="HK52" s="228"/>
      <c r="HL52" s="228"/>
      <c r="HM52" s="228"/>
      <c r="HN52" s="228"/>
      <c r="HO52" s="228"/>
      <c r="HP52" s="228"/>
      <c r="HQ52" s="228"/>
      <c r="HR52" s="228"/>
      <c r="HS52" s="228"/>
      <c r="HT52" s="228"/>
      <c r="HU52" s="228"/>
      <c r="HV52" s="228"/>
      <c r="HW52" s="228"/>
      <c r="HX52" s="228"/>
      <c r="HY52" s="228"/>
      <c r="HZ52" s="228"/>
      <c r="IA52" s="228"/>
      <c r="IB52" s="228"/>
      <c r="IC52" s="228"/>
      <c r="ID52" s="228"/>
      <c r="IE52" s="228"/>
      <c r="IF52" s="228"/>
      <c r="IG52" s="228"/>
      <c r="IH52" s="228"/>
      <c r="II52" s="228"/>
      <c r="IJ52" s="228"/>
      <c r="IK52" s="228"/>
      <c r="IL52" s="228"/>
      <c r="IM52" s="228"/>
      <c r="IN52" s="228"/>
      <c r="IO52" s="228"/>
      <c r="IP52" s="228"/>
      <c r="IQ52" s="228"/>
      <c r="IR52" s="228"/>
      <c r="IS52" s="228"/>
      <c r="IT52" s="228"/>
      <c r="IU52" s="228"/>
      <c r="IV52" s="228"/>
    </row>
    <row r="53" spans="1:256" ht="13.9" customHeight="1">
      <c r="A53" s="257"/>
      <c r="B53" s="258"/>
      <c r="C53" s="258"/>
      <c r="D53" s="259"/>
      <c r="E53" s="228"/>
      <c r="F53" s="228"/>
      <c r="G53" s="228"/>
      <c r="H53" s="228"/>
      <c r="I53" s="228"/>
      <c r="J53" s="228"/>
      <c r="K53" s="228"/>
      <c r="L53" s="228"/>
      <c r="M53" s="228"/>
      <c r="N53" s="228"/>
      <c r="O53" s="228"/>
      <c r="P53" s="228"/>
      <c r="Q53" s="228"/>
      <c r="R53" s="228"/>
      <c r="S53" s="228"/>
      <c r="T53" s="228"/>
      <c r="U53" s="228"/>
      <c r="V53" s="228"/>
      <c r="W53" s="228"/>
      <c r="X53" s="228"/>
      <c r="Y53" s="228"/>
      <c r="Z53" s="228"/>
      <c r="AA53" s="228"/>
      <c r="AB53" s="228"/>
      <c r="AC53" s="228"/>
      <c r="AD53" s="228"/>
      <c r="AE53" s="228"/>
      <c r="AF53" s="228"/>
      <c r="AG53" s="228"/>
      <c r="AH53" s="228"/>
      <c r="AI53" s="228"/>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N53" s="228"/>
      <c r="BO53" s="228"/>
      <c r="BP53" s="228"/>
      <c r="BQ53" s="228"/>
      <c r="BR53" s="228"/>
      <c r="BS53" s="228"/>
      <c r="BT53" s="228"/>
      <c r="BU53" s="228"/>
      <c r="BV53" s="228"/>
      <c r="BW53" s="228"/>
      <c r="BX53" s="228"/>
      <c r="BY53" s="228"/>
      <c r="BZ53" s="228"/>
      <c r="CA53" s="228"/>
      <c r="CB53" s="228"/>
      <c r="CC53" s="228"/>
      <c r="CD53" s="228"/>
      <c r="CE53" s="228"/>
      <c r="CF53" s="228"/>
      <c r="CG53" s="228"/>
      <c r="CH53" s="228"/>
      <c r="CI53" s="228"/>
      <c r="CJ53" s="228"/>
      <c r="CK53" s="228"/>
      <c r="CL53" s="228"/>
      <c r="CM53" s="228"/>
      <c r="CN53" s="228"/>
      <c r="CO53" s="228"/>
      <c r="CP53" s="228"/>
      <c r="CQ53" s="228"/>
      <c r="CR53" s="228"/>
      <c r="CS53" s="228"/>
      <c r="CT53" s="228"/>
      <c r="CU53" s="228"/>
      <c r="CV53" s="228"/>
      <c r="CW53" s="228"/>
      <c r="CX53" s="228"/>
      <c r="CY53" s="228"/>
      <c r="CZ53" s="228"/>
      <c r="DA53" s="228"/>
      <c r="DB53" s="228"/>
      <c r="DC53" s="228"/>
      <c r="DD53" s="228"/>
      <c r="DE53" s="228"/>
      <c r="DF53" s="228"/>
      <c r="DG53" s="228"/>
      <c r="DH53" s="228"/>
      <c r="DI53" s="228"/>
      <c r="DJ53" s="228"/>
      <c r="DK53" s="228"/>
      <c r="DL53" s="228"/>
      <c r="DM53" s="228"/>
      <c r="DN53" s="228"/>
      <c r="DO53" s="228"/>
      <c r="DP53" s="228"/>
      <c r="DQ53" s="228"/>
      <c r="DR53" s="228"/>
      <c r="DS53" s="228"/>
      <c r="DT53" s="228"/>
      <c r="DU53" s="228"/>
      <c r="DV53" s="228"/>
      <c r="DW53" s="228"/>
      <c r="DX53" s="228"/>
      <c r="DY53" s="228"/>
      <c r="DZ53" s="228"/>
      <c r="EA53" s="228"/>
      <c r="EB53" s="228"/>
      <c r="EC53" s="228"/>
      <c r="ED53" s="228"/>
      <c r="EE53" s="228"/>
      <c r="EF53" s="228"/>
      <c r="EG53" s="228"/>
      <c r="EH53" s="228"/>
      <c r="EI53" s="228"/>
      <c r="EJ53" s="228"/>
      <c r="EK53" s="228"/>
      <c r="EL53" s="228"/>
      <c r="EM53" s="228"/>
      <c r="EN53" s="228"/>
      <c r="EO53" s="228"/>
      <c r="EP53" s="228"/>
      <c r="EQ53" s="228"/>
      <c r="ER53" s="228"/>
      <c r="ES53" s="228"/>
      <c r="ET53" s="228"/>
      <c r="EU53" s="228"/>
      <c r="EV53" s="228"/>
      <c r="EW53" s="228"/>
      <c r="EX53" s="228"/>
      <c r="EY53" s="228"/>
      <c r="EZ53" s="228"/>
      <c r="FA53" s="228"/>
      <c r="FB53" s="228"/>
      <c r="FC53" s="228"/>
      <c r="FD53" s="228"/>
      <c r="FE53" s="228"/>
      <c r="FF53" s="228"/>
      <c r="FG53" s="228"/>
      <c r="FH53" s="228"/>
      <c r="FI53" s="228"/>
      <c r="FJ53" s="228"/>
      <c r="FK53" s="228"/>
      <c r="FL53" s="228"/>
      <c r="FM53" s="228"/>
      <c r="FN53" s="228"/>
      <c r="FO53" s="228"/>
      <c r="FP53" s="228"/>
      <c r="FQ53" s="228"/>
      <c r="FR53" s="228"/>
      <c r="FS53" s="228"/>
      <c r="FT53" s="228"/>
      <c r="FU53" s="228"/>
      <c r="FV53" s="228"/>
      <c r="FW53" s="228"/>
      <c r="FX53" s="228"/>
      <c r="FY53" s="228"/>
      <c r="FZ53" s="228"/>
      <c r="GA53" s="228"/>
      <c r="GB53" s="228"/>
      <c r="GC53" s="228"/>
      <c r="GD53" s="228"/>
      <c r="GE53" s="228"/>
      <c r="GF53" s="228"/>
      <c r="GG53" s="228"/>
      <c r="GH53" s="228"/>
      <c r="GI53" s="228"/>
      <c r="GJ53" s="228"/>
      <c r="GK53" s="228"/>
      <c r="GL53" s="228"/>
      <c r="GM53" s="228"/>
      <c r="GN53" s="228"/>
      <c r="GO53" s="228"/>
      <c r="GP53" s="228"/>
      <c r="GQ53" s="228"/>
      <c r="GR53" s="228"/>
      <c r="GS53" s="228"/>
      <c r="GT53" s="228"/>
      <c r="GU53" s="228"/>
      <c r="GV53" s="228"/>
      <c r="GW53" s="228"/>
      <c r="GX53" s="228"/>
      <c r="GY53" s="228"/>
      <c r="GZ53" s="228"/>
      <c r="HA53" s="228"/>
      <c r="HB53" s="228"/>
      <c r="HC53" s="228"/>
      <c r="HD53" s="228"/>
      <c r="HE53" s="228"/>
      <c r="HF53" s="228"/>
      <c r="HG53" s="228"/>
      <c r="HH53" s="228"/>
      <c r="HI53" s="228"/>
      <c r="HJ53" s="228"/>
      <c r="HK53" s="228"/>
      <c r="HL53" s="228"/>
      <c r="HM53" s="228"/>
      <c r="HN53" s="228"/>
      <c r="HO53" s="228"/>
      <c r="HP53" s="228"/>
      <c r="HQ53" s="228"/>
      <c r="HR53" s="228"/>
      <c r="HS53" s="228"/>
      <c r="HT53" s="228"/>
      <c r="HU53" s="228"/>
      <c r="HV53" s="228"/>
      <c r="HW53" s="228"/>
      <c r="HX53" s="228"/>
      <c r="HY53" s="228"/>
      <c r="HZ53" s="228"/>
      <c r="IA53" s="228"/>
      <c r="IB53" s="228"/>
      <c r="IC53" s="228"/>
      <c r="ID53" s="228"/>
      <c r="IE53" s="228"/>
      <c r="IF53" s="228"/>
      <c r="IG53" s="228"/>
      <c r="IH53" s="228"/>
      <c r="II53" s="228"/>
      <c r="IJ53" s="228"/>
      <c r="IK53" s="228"/>
      <c r="IL53" s="228"/>
      <c r="IM53" s="228"/>
      <c r="IN53" s="228"/>
      <c r="IO53" s="228"/>
      <c r="IP53" s="228"/>
      <c r="IQ53" s="228"/>
      <c r="IR53" s="228"/>
      <c r="IS53" s="228"/>
      <c r="IT53" s="228"/>
      <c r="IU53" s="228"/>
      <c r="IV53" s="228"/>
    </row>
    <row r="54" spans="1:256" ht="13.9" customHeight="1" thickBot="1">
      <c r="A54" s="205"/>
      <c r="B54" s="147"/>
      <c r="C54" s="147"/>
      <c r="D54" s="149"/>
      <c r="E54" s="65"/>
      <c r="F54" s="65"/>
      <c r="G54" s="65"/>
      <c r="H54" s="65"/>
      <c r="I54" s="65"/>
      <c r="J54" s="65"/>
      <c r="K54" s="65"/>
      <c r="L54" s="65"/>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c r="AQ54" s="65"/>
      <c r="AR54" s="65"/>
      <c r="AS54" s="65"/>
      <c r="AT54" s="65"/>
      <c r="AU54" s="65"/>
      <c r="AV54" s="65"/>
      <c r="AW54" s="65"/>
      <c r="AX54" s="65"/>
      <c r="AY54" s="65"/>
      <c r="AZ54" s="65"/>
      <c r="BA54" s="65"/>
      <c r="BB54" s="65"/>
      <c r="BC54" s="65"/>
      <c r="BD54" s="65"/>
      <c r="BE54" s="65"/>
      <c r="BF54" s="65"/>
      <c r="BG54" s="65"/>
      <c r="BH54" s="65"/>
      <c r="BI54" s="65"/>
      <c r="BJ54" s="65"/>
      <c r="BK54" s="65"/>
      <c r="BL54" s="65"/>
      <c r="BM54" s="65"/>
      <c r="BN54" s="65"/>
      <c r="BO54" s="65"/>
      <c r="BP54" s="65"/>
      <c r="BQ54" s="65"/>
      <c r="BR54" s="65"/>
      <c r="BS54" s="65"/>
      <c r="BT54" s="65"/>
      <c r="BU54" s="65"/>
      <c r="BV54" s="65"/>
      <c r="BW54" s="65"/>
      <c r="BX54" s="65"/>
      <c r="BY54" s="65"/>
      <c r="BZ54" s="65"/>
      <c r="CA54" s="65"/>
      <c r="CB54" s="65"/>
      <c r="CC54" s="65"/>
      <c r="CD54" s="65"/>
      <c r="CE54" s="65"/>
      <c r="CF54" s="65"/>
      <c r="CG54" s="65"/>
      <c r="CH54" s="65"/>
      <c r="CI54" s="65"/>
      <c r="CJ54" s="65"/>
      <c r="CK54" s="65"/>
      <c r="CL54" s="65"/>
      <c r="CM54" s="65"/>
      <c r="CN54" s="65"/>
      <c r="CO54" s="65"/>
      <c r="CP54" s="65"/>
      <c r="CQ54" s="65"/>
      <c r="CR54" s="65"/>
      <c r="CS54" s="65"/>
      <c r="CT54" s="65"/>
      <c r="CU54" s="65"/>
      <c r="CV54" s="65"/>
      <c r="CW54" s="65"/>
      <c r="CX54" s="65"/>
      <c r="CY54" s="65"/>
      <c r="CZ54" s="65"/>
      <c r="DA54" s="65"/>
      <c r="DB54" s="65"/>
      <c r="DC54" s="65"/>
      <c r="DD54" s="65"/>
      <c r="DE54" s="65"/>
      <c r="DF54" s="65"/>
      <c r="DG54" s="65"/>
      <c r="DH54" s="65"/>
      <c r="DI54" s="65"/>
      <c r="DJ54" s="65"/>
      <c r="DK54" s="65"/>
      <c r="DL54" s="65"/>
      <c r="DM54" s="65"/>
      <c r="DN54" s="65"/>
      <c r="DO54" s="65"/>
      <c r="DP54" s="65"/>
      <c r="DQ54" s="65"/>
      <c r="DR54" s="65"/>
      <c r="DS54" s="65"/>
      <c r="DT54" s="65"/>
      <c r="DU54" s="65"/>
      <c r="DV54" s="65"/>
      <c r="DW54" s="65"/>
      <c r="DX54" s="65"/>
      <c r="DY54" s="65"/>
      <c r="DZ54" s="65"/>
      <c r="EA54" s="65"/>
      <c r="EB54" s="65"/>
      <c r="EC54" s="65"/>
      <c r="ED54" s="65"/>
      <c r="EE54" s="65"/>
      <c r="EF54" s="65"/>
      <c r="EG54" s="65"/>
      <c r="EH54" s="65"/>
      <c r="EI54" s="65"/>
      <c r="EJ54" s="65"/>
      <c r="EK54" s="65"/>
      <c r="EL54" s="65"/>
      <c r="EM54" s="65"/>
      <c r="EN54" s="65"/>
      <c r="EO54" s="65"/>
      <c r="EP54" s="65"/>
      <c r="EQ54" s="65"/>
      <c r="ER54" s="65"/>
      <c r="ES54" s="65"/>
      <c r="ET54" s="65"/>
      <c r="EU54" s="65"/>
      <c r="EV54" s="65"/>
      <c r="EW54" s="65"/>
      <c r="EX54" s="65"/>
      <c r="EY54" s="65"/>
      <c r="EZ54" s="65"/>
      <c r="FA54" s="65"/>
      <c r="FB54" s="65"/>
      <c r="FC54" s="65"/>
      <c r="FD54" s="65"/>
      <c r="FE54" s="65"/>
      <c r="FF54" s="65"/>
      <c r="FG54" s="65"/>
      <c r="FH54" s="65"/>
      <c r="FI54" s="65"/>
      <c r="FJ54" s="65"/>
      <c r="FK54" s="65"/>
      <c r="FL54" s="65"/>
      <c r="FM54" s="65"/>
      <c r="FN54" s="65"/>
      <c r="FO54" s="65"/>
      <c r="FP54" s="65"/>
      <c r="FQ54" s="65"/>
      <c r="FR54" s="65"/>
      <c r="FS54" s="65"/>
      <c r="FT54" s="65"/>
      <c r="FU54" s="65"/>
      <c r="FV54" s="65"/>
      <c r="FW54" s="65"/>
      <c r="FX54" s="65"/>
      <c r="FY54" s="65"/>
      <c r="FZ54" s="65"/>
      <c r="GA54" s="65"/>
      <c r="GB54" s="65"/>
      <c r="GC54" s="65"/>
      <c r="GD54" s="65"/>
      <c r="GE54" s="65"/>
      <c r="GF54" s="65"/>
      <c r="GG54" s="65"/>
      <c r="GH54" s="65"/>
      <c r="GI54" s="65"/>
      <c r="GJ54" s="65"/>
      <c r="GK54" s="65"/>
      <c r="GL54" s="65"/>
      <c r="GM54" s="65"/>
      <c r="GN54" s="65"/>
      <c r="GO54" s="65"/>
      <c r="GP54" s="65"/>
      <c r="GQ54" s="65"/>
      <c r="GR54" s="65"/>
      <c r="GS54" s="65"/>
      <c r="GT54" s="65"/>
      <c r="GU54" s="65"/>
      <c r="GV54" s="65"/>
      <c r="GW54" s="65"/>
      <c r="GX54" s="65"/>
      <c r="GY54" s="65"/>
      <c r="GZ54" s="65"/>
      <c r="HA54" s="65"/>
      <c r="HB54" s="65"/>
      <c r="HC54" s="65"/>
      <c r="HD54" s="65"/>
      <c r="HE54" s="65"/>
      <c r="HF54" s="65"/>
      <c r="HG54" s="65"/>
      <c r="HH54" s="65"/>
      <c r="HI54" s="65"/>
      <c r="HJ54" s="65"/>
      <c r="HK54" s="65"/>
      <c r="HL54" s="65"/>
      <c r="HM54" s="65"/>
      <c r="HN54" s="65"/>
      <c r="HO54" s="65"/>
      <c r="HP54" s="65"/>
      <c r="HQ54" s="65"/>
      <c r="HR54" s="65"/>
      <c r="HS54" s="65"/>
      <c r="HT54" s="65"/>
      <c r="HU54" s="65"/>
      <c r="HV54" s="65"/>
      <c r="HW54" s="65"/>
      <c r="HX54" s="65"/>
      <c r="HY54" s="65"/>
      <c r="HZ54" s="65"/>
      <c r="IA54" s="65"/>
      <c r="IB54" s="65"/>
      <c r="IC54" s="65"/>
      <c r="ID54" s="65"/>
      <c r="IE54" s="65"/>
      <c r="IF54" s="65"/>
      <c r="IG54" s="65"/>
      <c r="IH54" s="65"/>
      <c r="II54" s="65"/>
      <c r="IJ54" s="65"/>
      <c r="IK54" s="65"/>
      <c r="IL54" s="65"/>
      <c r="IM54" s="65"/>
      <c r="IN54" s="65"/>
      <c r="IO54" s="65"/>
      <c r="IP54" s="65"/>
      <c r="IQ54" s="65"/>
      <c r="IR54" s="65"/>
      <c r="IS54" s="65"/>
      <c r="IT54" s="65"/>
      <c r="IU54" s="65"/>
      <c r="IV54" s="65"/>
    </row>
    <row r="55" spans="1:256">
      <c r="A55" s="65"/>
      <c r="B55" s="65"/>
      <c r="C55" s="65"/>
      <c r="D55" s="162" t="s">
        <v>1525</v>
      </c>
      <c r="E55" s="65"/>
      <c r="F55" s="65"/>
      <c r="G55" s="65"/>
      <c r="H55" s="65"/>
      <c r="I55" s="65"/>
      <c r="J55" s="65"/>
      <c r="K55" s="65"/>
      <c r="L55" s="65"/>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c r="AQ55" s="65"/>
      <c r="AR55" s="65"/>
      <c r="AS55" s="65"/>
      <c r="AT55" s="65"/>
      <c r="AU55" s="65"/>
      <c r="AV55" s="65"/>
      <c r="AW55" s="65"/>
      <c r="AX55" s="65"/>
      <c r="AY55" s="65"/>
      <c r="AZ55" s="65"/>
      <c r="BA55" s="65"/>
      <c r="BB55" s="65"/>
      <c r="BC55" s="65"/>
      <c r="BD55" s="65"/>
      <c r="BE55" s="65"/>
      <c r="BF55" s="65"/>
      <c r="BG55" s="65"/>
      <c r="BH55" s="65"/>
      <c r="BI55" s="65"/>
      <c r="BJ55" s="65"/>
      <c r="BK55" s="65"/>
      <c r="BL55" s="65"/>
      <c r="BM55" s="65"/>
      <c r="BN55" s="65"/>
      <c r="BO55" s="65"/>
      <c r="BP55" s="65"/>
      <c r="BQ55" s="65"/>
      <c r="BR55" s="65"/>
      <c r="BS55" s="65"/>
      <c r="BT55" s="65"/>
      <c r="BU55" s="65"/>
      <c r="BV55" s="65"/>
      <c r="BW55" s="65"/>
      <c r="BX55" s="65"/>
      <c r="BY55" s="65"/>
      <c r="BZ55" s="65"/>
      <c r="CA55" s="65"/>
      <c r="CB55" s="65"/>
      <c r="CC55" s="65"/>
      <c r="CD55" s="65"/>
      <c r="CE55" s="65"/>
      <c r="CF55" s="65"/>
      <c r="CG55" s="65"/>
      <c r="CH55" s="65"/>
      <c r="CI55" s="65"/>
      <c r="CJ55" s="65"/>
      <c r="CK55" s="65"/>
      <c r="CL55" s="65"/>
      <c r="CM55" s="65"/>
      <c r="CN55" s="65"/>
      <c r="CO55" s="65"/>
      <c r="CP55" s="65"/>
      <c r="CQ55" s="65"/>
      <c r="CR55" s="65"/>
      <c r="CS55" s="65"/>
      <c r="CT55" s="65"/>
      <c r="CU55" s="65"/>
      <c r="CV55" s="65"/>
      <c r="CW55" s="65"/>
      <c r="CX55" s="65"/>
      <c r="CY55" s="65"/>
      <c r="CZ55" s="65"/>
      <c r="DA55" s="65"/>
      <c r="DB55" s="65"/>
      <c r="DC55" s="65"/>
      <c r="DD55" s="65"/>
      <c r="DE55" s="65"/>
      <c r="DF55" s="65"/>
      <c r="DG55" s="65"/>
      <c r="DH55" s="65"/>
      <c r="DI55" s="65"/>
      <c r="DJ55" s="65"/>
      <c r="DK55" s="65"/>
      <c r="DL55" s="65"/>
      <c r="DM55" s="65"/>
      <c r="DN55" s="65"/>
      <c r="DO55" s="65"/>
      <c r="DP55" s="65"/>
      <c r="DQ55" s="65"/>
      <c r="DR55" s="65"/>
      <c r="DS55" s="65"/>
      <c r="DT55" s="65"/>
      <c r="DU55" s="65"/>
      <c r="DV55" s="65"/>
      <c r="DW55" s="65"/>
      <c r="DX55" s="65"/>
      <c r="DY55" s="65"/>
      <c r="DZ55" s="65"/>
      <c r="EA55" s="65"/>
      <c r="EB55" s="65"/>
      <c r="EC55" s="65"/>
      <c r="ED55" s="65"/>
      <c r="EE55" s="65"/>
      <c r="EF55" s="65"/>
      <c r="EG55" s="65"/>
      <c r="EH55" s="65"/>
      <c r="EI55" s="65"/>
      <c r="EJ55" s="65"/>
      <c r="EK55" s="65"/>
      <c r="EL55" s="65"/>
      <c r="EM55" s="65"/>
      <c r="EN55" s="65"/>
      <c r="EO55" s="65"/>
      <c r="EP55" s="65"/>
      <c r="EQ55" s="65"/>
      <c r="ER55" s="65"/>
      <c r="ES55" s="65"/>
      <c r="ET55" s="65"/>
      <c r="EU55" s="65"/>
      <c r="EV55" s="65"/>
      <c r="EW55" s="65"/>
      <c r="EX55" s="65"/>
      <c r="EY55" s="65"/>
      <c r="EZ55" s="65"/>
      <c r="FA55" s="65"/>
      <c r="FB55" s="65"/>
      <c r="FC55" s="65"/>
      <c r="FD55" s="65"/>
      <c r="FE55" s="65"/>
      <c r="FF55" s="65"/>
      <c r="FG55" s="65"/>
      <c r="FH55" s="65"/>
      <c r="FI55" s="65"/>
      <c r="FJ55" s="65"/>
      <c r="FK55" s="65"/>
      <c r="FL55" s="65"/>
      <c r="FM55" s="65"/>
      <c r="FN55" s="65"/>
      <c r="FO55" s="65"/>
      <c r="FP55" s="65"/>
      <c r="FQ55" s="65"/>
      <c r="FR55" s="65"/>
      <c r="FS55" s="65"/>
      <c r="FT55" s="65"/>
      <c r="FU55" s="65"/>
      <c r="FV55" s="65"/>
      <c r="FW55" s="65"/>
      <c r="FX55" s="65"/>
      <c r="FY55" s="65"/>
      <c r="FZ55" s="65"/>
      <c r="GA55" s="65"/>
      <c r="GB55" s="65"/>
      <c r="GC55" s="65"/>
      <c r="GD55" s="65"/>
      <c r="GE55" s="65"/>
      <c r="GF55" s="65"/>
      <c r="GG55" s="65"/>
      <c r="GH55" s="65"/>
      <c r="GI55" s="65"/>
      <c r="GJ55" s="65"/>
      <c r="GK55" s="65"/>
      <c r="GL55" s="65"/>
      <c r="GM55" s="65"/>
      <c r="GN55" s="65"/>
      <c r="GO55" s="65"/>
      <c r="GP55" s="65"/>
      <c r="GQ55" s="65"/>
      <c r="GR55" s="65"/>
      <c r="GS55" s="65"/>
      <c r="GT55" s="65"/>
      <c r="GU55" s="65"/>
      <c r="GV55" s="65"/>
      <c r="GW55" s="65"/>
      <c r="GX55" s="65"/>
      <c r="GY55" s="65"/>
      <c r="GZ55" s="65"/>
      <c r="HA55" s="65"/>
      <c r="HB55" s="65"/>
      <c r="HC55" s="65"/>
      <c r="HD55" s="65"/>
      <c r="HE55" s="65"/>
      <c r="HF55" s="65"/>
      <c r="HG55" s="65"/>
      <c r="HH55" s="65"/>
      <c r="HI55" s="65"/>
      <c r="HJ55" s="65"/>
      <c r="HK55" s="65"/>
      <c r="HL55" s="65"/>
      <c r="HM55" s="65"/>
      <c r="HN55" s="65"/>
      <c r="HO55" s="65"/>
      <c r="HP55" s="65"/>
      <c r="HQ55" s="65"/>
      <c r="HR55" s="65"/>
      <c r="HS55" s="65"/>
      <c r="HT55" s="65"/>
      <c r="HU55" s="65"/>
      <c r="HV55" s="65"/>
      <c r="HW55" s="65"/>
      <c r="HX55" s="65"/>
      <c r="HY55" s="65"/>
      <c r="HZ55" s="65"/>
      <c r="IA55" s="65"/>
      <c r="IB55" s="65"/>
      <c r="IC55" s="65"/>
      <c r="ID55" s="65"/>
      <c r="IE55" s="65"/>
      <c r="IF55" s="65"/>
      <c r="IG55" s="65"/>
      <c r="IH55" s="65"/>
      <c r="II55" s="65"/>
      <c r="IJ55" s="65"/>
      <c r="IK55" s="65"/>
      <c r="IL55" s="65"/>
      <c r="IM55" s="65"/>
      <c r="IN55" s="65"/>
      <c r="IO55" s="65"/>
      <c r="IP55" s="65"/>
      <c r="IQ55" s="65"/>
      <c r="IR55" s="65"/>
      <c r="IS55" s="65"/>
      <c r="IT55" s="65"/>
      <c r="IU55" s="65"/>
      <c r="IV55" s="65"/>
    </row>
    <row r="56" spans="1:256">
      <c r="A56" s="132" t="s">
        <v>337</v>
      </c>
      <c r="B56" s="105"/>
      <c r="C56" s="105"/>
      <c r="D56" s="105"/>
      <c r="E56" s="65"/>
      <c r="F56" s="65"/>
      <c r="G56" s="65"/>
      <c r="H56" s="65"/>
      <c r="I56" s="65"/>
      <c r="J56" s="65"/>
      <c r="K56" s="65"/>
      <c r="L56" s="65"/>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c r="AQ56" s="65"/>
      <c r="AR56" s="65"/>
      <c r="AS56" s="65"/>
      <c r="AT56" s="65"/>
      <c r="AU56" s="65"/>
      <c r="AV56" s="65"/>
      <c r="AW56" s="65"/>
      <c r="AX56" s="65"/>
      <c r="AY56" s="65"/>
      <c r="AZ56" s="65"/>
      <c r="BA56" s="65"/>
      <c r="BB56" s="65"/>
      <c r="BC56" s="65"/>
      <c r="BD56" s="65"/>
      <c r="BE56" s="65"/>
      <c r="BF56" s="65"/>
      <c r="BG56" s="65"/>
      <c r="BH56" s="65"/>
      <c r="BI56" s="65"/>
      <c r="BJ56" s="65"/>
      <c r="BK56" s="65"/>
      <c r="BL56" s="65"/>
      <c r="BM56" s="65"/>
      <c r="BN56" s="65"/>
      <c r="BO56" s="65"/>
      <c r="BP56" s="65"/>
      <c r="BQ56" s="65"/>
      <c r="BR56" s="65"/>
      <c r="BS56" s="65"/>
      <c r="BT56" s="65"/>
      <c r="BU56" s="65"/>
      <c r="BV56" s="65"/>
      <c r="BW56" s="65"/>
      <c r="BX56" s="65"/>
      <c r="BY56" s="65"/>
      <c r="BZ56" s="65"/>
      <c r="CA56" s="65"/>
      <c r="CB56" s="65"/>
      <c r="CC56" s="65"/>
      <c r="CD56" s="65"/>
      <c r="CE56" s="65"/>
      <c r="CF56" s="65"/>
      <c r="CG56" s="65"/>
      <c r="CH56" s="65"/>
      <c r="CI56" s="65"/>
      <c r="CJ56" s="65"/>
      <c r="CK56" s="65"/>
      <c r="CL56" s="65"/>
      <c r="CM56" s="65"/>
      <c r="CN56" s="65"/>
      <c r="CO56" s="65"/>
      <c r="CP56" s="65"/>
      <c r="CQ56" s="65"/>
      <c r="CR56" s="65"/>
      <c r="CS56" s="65"/>
      <c r="CT56" s="65"/>
      <c r="CU56" s="65"/>
      <c r="CV56" s="65"/>
      <c r="CW56" s="65"/>
      <c r="CX56" s="65"/>
      <c r="CY56" s="65"/>
      <c r="CZ56" s="65"/>
      <c r="DA56" s="65"/>
      <c r="DB56" s="65"/>
      <c r="DC56" s="65"/>
      <c r="DD56" s="65"/>
      <c r="DE56" s="65"/>
      <c r="DF56" s="65"/>
      <c r="DG56" s="65"/>
      <c r="DH56" s="65"/>
      <c r="DI56" s="65"/>
      <c r="DJ56" s="65"/>
      <c r="DK56" s="65"/>
      <c r="DL56" s="65"/>
      <c r="DM56" s="65"/>
      <c r="DN56" s="65"/>
      <c r="DO56" s="65"/>
      <c r="DP56" s="65"/>
      <c r="DQ56" s="65"/>
      <c r="DR56" s="65"/>
      <c r="DS56" s="65"/>
      <c r="DT56" s="65"/>
      <c r="DU56" s="65"/>
      <c r="DV56" s="65"/>
      <c r="DW56" s="65"/>
      <c r="DX56" s="65"/>
      <c r="DY56" s="65"/>
      <c r="DZ56" s="65"/>
      <c r="EA56" s="65"/>
      <c r="EB56" s="65"/>
      <c r="EC56" s="65"/>
      <c r="ED56" s="65"/>
      <c r="EE56" s="65"/>
      <c r="EF56" s="65"/>
      <c r="EG56" s="65"/>
      <c r="EH56" s="65"/>
      <c r="EI56" s="65"/>
      <c r="EJ56" s="65"/>
      <c r="EK56" s="65"/>
      <c r="EL56" s="65"/>
      <c r="EM56" s="65"/>
      <c r="EN56" s="65"/>
      <c r="EO56" s="65"/>
      <c r="EP56" s="65"/>
      <c r="EQ56" s="65"/>
      <c r="ER56" s="65"/>
      <c r="ES56" s="65"/>
      <c r="ET56" s="65"/>
      <c r="EU56" s="65"/>
      <c r="EV56" s="65"/>
      <c r="EW56" s="65"/>
      <c r="EX56" s="65"/>
      <c r="EY56" s="65"/>
      <c r="EZ56" s="65"/>
      <c r="FA56" s="65"/>
      <c r="FB56" s="65"/>
      <c r="FC56" s="65"/>
      <c r="FD56" s="65"/>
      <c r="FE56" s="65"/>
      <c r="FF56" s="65"/>
      <c r="FG56" s="65"/>
      <c r="FH56" s="65"/>
      <c r="FI56" s="65"/>
      <c r="FJ56" s="65"/>
      <c r="FK56" s="65"/>
      <c r="FL56" s="65"/>
      <c r="FM56" s="65"/>
      <c r="FN56" s="65"/>
      <c r="FO56" s="65"/>
      <c r="FP56" s="65"/>
      <c r="FQ56" s="65"/>
      <c r="FR56" s="65"/>
      <c r="FS56" s="65"/>
      <c r="FT56" s="65"/>
      <c r="FU56" s="65"/>
      <c r="FV56" s="65"/>
      <c r="FW56" s="65"/>
      <c r="FX56" s="65"/>
      <c r="FY56" s="65"/>
      <c r="FZ56" s="65"/>
      <c r="GA56" s="65"/>
      <c r="GB56" s="65"/>
      <c r="GC56" s="65"/>
      <c r="GD56" s="65"/>
      <c r="GE56" s="65"/>
      <c r="GF56" s="65"/>
      <c r="GG56" s="65"/>
      <c r="GH56" s="65"/>
      <c r="GI56" s="65"/>
      <c r="GJ56" s="65"/>
      <c r="GK56" s="65"/>
      <c r="GL56" s="65"/>
      <c r="GM56" s="65"/>
      <c r="GN56" s="65"/>
      <c r="GO56" s="65"/>
      <c r="GP56" s="65"/>
      <c r="GQ56" s="65"/>
      <c r="GR56" s="65"/>
      <c r="GS56" s="65"/>
      <c r="GT56" s="65"/>
      <c r="GU56" s="65"/>
      <c r="GV56" s="65"/>
      <c r="GW56" s="65"/>
      <c r="GX56" s="65"/>
      <c r="GY56" s="65"/>
      <c r="GZ56" s="65"/>
      <c r="HA56" s="65"/>
      <c r="HB56" s="65"/>
      <c r="HC56" s="65"/>
      <c r="HD56" s="65"/>
      <c r="HE56" s="65"/>
      <c r="HF56" s="65"/>
      <c r="HG56" s="65"/>
      <c r="HH56" s="65"/>
      <c r="HI56" s="65"/>
      <c r="HJ56" s="65"/>
      <c r="HK56" s="65"/>
      <c r="HL56" s="65"/>
      <c r="HM56" s="65"/>
      <c r="HN56" s="65"/>
      <c r="HO56" s="65"/>
      <c r="HP56" s="65"/>
      <c r="HQ56" s="65"/>
      <c r="HR56" s="65"/>
      <c r="HS56" s="65"/>
      <c r="HT56" s="65"/>
      <c r="HU56" s="65"/>
      <c r="HV56" s="65"/>
      <c r="HW56" s="65"/>
      <c r="HX56" s="65"/>
      <c r="HY56" s="65"/>
      <c r="HZ56" s="65"/>
      <c r="IA56" s="65"/>
      <c r="IB56" s="65"/>
      <c r="IC56" s="65"/>
      <c r="ID56" s="65"/>
      <c r="IE56" s="65"/>
      <c r="IF56" s="65"/>
      <c r="IG56" s="65"/>
      <c r="IH56" s="65"/>
      <c r="II56" s="65"/>
      <c r="IJ56" s="65"/>
      <c r="IK56" s="65"/>
      <c r="IL56" s="65"/>
      <c r="IM56" s="65"/>
      <c r="IN56" s="65"/>
      <c r="IO56" s="65"/>
      <c r="IP56" s="65"/>
      <c r="IQ56" s="65"/>
      <c r="IR56" s="65"/>
      <c r="IS56" s="65"/>
      <c r="IT56" s="65"/>
      <c r="IU56" s="65"/>
      <c r="IV56" s="65"/>
    </row>
    <row r="57" spans="1:256">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c r="AA57" s="65"/>
      <c r="AB57" s="65"/>
      <c r="AC57" s="65"/>
      <c r="AD57" s="65"/>
      <c r="AE57" s="65"/>
      <c r="AF57" s="65"/>
      <c r="AG57" s="65"/>
      <c r="AH57" s="65"/>
      <c r="AI57" s="65"/>
      <c r="AJ57" s="65"/>
      <c r="AK57" s="65"/>
      <c r="AL57" s="65"/>
      <c r="AM57" s="65"/>
      <c r="AN57" s="65"/>
      <c r="AO57" s="65"/>
      <c r="AP57" s="65"/>
      <c r="AQ57" s="65"/>
      <c r="AR57" s="65"/>
      <c r="AS57" s="65"/>
      <c r="AT57" s="65"/>
      <c r="AU57" s="65"/>
      <c r="AV57" s="65"/>
      <c r="AW57" s="65"/>
      <c r="AX57" s="65"/>
      <c r="AY57" s="65"/>
      <c r="AZ57" s="65"/>
      <c r="BA57" s="65"/>
      <c r="BB57" s="65"/>
      <c r="BC57" s="65"/>
      <c r="BD57" s="65"/>
      <c r="BE57" s="65"/>
      <c r="BF57" s="65"/>
      <c r="BG57" s="65"/>
      <c r="BH57" s="65"/>
      <c r="BI57" s="65"/>
      <c r="BJ57" s="65"/>
      <c r="BK57" s="65"/>
      <c r="BL57" s="65"/>
      <c r="BM57" s="65"/>
      <c r="BN57" s="65"/>
      <c r="BO57" s="65"/>
      <c r="BP57" s="65"/>
      <c r="BQ57" s="65"/>
      <c r="BR57" s="65"/>
      <c r="BS57" s="65"/>
      <c r="BT57" s="65"/>
      <c r="BU57" s="65"/>
      <c r="BV57" s="65"/>
      <c r="BW57" s="65"/>
      <c r="BX57" s="65"/>
      <c r="BY57" s="65"/>
      <c r="BZ57" s="65"/>
      <c r="CA57" s="65"/>
      <c r="CB57" s="65"/>
      <c r="CC57" s="65"/>
      <c r="CD57" s="65"/>
      <c r="CE57" s="65"/>
      <c r="CF57" s="65"/>
      <c r="CG57" s="65"/>
      <c r="CH57" s="65"/>
      <c r="CI57" s="65"/>
      <c r="CJ57" s="65"/>
      <c r="CK57" s="65"/>
      <c r="CL57" s="65"/>
      <c r="CM57" s="65"/>
      <c r="CN57" s="65"/>
      <c r="CO57" s="65"/>
      <c r="CP57" s="65"/>
      <c r="CQ57" s="65"/>
      <c r="CR57" s="65"/>
      <c r="CS57" s="65"/>
      <c r="CT57" s="65"/>
      <c r="CU57" s="65"/>
      <c r="CV57" s="65"/>
      <c r="CW57" s="65"/>
      <c r="CX57" s="65"/>
      <c r="CY57" s="65"/>
      <c r="CZ57" s="65"/>
      <c r="DA57" s="65"/>
      <c r="DB57" s="65"/>
      <c r="DC57" s="65"/>
      <c r="DD57" s="65"/>
      <c r="DE57" s="65"/>
      <c r="DF57" s="65"/>
      <c r="DG57" s="65"/>
      <c r="DH57" s="65"/>
      <c r="DI57" s="65"/>
      <c r="DJ57" s="65"/>
      <c r="DK57" s="65"/>
      <c r="DL57" s="65"/>
      <c r="DM57" s="65"/>
      <c r="DN57" s="65"/>
      <c r="DO57" s="65"/>
      <c r="DP57" s="65"/>
      <c r="DQ57" s="65"/>
      <c r="DR57" s="65"/>
      <c r="DS57" s="65"/>
      <c r="DT57" s="65"/>
      <c r="DU57" s="65"/>
      <c r="DV57" s="65"/>
      <c r="DW57" s="65"/>
      <c r="DX57" s="65"/>
      <c r="DY57" s="65"/>
      <c r="DZ57" s="65"/>
      <c r="EA57" s="65"/>
      <c r="EB57" s="65"/>
      <c r="EC57" s="65"/>
      <c r="ED57" s="65"/>
      <c r="EE57" s="65"/>
      <c r="EF57" s="65"/>
      <c r="EG57" s="65"/>
      <c r="EH57" s="65"/>
      <c r="EI57" s="65"/>
      <c r="EJ57" s="65"/>
      <c r="EK57" s="65"/>
      <c r="EL57" s="65"/>
      <c r="EM57" s="65"/>
      <c r="EN57" s="65"/>
      <c r="EO57" s="65"/>
      <c r="EP57" s="65"/>
      <c r="EQ57" s="65"/>
      <c r="ER57" s="65"/>
      <c r="ES57" s="65"/>
      <c r="ET57" s="65"/>
      <c r="EU57" s="65"/>
      <c r="EV57" s="65"/>
      <c r="EW57" s="65"/>
      <c r="EX57" s="65"/>
      <c r="EY57" s="65"/>
      <c r="EZ57" s="65"/>
      <c r="FA57" s="65"/>
      <c r="FB57" s="65"/>
      <c r="FC57" s="65"/>
      <c r="FD57" s="65"/>
      <c r="FE57" s="65"/>
      <c r="FF57" s="65"/>
      <c r="FG57" s="65"/>
      <c r="FH57" s="65"/>
      <c r="FI57" s="65"/>
      <c r="FJ57" s="65"/>
      <c r="FK57" s="65"/>
      <c r="FL57" s="65"/>
      <c r="FM57" s="65"/>
      <c r="FN57" s="65"/>
      <c r="FO57" s="65"/>
      <c r="FP57" s="65"/>
      <c r="FQ57" s="65"/>
      <c r="FR57" s="65"/>
      <c r="FS57" s="65"/>
      <c r="FT57" s="65"/>
      <c r="FU57" s="65"/>
      <c r="FV57" s="65"/>
      <c r="FW57" s="65"/>
      <c r="FX57" s="65"/>
      <c r="FY57" s="65"/>
      <c r="FZ57" s="65"/>
      <c r="GA57" s="65"/>
      <c r="GB57" s="65"/>
      <c r="GC57" s="65"/>
      <c r="GD57" s="65"/>
      <c r="GE57" s="65"/>
      <c r="GF57" s="65"/>
      <c r="GG57" s="65"/>
      <c r="GH57" s="65"/>
      <c r="GI57" s="65"/>
      <c r="GJ57" s="65"/>
      <c r="GK57" s="65"/>
      <c r="GL57" s="65"/>
      <c r="GM57" s="65"/>
      <c r="GN57" s="65"/>
      <c r="GO57" s="65"/>
      <c r="GP57" s="65"/>
      <c r="GQ57" s="65"/>
      <c r="GR57" s="65"/>
      <c r="GS57" s="65"/>
      <c r="GT57" s="65"/>
      <c r="GU57" s="65"/>
      <c r="GV57" s="65"/>
      <c r="GW57" s="65"/>
      <c r="GX57" s="65"/>
      <c r="GY57" s="65"/>
      <c r="GZ57" s="65"/>
      <c r="HA57" s="65"/>
      <c r="HB57" s="65"/>
      <c r="HC57" s="65"/>
      <c r="HD57" s="65"/>
      <c r="HE57" s="65"/>
      <c r="HF57" s="65"/>
      <c r="HG57" s="65"/>
      <c r="HH57" s="65"/>
      <c r="HI57" s="65"/>
      <c r="HJ57" s="65"/>
      <c r="HK57" s="65"/>
      <c r="HL57" s="65"/>
      <c r="HM57" s="65"/>
      <c r="HN57" s="65"/>
      <c r="HO57" s="65"/>
      <c r="HP57" s="65"/>
      <c r="HQ57" s="65"/>
      <c r="HR57" s="65"/>
      <c r="HS57" s="65"/>
      <c r="HT57" s="65"/>
      <c r="HU57" s="65"/>
      <c r="HV57" s="65"/>
      <c r="HW57" s="65"/>
      <c r="HX57" s="65"/>
      <c r="HY57" s="65"/>
      <c r="HZ57" s="65"/>
      <c r="IA57" s="65"/>
      <c r="IB57" s="65"/>
      <c r="IC57" s="65"/>
      <c r="ID57" s="65"/>
      <c r="IE57" s="65"/>
      <c r="IF57" s="65"/>
      <c r="IG57" s="65"/>
      <c r="IH57" s="65"/>
      <c r="II57" s="65"/>
      <c r="IJ57" s="65"/>
      <c r="IK57" s="65"/>
      <c r="IL57" s="65"/>
      <c r="IM57" s="65"/>
      <c r="IN57" s="65"/>
      <c r="IO57" s="65"/>
      <c r="IP57" s="65"/>
      <c r="IQ57" s="65"/>
      <c r="IR57" s="65"/>
      <c r="IS57" s="65"/>
      <c r="IT57" s="65"/>
      <c r="IU57" s="65"/>
      <c r="IV57" s="65"/>
    </row>
    <row r="58" spans="1:256">
      <c r="A58" s="65"/>
      <c r="B58" s="1011"/>
      <c r="C58" s="65"/>
      <c r="D58" s="65"/>
      <c r="E58" s="65"/>
      <c r="F58" s="65"/>
      <c r="G58" s="65"/>
      <c r="H58" s="65"/>
      <c r="I58" s="65"/>
      <c r="J58" s="65"/>
      <c r="K58" s="65"/>
      <c r="L58" s="65"/>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c r="AQ58" s="65"/>
      <c r="AR58" s="65"/>
      <c r="AS58" s="65"/>
      <c r="AT58" s="65"/>
      <c r="AU58" s="65"/>
      <c r="AV58" s="65"/>
      <c r="AW58" s="65"/>
      <c r="AX58" s="65"/>
      <c r="AY58" s="65"/>
      <c r="AZ58" s="65"/>
      <c r="BA58" s="65"/>
      <c r="BB58" s="65"/>
      <c r="BC58" s="65"/>
      <c r="BD58" s="65"/>
      <c r="BE58" s="65"/>
      <c r="BF58" s="65"/>
      <c r="BG58" s="65"/>
      <c r="BH58" s="65"/>
      <c r="BI58" s="65"/>
      <c r="BJ58" s="65"/>
      <c r="BK58" s="65"/>
      <c r="BL58" s="65"/>
      <c r="BM58" s="65"/>
      <c r="BN58" s="65"/>
      <c r="BO58" s="65"/>
      <c r="BP58" s="65"/>
      <c r="BQ58" s="65"/>
      <c r="BR58" s="65"/>
      <c r="BS58" s="65"/>
      <c r="BT58" s="65"/>
      <c r="BU58" s="65"/>
      <c r="BV58" s="65"/>
      <c r="BW58" s="65"/>
      <c r="BX58" s="65"/>
      <c r="BY58" s="65"/>
      <c r="BZ58" s="65"/>
      <c r="CA58" s="65"/>
      <c r="CB58" s="65"/>
      <c r="CC58" s="65"/>
      <c r="CD58" s="65"/>
      <c r="CE58" s="65"/>
      <c r="CF58" s="65"/>
      <c r="CG58" s="65"/>
      <c r="CH58" s="65"/>
      <c r="CI58" s="65"/>
      <c r="CJ58" s="65"/>
      <c r="CK58" s="65"/>
      <c r="CL58" s="65"/>
      <c r="CM58" s="65"/>
      <c r="CN58" s="65"/>
      <c r="CO58" s="65"/>
      <c r="CP58" s="65"/>
      <c r="CQ58" s="65"/>
      <c r="CR58" s="65"/>
      <c r="CS58" s="65"/>
      <c r="CT58" s="65"/>
      <c r="CU58" s="65"/>
      <c r="CV58" s="65"/>
      <c r="CW58" s="65"/>
      <c r="CX58" s="65"/>
      <c r="CY58" s="65"/>
      <c r="CZ58" s="65"/>
      <c r="DA58" s="65"/>
      <c r="DB58" s="65"/>
      <c r="DC58" s="65"/>
      <c r="DD58" s="65"/>
      <c r="DE58" s="65"/>
      <c r="DF58" s="65"/>
      <c r="DG58" s="65"/>
      <c r="DH58" s="65"/>
      <c r="DI58" s="65"/>
      <c r="DJ58" s="65"/>
      <c r="DK58" s="65"/>
      <c r="DL58" s="65"/>
      <c r="DM58" s="65"/>
      <c r="DN58" s="65"/>
      <c r="DO58" s="65"/>
      <c r="DP58" s="65"/>
      <c r="DQ58" s="65"/>
      <c r="DR58" s="65"/>
      <c r="DS58" s="65"/>
      <c r="DT58" s="65"/>
      <c r="DU58" s="65"/>
      <c r="DV58" s="65"/>
      <c r="DW58" s="65"/>
      <c r="DX58" s="65"/>
      <c r="DY58" s="65"/>
      <c r="DZ58" s="65"/>
      <c r="EA58" s="65"/>
      <c r="EB58" s="65"/>
      <c r="EC58" s="65"/>
      <c r="ED58" s="65"/>
      <c r="EE58" s="65"/>
      <c r="EF58" s="65"/>
      <c r="EG58" s="65"/>
      <c r="EH58" s="65"/>
      <c r="EI58" s="65"/>
      <c r="EJ58" s="65"/>
      <c r="EK58" s="65"/>
      <c r="EL58" s="65"/>
      <c r="EM58" s="65"/>
      <c r="EN58" s="65"/>
      <c r="EO58" s="65"/>
      <c r="EP58" s="65"/>
      <c r="EQ58" s="65"/>
      <c r="ER58" s="65"/>
      <c r="ES58" s="65"/>
      <c r="ET58" s="65"/>
      <c r="EU58" s="65"/>
      <c r="EV58" s="65"/>
      <c r="EW58" s="65"/>
      <c r="EX58" s="65"/>
      <c r="EY58" s="65"/>
      <c r="EZ58" s="65"/>
      <c r="FA58" s="65"/>
      <c r="FB58" s="65"/>
      <c r="FC58" s="65"/>
      <c r="FD58" s="65"/>
      <c r="FE58" s="65"/>
      <c r="FF58" s="65"/>
      <c r="FG58" s="65"/>
      <c r="FH58" s="65"/>
      <c r="FI58" s="65"/>
      <c r="FJ58" s="65"/>
      <c r="FK58" s="65"/>
      <c r="FL58" s="65"/>
      <c r="FM58" s="65"/>
      <c r="FN58" s="65"/>
      <c r="FO58" s="65"/>
      <c r="FP58" s="65"/>
      <c r="FQ58" s="65"/>
      <c r="FR58" s="65"/>
      <c r="FS58" s="65"/>
      <c r="FT58" s="65"/>
      <c r="FU58" s="65"/>
      <c r="FV58" s="65"/>
      <c r="FW58" s="65"/>
      <c r="FX58" s="65"/>
      <c r="FY58" s="65"/>
      <c r="FZ58" s="65"/>
      <c r="GA58" s="65"/>
      <c r="GB58" s="65"/>
      <c r="GC58" s="65"/>
      <c r="GD58" s="65"/>
      <c r="GE58" s="65"/>
      <c r="GF58" s="65"/>
      <c r="GG58" s="65"/>
      <c r="GH58" s="65"/>
      <c r="GI58" s="65"/>
      <c r="GJ58" s="65"/>
      <c r="GK58" s="65"/>
      <c r="GL58" s="65"/>
      <c r="GM58" s="65"/>
      <c r="GN58" s="65"/>
      <c r="GO58" s="65"/>
      <c r="GP58" s="65"/>
      <c r="GQ58" s="65"/>
      <c r="GR58" s="65"/>
      <c r="GS58" s="65"/>
      <c r="GT58" s="65"/>
      <c r="GU58" s="65"/>
      <c r="GV58" s="65"/>
      <c r="GW58" s="65"/>
      <c r="GX58" s="65"/>
      <c r="GY58" s="65"/>
      <c r="GZ58" s="65"/>
      <c r="HA58" s="65"/>
      <c r="HB58" s="65"/>
      <c r="HC58" s="65"/>
      <c r="HD58" s="65"/>
      <c r="HE58" s="65"/>
      <c r="HF58" s="65"/>
      <c r="HG58" s="65"/>
      <c r="HH58" s="65"/>
      <c r="HI58" s="65"/>
      <c r="HJ58" s="65"/>
      <c r="HK58" s="65"/>
      <c r="HL58" s="65"/>
      <c r="HM58" s="65"/>
      <c r="HN58" s="65"/>
      <c r="HO58" s="65"/>
      <c r="HP58" s="65"/>
      <c r="HQ58" s="65"/>
      <c r="HR58" s="65"/>
      <c r="HS58" s="65"/>
      <c r="HT58" s="65"/>
      <c r="HU58" s="65"/>
      <c r="HV58" s="65"/>
      <c r="HW58" s="65"/>
      <c r="HX58" s="65"/>
      <c r="HY58" s="65"/>
      <c r="HZ58" s="65"/>
      <c r="IA58" s="65"/>
      <c r="IB58" s="65"/>
      <c r="IC58" s="65"/>
      <c r="ID58" s="65"/>
      <c r="IE58" s="65"/>
      <c r="IF58" s="65"/>
      <c r="IG58" s="65"/>
      <c r="IH58" s="65"/>
      <c r="II58" s="65"/>
      <c r="IJ58" s="65"/>
      <c r="IK58" s="65"/>
      <c r="IL58" s="65"/>
      <c r="IM58" s="65"/>
      <c r="IN58" s="65"/>
      <c r="IO58" s="65"/>
      <c r="IP58" s="65"/>
      <c r="IQ58" s="65"/>
      <c r="IR58" s="65"/>
    </row>
    <row r="59" spans="1:256">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c r="AA59" s="65"/>
      <c r="AB59" s="65"/>
      <c r="AC59" s="65"/>
      <c r="AD59" s="65"/>
      <c r="AE59" s="65"/>
      <c r="AF59" s="65"/>
      <c r="AG59" s="65"/>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65"/>
      <c r="CA59" s="65"/>
      <c r="CB59" s="65"/>
      <c r="CC59" s="65"/>
      <c r="CD59" s="65"/>
      <c r="CE59" s="65"/>
      <c r="CF59" s="65"/>
      <c r="CG59" s="65"/>
      <c r="CH59" s="65"/>
      <c r="CI59" s="65"/>
      <c r="CJ59" s="65"/>
      <c r="CK59" s="65"/>
      <c r="CL59" s="65"/>
      <c r="CM59" s="65"/>
      <c r="CN59" s="65"/>
      <c r="CO59" s="65"/>
      <c r="CP59" s="65"/>
      <c r="CQ59" s="65"/>
      <c r="CR59" s="65"/>
      <c r="CS59" s="65"/>
      <c r="CT59" s="65"/>
      <c r="CU59" s="65"/>
      <c r="CV59" s="65"/>
      <c r="CW59" s="65"/>
      <c r="CX59" s="65"/>
      <c r="CY59" s="65"/>
      <c r="CZ59" s="65"/>
      <c r="DA59" s="65"/>
      <c r="DB59" s="65"/>
      <c r="DC59" s="65"/>
      <c r="DD59" s="65"/>
      <c r="DE59" s="65"/>
      <c r="DF59" s="65"/>
      <c r="DG59" s="65"/>
      <c r="DH59" s="65"/>
      <c r="DI59" s="65"/>
      <c r="DJ59" s="65"/>
      <c r="DK59" s="65"/>
      <c r="DL59" s="65"/>
      <c r="DM59" s="65"/>
      <c r="DN59" s="65"/>
      <c r="DO59" s="65"/>
      <c r="DP59" s="65"/>
      <c r="DQ59" s="65"/>
      <c r="DR59" s="65"/>
      <c r="DS59" s="65"/>
      <c r="DT59" s="65"/>
      <c r="DU59" s="65"/>
      <c r="DV59" s="65"/>
      <c r="DW59" s="65"/>
      <c r="DX59" s="65"/>
      <c r="DY59" s="65"/>
      <c r="DZ59" s="65"/>
      <c r="EA59" s="65"/>
      <c r="EB59" s="65"/>
      <c r="EC59" s="65"/>
      <c r="ED59" s="65"/>
      <c r="EE59" s="65"/>
      <c r="EF59" s="65"/>
      <c r="EG59" s="65"/>
      <c r="EH59" s="65"/>
      <c r="EI59" s="65"/>
      <c r="EJ59" s="65"/>
      <c r="EK59" s="65"/>
      <c r="EL59" s="65"/>
      <c r="EM59" s="65"/>
      <c r="EN59" s="65"/>
      <c r="EO59" s="65"/>
      <c r="EP59" s="65"/>
      <c r="EQ59" s="65"/>
      <c r="ER59" s="65"/>
      <c r="ES59" s="65"/>
      <c r="ET59" s="65"/>
      <c r="EU59" s="65"/>
      <c r="EV59" s="65"/>
      <c r="EW59" s="65"/>
      <c r="EX59" s="65"/>
      <c r="EY59" s="65"/>
      <c r="EZ59" s="65"/>
      <c r="FA59" s="65"/>
      <c r="FB59" s="65"/>
      <c r="FC59" s="65"/>
      <c r="FD59" s="65"/>
      <c r="FE59" s="65"/>
      <c r="FF59" s="65"/>
      <c r="FG59" s="65"/>
      <c r="FH59" s="65"/>
      <c r="FI59" s="65"/>
      <c r="FJ59" s="65"/>
      <c r="FK59" s="65"/>
      <c r="FL59" s="65"/>
      <c r="FM59" s="65"/>
      <c r="FN59" s="65"/>
      <c r="FO59" s="65"/>
      <c r="FP59" s="65"/>
      <c r="FQ59" s="65"/>
      <c r="FR59" s="65"/>
      <c r="FS59" s="65"/>
      <c r="FT59" s="65"/>
      <c r="FU59" s="65"/>
      <c r="FV59" s="65"/>
      <c r="FW59" s="65"/>
      <c r="FX59" s="65"/>
      <c r="FY59" s="65"/>
      <c r="FZ59" s="65"/>
      <c r="GA59" s="65"/>
      <c r="GB59" s="65"/>
      <c r="GC59" s="65"/>
      <c r="GD59" s="65"/>
      <c r="GE59" s="65"/>
      <c r="GF59" s="65"/>
      <c r="GG59" s="65"/>
      <c r="GH59" s="65"/>
      <c r="GI59" s="65"/>
      <c r="GJ59" s="65"/>
      <c r="GK59" s="65"/>
      <c r="GL59" s="65"/>
      <c r="GM59" s="65"/>
      <c r="GN59" s="65"/>
      <c r="GO59" s="65"/>
      <c r="GP59" s="65"/>
      <c r="GQ59" s="65"/>
      <c r="GR59" s="65"/>
      <c r="GS59" s="65"/>
      <c r="GT59" s="65"/>
      <c r="GU59" s="65"/>
      <c r="GV59" s="65"/>
      <c r="GW59" s="65"/>
      <c r="GX59" s="65"/>
      <c r="GY59" s="65"/>
      <c r="GZ59" s="65"/>
      <c r="HA59" s="65"/>
      <c r="HB59" s="65"/>
      <c r="HC59" s="65"/>
      <c r="HD59" s="65"/>
      <c r="HE59" s="65"/>
      <c r="HF59" s="65"/>
      <c r="HG59" s="65"/>
      <c r="HH59" s="65"/>
      <c r="HI59" s="65"/>
      <c r="HJ59" s="65"/>
      <c r="HK59" s="65"/>
      <c r="HL59" s="65"/>
      <c r="HM59" s="65"/>
      <c r="HN59" s="65"/>
      <c r="HO59" s="65"/>
      <c r="HP59" s="65"/>
      <c r="HQ59" s="65"/>
      <c r="HR59" s="65"/>
      <c r="HS59" s="65"/>
      <c r="HT59" s="65"/>
      <c r="HU59" s="65"/>
      <c r="HV59" s="65"/>
      <c r="HW59" s="65"/>
      <c r="HX59" s="65"/>
      <c r="HY59" s="65"/>
      <c r="HZ59" s="65"/>
      <c r="IA59" s="65"/>
      <c r="IB59" s="65"/>
      <c r="IC59" s="65"/>
      <c r="ID59" s="65"/>
      <c r="IE59" s="65"/>
      <c r="IF59" s="65"/>
      <c r="IG59" s="65"/>
      <c r="IH59" s="65"/>
      <c r="II59" s="65"/>
      <c r="IJ59" s="65"/>
      <c r="IK59" s="65"/>
      <c r="IL59" s="65"/>
      <c r="IM59" s="65"/>
      <c r="IN59" s="65"/>
      <c r="IO59" s="65"/>
      <c r="IP59" s="65"/>
      <c r="IQ59" s="65"/>
      <c r="IR59" s="65"/>
    </row>
    <row r="60" spans="1:256">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c r="AQ60" s="65"/>
      <c r="AR60" s="65"/>
      <c r="AS60" s="65"/>
      <c r="AT60" s="65"/>
      <c r="AU60" s="65"/>
      <c r="AV60" s="65"/>
      <c r="AW60" s="65"/>
      <c r="AX60" s="65"/>
      <c r="AY60" s="65"/>
      <c r="AZ60" s="65"/>
      <c r="BA60" s="65"/>
      <c r="BB60" s="65"/>
      <c r="BC60" s="65"/>
      <c r="BD60" s="65"/>
      <c r="BE60" s="65"/>
      <c r="BF60" s="65"/>
      <c r="BG60" s="65"/>
      <c r="BH60" s="65"/>
      <c r="BI60" s="65"/>
      <c r="BJ60" s="65"/>
      <c r="BK60" s="65"/>
      <c r="BL60" s="65"/>
      <c r="BM60" s="65"/>
      <c r="BN60" s="65"/>
      <c r="BO60" s="65"/>
      <c r="BP60" s="65"/>
      <c r="BQ60" s="65"/>
      <c r="BR60" s="65"/>
      <c r="BS60" s="65"/>
      <c r="BT60" s="65"/>
      <c r="BU60" s="65"/>
      <c r="BV60" s="65"/>
      <c r="BW60" s="65"/>
      <c r="BX60" s="65"/>
      <c r="BY60" s="65"/>
      <c r="BZ60" s="65"/>
      <c r="CA60" s="65"/>
      <c r="CB60" s="65"/>
      <c r="CC60" s="65"/>
      <c r="CD60" s="65"/>
      <c r="CE60" s="65"/>
      <c r="CF60" s="65"/>
      <c r="CG60" s="65"/>
      <c r="CH60" s="65"/>
      <c r="CI60" s="65"/>
      <c r="CJ60" s="65"/>
      <c r="CK60" s="65"/>
      <c r="CL60" s="65"/>
      <c r="CM60" s="65"/>
      <c r="CN60" s="65"/>
      <c r="CO60" s="65"/>
      <c r="CP60" s="65"/>
      <c r="CQ60" s="65"/>
      <c r="CR60" s="65"/>
      <c r="CS60" s="65"/>
      <c r="CT60" s="65"/>
      <c r="CU60" s="65"/>
      <c r="CV60" s="65"/>
      <c r="CW60" s="65"/>
      <c r="CX60" s="65"/>
      <c r="CY60" s="65"/>
      <c r="CZ60" s="65"/>
      <c r="DA60" s="65"/>
      <c r="DB60" s="65"/>
      <c r="DC60" s="65"/>
      <c r="DD60" s="65"/>
      <c r="DE60" s="65"/>
      <c r="DF60" s="65"/>
      <c r="DG60" s="65"/>
      <c r="DH60" s="65"/>
      <c r="DI60" s="65"/>
      <c r="DJ60" s="65"/>
      <c r="DK60" s="65"/>
      <c r="DL60" s="65"/>
      <c r="DM60" s="65"/>
      <c r="DN60" s="65"/>
      <c r="DO60" s="65"/>
      <c r="DP60" s="65"/>
      <c r="DQ60" s="65"/>
      <c r="DR60" s="65"/>
      <c r="DS60" s="65"/>
      <c r="DT60" s="65"/>
      <c r="DU60" s="65"/>
      <c r="DV60" s="65"/>
      <c r="DW60" s="65"/>
      <c r="DX60" s="65"/>
      <c r="DY60" s="65"/>
      <c r="DZ60" s="65"/>
      <c r="EA60" s="65"/>
      <c r="EB60" s="65"/>
      <c r="EC60" s="65"/>
      <c r="ED60" s="65"/>
      <c r="EE60" s="65"/>
      <c r="EF60" s="65"/>
      <c r="EG60" s="65"/>
      <c r="EH60" s="65"/>
      <c r="EI60" s="65"/>
      <c r="EJ60" s="65"/>
      <c r="EK60" s="65"/>
      <c r="EL60" s="65"/>
      <c r="EM60" s="65"/>
      <c r="EN60" s="65"/>
      <c r="EO60" s="65"/>
      <c r="EP60" s="65"/>
      <c r="EQ60" s="65"/>
      <c r="ER60" s="65"/>
      <c r="ES60" s="65"/>
      <c r="ET60" s="65"/>
      <c r="EU60" s="65"/>
      <c r="EV60" s="65"/>
      <c r="EW60" s="65"/>
      <c r="EX60" s="65"/>
      <c r="EY60" s="65"/>
      <c r="EZ60" s="65"/>
      <c r="FA60" s="65"/>
      <c r="FB60" s="65"/>
      <c r="FC60" s="65"/>
      <c r="FD60" s="65"/>
      <c r="FE60" s="65"/>
      <c r="FF60" s="65"/>
      <c r="FG60" s="65"/>
      <c r="FH60" s="65"/>
      <c r="FI60" s="65"/>
      <c r="FJ60" s="65"/>
      <c r="FK60" s="65"/>
      <c r="FL60" s="65"/>
      <c r="FM60" s="65"/>
      <c r="FN60" s="65"/>
      <c r="FO60" s="65"/>
      <c r="FP60" s="65"/>
      <c r="FQ60" s="65"/>
      <c r="FR60" s="65"/>
      <c r="FS60" s="65"/>
      <c r="FT60" s="65"/>
      <c r="FU60" s="65"/>
      <c r="FV60" s="65"/>
      <c r="FW60" s="65"/>
      <c r="FX60" s="65"/>
      <c r="FY60" s="65"/>
      <c r="FZ60" s="65"/>
      <c r="GA60" s="65"/>
      <c r="GB60" s="65"/>
      <c r="GC60" s="65"/>
      <c r="GD60" s="65"/>
      <c r="GE60" s="65"/>
      <c r="GF60" s="65"/>
      <c r="GG60" s="65"/>
      <c r="GH60" s="65"/>
      <c r="GI60" s="65"/>
      <c r="GJ60" s="65"/>
      <c r="GK60" s="65"/>
      <c r="GL60" s="65"/>
      <c r="GM60" s="65"/>
      <c r="GN60" s="65"/>
      <c r="GO60" s="65"/>
      <c r="GP60" s="65"/>
      <c r="GQ60" s="65"/>
      <c r="GR60" s="65"/>
      <c r="GS60" s="65"/>
      <c r="GT60" s="65"/>
      <c r="GU60" s="65"/>
      <c r="GV60" s="65"/>
      <c r="GW60" s="65"/>
      <c r="GX60" s="65"/>
      <c r="GY60" s="65"/>
      <c r="GZ60" s="65"/>
      <c r="HA60" s="65"/>
      <c r="HB60" s="65"/>
      <c r="HC60" s="65"/>
      <c r="HD60" s="65"/>
      <c r="HE60" s="65"/>
      <c r="HF60" s="65"/>
      <c r="HG60" s="65"/>
      <c r="HH60" s="65"/>
      <c r="HI60" s="65"/>
      <c r="HJ60" s="65"/>
      <c r="HK60" s="65"/>
      <c r="HL60" s="65"/>
      <c r="HM60" s="65"/>
      <c r="HN60" s="65"/>
      <c r="HO60" s="65"/>
      <c r="HP60" s="65"/>
      <c r="HQ60" s="65"/>
      <c r="HR60" s="65"/>
      <c r="HS60" s="65"/>
      <c r="HT60" s="65"/>
      <c r="HU60" s="65"/>
      <c r="HV60" s="65"/>
      <c r="HW60" s="65"/>
      <c r="HX60" s="65"/>
      <c r="HY60" s="65"/>
      <c r="HZ60" s="65"/>
      <c r="IA60" s="65"/>
      <c r="IB60" s="65"/>
      <c r="IC60" s="65"/>
      <c r="ID60" s="65"/>
      <c r="IE60" s="65"/>
      <c r="IF60" s="65"/>
      <c r="IG60" s="65"/>
      <c r="IH60" s="65"/>
      <c r="II60" s="65"/>
      <c r="IJ60" s="65"/>
      <c r="IK60" s="65"/>
      <c r="IL60" s="65"/>
      <c r="IM60" s="65"/>
      <c r="IN60" s="65"/>
      <c r="IO60" s="65"/>
      <c r="IP60" s="65"/>
      <c r="IQ60" s="65"/>
      <c r="IR60" s="65"/>
    </row>
    <row r="61" spans="1:256">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c r="AQ61" s="65"/>
      <c r="AR61" s="65"/>
      <c r="AS61" s="65"/>
      <c r="AT61" s="65"/>
      <c r="AU61" s="65"/>
      <c r="AV61" s="65"/>
      <c r="AW61" s="65"/>
      <c r="AX61" s="65"/>
      <c r="AY61" s="65"/>
      <c r="AZ61" s="65"/>
      <c r="BA61" s="65"/>
      <c r="BB61" s="65"/>
      <c r="BC61" s="65"/>
      <c r="BD61" s="65"/>
      <c r="BE61" s="65"/>
      <c r="BF61" s="65"/>
      <c r="BG61" s="65"/>
      <c r="BH61" s="65"/>
      <c r="BI61" s="65"/>
      <c r="BJ61" s="65"/>
      <c r="BK61" s="65"/>
      <c r="BL61" s="65"/>
      <c r="BM61" s="65"/>
      <c r="BN61" s="65"/>
      <c r="BO61" s="65"/>
      <c r="BP61" s="65"/>
      <c r="BQ61" s="65"/>
      <c r="BR61" s="65"/>
      <c r="BS61" s="65"/>
      <c r="BT61" s="65"/>
      <c r="BU61" s="65"/>
      <c r="BV61" s="65"/>
      <c r="BW61" s="65"/>
      <c r="BX61" s="65"/>
      <c r="BY61" s="65"/>
      <c r="BZ61" s="65"/>
      <c r="CA61" s="65"/>
      <c r="CB61" s="65"/>
      <c r="CC61" s="65"/>
      <c r="CD61" s="65"/>
      <c r="CE61" s="65"/>
      <c r="CF61" s="65"/>
      <c r="CG61" s="65"/>
      <c r="CH61" s="65"/>
      <c r="CI61" s="65"/>
      <c r="CJ61" s="65"/>
      <c r="CK61" s="65"/>
      <c r="CL61" s="65"/>
      <c r="CM61" s="65"/>
      <c r="CN61" s="65"/>
      <c r="CO61" s="65"/>
      <c r="CP61" s="65"/>
      <c r="CQ61" s="65"/>
      <c r="CR61" s="65"/>
      <c r="CS61" s="65"/>
      <c r="CT61" s="65"/>
      <c r="CU61" s="65"/>
      <c r="CV61" s="65"/>
      <c r="CW61" s="65"/>
      <c r="CX61" s="65"/>
      <c r="CY61" s="65"/>
      <c r="CZ61" s="65"/>
      <c r="DA61" s="65"/>
      <c r="DB61" s="65"/>
      <c r="DC61" s="65"/>
      <c r="DD61" s="65"/>
      <c r="DE61" s="65"/>
      <c r="DF61" s="65"/>
      <c r="DG61" s="65"/>
      <c r="DH61" s="65"/>
      <c r="DI61" s="65"/>
      <c r="DJ61" s="65"/>
      <c r="DK61" s="65"/>
      <c r="DL61" s="65"/>
      <c r="DM61" s="65"/>
      <c r="DN61" s="65"/>
      <c r="DO61" s="65"/>
      <c r="DP61" s="65"/>
      <c r="DQ61" s="65"/>
      <c r="DR61" s="65"/>
      <c r="DS61" s="65"/>
      <c r="DT61" s="65"/>
      <c r="DU61" s="65"/>
      <c r="DV61" s="65"/>
      <c r="DW61" s="65"/>
      <c r="DX61" s="65"/>
      <c r="DY61" s="65"/>
      <c r="DZ61" s="65"/>
      <c r="EA61" s="65"/>
      <c r="EB61" s="65"/>
      <c r="EC61" s="65"/>
      <c r="ED61" s="65"/>
      <c r="EE61" s="65"/>
      <c r="EF61" s="65"/>
      <c r="EG61" s="65"/>
      <c r="EH61" s="65"/>
      <c r="EI61" s="65"/>
      <c r="EJ61" s="65"/>
      <c r="EK61" s="65"/>
      <c r="EL61" s="65"/>
      <c r="EM61" s="65"/>
      <c r="EN61" s="65"/>
      <c r="EO61" s="65"/>
      <c r="EP61" s="65"/>
      <c r="EQ61" s="65"/>
      <c r="ER61" s="65"/>
      <c r="ES61" s="65"/>
      <c r="ET61" s="65"/>
      <c r="EU61" s="65"/>
      <c r="EV61" s="65"/>
      <c r="EW61" s="65"/>
      <c r="EX61" s="65"/>
      <c r="EY61" s="65"/>
      <c r="EZ61" s="65"/>
      <c r="FA61" s="65"/>
      <c r="FB61" s="65"/>
      <c r="FC61" s="65"/>
      <c r="FD61" s="65"/>
      <c r="FE61" s="65"/>
      <c r="FF61" s="65"/>
      <c r="FG61" s="65"/>
      <c r="FH61" s="65"/>
      <c r="FI61" s="65"/>
      <c r="FJ61" s="65"/>
      <c r="FK61" s="65"/>
      <c r="FL61" s="65"/>
      <c r="FM61" s="65"/>
      <c r="FN61" s="65"/>
      <c r="FO61" s="65"/>
      <c r="FP61" s="65"/>
      <c r="FQ61" s="65"/>
      <c r="FR61" s="65"/>
      <c r="FS61" s="65"/>
      <c r="FT61" s="65"/>
      <c r="FU61" s="65"/>
      <c r="FV61" s="65"/>
      <c r="FW61" s="65"/>
      <c r="FX61" s="65"/>
      <c r="FY61" s="65"/>
      <c r="FZ61" s="65"/>
      <c r="GA61" s="65"/>
      <c r="GB61" s="65"/>
      <c r="GC61" s="65"/>
      <c r="GD61" s="65"/>
      <c r="GE61" s="65"/>
      <c r="GF61" s="65"/>
      <c r="GG61" s="65"/>
      <c r="GH61" s="65"/>
      <c r="GI61" s="65"/>
      <c r="GJ61" s="65"/>
      <c r="GK61" s="65"/>
      <c r="GL61" s="65"/>
      <c r="GM61" s="65"/>
      <c r="GN61" s="65"/>
      <c r="GO61" s="65"/>
      <c r="GP61" s="65"/>
      <c r="GQ61" s="65"/>
      <c r="GR61" s="65"/>
      <c r="GS61" s="65"/>
      <c r="GT61" s="65"/>
      <c r="GU61" s="65"/>
      <c r="GV61" s="65"/>
      <c r="GW61" s="65"/>
      <c r="GX61" s="65"/>
      <c r="GY61" s="65"/>
      <c r="GZ61" s="65"/>
      <c r="HA61" s="65"/>
      <c r="HB61" s="65"/>
      <c r="HC61" s="65"/>
      <c r="HD61" s="65"/>
      <c r="HE61" s="65"/>
      <c r="HF61" s="65"/>
      <c r="HG61" s="65"/>
      <c r="HH61" s="65"/>
      <c r="HI61" s="65"/>
      <c r="HJ61" s="65"/>
      <c r="HK61" s="65"/>
      <c r="HL61" s="65"/>
      <c r="HM61" s="65"/>
      <c r="HN61" s="65"/>
      <c r="HO61" s="65"/>
      <c r="HP61" s="65"/>
      <c r="HQ61" s="65"/>
      <c r="HR61" s="65"/>
      <c r="HS61" s="65"/>
      <c r="HT61" s="65"/>
      <c r="HU61" s="65"/>
      <c r="HV61" s="65"/>
      <c r="HW61" s="65"/>
      <c r="HX61" s="65"/>
      <c r="HY61" s="65"/>
      <c r="HZ61" s="65"/>
      <c r="IA61" s="65"/>
      <c r="IB61" s="65"/>
      <c r="IC61" s="65"/>
      <c r="ID61" s="65"/>
      <c r="IE61" s="65"/>
      <c r="IF61" s="65"/>
      <c r="IG61" s="65"/>
      <c r="IH61" s="65"/>
      <c r="II61" s="65"/>
      <c r="IJ61" s="65"/>
      <c r="IK61" s="65"/>
      <c r="IL61" s="65"/>
      <c r="IM61" s="65"/>
      <c r="IN61" s="65"/>
      <c r="IO61" s="65"/>
      <c r="IP61" s="65"/>
      <c r="IQ61" s="65"/>
      <c r="IR61" s="65"/>
    </row>
    <row r="62" spans="1:256">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c r="AA62" s="65"/>
      <c r="AB62" s="65"/>
      <c r="AC62" s="65"/>
      <c r="AD62" s="65"/>
      <c r="AE62" s="65"/>
      <c r="AF62" s="65"/>
      <c r="AG62" s="65"/>
      <c r="AH62" s="65"/>
      <c r="AI62" s="65"/>
      <c r="AJ62" s="65"/>
      <c r="AK62" s="65"/>
      <c r="AL62" s="65"/>
      <c r="AM62" s="65"/>
      <c r="AN62" s="65"/>
      <c r="AO62" s="65"/>
      <c r="AP62" s="65"/>
      <c r="AQ62" s="65"/>
      <c r="AR62" s="65"/>
      <c r="AS62" s="65"/>
      <c r="AT62" s="65"/>
      <c r="AU62" s="65"/>
      <c r="AV62" s="65"/>
      <c r="AW62" s="65"/>
      <c r="AX62" s="65"/>
      <c r="AY62" s="65"/>
      <c r="AZ62" s="65"/>
      <c r="BA62" s="65"/>
      <c r="BB62" s="65"/>
      <c r="BC62" s="65"/>
      <c r="BD62" s="65"/>
      <c r="BE62" s="65"/>
      <c r="BF62" s="65"/>
      <c r="BG62" s="65"/>
      <c r="BH62" s="65"/>
      <c r="BI62" s="65"/>
      <c r="BJ62" s="65"/>
      <c r="BK62" s="65"/>
      <c r="BL62" s="65"/>
      <c r="BM62" s="65"/>
      <c r="BN62" s="65"/>
      <c r="BO62" s="65"/>
      <c r="BP62" s="65"/>
      <c r="BQ62" s="65"/>
      <c r="BR62" s="65"/>
      <c r="BS62" s="65"/>
      <c r="BT62" s="65"/>
      <c r="BU62" s="65"/>
      <c r="BV62" s="65"/>
      <c r="BW62" s="65"/>
      <c r="BX62" s="65"/>
      <c r="BY62" s="65"/>
      <c r="BZ62" s="65"/>
      <c r="CA62" s="65"/>
      <c r="CB62" s="65"/>
      <c r="CC62" s="65"/>
      <c r="CD62" s="65"/>
      <c r="CE62" s="65"/>
      <c r="CF62" s="65"/>
      <c r="CG62" s="65"/>
      <c r="CH62" s="65"/>
      <c r="CI62" s="65"/>
      <c r="CJ62" s="65"/>
      <c r="CK62" s="65"/>
      <c r="CL62" s="65"/>
      <c r="CM62" s="65"/>
      <c r="CN62" s="65"/>
      <c r="CO62" s="65"/>
      <c r="CP62" s="65"/>
      <c r="CQ62" s="65"/>
      <c r="CR62" s="65"/>
      <c r="CS62" s="65"/>
      <c r="CT62" s="65"/>
      <c r="CU62" s="65"/>
      <c r="CV62" s="65"/>
      <c r="CW62" s="65"/>
      <c r="CX62" s="65"/>
      <c r="CY62" s="65"/>
      <c r="CZ62" s="65"/>
      <c r="DA62" s="65"/>
      <c r="DB62" s="65"/>
      <c r="DC62" s="65"/>
      <c r="DD62" s="65"/>
      <c r="DE62" s="65"/>
      <c r="DF62" s="65"/>
      <c r="DG62" s="65"/>
      <c r="DH62" s="65"/>
      <c r="DI62" s="65"/>
      <c r="DJ62" s="65"/>
      <c r="DK62" s="65"/>
      <c r="DL62" s="65"/>
      <c r="DM62" s="65"/>
      <c r="DN62" s="65"/>
      <c r="DO62" s="65"/>
      <c r="DP62" s="65"/>
      <c r="DQ62" s="65"/>
      <c r="DR62" s="65"/>
      <c r="DS62" s="65"/>
      <c r="DT62" s="65"/>
      <c r="DU62" s="65"/>
      <c r="DV62" s="65"/>
      <c r="DW62" s="65"/>
      <c r="DX62" s="65"/>
      <c r="DY62" s="65"/>
      <c r="DZ62" s="65"/>
      <c r="EA62" s="65"/>
      <c r="EB62" s="65"/>
      <c r="EC62" s="65"/>
      <c r="ED62" s="65"/>
      <c r="EE62" s="65"/>
      <c r="EF62" s="65"/>
      <c r="EG62" s="65"/>
      <c r="EH62" s="65"/>
      <c r="EI62" s="65"/>
      <c r="EJ62" s="65"/>
      <c r="EK62" s="65"/>
      <c r="EL62" s="65"/>
      <c r="EM62" s="65"/>
      <c r="EN62" s="65"/>
      <c r="EO62" s="65"/>
      <c r="EP62" s="65"/>
      <c r="EQ62" s="65"/>
      <c r="ER62" s="65"/>
      <c r="ES62" s="65"/>
      <c r="ET62" s="65"/>
      <c r="EU62" s="65"/>
      <c r="EV62" s="65"/>
      <c r="EW62" s="65"/>
      <c r="EX62" s="65"/>
      <c r="EY62" s="65"/>
      <c r="EZ62" s="65"/>
      <c r="FA62" s="65"/>
      <c r="FB62" s="65"/>
      <c r="FC62" s="65"/>
      <c r="FD62" s="65"/>
      <c r="FE62" s="65"/>
      <c r="FF62" s="65"/>
      <c r="FG62" s="65"/>
      <c r="FH62" s="65"/>
      <c r="FI62" s="65"/>
      <c r="FJ62" s="65"/>
      <c r="FK62" s="65"/>
      <c r="FL62" s="65"/>
      <c r="FM62" s="65"/>
      <c r="FN62" s="65"/>
      <c r="FO62" s="65"/>
      <c r="FP62" s="65"/>
      <c r="FQ62" s="65"/>
      <c r="FR62" s="65"/>
      <c r="FS62" s="65"/>
      <c r="FT62" s="65"/>
      <c r="FU62" s="65"/>
      <c r="FV62" s="65"/>
      <c r="FW62" s="65"/>
      <c r="FX62" s="65"/>
      <c r="FY62" s="65"/>
      <c r="FZ62" s="65"/>
      <c r="GA62" s="65"/>
      <c r="GB62" s="65"/>
      <c r="GC62" s="65"/>
      <c r="GD62" s="65"/>
      <c r="GE62" s="65"/>
      <c r="GF62" s="65"/>
      <c r="GG62" s="65"/>
      <c r="GH62" s="65"/>
      <c r="GI62" s="65"/>
      <c r="GJ62" s="65"/>
      <c r="GK62" s="65"/>
      <c r="GL62" s="65"/>
      <c r="GM62" s="65"/>
      <c r="GN62" s="65"/>
      <c r="GO62" s="65"/>
      <c r="GP62" s="65"/>
      <c r="GQ62" s="65"/>
      <c r="GR62" s="65"/>
      <c r="GS62" s="65"/>
      <c r="GT62" s="65"/>
      <c r="GU62" s="65"/>
      <c r="GV62" s="65"/>
      <c r="GW62" s="65"/>
      <c r="GX62" s="65"/>
      <c r="GY62" s="65"/>
      <c r="GZ62" s="65"/>
      <c r="HA62" s="65"/>
      <c r="HB62" s="65"/>
      <c r="HC62" s="65"/>
      <c r="HD62" s="65"/>
      <c r="HE62" s="65"/>
      <c r="HF62" s="65"/>
      <c r="HG62" s="65"/>
      <c r="HH62" s="65"/>
      <c r="HI62" s="65"/>
      <c r="HJ62" s="65"/>
      <c r="HK62" s="65"/>
      <c r="HL62" s="65"/>
      <c r="HM62" s="65"/>
      <c r="HN62" s="65"/>
      <c r="HO62" s="65"/>
      <c r="HP62" s="65"/>
      <c r="HQ62" s="65"/>
      <c r="HR62" s="65"/>
      <c r="HS62" s="65"/>
      <c r="HT62" s="65"/>
      <c r="HU62" s="65"/>
      <c r="HV62" s="65"/>
      <c r="HW62" s="65"/>
      <c r="HX62" s="65"/>
      <c r="HY62" s="65"/>
      <c r="HZ62" s="65"/>
      <c r="IA62" s="65"/>
      <c r="IB62" s="65"/>
      <c r="IC62" s="65"/>
      <c r="ID62" s="65"/>
      <c r="IE62" s="65"/>
      <c r="IF62" s="65"/>
      <c r="IG62" s="65"/>
      <c r="IH62" s="65"/>
      <c r="II62" s="65"/>
      <c r="IJ62" s="65"/>
      <c r="IK62" s="65"/>
      <c r="IL62" s="65"/>
      <c r="IM62" s="65"/>
      <c r="IN62" s="65"/>
      <c r="IO62" s="65"/>
      <c r="IP62" s="65"/>
      <c r="IQ62" s="65"/>
      <c r="IR62" s="65"/>
    </row>
    <row r="63" spans="1:256">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c r="AQ63" s="65"/>
      <c r="AR63" s="65"/>
      <c r="AS63" s="65"/>
      <c r="AT63" s="65"/>
      <c r="AU63" s="65"/>
      <c r="AV63" s="65"/>
      <c r="AW63" s="65"/>
      <c r="AX63" s="65"/>
      <c r="AY63" s="65"/>
      <c r="AZ63" s="65"/>
      <c r="BA63" s="65"/>
      <c r="BB63" s="65"/>
      <c r="BC63" s="65"/>
      <c r="BD63" s="65"/>
      <c r="BE63" s="65"/>
      <c r="BF63" s="65"/>
      <c r="BG63" s="65"/>
      <c r="BH63" s="65"/>
      <c r="BI63" s="65"/>
      <c r="BJ63" s="65"/>
      <c r="BK63" s="65"/>
      <c r="BL63" s="65"/>
      <c r="BM63" s="65"/>
      <c r="BN63" s="65"/>
      <c r="BO63" s="65"/>
      <c r="BP63" s="65"/>
      <c r="BQ63" s="65"/>
      <c r="BR63" s="65"/>
      <c r="BS63" s="65"/>
      <c r="BT63" s="65"/>
      <c r="BU63" s="65"/>
      <c r="BV63" s="65"/>
      <c r="BW63" s="65"/>
      <c r="BX63" s="65"/>
      <c r="BY63" s="65"/>
      <c r="BZ63" s="65"/>
      <c r="CA63" s="65"/>
      <c r="CB63" s="65"/>
      <c r="CC63" s="65"/>
      <c r="CD63" s="65"/>
      <c r="CE63" s="65"/>
      <c r="CF63" s="65"/>
      <c r="CG63" s="65"/>
      <c r="CH63" s="65"/>
      <c r="CI63" s="65"/>
      <c r="CJ63" s="65"/>
      <c r="CK63" s="65"/>
      <c r="CL63" s="65"/>
      <c r="CM63" s="65"/>
      <c r="CN63" s="65"/>
      <c r="CO63" s="65"/>
      <c r="CP63" s="65"/>
      <c r="CQ63" s="65"/>
      <c r="CR63" s="65"/>
      <c r="CS63" s="65"/>
      <c r="CT63" s="65"/>
      <c r="CU63" s="65"/>
      <c r="CV63" s="65"/>
      <c r="CW63" s="65"/>
      <c r="CX63" s="65"/>
      <c r="CY63" s="65"/>
      <c r="CZ63" s="65"/>
      <c r="DA63" s="65"/>
      <c r="DB63" s="65"/>
      <c r="DC63" s="65"/>
      <c r="DD63" s="65"/>
      <c r="DE63" s="65"/>
      <c r="DF63" s="65"/>
      <c r="DG63" s="65"/>
      <c r="DH63" s="65"/>
      <c r="DI63" s="65"/>
      <c r="DJ63" s="65"/>
      <c r="DK63" s="65"/>
      <c r="DL63" s="65"/>
      <c r="DM63" s="65"/>
      <c r="DN63" s="65"/>
      <c r="DO63" s="65"/>
      <c r="DP63" s="65"/>
      <c r="DQ63" s="65"/>
      <c r="DR63" s="65"/>
      <c r="DS63" s="65"/>
      <c r="DT63" s="65"/>
      <c r="DU63" s="65"/>
      <c r="DV63" s="65"/>
      <c r="DW63" s="65"/>
      <c r="DX63" s="65"/>
      <c r="DY63" s="65"/>
      <c r="DZ63" s="65"/>
      <c r="EA63" s="65"/>
      <c r="EB63" s="65"/>
      <c r="EC63" s="65"/>
      <c r="ED63" s="65"/>
      <c r="EE63" s="65"/>
      <c r="EF63" s="65"/>
      <c r="EG63" s="65"/>
      <c r="EH63" s="65"/>
      <c r="EI63" s="65"/>
      <c r="EJ63" s="65"/>
      <c r="EK63" s="65"/>
      <c r="EL63" s="65"/>
      <c r="EM63" s="65"/>
      <c r="EN63" s="65"/>
      <c r="EO63" s="65"/>
      <c r="EP63" s="65"/>
      <c r="EQ63" s="65"/>
      <c r="ER63" s="65"/>
      <c r="ES63" s="65"/>
      <c r="ET63" s="65"/>
      <c r="EU63" s="65"/>
      <c r="EV63" s="65"/>
      <c r="EW63" s="65"/>
      <c r="EX63" s="65"/>
      <c r="EY63" s="65"/>
      <c r="EZ63" s="65"/>
      <c r="FA63" s="65"/>
      <c r="FB63" s="65"/>
      <c r="FC63" s="65"/>
      <c r="FD63" s="65"/>
      <c r="FE63" s="65"/>
      <c r="FF63" s="65"/>
      <c r="FG63" s="65"/>
      <c r="FH63" s="65"/>
      <c r="FI63" s="65"/>
      <c r="FJ63" s="65"/>
      <c r="FK63" s="65"/>
      <c r="FL63" s="65"/>
      <c r="FM63" s="65"/>
      <c r="FN63" s="65"/>
      <c r="FO63" s="65"/>
      <c r="FP63" s="65"/>
      <c r="FQ63" s="65"/>
      <c r="FR63" s="65"/>
      <c r="FS63" s="65"/>
      <c r="FT63" s="65"/>
      <c r="FU63" s="65"/>
      <c r="FV63" s="65"/>
      <c r="FW63" s="65"/>
      <c r="FX63" s="65"/>
      <c r="FY63" s="65"/>
      <c r="FZ63" s="65"/>
      <c r="GA63" s="65"/>
      <c r="GB63" s="65"/>
      <c r="GC63" s="65"/>
      <c r="GD63" s="65"/>
      <c r="GE63" s="65"/>
      <c r="GF63" s="65"/>
      <c r="GG63" s="65"/>
      <c r="GH63" s="65"/>
      <c r="GI63" s="65"/>
      <c r="GJ63" s="65"/>
      <c r="GK63" s="65"/>
      <c r="GL63" s="65"/>
      <c r="GM63" s="65"/>
      <c r="GN63" s="65"/>
      <c r="GO63" s="65"/>
      <c r="GP63" s="65"/>
      <c r="GQ63" s="65"/>
      <c r="GR63" s="65"/>
      <c r="GS63" s="65"/>
      <c r="GT63" s="65"/>
      <c r="GU63" s="65"/>
      <c r="GV63" s="65"/>
      <c r="GW63" s="65"/>
      <c r="GX63" s="65"/>
      <c r="GY63" s="65"/>
      <c r="GZ63" s="65"/>
      <c r="HA63" s="65"/>
      <c r="HB63" s="65"/>
      <c r="HC63" s="65"/>
      <c r="HD63" s="65"/>
      <c r="HE63" s="65"/>
      <c r="HF63" s="65"/>
      <c r="HG63" s="65"/>
      <c r="HH63" s="65"/>
      <c r="HI63" s="65"/>
      <c r="HJ63" s="65"/>
      <c r="HK63" s="65"/>
      <c r="HL63" s="65"/>
      <c r="HM63" s="65"/>
      <c r="HN63" s="65"/>
      <c r="HO63" s="65"/>
      <c r="HP63" s="65"/>
      <c r="HQ63" s="65"/>
      <c r="HR63" s="65"/>
      <c r="HS63" s="65"/>
      <c r="HT63" s="65"/>
      <c r="HU63" s="65"/>
      <c r="HV63" s="65"/>
      <c r="HW63" s="65"/>
      <c r="HX63" s="65"/>
      <c r="HY63" s="65"/>
      <c r="HZ63" s="65"/>
      <c r="IA63" s="65"/>
      <c r="IB63" s="65"/>
      <c r="IC63" s="65"/>
      <c r="ID63" s="65"/>
      <c r="IE63" s="65"/>
      <c r="IF63" s="65"/>
      <c r="IG63" s="65"/>
      <c r="IH63" s="65"/>
      <c r="II63" s="65"/>
      <c r="IJ63" s="65"/>
      <c r="IK63" s="65"/>
      <c r="IL63" s="65"/>
      <c r="IM63" s="65"/>
      <c r="IN63" s="65"/>
      <c r="IO63" s="65"/>
      <c r="IP63" s="65"/>
      <c r="IQ63" s="65"/>
      <c r="IR63" s="65"/>
    </row>
    <row r="64" spans="1:256">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c r="AA64" s="65"/>
      <c r="AB64" s="65"/>
      <c r="AC64" s="65"/>
      <c r="AD64" s="65"/>
      <c r="AE64" s="65"/>
      <c r="AF64" s="65"/>
      <c r="AG64" s="65"/>
      <c r="AH64" s="65"/>
      <c r="AI64" s="65"/>
      <c r="AJ64" s="65"/>
      <c r="AK64" s="65"/>
      <c r="AL64" s="65"/>
      <c r="AM64" s="65"/>
      <c r="AN64" s="65"/>
      <c r="AO64" s="65"/>
      <c r="AP64" s="65"/>
      <c r="AQ64" s="65"/>
      <c r="AR64" s="65"/>
      <c r="AS64" s="65"/>
      <c r="AT64" s="65"/>
      <c r="AU64" s="65"/>
      <c r="AV64" s="65"/>
      <c r="AW64" s="65"/>
      <c r="AX64" s="65"/>
      <c r="AY64" s="65"/>
      <c r="AZ64" s="65"/>
      <c r="BA64" s="65"/>
      <c r="BB64" s="65"/>
      <c r="BC64" s="65"/>
      <c r="BD64" s="65"/>
      <c r="BE64" s="65"/>
      <c r="BF64" s="65"/>
      <c r="BG64" s="65"/>
      <c r="BH64" s="65"/>
      <c r="BI64" s="65"/>
      <c r="BJ64" s="65"/>
      <c r="BK64" s="65"/>
      <c r="BL64" s="65"/>
      <c r="BM64" s="65"/>
      <c r="BN64" s="65"/>
      <c r="BO64" s="65"/>
      <c r="BP64" s="65"/>
      <c r="BQ64" s="65"/>
      <c r="BR64" s="65"/>
      <c r="BS64" s="65"/>
      <c r="BT64" s="65"/>
      <c r="BU64" s="65"/>
      <c r="BV64" s="65"/>
      <c r="BW64" s="65"/>
      <c r="BX64" s="65"/>
      <c r="BY64" s="65"/>
      <c r="BZ64" s="65"/>
      <c r="CA64" s="65"/>
      <c r="CB64" s="65"/>
      <c r="CC64" s="65"/>
      <c r="CD64" s="65"/>
      <c r="CE64" s="65"/>
      <c r="CF64" s="65"/>
      <c r="CG64" s="65"/>
      <c r="CH64" s="65"/>
      <c r="CI64" s="65"/>
      <c r="CJ64" s="65"/>
      <c r="CK64" s="65"/>
      <c r="CL64" s="65"/>
      <c r="CM64" s="65"/>
      <c r="CN64" s="65"/>
      <c r="CO64" s="65"/>
      <c r="CP64" s="65"/>
      <c r="CQ64" s="65"/>
      <c r="CR64" s="65"/>
      <c r="CS64" s="65"/>
      <c r="CT64" s="65"/>
      <c r="CU64" s="65"/>
      <c r="CV64" s="65"/>
      <c r="CW64" s="65"/>
      <c r="CX64" s="65"/>
      <c r="CY64" s="65"/>
      <c r="CZ64" s="65"/>
      <c r="DA64" s="65"/>
      <c r="DB64" s="65"/>
      <c r="DC64" s="65"/>
      <c r="DD64" s="65"/>
      <c r="DE64" s="65"/>
      <c r="DF64" s="65"/>
      <c r="DG64" s="65"/>
      <c r="DH64" s="65"/>
      <c r="DI64" s="65"/>
      <c r="DJ64" s="65"/>
      <c r="DK64" s="65"/>
      <c r="DL64" s="65"/>
      <c r="DM64" s="65"/>
      <c r="DN64" s="65"/>
      <c r="DO64" s="65"/>
      <c r="DP64" s="65"/>
      <c r="DQ64" s="65"/>
      <c r="DR64" s="65"/>
      <c r="DS64" s="65"/>
      <c r="DT64" s="65"/>
      <c r="DU64" s="65"/>
      <c r="DV64" s="65"/>
      <c r="DW64" s="65"/>
      <c r="DX64" s="65"/>
      <c r="DY64" s="65"/>
      <c r="DZ64" s="65"/>
      <c r="EA64" s="65"/>
      <c r="EB64" s="65"/>
      <c r="EC64" s="65"/>
      <c r="ED64" s="65"/>
      <c r="EE64" s="65"/>
      <c r="EF64" s="65"/>
      <c r="EG64" s="65"/>
      <c r="EH64" s="65"/>
      <c r="EI64" s="65"/>
      <c r="EJ64" s="65"/>
      <c r="EK64" s="65"/>
      <c r="EL64" s="65"/>
      <c r="EM64" s="65"/>
      <c r="EN64" s="65"/>
      <c r="EO64" s="65"/>
      <c r="EP64" s="65"/>
      <c r="EQ64" s="65"/>
      <c r="ER64" s="65"/>
      <c r="ES64" s="65"/>
      <c r="ET64" s="65"/>
      <c r="EU64" s="65"/>
      <c r="EV64" s="65"/>
      <c r="EW64" s="65"/>
      <c r="EX64" s="65"/>
      <c r="EY64" s="65"/>
      <c r="EZ64" s="65"/>
      <c r="FA64" s="65"/>
      <c r="FB64" s="65"/>
      <c r="FC64" s="65"/>
      <c r="FD64" s="65"/>
      <c r="FE64" s="65"/>
      <c r="FF64" s="65"/>
      <c r="FG64" s="65"/>
      <c r="FH64" s="65"/>
      <c r="FI64" s="65"/>
      <c r="FJ64" s="65"/>
      <c r="FK64" s="65"/>
      <c r="FL64" s="65"/>
      <c r="FM64" s="65"/>
      <c r="FN64" s="65"/>
      <c r="FO64" s="65"/>
      <c r="FP64" s="65"/>
      <c r="FQ64" s="65"/>
      <c r="FR64" s="65"/>
      <c r="FS64" s="65"/>
      <c r="FT64" s="65"/>
      <c r="FU64" s="65"/>
      <c r="FV64" s="65"/>
      <c r="FW64" s="65"/>
      <c r="FX64" s="65"/>
      <c r="FY64" s="65"/>
      <c r="FZ64" s="65"/>
      <c r="GA64" s="65"/>
      <c r="GB64" s="65"/>
      <c r="GC64" s="65"/>
      <c r="GD64" s="65"/>
      <c r="GE64" s="65"/>
      <c r="GF64" s="65"/>
      <c r="GG64" s="65"/>
      <c r="GH64" s="65"/>
      <c r="GI64" s="65"/>
      <c r="GJ64" s="65"/>
      <c r="GK64" s="65"/>
      <c r="GL64" s="65"/>
      <c r="GM64" s="65"/>
      <c r="GN64" s="65"/>
      <c r="GO64" s="65"/>
      <c r="GP64" s="65"/>
      <c r="GQ64" s="65"/>
      <c r="GR64" s="65"/>
      <c r="GS64" s="65"/>
      <c r="GT64" s="65"/>
      <c r="GU64" s="65"/>
      <c r="GV64" s="65"/>
      <c r="GW64" s="65"/>
      <c r="GX64" s="65"/>
      <c r="GY64" s="65"/>
      <c r="GZ64" s="65"/>
      <c r="HA64" s="65"/>
      <c r="HB64" s="65"/>
      <c r="HC64" s="65"/>
      <c r="HD64" s="65"/>
      <c r="HE64" s="65"/>
      <c r="HF64" s="65"/>
      <c r="HG64" s="65"/>
      <c r="HH64" s="65"/>
      <c r="HI64" s="65"/>
      <c r="HJ64" s="65"/>
      <c r="HK64" s="65"/>
      <c r="HL64" s="65"/>
      <c r="HM64" s="65"/>
      <c r="HN64" s="65"/>
      <c r="HO64" s="65"/>
      <c r="HP64" s="65"/>
      <c r="HQ64" s="65"/>
      <c r="HR64" s="65"/>
      <c r="HS64" s="65"/>
      <c r="HT64" s="65"/>
      <c r="HU64" s="65"/>
      <c r="HV64" s="65"/>
      <c r="HW64" s="65"/>
      <c r="HX64" s="65"/>
      <c r="HY64" s="65"/>
      <c r="HZ64" s="65"/>
      <c r="IA64" s="65"/>
      <c r="IB64" s="65"/>
      <c r="IC64" s="65"/>
      <c r="ID64" s="65"/>
      <c r="IE64" s="65"/>
      <c r="IF64" s="65"/>
      <c r="IG64" s="65"/>
      <c r="IH64" s="65"/>
      <c r="II64" s="65"/>
      <c r="IJ64" s="65"/>
      <c r="IK64" s="65"/>
      <c r="IL64" s="65"/>
      <c r="IM64" s="65"/>
      <c r="IN64" s="65"/>
      <c r="IO64" s="65"/>
      <c r="IP64" s="65"/>
      <c r="IQ64" s="65"/>
      <c r="IR64" s="65"/>
    </row>
    <row r="65" spans="1:252">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c r="AQ65" s="65"/>
      <c r="AR65" s="65"/>
      <c r="AS65" s="65"/>
      <c r="AT65" s="65"/>
      <c r="AU65" s="65"/>
      <c r="AV65" s="65"/>
      <c r="AW65" s="65"/>
      <c r="AX65" s="65"/>
      <c r="AY65" s="65"/>
      <c r="AZ65" s="65"/>
      <c r="BA65" s="65"/>
      <c r="BB65" s="65"/>
      <c r="BC65" s="65"/>
      <c r="BD65" s="65"/>
      <c r="BE65" s="65"/>
      <c r="BF65" s="65"/>
      <c r="BG65" s="65"/>
      <c r="BH65" s="65"/>
      <c r="BI65" s="65"/>
      <c r="BJ65" s="65"/>
      <c r="BK65" s="65"/>
      <c r="BL65" s="65"/>
      <c r="BM65" s="65"/>
      <c r="BN65" s="65"/>
      <c r="BO65" s="65"/>
      <c r="BP65" s="65"/>
      <c r="BQ65" s="65"/>
      <c r="BR65" s="65"/>
      <c r="BS65" s="65"/>
      <c r="BT65" s="65"/>
      <c r="BU65" s="65"/>
      <c r="BV65" s="65"/>
      <c r="BW65" s="65"/>
      <c r="BX65" s="65"/>
      <c r="BY65" s="65"/>
      <c r="BZ65" s="65"/>
      <c r="CA65" s="65"/>
      <c r="CB65" s="65"/>
      <c r="CC65" s="65"/>
      <c r="CD65" s="65"/>
      <c r="CE65" s="65"/>
      <c r="CF65" s="65"/>
      <c r="CG65" s="65"/>
      <c r="CH65" s="65"/>
      <c r="CI65" s="65"/>
      <c r="CJ65" s="65"/>
      <c r="CK65" s="65"/>
      <c r="CL65" s="65"/>
      <c r="CM65" s="65"/>
      <c r="CN65" s="65"/>
      <c r="CO65" s="65"/>
      <c r="CP65" s="65"/>
      <c r="CQ65" s="65"/>
      <c r="CR65" s="65"/>
      <c r="CS65" s="65"/>
      <c r="CT65" s="65"/>
      <c r="CU65" s="65"/>
      <c r="CV65" s="65"/>
      <c r="CW65" s="65"/>
      <c r="CX65" s="65"/>
      <c r="CY65" s="65"/>
      <c r="CZ65" s="65"/>
      <c r="DA65" s="65"/>
      <c r="DB65" s="65"/>
      <c r="DC65" s="65"/>
      <c r="DD65" s="65"/>
      <c r="DE65" s="65"/>
      <c r="DF65" s="65"/>
      <c r="DG65" s="65"/>
      <c r="DH65" s="65"/>
      <c r="DI65" s="65"/>
      <c r="DJ65" s="65"/>
      <c r="DK65" s="65"/>
      <c r="DL65" s="65"/>
      <c r="DM65" s="65"/>
      <c r="DN65" s="65"/>
      <c r="DO65" s="65"/>
      <c r="DP65" s="65"/>
      <c r="DQ65" s="65"/>
      <c r="DR65" s="65"/>
      <c r="DS65" s="65"/>
      <c r="DT65" s="65"/>
      <c r="DU65" s="65"/>
      <c r="DV65" s="65"/>
      <c r="DW65" s="65"/>
      <c r="DX65" s="65"/>
      <c r="DY65" s="65"/>
      <c r="DZ65" s="65"/>
      <c r="EA65" s="65"/>
      <c r="EB65" s="65"/>
      <c r="EC65" s="65"/>
      <c r="ED65" s="65"/>
      <c r="EE65" s="65"/>
      <c r="EF65" s="65"/>
      <c r="EG65" s="65"/>
      <c r="EH65" s="65"/>
      <c r="EI65" s="65"/>
      <c r="EJ65" s="65"/>
      <c r="EK65" s="65"/>
      <c r="EL65" s="65"/>
      <c r="EM65" s="65"/>
      <c r="EN65" s="65"/>
      <c r="EO65" s="65"/>
      <c r="EP65" s="65"/>
      <c r="EQ65" s="65"/>
      <c r="ER65" s="65"/>
      <c r="ES65" s="65"/>
      <c r="ET65" s="65"/>
      <c r="EU65" s="65"/>
      <c r="EV65" s="65"/>
      <c r="EW65" s="65"/>
      <c r="EX65" s="65"/>
      <c r="EY65" s="65"/>
      <c r="EZ65" s="65"/>
      <c r="FA65" s="65"/>
      <c r="FB65" s="65"/>
      <c r="FC65" s="65"/>
      <c r="FD65" s="65"/>
      <c r="FE65" s="65"/>
      <c r="FF65" s="65"/>
      <c r="FG65" s="65"/>
      <c r="FH65" s="65"/>
      <c r="FI65" s="65"/>
      <c r="FJ65" s="65"/>
      <c r="FK65" s="65"/>
      <c r="FL65" s="65"/>
      <c r="FM65" s="65"/>
      <c r="FN65" s="65"/>
      <c r="FO65" s="65"/>
      <c r="FP65" s="65"/>
      <c r="FQ65" s="65"/>
      <c r="FR65" s="65"/>
      <c r="FS65" s="65"/>
      <c r="FT65" s="65"/>
      <c r="FU65" s="65"/>
      <c r="FV65" s="65"/>
      <c r="FW65" s="65"/>
      <c r="FX65" s="65"/>
      <c r="FY65" s="65"/>
      <c r="FZ65" s="65"/>
      <c r="GA65" s="65"/>
      <c r="GB65" s="65"/>
      <c r="GC65" s="65"/>
      <c r="GD65" s="65"/>
      <c r="GE65" s="65"/>
      <c r="GF65" s="65"/>
      <c r="GG65" s="65"/>
      <c r="GH65" s="65"/>
      <c r="GI65" s="65"/>
      <c r="GJ65" s="65"/>
      <c r="GK65" s="65"/>
      <c r="GL65" s="65"/>
      <c r="GM65" s="65"/>
      <c r="GN65" s="65"/>
      <c r="GO65" s="65"/>
      <c r="GP65" s="65"/>
      <c r="GQ65" s="65"/>
      <c r="GR65" s="65"/>
      <c r="GS65" s="65"/>
      <c r="GT65" s="65"/>
      <c r="GU65" s="65"/>
      <c r="GV65" s="65"/>
      <c r="GW65" s="65"/>
      <c r="GX65" s="65"/>
      <c r="GY65" s="65"/>
      <c r="GZ65" s="65"/>
      <c r="HA65" s="65"/>
      <c r="HB65" s="65"/>
      <c r="HC65" s="65"/>
      <c r="HD65" s="65"/>
      <c r="HE65" s="65"/>
      <c r="HF65" s="65"/>
      <c r="HG65" s="65"/>
      <c r="HH65" s="65"/>
      <c r="HI65" s="65"/>
      <c r="HJ65" s="65"/>
      <c r="HK65" s="65"/>
      <c r="HL65" s="65"/>
      <c r="HM65" s="65"/>
      <c r="HN65" s="65"/>
      <c r="HO65" s="65"/>
      <c r="HP65" s="65"/>
      <c r="HQ65" s="65"/>
      <c r="HR65" s="65"/>
      <c r="HS65" s="65"/>
      <c r="HT65" s="65"/>
      <c r="HU65" s="65"/>
      <c r="HV65" s="65"/>
      <c r="HW65" s="65"/>
      <c r="HX65" s="65"/>
      <c r="HY65" s="65"/>
      <c r="HZ65" s="65"/>
      <c r="IA65" s="65"/>
      <c r="IB65" s="65"/>
      <c r="IC65" s="65"/>
      <c r="ID65" s="65"/>
      <c r="IE65" s="65"/>
      <c r="IF65" s="65"/>
      <c r="IG65" s="65"/>
      <c r="IH65" s="65"/>
      <c r="II65" s="65"/>
      <c r="IJ65" s="65"/>
      <c r="IK65" s="65"/>
      <c r="IL65" s="65"/>
      <c r="IM65" s="65"/>
      <c r="IN65" s="65"/>
      <c r="IO65" s="65"/>
      <c r="IP65" s="65"/>
      <c r="IQ65" s="65"/>
      <c r="IR65" s="65"/>
    </row>
    <row r="66" spans="1:252">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c r="AA66" s="65"/>
      <c r="AB66" s="65"/>
      <c r="AC66" s="65"/>
      <c r="AD66" s="65"/>
      <c r="AE66" s="65"/>
      <c r="AF66" s="65"/>
      <c r="AG66" s="65"/>
      <c r="AH66" s="65"/>
      <c r="AI66" s="65"/>
      <c r="AJ66" s="65"/>
      <c r="AK66" s="65"/>
      <c r="AL66" s="65"/>
      <c r="AM66" s="65"/>
      <c r="AN66" s="65"/>
      <c r="AO66" s="65"/>
      <c r="AP66" s="65"/>
      <c r="AQ66" s="65"/>
      <c r="AR66" s="65"/>
      <c r="AS66" s="65"/>
      <c r="AT66" s="65"/>
      <c r="AU66" s="65"/>
      <c r="AV66" s="65"/>
      <c r="AW66" s="65"/>
      <c r="AX66" s="65"/>
      <c r="AY66" s="65"/>
      <c r="AZ66" s="65"/>
      <c r="BA66" s="65"/>
      <c r="BB66" s="65"/>
      <c r="BC66" s="65"/>
      <c r="BD66" s="65"/>
      <c r="BE66" s="65"/>
      <c r="BF66" s="65"/>
      <c r="BG66" s="65"/>
      <c r="BH66" s="65"/>
      <c r="BI66" s="65"/>
      <c r="BJ66" s="65"/>
      <c r="BK66" s="65"/>
      <c r="BL66" s="65"/>
      <c r="BM66" s="65"/>
      <c r="BN66" s="65"/>
      <c r="BO66" s="65"/>
      <c r="BP66" s="65"/>
      <c r="BQ66" s="65"/>
      <c r="BR66" s="65"/>
      <c r="BS66" s="65"/>
      <c r="BT66" s="65"/>
      <c r="BU66" s="65"/>
      <c r="BV66" s="65"/>
      <c r="BW66" s="65"/>
      <c r="BX66" s="65"/>
      <c r="BY66" s="65"/>
      <c r="BZ66" s="65"/>
      <c r="CA66" s="65"/>
      <c r="CB66" s="65"/>
      <c r="CC66" s="65"/>
      <c r="CD66" s="65"/>
      <c r="CE66" s="65"/>
      <c r="CF66" s="65"/>
      <c r="CG66" s="65"/>
      <c r="CH66" s="65"/>
      <c r="CI66" s="65"/>
      <c r="CJ66" s="65"/>
      <c r="CK66" s="65"/>
      <c r="CL66" s="65"/>
      <c r="CM66" s="65"/>
      <c r="CN66" s="65"/>
      <c r="CO66" s="65"/>
      <c r="CP66" s="65"/>
      <c r="CQ66" s="65"/>
      <c r="CR66" s="65"/>
      <c r="CS66" s="65"/>
      <c r="CT66" s="65"/>
      <c r="CU66" s="65"/>
      <c r="CV66" s="65"/>
      <c r="CW66" s="65"/>
      <c r="CX66" s="65"/>
      <c r="CY66" s="65"/>
      <c r="CZ66" s="65"/>
      <c r="DA66" s="65"/>
      <c r="DB66" s="65"/>
      <c r="DC66" s="65"/>
      <c r="DD66" s="65"/>
      <c r="DE66" s="65"/>
      <c r="DF66" s="65"/>
      <c r="DG66" s="65"/>
      <c r="DH66" s="65"/>
      <c r="DI66" s="65"/>
      <c r="DJ66" s="65"/>
      <c r="DK66" s="65"/>
      <c r="DL66" s="65"/>
      <c r="DM66" s="65"/>
      <c r="DN66" s="65"/>
      <c r="DO66" s="65"/>
      <c r="DP66" s="65"/>
      <c r="DQ66" s="65"/>
      <c r="DR66" s="65"/>
      <c r="DS66" s="65"/>
      <c r="DT66" s="65"/>
      <c r="DU66" s="65"/>
      <c r="DV66" s="65"/>
      <c r="DW66" s="65"/>
      <c r="DX66" s="65"/>
      <c r="DY66" s="65"/>
      <c r="DZ66" s="65"/>
      <c r="EA66" s="65"/>
      <c r="EB66" s="65"/>
      <c r="EC66" s="65"/>
      <c r="ED66" s="65"/>
      <c r="EE66" s="65"/>
      <c r="EF66" s="65"/>
      <c r="EG66" s="65"/>
      <c r="EH66" s="65"/>
      <c r="EI66" s="65"/>
      <c r="EJ66" s="65"/>
      <c r="EK66" s="65"/>
      <c r="EL66" s="65"/>
      <c r="EM66" s="65"/>
      <c r="EN66" s="65"/>
      <c r="EO66" s="65"/>
      <c r="EP66" s="65"/>
      <c r="EQ66" s="65"/>
      <c r="ER66" s="65"/>
      <c r="ES66" s="65"/>
      <c r="ET66" s="65"/>
      <c r="EU66" s="65"/>
      <c r="EV66" s="65"/>
      <c r="EW66" s="65"/>
      <c r="EX66" s="65"/>
      <c r="EY66" s="65"/>
      <c r="EZ66" s="65"/>
      <c r="FA66" s="65"/>
      <c r="FB66" s="65"/>
      <c r="FC66" s="65"/>
      <c r="FD66" s="65"/>
      <c r="FE66" s="65"/>
      <c r="FF66" s="65"/>
      <c r="FG66" s="65"/>
      <c r="FH66" s="65"/>
      <c r="FI66" s="65"/>
      <c r="FJ66" s="65"/>
      <c r="FK66" s="65"/>
      <c r="FL66" s="65"/>
      <c r="FM66" s="65"/>
      <c r="FN66" s="65"/>
      <c r="FO66" s="65"/>
      <c r="FP66" s="65"/>
      <c r="FQ66" s="65"/>
      <c r="FR66" s="65"/>
      <c r="FS66" s="65"/>
      <c r="FT66" s="65"/>
      <c r="FU66" s="65"/>
      <c r="FV66" s="65"/>
      <c r="FW66" s="65"/>
      <c r="FX66" s="65"/>
      <c r="FY66" s="65"/>
      <c r="FZ66" s="65"/>
      <c r="GA66" s="65"/>
      <c r="GB66" s="65"/>
      <c r="GC66" s="65"/>
      <c r="GD66" s="65"/>
      <c r="GE66" s="65"/>
      <c r="GF66" s="65"/>
      <c r="GG66" s="65"/>
      <c r="GH66" s="65"/>
      <c r="GI66" s="65"/>
      <c r="GJ66" s="65"/>
      <c r="GK66" s="65"/>
      <c r="GL66" s="65"/>
      <c r="GM66" s="65"/>
      <c r="GN66" s="65"/>
      <c r="GO66" s="65"/>
      <c r="GP66" s="65"/>
      <c r="GQ66" s="65"/>
      <c r="GR66" s="65"/>
      <c r="GS66" s="65"/>
      <c r="GT66" s="65"/>
      <c r="GU66" s="65"/>
      <c r="GV66" s="65"/>
      <c r="GW66" s="65"/>
      <c r="GX66" s="65"/>
      <c r="GY66" s="65"/>
      <c r="GZ66" s="65"/>
      <c r="HA66" s="65"/>
      <c r="HB66" s="65"/>
      <c r="HC66" s="65"/>
      <c r="HD66" s="65"/>
      <c r="HE66" s="65"/>
      <c r="HF66" s="65"/>
      <c r="HG66" s="65"/>
      <c r="HH66" s="65"/>
      <c r="HI66" s="65"/>
      <c r="HJ66" s="65"/>
      <c r="HK66" s="65"/>
      <c r="HL66" s="65"/>
      <c r="HM66" s="65"/>
      <c r="HN66" s="65"/>
      <c r="HO66" s="65"/>
      <c r="HP66" s="65"/>
      <c r="HQ66" s="65"/>
      <c r="HR66" s="65"/>
      <c r="HS66" s="65"/>
      <c r="HT66" s="65"/>
      <c r="HU66" s="65"/>
      <c r="HV66" s="65"/>
      <c r="HW66" s="65"/>
      <c r="HX66" s="65"/>
      <c r="HY66" s="65"/>
      <c r="HZ66" s="65"/>
      <c r="IA66" s="65"/>
      <c r="IB66" s="65"/>
      <c r="IC66" s="65"/>
      <c r="ID66" s="65"/>
      <c r="IE66" s="65"/>
      <c r="IF66" s="65"/>
      <c r="IG66" s="65"/>
      <c r="IH66" s="65"/>
      <c r="II66" s="65"/>
      <c r="IJ66" s="65"/>
      <c r="IK66" s="65"/>
      <c r="IL66" s="65"/>
      <c r="IM66" s="65"/>
      <c r="IN66" s="65"/>
      <c r="IO66" s="65"/>
      <c r="IP66" s="65"/>
      <c r="IQ66" s="65"/>
      <c r="IR66" s="65"/>
    </row>
    <row r="67" spans="1:252">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c r="AA67" s="65"/>
      <c r="AB67" s="65"/>
      <c r="AC67" s="65"/>
      <c r="AD67" s="65"/>
      <c r="AE67" s="65"/>
      <c r="AF67" s="65"/>
      <c r="AG67" s="65"/>
      <c r="AH67" s="65"/>
      <c r="AI67" s="65"/>
      <c r="AJ67" s="65"/>
      <c r="AK67" s="65"/>
      <c r="AL67" s="65"/>
      <c r="AM67" s="65"/>
      <c r="AN67" s="65"/>
      <c r="AO67" s="65"/>
      <c r="AP67" s="65"/>
      <c r="AQ67" s="65"/>
      <c r="AR67" s="65"/>
      <c r="AS67" s="65"/>
      <c r="AT67" s="65"/>
      <c r="AU67" s="65"/>
      <c r="AV67" s="65"/>
      <c r="AW67" s="65"/>
      <c r="AX67" s="65"/>
      <c r="AY67" s="65"/>
      <c r="AZ67" s="65"/>
      <c r="BA67" s="65"/>
      <c r="BB67" s="65"/>
      <c r="BC67" s="65"/>
      <c r="BD67" s="65"/>
      <c r="BE67" s="65"/>
      <c r="BF67" s="65"/>
      <c r="BG67" s="65"/>
      <c r="BH67" s="65"/>
      <c r="BI67" s="65"/>
      <c r="BJ67" s="65"/>
      <c r="BK67" s="65"/>
      <c r="BL67" s="65"/>
      <c r="BM67" s="65"/>
      <c r="BN67" s="65"/>
      <c r="BO67" s="65"/>
      <c r="BP67" s="65"/>
      <c r="BQ67" s="65"/>
      <c r="BR67" s="65"/>
      <c r="BS67" s="65"/>
      <c r="BT67" s="65"/>
      <c r="BU67" s="65"/>
      <c r="BV67" s="65"/>
      <c r="BW67" s="65"/>
      <c r="BX67" s="65"/>
      <c r="BY67" s="65"/>
      <c r="BZ67" s="65"/>
      <c r="CA67" s="65"/>
      <c r="CB67" s="65"/>
      <c r="CC67" s="65"/>
      <c r="CD67" s="65"/>
      <c r="CE67" s="65"/>
      <c r="CF67" s="65"/>
      <c r="CG67" s="65"/>
      <c r="CH67" s="65"/>
      <c r="CI67" s="65"/>
      <c r="CJ67" s="65"/>
      <c r="CK67" s="65"/>
      <c r="CL67" s="65"/>
      <c r="CM67" s="65"/>
      <c r="CN67" s="65"/>
      <c r="CO67" s="65"/>
      <c r="CP67" s="65"/>
      <c r="CQ67" s="65"/>
      <c r="CR67" s="65"/>
      <c r="CS67" s="65"/>
      <c r="CT67" s="65"/>
      <c r="CU67" s="65"/>
      <c r="CV67" s="65"/>
      <c r="CW67" s="65"/>
      <c r="CX67" s="65"/>
      <c r="CY67" s="65"/>
      <c r="CZ67" s="65"/>
      <c r="DA67" s="65"/>
      <c r="DB67" s="65"/>
      <c r="DC67" s="65"/>
      <c r="DD67" s="65"/>
      <c r="DE67" s="65"/>
      <c r="DF67" s="65"/>
      <c r="DG67" s="65"/>
      <c r="DH67" s="65"/>
      <c r="DI67" s="65"/>
      <c r="DJ67" s="65"/>
      <c r="DK67" s="65"/>
      <c r="DL67" s="65"/>
      <c r="DM67" s="65"/>
      <c r="DN67" s="65"/>
      <c r="DO67" s="65"/>
      <c r="DP67" s="65"/>
      <c r="DQ67" s="65"/>
      <c r="DR67" s="65"/>
      <c r="DS67" s="65"/>
      <c r="DT67" s="65"/>
      <c r="DU67" s="65"/>
      <c r="DV67" s="65"/>
      <c r="DW67" s="65"/>
      <c r="DX67" s="65"/>
      <c r="DY67" s="65"/>
      <c r="DZ67" s="65"/>
      <c r="EA67" s="65"/>
      <c r="EB67" s="65"/>
      <c r="EC67" s="65"/>
      <c r="ED67" s="65"/>
      <c r="EE67" s="65"/>
      <c r="EF67" s="65"/>
      <c r="EG67" s="65"/>
      <c r="EH67" s="65"/>
      <c r="EI67" s="65"/>
      <c r="EJ67" s="65"/>
      <c r="EK67" s="65"/>
      <c r="EL67" s="65"/>
      <c r="EM67" s="65"/>
      <c r="EN67" s="65"/>
      <c r="EO67" s="65"/>
      <c r="EP67" s="65"/>
      <c r="EQ67" s="65"/>
      <c r="ER67" s="65"/>
      <c r="ES67" s="65"/>
      <c r="ET67" s="65"/>
      <c r="EU67" s="65"/>
      <c r="EV67" s="65"/>
      <c r="EW67" s="65"/>
      <c r="EX67" s="65"/>
      <c r="EY67" s="65"/>
      <c r="EZ67" s="65"/>
      <c r="FA67" s="65"/>
      <c r="FB67" s="65"/>
      <c r="FC67" s="65"/>
      <c r="FD67" s="65"/>
      <c r="FE67" s="65"/>
      <c r="FF67" s="65"/>
      <c r="FG67" s="65"/>
      <c r="FH67" s="65"/>
      <c r="FI67" s="65"/>
      <c r="FJ67" s="65"/>
      <c r="FK67" s="65"/>
      <c r="FL67" s="65"/>
      <c r="FM67" s="65"/>
      <c r="FN67" s="65"/>
      <c r="FO67" s="65"/>
      <c r="FP67" s="65"/>
      <c r="FQ67" s="65"/>
      <c r="FR67" s="65"/>
      <c r="FS67" s="65"/>
      <c r="FT67" s="65"/>
      <c r="FU67" s="65"/>
      <c r="FV67" s="65"/>
      <c r="FW67" s="65"/>
      <c r="FX67" s="65"/>
      <c r="FY67" s="65"/>
      <c r="FZ67" s="65"/>
      <c r="GA67" s="65"/>
      <c r="GB67" s="65"/>
      <c r="GC67" s="65"/>
      <c r="GD67" s="65"/>
      <c r="GE67" s="65"/>
      <c r="GF67" s="65"/>
      <c r="GG67" s="65"/>
      <c r="GH67" s="65"/>
      <c r="GI67" s="65"/>
      <c r="GJ67" s="65"/>
      <c r="GK67" s="65"/>
      <c r="GL67" s="65"/>
      <c r="GM67" s="65"/>
      <c r="GN67" s="65"/>
      <c r="GO67" s="65"/>
      <c r="GP67" s="65"/>
      <c r="GQ67" s="65"/>
      <c r="GR67" s="65"/>
      <c r="GS67" s="65"/>
      <c r="GT67" s="65"/>
      <c r="GU67" s="65"/>
      <c r="GV67" s="65"/>
      <c r="GW67" s="65"/>
      <c r="GX67" s="65"/>
      <c r="GY67" s="65"/>
      <c r="GZ67" s="65"/>
      <c r="HA67" s="65"/>
      <c r="HB67" s="65"/>
      <c r="HC67" s="65"/>
      <c r="HD67" s="65"/>
      <c r="HE67" s="65"/>
      <c r="HF67" s="65"/>
      <c r="HG67" s="65"/>
      <c r="HH67" s="65"/>
      <c r="HI67" s="65"/>
      <c r="HJ67" s="65"/>
      <c r="HK67" s="65"/>
      <c r="HL67" s="65"/>
      <c r="HM67" s="65"/>
      <c r="HN67" s="65"/>
      <c r="HO67" s="65"/>
      <c r="HP67" s="65"/>
      <c r="HQ67" s="65"/>
      <c r="HR67" s="65"/>
      <c r="HS67" s="65"/>
      <c r="HT67" s="65"/>
      <c r="HU67" s="65"/>
      <c r="HV67" s="65"/>
      <c r="HW67" s="65"/>
      <c r="HX67" s="65"/>
      <c r="HY67" s="65"/>
      <c r="HZ67" s="65"/>
      <c r="IA67" s="65"/>
      <c r="IB67" s="65"/>
      <c r="IC67" s="65"/>
      <c r="ID67" s="65"/>
      <c r="IE67" s="65"/>
      <c r="IF67" s="65"/>
      <c r="IG67" s="65"/>
      <c r="IH67" s="65"/>
      <c r="II67" s="65"/>
      <c r="IJ67" s="65"/>
      <c r="IK67" s="65"/>
      <c r="IL67" s="65"/>
      <c r="IM67" s="65"/>
      <c r="IN67" s="65"/>
      <c r="IO67" s="65"/>
      <c r="IP67" s="65"/>
      <c r="IQ67" s="65"/>
      <c r="IR67" s="65"/>
    </row>
    <row r="68" spans="1:252">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65"/>
      <c r="AJ68" s="65"/>
      <c r="AK68" s="65"/>
      <c r="AL68" s="65"/>
      <c r="AM68" s="65"/>
      <c r="AN68" s="65"/>
      <c r="AO68" s="65"/>
      <c r="AP68" s="65"/>
      <c r="AQ68" s="65"/>
      <c r="AR68" s="65"/>
      <c r="AS68" s="65"/>
      <c r="AT68" s="65"/>
      <c r="AU68" s="65"/>
      <c r="AV68" s="65"/>
      <c r="AW68" s="65"/>
      <c r="AX68" s="65"/>
      <c r="AY68" s="65"/>
      <c r="AZ68" s="65"/>
      <c r="BA68" s="65"/>
      <c r="BB68" s="65"/>
      <c r="BC68" s="65"/>
      <c r="BD68" s="65"/>
      <c r="BE68" s="65"/>
      <c r="BF68" s="65"/>
      <c r="BG68" s="65"/>
      <c r="BH68" s="65"/>
      <c r="BI68" s="65"/>
      <c r="BJ68" s="65"/>
      <c r="BK68" s="65"/>
      <c r="BL68" s="65"/>
      <c r="BM68" s="65"/>
      <c r="BN68" s="65"/>
      <c r="BO68" s="65"/>
      <c r="BP68" s="65"/>
      <c r="BQ68" s="65"/>
      <c r="BR68" s="65"/>
      <c r="BS68" s="65"/>
      <c r="BT68" s="65"/>
      <c r="BU68" s="65"/>
      <c r="BV68" s="65"/>
      <c r="BW68" s="65"/>
      <c r="BX68" s="65"/>
      <c r="BY68" s="65"/>
      <c r="BZ68" s="65"/>
      <c r="CA68" s="65"/>
      <c r="CB68" s="65"/>
      <c r="CC68" s="65"/>
      <c r="CD68" s="65"/>
      <c r="CE68" s="65"/>
      <c r="CF68" s="65"/>
      <c r="CG68" s="65"/>
      <c r="CH68" s="65"/>
      <c r="CI68" s="65"/>
      <c r="CJ68" s="65"/>
      <c r="CK68" s="65"/>
      <c r="CL68" s="65"/>
      <c r="CM68" s="65"/>
      <c r="CN68" s="65"/>
      <c r="CO68" s="65"/>
      <c r="CP68" s="65"/>
      <c r="CQ68" s="65"/>
      <c r="CR68" s="65"/>
      <c r="CS68" s="65"/>
      <c r="CT68" s="65"/>
      <c r="CU68" s="65"/>
      <c r="CV68" s="65"/>
      <c r="CW68" s="65"/>
      <c r="CX68" s="65"/>
      <c r="CY68" s="65"/>
      <c r="CZ68" s="65"/>
      <c r="DA68" s="65"/>
      <c r="DB68" s="65"/>
      <c r="DC68" s="65"/>
      <c r="DD68" s="65"/>
      <c r="DE68" s="65"/>
      <c r="DF68" s="65"/>
      <c r="DG68" s="65"/>
      <c r="DH68" s="65"/>
      <c r="DI68" s="65"/>
      <c r="DJ68" s="65"/>
      <c r="DK68" s="65"/>
      <c r="DL68" s="65"/>
      <c r="DM68" s="65"/>
      <c r="DN68" s="65"/>
      <c r="DO68" s="65"/>
      <c r="DP68" s="65"/>
      <c r="DQ68" s="65"/>
      <c r="DR68" s="65"/>
      <c r="DS68" s="65"/>
      <c r="DT68" s="65"/>
      <c r="DU68" s="65"/>
      <c r="DV68" s="65"/>
      <c r="DW68" s="65"/>
      <c r="DX68" s="65"/>
      <c r="DY68" s="65"/>
      <c r="DZ68" s="65"/>
      <c r="EA68" s="65"/>
      <c r="EB68" s="65"/>
      <c r="EC68" s="65"/>
      <c r="ED68" s="65"/>
      <c r="EE68" s="65"/>
      <c r="EF68" s="65"/>
      <c r="EG68" s="65"/>
      <c r="EH68" s="65"/>
      <c r="EI68" s="65"/>
      <c r="EJ68" s="65"/>
      <c r="EK68" s="65"/>
      <c r="EL68" s="65"/>
      <c r="EM68" s="65"/>
      <c r="EN68" s="65"/>
      <c r="EO68" s="65"/>
      <c r="EP68" s="65"/>
      <c r="EQ68" s="65"/>
      <c r="ER68" s="65"/>
      <c r="ES68" s="65"/>
      <c r="ET68" s="65"/>
      <c r="EU68" s="65"/>
      <c r="EV68" s="65"/>
      <c r="EW68" s="65"/>
      <c r="EX68" s="65"/>
      <c r="EY68" s="65"/>
      <c r="EZ68" s="65"/>
      <c r="FA68" s="65"/>
      <c r="FB68" s="65"/>
      <c r="FC68" s="65"/>
      <c r="FD68" s="65"/>
      <c r="FE68" s="65"/>
      <c r="FF68" s="65"/>
      <c r="FG68" s="65"/>
      <c r="FH68" s="65"/>
      <c r="FI68" s="65"/>
      <c r="FJ68" s="65"/>
      <c r="FK68" s="65"/>
      <c r="FL68" s="65"/>
      <c r="FM68" s="65"/>
      <c r="FN68" s="65"/>
      <c r="FO68" s="65"/>
      <c r="FP68" s="65"/>
      <c r="FQ68" s="65"/>
      <c r="FR68" s="65"/>
      <c r="FS68" s="65"/>
      <c r="FT68" s="65"/>
      <c r="FU68" s="65"/>
      <c r="FV68" s="65"/>
      <c r="FW68" s="65"/>
      <c r="FX68" s="65"/>
      <c r="FY68" s="65"/>
      <c r="FZ68" s="65"/>
      <c r="GA68" s="65"/>
      <c r="GB68" s="65"/>
      <c r="GC68" s="65"/>
      <c r="GD68" s="65"/>
      <c r="GE68" s="65"/>
      <c r="GF68" s="65"/>
      <c r="GG68" s="65"/>
      <c r="GH68" s="65"/>
      <c r="GI68" s="65"/>
      <c r="GJ68" s="65"/>
      <c r="GK68" s="65"/>
      <c r="GL68" s="65"/>
      <c r="GM68" s="65"/>
      <c r="GN68" s="65"/>
      <c r="GO68" s="65"/>
      <c r="GP68" s="65"/>
      <c r="GQ68" s="65"/>
      <c r="GR68" s="65"/>
      <c r="GS68" s="65"/>
      <c r="GT68" s="65"/>
      <c r="GU68" s="65"/>
      <c r="GV68" s="65"/>
      <c r="GW68" s="65"/>
      <c r="GX68" s="65"/>
      <c r="GY68" s="65"/>
      <c r="GZ68" s="65"/>
      <c r="HA68" s="65"/>
      <c r="HB68" s="65"/>
      <c r="HC68" s="65"/>
      <c r="HD68" s="65"/>
      <c r="HE68" s="65"/>
      <c r="HF68" s="65"/>
      <c r="HG68" s="65"/>
      <c r="HH68" s="65"/>
      <c r="HI68" s="65"/>
      <c r="HJ68" s="65"/>
      <c r="HK68" s="65"/>
      <c r="HL68" s="65"/>
      <c r="HM68" s="65"/>
      <c r="HN68" s="65"/>
      <c r="HO68" s="65"/>
      <c r="HP68" s="65"/>
      <c r="HQ68" s="65"/>
      <c r="HR68" s="65"/>
      <c r="HS68" s="65"/>
      <c r="HT68" s="65"/>
      <c r="HU68" s="65"/>
      <c r="HV68" s="65"/>
      <c r="HW68" s="65"/>
      <c r="HX68" s="65"/>
      <c r="HY68" s="65"/>
      <c r="HZ68" s="65"/>
      <c r="IA68" s="65"/>
      <c r="IB68" s="65"/>
      <c r="IC68" s="65"/>
      <c r="ID68" s="65"/>
      <c r="IE68" s="65"/>
      <c r="IF68" s="65"/>
      <c r="IG68" s="65"/>
      <c r="IH68" s="65"/>
      <c r="II68" s="65"/>
      <c r="IJ68" s="65"/>
      <c r="IK68" s="65"/>
      <c r="IL68" s="65"/>
      <c r="IM68" s="65"/>
      <c r="IN68" s="65"/>
      <c r="IO68" s="65"/>
      <c r="IP68" s="65"/>
      <c r="IQ68" s="65"/>
      <c r="IR68" s="65"/>
    </row>
    <row r="69" spans="1:252">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c r="AQ69" s="65"/>
      <c r="AR69" s="65"/>
      <c r="AS69" s="65"/>
      <c r="AT69" s="65"/>
      <c r="AU69" s="65"/>
      <c r="AV69" s="65"/>
      <c r="AW69" s="65"/>
      <c r="AX69" s="65"/>
      <c r="AY69" s="65"/>
      <c r="AZ69" s="65"/>
      <c r="BA69" s="65"/>
      <c r="BB69" s="65"/>
      <c r="BC69" s="65"/>
      <c r="BD69" s="65"/>
      <c r="BE69" s="65"/>
      <c r="BF69" s="65"/>
      <c r="BG69" s="65"/>
      <c r="BH69" s="65"/>
      <c r="BI69" s="65"/>
      <c r="BJ69" s="65"/>
      <c r="BK69" s="65"/>
      <c r="BL69" s="65"/>
      <c r="BM69" s="65"/>
      <c r="BN69" s="65"/>
      <c r="BO69" s="65"/>
      <c r="BP69" s="65"/>
      <c r="BQ69" s="65"/>
      <c r="BR69" s="65"/>
      <c r="BS69" s="65"/>
      <c r="BT69" s="65"/>
      <c r="BU69" s="65"/>
      <c r="BV69" s="65"/>
      <c r="BW69" s="65"/>
      <c r="BX69" s="65"/>
      <c r="BY69" s="65"/>
      <c r="BZ69" s="65"/>
      <c r="CA69" s="65"/>
      <c r="CB69" s="65"/>
      <c r="CC69" s="65"/>
      <c r="CD69" s="65"/>
      <c r="CE69" s="65"/>
      <c r="CF69" s="65"/>
      <c r="CG69" s="65"/>
      <c r="CH69" s="65"/>
      <c r="CI69" s="65"/>
      <c r="CJ69" s="65"/>
      <c r="CK69" s="65"/>
      <c r="CL69" s="65"/>
      <c r="CM69" s="65"/>
      <c r="CN69" s="65"/>
      <c r="CO69" s="65"/>
      <c r="CP69" s="65"/>
      <c r="CQ69" s="65"/>
      <c r="CR69" s="65"/>
      <c r="CS69" s="65"/>
      <c r="CT69" s="65"/>
      <c r="CU69" s="65"/>
      <c r="CV69" s="65"/>
      <c r="CW69" s="65"/>
      <c r="CX69" s="65"/>
      <c r="CY69" s="65"/>
      <c r="CZ69" s="65"/>
      <c r="DA69" s="65"/>
      <c r="DB69" s="65"/>
      <c r="DC69" s="65"/>
      <c r="DD69" s="65"/>
      <c r="DE69" s="65"/>
      <c r="DF69" s="65"/>
      <c r="DG69" s="65"/>
      <c r="DH69" s="65"/>
      <c r="DI69" s="65"/>
      <c r="DJ69" s="65"/>
      <c r="DK69" s="65"/>
      <c r="DL69" s="65"/>
      <c r="DM69" s="65"/>
      <c r="DN69" s="65"/>
      <c r="DO69" s="65"/>
      <c r="DP69" s="65"/>
      <c r="DQ69" s="65"/>
      <c r="DR69" s="65"/>
      <c r="DS69" s="65"/>
      <c r="DT69" s="65"/>
      <c r="DU69" s="65"/>
      <c r="DV69" s="65"/>
      <c r="DW69" s="65"/>
      <c r="DX69" s="65"/>
      <c r="DY69" s="65"/>
      <c r="DZ69" s="65"/>
      <c r="EA69" s="65"/>
      <c r="EB69" s="65"/>
      <c r="EC69" s="65"/>
      <c r="ED69" s="65"/>
      <c r="EE69" s="65"/>
      <c r="EF69" s="65"/>
      <c r="EG69" s="65"/>
      <c r="EH69" s="65"/>
      <c r="EI69" s="65"/>
      <c r="EJ69" s="65"/>
      <c r="EK69" s="65"/>
      <c r="EL69" s="65"/>
      <c r="EM69" s="65"/>
      <c r="EN69" s="65"/>
      <c r="EO69" s="65"/>
      <c r="EP69" s="65"/>
      <c r="EQ69" s="65"/>
      <c r="ER69" s="65"/>
      <c r="ES69" s="65"/>
      <c r="ET69" s="65"/>
      <c r="EU69" s="65"/>
      <c r="EV69" s="65"/>
      <c r="EW69" s="65"/>
      <c r="EX69" s="65"/>
      <c r="EY69" s="65"/>
      <c r="EZ69" s="65"/>
      <c r="FA69" s="65"/>
      <c r="FB69" s="65"/>
      <c r="FC69" s="65"/>
      <c r="FD69" s="65"/>
      <c r="FE69" s="65"/>
      <c r="FF69" s="65"/>
      <c r="FG69" s="65"/>
      <c r="FH69" s="65"/>
      <c r="FI69" s="65"/>
      <c r="FJ69" s="65"/>
      <c r="FK69" s="65"/>
      <c r="FL69" s="65"/>
      <c r="FM69" s="65"/>
      <c r="FN69" s="65"/>
      <c r="FO69" s="65"/>
      <c r="FP69" s="65"/>
      <c r="FQ69" s="65"/>
      <c r="FR69" s="65"/>
      <c r="FS69" s="65"/>
      <c r="FT69" s="65"/>
      <c r="FU69" s="65"/>
      <c r="FV69" s="65"/>
      <c r="FW69" s="65"/>
      <c r="FX69" s="65"/>
      <c r="FY69" s="65"/>
      <c r="FZ69" s="65"/>
      <c r="GA69" s="65"/>
      <c r="GB69" s="65"/>
      <c r="GC69" s="65"/>
      <c r="GD69" s="65"/>
      <c r="GE69" s="65"/>
      <c r="GF69" s="65"/>
      <c r="GG69" s="65"/>
      <c r="GH69" s="65"/>
      <c r="GI69" s="65"/>
      <c r="GJ69" s="65"/>
      <c r="GK69" s="65"/>
      <c r="GL69" s="65"/>
      <c r="GM69" s="65"/>
      <c r="GN69" s="65"/>
      <c r="GO69" s="65"/>
      <c r="GP69" s="65"/>
      <c r="GQ69" s="65"/>
      <c r="GR69" s="65"/>
      <c r="GS69" s="65"/>
      <c r="GT69" s="65"/>
      <c r="GU69" s="65"/>
      <c r="GV69" s="65"/>
      <c r="GW69" s="65"/>
      <c r="GX69" s="65"/>
      <c r="GY69" s="65"/>
      <c r="GZ69" s="65"/>
      <c r="HA69" s="65"/>
      <c r="HB69" s="65"/>
      <c r="HC69" s="65"/>
      <c r="HD69" s="65"/>
      <c r="HE69" s="65"/>
      <c r="HF69" s="65"/>
      <c r="HG69" s="65"/>
      <c r="HH69" s="65"/>
      <c r="HI69" s="65"/>
      <c r="HJ69" s="65"/>
      <c r="HK69" s="65"/>
      <c r="HL69" s="65"/>
      <c r="HM69" s="65"/>
      <c r="HN69" s="65"/>
      <c r="HO69" s="65"/>
      <c r="HP69" s="65"/>
      <c r="HQ69" s="65"/>
      <c r="HR69" s="65"/>
      <c r="HS69" s="65"/>
      <c r="HT69" s="65"/>
      <c r="HU69" s="65"/>
      <c r="HV69" s="65"/>
      <c r="HW69" s="65"/>
      <c r="HX69" s="65"/>
      <c r="HY69" s="65"/>
      <c r="HZ69" s="65"/>
      <c r="IA69" s="65"/>
      <c r="IB69" s="65"/>
      <c r="IC69" s="65"/>
      <c r="ID69" s="65"/>
      <c r="IE69" s="65"/>
      <c r="IF69" s="65"/>
      <c r="IG69" s="65"/>
      <c r="IH69" s="65"/>
      <c r="II69" s="65"/>
      <c r="IJ69" s="65"/>
      <c r="IK69" s="65"/>
      <c r="IL69" s="65"/>
      <c r="IM69" s="65"/>
      <c r="IN69" s="65"/>
      <c r="IO69" s="65"/>
      <c r="IP69" s="65"/>
      <c r="IQ69" s="65"/>
      <c r="IR69" s="65"/>
    </row>
    <row r="70" spans="1:252">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c r="AQ70" s="65"/>
      <c r="AR70" s="65"/>
      <c r="AS70" s="65"/>
      <c r="AT70" s="65"/>
      <c r="AU70" s="65"/>
      <c r="AV70" s="65"/>
      <c r="AW70" s="65"/>
      <c r="AX70" s="65"/>
      <c r="AY70" s="65"/>
      <c r="AZ70" s="65"/>
      <c r="BA70" s="65"/>
      <c r="BB70" s="65"/>
      <c r="BC70" s="65"/>
      <c r="BD70" s="65"/>
      <c r="BE70" s="65"/>
      <c r="BF70" s="65"/>
      <c r="BG70" s="65"/>
      <c r="BH70" s="65"/>
      <c r="BI70" s="65"/>
      <c r="BJ70" s="65"/>
      <c r="BK70" s="65"/>
      <c r="BL70" s="65"/>
      <c r="BM70" s="65"/>
      <c r="BN70" s="65"/>
      <c r="BO70" s="65"/>
      <c r="BP70" s="65"/>
      <c r="BQ70" s="65"/>
      <c r="BR70" s="65"/>
      <c r="BS70" s="65"/>
      <c r="BT70" s="65"/>
      <c r="BU70" s="65"/>
      <c r="BV70" s="65"/>
      <c r="BW70" s="65"/>
      <c r="BX70" s="65"/>
      <c r="BY70" s="65"/>
      <c r="BZ70" s="65"/>
      <c r="CA70" s="65"/>
      <c r="CB70" s="65"/>
      <c r="CC70" s="65"/>
      <c r="CD70" s="65"/>
      <c r="CE70" s="65"/>
      <c r="CF70" s="65"/>
      <c r="CG70" s="65"/>
      <c r="CH70" s="65"/>
      <c r="CI70" s="65"/>
      <c r="CJ70" s="65"/>
      <c r="CK70" s="65"/>
      <c r="CL70" s="65"/>
      <c r="CM70" s="65"/>
      <c r="CN70" s="65"/>
      <c r="CO70" s="65"/>
      <c r="CP70" s="65"/>
      <c r="CQ70" s="65"/>
      <c r="CR70" s="65"/>
      <c r="CS70" s="65"/>
      <c r="CT70" s="65"/>
      <c r="CU70" s="65"/>
      <c r="CV70" s="65"/>
      <c r="CW70" s="65"/>
      <c r="CX70" s="65"/>
      <c r="CY70" s="65"/>
      <c r="CZ70" s="65"/>
      <c r="DA70" s="65"/>
      <c r="DB70" s="65"/>
      <c r="DC70" s="65"/>
      <c r="DD70" s="65"/>
      <c r="DE70" s="65"/>
      <c r="DF70" s="65"/>
      <c r="DG70" s="65"/>
      <c r="DH70" s="65"/>
      <c r="DI70" s="65"/>
      <c r="DJ70" s="65"/>
      <c r="DK70" s="65"/>
      <c r="DL70" s="65"/>
      <c r="DM70" s="65"/>
      <c r="DN70" s="65"/>
      <c r="DO70" s="65"/>
      <c r="DP70" s="65"/>
      <c r="DQ70" s="65"/>
      <c r="DR70" s="65"/>
      <c r="DS70" s="65"/>
      <c r="DT70" s="65"/>
      <c r="DU70" s="65"/>
      <c r="DV70" s="65"/>
      <c r="DW70" s="65"/>
      <c r="DX70" s="65"/>
      <c r="DY70" s="65"/>
      <c r="DZ70" s="65"/>
      <c r="EA70" s="65"/>
      <c r="EB70" s="65"/>
      <c r="EC70" s="65"/>
      <c r="ED70" s="65"/>
      <c r="EE70" s="65"/>
      <c r="EF70" s="65"/>
      <c r="EG70" s="65"/>
      <c r="EH70" s="65"/>
      <c r="EI70" s="65"/>
      <c r="EJ70" s="65"/>
      <c r="EK70" s="65"/>
      <c r="EL70" s="65"/>
      <c r="EM70" s="65"/>
      <c r="EN70" s="65"/>
      <c r="EO70" s="65"/>
      <c r="EP70" s="65"/>
      <c r="EQ70" s="65"/>
      <c r="ER70" s="65"/>
      <c r="ES70" s="65"/>
      <c r="ET70" s="65"/>
      <c r="EU70" s="65"/>
      <c r="EV70" s="65"/>
      <c r="EW70" s="65"/>
      <c r="EX70" s="65"/>
      <c r="EY70" s="65"/>
      <c r="EZ70" s="65"/>
      <c r="FA70" s="65"/>
      <c r="FB70" s="65"/>
      <c r="FC70" s="65"/>
      <c r="FD70" s="65"/>
      <c r="FE70" s="65"/>
      <c r="FF70" s="65"/>
      <c r="FG70" s="65"/>
      <c r="FH70" s="65"/>
      <c r="FI70" s="65"/>
      <c r="FJ70" s="65"/>
      <c r="FK70" s="65"/>
      <c r="FL70" s="65"/>
      <c r="FM70" s="65"/>
      <c r="FN70" s="65"/>
      <c r="FO70" s="65"/>
      <c r="FP70" s="65"/>
      <c r="FQ70" s="65"/>
      <c r="FR70" s="65"/>
      <c r="FS70" s="65"/>
      <c r="FT70" s="65"/>
      <c r="FU70" s="65"/>
      <c r="FV70" s="65"/>
      <c r="FW70" s="65"/>
      <c r="FX70" s="65"/>
      <c r="FY70" s="65"/>
      <c r="FZ70" s="65"/>
      <c r="GA70" s="65"/>
      <c r="GB70" s="65"/>
      <c r="GC70" s="65"/>
      <c r="GD70" s="65"/>
      <c r="GE70" s="65"/>
      <c r="GF70" s="65"/>
      <c r="GG70" s="65"/>
      <c r="GH70" s="65"/>
      <c r="GI70" s="65"/>
      <c r="GJ70" s="65"/>
      <c r="GK70" s="65"/>
      <c r="GL70" s="65"/>
      <c r="GM70" s="65"/>
      <c r="GN70" s="65"/>
      <c r="GO70" s="65"/>
      <c r="GP70" s="65"/>
      <c r="GQ70" s="65"/>
      <c r="GR70" s="65"/>
      <c r="GS70" s="65"/>
      <c r="GT70" s="65"/>
      <c r="GU70" s="65"/>
      <c r="GV70" s="65"/>
      <c r="GW70" s="65"/>
      <c r="GX70" s="65"/>
      <c r="GY70" s="65"/>
      <c r="GZ70" s="65"/>
      <c r="HA70" s="65"/>
      <c r="HB70" s="65"/>
      <c r="HC70" s="65"/>
      <c r="HD70" s="65"/>
      <c r="HE70" s="65"/>
      <c r="HF70" s="65"/>
      <c r="HG70" s="65"/>
      <c r="HH70" s="65"/>
      <c r="HI70" s="65"/>
      <c r="HJ70" s="65"/>
      <c r="HK70" s="65"/>
      <c r="HL70" s="65"/>
      <c r="HM70" s="65"/>
      <c r="HN70" s="65"/>
      <c r="HO70" s="65"/>
      <c r="HP70" s="65"/>
      <c r="HQ70" s="65"/>
      <c r="HR70" s="65"/>
      <c r="HS70" s="65"/>
      <c r="HT70" s="65"/>
      <c r="HU70" s="65"/>
      <c r="HV70" s="65"/>
      <c r="HW70" s="65"/>
      <c r="HX70" s="65"/>
      <c r="HY70" s="65"/>
      <c r="HZ70" s="65"/>
      <c r="IA70" s="65"/>
      <c r="IB70" s="65"/>
      <c r="IC70" s="65"/>
      <c r="ID70" s="65"/>
      <c r="IE70" s="65"/>
      <c r="IF70" s="65"/>
      <c r="IG70" s="65"/>
      <c r="IH70" s="65"/>
      <c r="II70" s="65"/>
      <c r="IJ70" s="65"/>
      <c r="IK70" s="65"/>
      <c r="IL70" s="65"/>
      <c r="IM70" s="65"/>
      <c r="IN70" s="65"/>
      <c r="IO70" s="65"/>
      <c r="IP70" s="65"/>
      <c r="IQ70" s="65"/>
      <c r="IR70" s="65"/>
    </row>
    <row r="71" spans="1:252">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c r="AQ71" s="65"/>
      <c r="AR71" s="65"/>
      <c r="AS71" s="65"/>
      <c r="AT71" s="65"/>
      <c r="AU71" s="65"/>
      <c r="AV71" s="65"/>
      <c r="AW71" s="65"/>
      <c r="AX71" s="65"/>
      <c r="AY71" s="65"/>
      <c r="AZ71" s="65"/>
      <c r="BA71" s="65"/>
      <c r="BB71" s="65"/>
      <c r="BC71" s="65"/>
      <c r="BD71" s="65"/>
      <c r="BE71" s="65"/>
      <c r="BF71" s="65"/>
      <c r="BG71" s="65"/>
      <c r="BH71" s="65"/>
      <c r="BI71" s="65"/>
      <c r="BJ71" s="65"/>
      <c r="BK71" s="65"/>
      <c r="BL71" s="65"/>
      <c r="BM71" s="65"/>
      <c r="BN71" s="65"/>
      <c r="BO71" s="65"/>
      <c r="BP71" s="65"/>
      <c r="BQ71" s="65"/>
      <c r="BR71" s="65"/>
      <c r="BS71" s="65"/>
      <c r="BT71" s="65"/>
      <c r="BU71" s="65"/>
      <c r="BV71" s="65"/>
      <c r="BW71" s="65"/>
      <c r="BX71" s="65"/>
      <c r="BY71" s="65"/>
      <c r="BZ71" s="65"/>
      <c r="CA71" s="65"/>
      <c r="CB71" s="65"/>
      <c r="CC71" s="65"/>
      <c r="CD71" s="65"/>
      <c r="CE71" s="65"/>
      <c r="CF71" s="65"/>
      <c r="CG71" s="65"/>
      <c r="CH71" s="65"/>
      <c r="CI71" s="65"/>
      <c r="CJ71" s="65"/>
      <c r="CK71" s="65"/>
      <c r="CL71" s="65"/>
      <c r="CM71" s="65"/>
      <c r="CN71" s="65"/>
      <c r="CO71" s="65"/>
      <c r="CP71" s="65"/>
      <c r="CQ71" s="65"/>
      <c r="CR71" s="65"/>
      <c r="CS71" s="65"/>
      <c r="CT71" s="65"/>
      <c r="CU71" s="65"/>
      <c r="CV71" s="65"/>
      <c r="CW71" s="65"/>
      <c r="CX71" s="65"/>
      <c r="CY71" s="65"/>
      <c r="CZ71" s="65"/>
      <c r="DA71" s="65"/>
      <c r="DB71" s="65"/>
      <c r="DC71" s="65"/>
      <c r="DD71" s="65"/>
      <c r="DE71" s="65"/>
      <c r="DF71" s="65"/>
      <c r="DG71" s="65"/>
      <c r="DH71" s="65"/>
      <c r="DI71" s="65"/>
      <c r="DJ71" s="65"/>
      <c r="DK71" s="65"/>
      <c r="DL71" s="65"/>
      <c r="DM71" s="65"/>
      <c r="DN71" s="65"/>
      <c r="DO71" s="65"/>
      <c r="DP71" s="65"/>
      <c r="DQ71" s="65"/>
      <c r="DR71" s="65"/>
      <c r="DS71" s="65"/>
      <c r="DT71" s="65"/>
      <c r="DU71" s="65"/>
      <c r="DV71" s="65"/>
      <c r="DW71" s="65"/>
      <c r="DX71" s="65"/>
      <c r="DY71" s="65"/>
      <c r="DZ71" s="65"/>
      <c r="EA71" s="65"/>
      <c r="EB71" s="65"/>
      <c r="EC71" s="65"/>
      <c r="ED71" s="65"/>
      <c r="EE71" s="65"/>
      <c r="EF71" s="65"/>
      <c r="EG71" s="65"/>
      <c r="EH71" s="65"/>
      <c r="EI71" s="65"/>
      <c r="EJ71" s="65"/>
      <c r="EK71" s="65"/>
      <c r="EL71" s="65"/>
      <c r="EM71" s="65"/>
      <c r="EN71" s="65"/>
      <c r="EO71" s="65"/>
      <c r="EP71" s="65"/>
      <c r="EQ71" s="65"/>
      <c r="ER71" s="65"/>
      <c r="ES71" s="65"/>
      <c r="ET71" s="65"/>
      <c r="EU71" s="65"/>
      <c r="EV71" s="65"/>
      <c r="EW71" s="65"/>
      <c r="EX71" s="65"/>
      <c r="EY71" s="65"/>
      <c r="EZ71" s="65"/>
      <c r="FA71" s="65"/>
      <c r="FB71" s="65"/>
      <c r="FC71" s="65"/>
      <c r="FD71" s="65"/>
      <c r="FE71" s="65"/>
      <c r="FF71" s="65"/>
      <c r="FG71" s="65"/>
      <c r="FH71" s="65"/>
      <c r="FI71" s="65"/>
      <c r="FJ71" s="65"/>
      <c r="FK71" s="65"/>
      <c r="FL71" s="65"/>
      <c r="FM71" s="65"/>
      <c r="FN71" s="65"/>
      <c r="FO71" s="65"/>
      <c r="FP71" s="65"/>
      <c r="FQ71" s="65"/>
      <c r="FR71" s="65"/>
      <c r="FS71" s="65"/>
      <c r="FT71" s="65"/>
      <c r="FU71" s="65"/>
      <c r="FV71" s="65"/>
      <c r="FW71" s="65"/>
      <c r="FX71" s="65"/>
      <c r="FY71" s="65"/>
      <c r="FZ71" s="65"/>
      <c r="GA71" s="65"/>
      <c r="GB71" s="65"/>
      <c r="GC71" s="65"/>
      <c r="GD71" s="65"/>
      <c r="GE71" s="65"/>
      <c r="GF71" s="65"/>
      <c r="GG71" s="65"/>
      <c r="GH71" s="65"/>
      <c r="GI71" s="65"/>
      <c r="GJ71" s="65"/>
      <c r="GK71" s="65"/>
      <c r="GL71" s="65"/>
      <c r="GM71" s="65"/>
      <c r="GN71" s="65"/>
      <c r="GO71" s="65"/>
      <c r="GP71" s="65"/>
      <c r="GQ71" s="65"/>
      <c r="GR71" s="65"/>
      <c r="GS71" s="65"/>
      <c r="GT71" s="65"/>
      <c r="GU71" s="65"/>
      <c r="GV71" s="65"/>
      <c r="GW71" s="65"/>
      <c r="GX71" s="65"/>
      <c r="GY71" s="65"/>
      <c r="GZ71" s="65"/>
      <c r="HA71" s="65"/>
      <c r="HB71" s="65"/>
      <c r="HC71" s="65"/>
      <c r="HD71" s="65"/>
      <c r="HE71" s="65"/>
      <c r="HF71" s="65"/>
      <c r="HG71" s="65"/>
      <c r="HH71" s="65"/>
      <c r="HI71" s="65"/>
      <c r="HJ71" s="65"/>
      <c r="HK71" s="65"/>
      <c r="HL71" s="65"/>
      <c r="HM71" s="65"/>
      <c r="HN71" s="65"/>
      <c r="HO71" s="65"/>
      <c r="HP71" s="65"/>
      <c r="HQ71" s="65"/>
      <c r="HR71" s="65"/>
      <c r="HS71" s="65"/>
      <c r="HT71" s="65"/>
      <c r="HU71" s="65"/>
      <c r="HV71" s="65"/>
      <c r="HW71" s="65"/>
      <c r="HX71" s="65"/>
      <c r="HY71" s="65"/>
      <c r="HZ71" s="65"/>
      <c r="IA71" s="65"/>
      <c r="IB71" s="65"/>
      <c r="IC71" s="65"/>
      <c r="ID71" s="65"/>
      <c r="IE71" s="65"/>
      <c r="IF71" s="65"/>
      <c r="IG71" s="65"/>
      <c r="IH71" s="65"/>
      <c r="II71" s="65"/>
      <c r="IJ71" s="65"/>
      <c r="IK71" s="65"/>
      <c r="IL71" s="65"/>
      <c r="IM71" s="65"/>
      <c r="IN71" s="65"/>
      <c r="IO71" s="65"/>
      <c r="IP71" s="65"/>
      <c r="IQ71" s="65"/>
      <c r="IR71" s="65"/>
    </row>
    <row r="72" spans="1:252">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c r="AA72" s="65"/>
      <c r="AB72" s="65"/>
      <c r="AC72" s="65"/>
      <c r="AD72" s="65"/>
      <c r="AE72" s="65"/>
      <c r="AF72" s="65"/>
      <c r="AG72" s="65"/>
      <c r="AH72" s="65"/>
      <c r="AI72" s="65"/>
      <c r="AJ72" s="65"/>
      <c r="AK72" s="65"/>
      <c r="AL72" s="65"/>
      <c r="AM72" s="65"/>
      <c r="AN72" s="65"/>
      <c r="AO72" s="65"/>
      <c r="AP72" s="65"/>
      <c r="AQ72" s="65"/>
      <c r="AR72" s="65"/>
      <c r="AS72" s="65"/>
      <c r="AT72" s="65"/>
      <c r="AU72" s="65"/>
      <c r="AV72" s="65"/>
      <c r="AW72" s="65"/>
      <c r="AX72" s="65"/>
      <c r="AY72" s="65"/>
      <c r="AZ72" s="65"/>
      <c r="BA72" s="65"/>
      <c r="BB72" s="65"/>
      <c r="BC72" s="65"/>
      <c r="BD72" s="65"/>
      <c r="BE72" s="65"/>
      <c r="BF72" s="65"/>
      <c r="BG72" s="65"/>
      <c r="BH72" s="65"/>
      <c r="BI72" s="65"/>
      <c r="BJ72" s="65"/>
      <c r="BK72" s="65"/>
      <c r="BL72" s="65"/>
      <c r="BM72" s="65"/>
      <c r="BN72" s="65"/>
      <c r="BO72" s="65"/>
      <c r="BP72" s="65"/>
      <c r="BQ72" s="65"/>
      <c r="BR72" s="65"/>
      <c r="BS72" s="65"/>
      <c r="BT72" s="65"/>
      <c r="BU72" s="65"/>
      <c r="BV72" s="65"/>
      <c r="BW72" s="65"/>
      <c r="BX72" s="65"/>
      <c r="BY72" s="65"/>
      <c r="BZ72" s="65"/>
      <c r="CA72" s="65"/>
      <c r="CB72" s="65"/>
      <c r="CC72" s="65"/>
      <c r="CD72" s="65"/>
      <c r="CE72" s="65"/>
      <c r="CF72" s="65"/>
      <c r="CG72" s="65"/>
      <c r="CH72" s="65"/>
      <c r="CI72" s="65"/>
      <c r="CJ72" s="65"/>
      <c r="CK72" s="65"/>
      <c r="CL72" s="65"/>
      <c r="CM72" s="65"/>
      <c r="CN72" s="65"/>
      <c r="CO72" s="65"/>
      <c r="CP72" s="65"/>
      <c r="CQ72" s="65"/>
      <c r="CR72" s="65"/>
      <c r="CS72" s="65"/>
      <c r="CT72" s="65"/>
      <c r="CU72" s="65"/>
      <c r="CV72" s="65"/>
      <c r="CW72" s="65"/>
      <c r="CX72" s="65"/>
      <c r="CY72" s="65"/>
      <c r="CZ72" s="65"/>
      <c r="DA72" s="65"/>
      <c r="DB72" s="65"/>
      <c r="DC72" s="65"/>
      <c r="DD72" s="65"/>
      <c r="DE72" s="65"/>
      <c r="DF72" s="65"/>
      <c r="DG72" s="65"/>
      <c r="DH72" s="65"/>
      <c r="DI72" s="65"/>
      <c r="DJ72" s="65"/>
      <c r="DK72" s="65"/>
      <c r="DL72" s="65"/>
      <c r="DM72" s="65"/>
      <c r="DN72" s="65"/>
      <c r="DO72" s="65"/>
      <c r="DP72" s="65"/>
      <c r="DQ72" s="65"/>
      <c r="DR72" s="65"/>
      <c r="DS72" s="65"/>
      <c r="DT72" s="65"/>
      <c r="DU72" s="65"/>
      <c r="DV72" s="65"/>
      <c r="DW72" s="65"/>
      <c r="DX72" s="65"/>
      <c r="DY72" s="65"/>
      <c r="DZ72" s="65"/>
      <c r="EA72" s="65"/>
      <c r="EB72" s="65"/>
      <c r="EC72" s="65"/>
      <c r="ED72" s="65"/>
      <c r="EE72" s="65"/>
      <c r="EF72" s="65"/>
      <c r="EG72" s="65"/>
      <c r="EH72" s="65"/>
      <c r="EI72" s="65"/>
      <c r="EJ72" s="65"/>
      <c r="EK72" s="65"/>
      <c r="EL72" s="65"/>
      <c r="EM72" s="65"/>
      <c r="EN72" s="65"/>
      <c r="EO72" s="65"/>
      <c r="EP72" s="65"/>
      <c r="EQ72" s="65"/>
      <c r="ER72" s="65"/>
      <c r="ES72" s="65"/>
      <c r="ET72" s="65"/>
      <c r="EU72" s="65"/>
      <c r="EV72" s="65"/>
      <c r="EW72" s="65"/>
      <c r="EX72" s="65"/>
      <c r="EY72" s="65"/>
      <c r="EZ72" s="65"/>
      <c r="FA72" s="65"/>
      <c r="FB72" s="65"/>
      <c r="FC72" s="65"/>
      <c r="FD72" s="65"/>
      <c r="FE72" s="65"/>
      <c r="FF72" s="65"/>
      <c r="FG72" s="65"/>
      <c r="FH72" s="65"/>
      <c r="FI72" s="65"/>
      <c r="FJ72" s="65"/>
      <c r="FK72" s="65"/>
      <c r="FL72" s="65"/>
      <c r="FM72" s="65"/>
      <c r="FN72" s="65"/>
      <c r="FO72" s="65"/>
      <c r="FP72" s="65"/>
      <c r="FQ72" s="65"/>
      <c r="FR72" s="65"/>
      <c r="FS72" s="65"/>
      <c r="FT72" s="65"/>
      <c r="FU72" s="65"/>
      <c r="FV72" s="65"/>
      <c r="FW72" s="65"/>
      <c r="FX72" s="65"/>
      <c r="FY72" s="65"/>
      <c r="FZ72" s="65"/>
      <c r="GA72" s="65"/>
      <c r="GB72" s="65"/>
      <c r="GC72" s="65"/>
      <c r="GD72" s="65"/>
      <c r="GE72" s="65"/>
      <c r="GF72" s="65"/>
      <c r="GG72" s="65"/>
      <c r="GH72" s="65"/>
      <c r="GI72" s="65"/>
      <c r="GJ72" s="65"/>
      <c r="GK72" s="65"/>
      <c r="GL72" s="65"/>
      <c r="GM72" s="65"/>
      <c r="GN72" s="65"/>
      <c r="GO72" s="65"/>
      <c r="GP72" s="65"/>
      <c r="GQ72" s="65"/>
      <c r="GR72" s="65"/>
      <c r="GS72" s="65"/>
      <c r="GT72" s="65"/>
      <c r="GU72" s="65"/>
      <c r="GV72" s="65"/>
      <c r="GW72" s="65"/>
      <c r="GX72" s="65"/>
      <c r="GY72" s="65"/>
      <c r="GZ72" s="65"/>
      <c r="HA72" s="65"/>
      <c r="HB72" s="65"/>
      <c r="HC72" s="65"/>
      <c r="HD72" s="65"/>
      <c r="HE72" s="65"/>
      <c r="HF72" s="65"/>
      <c r="HG72" s="65"/>
      <c r="HH72" s="65"/>
      <c r="HI72" s="65"/>
      <c r="HJ72" s="65"/>
      <c r="HK72" s="65"/>
      <c r="HL72" s="65"/>
      <c r="HM72" s="65"/>
      <c r="HN72" s="65"/>
      <c r="HO72" s="65"/>
      <c r="HP72" s="65"/>
      <c r="HQ72" s="65"/>
      <c r="HR72" s="65"/>
      <c r="HS72" s="65"/>
      <c r="HT72" s="65"/>
      <c r="HU72" s="65"/>
      <c r="HV72" s="65"/>
      <c r="HW72" s="65"/>
      <c r="HX72" s="65"/>
      <c r="HY72" s="65"/>
      <c r="HZ72" s="65"/>
      <c r="IA72" s="65"/>
      <c r="IB72" s="65"/>
      <c r="IC72" s="65"/>
      <c r="ID72" s="65"/>
      <c r="IE72" s="65"/>
      <c r="IF72" s="65"/>
      <c r="IG72" s="65"/>
      <c r="IH72" s="65"/>
      <c r="II72" s="65"/>
      <c r="IJ72" s="65"/>
      <c r="IK72" s="65"/>
      <c r="IL72" s="65"/>
      <c r="IM72" s="65"/>
      <c r="IN72" s="65"/>
      <c r="IO72" s="65"/>
      <c r="IP72" s="65"/>
      <c r="IQ72" s="65"/>
      <c r="IR72" s="65"/>
    </row>
    <row r="73" spans="1:252">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c r="AQ73" s="65"/>
      <c r="AR73" s="65"/>
      <c r="AS73" s="65"/>
      <c r="AT73" s="65"/>
      <c r="AU73" s="65"/>
      <c r="AV73" s="65"/>
      <c r="AW73" s="65"/>
      <c r="AX73" s="65"/>
      <c r="AY73" s="65"/>
      <c r="AZ73" s="65"/>
      <c r="BA73" s="65"/>
      <c r="BB73" s="65"/>
      <c r="BC73" s="65"/>
      <c r="BD73" s="65"/>
      <c r="BE73" s="65"/>
      <c r="BF73" s="65"/>
      <c r="BG73" s="65"/>
      <c r="BH73" s="65"/>
      <c r="BI73" s="65"/>
      <c r="BJ73" s="65"/>
      <c r="BK73" s="65"/>
      <c r="BL73" s="65"/>
      <c r="BM73" s="65"/>
      <c r="BN73" s="65"/>
      <c r="BO73" s="65"/>
      <c r="BP73" s="65"/>
      <c r="BQ73" s="65"/>
      <c r="BR73" s="65"/>
      <c r="BS73" s="65"/>
      <c r="BT73" s="65"/>
      <c r="BU73" s="65"/>
      <c r="BV73" s="65"/>
      <c r="BW73" s="65"/>
      <c r="BX73" s="65"/>
      <c r="BY73" s="65"/>
      <c r="BZ73" s="65"/>
      <c r="CA73" s="65"/>
      <c r="CB73" s="65"/>
      <c r="CC73" s="65"/>
      <c r="CD73" s="65"/>
      <c r="CE73" s="65"/>
      <c r="CF73" s="65"/>
      <c r="CG73" s="65"/>
      <c r="CH73" s="65"/>
      <c r="CI73" s="65"/>
      <c r="CJ73" s="65"/>
      <c r="CK73" s="65"/>
      <c r="CL73" s="65"/>
      <c r="CM73" s="65"/>
      <c r="CN73" s="65"/>
      <c r="CO73" s="65"/>
      <c r="CP73" s="65"/>
      <c r="CQ73" s="65"/>
      <c r="CR73" s="65"/>
      <c r="CS73" s="65"/>
      <c r="CT73" s="65"/>
      <c r="CU73" s="65"/>
      <c r="CV73" s="65"/>
      <c r="CW73" s="65"/>
      <c r="CX73" s="65"/>
      <c r="CY73" s="65"/>
      <c r="CZ73" s="65"/>
      <c r="DA73" s="65"/>
      <c r="DB73" s="65"/>
      <c r="DC73" s="65"/>
      <c r="DD73" s="65"/>
      <c r="DE73" s="65"/>
      <c r="DF73" s="65"/>
      <c r="DG73" s="65"/>
      <c r="DH73" s="65"/>
      <c r="DI73" s="65"/>
      <c r="DJ73" s="65"/>
      <c r="DK73" s="65"/>
      <c r="DL73" s="65"/>
      <c r="DM73" s="65"/>
      <c r="DN73" s="65"/>
      <c r="DO73" s="65"/>
      <c r="DP73" s="65"/>
      <c r="DQ73" s="65"/>
      <c r="DR73" s="65"/>
      <c r="DS73" s="65"/>
      <c r="DT73" s="65"/>
      <c r="DU73" s="65"/>
      <c r="DV73" s="65"/>
      <c r="DW73" s="65"/>
      <c r="DX73" s="65"/>
      <c r="DY73" s="65"/>
      <c r="DZ73" s="65"/>
      <c r="EA73" s="65"/>
      <c r="EB73" s="65"/>
      <c r="EC73" s="65"/>
      <c r="ED73" s="65"/>
      <c r="EE73" s="65"/>
      <c r="EF73" s="65"/>
      <c r="EG73" s="65"/>
      <c r="EH73" s="65"/>
      <c r="EI73" s="65"/>
      <c r="EJ73" s="65"/>
      <c r="EK73" s="65"/>
      <c r="EL73" s="65"/>
      <c r="EM73" s="65"/>
      <c r="EN73" s="65"/>
      <c r="EO73" s="65"/>
      <c r="EP73" s="65"/>
      <c r="EQ73" s="65"/>
      <c r="ER73" s="65"/>
      <c r="ES73" s="65"/>
      <c r="ET73" s="65"/>
      <c r="EU73" s="65"/>
      <c r="EV73" s="65"/>
      <c r="EW73" s="65"/>
      <c r="EX73" s="65"/>
      <c r="EY73" s="65"/>
      <c r="EZ73" s="65"/>
      <c r="FA73" s="65"/>
      <c r="FB73" s="65"/>
      <c r="FC73" s="65"/>
      <c r="FD73" s="65"/>
      <c r="FE73" s="65"/>
      <c r="FF73" s="65"/>
      <c r="FG73" s="65"/>
      <c r="FH73" s="65"/>
      <c r="FI73" s="65"/>
      <c r="FJ73" s="65"/>
      <c r="FK73" s="65"/>
      <c r="FL73" s="65"/>
      <c r="FM73" s="65"/>
      <c r="FN73" s="65"/>
      <c r="FO73" s="65"/>
      <c r="FP73" s="65"/>
      <c r="FQ73" s="65"/>
      <c r="FR73" s="65"/>
      <c r="FS73" s="65"/>
      <c r="FT73" s="65"/>
      <c r="FU73" s="65"/>
      <c r="FV73" s="65"/>
      <c r="FW73" s="65"/>
      <c r="FX73" s="65"/>
      <c r="FY73" s="65"/>
      <c r="FZ73" s="65"/>
      <c r="GA73" s="65"/>
      <c r="GB73" s="65"/>
      <c r="GC73" s="65"/>
      <c r="GD73" s="65"/>
      <c r="GE73" s="65"/>
      <c r="GF73" s="65"/>
      <c r="GG73" s="65"/>
      <c r="GH73" s="65"/>
      <c r="GI73" s="65"/>
      <c r="GJ73" s="65"/>
      <c r="GK73" s="65"/>
      <c r="GL73" s="65"/>
      <c r="GM73" s="65"/>
      <c r="GN73" s="65"/>
      <c r="GO73" s="65"/>
      <c r="GP73" s="65"/>
      <c r="GQ73" s="65"/>
      <c r="GR73" s="65"/>
      <c r="GS73" s="65"/>
      <c r="GT73" s="65"/>
      <c r="GU73" s="65"/>
      <c r="GV73" s="65"/>
      <c r="GW73" s="65"/>
      <c r="GX73" s="65"/>
      <c r="GY73" s="65"/>
      <c r="GZ73" s="65"/>
      <c r="HA73" s="65"/>
      <c r="HB73" s="65"/>
      <c r="HC73" s="65"/>
      <c r="HD73" s="65"/>
      <c r="HE73" s="65"/>
      <c r="HF73" s="65"/>
      <c r="HG73" s="65"/>
      <c r="HH73" s="65"/>
      <c r="HI73" s="65"/>
      <c r="HJ73" s="65"/>
      <c r="HK73" s="65"/>
      <c r="HL73" s="65"/>
      <c r="HM73" s="65"/>
      <c r="HN73" s="65"/>
      <c r="HO73" s="65"/>
      <c r="HP73" s="65"/>
      <c r="HQ73" s="65"/>
      <c r="HR73" s="65"/>
      <c r="HS73" s="65"/>
      <c r="HT73" s="65"/>
      <c r="HU73" s="65"/>
      <c r="HV73" s="65"/>
      <c r="HW73" s="65"/>
      <c r="HX73" s="65"/>
      <c r="HY73" s="65"/>
      <c r="HZ73" s="65"/>
      <c r="IA73" s="65"/>
      <c r="IB73" s="65"/>
      <c r="IC73" s="65"/>
      <c r="ID73" s="65"/>
      <c r="IE73" s="65"/>
      <c r="IF73" s="65"/>
      <c r="IG73" s="65"/>
      <c r="IH73" s="65"/>
      <c r="II73" s="65"/>
      <c r="IJ73" s="65"/>
      <c r="IK73" s="65"/>
      <c r="IL73" s="65"/>
      <c r="IM73" s="65"/>
      <c r="IN73" s="65"/>
      <c r="IO73" s="65"/>
      <c r="IP73" s="65"/>
      <c r="IQ73" s="65"/>
      <c r="IR73" s="65"/>
    </row>
    <row r="74" spans="1:252">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c r="AA74" s="65"/>
      <c r="AB74" s="65"/>
      <c r="AC74" s="65"/>
      <c r="AD74" s="65"/>
      <c r="AE74" s="65"/>
      <c r="AF74" s="65"/>
      <c r="AG74" s="65"/>
      <c r="AH74" s="65"/>
      <c r="AI74" s="65"/>
      <c r="AJ74" s="65"/>
      <c r="AK74" s="65"/>
      <c r="AL74" s="65"/>
      <c r="AM74" s="65"/>
      <c r="AN74" s="65"/>
      <c r="AO74" s="65"/>
      <c r="AP74" s="65"/>
      <c r="AQ74" s="65"/>
      <c r="AR74" s="65"/>
      <c r="AS74" s="65"/>
      <c r="AT74" s="65"/>
      <c r="AU74" s="65"/>
      <c r="AV74" s="65"/>
      <c r="AW74" s="65"/>
      <c r="AX74" s="65"/>
      <c r="AY74" s="65"/>
      <c r="AZ74" s="65"/>
      <c r="BA74" s="65"/>
      <c r="BB74" s="65"/>
      <c r="BC74" s="65"/>
      <c r="BD74" s="65"/>
      <c r="BE74" s="65"/>
      <c r="BF74" s="65"/>
      <c r="BG74" s="65"/>
      <c r="BH74" s="65"/>
      <c r="BI74" s="65"/>
      <c r="BJ74" s="65"/>
      <c r="BK74" s="65"/>
      <c r="BL74" s="65"/>
      <c r="BM74" s="65"/>
      <c r="BN74" s="65"/>
      <c r="BO74" s="65"/>
      <c r="BP74" s="65"/>
      <c r="BQ74" s="65"/>
      <c r="BR74" s="65"/>
      <c r="BS74" s="65"/>
      <c r="BT74" s="65"/>
      <c r="BU74" s="65"/>
      <c r="BV74" s="65"/>
      <c r="BW74" s="65"/>
      <c r="BX74" s="65"/>
      <c r="BY74" s="65"/>
      <c r="BZ74" s="65"/>
      <c r="CA74" s="65"/>
      <c r="CB74" s="65"/>
      <c r="CC74" s="65"/>
      <c r="CD74" s="65"/>
      <c r="CE74" s="65"/>
      <c r="CF74" s="65"/>
      <c r="CG74" s="65"/>
      <c r="CH74" s="65"/>
      <c r="CI74" s="65"/>
      <c r="CJ74" s="65"/>
      <c r="CK74" s="65"/>
      <c r="CL74" s="65"/>
      <c r="CM74" s="65"/>
      <c r="CN74" s="65"/>
      <c r="CO74" s="65"/>
      <c r="CP74" s="65"/>
      <c r="CQ74" s="65"/>
      <c r="CR74" s="65"/>
      <c r="CS74" s="65"/>
      <c r="CT74" s="65"/>
      <c r="CU74" s="65"/>
      <c r="CV74" s="65"/>
      <c r="CW74" s="65"/>
      <c r="CX74" s="65"/>
      <c r="CY74" s="65"/>
      <c r="CZ74" s="65"/>
      <c r="DA74" s="65"/>
      <c r="DB74" s="65"/>
      <c r="DC74" s="65"/>
      <c r="DD74" s="65"/>
      <c r="DE74" s="65"/>
      <c r="DF74" s="65"/>
      <c r="DG74" s="65"/>
      <c r="DH74" s="65"/>
      <c r="DI74" s="65"/>
      <c r="DJ74" s="65"/>
      <c r="DK74" s="65"/>
      <c r="DL74" s="65"/>
      <c r="DM74" s="65"/>
      <c r="DN74" s="65"/>
      <c r="DO74" s="65"/>
      <c r="DP74" s="65"/>
      <c r="DQ74" s="65"/>
      <c r="DR74" s="65"/>
      <c r="DS74" s="65"/>
      <c r="DT74" s="65"/>
      <c r="DU74" s="65"/>
      <c r="DV74" s="65"/>
      <c r="DW74" s="65"/>
      <c r="DX74" s="65"/>
      <c r="DY74" s="65"/>
      <c r="DZ74" s="65"/>
      <c r="EA74" s="65"/>
      <c r="EB74" s="65"/>
      <c r="EC74" s="65"/>
      <c r="ED74" s="65"/>
      <c r="EE74" s="65"/>
      <c r="EF74" s="65"/>
      <c r="EG74" s="65"/>
      <c r="EH74" s="65"/>
      <c r="EI74" s="65"/>
      <c r="EJ74" s="65"/>
      <c r="EK74" s="65"/>
      <c r="EL74" s="65"/>
      <c r="EM74" s="65"/>
      <c r="EN74" s="65"/>
      <c r="EO74" s="65"/>
      <c r="EP74" s="65"/>
      <c r="EQ74" s="65"/>
      <c r="ER74" s="65"/>
      <c r="ES74" s="65"/>
      <c r="ET74" s="65"/>
      <c r="EU74" s="65"/>
      <c r="EV74" s="65"/>
      <c r="EW74" s="65"/>
      <c r="EX74" s="65"/>
      <c r="EY74" s="65"/>
      <c r="EZ74" s="65"/>
      <c r="FA74" s="65"/>
      <c r="FB74" s="65"/>
      <c r="FC74" s="65"/>
      <c r="FD74" s="65"/>
      <c r="FE74" s="65"/>
      <c r="FF74" s="65"/>
      <c r="FG74" s="65"/>
      <c r="FH74" s="65"/>
      <c r="FI74" s="65"/>
      <c r="FJ74" s="65"/>
      <c r="FK74" s="65"/>
      <c r="FL74" s="65"/>
      <c r="FM74" s="65"/>
      <c r="FN74" s="65"/>
      <c r="FO74" s="65"/>
      <c r="FP74" s="65"/>
      <c r="FQ74" s="65"/>
      <c r="FR74" s="65"/>
      <c r="FS74" s="65"/>
      <c r="FT74" s="65"/>
      <c r="FU74" s="65"/>
      <c r="FV74" s="65"/>
      <c r="FW74" s="65"/>
      <c r="FX74" s="65"/>
      <c r="FY74" s="65"/>
      <c r="FZ74" s="65"/>
      <c r="GA74" s="65"/>
      <c r="GB74" s="65"/>
      <c r="GC74" s="65"/>
      <c r="GD74" s="65"/>
      <c r="GE74" s="65"/>
      <c r="GF74" s="65"/>
      <c r="GG74" s="65"/>
      <c r="GH74" s="65"/>
      <c r="GI74" s="65"/>
      <c r="GJ74" s="65"/>
      <c r="GK74" s="65"/>
      <c r="GL74" s="65"/>
      <c r="GM74" s="65"/>
      <c r="GN74" s="65"/>
      <c r="GO74" s="65"/>
      <c r="GP74" s="65"/>
      <c r="GQ74" s="65"/>
      <c r="GR74" s="65"/>
      <c r="GS74" s="65"/>
      <c r="GT74" s="65"/>
      <c r="GU74" s="65"/>
      <c r="GV74" s="65"/>
      <c r="GW74" s="65"/>
      <c r="GX74" s="65"/>
      <c r="GY74" s="65"/>
      <c r="GZ74" s="65"/>
      <c r="HA74" s="65"/>
      <c r="HB74" s="65"/>
      <c r="HC74" s="65"/>
      <c r="HD74" s="65"/>
      <c r="HE74" s="65"/>
      <c r="HF74" s="65"/>
      <c r="HG74" s="65"/>
      <c r="HH74" s="65"/>
      <c r="HI74" s="65"/>
      <c r="HJ74" s="65"/>
      <c r="HK74" s="65"/>
      <c r="HL74" s="65"/>
      <c r="HM74" s="65"/>
      <c r="HN74" s="65"/>
      <c r="HO74" s="65"/>
      <c r="HP74" s="65"/>
      <c r="HQ74" s="65"/>
      <c r="HR74" s="65"/>
      <c r="HS74" s="65"/>
      <c r="HT74" s="65"/>
      <c r="HU74" s="65"/>
      <c r="HV74" s="65"/>
      <c r="HW74" s="65"/>
      <c r="HX74" s="65"/>
      <c r="HY74" s="65"/>
      <c r="HZ74" s="65"/>
      <c r="IA74" s="65"/>
      <c r="IB74" s="65"/>
      <c r="IC74" s="65"/>
      <c r="ID74" s="65"/>
      <c r="IE74" s="65"/>
      <c r="IF74" s="65"/>
      <c r="IG74" s="65"/>
      <c r="IH74" s="65"/>
      <c r="II74" s="65"/>
      <c r="IJ74" s="65"/>
      <c r="IK74" s="65"/>
      <c r="IL74" s="65"/>
      <c r="IM74" s="65"/>
      <c r="IN74" s="65"/>
      <c r="IO74" s="65"/>
      <c r="IP74" s="65"/>
      <c r="IQ74" s="65"/>
      <c r="IR74" s="65"/>
    </row>
    <row r="75" spans="1:252">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c r="AA75" s="65"/>
      <c r="AB75" s="65"/>
      <c r="AC75" s="65"/>
      <c r="AD75" s="65"/>
      <c r="AE75" s="65"/>
      <c r="AF75" s="65"/>
      <c r="AG75" s="65"/>
      <c r="AH75" s="65"/>
      <c r="AI75" s="65"/>
      <c r="AJ75" s="65"/>
      <c r="AK75" s="65"/>
      <c r="AL75" s="65"/>
      <c r="AM75" s="65"/>
      <c r="AN75" s="65"/>
      <c r="AO75" s="65"/>
      <c r="AP75" s="65"/>
      <c r="AQ75" s="65"/>
      <c r="AR75" s="65"/>
      <c r="AS75" s="65"/>
      <c r="AT75" s="65"/>
      <c r="AU75" s="65"/>
      <c r="AV75" s="65"/>
      <c r="AW75" s="65"/>
      <c r="AX75" s="65"/>
      <c r="AY75" s="65"/>
      <c r="AZ75" s="65"/>
      <c r="BA75" s="65"/>
      <c r="BB75" s="65"/>
      <c r="BC75" s="65"/>
      <c r="BD75" s="65"/>
      <c r="BE75" s="65"/>
      <c r="BF75" s="65"/>
      <c r="BG75" s="65"/>
      <c r="BH75" s="65"/>
      <c r="BI75" s="65"/>
      <c r="BJ75" s="65"/>
      <c r="BK75" s="65"/>
      <c r="BL75" s="65"/>
      <c r="BM75" s="65"/>
      <c r="BN75" s="65"/>
      <c r="BO75" s="65"/>
      <c r="BP75" s="65"/>
      <c r="BQ75" s="65"/>
      <c r="BR75" s="65"/>
      <c r="BS75" s="65"/>
      <c r="BT75" s="65"/>
      <c r="BU75" s="65"/>
      <c r="BV75" s="65"/>
      <c r="BW75" s="65"/>
      <c r="BX75" s="65"/>
      <c r="BY75" s="65"/>
      <c r="BZ75" s="65"/>
      <c r="CA75" s="65"/>
      <c r="CB75" s="65"/>
      <c r="CC75" s="65"/>
      <c r="CD75" s="65"/>
      <c r="CE75" s="65"/>
      <c r="CF75" s="65"/>
      <c r="CG75" s="65"/>
      <c r="CH75" s="65"/>
      <c r="CI75" s="65"/>
      <c r="CJ75" s="65"/>
      <c r="CK75" s="65"/>
      <c r="CL75" s="65"/>
      <c r="CM75" s="65"/>
      <c r="CN75" s="65"/>
      <c r="CO75" s="65"/>
      <c r="CP75" s="65"/>
      <c r="CQ75" s="65"/>
      <c r="CR75" s="65"/>
      <c r="CS75" s="65"/>
      <c r="CT75" s="65"/>
      <c r="CU75" s="65"/>
      <c r="CV75" s="65"/>
      <c r="CW75" s="65"/>
      <c r="CX75" s="65"/>
      <c r="CY75" s="65"/>
      <c r="CZ75" s="65"/>
      <c r="DA75" s="65"/>
      <c r="DB75" s="65"/>
      <c r="DC75" s="65"/>
      <c r="DD75" s="65"/>
      <c r="DE75" s="65"/>
      <c r="DF75" s="65"/>
      <c r="DG75" s="65"/>
      <c r="DH75" s="65"/>
      <c r="DI75" s="65"/>
      <c r="DJ75" s="65"/>
      <c r="DK75" s="65"/>
      <c r="DL75" s="65"/>
      <c r="DM75" s="65"/>
      <c r="DN75" s="65"/>
      <c r="DO75" s="65"/>
      <c r="DP75" s="65"/>
      <c r="DQ75" s="65"/>
      <c r="DR75" s="65"/>
      <c r="DS75" s="65"/>
      <c r="DT75" s="65"/>
      <c r="DU75" s="65"/>
      <c r="DV75" s="65"/>
      <c r="DW75" s="65"/>
      <c r="DX75" s="65"/>
      <c r="DY75" s="65"/>
      <c r="DZ75" s="65"/>
      <c r="EA75" s="65"/>
      <c r="EB75" s="65"/>
      <c r="EC75" s="65"/>
      <c r="ED75" s="65"/>
      <c r="EE75" s="65"/>
      <c r="EF75" s="65"/>
      <c r="EG75" s="65"/>
      <c r="EH75" s="65"/>
      <c r="EI75" s="65"/>
      <c r="EJ75" s="65"/>
      <c r="EK75" s="65"/>
      <c r="EL75" s="65"/>
      <c r="EM75" s="65"/>
      <c r="EN75" s="65"/>
      <c r="EO75" s="65"/>
      <c r="EP75" s="65"/>
      <c r="EQ75" s="65"/>
      <c r="ER75" s="65"/>
      <c r="ES75" s="65"/>
      <c r="ET75" s="65"/>
      <c r="EU75" s="65"/>
      <c r="EV75" s="65"/>
      <c r="EW75" s="65"/>
      <c r="EX75" s="65"/>
      <c r="EY75" s="65"/>
      <c r="EZ75" s="65"/>
      <c r="FA75" s="65"/>
      <c r="FB75" s="65"/>
      <c r="FC75" s="65"/>
      <c r="FD75" s="65"/>
      <c r="FE75" s="65"/>
      <c r="FF75" s="65"/>
      <c r="FG75" s="65"/>
      <c r="FH75" s="65"/>
      <c r="FI75" s="65"/>
      <c r="FJ75" s="65"/>
      <c r="FK75" s="65"/>
      <c r="FL75" s="65"/>
      <c r="FM75" s="65"/>
      <c r="FN75" s="65"/>
      <c r="FO75" s="65"/>
      <c r="FP75" s="65"/>
      <c r="FQ75" s="65"/>
      <c r="FR75" s="65"/>
      <c r="FS75" s="65"/>
      <c r="FT75" s="65"/>
      <c r="FU75" s="65"/>
      <c r="FV75" s="65"/>
      <c r="FW75" s="65"/>
      <c r="FX75" s="65"/>
      <c r="FY75" s="65"/>
      <c r="FZ75" s="65"/>
      <c r="GA75" s="65"/>
      <c r="GB75" s="65"/>
      <c r="GC75" s="65"/>
      <c r="GD75" s="65"/>
      <c r="GE75" s="65"/>
      <c r="GF75" s="65"/>
      <c r="GG75" s="65"/>
      <c r="GH75" s="65"/>
      <c r="GI75" s="65"/>
      <c r="GJ75" s="65"/>
      <c r="GK75" s="65"/>
      <c r="GL75" s="65"/>
      <c r="GM75" s="65"/>
      <c r="GN75" s="65"/>
      <c r="GO75" s="65"/>
      <c r="GP75" s="65"/>
      <c r="GQ75" s="65"/>
      <c r="GR75" s="65"/>
      <c r="GS75" s="65"/>
      <c r="GT75" s="65"/>
      <c r="GU75" s="65"/>
      <c r="GV75" s="65"/>
      <c r="GW75" s="65"/>
      <c r="GX75" s="65"/>
      <c r="GY75" s="65"/>
      <c r="GZ75" s="65"/>
      <c r="HA75" s="65"/>
      <c r="HB75" s="65"/>
      <c r="HC75" s="65"/>
      <c r="HD75" s="65"/>
      <c r="HE75" s="65"/>
      <c r="HF75" s="65"/>
      <c r="HG75" s="65"/>
      <c r="HH75" s="65"/>
      <c r="HI75" s="65"/>
      <c r="HJ75" s="65"/>
      <c r="HK75" s="65"/>
      <c r="HL75" s="65"/>
      <c r="HM75" s="65"/>
      <c r="HN75" s="65"/>
      <c r="HO75" s="65"/>
      <c r="HP75" s="65"/>
      <c r="HQ75" s="65"/>
      <c r="HR75" s="65"/>
      <c r="HS75" s="65"/>
      <c r="HT75" s="65"/>
      <c r="HU75" s="65"/>
      <c r="HV75" s="65"/>
      <c r="HW75" s="65"/>
      <c r="HX75" s="65"/>
      <c r="HY75" s="65"/>
      <c r="HZ75" s="65"/>
      <c r="IA75" s="65"/>
      <c r="IB75" s="65"/>
      <c r="IC75" s="65"/>
      <c r="ID75" s="65"/>
      <c r="IE75" s="65"/>
      <c r="IF75" s="65"/>
      <c r="IG75" s="65"/>
      <c r="IH75" s="65"/>
      <c r="II75" s="65"/>
      <c r="IJ75" s="65"/>
      <c r="IK75" s="65"/>
      <c r="IL75" s="65"/>
      <c r="IM75" s="65"/>
      <c r="IN75" s="65"/>
      <c r="IO75" s="65"/>
      <c r="IP75" s="65"/>
      <c r="IQ75" s="65"/>
      <c r="IR75" s="65"/>
    </row>
    <row r="76" spans="1:252">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c r="AQ76" s="65"/>
      <c r="AR76" s="65"/>
      <c r="AS76" s="65"/>
      <c r="AT76" s="65"/>
      <c r="AU76" s="65"/>
      <c r="AV76" s="65"/>
      <c r="AW76" s="65"/>
      <c r="AX76" s="65"/>
      <c r="AY76" s="65"/>
      <c r="AZ76" s="65"/>
      <c r="BA76" s="65"/>
      <c r="BB76" s="65"/>
      <c r="BC76" s="65"/>
      <c r="BD76" s="65"/>
      <c r="BE76" s="65"/>
      <c r="BF76" s="65"/>
      <c r="BG76" s="65"/>
      <c r="BH76" s="65"/>
      <c r="BI76" s="65"/>
      <c r="BJ76" s="65"/>
      <c r="BK76" s="65"/>
      <c r="BL76" s="65"/>
      <c r="BM76" s="65"/>
      <c r="BN76" s="65"/>
      <c r="BO76" s="65"/>
      <c r="BP76" s="65"/>
      <c r="BQ76" s="65"/>
      <c r="BR76" s="65"/>
      <c r="BS76" s="65"/>
      <c r="BT76" s="65"/>
      <c r="BU76" s="65"/>
      <c r="BV76" s="65"/>
      <c r="BW76" s="65"/>
      <c r="BX76" s="65"/>
      <c r="BY76" s="65"/>
      <c r="BZ76" s="65"/>
      <c r="CA76" s="65"/>
      <c r="CB76" s="65"/>
      <c r="CC76" s="65"/>
      <c r="CD76" s="65"/>
      <c r="CE76" s="65"/>
      <c r="CF76" s="65"/>
      <c r="CG76" s="65"/>
      <c r="CH76" s="65"/>
      <c r="CI76" s="65"/>
      <c r="CJ76" s="65"/>
      <c r="CK76" s="65"/>
      <c r="CL76" s="65"/>
      <c r="CM76" s="65"/>
      <c r="CN76" s="65"/>
      <c r="CO76" s="65"/>
      <c r="CP76" s="65"/>
      <c r="CQ76" s="65"/>
      <c r="CR76" s="65"/>
      <c r="CS76" s="65"/>
      <c r="CT76" s="65"/>
      <c r="CU76" s="65"/>
      <c r="CV76" s="65"/>
      <c r="CW76" s="65"/>
      <c r="CX76" s="65"/>
      <c r="CY76" s="65"/>
      <c r="CZ76" s="65"/>
      <c r="DA76" s="65"/>
      <c r="DB76" s="65"/>
      <c r="DC76" s="65"/>
      <c r="DD76" s="65"/>
      <c r="DE76" s="65"/>
      <c r="DF76" s="65"/>
      <c r="DG76" s="65"/>
      <c r="DH76" s="65"/>
      <c r="DI76" s="65"/>
      <c r="DJ76" s="65"/>
      <c r="DK76" s="65"/>
      <c r="DL76" s="65"/>
      <c r="DM76" s="65"/>
      <c r="DN76" s="65"/>
      <c r="DO76" s="65"/>
      <c r="DP76" s="65"/>
      <c r="DQ76" s="65"/>
      <c r="DR76" s="65"/>
      <c r="DS76" s="65"/>
      <c r="DT76" s="65"/>
      <c r="DU76" s="65"/>
      <c r="DV76" s="65"/>
      <c r="DW76" s="65"/>
      <c r="DX76" s="65"/>
      <c r="DY76" s="65"/>
      <c r="DZ76" s="65"/>
      <c r="EA76" s="65"/>
      <c r="EB76" s="65"/>
      <c r="EC76" s="65"/>
      <c r="ED76" s="65"/>
      <c r="EE76" s="65"/>
      <c r="EF76" s="65"/>
      <c r="EG76" s="65"/>
      <c r="EH76" s="65"/>
      <c r="EI76" s="65"/>
      <c r="EJ76" s="65"/>
      <c r="EK76" s="65"/>
      <c r="EL76" s="65"/>
      <c r="EM76" s="65"/>
      <c r="EN76" s="65"/>
      <c r="EO76" s="65"/>
      <c r="EP76" s="65"/>
      <c r="EQ76" s="65"/>
      <c r="ER76" s="65"/>
      <c r="ES76" s="65"/>
      <c r="ET76" s="65"/>
      <c r="EU76" s="65"/>
      <c r="EV76" s="65"/>
      <c r="EW76" s="65"/>
      <c r="EX76" s="65"/>
      <c r="EY76" s="65"/>
      <c r="EZ76" s="65"/>
      <c r="FA76" s="65"/>
      <c r="FB76" s="65"/>
      <c r="FC76" s="65"/>
      <c r="FD76" s="65"/>
      <c r="FE76" s="65"/>
      <c r="FF76" s="65"/>
      <c r="FG76" s="65"/>
      <c r="FH76" s="65"/>
      <c r="FI76" s="65"/>
      <c r="FJ76" s="65"/>
      <c r="FK76" s="65"/>
      <c r="FL76" s="65"/>
      <c r="FM76" s="65"/>
      <c r="FN76" s="65"/>
      <c r="FO76" s="65"/>
      <c r="FP76" s="65"/>
      <c r="FQ76" s="65"/>
      <c r="FR76" s="65"/>
      <c r="FS76" s="65"/>
      <c r="FT76" s="65"/>
      <c r="FU76" s="65"/>
      <c r="FV76" s="65"/>
      <c r="FW76" s="65"/>
      <c r="FX76" s="65"/>
      <c r="FY76" s="65"/>
      <c r="FZ76" s="65"/>
      <c r="GA76" s="65"/>
      <c r="GB76" s="65"/>
      <c r="GC76" s="65"/>
      <c r="GD76" s="65"/>
      <c r="GE76" s="65"/>
      <c r="GF76" s="65"/>
      <c r="GG76" s="65"/>
      <c r="GH76" s="65"/>
      <c r="GI76" s="65"/>
      <c r="GJ76" s="65"/>
      <c r="GK76" s="65"/>
      <c r="GL76" s="65"/>
      <c r="GM76" s="65"/>
      <c r="GN76" s="65"/>
      <c r="GO76" s="65"/>
      <c r="GP76" s="65"/>
      <c r="GQ76" s="65"/>
      <c r="GR76" s="65"/>
      <c r="GS76" s="65"/>
      <c r="GT76" s="65"/>
      <c r="GU76" s="65"/>
      <c r="GV76" s="65"/>
      <c r="GW76" s="65"/>
      <c r="GX76" s="65"/>
      <c r="GY76" s="65"/>
      <c r="GZ76" s="65"/>
      <c r="HA76" s="65"/>
      <c r="HB76" s="65"/>
      <c r="HC76" s="65"/>
      <c r="HD76" s="65"/>
      <c r="HE76" s="65"/>
      <c r="HF76" s="65"/>
      <c r="HG76" s="65"/>
      <c r="HH76" s="65"/>
      <c r="HI76" s="65"/>
      <c r="HJ76" s="65"/>
      <c r="HK76" s="65"/>
      <c r="HL76" s="65"/>
      <c r="HM76" s="65"/>
      <c r="HN76" s="65"/>
      <c r="HO76" s="65"/>
      <c r="HP76" s="65"/>
      <c r="HQ76" s="65"/>
      <c r="HR76" s="65"/>
      <c r="HS76" s="65"/>
      <c r="HT76" s="65"/>
      <c r="HU76" s="65"/>
      <c r="HV76" s="65"/>
      <c r="HW76" s="65"/>
      <c r="HX76" s="65"/>
      <c r="HY76" s="65"/>
      <c r="HZ76" s="65"/>
      <c r="IA76" s="65"/>
      <c r="IB76" s="65"/>
      <c r="IC76" s="65"/>
      <c r="ID76" s="65"/>
      <c r="IE76" s="65"/>
      <c r="IF76" s="65"/>
      <c r="IG76" s="65"/>
      <c r="IH76" s="65"/>
      <c r="II76" s="65"/>
      <c r="IJ76" s="65"/>
      <c r="IK76" s="65"/>
      <c r="IL76" s="65"/>
      <c r="IM76" s="65"/>
      <c r="IN76" s="65"/>
      <c r="IO76" s="65"/>
      <c r="IP76" s="65"/>
      <c r="IQ76" s="65"/>
      <c r="IR76" s="65"/>
    </row>
    <row r="77" spans="1:252">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c r="AQ77" s="65"/>
      <c r="AR77" s="65"/>
      <c r="AS77" s="65"/>
      <c r="AT77" s="65"/>
      <c r="AU77" s="65"/>
      <c r="AV77" s="65"/>
      <c r="AW77" s="65"/>
      <c r="AX77" s="65"/>
      <c r="AY77" s="65"/>
      <c r="AZ77" s="65"/>
      <c r="BA77" s="65"/>
      <c r="BB77" s="65"/>
      <c r="BC77" s="65"/>
      <c r="BD77" s="65"/>
      <c r="BE77" s="65"/>
      <c r="BF77" s="65"/>
      <c r="BG77" s="65"/>
      <c r="BH77" s="65"/>
      <c r="BI77" s="65"/>
      <c r="BJ77" s="65"/>
      <c r="BK77" s="65"/>
      <c r="BL77" s="65"/>
      <c r="BM77" s="65"/>
      <c r="BN77" s="65"/>
      <c r="BO77" s="65"/>
      <c r="BP77" s="65"/>
      <c r="BQ77" s="65"/>
      <c r="BR77" s="65"/>
      <c r="BS77" s="65"/>
      <c r="BT77" s="65"/>
      <c r="BU77" s="65"/>
      <c r="BV77" s="65"/>
      <c r="BW77" s="65"/>
      <c r="BX77" s="65"/>
      <c r="BY77" s="65"/>
      <c r="BZ77" s="65"/>
      <c r="CA77" s="65"/>
      <c r="CB77" s="65"/>
      <c r="CC77" s="65"/>
      <c r="CD77" s="65"/>
      <c r="CE77" s="65"/>
      <c r="CF77" s="65"/>
      <c r="CG77" s="65"/>
      <c r="CH77" s="65"/>
      <c r="CI77" s="65"/>
      <c r="CJ77" s="65"/>
      <c r="CK77" s="65"/>
      <c r="CL77" s="65"/>
      <c r="CM77" s="65"/>
      <c r="CN77" s="65"/>
      <c r="CO77" s="65"/>
      <c r="CP77" s="65"/>
      <c r="CQ77" s="65"/>
      <c r="CR77" s="65"/>
      <c r="CS77" s="65"/>
      <c r="CT77" s="65"/>
      <c r="CU77" s="65"/>
      <c r="CV77" s="65"/>
      <c r="CW77" s="65"/>
      <c r="CX77" s="65"/>
      <c r="CY77" s="65"/>
      <c r="CZ77" s="65"/>
      <c r="DA77" s="65"/>
      <c r="DB77" s="65"/>
      <c r="DC77" s="65"/>
      <c r="DD77" s="65"/>
      <c r="DE77" s="65"/>
      <c r="DF77" s="65"/>
      <c r="DG77" s="65"/>
      <c r="DH77" s="65"/>
      <c r="DI77" s="65"/>
      <c r="DJ77" s="65"/>
      <c r="DK77" s="65"/>
      <c r="DL77" s="65"/>
      <c r="DM77" s="65"/>
      <c r="DN77" s="65"/>
      <c r="DO77" s="65"/>
      <c r="DP77" s="65"/>
      <c r="DQ77" s="65"/>
      <c r="DR77" s="65"/>
      <c r="DS77" s="65"/>
      <c r="DT77" s="65"/>
      <c r="DU77" s="65"/>
      <c r="DV77" s="65"/>
      <c r="DW77" s="65"/>
      <c r="DX77" s="65"/>
      <c r="DY77" s="65"/>
      <c r="DZ77" s="65"/>
      <c r="EA77" s="65"/>
      <c r="EB77" s="65"/>
      <c r="EC77" s="65"/>
      <c r="ED77" s="65"/>
      <c r="EE77" s="65"/>
      <c r="EF77" s="65"/>
      <c r="EG77" s="65"/>
      <c r="EH77" s="65"/>
      <c r="EI77" s="65"/>
      <c r="EJ77" s="65"/>
      <c r="EK77" s="65"/>
      <c r="EL77" s="65"/>
      <c r="EM77" s="65"/>
      <c r="EN77" s="65"/>
      <c r="EO77" s="65"/>
      <c r="EP77" s="65"/>
      <c r="EQ77" s="65"/>
      <c r="ER77" s="65"/>
      <c r="ES77" s="65"/>
      <c r="ET77" s="65"/>
      <c r="EU77" s="65"/>
      <c r="EV77" s="65"/>
      <c r="EW77" s="65"/>
      <c r="EX77" s="65"/>
      <c r="EY77" s="65"/>
      <c r="EZ77" s="65"/>
      <c r="FA77" s="65"/>
      <c r="FB77" s="65"/>
      <c r="FC77" s="65"/>
      <c r="FD77" s="65"/>
      <c r="FE77" s="65"/>
      <c r="FF77" s="65"/>
      <c r="FG77" s="65"/>
      <c r="FH77" s="65"/>
      <c r="FI77" s="65"/>
      <c r="FJ77" s="65"/>
      <c r="FK77" s="65"/>
      <c r="FL77" s="65"/>
      <c r="FM77" s="65"/>
      <c r="FN77" s="65"/>
      <c r="FO77" s="65"/>
      <c r="FP77" s="65"/>
      <c r="FQ77" s="65"/>
      <c r="FR77" s="65"/>
      <c r="FS77" s="65"/>
      <c r="FT77" s="65"/>
      <c r="FU77" s="65"/>
      <c r="FV77" s="65"/>
      <c r="FW77" s="65"/>
      <c r="FX77" s="65"/>
      <c r="FY77" s="65"/>
      <c r="FZ77" s="65"/>
      <c r="GA77" s="65"/>
      <c r="GB77" s="65"/>
      <c r="GC77" s="65"/>
      <c r="GD77" s="65"/>
      <c r="GE77" s="65"/>
      <c r="GF77" s="65"/>
      <c r="GG77" s="65"/>
      <c r="GH77" s="65"/>
      <c r="GI77" s="65"/>
      <c r="GJ77" s="65"/>
      <c r="GK77" s="65"/>
      <c r="GL77" s="65"/>
      <c r="GM77" s="65"/>
      <c r="GN77" s="65"/>
      <c r="GO77" s="65"/>
      <c r="GP77" s="65"/>
      <c r="GQ77" s="65"/>
      <c r="GR77" s="65"/>
      <c r="GS77" s="65"/>
      <c r="GT77" s="65"/>
      <c r="GU77" s="65"/>
      <c r="GV77" s="65"/>
      <c r="GW77" s="65"/>
      <c r="GX77" s="65"/>
      <c r="GY77" s="65"/>
      <c r="GZ77" s="65"/>
      <c r="HA77" s="65"/>
      <c r="HB77" s="65"/>
      <c r="HC77" s="65"/>
      <c r="HD77" s="65"/>
      <c r="HE77" s="65"/>
      <c r="HF77" s="65"/>
      <c r="HG77" s="65"/>
      <c r="HH77" s="65"/>
      <c r="HI77" s="65"/>
      <c r="HJ77" s="65"/>
      <c r="HK77" s="65"/>
      <c r="HL77" s="65"/>
      <c r="HM77" s="65"/>
      <c r="HN77" s="65"/>
      <c r="HO77" s="65"/>
      <c r="HP77" s="65"/>
      <c r="HQ77" s="65"/>
      <c r="HR77" s="65"/>
      <c r="HS77" s="65"/>
      <c r="HT77" s="65"/>
      <c r="HU77" s="65"/>
      <c r="HV77" s="65"/>
      <c r="HW77" s="65"/>
      <c r="HX77" s="65"/>
      <c r="HY77" s="65"/>
      <c r="HZ77" s="65"/>
      <c r="IA77" s="65"/>
      <c r="IB77" s="65"/>
      <c r="IC77" s="65"/>
      <c r="ID77" s="65"/>
      <c r="IE77" s="65"/>
      <c r="IF77" s="65"/>
      <c r="IG77" s="65"/>
      <c r="IH77" s="65"/>
      <c r="II77" s="65"/>
      <c r="IJ77" s="65"/>
      <c r="IK77" s="65"/>
      <c r="IL77" s="65"/>
      <c r="IM77" s="65"/>
      <c r="IN77" s="65"/>
      <c r="IO77" s="65"/>
      <c r="IP77" s="65"/>
      <c r="IQ77" s="65"/>
      <c r="IR77" s="65"/>
    </row>
  </sheetData>
  <printOptions horizontalCentered="1"/>
  <pageMargins left="0.5" right="0.5" top="0.5" bottom="0.5" header="0.5" footer="0.5"/>
  <pageSetup scale="94"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A108"/>
  <sheetViews>
    <sheetView defaultGridColor="0" topLeftCell="A42" colorId="22" zoomScaleNormal="100" workbookViewId="0">
      <selection activeCell="H64" sqref="H64"/>
    </sheetView>
  </sheetViews>
  <sheetFormatPr defaultColWidth="9.77734375" defaultRowHeight="15"/>
  <cols>
    <col min="1" max="1" width="5.88671875" customWidth="1"/>
    <col min="2" max="2" width="67.44140625" customWidth="1"/>
    <col min="3" max="3" width="14.21875" customWidth="1"/>
    <col min="4" max="4" width="12.77734375" customWidth="1"/>
    <col min="5" max="5" width="16.33203125" customWidth="1"/>
    <col min="6" max="6" width="8.77734375" customWidth="1"/>
  </cols>
  <sheetData>
    <row r="1" spans="1:27" ht="15.75" thickBot="1">
      <c r="A1" s="150" t="str">
        <f>'Data Sheet'!A54</f>
        <v>Annual Report of VERIZON NEW YORK INC.                                                                                           For the period ending DECEMBER 31, 2017</v>
      </c>
      <c r="B1" s="2"/>
      <c r="C1" s="2"/>
      <c r="D1" s="2"/>
      <c r="E1" s="2"/>
      <c r="F1" s="2"/>
      <c r="G1" s="65"/>
      <c r="H1" s="65"/>
      <c r="I1" s="65"/>
      <c r="J1" s="65"/>
      <c r="K1" s="65"/>
      <c r="L1" s="65"/>
      <c r="M1" s="65"/>
      <c r="N1" s="65"/>
      <c r="O1" s="65"/>
      <c r="P1" s="65"/>
      <c r="Q1" s="65"/>
      <c r="R1" s="65"/>
      <c r="S1" s="65"/>
      <c r="T1" s="65"/>
      <c r="U1" s="65"/>
      <c r="V1" s="65"/>
      <c r="W1" s="65"/>
      <c r="X1" s="65"/>
      <c r="Y1" s="65"/>
      <c r="Z1" s="65"/>
      <c r="AA1" s="65"/>
    </row>
    <row r="2" spans="1:27">
      <c r="A2" s="266"/>
      <c r="B2" s="163"/>
      <c r="C2" s="163"/>
      <c r="D2" s="163"/>
      <c r="E2" s="163"/>
      <c r="F2" s="267"/>
      <c r="G2" s="65"/>
      <c r="H2" s="65"/>
      <c r="I2" s="65"/>
      <c r="J2" s="65"/>
      <c r="K2" s="65"/>
      <c r="L2" s="65"/>
      <c r="M2" s="65"/>
      <c r="N2" s="65"/>
      <c r="O2" s="65"/>
      <c r="P2" s="65"/>
      <c r="Q2" s="65"/>
      <c r="R2" s="65"/>
      <c r="S2" s="65"/>
      <c r="T2" s="65"/>
      <c r="U2" s="65"/>
      <c r="V2" s="65"/>
      <c r="W2" s="65"/>
      <c r="X2" s="65"/>
      <c r="Y2" s="65"/>
      <c r="Z2" s="65"/>
      <c r="AA2" s="65"/>
    </row>
    <row r="3" spans="1:27" ht="15.75">
      <c r="A3" s="151" t="s">
        <v>1526</v>
      </c>
      <c r="B3" s="161"/>
      <c r="C3" s="161"/>
      <c r="D3" s="161"/>
      <c r="E3" s="161"/>
      <c r="F3" s="268"/>
      <c r="G3" s="65"/>
      <c r="H3" s="65"/>
      <c r="I3" s="65"/>
      <c r="J3" s="65"/>
      <c r="K3" s="65"/>
      <c r="L3" s="65"/>
      <c r="M3" s="65"/>
      <c r="N3" s="65"/>
      <c r="O3" s="65"/>
      <c r="P3" s="65"/>
      <c r="Q3" s="65"/>
      <c r="R3" s="65"/>
      <c r="S3" s="65"/>
      <c r="T3" s="65"/>
      <c r="U3" s="65"/>
      <c r="V3" s="65"/>
      <c r="W3" s="65"/>
      <c r="X3" s="65"/>
      <c r="Y3" s="65"/>
      <c r="Z3" s="65"/>
      <c r="AA3" s="65"/>
    </row>
    <row r="4" spans="1:27">
      <c r="A4" s="269"/>
      <c r="B4" s="161"/>
      <c r="C4" s="161"/>
      <c r="D4" s="161"/>
      <c r="E4" s="161"/>
      <c r="F4" s="268"/>
      <c r="G4" s="65"/>
      <c r="H4" s="65"/>
      <c r="I4" s="65"/>
      <c r="J4" s="65"/>
      <c r="K4" s="65"/>
      <c r="L4" s="65"/>
      <c r="M4" s="65"/>
      <c r="N4" s="65"/>
      <c r="O4" s="65"/>
      <c r="P4" s="65"/>
      <c r="Q4" s="65"/>
      <c r="R4" s="65"/>
      <c r="S4" s="65"/>
      <c r="T4" s="65"/>
      <c r="U4" s="65"/>
      <c r="V4" s="65"/>
      <c r="W4" s="65"/>
      <c r="X4" s="65"/>
      <c r="Y4" s="65"/>
      <c r="Z4" s="65"/>
      <c r="AA4" s="65"/>
    </row>
    <row r="5" spans="1:27">
      <c r="A5" s="1922" t="s">
        <v>1527</v>
      </c>
      <c r="B5" s="1923"/>
      <c r="C5" s="1923"/>
      <c r="D5" s="1923"/>
      <c r="E5" s="1923"/>
      <c r="F5" s="1924"/>
      <c r="G5" s="105"/>
      <c r="H5" s="105"/>
      <c r="I5" s="105"/>
      <c r="J5" s="105"/>
      <c r="K5" s="105"/>
      <c r="L5" s="105"/>
      <c r="M5" s="105"/>
      <c r="N5" s="105"/>
      <c r="O5" s="105"/>
      <c r="P5" s="105"/>
      <c r="Q5" s="105"/>
      <c r="R5" s="105"/>
      <c r="S5" s="105"/>
      <c r="T5" s="105"/>
      <c r="U5" s="105"/>
      <c r="V5" s="105"/>
      <c r="W5" s="105"/>
      <c r="X5" s="105"/>
      <c r="Y5" s="105"/>
      <c r="Z5" s="105"/>
      <c r="AA5" s="105"/>
    </row>
    <row r="6" spans="1:27">
      <c r="A6" s="154" t="s">
        <v>1986</v>
      </c>
      <c r="B6" s="2"/>
      <c r="C6" s="2"/>
      <c r="D6" s="2"/>
      <c r="E6" s="2"/>
      <c r="F6" s="270"/>
      <c r="G6" s="65"/>
      <c r="H6" s="65"/>
      <c r="I6" s="65"/>
      <c r="J6" s="65"/>
      <c r="K6" s="65"/>
      <c r="L6" s="65"/>
      <c r="M6" s="65"/>
      <c r="N6" s="65"/>
      <c r="O6" s="65"/>
      <c r="P6" s="65"/>
      <c r="Q6" s="65"/>
      <c r="R6" s="65"/>
      <c r="S6" s="65"/>
      <c r="T6" s="65"/>
      <c r="U6" s="65"/>
      <c r="V6" s="65"/>
      <c r="W6" s="65"/>
      <c r="X6" s="65"/>
      <c r="Y6" s="65"/>
      <c r="Z6" s="65"/>
      <c r="AA6" s="65"/>
    </row>
    <row r="7" spans="1:27">
      <c r="A7" s="154" t="s">
        <v>1987</v>
      </c>
      <c r="B7" s="2"/>
      <c r="C7" s="2"/>
      <c r="D7" s="2"/>
      <c r="E7" s="2"/>
      <c r="F7" s="270"/>
      <c r="G7" s="65"/>
      <c r="H7" s="65"/>
      <c r="I7" s="65"/>
      <c r="J7" s="65"/>
      <c r="K7" s="65"/>
      <c r="L7" s="65"/>
      <c r="M7" s="65"/>
      <c r="N7" s="65"/>
      <c r="O7" s="65"/>
      <c r="P7" s="65"/>
      <c r="Q7" s="65"/>
      <c r="R7" s="65"/>
      <c r="S7" s="65"/>
      <c r="T7" s="65"/>
      <c r="U7" s="65"/>
      <c r="V7" s="65"/>
      <c r="W7" s="65"/>
      <c r="X7" s="65"/>
      <c r="Y7" s="65"/>
      <c r="Z7" s="65"/>
      <c r="AA7" s="65"/>
    </row>
    <row r="8" spans="1:27">
      <c r="A8" s="154"/>
      <c r="B8" s="2"/>
      <c r="C8" s="2"/>
      <c r="D8" s="2"/>
      <c r="E8" s="2"/>
      <c r="F8" s="270"/>
      <c r="G8" s="65"/>
      <c r="H8" s="65"/>
      <c r="I8" s="65"/>
      <c r="J8" s="65"/>
      <c r="K8" s="65"/>
      <c r="L8" s="65"/>
      <c r="M8" s="65"/>
      <c r="N8" s="65"/>
      <c r="O8" s="65"/>
      <c r="P8" s="65"/>
      <c r="Q8" s="65"/>
      <c r="R8" s="65"/>
      <c r="S8" s="65"/>
      <c r="T8" s="65"/>
      <c r="U8" s="65"/>
      <c r="V8" s="65"/>
      <c r="W8" s="65"/>
      <c r="X8" s="65"/>
      <c r="Y8" s="65"/>
      <c r="Z8" s="65"/>
      <c r="AA8" s="65"/>
    </row>
    <row r="9" spans="1:27">
      <c r="A9" s="154" t="s">
        <v>1988</v>
      </c>
      <c r="B9" s="2"/>
      <c r="C9" s="2"/>
      <c r="D9" s="2"/>
      <c r="E9" s="2"/>
      <c r="F9" s="270"/>
      <c r="G9" s="65"/>
      <c r="H9" s="65"/>
      <c r="I9" s="65"/>
      <c r="J9" s="65"/>
      <c r="K9" s="65"/>
      <c r="L9" s="65"/>
      <c r="M9" s="65"/>
      <c r="N9" s="65"/>
      <c r="O9" s="65"/>
      <c r="P9" s="65"/>
      <c r="Q9" s="65"/>
      <c r="R9" s="65"/>
      <c r="S9" s="65"/>
      <c r="T9" s="65"/>
      <c r="U9" s="65"/>
      <c r="V9" s="65"/>
      <c r="W9" s="65"/>
      <c r="X9" s="65"/>
      <c r="Y9" s="65"/>
      <c r="Z9" s="65"/>
      <c r="AA9" s="65"/>
    </row>
    <row r="10" spans="1:27">
      <c r="A10" s="154" t="s">
        <v>1989</v>
      </c>
      <c r="B10" s="2"/>
      <c r="C10" s="2"/>
      <c r="D10" s="2"/>
      <c r="E10" s="2"/>
      <c r="F10" s="270"/>
      <c r="G10" s="65"/>
      <c r="H10" s="65"/>
      <c r="I10" s="65"/>
      <c r="J10" s="65"/>
      <c r="K10" s="65"/>
      <c r="L10" s="65"/>
      <c r="M10" s="65"/>
      <c r="N10" s="65"/>
      <c r="O10" s="65"/>
      <c r="P10" s="65"/>
      <c r="Q10" s="65"/>
      <c r="R10" s="65"/>
      <c r="S10" s="65"/>
      <c r="T10" s="65"/>
      <c r="U10" s="65"/>
      <c r="V10" s="65"/>
      <c r="W10" s="65"/>
      <c r="X10" s="65"/>
      <c r="Y10" s="65"/>
      <c r="Z10" s="65"/>
      <c r="AA10" s="65"/>
    </row>
    <row r="11" spans="1:27">
      <c r="A11" s="154" t="s">
        <v>1990</v>
      </c>
      <c r="B11" s="2"/>
      <c r="C11" s="2"/>
      <c r="D11" s="2"/>
      <c r="E11" s="2"/>
      <c r="F11" s="270"/>
      <c r="G11" s="65"/>
      <c r="H11" s="65"/>
      <c r="I11" s="65"/>
      <c r="J11" s="65"/>
      <c r="K11" s="65"/>
      <c r="L11" s="65"/>
      <c r="M11" s="65"/>
      <c r="N11" s="65"/>
      <c r="O11" s="65"/>
      <c r="P11" s="65"/>
      <c r="Q11" s="65"/>
      <c r="R11" s="65"/>
      <c r="S11" s="65"/>
      <c r="T11" s="65"/>
      <c r="U11" s="65"/>
      <c r="V11" s="65"/>
      <c r="W11" s="65"/>
      <c r="X11" s="65"/>
      <c r="Y11" s="65"/>
      <c r="Z11" s="65"/>
      <c r="AA11" s="65"/>
    </row>
    <row r="12" spans="1:27">
      <c r="A12" s="154"/>
      <c r="B12" s="2"/>
      <c r="C12" s="2"/>
      <c r="D12" s="2"/>
      <c r="E12" s="2"/>
      <c r="F12" s="270"/>
      <c r="G12" s="65"/>
      <c r="H12" s="65"/>
      <c r="I12" s="65"/>
      <c r="J12" s="65"/>
      <c r="K12" s="65"/>
      <c r="L12" s="65"/>
      <c r="M12" s="65"/>
      <c r="N12" s="65"/>
      <c r="O12" s="65"/>
      <c r="P12" s="65"/>
      <c r="Q12" s="65"/>
      <c r="R12" s="65"/>
      <c r="S12" s="65"/>
      <c r="T12" s="65"/>
      <c r="U12" s="65"/>
      <c r="V12" s="65"/>
      <c r="W12" s="65"/>
      <c r="X12" s="65"/>
      <c r="Y12" s="65"/>
      <c r="Z12" s="65"/>
      <c r="AA12" s="65"/>
    </row>
    <row r="13" spans="1:27">
      <c r="A13" s="154" t="s">
        <v>1991</v>
      </c>
      <c r="B13" s="2"/>
      <c r="C13" s="2"/>
      <c r="D13" s="2"/>
      <c r="E13" s="2"/>
      <c r="F13" s="270"/>
      <c r="G13" s="65"/>
      <c r="H13" s="65"/>
      <c r="I13" s="65"/>
      <c r="J13" s="65"/>
      <c r="K13" s="65"/>
      <c r="L13" s="65"/>
      <c r="M13" s="65"/>
      <c r="N13" s="65"/>
      <c r="O13" s="65"/>
      <c r="P13" s="65"/>
      <c r="Q13" s="65"/>
      <c r="R13" s="65"/>
      <c r="S13" s="65"/>
      <c r="T13" s="65"/>
      <c r="U13" s="65"/>
      <c r="V13" s="65"/>
      <c r="W13" s="65"/>
      <c r="X13" s="65"/>
      <c r="Y13" s="65"/>
      <c r="Z13" s="65"/>
      <c r="AA13" s="65"/>
    </row>
    <row r="14" spans="1:27">
      <c r="A14" s="154" t="s">
        <v>1992</v>
      </c>
      <c r="B14" s="2"/>
      <c r="C14" s="2"/>
      <c r="D14" s="2"/>
      <c r="E14" s="2"/>
      <c r="F14" s="270"/>
      <c r="G14" s="65"/>
      <c r="H14" s="65"/>
      <c r="I14" s="65"/>
      <c r="J14" s="65"/>
      <c r="K14" s="65"/>
      <c r="L14" s="65"/>
      <c r="M14" s="65"/>
      <c r="N14" s="65"/>
      <c r="O14" s="65"/>
      <c r="P14" s="65"/>
      <c r="Q14" s="65"/>
      <c r="R14" s="65"/>
      <c r="S14" s="65"/>
      <c r="T14" s="65"/>
      <c r="U14" s="65"/>
      <c r="V14" s="65"/>
      <c r="W14" s="65"/>
      <c r="X14" s="65"/>
      <c r="Y14" s="65"/>
      <c r="Z14" s="65"/>
      <c r="AA14" s="65"/>
    </row>
    <row r="15" spans="1:27">
      <c r="A15" s="154"/>
      <c r="B15" s="2"/>
      <c r="C15" s="2"/>
      <c r="D15" s="2"/>
      <c r="E15" s="2"/>
      <c r="F15" s="270"/>
      <c r="G15" s="65"/>
      <c r="H15" s="65"/>
      <c r="I15" s="65"/>
      <c r="J15" s="65"/>
      <c r="K15" s="65"/>
      <c r="L15" s="65"/>
      <c r="M15" s="65"/>
      <c r="N15" s="65"/>
      <c r="O15" s="65"/>
      <c r="P15" s="65"/>
      <c r="Q15" s="65"/>
      <c r="R15" s="65"/>
      <c r="S15" s="65"/>
      <c r="T15" s="65"/>
      <c r="U15" s="65"/>
      <c r="V15" s="65"/>
      <c r="W15" s="65"/>
      <c r="X15" s="65"/>
      <c r="Y15" s="65"/>
      <c r="Z15" s="65"/>
      <c r="AA15" s="65"/>
    </row>
    <row r="16" spans="1:27">
      <c r="A16" s="154" t="s">
        <v>1993</v>
      </c>
      <c r="B16" s="2"/>
      <c r="C16" s="2"/>
      <c r="D16" s="2"/>
      <c r="E16" s="2"/>
      <c r="F16" s="270"/>
      <c r="G16" s="65"/>
      <c r="H16" s="65"/>
      <c r="I16" s="65"/>
      <c r="J16" s="65"/>
      <c r="K16" s="65"/>
      <c r="L16" s="65"/>
      <c r="M16" s="65"/>
      <c r="N16" s="65"/>
      <c r="O16" s="65"/>
      <c r="P16" s="65"/>
      <c r="Q16" s="65"/>
      <c r="R16" s="65"/>
      <c r="S16" s="65"/>
      <c r="T16" s="65"/>
      <c r="U16" s="65"/>
      <c r="V16" s="65"/>
      <c r="W16" s="65"/>
      <c r="X16" s="65"/>
      <c r="Y16" s="65"/>
      <c r="Z16" s="65"/>
      <c r="AA16" s="65"/>
    </row>
    <row r="17" spans="1:27">
      <c r="A17" s="154" t="s">
        <v>1994</v>
      </c>
      <c r="B17" s="2"/>
      <c r="C17" s="2"/>
      <c r="D17" s="2"/>
      <c r="E17" s="2"/>
      <c r="F17" s="270"/>
      <c r="G17" s="65"/>
      <c r="H17" s="65"/>
      <c r="I17" s="65"/>
      <c r="J17" s="65"/>
      <c r="K17" s="65"/>
      <c r="L17" s="65"/>
      <c r="M17" s="65"/>
      <c r="N17" s="65"/>
      <c r="O17" s="65"/>
      <c r="P17" s="65"/>
      <c r="Q17" s="65"/>
      <c r="R17" s="65"/>
      <c r="S17" s="65"/>
      <c r="T17" s="65"/>
      <c r="U17" s="65"/>
      <c r="V17" s="65"/>
      <c r="W17" s="65"/>
      <c r="X17" s="65"/>
      <c r="Y17" s="65"/>
      <c r="Z17" s="65"/>
      <c r="AA17" s="65"/>
    </row>
    <row r="18" spans="1:27">
      <c r="A18" s="154"/>
      <c r="B18" s="2"/>
      <c r="C18" s="2"/>
      <c r="D18" s="2"/>
      <c r="E18" s="2"/>
      <c r="F18" s="270"/>
      <c r="G18" s="65"/>
      <c r="H18" s="65"/>
      <c r="I18" s="65"/>
      <c r="J18" s="65"/>
      <c r="K18" s="65"/>
      <c r="L18" s="65"/>
      <c r="M18" s="65"/>
      <c r="N18" s="65"/>
      <c r="O18" s="65"/>
      <c r="P18" s="65"/>
      <c r="Q18" s="65"/>
      <c r="R18" s="65"/>
      <c r="S18" s="65"/>
      <c r="T18" s="65"/>
      <c r="U18" s="65"/>
      <c r="V18" s="65"/>
      <c r="W18" s="65"/>
      <c r="X18" s="65"/>
      <c r="Y18" s="65"/>
      <c r="Z18" s="65"/>
      <c r="AA18" s="65"/>
    </row>
    <row r="19" spans="1:27">
      <c r="A19" s="154" t="s">
        <v>1995</v>
      </c>
      <c r="B19" s="2"/>
      <c r="C19" s="2"/>
      <c r="D19" s="2"/>
      <c r="E19" s="2"/>
      <c r="F19" s="270"/>
      <c r="G19" s="65"/>
      <c r="H19" s="65"/>
      <c r="I19" s="65"/>
      <c r="J19" s="65"/>
      <c r="K19" s="65"/>
      <c r="L19" s="65"/>
      <c r="M19" s="65"/>
      <c r="N19" s="65"/>
      <c r="O19" s="65"/>
      <c r="P19" s="65"/>
      <c r="Q19" s="65"/>
      <c r="R19" s="65"/>
      <c r="S19" s="65"/>
      <c r="T19" s="65"/>
      <c r="U19" s="65"/>
      <c r="V19" s="65"/>
      <c r="W19" s="65"/>
      <c r="X19" s="65"/>
      <c r="Y19" s="65"/>
      <c r="Z19" s="65"/>
      <c r="AA19" s="65"/>
    </row>
    <row r="20" spans="1:27">
      <c r="A20" s="154" t="s">
        <v>1996</v>
      </c>
      <c r="B20" s="2"/>
      <c r="C20" s="2"/>
      <c r="D20" s="2"/>
      <c r="E20" s="2"/>
      <c r="F20" s="270"/>
      <c r="G20" s="65"/>
      <c r="H20" s="65"/>
      <c r="I20" s="65"/>
      <c r="J20" s="65"/>
      <c r="K20" s="65"/>
      <c r="L20" s="65"/>
      <c r="M20" s="65"/>
      <c r="N20" s="65"/>
      <c r="O20" s="65"/>
      <c r="P20" s="65"/>
      <c r="Q20" s="65"/>
      <c r="R20" s="65"/>
      <c r="S20" s="65"/>
      <c r="T20" s="65"/>
      <c r="U20" s="65"/>
      <c r="V20" s="65"/>
      <c r="W20" s="65"/>
      <c r="X20" s="65"/>
      <c r="Y20" s="65"/>
      <c r="Z20" s="65"/>
      <c r="AA20" s="65"/>
    </row>
    <row r="21" spans="1:27">
      <c r="A21" s="154"/>
      <c r="B21" s="2"/>
      <c r="C21" s="2"/>
      <c r="D21" s="2"/>
      <c r="E21" s="2"/>
      <c r="F21" s="270"/>
      <c r="G21" s="65"/>
      <c r="H21" s="65"/>
      <c r="I21" s="65"/>
      <c r="J21" s="65"/>
      <c r="K21" s="65"/>
      <c r="L21" s="65"/>
      <c r="M21" s="65"/>
      <c r="N21" s="65"/>
      <c r="O21" s="65"/>
      <c r="P21" s="65"/>
      <c r="Q21" s="65"/>
      <c r="R21" s="65"/>
      <c r="S21" s="65"/>
      <c r="T21" s="65"/>
      <c r="U21" s="65"/>
      <c r="V21" s="65"/>
      <c r="W21" s="65"/>
      <c r="X21" s="65"/>
      <c r="Y21" s="65"/>
      <c r="Z21" s="65"/>
      <c r="AA21" s="65"/>
    </row>
    <row r="22" spans="1:27">
      <c r="A22" s="154" t="s">
        <v>1997</v>
      </c>
      <c r="B22" s="2"/>
      <c r="C22" s="2"/>
      <c r="D22" s="2"/>
      <c r="E22" s="2"/>
      <c r="F22" s="270"/>
      <c r="G22" s="65"/>
      <c r="H22" s="65"/>
      <c r="I22" s="65"/>
      <c r="J22" s="65"/>
      <c r="K22" s="65"/>
      <c r="L22" s="65"/>
      <c r="M22" s="65"/>
      <c r="N22" s="65"/>
      <c r="O22" s="65"/>
      <c r="P22" s="65"/>
      <c r="Q22" s="65"/>
      <c r="R22" s="65"/>
      <c r="S22" s="65"/>
      <c r="T22" s="65"/>
      <c r="U22" s="65"/>
      <c r="V22" s="65"/>
      <c r="W22" s="65"/>
      <c r="X22" s="65"/>
      <c r="Y22" s="65"/>
      <c r="Z22" s="65"/>
      <c r="AA22" s="65"/>
    </row>
    <row r="23" spans="1:27">
      <c r="A23" s="154" t="s">
        <v>1998</v>
      </c>
      <c r="B23" s="2"/>
      <c r="C23" s="2"/>
      <c r="D23" s="2"/>
      <c r="E23" s="2"/>
      <c r="F23" s="270"/>
      <c r="G23" s="65"/>
      <c r="H23" s="65"/>
      <c r="I23" s="65"/>
      <c r="J23" s="65"/>
      <c r="K23" s="65"/>
      <c r="L23" s="65"/>
      <c r="M23" s="65"/>
      <c r="N23" s="65"/>
      <c r="O23" s="65"/>
      <c r="P23" s="65"/>
      <c r="Q23" s="65"/>
      <c r="R23" s="65"/>
      <c r="S23" s="65"/>
      <c r="T23" s="65"/>
      <c r="U23" s="65"/>
      <c r="V23" s="65"/>
      <c r="W23" s="65"/>
      <c r="X23" s="65"/>
      <c r="Y23" s="65"/>
      <c r="Z23" s="65"/>
      <c r="AA23" s="65"/>
    </row>
    <row r="24" spans="1:27">
      <c r="A24" s="154" t="s">
        <v>1999</v>
      </c>
      <c r="B24" s="2"/>
      <c r="C24" s="2"/>
      <c r="D24" s="2"/>
      <c r="E24" s="2"/>
      <c r="F24" s="270"/>
      <c r="G24" s="65"/>
      <c r="H24" s="65"/>
      <c r="I24" s="65"/>
      <c r="J24" s="65"/>
      <c r="K24" s="65"/>
      <c r="L24" s="65"/>
      <c r="M24" s="65"/>
      <c r="N24" s="65"/>
      <c r="O24" s="65"/>
      <c r="P24" s="65"/>
      <c r="Q24" s="65"/>
      <c r="R24" s="65"/>
      <c r="S24" s="65"/>
      <c r="T24" s="65"/>
      <c r="U24" s="65"/>
      <c r="V24" s="65"/>
      <c r="W24" s="65"/>
      <c r="X24" s="65"/>
      <c r="Y24" s="65"/>
      <c r="Z24" s="65"/>
      <c r="AA24" s="65"/>
    </row>
    <row r="25" spans="1:27">
      <c r="A25" s="154"/>
      <c r="B25" s="2"/>
      <c r="C25" s="2"/>
      <c r="D25" s="2"/>
      <c r="E25" s="2"/>
      <c r="F25" s="270"/>
      <c r="G25" s="65"/>
      <c r="H25" s="65"/>
      <c r="I25" s="65"/>
      <c r="J25" s="65"/>
      <c r="K25" s="65"/>
      <c r="L25" s="65"/>
      <c r="M25" s="65"/>
      <c r="N25" s="65"/>
      <c r="O25" s="65"/>
      <c r="P25" s="65"/>
      <c r="Q25" s="65"/>
      <c r="R25" s="65"/>
      <c r="S25" s="65"/>
      <c r="T25" s="65"/>
      <c r="U25" s="65"/>
      <c r="V25" s="65"/>
      <c r="W25" s="65"/>
      <c r="X25" s="65"/>
      <c r="Y25" s="65"/>
      <c r="Z25" s="65"/>
      <c r="AA25" s="65"/>
    </row>
    <row r="26" spans="1:27">
      <c r="A26" s="154" t="s">
        <v>2000</v>
      </c>
      <c r="B26" s="2"/>
      <c r="C26" s="2"/>
      <c r="D26" s="2"/>
      <c r="E26" s="2"/>
      <c r="F26" s="270"/>
      <c r="G26" s="65"/>
      <c r="H26" s="65"/>
      <c r="I26" s="65"/>
      <c r="J26" s="65"/>
      <c r="K26" s="65"/>
      <c r="L26" s="65"/>
      <c r="M26" s="65"/>
      <c r="N26" s="65"/>
      <c r="O26" s="65"/>
      <c r="P26" s="65"/>
      <c r="Q26" s="65"/>
      <c r="R26" s="65"/>
      <c r="S26" s="65"/>
      <c r="T26" s="65"/>
      <c r="U26" s="65"/>
      <c r="V26" s="65"/>
      <c r="W26" s="65"/>
      <c r="X26" s="65"/>
      <c r="Y26" s="65"/>
      <c r="Z26" s="65"/>
      <c r="AA26" s="65"/>
    </row>
    <row r="27" spans="1:27">
      <c r="A27" s="154" t="s">
        <v>2001</v>
      </c>
      <c r="B27" s="2"/>
      <c r="C27" s="2"/>
      <c r="D27" s="2"/>
      <c r="E27" s="2"/>
      <c r="F27" s="270"/>
      <c r="G27" s="65"/>
      <c r="H27" s="65"/>
      <c r="I27" s="65"/>
      <c r="J27" s="65"/>
      <c r="K27" s="65"/>
      <c r="L27" s="65"/>
      <c r="M27" s="65"/>
      <c r="N27" s="65"/>
      <c r="O27" s="65"/>
      <c r="P27" s="65"/>
      <c r="Q27" s="65"/>
      <c r="R27" s="65"/>
      <c r="S27" s="65"/>
      <c r="T27" s="65"/>
      <c r="U27" s="65"/>
      <c r="V27" s="65"/>
      <c r="W27" s="65"/>
      <c r="X27" s="65"/>
      <c r="Y27" s="65"/>
      <c r="Z27" s="65"/>
      <c r="AA27" s="65"/>
    </row>
    <row r="28" spans="1:27">
      <c r="A28" s="154" t="s">
        <v>2002</v>
      </c>
      <c r="B28" s="2"/>
      <c r="C28" s="2"/>
      <c r="D28" s="2"/>
      <c r="E28" s="2"/>
      <c r="F28" s="270"/>
      <c r="G28" s="65"/>
      <c r="H28" s="65"/>
      <c r="I28" s="65"/>
      <c r="J28" s="65"/>
      <c r="K28" s="65"/>
      <c r="L28" s="65"/>
      <c r="M28" s="65"/>
      <c r="N28" s="65"/>
      <c r="O28" s="65"/>
      <c r="P28" s="65"/>
      <c r="Q28" s="65"/>
      <c r="R28" s="65"/>
      <c r="S28" s="65"/>
      <c r="T28" s="65"/>
      <c r="U28" s="65"/>
      <c r="V28" s="65"/>
      <c r="W28" s="65"/>
      <c r="X28" s="65"/>
      <c r="Y28" s="65"/>
      <c r="Z28" s="65"/>
      <c r="AA28" s="65"/>
    </row>
    <row r="29" spans="1:27">
      <c r="A29" s="154"/>
      <c r="B29" s="2"/>
      <c r="C29" s="2"/>
      <c r="D29" s="2"/>
      <c r="E29" s="2"/>
      <c r="F29" s="270"/>
      <c r="G29" s="65"/>
      <c r="H29" s="65"/>
      <c r="I29" s="65"/>
      <c r="J29" s="65"/>
      <c r="K29" s="65"/>
      <c r="L29" s="65"/>
      <c r="M29" s="65"/>
      <c r="N29" s="65"/>
      <c r="O29" s="65"/>
      <c r="P29" s="65"/>
      <c r="Q29" s="65"/>
      <c r="R29" s="65"/>
      <c r="S29" s="65"/>
      <c r="T29" s="65"/>
      <c r="U29" s="65"/>
      <c r="V29" s="65"/>
      <c r="W29" s="65"/>
      <c r="X29" s="65"/>
      <c r="Y29" s="65"/>
      <c r="Z29" s="65"/>
      <c r="AA29" s="65"/>
    </row>
    <row r="30" spans="1:27">
      <c r="A30" s="154" t="s">
        <v>2003</v>
      </c>
      <c r="B30" s="2"/>
      <c r="C30" s="2"/>
      <c r="D30" s="2"/>
      <c r="E30" s="2"/>
      <c r="F30" s="270"/>
      <c r="G30" s="65"/>
      <c r="H30" s="65"/>
      <c r="I30" s="65"/>
      <c r="J30" s="65"/>
      <c r="K30" s="65"/>
      <c r="L30" s="65"/>
      <c r="M30" s="65"/>
      <c r="N30" s="65"/>
      <c r="O30" s="65"/>
      <c r="P30" s="65"/>
      <c r="Q30" s="65"/>
      <c r="R30" s="65"/>
      <c r="S30" s="65"/>
      <c r="T30" s="65"/>
      <c r="U30" s="65"/>
      <c r="V30" s="65"/>
      <c r="W30" s="65"/>
      <c r="X30" s="65"/>
      <c r="Y30" s="65"/>
      <c r="Z30" s="65"/>
      <c r="AA30" s="65"/>
    </row>
    <row r="31" spans="1:27">
      <c r="A31" s="154"/>
      <c r="B31" s="2"/>
      <c r="C31" s="2"/>
      <c r="D31" s="2"/>
      <c r="E31" s="2"/>
      <c r="F31" s="270"/>
      <c r="G31" s="65"/>
      <c r="H31" s="65"/>
      <c r="I31" s="65"/>
      <c r="J31" s="65"/>
      <c r="K31" s="65"/>
      <c r="L31" s="65"/>
      <c r="M31" s="65"/>
      <c r="N31" s="65"/>
      <c r="O31" s="65"/>
      <c r="P31" s="65"/>
      <c r="Q31" s="65"/>
      <c r="R31" s="65"/>
      <c r="S31" s="65"/>
      <c r="T31" s="65"/>
      <c r="U31" s="65"/>
      <c r="V31" s="65"/>
      <c r="W31" s="65"/>
      <c r="X31" s="65"/>
      <c r="Y31" s="65"/>
      <c r="Z31" s="65"/>
      <c r="AA31" s="65"/>
    </row>
    <row r="32" spans="1:27">
      <c r="A32" s="154" t="s">
        <v>2004</v>
      </c>
      <c r="B32" s="2"/>
      <c r="C32" s="2"/>
      <c r="D32" s="2"/>
      <c r="E32" s="2"/>
      <c r="F32" s="270"/>
      <c r="G32" s="65"/>
      <c r="H32" s="65"/>
      <c r="I32" s="65"/>
      <c r="J32" s="65"/>
      <c r="K32" s="65"/>
      <c r="L32" s="65"/>
      <c r="M32" s="65"/>
      <c r="N32" s="65"/>
      <c r="O32" s="65"/>
      <c r="P32" s="65"/>
      <c r="Q32" s="65"/>
      <c r="R32" s="65"/>
      <c r="S32" s="65"/>
      <c r="T32" s="65"/>
      <c r="U32" s="65"/>
      <c r="V32" s="65"/>
      <c r="W32" s="65"/>
      <c r="X32" s="65"/>
      <c r="Y32" s="65"/>
      <c r="Z32" s="65"/>
      <c r="AA32" s="65"/>
    </row>
    <row r="33" spans="1:27">
      <c r="A33" s="154"/>
      <c r="B33" s="2"/>
      <c r="C33" s="2"/>
      <c r="D33" s="2"/>
      <c r="E33" s="2"/>
      <c r="F33" s="270"/>
      <c r="G33" s="65"/>
      <c r="H33" s="65"/>
      <c r="I33" s="65"/>
      <c r="J33" s="65"/>
      <c r="K33" s="65"/>
      <c r="L33" s="65"/>
      <c r="M33" s="65"/>
      <c r="N33" s="65"/>
      <c r="O33" s="65"/>
      <c r="P33" s="65"/>
      <c r="Q33" s="65"/>
      <c r="R33" s="65"/>
      <c r="S33" s="65"/>
      <c r="T33" s="65"/>
      <c r="U33" s="65"/>
      <c r="V33" s="65"/>
      <c r="W33" s="65"/>
      <c r="X33" s="65"/>
      <c r="Y33" s="65"/>
      <c r="Z33" s="65"/>
      <c r="AA33" s="65"/>
    </row>
    <row r="34" spans="1:27">
      <c r="A34" s="154" t="s">
        <v>2005</v>
      </c>
      <c r="B34" s="2"/>
      <c r="C34" s="2"/>
      <c r="D34" s="2"/>
      <c r="E34" s="2"/>
      <c r="F34" s="270"/>
      <c r="G34" s="65"/>
      <c r="H34" s="65"/>
      <c r="I34" s="65"/>
      <c r="J34" s="65"/>
      <c r="K34" s="65"/>
      <c r="L34" s="65"/>
      <c r="M34" s="65"/>
      <c r="N34" s="65"/>
      <c r="O34" s="65"/>
      <c r="P34" s="65"/>
      <c r="Q34" s="65"/>
      <c r="R34" s="65"/>
      <c r="S34" s="65"/>
      <c r="T34" s="65"/>
      <c r="U34" s="65"/>
      <c r="V34" s="65"/>
      <c r="W34" s="65"/>
      <c r="X34" s="65"/>
      <c r="Y34" s="65"/>
      <c r="Z34" s="65"/>
      <c r="AA34" s="65"/>
    </row>
    <row r="35" spans="1:27">
      <c r="A35" s="154"/>
      <c r="B35" s="2"/>
      <c r="C35" s="2"/>
      <c r="D35" s="2"/>
      <c r="E35" s="2"/>
      <c r="F35" s="270"/>
      <c r="G35" s="65"/>
      <c r="H35" s="65"/>
      <c r="I35" s="65"/>
      <c r="J35" s="65"/>
      <c r="K35" s="65"/>
      <c r="L35" s="65"/>
      <c r="M35" s="65"/>
      <c r="N35" s="65"/>
      <c r="O35" s="65"/>
      <c r="P35" s="65"/>
      <c r="Q35" s="65"/>
      <c r="R35" s="65"/>
      <c r="S35" s="65"/>
      <c r="T35" s="65"/>
      <c r="U35" s="65"/>
      <c r="V35" s="65"/>
      <c r="W35" s="65"/>
      <c r="X35" s="65"/>
      <c r="Y35" s="65"/>
      <c r="Z35" s="65"/>
      <c r="AA35" s="65"/>
    </row>
    <row r="36" spans="1:27">
      <c r="A36" s="154" t="s">
        <v>2006</v>
      </c>
      <c r="B36" s="2"/>
      <c r="C36" s="2"/>
      <c r="D36" s="2"/>
      <c r="E36" s="2"/>
      <c r="F36" s="270"/>
      <c r="G36" s="65"/>
      <c r="H36" s="65"/>
      <c r="I36" s="65"/>
      <c r="J36" s="65"/>
      <c r="K36" s="65"/>
      <c r="L36" s="65"/>
      <c r="M36" s="65"/>
      <c r="N36" s="65"/>
      <c r="O36" s="65"/>
      <c r="P36" s="65"/>
      <c r="Q36" s="65"/>
      <c r="R36" s="65"/>
      <c r="S36" s="65"/>
      <c r="T36" s="65"/>
      <c r="U36" s="65"/>
      <c r="V36" s="65"/>
      <c r="W36" s="65"/>
      <c r="X36" s="65"/>
      <c r="Y36" s="65"/>
      <c r="Z36" s="65"/>
      <c r="AA36" s="65"/>
    </row>
    <row r="37" spans="1:27">
      <c r="A37" s="154"/>
      <c r="B37" s="2"/>
      <c r="C37" s="2"/>
      <c r="D37" s="2"/>
      <c r="E37" s="2"/>
      <c r="F37" s="270"/>
      <c r="G37" s="65"/>
      <c r="H37" s="65"/>
      <c r="I37" s="65"/>
      <c r="J37" s="65"/>
      <c r="K37" s="65"/>
      <c r="L37" s="65"/>
      <c r="M37" s="65"/>
      <c r="N37" s="65"/>
      <c r="O37" s="65"/>
      <c r="P37" s="65"/>
      <c r="Q37" s="65"/>
      <c r="R37" s="65"/>
      <c r="S37" s="65"/>
      <c r="T37" s="65"/>
      <c r="U37" s="65"/>
      <c r="V37" s="65"/>
      <c r="W37" s="65"/>
      <c r="X37" s="65"/>
      <c r="Y37" s="65"/>
      <c r="Z37" s="65"/>
      <c r="AA37" s="65"/>
    </row>
    <row r="38" spans="1:27">
      <c r="A38" s="271" t="s">
        <v>2007</v>
      </c>
      <c r="B38" s="272"/>
      <c r="C38" s="272"/>
      <c r="D38" s="272"/>
      <c r="E38" s="272"/>
      <c r="F38" s="273"/>
      <c r="G38" s="65"/>
      <c r="H38" s="65"/>
      <c r="I38" s="65"/>
      <c r="J38" s="65"/>
      <c r="K38" s="65"/>
      <c r="L38" s="65"/>
      <c r="M38" s="65"/>
      <c r="N38" s="65"/>
      <c r="O38" s="65"/>
      <c r="P38" s="65"/>
      <c r="Q38" s="65"/>
      <c r="R38" s="65"/>
      <c r="S38" s="65"/>
      <c r="T38" s="65"/>
      <c r="U38" s="65"/>
      <c r="V38" s="65"/>
      <c r="W38" s="65"/>
      <c r="X38" s="65"/>
      <c r="Y38" s="65"/>
      <c r="Z38" s="65"/>
      <c r="AA38" s="65"/>
    </row>
    <row r="39" spans="1:27">
      <c r="A39" s="274"/>
      <c r="B39" s="155"/>
      <c r="C39" s="155"/>
      <c r="D39" s="155"/>
      <c r="E39" s="155"/>
      <c r="F39" s="275"/>
      <c r="G39" s="65"/>
      <c r="H39" s="65"/>
      <c r="I39" s="65"/>
      <c r="J39" s="65"/>
      <c r="K39" s="65"/>
      <c r="L39" s="65"/>
      <c r="M39" s="65"/>
      <c r="N39" s="65"/>
      <c r="O39" s="65"/>
      <c r="P39" s="65"/>
      <c r="Q39" s="65"/>
      <c r="R39" s="65"/>
      <c r="S39" s="65"/>
      <c r="T39" s="65"/>
      <c r="U39" s="65"/>
      <c r="V39" s="65"/>
      <c r="W39" s="65"/>
      <c r="X39" s="65"/>
      <c r="Y39" s="65"/>
      <c r="Z39" s="65"/>
      <c r="AA39" s="65"/>
    </row>
    <row r="40" spans="1:27">
      <c r="A40" s="154" t="s">
        <v>2890</v>
      </c>
      <c r="B40" s="155"/>
      <c r="C40" s="155"/>
      <c r="D40" s="155"/>
      <c r="E40" s="155"/>
      <c r="F40" s="275"/>
      <c r="G40" s="65"/>
      <c r="H40" s="65"/>
      <c r="I40" s="65"/>
      <c r="J40" s="65"/>
      <c r="K40" s="65"/>
      <c r="L40" s="65"/>
      <c r="M40" s="65"/>
      <c r="N40" s="65"/>
      <c r="O40" s="65"/>
      <c r="P40" s="65"/>
      <c r="Q40" s="65"/>
      <c r="R40" s="65"/>
      <c r="S40" s="65"/>
      <c r="T40" s="65"/>
      <c r="U40" s="65"/>
      <c r="V40" s="65"/>
      <c r="W40" s="65"/>
      <c r="X40" s="65"/>
      <c r="Y40" s="65"/>
      <c r="Z40" s="65"/>
      <c r="AA40" s="65"/>
    </row>
    <row r="41" spans="1:27">
      <c r="A41" s="274"/>
      <c r="B41" s="155"/>
      <c r="C41" s="155"/>
      <c r="D41" s="155"/>
      <c r="E41" s="155"/>
      <c r="F41" s="275"/>
      <c r="G41" s="65"/>
      <c r="H41" s="65"/>
      <c r="I41" s="65"/>
      <c r="J41" s="65"/>
      <c r="K41" s="65"/>
      <c r="L41" s="65"/>
      <c r="M41" s="65"/>
      <c r="N41" s="65"/>
      <c r="O41" s="65"/>
      <c r="P41" s="65"/>
      <c r="Q41" s="65"/>
      <c r="R41" s="65"/>
      <c r="S41" s="65"/>
      <c r="T41" s="65"/>
      <c r="U41" s="65"/>
      <c r="V41" s="65"/>
      <c r="W41" s="65"/>
      <c r="X41" s="65"/>
      <c r="Y41" s="65"/>
      <c r="Z41" s="65"/>
      <c r="AA41" s="65"/>
    </row>
    <row r="42" spans="1:27">
      <c r="A42" s="154" t="s">
        <v>2891</v>
      </c>
      <c r="B42" s="155"/>
      <c r="C42" s="155"/>
      <c r="D42" s="155"/>
      <c r="E42" s="155"/>
      <c r="F42" s="275"/>
      <c r="G42" s="65"/>
      <c r="H42" s="65"/>
      <c r="I42" s="65"/>
      <c r="J42" s="65"/>
      <c r="K42" s="65"/>
      <c r="L42" s="65"/>
      <c r="M42" s="65"/>
      <c r="N42" s="65"/>
      <c r="O42" s="65"/>
      <c r="P42" s="65"/>
      <c r="Q42" s="65"/>
      <c r="R42" s="65"/>
      <c r="S42" s="65"/>
      <c r="T42" s="65"/>
      <c r="U42" s="65"/>
      <c r="V42" s="65"/>
      <c r="W42" s="65"/>
      <c r="X42" s="65"/>
      <c r="Y42" s="65"/>
      <c r="Z42" s="65"/>
      <c r="AA42" s="65"/>
    </row>
    <row r="43" spans="1:27" ht="47.25">
      <c r="A43" s="274"/>
      <c r="B43" s="1271" t="s">
        <v>2892</v>
      </c>
      <c r="C43" s="1272" t="s">
        <v>2893</v>
      </c>
      <c r="D43" s="1273" t="s">
        <v>2894</v>
      </c>
      <c r="E43" s="1272" t="s">
        <v>2895</v>
      </c>
      <c r="F43" s="275"/>
      <c r="G43" s="65"/>
      <c r="H43" s="65"/>
      <c r="I43" s="65"/>
      <c r="J43" s="65"/>
      <c r="K43" s="65"/>
      <c r="L43" s="65"/>
      <c r="M43" s="65"/>
      <c r="N43" s="65"/>
      <c r="O43" s="65"/>
      <c r="P43" s="65"/>
      <c r="Q43" s="65"/>
      <c r="R43" s="65"/>
      <c r="S43" s="65"/>
      <c r="T43" s="65"/>
      <c r="U43" s="65"/>
      <c r="V43" s="65"/>
      <c r="W43" s="65"/>
      <c r="X43" s="65"/>
      <c r="Y43" s="65"/>
      <c r="Z43" s="65"/>
      <c r="AA43" s="65"/>
    </row>
    <row r="44" spans="1:27">
      <c r="A44" s="274"/>
      <c r="B44" s="1274" t="s">
        <v>3426</v>
      </c>
      <c r="C44" s="1274" t="s">
        <v>2896</v>
      </c>
      <c r="D44" s="1275">
        <v>42736</v>
      </c>
      <c r="E44" s="1274"/>
      <c r="F44" s="275"/>
      <c r="G44" s="65"/>
      <c r="H44" s="65"/>
      <c r="I44" s="65"/>
      <c r="J44" s="65"/>
      <c r="K44" s="65"/>
      <c r="L44" s="65"/>
      <c r="M44" s="65"/>
      <c r="N44" s="65"/>
      <c r="O44" s="65"/>
      <c r="P44" s="65"/>
      <c r="Q44" s="65"/>
      <c r="R44" s="65"/>
      <c r="S44" s="65"/>
      <c r="T44" s="65"/>
      <c r="U44" s="65"/>
      <c r="V44" s="65"/>
      <c r="W44" s="65"/>
      <c r="X44" s="65"/>
      <c r="Y44" s="65"/>
      <c r="Z44" s="65"/>
      <c r="AA44" s="65"/>
    </row>
    <row r="45" spans="1:27">
      <c r="A45" s="274"/>
      <c r="B45" s="1274" t="s">
        <v>3424</v>
      </c>
      <c r="C45" s="1274" t="s">
        <v>1100</v>
      </c>
      <c r="D45" s="1275">
        <v>42750</v>
      </c>
      <c r="E45" s="1274"/>
      <c r="F45" s="275"/>
      <c r="G45" s="65"/>
      <c r="H45" s="65"/>
      <c r="I45" s="65"/>
      <c r="J45" s="65"/>
      <c r="K45" s="65"/>
      <c r="L45" s="65"/>
      <c r="M45" s="65"/>
      <c r="N45" s="65"/>
      <c r="O45" s="65"/>
      <c r="P45" s="65"/>
      <c r="Q45" s="65"/>
      <c r="R45" s="65"/>
      <c r="S45" s="65"/>
      <c r="T45" s="65"/>
      <c r="U45" s="65"/>
      <c r="V45" s="65"/>
      <c r="W45" s="65"/>
      <c r="X45" s="65"/>
      <c r="Y45" s="65"/>
      <c r="Z45" s="65"/>
      <c r="AA45" s="65"/>
    </row>
    <row r="46" spans="1:27">
      <c r="A46" s="274"/>
      <c r="B46" s="1274" t="s">
        <v>3500</v>
      </c>
      <c r="C46" s="1274" t="s">
        <v>2896</v>
      </c>
      <c r="D46" s="1275">
        <v>42835</v>
      </c>
      <c r="E46" s="1274"/>
      <c r="F46" s="275"/>
      <c r="G46" s="65"/>
      <c r="H46" s="65"/>
      <c r="I46" s="65"/>
      <c r="J46" s="65"/>
      <c r="K46" s="65"/>
      <c r="L46" s="65"/>
      <c r="M46" s="65"/>
      <c r="N46" s="65"/>
      <c r="O46" s="65"/>
      <c r="P46" s="65"/>
      <c r="Q46" s="65"/>
      <c r="R46" s="65"/>
      <c r="S46" s="65"/>
      <c r="T46" s="65"/>
      <c r="U46" s="65"/>
      <c r="V46" s="65"/>
      <c r="W46" s="65"/>
      <c r="X46" s="65"/>
      <c r="Y46" s="65"/>
      <c r="Z46" s="65"/>
      <c r="AA46" s="65"/>
    </row>
    <row r="47" spans="1:27" ht="18">
      <c r="A47" s="274"/>
      <c r="B47" s="1274" t="s">
        <v>3501</v>
      </c>
      <c r="C47" s="1274" t="s">
        <v>2896</v>
      </c>
      <c r="D47" s="1275">
        <v>42875</v>
      </c>
      <c r="E47" s="1916" t="s">
        <v>3602</v>
      </c>
      <c r="F47" s="275"/>
      <c r="G47" s="65"/>
      <c r="H47" s="65"/>
      <c r="I47" s="65"/>
      <c r="J47" s="65"/>
      <c r="K47" s="65"/>
      <c r="L47" s="65"/>
      <c r="M47" s="65"/>
      <c r="N47" s="65"/>
      <c r="O47" s="65"/>
      <c r="P47" s="65"/>
      <c r="Q47" s="65"/>
      <c r="R47" s="65"/>
      <c r="S47" s="65"/>
      <c r="T47" s="65"/>
      <c r="U47" s="65"/>
      <c r="V47" s="65"/>
      <c r="W47" s="65"/>
      <c r="X47" s="65"/>
      <c r="Y47" s="65"/>
      <c r="Z47" s="65"/>
      <c r="AA47" s="65"/>
    </row>
    <row r="48" spans="1:27">
      <c r="A48" s="274"/>
      <c r="B48" s="1274" t="s">
        <v>2897</v>
      </c>
      <c r="C48" s="1274" t="s">
        <v>2896</v>
      </c>
      <c r="D48" s="1275">
        <v>42845</v>
      </c>
      <c r="E48" s="1274"/>
      <c r="F48" s="275"/>
      <c r="G48" s="65"/>
      <c r="H48" s="65"/>
      <c r="I48" s="65"/>
      <c r="J48" s="65"/>
      <c r="K48" s="65"/>
      <c r="L48" s="65"/>
      <c r="M48" s="65"/>
      <c r="N48" s="65"/>
      <c r="O48" s="65"/>
      <c r="P48" s="65"/>
      <c r="Q48" s="65"/>
      <c r="R48" s="65"/>
      <c r="S48" s="65"/>
      <c r="T48" s="65"/>
      <c r="U48" s="65"/>
      <c r="V48" s="65"/>
      <c r="W48" s="65"/>
      <c r="X48" s="65"/>
      <c r="Y48" s="65"/>
      <c r="Z48" s="65"/>
      <c r="AA48" s="65"/>
    </row>
    <row r="49" spans="1:27">
      <c r="A49" s="274"/>
      <c r="B49" s="1274" t="s">
        <v>3502</v>
      </c>
      <c r="C49" s="1274" t="s">
        <v>2896</v>
      </c>
      <c r="D49" s="1275">
        <v>42901</v>
      </c>
      <c r="E49" s="1279"/>
      <c r="F49" s="275"/>
      <c r="G49" s="65"/>
      <c r="H49" s="65"/>
      <c r="I49" s="65"/>
      <c r="J49" s="65"/>
      <c r="K49" s="65"/>
      <c r="L49" s="65"/>
      <c r="M49" s="65"/>
      <c r="N49" s="65"/>
      <c r="O49" s="65"/>
      <c r="P49" s="65"/>
      <c r="Q49" s="65"/>
      <c r="R49" s="65"/>
      <c r="S49" s="65"/>
      <c r="T49" s="65"/>
      <c r="U49" s="65"/>
      <c r="V49" s="65"/>
      <c r="W49" s="65"/>
      <c r="X49" s="65"/>
      <c r="Y49" s="65"/>
      <c r="Z49" s="65"/>
      <c r="AA49" s="65"/>
    </row>
    <row r="50" spans="1:27">
      <c r="A50" s="274"/>
      <c r="B50" s="1274" t="s">
        <v>2897</v>
      </c>
      <c r="C50" s="1274" t="s">
        <v>2896</v>
      </c>
      <c r="D50" s="1275">
        <v>42870</v>
      </c>
      <c r="E50" s="1274"/>
      <c r="F50" s="275"/>
      <c r="G50" s="65"/>
      <c r="H50" s="65"/>
      <c r="I50" s="65"/>
      <c r="J50" s="65"/>
      <c r="K50" s="65"/>
      <c r="L50" s="65"/>
      <c r="M50" s="65"/>
      <c r="N50" s="65"/>
      <c r="O50" s="65"/>
      <c r="P50" s="65"/>
      <c r="Q50" s="65"/>
      <c r="R50" s="65"/>
      <c r="S50" s="65"/>
      <c r="T50" s="65"/>
      <c r="U50" s="65"/>
      <c r="V50" s="65"/>
      <c r="W50" s="65"/>
      <c r="X50" s="65"/>
      <c r="Y50" s="65"/>
      <c r="Z50" s="65"/>
      <c r="AA50" s="65"/>
    </row>
    <row r="51" spans="1:27">
      <c r="A51" s="274"/>
      <c r="B51" s="1274" t="s">
        <v>3423</v>
      </c>
      <c r="C51" s="1274" t="s">
        <v>1100</v>
      </c>
      <c r="D51" s="1275">
        <v>42917</v>
      </c>
      <c r="E51" s="1279"/>
      <c r="F51" s="275"/>
      <c r="G51" s="65"/>
      <c r="H51" s="65"/>
      <c r="I51" s="65"/>
      <c r="J51" s="65"/>
      <c r="K51" s="65"/>
      <c r="L51" s="65"/>
      <c r="M51" s="65"/>
      <c r="N51" s="65"/>
      <c r="O51" s="65"/>
      <c r="P51" s="65"/>
      <c r="Q51" s="65"/>
      <c r="R51" s="65"/>
      <c r="S51" s="65"/>
      <c r="T51" s="65"/>
      <c r="U51" s="65"/>
      <c r="V51" s="65"/>
      <c r="W51" s="65"/>
      <c r="X51" s="65"/>
      <c r="Y51" s="65"/>
      <c r="Z51" s="65"/>
      <c r="AA51" s="65"/>
    </row>
    <row r="52" spans="1:27">
      <c r="A52" s="274"/>
      <c r="B52" s="1274" t="s">
        <v>3503</v>
      </c>
      <c r="C52" s="1274" t="s">
        <v>2896</v>
      </c>
      <c r="D52" s="1275">
        <v>42917</v>
      </c>
      <c r="E52" s="1274"/>
      <c r="F52" s="275"/>
      <c r="G52" s="65"/>
      <c r="H52" s="65"/>
      <c r="I52" s="65"/>
      <c r="J52" s="65"/>
      <c r="K52" s="65"/>
      <c r="L52" s="65"/>
      <c r="M52" s="65"/>
      <c r="N52" s="65"/>
      <c r="O52" s="65"/>
      <c r="P52" s="65"/>
      <c r="Q52" s="65"/>
      <c r="R52" s="65"/>
      <c r="S52" s="65"/>
      <c r="T52" s="65"/>
      <c r="U52" s="65"/>
      <c r="V52" s="65"/>
      <c r="W52" s="65"/>
      <c r="X52" s="65"/>
      <c r="Y52" s="65"/>
      <c r="Z52" s="65"/>
      <c r="AA52" s="65"/>
    </row>
    <row r="53" spans="1:27">
      <c r="A53" s="274"/>
      <c r="B53" s="1274" t="s">
        <v>3504</v>
      </c>
      <c r="C53" s="1274" t="s">
        <v>2896</v>
      </c>
      <c r="D53" s="1275">
        <v>42975</v>
      </c>
      <c r="E53" s="1274"/>
      <c r="F53" s="275"/>
      <c r="G53" s="65"/>
      <c r="H53" s="65"/>
      <c r="I53" s="65"/>
      <c r="J53" s="65"/>
      <c r="K53" s="65"/>
      <c r="L53" s="65"/>
      <c r="M53" s="65"/>
      <c r="N53" s="65"/>
      <c r="O53" s="65"/>
      <c r="P53" s="65"/>
      <c r="Q53" s="65"/>
      <c r="R53" s="65"/>
      <c r="S53" s="65"/>
      <c r="T53" s="65"/>
      <c r="U53" s="65"/>
      <c r="V53" s="65"/>
      <c r="W53" s="65"/>
      <c r="X53" s="65"/>
      <c r="Y53" s="65"/>
      <c r="Z53" s="65"/>
      <c r="AA53" s="65"/>
    </row>
    <row r="54" spans="1:27">
      <c r="A54" s="274"/>
      <c r="B54" s="1274" t="s">
        <v>3424</v>
      </c>
      <c r="C54" s="1274" t="s">
        <v>1100</v>
      </c>
      <c r="D54" s="1275">
        <v>42993</v>
      </c>
      <c r="E54" s="1279"/>
      <c r="F54" s="275"/>
      <c r="G54" s="65"/>
      <c r="H54" s="65"/>
      <c r="I54" s="65"/>
      <c r="J54" s="65"/>
      <c r="K54" s="65"/>
      <c r="L54" s="65"/>
      <c r="M54" s="65"/>
      <c r="N54" s="65"/>
      <c r="O54" s="65"/>
      <c r="P54" s="65"/>
      <c r="Q54" s="65"/>
      <c r="R54" s="65"/>
      <c r="S54" s="65"/>
      <c r="T54" s="65"/>
      <c r="U54" s="65"/>
      <c r="V54" s="65"/>
      <c r="W54" s="65"/>
      <c r="X54" s="65"/>
      <c r="Y54" s="65"/>
      <c r="Z54" s="65"/>
      <c r="AA54" s="65"/>
    </row>
    <row r="55" spans="1:27">
      <c r="A55" s="274"/>
      <c r="B55" s="1274" t="s">
        <v>3505</v>
      </c>
      <c r="C55" s="1274" t="s">
        <v>2896</v>
      </c>
      <c r="D55" s="1275">
        <v>42979</v>
      </c>
      <c r="E55" s="1274"/>
      <c r="F55" s="275"/>
      <c r="G55" s="65"/>
      <c r="H55" s="65"/>
      <c r="I55" s="65"/>
      <c r="J55" s="65"/>
      <c r="K55" s="65"/>
      <c r="L55" s="65"/>
      <c r="M55" s="65"/>
      <c r="N55" s="65"/>
      <c r="O55" s="65"/>
      <c r="P55" s="65"/>
      <c r="Q55" s="65"/>
      <c r="R55" s="65"/>
      <c r="S55" s="65"/>
      <c r="T55" s="65"/>
      <c r="U55" s="65"/>
      <c r="V55" s="65"/>
      <c r="W55" s="65"/>
      <c r="X55" s="65"/>
      <c r="Y55" s="65"/>
      <c r="Z55" s="65"/>
      <c r="AA55" s="65"/>
    </row>
    <row r="56" spans="1:27">
      <c r="A56" s="274"/>
      <c r="B56" s="1274" t="s">
        <v>3424</v>
      </c>
      <c r="C56" s="1274" t="s">
        <v>1100</v>
      </c>
      <c r="D56" s="1275">
        <v>43010</v>
      </c>
      <c r="E56" s="1276"/>
      <c r="F56" s="275"/>
      <c r="G56" s="65"/>
      <c r="H56" s="65"/>
      <c r="I56" s="65"/>
      <c r="J56" s="65"/>
      <c r="K56" s="65"/>
      <c r="L56" s="65"/>
      <c r="M56" s="65"/>
      <c r="N56" s="65"/>
      <c r="O56" s="65"/>
      <c r="P56" s="65"/>
      <c r="Q56" s="65"/>
      <c r="R56" s="65"/>
      <c r="S56" s="65"/>
      <c r="T56" s="65"/>
      <c r="U56" s="65"/>
      <c r="V56" s="65"/>
      <c r="W56" s="65"/>
      <c r="X56" s="65"/>
      <c r="Y56" s="65"/>
      <c r="Z56" s="65"/>
      <c r="AA56" s="65"/>
    </row>
    <row r="57" spans="1:27" ht="18">
      <c r="A57" s="274"/>
      <c r="B57" s="1274" t="s">
        <v>3506</v>
      </c>
      <c r="C57" s="1274" t="s">
        <v>2896</v>
      </c>
      <c r="D57" s="1275">
        <v>43040</v>
      </c>
      <c r="E57" s="1916" t="s">
        <v>3602</v>
      </c>
      <c r="F57" s="275"/>
      <c r="G57" s="65"/>
      <c r="H57" s="65"/>
      <c r="I57" s="65"/>
      <c r="J57" s="65"/>
      <c r="K57" s="65"/>
      <c r="L57" s="65"/>
      <c r="M57" s="65"/>
      <c r="N57" s="65"/>
      <c r="O57" s="65"/>
      <c r="P57" s="65"/>
      <c r="Q57" s="65"/>
      <c r="R57" s="65"/>
      <c r="S57" s="65"/>
      <c r="T57" s="65"/>
      <c r="U57" s="65"/>
      <c r="V57" s="65"/>
      <c r="W57" s="65"/>
      <c r="X57" s="65"/>
      <c r="Y57" s="65"/>
      <c r="Z57" s="65"/>
      <c r="AA57" s="65"/>
    </row>
    <row r="58" spans="1:27">
      <c r="A58" s="274"/>
      <c r="B58" s="1274" t="s">
        <v>3425</v>
      </c>
      <c r="C58" s="1274" t="s">
        <v>2896</v>
      </c>
      <c r="D58" s="1275">
        <v>43040</v>
      </c>
      <c r="E58" s="1279"/>
      <c r="F58" s="275"/>
      <c r="G58" s="65"/>
      <c r="H58" s="65"/>
      <c r="I58" s="65"/>
      <c r="J58" s="65"/>
      <c r="K58" s="65"/>
      <c r="L58" s="65"/>
      <c r="M58" s="65"/>
      <c r="N58" s="65"/>
      <c r="O58" s="65"/>
      <c r="P58" s="65"/>
      <c r="Q58" s="65"/>
      <c r="R58" s="65"/>
      <c r="S58" s="65"/>
      <c r="T58" s="65"/>
      <c r="U58" s="65"/>
      <c r="V58" s="65"/>
      <c r="W58" s="65"/>
      <c r="X58" s="65"/>
      <c r="Y58" s="65"/>
      <c r="Z58" s="65"/>
      <c r="AA58" s="65"/>
    </row>
    <row r="59" spans="1:27">
      <c r="A59" s="274"/>
      <c r="B59" s="1277" t="s">
        <v>2897</v>
      </c>
      <c r="C59" s="1277" t="s">
        <v>2896</v>
      </c>
      <c r="D59" s="1275">
        <v>43035</v>
      </c>
      <c r="E59" s="1274"/>
      <c r="F59" s="275"/>
      <c r="G59" s="65"/>
      <c r="H59" s="65"/>
      <c r="I59" s="65"/>
      <c r="J59" s="65"/>
      <c r="K59" s="65"/>
      <c r="L59" s="65"/>
      <c r="M59" s="65"/>
      <c r="N59" s="65"/>
      <c r="O59" s="65"/>
      <c r="P59" s="65"/>
      <c r="Q59" s="65"/>
      <c r="R59" s="65"/>
      <c r="S59" s="65"/>
      <c r="T59" s="65"/>
      <c r="U59" s="65"/>
      <c r="V59" s="65"/>
      <c r="W59" s="65"/>
      <c r="X59" s="65"/>
      <c r="Y59" s="65"/>
      <c r="Z59" s="65"/>
      <c r="AA59" s="65"/>
    </row>
    <row r="60" spans="1:27">
      <c r="A60" s="274"/>
      <c r="B60" s="1274" t="s">
        <v>3507</v>
      </c>
      <c r="C60" s="1274" t="s">
        <v>2896</v>
      </c>
      <c r="D60" s="1275">
        <v>43040</v>
      </c>
      <c r="E60" s="1274"/>
      <c r="F60" s="275"/>
      <c r="G60" s="65"/>
      <c r="H60" s="65"/>
      <c r="I60" s="65"/>
      <c r="J60" s="65"/>
      <c r="K60" s="65"/>
      <c r="L60" s="65"/>
      <c r="M60" s="65"/>
      <c r="N60" s="65"/>
      <c r="O60" s="65"/>
      <c r="P60" s="65"/>
      <c r="Q60" s="65"/>
      <c r="R60" s="65"/>
      <c r="S60" s="65"/>
      <c r="T60" s="65"/>
      <c r="U60" s="65"/>
      <c r="V60" s="65"/>
      <c r="W60" s="65"/>
      <c r="X60" s="65"/>
      <c r="Y60" s="65"/>
      <c r="Z60" s="65"/>
      <c r="AA60" s="65"/>
    </row>
    <row r="61" spans="1:27">
      <c r="A61" s="274"/>
      <c r="B61" s="1274" t="s">
        <v>3508</v>
      </c>
      <c r="C61" s="1274" t="s">
        <v>2896</v>
      </c>
      <c r="D61" s="1275">
        <v>43070</v>
      </c>
      <c r="E61" s="1274"/>
      <c r="F61" s="275"/>
      <c r="G61" s="65"/>
      <c r="H61" s="65"/>
      <c r="I61" s="65"/>
      <c r="J61" s="65"/>
      <c r="K61" s="65"/>
      <c r="L61" s="65"/>
      <c r="M61" s="65"/>
      <c r="N61" s="65"/>
      <c r="O61" s="65"/>
      <c r="P61" s="65"/>
      <c r="Q61" s="65"/>
      <c r="R61" s="65"/>
      <c r="S61" s="65"/>
      <c r="T61" s="65"/>
      <c r="U61" s="65"/>
      <c r="V61" s="65"/>
      <c r="W61" s="65"/>
      <c r="X61" s="65"/>
      <c r="Y61" s="65"/>
      <c r="Z61" s="65"/>
      <c r="AA61" s="65"/>
    </row>
    <row r="62" spans="1:27" ht="15.75" thickBot="1">
      <c r="A62" s="276"/>
      <c r="B62" s="160"/>
      <c r="C62" s="160"/>
      <c r="D62" s="160"/>
      <c r="E62" s="160"/>
      <c r="F62" s="277"/>
      <c r="G62" s="65"/>
      <c r="H62" s="65"/>
      <c r="I62" s="65"/>
      <c r="J62" s="65"/>
      <c r="K62" s="65"/>
      <c r="L62" s="65"/>
      <c r="M62" s="65"/>
      <c r="N62" s="65"/>
      <c r="O62" s="65"/>
      <c r="P62" s="65"/>
      <c r="Q62" s="65"/>
      <c r="R62" s="65"/>
      <c r="S62" s="65"/>
      <c r="T62" s="65"/>
      <c r="U62" s="65"/>
      <c r="V62" s="65"/>
      <c r="W62" s="65"/>
      <c r="X62" s="65"/>
      <c r="Y62" s="65"/>
      <c r="Z62" s="65"/>
      <c r="AA62" s="65"/>
    </row>
    <row r="63" spans="1:27" ht="15.75">
      <c r="A63" s="2" t="s">
        <v>2390</v>
      </c>
      <c r="B63" s="1921" t="s">
        <v>3610</v>
      </c>
      <c r="C63" s="2"/>
      <c r="D63" s="2"/>
      <c r="E63" s="2"/>
      <c r="F63" s="2"/>
      <c r="G63" s="65"/>
      <c r="H63" s="65"/>
      <c r="I63" s="65"/>
      <c r="J63" s="65"/>
      <c r="K63" s="65"/>
      <c r="L63" s="65"/>
      <c r="M63" s="65"/>
      <c r="N63" s="65"/>
      <c r="O63" s="65"/>
      <c r="P63" s="65"/>
      <c r="Q63" s="65"/>
      <c r="R63" s="65"/>
      <c r="S63" s="65"/>
      <c r="T63" s="65"/>
      <c r="U63" s="65"/>
      <c r="V63" s="65"/>
      <c r="W63" s="65"/>
      <c r="X63" s="65"/>
      <c r="Y63" s="65"/>
      <c r="Z63" s="65"/>
      <c r="AA63" s="65"/>
    </row>
    <row r="64" spans="1:27">
      <c r="A64" s="2"/>
      <c r="B64" s="2"/>
      <c r="C64" s="2"/>
      <c r="D64" s="2"/>
      <c r="E64" s="2"/>
      <c r="F64" s="2"/>
      <c r="G64" s="65"/>
      <c r="H64" s="65"/>
      <c r="I64" s="65"/>
      <c r="J64" s="65"/>
      <c r="K64" s="65"/>
      <c r="L64" s="65"/>
      <c r="M64" s="65"/>
      <c r="N64" s="65"/>
      <c r="O64" s="65"/>
      <c r="P64" s="65"/>
      <c r="Q64" s="65"/>
      <c r="R64" s="65"/>
      <c r="S64" s="65"/>
      <c r="T64" s="65"/>
      <c r="U64" s="65"/>
      <c r="V64" s="65"/>
      <c r="W64" s="65"/>
      <c r="X64" s="65"/>
      <c r="Y64" s="65"/>
      <c r="Z64" s="65"/>
      <c r="AA64" s="65"/>
    </row>
    <row r="65" spans="1:27">
      <c r="A65" s="161" t="s">
        <v>73</v>
      </c>
      <c r="B65" s="161"/>
      <c r="C65" s="161"/>
      <c r="D65" s="161"/>
      <c r="E65" s="161"/>
      <c r="F65" s="161"/>
      <c r="G65" s="65"/>
      <c r="H65" s="65"/>
      <c r="I65" s="65"/>
      <c r="J65" s="65"/>
      <c r="K65" s="65"/>
      <c r="L65" s="65"/>
      <c r="M65" s="65"/>
      <c r="N65" s="65"/>
      <c r="O65" s="65"/>
      <c r="P65" s="65"/>
      <c r="Q65" s="65"/>
      <c r="R65" s="65"/>
      <c r="S65" s="65"/>
      <c r="T65" s="65"/>
      <c r="U65" s="65"/>
      <c r="V65" s="65"/>
      <c r="W65" s="65"/>
      <c r="X65" s="65"/>
      <c r="Y65" s="65"/>
      <c r="Z65" s="65"/>
      <c r="AA65" s="65"/>
    </row>
    <row r="66" spans="1:27">
      <c r="A66" s="2"/>
      <c r="B66" s="2"/>
      <c r="C66" s="2"/>
      <c r="D66" s="2"/>
      <c r="E66" s="2"/>
      <c r="F66" s="2"/>
      <c r="G66" s="65"/>
      <c r="H66" s="65"/>
      <c r="I66" s="65"/>
      <c r="J66" s="65"/>
      <c r="K66" s="65"/>
      <c r="L66" s="65"/>
      <c r="M66" s="65"/>
      <c r="N66" s="65"/>
      <c r="O66" s="65"/>
      <c r="P66" s="65"/>
      <c r="Q66" s="65"/>
      <c r="R66" s="65"/>
      <c r="S66" s="65"/>
      <c r="T66" s="65"/>
      <c r="U66" s="65"/>
      <c r="V66" s="65"/>
      <c r="W66" s="65"/>
      <c r="X66" s="65"/>
      <c r="Y66" s="65"/>
      <c r="Z66" s="65"/>
      <c r="AA66" s="65"/>
    </row>
    <row r="67" spans="1:27" ht="15.75" thickBot="1">
      <c r="A67" s="150" t="str">
        <f>'Data Sheet'!A54</f>
        <v>Annual Report of VERIZON NEW YORK INC.                                                                                           For the period ending DECEMBER 31, 2017</v>
      </c>
      <c r="B67" s="65"/>
      <c r="C67" s="65"/>
      <c r="D67" s="65"/>
      <c r="E67" s="65"/>
      <c r="F67" s="2"/>
      <c r="G67" s="65"/>
      <c r="H67" s="65"/>
      <c r="I67" s="65"/>
      <c r="J67" s="65"/>
      <c r="K67" s="65"/>
      <c r="L67" s="65"/>
      <c r="M67" s="65"/>
      <c r="N67" s="65"/>
      <c r="O67" s="65"/>
      <c r="P67" s="65"/>
      <c r="Q67" s="65"/>
      <c r="R67" s="65"/>
      <c r="S67" s="65"/>
      <c r="T67" s="65"/>
      <c r="U67" s="65"/>
      <c r="V67" s="65"/>
      <c r="W67" s="65"/>
      <c r="X67" s="65"/>
      <c r="Y67" s="65"/>
      <c r="Z67" s="65"/>
      <c r="AA67" s="65"/>
    </row>
    <row r="68" spans="1:27">
      <c r="A68" s="266"/>
      <c r="B68" s="163"/>
      <c r="C68" s="163"/>
      <c r="D68" s="163"/>
      <c r="E68" s="163"/>
      <c r="F68" s="267"/>
      <c r="G68" s="65"/>
      <c r="H68" s="65"/>
      <c r="I68" s="65"/>
      <c r="J68" s="65"/>
      <c r="K68" s="65"/>
      <c r="L68" s="65"/>
      <c r="M68" s="65"/>
      <c r="N68" s="65"/>
      <c r="O68" s="65"/>
      <c r="P68" s="65"/>
      <c r="Q68" s="65"/>
      <c r="R68" s="65"/>
      <c r="S68" s="65"/>
      <c r="T68" s="65"/>
      <c r="U68" s="65"/>
      <c r="V68" s="65"/>
      <c r="W68" s="65"/>
      <c r="X68" s="65"/>
      <c r="Y68" s="65"/>
      <c r="Z68" s="65"/>
      <c r="AA68" s="65"/>
    </row>
    <row r="69" spans="1:27" ht="15.75">
      <c r="A69" s="151" t="s">
        <v>2008</v>
      </c>
      <c r="B69" s="161"/>
      <c r="C69" s="161"/>
      <c r="D69" s="161"/>
      <c r="E69" s="161"/>
      <c r="F69" s="268"/>
      <c r="G69" s="65"/>
      <c r="H69" s="65"/>
      <c r="I69" s="65"/>
      <c r="J69" s="65"/>
      <c r="K69" s="65"/>
      <c r="L69" s="65"/>
      <c r="M69" s="65"/>
      <c r="N69" s="65"/>
      <c r="O69" s="65"/>
      <c r="P69" s="65"/>
      <c r="Q69" s="65"/>
      <c r="R69" s="65"/>
      <c r="S69" s="65"/>
      <c r="T69" s="65"/>
      <c r="U69" s="65"/>
      <c r="V69" s="65"/>
      <c r="W69" s="65"/>
      <c r="X69" s="65"/>
      <c r="Y69" s="65"/>
      <c r="Z69" s="65"/>
      <c r="AA69" s="65"/>
    </row>
    <row r="70" spans="1:27">
      <c r="A70" s="274"/>
      <c r="B70" s="1372"/>
      <c r="C70" s="155"/>
      <c r="D70" s="155"/>
      <c r="E70" s="155"/>
      <c r="F70" s="275"/>
      <c r="G70" s="65"/>
      <c r="H70" s="65"/>
      <c r="I70" s="65"/>
      <c r="J70" s="65"/>
      <c r="K70" s="65"/>
      <c r="L70" s="65"/>
      <c r="M70" s="65"/>
      <c r="N70" s="65"/>
      <c r="O70" s="65"/>
      <c r="P70" s="65"/>
      <c r="Q70" s="65"/>
      <c r="R70" s="65"/>
      <c r="S70" s="65"/>
      <c r="T70" s="65"/>
      <c r="U70" s="65"/>
      <c r="V70" s="65"/>
      <c r="W70" s="65"/>
      <c r="X70" s="65"/>
      <c r="Y70" s="65"/>
      <c r="Z70" s="65"/>
      <c r="AA70" s="65"/>
    </row>
    <row r="71" spans="1:27" ht="47.25">
      <c r="A71" s="274"/>
      <c r="B71" s="1271" t="s">
        <v>2892</v>
      </c>
      <c r="C71" s="1272" t="s">
        <v>2893</v>
      </c>
      <c r="D71" s="1273" t="s">
        <v>2894</v>
      </c>
      <c r="E71" s="1278" t="s">
        <v>2895</v>
      </c>
      <c r="F71" s="275"/>
      <c r="G71" s="65"/>
      <c r="H71" s="65"/>
      <c r="I71" s="65"/>
      <c r="J71" s="65"/>
      <c r="K71" s="65"/>
      <c r="L71" s="65"/>
      <c r="M71" s="65"/>
      <c r="N71" s="65"/>
      <c r="O71" s="65"/>
      <c r="P71" s="65"/>
      <c r="Q71" s="65"/>
      <c r="R71" s="65"/>
      <c r="S71" s="65"/>
      <c r="T71" s="65"/>
      <c r="U71" s="65"/>
      <c r="V71" s="65"/>
      <c r="W71" s="65"/>
      <c r="X71" s="65"/>
      <c r="Y71" s="65"/>
      <c r="Z71" s="65"/>
      <c r="AA71" s="65"/>
    </row>
    <row r="72" spans="1:27">
      <c r="A72" s="274"/>
      <c r="B72" s="1274" t="s">
        <v>3509</v>
      </c>
      <c r="C72" s="1274" t="s">
        <v>2896</v>
      </c>
      <c r="D72" s="1275">
        <v>43070</v>
      </c>
      <c r="E72" s="1274"/>
      <c r="F72" s="275"/>
      <c r="G72" s="65"/>
      <c r="H72" s="65"/>
      <c r="I72" s="65"/>
      <c r="J72" s="65"/>
      <c r="K72" s="65"/>
      <c r="L72" s="65"/>
      <c r="M72" s="65"/>
      <c r="N72" s="65"/>
      <c r="O72" s="65"/>
      <c r="P72" s="65"/>
      <c r="Q72" s="65"/>
      <c r="R72" s="65"/>
      <c r="S72" s="65"/>
      <c r="T72" s="65"/>
      <c r="U72" s="65"/>
      <c r="V72" s="65"/>
      <c r="W72" s="65"/>
      <c r="X72" s="65"/>
      <c r="Y72" s="65"/>
      <c r="Z72" s="65"/>
      <c r="AA72" s="65"/>
    </row>
    <row r="73" spans="1:27">
      <c r="A73" s="274"/>
      <c r="B73" s="1274" t="s">
        <v>3510</v>
      </c>
      <c r="C73" s="1274" t="s">
        <v>1100</v>
      </c>
      <c r="D73" s="1275">
        <v>43084</v>
      </c>
      <c r="E73" s="1274"/>
      <c r="F73" s="275"/>
      <c r="G73" s="65"/>
      <c r="H73" s="65"/>
      <c r="I73" s="65"/>
      <c r="J73" s="65"/>
      <c r="K73" s="65"/>
      <c r="L73" s="65"/>
      <c r="M73" s="65"/>
      <c r="N73" s="65"/>
      <c r="O73" s="65"/>
      <c r="P73" s="65"/>
      <c r="Q73" s="65"/>
      <c r="R73" s="65"/>
      <c r="S73" s="65"/>
      <c r="T73" s="65"/>
      <c r="U73" s="65"/>
      <c r="V73" s="65"/>
      <c r="W73" s="65"/>
      <c r="X73" s="65"/>
      <c r="Y73" s="65"/>
      <c r="Z73" s="65"/>
      <c r="AA73" s="65"/>
    </row>
    <row r="74" spans="1:27">
      <c r="A74" s="274"/>
      <c r="B74" s="1274" t="s">
        <v>2897</v>
      </c>
      <c r="C74" s="1274" t="s">
        <v>2896</v>
      </c>
      <c r="D74" s="1275">
        <v>43098</v>
      </c>
      <c r="E74" s="1274"/>
      <c r="F74" s="275"/>
      <c r="G74" s="65"/>
      <c r="H74" s="65"/>
      <c r="I74" s="65"/>
      <c r="J74" s="65"/>
      <c r="K74" s="65"/>
      <c r="L74" s="65"/>
      <c r="M74" s="65"/>
      <c r="N74" s="65"/>
      <c r="O74" s="65"/>
      <c r="P74" s="65"/>
      <c r="Q74" s="65"/>
      <c r="R74" s="65"/>
      <c r="S74" s="65"/>
      <c r="T74" s="65"/>
      <c r="U74" s="65"/>
      <c r="V74" s="65"/>
      <c r="W74" s="65"/>
      <c r="X74" s="65"/>
      <c r="Y74" s="65"/>
      <c r="Z74" s="65"/>
      <c r="AA74" s="65"/>
    </row>
    <row r="75" spans="1:27">
      <c r="A75" s="274"/>
      <c r="B75" s="1274"/>
      <c r="C75" s="1274"/>
      <c r="D75" s="1275"/>
      <c r="E75" s="1274"/>
      <c r="F75" s="275"/>
      <c r="G75" s="65"/>
      <c r="H75" s="65"/>
      <c r="I75" s="65"/>
      <c r="J75" s="65"/>
      <c r="K75" s="65"/>
      <c r="L75" s="65"/>
      <c r="M75" s="65"/>
      <c r="N75" s="65"/>
      <c r="O75" s="65"/>
      <c r="P75" s="65"/>
      <c r="Q75" s="65"/>
      <c r="R75" s="65"/>
      <c r="S75" s="65"/>
      <c r="T75" s="65"/>
      <c r="U75" s="65"/>
      <c r="V75" s="65"/>
      <c r="W75" s="65"/>
      <c r="X75" s="65"/>
      <c r="Y75" s="65"/>
      <c r="Z75" s="65"/>
      <c r="AA75" s="65"/>
    </row>
    <row r="76" spans="1:27">
      <c r="A76" s="274"/>
      <c r="B76" s="1274"/>
      <c r="C76" s="1274"/>
      <c r="D76" s="1275"/>
      <c r="E76" s="1274"/>
      <c r="F76" s="275"/>
      <c r="G76" s="65"/>
      <c r="H76" s="65"/>
      <c r="I76" s="65"/>
      <c r="J76" s="65"/>
      <c r="K76" s="65"/>
      <c r="L76" s="65"/>
      <c r="M76" s="65"/>
      <c r="N76" s="65"/>
      <c r="O76" s="65"/>
      <c r="P76" s="65"/>
      <c r="Q76" s="65"/>
      <c r="R76" s="65"/>
      <c r="S76" s="65"/>
      <c r="T76" s="65"/>
      <c r="U76" s="65"/>
      <c r="V76" s="65"/>
      <c r="W76" s="65"/>
      <c r="X76" s="65"/>
      <c r="Y76" s="65"/>
      <c r="Z76" s="65"/>
      <c r="AA76" s="65"/>
    </row>
    <row r="77" spans="1:27">
      <c r="A77" s="274"/>
      <c r="B77" s="1274"/>
      <c r="C77" s="1274"/>
      <c r="D77" s="1275"/>
      <c r="E77" s="1274"/>
      <c r="F77" s="275"/>
      <c r="G77" s="65"/>
      <c r="H77" s="65"/>
      <c r="I77" s="65"/>
      <c r="J77" s="65"/>
      <c r="K77" s="65"/>
      <c r="L77" s="65"/>
      <c r="M77" s="65"/>
      <c r="N77" s="65"/>
      <c r="O77" s="65"/>
      <c r="P77" s="65"/>
      <c r="Q77" s="65"/>
      <c r="R77" s="65"/>
      <c r="S77" s="65"/>
      <c r="T77" s="65"/>
      <c r="U77" s="65"/>
      <c r="V77" s="65"/>
      <c r="W77" s="65"/>
      <c r="X77" s="65"/>
      <c r="Y77" s="65"/>
      <c r="Z77" s="65"/>
      <c r="AA77" s="65"/>
    </row>
    <row r="78" spans="1:27" ht="18">
      <c r="A78" s="164" t="s">
        <v>2898</v>
      </c>
      <c r="B78" s="1281"/>
      <c r="C78" s="1281"/>
      <c r="D78" s="1282"/>
      <c r="E78" s="1283"/>
      <c r="F78" s="275"/>
      <c r="G78" s="65"/>
      <c r="H78" s="65"/>
      <c r="I78" s="65"/>
      <c r="J78" s="65"/>
      <c r="K78" s="65"/>
      <c r="L78" s="65"/>
      <c r="M78" s="65"/>
      <c r="N78" s="65"/>
      <c r="O78" s="65"/>
      <c r="P78" s="65"/>
      <c r="Q78" s="65"/>
      <c r="R78" s="65"/>
      <c r="S78" s="65"/>
      <c r="T78" s="65"/>
      <c r="U78" s="65"/>
      <c r="V78" s="65"/>
      <c r="W78" s="65"/>
      <c r="X78" s="65"/>
      <c r="Y78" s="65"/>
      <c r="Z78" s="65"/>
      <c r="AA78" s="65"/>
    </row>
    <row r="79" spans="1:27">
      <c r="A79" s="154" t="s">
        <v>3499</v>
      </c>
      <c r="B79" s="1281"/>
      <c r="C79" s="1281"/>
      <c r="D79" s="1282"/>
      <c r="E79" s="1283"/>
      <c r="F79" s="275"/>
      <c r="G79" s="65"/>
      <c r="H79" s="65"/>
      <c r="I79" s="65"/>
      <c r="J79" s="65"/>
      <c r="K79" s="65"/>
      <c r="L79" s="65"/>
      <c r="M79" s="65"/>
      <c r="N79" s="65"/>
      <c r="O79" s="65"/>
      <c r="P79" s="65"/>
      <c r="Q79" s="65"/>
      <c r="R79" s="65"/>
      <c r="S79" s="65"/>
      <c r="T79" s="65"/>
      <c r="U79" s="65"/>
      <c r="V79" s="65"/>
      <c r="W79" s="65"/>
      <c r="X79" s="65"/>
      <c r="Y79" s="65"/>
      <c r="Z79" s="65"/>
      <c r="AA79" s="65"/>
    </row>
    <row r="80" spans="1:27">
      <c r="A80" s="154" t="s">
        <v>3606</v>
      </c>
      <c r="B80" s="1281"/>
      <c r="C80" s="1281"/>
      <c r="D80" s="1282"/>
      <c r="E80" s="1283"/>
      <c r="F80" s="275"/>
      <c r="G80" s="65"/>
      <c r="H80" s="65"/>
      <c r="I80" s="65"/>
      <c r="J80" s="65"/>
      <c r="K80" s="65"/>
      <c r="L80" s="65"/>
      <c r="M80" s="65"/>
      <c r="N80" s="65"/>
      <c r="O80" s="65"/>
      <c r="P80" s="65"/>
      <c r="Q80" s="65"/>
      <c r="R80" s="65"/>
      <c r="S80" s="65"/>
      <c r="T80" s="65"/>
      <c r="U80" s="65"/>
      <c r="V80" s="65"/>
      <c r="W80" s="65"/>
      <c r="X80" s="65"/>
      <c r="Y80" s="65"/>
      <c r="Z80" s="65"/>
      <c r="AA80" s="65"/>
    </row>
    <row r="81" spans="1:27">
      <c r="A81" s="1025" t="s">
        <v>3321</v>
      </c>
      <c r="B81" s="1775"/>
      <c r="C81" s="1281"/>
      <c r="D81" s="1282"/>
      <c r="E81" s="1283"/>
      <c r="F81" s="275"/>
      <c r="G81" s="65"/>
      <c r="H81" s="65"/>
      <c r="I81" s="65"/>
      <c r="J81" s="65"/>
      <c r="K81" s="65"/>
      <c r="L81" s="65"/>
      <c r="M81" s="65"/>
      <c r="N81" s="65"/>
      <c r="O81" s="65"/>
      <c r="P81" s="65"/>
      <c r="Q81" s="65"/>
      <c r="R81" s="65"/>
      <c r="S81" s="65"/>
      <c r="T81" s="65"/>
      <c r="U81" s="65"/>
      <c r="V81" s="65"/>
      <c r="W81" s="65"/>
      <c r="X81" s="65"/>
      <c r="Y81" s="65"/>
      <c r="Z81" s="65"/>
      <c r="AA81" s="65"/>
    </row>
    <row r="82" spans="1:27">
      <c r="A82" s="154"/>
      <c r="B82" s="1281"/>
      <c r="C82" s="1281"/>
      <c r="D82" s="1282"/>
      <c r="E82" s="1283"/>
      <c r="F82" s="275"/>
      <c r="G82" s="65"/>
      <c r="H82" s="1011"/>
      <c r="I82" s="1011"/>
      <c r="J82" s="1011"/>
      <c r="K82" s="1011"/>
      <c r="L82" s="1011"/>
      <c r="M82" s="65"/>
      <c r="N82" s="65"/>
      <c r="O82" s="65"/>
      <c r="P82" s="65"/>
      <c r="Q82" s="65"/>
      <c r="R82" s="65"/>
      <c r="S82" s="65"/>
      <c r="T82" s="65"/>
      <c r="U82" s="65"/>
      <c r="V82" s="65"/>
      <c r="W82" s="65"/>
      <c r="X82" s="65"/>
      <c r="Y82" s="65"/>
      <c r="Z82" s="65"/>
      <c r="AA82" s="65"/>
    </row>
    <row r="83" spans="1:27" ht="18">
      <c r="A83" s="164" t="s">
        <v>2899</v>
      </c>
      <c r="B83" s="1281"/>
      <c r="C83" s="1281"/>
      <c r="D83" s="1282"/>
      <c r="E83" s="1283"/>
      <c r="F83" s="275"/>
      <c r="G83" s="65"/>
      <c r="H83" s="1011"/>
      <c r="I83" s="1011"/>
      <c r="J83" s="1011"/>
      <c r="K83" s="1011"/>
      <c r="L83" s="1011"/>
      <c r="M83" s="65"/>
      <c r="N83" s="65"/>
      <c r="O83" s="65"/>
      <c r="P83" s="65"/>
      <c r="Q83" s="65"/>
      <c r="R83" s="65"/>
      <c r="S83" s="65"/>
      <c r="T83" s="65"/>
      <c r="U83" s="65"/>
      <c r="V83" s="65"/>
      <c r="W83" s="65"/>
      <c r="X83" s="65"/>
      <c r="Y83" s="65"/>
      <c r="Z83" s="65"/>
      <c r="AA83" s="65"/>
    </row>
    <row r="84" spans="1:27" ht="18">
      <c r="A84" s="164"/>
      <c r="F84" s="275"/>
      <c r="G84" s="65"/>
      <c r="H84" s="1011"/>
      <c r="I84" s="1011"/>
      <c r="J84" s="1011"/>
      <c r="K84" s="1011"/>
      <c r="L84" s="1011"/>
      <c r="M84" s="65"/>
      <c r="N84" s="65"/>
      <c r="O84" s="65"/>
      <c r="P84" s="65"/>
      <c r="Q84" s="65"/>
      <c r="R84" s="65"/>
      <c r="S84" s="65"/>
      <c r="T84" s="65"/>
      <c r="U84" s="65"/>
      <c r="V84" s="65"/>
      <c r="W84" s="65"/>
      <c r="X84" s="65"/>
      <c r="Y84" s="65"/>
      <c r="Z84" s="65"/>
      <c r="AA84" s="65"/>
    </row>
    <row r="85" spans="1:27" ht="18">
      <c r="A85" s="164" t="s">
        <v>3529</v>
      </c>
      <c r="B85" s="1281"/>
      <c r="C85" s="1281"/>
      <c r="D85" s="1282"/>
      <c r="E85" s="1283"/>
      <c r="F85" s="275"/>
      <c r="G85" s="65"/>
      <c r="H85" s="1011"/>
      <c r="I85" s="1011"/>
      <c r="J85" s="1011"/>
      <c r="K85" s="1011"/>
      <c r="L85" s="1011"/>
      <c r="M85" s="65"/>
      <c r="N85" s="65"/>
      <c r="O85" s="65"/>
      <c r="P85" s="65"/>
      <c r="Q85" s="65"/>
      <c r="R85" s="65"/>
      <c r="S85" s="65"/>
      <c r="T85" s="65"/>
      <c r="U85" s="65"/>
      <c r="V85" s="65"/>
      <c r="W85" s="65"/>
      <c r="X85" s="65"/>
      <c r="Y85" s="65"/>
      <c r="Z85" s="65"/>
      <c r="AA85" s="65"/>
    </row>
    <row r="86" spans="1:27">
      <c r="A86" s="274"/>
      <c r="B86" s="1274"/>
      <c r="C86" s="1274"/>
      <c r="D86" s="1275"/>
      <c r="E86" s="1279"/>
      <c r="F86" s="275"/>
      <c r="G86" s="65"/>
      <c r="H86" s="1011"/>
      <c r="I86" s="1011"/>
      <c r="J86" s="1011"/>
      <c r="K86" s="1011"/>
      <c r="L86" s="1011"/>
      <c r="M86" s="65"/>
      <c r="N86" s="65"/>
      <c r="O86" s="65"/>
      <c r="P86" s="65"/>
      <c r="Q86" s="65"/>
      <c r="R86" s="65"/>
      <c r="S86" s="65"/>
      <c r="T86" s="65"/>
      <c r="U86" s="65"/>
      <c r="V86" s="65"/>
      <c r="W86" s="65"/>
      <c r="X86" s="65"/>
      <c r="Y86" s="65"/>
      <c r="Z86" s="65"/>
      <c r="AA86" s="65"/>
    </row>
    <row r="87" spans="1:27" ht="18">
      <c r="A87" s="164" t="s">
        <v>2900</v>
      </c>
      <c r="B87" s="1284"/>
      <c r="C87" s="1274"/>
      <c r="D87" s="1275"/>
      <c r="E87" s="1274"/>
      <c r="F87" s="275"/>
      <c r="G87" s="65"/>
      <c r="H87" s="1011"/>
      <c r="I87" s="1011"/>
      <c r="J87" s="1011"/>
      <c r="K87" s="1011"/>
      <c r="L87" s="1011"/>
      <c r="M87" s="65"/>
      <c r="N87" s="65"/>
      <c r="O87" s="65"/>
      <c r="P87" s="65"/>
      <c r="Q87" s="65"/>
      <c r="R87" s="65"/>
      <c r="S87" s="65"/>
      <c r="T87" s="65"/>
      <c r="U87" s="65"/>
      <c r="V87" s="65"/>
      <c r="W87" s="65"/>
      <c r="X87" s="65"/>
      <c r="Y87" s="65"/>
      <c r="Z87" s="65"/>
      <c r="AA87" s="65"/>
    </row>
    <row r="88" spans="1:27" ht="18">
      <c r="A88" s="1285"/>
      <c r="B88" s="1458"/>
      <c r="C88" s="1274"/>
      <c r="D88" s="1275"/>
      <c r="E88" s="1274"/>
      <c r="F88" s="275"/>
      <c r="G88" s="65"/>
      <c r="H88" s="1011"/>
      <c r="I88" s="1011"/>
      <c r="J88" s="1011"/>
      <c r="K88" s="1147"/>
      <c r="L88" s="1011"/>
      <c r="M88" s="65"/>
      <c r="N88" s="65"/>
      <c r="O88" s="65"/>
      <c r="P88" s="65"/>
      <c r="Q88" s="65"/>
      <c r="R88" s="65"/>
      <c r="S88" s="65"/>
      <c r="T88" s="65"/>
      <c r="U88" s="65"/>
      <c r="V88" s="65"/>
      <c r="W88" s="65"/>
      <c r="X88" s="65"/>
      <c r="Y88" s="65"/>
      <c r="Z88" s="65"/>
      <c r="AA88" s="65"/>
    </row>
    <row r="89" spans="1:27" ht="18">
      <c r="A89" s="164" t="s">
        <v>3322</v>
      </c>
      <c r="C89" s="1274"/>
      <c r="D89" s="1275"/>
      <c r="E89" s="1274"/>
      <c r="F89" s="275"/>
      <c r="G89" s="65"/>
      <c r="H89" s="1011"/>
      <c r="I89" s="1011"/>
      <c r="J89" s="1011"/>
      <c r="K89" s="1011"/>
      <c r="L89" s="1011"/>
      <c r="M89" s="65"/>
      <c r="N89" s="65"/>
      <c r="O89" s="65"/>
      <c r="P89" s="65"/>
      <c r="Q89" s="65"/>
      <c r="R89" s="65"/>
      <c r="S89" s="65"/>
      <c r="T89" s="65"/>
      <c r="U89" s="65"/>
      <c r="V89" s="65"/>
      <c r="W89" s="65"/>
      <c r="X89" s="65"/>
      <c r="Y89" s="65"/>
      <c r="Z89" s="65"/>
      <c r="AA89" s="65"/>
    </row>
    <row r="90" spans="1:27" ht="18">
      <c r="A90" s="164"/>
      <c r="C90" s="1274"/>
      <c r="D90" s="1275"/>
      <c r="E90" s="1274"/>
      <c r="F90" s="275"/>
      <c r="G90" s="65"/>
      <c r="H90" s="1011"/>
      <c r="I90" s="1011"/>
      <c r="J90" s="1011"/>
      <c r="K90" s="1011"/>
      <c r="L90" s="1011"/>
      <c r="M90" s="1011"/>
      <c r="N90" s="65"/>
      <c r="O90" s="65"/>
      <c r="P90" s="65"/>
      <c r="Q90" s="65"/>
      <c r="R90" s="65"/>
      <c r="S90" s="65"/>
      <c r="T90" s="65"/>
      <c r="U90" s="65"/>
      <c r="V90" s="65"/>
      <c r="W90" s="65"/>
      <c r="X90" s="65"/>
      <c r="Y90" s="65"/>
      <c r="Z90" s="65"/>
      <c r="AA90" s="65"/>
    </row>
    <row r="91" spans="1:27" ht="89.25">
      <c r="A91" s="1456"/>
      <c r="B91" s="1635" t="s">
        <v>3525</v>
      </c>
      <c r="C91" s="1274"/>
      <c r="D91" s="1275"/>
      <c r="E91" s="1274"/>
      <c r="F91" s="275"/>
      <c r="G91" s="65"/>
      <c r="H91" s="1011"/>
      <c r="I91" s="1011"/>
      <c r="J91" s="1011"/>
      <c r="K91" s="1011"/>
      <c r="L91" s="1011"/>
      <c r="M91" s="65"/>
      <c r="N91" s="65"/>
      <c r="O91" s="65"/>
      <c r="P91" s="65"/>
      <c r="Q91" s="65"/>
      <c r="R91" s="65"/>
      <c r="S91" s="65"/>
      <c r="T91" s="65"/>
      <c r="U91" s="65"/>
      <c r="V91" s="65"/>
      <c r="W91" s="65"/>
      <c r="X91" s="65"/>
      <c r="Y91" s="65"/>
      <c r="Z91" s="65"/>
      <c r="AA91" s="65"/>
    </row>
    <row r="92" spans="1:27">
      <c r="A92" s="1456"/>
      <c r="B92" s="130"/>
      <c r="C92" s="1274"/>
      <c r="D92" s="1275"/>
      <c r="E92" s="1274"/>
      <c r="F92" s="275"/>
      <c r="G92" s="65"/>
      <c r="H92" s="1011"/>
      <c r="I92" s="1011"/>
      <c r="J92" s="1011"/>
      <c r="K92" s="1011"/>
      <c r="L92" s="1011"/>
      <c r="M92" s="1011"/>
      <c r="N92" s="65"/>
      <c r="O92" s="65"/>
      <c r="P92" s="65"/>
      <c r="Q92" s="65"/>
      <c r="R92" s="65"/>
      <c r="S92" s="65"/>
      <c r="T92" s="65"/>
      <c r="U92" s="65"/>
      <c r="V92" s="65"/>
      <c r="W92" s="65"/>
      <c r="X92" s="65"/>
      <c r="Y92" s="65"/>
      <c r="Z92" s="65"/>
      <c r="AA92" s="65"/>
    </row>
    <row r="93" spans="1:27" ht="114.75">
      <c r="A93" s="1456"/>
      <c r="B93" s="1635" t="s">
        <v>3526</v>
      </c>
      <c r="C93" s="1274"/>
      <c r="D93" s="1275"/>
      <c r="E93" s="1274"/>
      <c r="F93" s="275"/>
      <c r="G93" s="65"/>
      <c r="H93" s="1011"/>
      <c r="I93" s="1011"/>
      <c r="J93" s="1011"/>
      <c r="K93" s="1011"/>
      <c r="L93" s="1011"/>
      <c r="M93" s="65"/>
      <c r="N93" s="65"/>
      <c r="O93" s="65"/>
      <c r="P93" s="65"/>
      <c r="Q93" s="65"/>
      <c r="R93" s="65"/>
      <c r="S93" s="65"/>
      <c r="T93" s="65"/>
      <c r="U93" s="65"/>
      <c r="V93" s="65"/>
      <c r="W93" s="65"/>
      <c r="X93" s="65"/>
      <c r="Y93" s="65"/>
      <c r="Z93" s="65"/>
      <c r="AA93" s="65"/>
    </row>
    <row r="94" spans="1:27" ht="18">
      <c r="A94" s="1285"/>
      <c r="B94" s="130"/>
      <c r="C94" s="1274"/>
      <c r="D94" s="1275"/>
      <c r="E94" s="1274"/>
      <c r="F94" s="275"/>
      <c r="G94" s="65"/>
      <c r="H94" s="1011"/>
      <c r="I94" s="1011"/>
      <c r="J94" s="1011"/>
      <c r="K94" s="1011"/>
      <c r="L94" s="1011"/>
      <c r="M94" s="65"/>
      <c r="N94" s="65"/>
      <c r="O94" s="65"/>
      <c r="P94" s="65"/>
      <c r="Q94" s="65"/>
      <c r="R94" s="65"/>
      <c r="S94" s="65"/>
      <c r="T94" s="65"/>
      <c r="U94" s="65"/>
      <c r="V94" s="65"/>
      <c r="W94" s="65"/>
      <c r="X94" s="65"/>
      <c r="Y94" s="65"/>
      <c r="Z94" s="65"/>
      <c r="AA94" s="65"/>
    </row>
    <row r="95" spans="1:27" ht="114.75">
      <c r="A95" s="1285"/>
      <c r="B95" s="1635" t="s">
        <v>3527</v>
      </c>
      <c r="C95" s="1274"/>
      <c r="D95" s="1275"/>
      <c r="E95" s="1274"/>
      <c r="F95" s="275"/>
      <c r="G95" s="65"/>
      <c r="H95" s="1011"/>
      <c r="I95" s="1011"/>
      <c r="J95" s="1011"/>
      <c r="K95" s="1011"/>
      <c r="L95" s="1011"/>
      <c r="M95" s="65"/>
      <c r="N95" s="65"/>
      <c r="O95" s="65"/>
      <c r="P95" s="65"/>
      <c r="Q95" s="65"/>
      <c r="R95" s="65"/>
      <c r="S95" s="65"/>
      <c r="T95" s="65"/>
      <c r="U95" s="65"/>
      <c r="V95" s="65"/>
      <c r="W95" s="65"/>
      <c r="X95" s="65"/>
      <c r="Y95" s="65"/>
      <c r="Z95" s="65"/>
      <c r="AA95" s="65"/>
    </row>
    <row r="96" spans="1:27" ht="18">
      <c r="A96" s="1285"/>
      <c r="B96" s="130"/>
      <c r="C96" s="1274"/>
      <c r="D96" s="1275"/>
      <c r="E96" s="1274"/>
      <c r="F96" s="275"/>
      <c r="G96" s="65"/>
      <c r="H96" s="1011"/>
      <c r="I96" s="1011"/>
      <c r="J96" s="1011"/>
      <c r="K96" s="1011"/>
      <c r="L96" s="1011"/>
      <c r="M96" s="65"/>
      <c r="N96" s="65"/>
      <c r="O96" s="65"/>
      <c r="P96" s="65"/>
      <c r="Q96" s="65"/>
      <c r="R96" s="65"/>
      <c r="S96" s="65"/>
      <c r="T96" s="65"/>
      <c r="U96" s="65"/>
      <c r="V96" s="65"/>
      <c r="W96" s="65"/>
      <c r="X96" s="65"/>
      <c r="Y96" s="65"/>
      <c r="Z96" s="65"/>
      <c r="AA96" s="65"/>
    </row>
    <row r="97" spans="1:27" ht="192">
      <c r="A97" s="1285"/>
      <c r="B97" s="1636" t="s">
        <v>3528</v>
      </c>
      <c r="C97" s="1274"/>
      <c r="D97" s="1275"/>
      <c r="E97" s="1274"/>
      <c r="F97" s="275"/>
      <c r="G97" s="65"/>
      <c r="H97" s="1011"/>
      <c r="I97" s="1011"/>
      <c r="J97" s="1011"/>
      <c r="K97" s="1011"/>
      <c r="L97" s="1011"/>
      <c r="M97" s="65"/>
      <c r="N97" s="65"/>
      <c r="O97" s="65"/>
      <c r="P97" s="65"/>
      <c r="Q97" s="65"/>
      <c r="R97" s="65"/>
      <c r="S97" s="65"/>
      <c r="T97" s="65"/>
      <c r="U97" s="65"/>
      <c r="V97" s="65"/>
      <c r="W97" s="65"/>
      <c r="X97" s="65"/>
      <c r="Y97" s="65"/>
      <c r="Z97" s="65"/>
      <c r="AA97" s="65"/>
    </row>
    <row r="98" spans="1:27" ht="18">
      <c r="A98" s="1285"/>
      <c r="C98" s="1274"/>
      <c r="D98" s="1275"/>
      <c r="E98" s="1274"/>
      <c r="F98" s="275"/>
      <c r="G98" s="65"/>
      <c r="H98" s="1147"/>
      <c r="I98" s="1011"/>
      <c r="J98" s="1011"/>
      <c r="K98" s="1011"/>
      <c r="L98" s="1011"/>
      <c r="M98" s="65"/>
      <c r="N98" s="65"/>
      <c r="O98" s="65"/>
      <c r="P98" s="65"/>
      <c r="Q98" s="65"/>
      <c r="R98" s="65"/>
      <c r="S98" s="65"/>
      <c r="T98" s="65"/>
      <c r="U98" s="65"/>
      <c r="V98" s="65"/>
      <c r="W98" s="65"/>
      <c r="X98" s="65"/>
      <c r="Y98" s="65"/>
      <c r="Z98" s="65"/>
      <c r="AA98" s="65"/>
    </row>
    <row r="99" spans="1:27" ht="18">
      <c r="A99" s="1285"/>
      <c r="B99" s="1635"/>
      <c r="C99" s="1274"/>
      <c r="D99" s="1275"/>
      <c r="E99" s="1274"/>
      <c r="F99" s="275"/>
      <c r="G99" s="65"/>
      <c r="H99" s="1011"/>
      <c r="I99" s="1011"/>
      <c r="J99" s="1011"/>
      <c r="K99" s="1885"/>
      <c r="L99" s="1011"/>
      <c r="M99" s="65"/>
      <c r="N99" s="65"/>
      <c r="O99" s="65"/>
      <c r="P99" s="65"/>
      <c r="Q99" s="65"/>
      <c r="R99" s="65"/>
      <c r="S99" s="65"/>
      <c r="T99" s="65"/>
      <c r="U99" s="65"/>
      <c r="V99" s="65"/>
      <c r="W99" s="65"/>
      <c r="X99" s="65"/>
      <c r="Y99" s="65"/>
      <c r="Z99" s="65"/>
      <c r="AA99" s="65"/>
    </row>
    <row r="100" spans="1:27">
      <c r="A100" s="274"/>
      <c r="B100" s="1274"/>
      <c r="C100" s="1274"/>
      <c r="D100" s="1275"/>
      <c r="E100" s="1274"/>
      <c r="F100" s="275"/>
      <c r="G100" s="65"/>
      <c r="H100" s="1011"/>
      <c r="I100" s="1011"/>
      <c r="J100" s="1011"/>
      <c r="K100" s="1011"/>
      <c r="L100" s="1011"/>
      <c r="M100" s="65"/>
      <c r="N100" s="65"/>
      <c r="O100" s="65"/>
      <c r="P100" s="65"/>
      <c r="Q100" s="65"/>
      <c r="R100" s="65"/>
      <c r="S100" s="65"/>
      <c r="T100" s="65"/>
      <c r="U100" s="65"/>
      <c r="V100" s="65"/>
      <c r="W100" s="65"/>
      <c r="X100" s="65"/>
      <c r="Y100" s="65"/>
      <c r="Z100" s="65"/>
      <c r="AA100" s="65"/>
    </row>
    <row r="101" spans="1:27">
      <c r="A101" s="274"/>
      <c r="B101" s="155"/>
      <c r="C101" s="155"/>
      <c r="D101" s="155"/>
      <c r="E101" s="155"/>
      <c r="F101" s="275"/>
      <c r="G101" s="65"/>
      <c r="H101" s="1011"/>
      <c r="I101" s="1011"/>
      <c r="J101" s="1011"/>
      <c r="K101" s="1011"/>
      <c r="L101" s="1011"/>
      <c r="M101" s="65"/>
      <c r="N101" s="65"/>
      <c r="O101" s="65"/>
      <c r="P101" s="65"/>
      <c r="Q101" s="65"/>
      <c r="R101" s="65"/>
      <c r="S101" s="65"/>
      <c r="T101" s="65"/>
      <c r="U101" s="65"/>
      <c r="V101" s="65"/>
      <c r="W101" s="65"/>
      <c r="X101" s="65"/>
      <c r="Y101" s="65"/>
      <c r="Z101" s="65"/>
      <c r="AA101" s="65"/>
    </row>
    <row r="102" spans="1:27">
      <c r="A102" s="274"/>
      <c r="B102" s="155"/>
      <c r="C102" s="155"/>
      <c r="D102" s="155"/>
      <c r="E102" s="155"/>
      <c r="F102" s="275"/>
      <c r="G102" s="65"/>
      <c r="H102" s="1011"/>
      <c r="I102" s="1011"/>
      <c r="J102" s="1011"/>
      <c r="K102" s="1011"/>
      <c r="L102" s="1011"/>
      <c r="M102" s="65"/>
      <c r="N102" s="65"/>
      <c r="O102" s="65"/>
      <c r="P102" s="65"/>
      <c r="Q102" s="65"/>
      <c r="R102" s="65"/>
      <c r="S102" s="65"/>
      <c r="T102" s="65"/>
      <c r="U102" s="65"/>
      <c r="V102" s="65"/>
      <c r="W102" s="65"/>
      <c r="X102" s="65"/>
      <c r="Y102" s="65"/>
      <c r="Z102" s="65"/>
      <c r="AA102" s="65"/>
    </row>
    <row r="103" spans="1:27">
      <c r="A103" s="274"/>
      <c r="B103" s="155"/>
      <c r="C103" s="155"/>
      <c r="D103" s="155"/>
      <c r="E103" s="155"/>
      <c r="F103" s="275"/>
      <c r="G103" s="65"/>
      <c r="H103" s="1011"/>
      <c r="I103" s="1011"/>
      <c r="J103" s="1011"/>
      <c r="K103" s="1011"/>
      <c r="L103" s="1011"/>
      <c r="M103" s="65"/>
      <c r="N103" s="65"/>
      <c r="O103" s="65"/>
      <c r="P103" s="65"/>
      <c r="Q103" s="65"/>
      <c r="R103" s="65"/>
      <c r="S103" s="65"/>
      <c r="T103" s="65"/>
      <c r="U103" s="65"/>
      <c r="V103" s="65"/>
      <c r="W103" s="65"/>
      <c r="X103" s="65"/>
      <c r="Y103" s="65"/>
      <c r="Z103" s="65"/>
      <c r="AA103" s="65"/>
    </row>
    <row r="104" spans="1:27">
      <c r="A104" s="274"/>
      <c r="B104" s="155"/>
      <c r="C104" s="155"/>
      <c r="D104" s="155"/>
      <c r="E104" s="155"/>
      <c r="F104" s="275"/>
      <c r="G104" s="65"/>
      <c r="H104" s="65"/>
      <c r="I104" s="65"/>
      <c r="J104" s="65"/>
      <c r="K104" s="65"/>
      <c r="L104" s="65"/>
      <c r="M104" s="65"/>
      <c r="N104" s="65"/>
      <c r="O104" s="65"/>
      <c r="P104" s="65"/>
      <c r="Q104" s="65"/>
      <c r="R104" s="65"/>
      <c r="S104" s="65"/>
      <c r="T104" s="65"/>
      <c r="U104" s="65"/>
      <c r="V104" s="65"/>
      <c r="W104" s="65"/>
      <c r="X104" s="65"/>
      <c r="Y104" s="65"/>
      <c r="Z104" s="65"/>
      <c r="AA104" s="65"/>
    </row>
    <row r="105" spans="1:27" ht="15.75" thickBot="1">
      <c r="A105" s="276"/>
      <c r="B105" s="160"/>
      <c r="C105" s="160"/>
      <c r="D105" s="160"/>
      <c r="E105" s="160"/>
      <c r="F105" s="277"/>
      <c r="G105" s="65"/>
      <c r="H105" s="65"/>
      <c r="I105" s="65"/>
      <c r="J105" s="65"/>
      <c r="K105" s="65"/>
      <c r="L105" s="65"/>
      <c r="M105" s="65"/>
      <c r="N105" s="65"/>
      <c r="O105" s="65"/>
      <c r="P105" s="65"/>
      <c r="Q105" s="65"/>
      <c r="R105" s="65"/>
      <c r="S105" s="65"/>
      <c r="T105" s="65"/>
      <c r="U105" s="65"/>
      <c r="V105" s="65"/>
      <c r="W105" s="65"/>
      <c r="X105" s="65"/>
      <c r="Y105" s="65"/>
      <c r="Z105" s="65"/>
      <c r="AA105" s="65"/>
    </row>
    <row r="106" spans="1:27">
      <c r="A106" s="2"/>
      <c r="B106" s="2"/>
      <c r="C106" s="2"/>
      <c r="D106" s="2"/>
      <c r="E106" s="2"/>
      <c r="F106" s="2" t="s">
        <v>2390</v>
      </c>
      <c r="G106" s="65"/>
      <c r="H106" s="65"/>
      <c r="I106" s="65"/>
      <c r="J106" s="65"/>
      <c r="K106" s="65"/>
      <c r="L106" s="65"/>
      <c r="M106" s="65"/>
      <c r="N106" s="65"/>
      <c r="O106" s="65"/>
      <c r="P106" s="65"/>
      <c r="Q106" s="65"/>
      <c r="R106" s="65"/>
      <c r="S106" s="65"/>
      <c r="T106" s="65"/>
      <c r="U106" s="65"/>
      <c r="V106" s="65"/>
      <c r="W106" s="65"/>
      <c r="X106" s="65"/>
      <c r="Y106" s="65"/>
      <c r="Z106" s="65"/>
      <c r="AA106" s="65"/>
    </row>
    <row r="107" spans="1:27">
      <c r="A107" s="2"/>
      <c r="B107" s="2"/>
      <c r="C107" s="2"/>
      <c r="D107" s="2"/>
      <c r="E107" s="2"/>
      <c r="F107" s="2"/>
      <c r="G107" s="65"/>
      <c r="H107" s="65"/>
      <c r="I107" s="65"/>
      <c r="J107" s="65"/>
      <c r="K107" s="65"/>
      <c r="L107" s="65"/>
      <c r="M107" s="65"/>
      <c r="N107" s="65"/>
      <c r="O107" s="65"/>
      <c r="P107" s="65"/>
      <c r="Q107" s="65"/>
      <c r="R107" s="65"/>
      <c r="S107" s="65"/>
      <c r="T107" s="65"/>
      <c r="U107" s="65"/>
      <c r="V107" s="65"/>
      <c r="W107" s="65"/>
      <c r="X107" s="65"/>
      <c r="Y107" s="65"/>
      <c r="Z107" s="65"/>
      <c r="AA107" s="65"/>
    </row>
    <row r="108" spans="1:27">
      <c r="A108" s="161" t="s">
        <v>74</v>
      </c>
      <c r="B108" s="161"/>
      <c r="C108" s="161"/>
      <c r="D108" s="161"/>
      <c r="E108" s="161"/>
      <c r="F108" s="161"/>
      <c r="G108" s="65"/>
      <c r="H108" s="65"/>
      <c r="I108" s="65"/>
      <c r="J108" s="65"/>
      <c r="K108" s="65"/>
      <c r="L108" s="65"/>
      <c r="M108" s="65"/>
      <c r="N108" s="65"/>
      <c r="O108" s="65"/>
      <c r="P108" s="65"/>
      <c r="Q108" s="65"/>
      <c r="R108" s="65"/>
      <c r="S108" s="65"/>
      <c r="T108" s="65"/>
      <c r="U108" s="65"/>
      <c r="V108" s="65"/>
      <c r="W108" s="65"/>
      <c r="X108" s="65"/>
      <c r="Y108" s="65"/>
      <c r="Z108" s="65"/>
      <c r="AA108" s="65"/>
    </row>
  </sheetData>
  <mergeCells count="1">
    <mergeCell ref="A5:F5"/>
  </mergeCells>
  <printOptions horizontalCentered="1" verticalCentered="1"/>
  <pageMargins left="0.5" right="0.5" top="0.5" bottom="0.5" header="0" footer="0"/>
  <pageSetup scale="60" fitToHeight="2" orientation="portrait" r:id="rId1"/>
  <headerFooter alignWithMargins="0"/>
  <rowBreaks count="1" manualBreakCount="1">
    <brk id="66" max="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5"/>
  <sheetViews>
    <sheetView topLeftCell="A103" zoomScale="75" zoomScaleNormal="75" workbookViewId="0">
      <selection activeCell="D19" sqref="D19"/>
    </sheetView>
  </sheetViews>
  <sheetFormatPr defaultColWidth="9.77734375" defaultRowHeight="15"/>
  <cols>
    <col min="1" max="1" width="4.77734375" customWidth="1"/>
    <col min="2" max="2" width="27.44140625" customWidth="1"/>
    <col min="3" max="3" width="15.77734375" customWidth="1"/>
    <col min="4" max="4" width="14.44140625" bestFit="1" customWidth="1"/>
    <col min="5" max="5" width="12.77734375" customWidth="1"/>
    <col min="6" max="7" width="15.5546875" bestFit="1" customWidth="1"/>
    <col min="8" max="8" width="16.77734375" bestFit="1" customWidth="1"/>
  </cols>
  <sheetData>
    <row r="1" spans="1:9" ht="15.75" thickBot="1">
      <c r="A1" s="64" t="str">
        <f>+CONAMEDATE6</f>
        <v>Annual Report of VERIZON NEW YORK INC.                                                                                                       For the period ending DECEMBER 31, 2017</v>
      </c>
      <c r="B1" s="65"/>
      <c r="C1" s="65"/>
      <c r="D1" s="65"/>
      <c r="E1" s="65"/>
      <c r="F1" s="65"/>
      <c r="G1" s="65"/>
      <c r="H1" s="65"/>
      <c r="I1" s="65"/>
    </row>
    <row r="2" spans="1:9" ht="23.25">
      <c r="A2" s="66" t="s">
        <v>711</v>
      </c>
      <c r="B2" s="67"/>
      <c r="C2" s="67"/>
      <c r="D2" s="67"/>
      <c r="E2" s="67"/>
      <c r="F2" s="67"/>
      <c r="G2" s="67"/>
      <c r="H2" s="1009"/>
      <c r="I2" s="65"/>
    </row>
    <row r="3" spans="1:9" ht="15.75">
      <c r="A3" s="278" t="s">
        <v>2009</v>
      </c>
      <c r="B3" s="105"/>
      <c r="C3" s="105"/>
      <c r="D3" s="105"/>
      <c r="E3" s="105"/>
      <c r="F3" s="105"/>
      <c r="G3" s="105"/>
      <c r="H3" s="152"/>
      <c r="I3" s="65"/>
    </row>
    <row r="4" spans="1:9">
      <c r="A4" s="72"/>
      <c r="B4" s="65"/>
      <c r="C4" s="65"/>
      <c r="D4" s="65"/>
      <c r="E4" s="65"/>
      <c r="F4" s="65"/>
      <c r="G4" s="65"/>
      <c r="H4" s="73"/>
      <c r="I4" s="65"/>
    </row>
    <row r="5" spans="1:9">
      <c r="A5" s="72" t="s">
        <v>2010</v>
      </c>
      <c r="B5" s="65"/>
      <c r="C5" s="65"/>
      <c r="D5" s="65"/>
      <c r="E5" s="65"/>
      <c r="F5" s="65"/>
      <c r="G5" s="65"/>
      <c r="H5" s="73"/>
      <c r="I5" s="65"/>
    </row>
    <row r="6" spans="1:9">
      <c r="A6" s="72" t="s">
        <v>2011</v>
      </c>
      <c r="B6" s="65"/>
      <c r="C6" s="65"/>
      <c r="D6" s="65"/>
      <c r="E6" s="65"/>
      <c r="F6" s="65"/>
      <c r="G6" s="65"/>
      <c r="H6" s="73"/>
      <c r="I6" s="65"/>
    </row>
    <row r="7" spans="1:9">
      <c r="A7" s="72"/>
      <c r="B7" s="65"/>
      <c r="C7" s="65"/>
      <c r="D7" s="65"/>
      <c r="E7" s="65"/>
      <c r="F7" s="65"/>
      <c r="G7" s="65"/>
      <c r="H7" s="73"/>
      <c r="I7" s="65"/>
    </row>
    <row r="8" spans="1:9">
      <c r="A8" s="72" t="s">
        <v>2012</v>
      </c>
      <c r="B8" s="65"/>
      <c r="C8" s="65"/>
      <c r="D8" s="65"/>
      <c r="E8" s="65"/>
      <c r="F8" s="65"/>
      <c r="G8" s="65"/>
      <c r="H8" s="73"/>
      <c r="I8" s="65"/>
    </row>
    <row r="9" spans="1:9">
      <c r="A9" s="72"/>
      <c r="B9" s="65"/>
      <c r="C9" s="65"/>
      <c r="D9" s="65"/>
      <c r="E9" s="65"/>
      <c r="F9" s="65"/>
      <c r="G9" s="65"/>
      <c r="H9" s="73"/>
      <c r="I9" s="65"/>
    </row>
    <row r="10" spans="1:9">
      <c r="A10" s="72" t="s">
        <v>1073</v>
      </c>
      <c r="B10" s="65"/>
      <c r="C10" s="65"/>
      <c r="D10" s="65"/>
      <c r="E10" s="65"/>
      <c r="F10" s="65"/>
      <c r="G10" s="65"/>
      <c r="H10" s="73"/>
      <c r="I10" s="65"/>
    </row>
    <row r="11" spans="1:9">
      <c r="A11" s="72"/>
      <c r="B11" s="65"/>
      <c r="C11" s="65"/>
      <c r="D11" s="65"/>
      <c r="E11" s="65"/>
      <c r="F11" s="65"/>
      <c r="G11" s="65"/>
      <c r="H11" s="73"/>
      <c r="I11" s="65"/>
    </row>
    <row r="12" spans="1:9">
      <c r="A12" s="72" t="s">
        <v>1074</v>
      </c>
      <c r="B12" s="65"/>
      <c r="C12" s="65"/>
      <c r="D12" s="65"/>
      <c r="E12" s="65"/>
      <c r="F12" s="65"/>
      <c r="G12" s="65"/>
      <c r="H12" s="73"/>
      <c r="I12" s="65"/>
    </row>
    <row r="13" spans="1:9">
      <c r="A13" s="72" t="s">
        <v>1075</v>
      </c>
      <c r="B13" s="65"/>
      <c r="C13" s="65"/>
      <c r="D13" s="65"/>
      <c r="E13" s="65"/>
      <c r="F13" s="65"/>
      <c r="G13" s="65"/>
      <c r="H13" s="73"/>
      <c r="I13" s="65"/>
    </row>
    <row r="14" spans="1:9">
      <c r="A14" s="206" t="s">
        <v>1076</v>
      </c>
      <c r="B14" s="207"/>
      <c r="C14" s="207"/>
      <c r="D14" s="207"/>
      <c r="E14" s="207"/>
      <c r="F14" s="207"/>
      <c r="G14" s="207"/>
      <c r="H14" s="208"/>
      <c r="I14" s="65"/>
    </row>
    <row r="15" spans="1:9">
      <c r="A15" s="96"/>
      <c r="B15" s="175"/>
      <c r="C15" s="175"/>
      <c r="D15" s="175"/>
      <c r="E15" s="183" t="s">
        <v>46</v>
      </c>
      <c r="F15" s="183" t="s">
        <v>1077</v>
      </c>
      <c r="G15" s="183" t="s">
        <v>1078</v>
      </c>
      <c r="H15" s="73"/>
      <c r="I15" s="65"/>
    </row>
    <row r="16" spans="1:9">
      <c r="A16" s="90" t="s">
        <v>1079</v>
      </c>
      <c r="B16" s="183" t="s">
        <v>551</v>
      </c>
      <c r="C16" s="183" t="s">
        <v>47</v>
      </c>
      <c r="D16" s="183" t="s">
        <v>1080</v>
      </c>
      <c r="E16" s="183" t="s">
        <v>1081</v>
      </c>
      <c r="F16" s="183" t="s">
        <v>1082</v>
      </c>
      <c r="G16" s="183" t="s">
        <v>1083</v>
      </c>
      <c r="H16" s="138" t="s">
        <v>46</v>
      </c>
      <c r="I16" s="65"/>
    </row>
    <row r="17" spans="1:9">
      <c r="A17" s="82" t="s">
        <v>48</v>
      </c>
      <c r="B17" s="279" t="s">
        <v>462</v>
      </c>
      <c r="C17" s="279" t="s">
        <v>463</v>
      </c>
      <c r="D17" s="279" t="s">
        <v>464</v>
      </c>
      <c r="E17" s="279" t="s">
        <v>62</v>
      </c>
      <c r="F17" s="279" t="s">
        <v>63</v>
      </c>
      <c r="G17" s="279" t="s">
        <v>64</v>
      </c>
      <c r="H17" s="280" t="s">
        <v>65</v>
      </c>
      <c r="I17" s="65"/>
    </row>
    <row r="18" spans="1:9" ht="15.95" customHeight="1">
      <c r="A18" s="96"/>
      <c r="B18" s="281" t="s">
        <v>1084</v>
      </c>
      <c r="C18" s="175"/>
      <c r="D18" s="175"/>
      <c r="E18" s="175"/>
      <c r="F18" s="175"/>
      <c r="G18" s="175"/>
      <c r="H18" s="73"/>
      <c r="I18" s="65"/>
    </row>
    <row r="19" spans="1:9" ht="15.95" customHeight="1">
      <c r="A19" s="90" t="s">
        <v>467</v>
      </c>
      <c r="B19" s="175" t="s">
        <v>1085</v>
      </c>
      <c r="C19" s="1871">
        <v>843562737.2700001</v>
      </c>
      <c r="D19" s="1872"/>
      <c r="E19" s="1872"/>
      <c r="F19" s="283">
        <f>+C19-D19-E19</f>
        <v>843562737.2700001</v>
      </c>
      <c r="G19" s="283">
        <v>840164969.28000009</v>
      </c>
      <c r="H19" s="284">
        <f>+F19-G19</f>
        <v>3397767.9900000095</v>
      </c>
      <c r="I19" s="65"/>
    </row>
    <row r="20" spans="1:9" ht="15.95" customHeight="1">
      <c r="A20" s="90" t="s">
        <v>825</v>
      </c>
      <c r="B20" s="175" t="s">
        <v>1086</v>
      </c>
      <c r="C20" s="1873">
        <v>2296968594.0900002</v>
      </c>
      <c r="D20" s="1874"/>
      <c r="E20" s="1874"/>
      <c r="F20" s="283">
        <f t="shared" ref="F20:F26" si="0">+C20-D20-E20</f>
        <v>2296968594.0900002</v>
      </c>
      <c r="G20" s="188">
        <v>30085430.160000019</v>
      </c>
      <c r="H20" s="284">
        <f t="shared" ref="H20:H26" si="1">+F20-G20</f>
        <v>2266883163.9300003</v>
      </c>
      <c r="I20" s="65"/>
    </row>
    <row r="21" spans="1:9" ht="15.95" customHeight="1">
      <c r="A21" s="90" t="s">
        <v>1067</v>
      </c>
      <c r="B21" s="175" t="s">
        <v>1087</v>
      </c>
      <c r="C21" s="1873">
        <v>60432008.079999998</v>
      </c>
      <c r="D21" s="1874"/>
      <c r="E21" s="1874"/>
      <c r="F21" s="283">
        <f t="shared" si="0"/>
        <v>60432008.079999998</v>
      </c>
      <c r="G21" s="188">
        <v>56683027.289999999</v>
      </c>
      <c r="H21" s="284">
        <f t="shared" si="1"/>
        <v>3748980.7899999991</v>
      </c>
      <c r="I21" s="65"/>
    </row>
    <row r="22" spans="1:9" ht="15.95" customHeight="1">
      <c r="A22" s="90" t="s">
        <v>71</v>
      </c>
      <c r="B22" s="175" t="s">
        <v>1088</v>
      </c>
      <c r="C22" s="1875">
        <v>265347000.1400001</v>
      </c>
      <c r="D22" s="1874">
        <v>0</v>
      </c>
      <c r="E22" s="1874"/>
      <c r="F22" s="283">
        <f t="shared" si="0"/>
        <v>265347000.1400001</v>
      </c>
      <c r="G22" s="188">
        <v>168343712.05616876</v>
      </c>
      <c r="H22" s="284">
        <f t="shared" si="1"/>
        <v>97003288.08383134</v>
      </c>
      <c r="I22" s="65"/>
    </row>
    <row r="23" spans="1:9" ht="15.95" customHeight="1">
      <c r="A23" s="90" t="s">
        <v>72</v>
      </c>
      <c r="B23" s="175" t="s">
        <v>1089</v>
      </c>
      <c r="C23" s="1886">
        <v>254467.72</v>
      </c>
      <c r="D23" s="1874"/>
      <c r="E23" s="1874"/>
      <c r="F23" s="283">
        <f t="shared" si="0"/>
        <v>254467.72</v>
      </c>
      <c r="G23" s="188">
        <v>254467.72</v>
      </c>
      <c r="H23" s="284">
        <f t="shared" si="1"/>
        <v>0</v>
      </c>
      <c r="I23" s="65"/>
    </row>
    <row r="24" spans="1:9" ht="15.95" customHeight="1">
      <c r="A24" s="90" t="s">
        <v>476</v>
      </c>
      <c r="B24" s="175" t="s">
        <v>1090</v>
      </c>
      <c r="C24" s="1876">
        <v>1547573945.9099998</v>
      </c>
      <c r="D24" s="1877">
        <v>1547573945.9099998</v>
      </c>
      <c r="E24" s="1877"/>
      <c r="F24" s="197">
        <f t="shared" si="0"/>
        <v>0</v>
      </c>
      <c r="G24" s="197">
        <v>0</v>
      </c>
      <c r="H24" s="197">
        <f t="shared" si="1"/>
        <v>0</v>
      </c>
      <c r="I24" s="65"/>
    </row>
    <row r="25" spans="1:9" ht="15.95" customHeight="1">
      <c r="A25" s="90" t="s">
        <v>479</v>
      </c>
      <c r="B25" s="175" t="s">
        <v>1091</v>
      </c>
      <c r="C25" s="1549">
        <f t="shared" ref="C25:H25" si="2">SUM(C19:C24)</f>
        <v>5014138753.2099991</v>
      </c>
      <c r="D25" s="285">
        <f t="shared" si="2"/>
        <v>1547573945.9099998</v>
      </c>
      <c r="E25" s="285">
        <f t="shared" si="2"/>
        <v>0</v>
      </c>
      <c r="F25" s="285">
        <f t="shared" si="2"/>
        <v>3466564807.2999997</v>
      </c>
      <c r="G25" s="285">
        <f t="shared" si="2"/>
        <v>1095531606.5061688</v>
      </c>
      <c r="H25" s="250">
        <f t="shared" si="2"/>
        <v>2371033200.7938313</v>
      </c>
      <c r="I25" s="65"/>
    </row>
    <row r="26" spans="1:9" ht="15.95" customHeight="1">
      <c r="A26" s="90" t="s">
        <v>2076</v>
      </c>
      <c r="B26" s="175" t="s">
        <v>1092</v>
      </c>
      <c r="C26" s="1550">
        <v>28068330.029999997</v>
      </c>
      <c r="D26" s="197">
        <v>1539126.8771950502</v>
      </c>
      <c r="E26" s="197"/>
      <c r="F26" s="283">
        <f t="shared" si="0"/>
        <v>26529203.152804948</v>
      </c>
      <c r="G26" s="197">
        <v>17569773.014860075</v>
      </c>
      <c r="H26" s="284">
        <f t="shared" si="1"/>
        <v>8959430.1379448734</v>
      </c>
      <c r="I26" s="65"/>
    </row>
    <row r="27" spans="1:9" ht="15.95" customHeight="1">
      <c r="A27" s="90" t="s">
        <v>337</v>
      </c>
      <c r="B27" s="175" t="s">
        <v>1093</v>
      </c>
      <c r="C27" s="1550">
        <f t="shared" ref="C27:H27" si="3">C25-C26</f>
        <v>4986070423.1799994</v>
      </c>
      <c r="D27" s="1551">
        <f t="shared" si="3"/>
        <v>1546034819.0328047</v>
      </c>
      <c r="E27" s="1551">
        <f t="shared" si="3"/>
        <v>0</v>
      </c>
      <c r="F27" s="1551">
        <f t="shared" si="3"/>
        <v>3440035604.1471949</v>
      </c>
      <c r="G27" s="1551">
        <f t="shared" si="3"/>
        <v>1077961833.4913087</v>
      </c>
      <c r="H27" s="1552">
        <f t="shared" si="3"/>
        <v>2362073770.6558867</v>
      </c>
      <c r="I27" s="65"/>
    </row>
    <row r="28" spans="1:9" ht="15.95" customHeight="1">
      <c r="A28" s="90" t="s">
        <v>1094</v>
      </c>
      <c r="B28" s="175"/>
      <c r="C28" s="1549"/>
      <c r="D28" s="285"/>
      <c r="E28" s="285"/>
      <c r="F28" s="285"/>
      <c r="G28" s="285"/>
      <c r="H28" s="250"/>
      <c r="I28" s="65"/>
    </row>
    <row r="29" spans="1:9" ht="15.95" customHeight="1">
      <c r="A29" s="90" t="s">
        <v>1094</v>
      </c>
      <c r="B29" s="281" t="s">
        <v>1095</v>
      </c>
      <c r="C29" s="1549"/>
      <c r="D29" s="285"/>
      <c r="E29" s="285"/>
      <c r="F29" s="285"/>
      <c r="G29" s="285"/>
      <c r="H29" s="250"/>
      <c r="I29" s="65"/>
    </row>
    <row r="30" spans="1:9" ht="15.95" customHeight="1">
      <c r="A30" s="90" t="s">
        <v>73</v>
      </c>
      <c r="B30" s="175" t="s">
        <v>1096</v>
      </c>
      <c r="C30" s="1549">
        <v>2444033098.4099998</v>
      </c>
      <c r="D30" s="188">
        <v>1067055636.3568649</v>
      </c>
      <c r="E30" s="188"/>
      <c r="F30" s="188">
        <f>+C30-D30</f>
        <v>1376977462.0531349</v>
      </c>
      <c r="G30" s="1728">
        <v>917810102.82059693</v>
      </c>
      <c r="H30" s="284">
        <f t="shared" ref="H30:H37" si="4">+F30-G30</f>
        <v>459167359.23253798</v>
      </c>
      <c r="I30" s="65"/>
    </row>
    <row r="31" spans="1:9" ht="15.95" customHeight="1">
      <c r="A31" s="90" t="s">
        <v>74</v>
      </c>
      <c r="B31" s="175" t="s">
        <v>1097</v>
      </c>
      <c r="C31" s="1549">
        <v>440183009.82000005</v>
      </c>
      <c r="D31" s="188">
        <v>55415742.229922444</v>
      </c>
      <c r="E31" s="188"/>
      <c r="F31" s="188">
        <f t="shared" ref="F31:F37" si="5">+C31-D31</f>
        <v>384767267.59007764</v>
      </c>
      <c r="G31" s="1728">
        <v>247756804.76316661</v>
      </c>
      <c r="H31" s="284">
        <f t="shared" si="4"/>
        <v>137010462.82691103</v>
      </c>
      <c r="I31" s="65"/>
    </row>
    <row r="32" spans="1:9" ht="15.95" customHeight="1">
      <c r="A32" s="90" t="s">
        <v>75</v>
      </c>
      <c r="B32" s="175" t="s">
        <v>1098</v>
      </c>
      <c r="C32" s="1549">
        <v>321094163.75999993</v>
      </c>
      <c r="D32" s="188">
        <v>51658379.732198097</v>
      </c>
      <c r="E32" s="188"/>
      <c r="F32" s="188">
        <f t="shared" si="5"/>
        <v>269435784.02780181</v>
      </c>
      <c r="G32" s="1728">
        <v>172875773.8291012</v>
      </c>
      <c r="H32" s="284">
        <f t="shared" si="4"/>
        <v>96560010.198700607</v>
      </c>
      <c r="I32" s="65"/>
    </row>
    <row r="33" spans="1:10" ht="15.95" customHeight="1">
      <c r="A33" s="90" t="s">
        <v>76</v>
      </c>
      <c r="B33" s="175" t="s">
        <v>1099</v>
      </c>
      <c r="C33" s="1549">
        <v>322848683.75999993</v>
      </c>
      <c r="D33" s="188">
        <v>24393956.53411603</v>
      </c>
      <c r="E33" s="188"/>
      <c r="F33" s="188">
        <f t="shared" si="5"/>
        <v>298454727.2258839</v>
      </c>
      <c r="G33" s="1728">
        <v>218383635.80205026</v>
      </c>
      <c r="H33" s="284">
        <f t="shared" si="4"/>
        <v>80071091.423833638</v>
      </c>
      <c r="I33" s="65"/>
    </row>
    <row r="34" spans="1:10" ht="15.95" customHeight="1">
      <c r="A34" s="90" t="s">
        <v>77</v>
      </c>
      <c r="B34" s="175" t="s">
        <v>1100</v>
      </c>
      <c r="C34" s="1549">
        <v>97594181.25</v>
      </c>
      <c r="D34" s="188">
        <v>0</v>
      </c>
      <c r="E34" s="188"/>
      <c r="F34" s="188">
        <f t="shared" si="5"/>
        <v>97594181.25</v>
      </c>
      <c r="G34" s="1728">
        <v>46831934.191349991</v>
      </c>
      <c r="H34" s="284">
        <f t="shared" si="4"/>
        <v>50762247.058650009</v>
      </c>
      <c r="I34" s="65"/>
    </row>
    <row r="35" spans="1:10" ht="15.95" customHeight="1">
      <c r="A35" s="90" t="s">
        <v>78</v>
      </c>
      <c r="B35" s="175" t="s">
        <v>1101</v>
      </c>
      <c r="C35" s="1550">
        <v>2917904192.0599999</v>
      </c>
      <c r="D35" s="197">
        <v>297290586.25111139</v>
      </c>
      <c r="E35" s="197"/>
      <c r="F35" s="197">
        <f t="shared" si="5"/>
        <v>2620613605.8088884</v>
      </c>
      <c r="G35" s="1729">
        <v>1768187616.2791731</v>
      </c>
      <c r="H35" s="1729">
        <f t="shared" si="4"/>
        <v>852425989.5297153</v>
      </c>
      <c r="I35" s="65"/>
    </row>
    <row r="36" spans="1:10" ht="15.95" customHeight="1">
      <c r="A36" s="90" t="s">
        <v>79</v>
      </c>
      <c r="B36" s="175" t="s">
        <v>1091</v>
      </c>
      <c r="C36" s="1549">
        <f t="shared" ref="C36:H36" si="6">SUM(C30:C35)</f>
        <v>6543657329.0599995</v>
      </c>
      <c r="D36" s="285">
        <f t="shared" si="6"/>
        <v>1495814301.1042128</v>
      </c>
      <c r="E36" s="285">
        <f t="shared" si="6"/>
        <v>0</v>
      </c>
      <c r="F36" s="285">
        <f t="shared" si="6"/>
        <v>5047843027.9557867</v>
      </c>
      <c r="G36" s="285">
        <f t="shared" si="6"/>
        <v>3371845867.6854382</v>
      </c>
      <c r="H36" s="250">
        <f t="shared" si="6"/>
        <v>1675997160.2703485</v>
      </c>
      <c r="I36" s="65"/>
    </row>
    <row r="37" spans="1:10" ht="15.95" customHeight="1">
      <c r="A37" s="90" t="s">
        <v>80</v>
      </c>
      <c r="B37" s="175" t="s">
        <v>1102</v>
      </c>
      <c r="C37" s="1550">
        <v>1034501862.7299998</v>
      </c>
      <c r="D37" s="197">
        <v>50047571.825526163</v>
      </c>
      <c r="E37" s="197"/>
      <c r="F37" s="188">
        <f t="shared" si="5"/>
        <v>984454290.90447366</v>
      </c>
      <c r="G37" s="1729">
        <v>650204997.68869436</v>
      </c>
      <c r="H37" s="284">
        <f t="shared" si="4"/>
        <v>334249293.2157793</v>
      </c>
      <c r="I37" s="65"/>
    </row>
    <row r="38" spans="1:10" ht="15.95" customHeight="1">
      <c r="A38" s="90" t="s">
        <v>81</v>
      </c>
      <c r="B38" s="175" t="s">
        <v>1103</v>
      </c>
      <c r="C38" s="1550">
        <f t="shared" ref="C38:H38" si="7">C36+C37</f>
        <v>7578159191.789999</v>
      </c>
      <c r="D38" s="1551">
        <f t="shared" si="7"/>
        <v>1545861872.929739</v>
      </c>
      <c r="E38" s="1551">
        <f t="shared" si="7"/>
        <v>0</v>
      </c>
      <c r="F38" s="1551">
        <f t="shared" si="7"/>
        <v>6032297318.86026</v>
      </c>
      <c r="G38" s="1551">
        <f t="shared" si="7"/>
        <v>4022050865.3741326</v>
      </c>
      <c r="H38" s="1552">
        <f t="shared" si="7"/>
        <v>2010246453.4861279</v>
      </c>
      <c r="I38" s="65"/>
    </row>
    <row r="39" spans="1:10" ht="15.95" customHeight="1">
      <c r="A39" s="90" t="s">
        <v>1094</v>
      </c>
      <c r="B39" s="175"/>
      <c r="C39" s="1549"/>
      <c r="D39" s="285"/>
      <c r="E39" s="285"/>
      <c r="F39" s="285"/>
      <c r="G39" s="285"/>
      <c r="H39" s="250"/>
      <c r="I39" s="65"/>
    </row>
    <row r="40" spans="1:10" ht="15.95" customHeight="1">
      <c r="A40" s="90" t="s">
        <v>82</v>
      </c>
      <c r="B40" s="175" t="s">
        <v>1104</v>
      </c>
      <c r="C40" s="1549">
        <f t="shared" ref="C40:H40" si="8">C27-C38</f>
        <v>-2592088768.6099997</v>
      </c>
      <c r="D40" s="285">
        <f t="shared" si="8"/>
        <v>172946.10306572914</v>
      </c>
      <c r="E40" s="285">
        <f t="shared" si="8"/>
        <v>0</v>
      </c>
      <c r="F40" s="285">
        <f t="shared" si="8"/>
        <v>-2592261714.7130651</v>
      </c>
      <c r="G40" s="285">
        <f t="shared" si="8"/>
        <v>-2944089031.8828239</v>
      </c>
      <c r="H40" s="250">
        <f t="shared" si="8"/>
        <v>351827317.1697588</v>
      </c>
      <c r="I40" s="65"/>
    </row>
    <row r="41" spans="1:10" ht="15.95" customHeight="1">
      <c r="A41" s="90" t="s">
        <v>1094</v>
      </c>
      <c r="B41" s="175"/>
      <c r="C41" s="1549"/>
      <c r="D41" s="285"/>
      <c r="E41" s="285"/>
      <c r="F41" s="285"/>
      <c r="G41" s="285"/>
      <c r="H41" s="250"/>
      <c r="I41" s="65"/>
    </row>
    <row r="42" spans="1:10" ht="15.95" customHeight="1">
      <c r="A42" s="90" t="s">
        <v>1094</v>
      </c>
      <c r="B42" s="281" t="s">
        <v>1105</v>
      </c>
      <c r="C42" s="1549"/>
      <c r="D42" s="285"/>
      <c r="E42" s="285"/>
      <c r="F42" s="285"/>
      <c r="G42" s="285"/>
      <c r="H42" s="250"/>
      <c r="I42" s="65"/>
    </row>
    <row r="43" spans="1:10" ht="15.95" customHeight="1">
      <c r="A43" s="90" t="s">
        <v>83</v>
      </c>
      <c r="B43" s="175" t="s">
        <v>1106</v>
      </c>
      <c r="C43" s="1549">
        <v>-1079769833.1400001</v>
      </c>
      <c r="D43" s="1728">
        <v>14473883.122695429</v>
      </c>
      <c r="E43" s="188"/>
      <c r="F43" s="188">
        <f t="shared" ref="F43:F48" si="9">+C43-D43</f>
        <v>-1094243716.2626956</v>
      </c>
      <c r="G43" s="188">
        <v>-1079847500.9409304</v>
      </c>
      <c r="H43" s="284">
        <f t="shared" ref="H43:H48" si="10">+F43-G43</f>
        <v>-14396215.321765184</v>
      </c>
      <c r="I43" s="65"/>
    </row>
    <row r="44" spans="1:10" ht="15.95" customHeight="1">
      <c r="A44" s="90" t="s">
        <v>84</v>
      </c>
      <c r="B44" s="175" t="s">
        <v>1107</v>
      </c>
      <c r="C44" s="1549">
        <v>-307582732.38000005</v>
      </c>
      <c r="D44" s="1728">
        <v>-8642148.0938263498</v>
      </c>
      <c r="E44" s="188"/>
      <c r="F44" s="188">
        <f t="shared" si="9"/>
        <v>-298940584.2861737</v>
      </c>
      <c r="G44" s="188">
        <v>-306127973.37799621</v>
      </c>
      <c r="H44" s="284">
        <f t="shared" si="10"/>
        <v>7187389.091822505</v>
      </c>
      <c r="I44" s="65"/>
    </row>
    <row r="45" spans="1:10" ht="15.95" customHeight="1">
      <c r="A45" s="72"/>
      <c r="B45" s="88" t="s">
        <v>1108</v>
      </c>
      <c r="C45" s="1549"/>
      <c r="D45" s="1728"/>
      <c r="E45" s="188"/>
      <c r="F45" s="188">
        <f t="shared" si="9"/>
        <v>0</v>
      </c>
      <c r="G45" s="188"/>
      <c r="H45" s="284">
        <f t="shared" si="10"/>
        <v>0</v>
      </c>
      <c r="I45" s="65"/>
    </row>
    <row r="46" spans="1:10" ht="15.95" customHeight="1">
      <c r="A46" s="90" t="s">
        <v>85</v>
      </c>
      <c r="B46" s="175" t="s">
        <v>1109</v>
      </c>
      <c r="C46" s="197">
        <v>-5730894</v>
      </c>
      <c r="D46" s="197">
        <v>-415902.40863494005</v>
      </c>
      <c r="E46" s="197"/>
      <c r="F46" s="197">
        <f t="shared" si="9"/>
        <v>-5314991.5913650598</v>
      </c>
      <c r="G46" s="197">
        <v>-3639266.5766364331</v>
      </c>
      <c r="H46" s="197">
        <f t="shared" si="10"/>
        <v>-1675725.0147286267</v>
      </c>
      <c r="I46" s="65"/>
      <c r="J46" s="1026"/>
    </row>
    <row r="47" spans="1:10" ht="15.95" customHeight="1">
      <c r="A47" s="90" t="s">
        <v>86</v>
      </c>
      <c r="B47" s="175" t="s">
        <v>1110</v>
      </c>
      <c r="C47" s="1549">
        <f t="shared" ref="C47:H47" si="11">SUM(C43:C46)</f>
        <v>-1393083459.5200002</v>
      </c>
      <c r="D47" s="285">
        <f t="shared" si="11"/>
        <v>5415832.6202341393</v>
      </c>
      <c r="E47" s="285">
        <f t="shared" si="11"/>
        <v>0</v>
      </c>
      <c r="F47" s="285">
        <f t="shared" si="11"/>
        <v>-1398499292.1402342</v>
      </c>
      <c r="G47" s="285">
        <f t="shared" si="11"/>
        <v>-1389614740.8955629</v>
      </c>
      <c r="H47" s="250">
        <f t="shared" si="11"/>
        <v>-8884551.2446713056</v>
      </c>
      <c r="I47" s="65"/>
    </row>
    <row r="48" spans="1:10" ht="15.95" customHeight="1">
      <c r="A48" s="90" t="s">
        <v>87</v>
      </c>
      <c r="B48" s="175" t="s">
        <v>1111</v>
      </c>
      <c r="C48" s="1550">
        <v>444680179.54599994</v>
      </c>
      <c r="D48" s="197">
        <v>18991227.710655592</v>
      </c>
      <c r="E48" s="197"/>
      <c r="F48" s="188">
        <f t="shared" si="9"/>
        <v>425688951.83534437</v>
      </c>
      <c r="G48" s="197">
        <v>275162215.3167063</v>
      </c>
      <c r="H48" s="1878">
        <f t="shared" si="10"/>
        <v>150526736.51863807</v>
      </c>
      <c r="I48" s="65"/>
    </row>
    <row r="49" spans="1:9" ht="15.95" customHeight="1">
      <c r="A49" s="90" t="s">
        <v>88</v>
      </c>
      <c r="B49" s="175" t="s">
        <v>1112</v>
      </c>
      <c r="C49" s="1550">
        <f t="shared" ref="C49:H49" si="12">C47+C48</f>
        <v>-948403279.97400022</v>
      </c>
      <c r="D49" s="1551">
        <f t="shared" si="12"/>
        <v>24407060.330889732</v>
      </c>
      <c r="E49" s="1551">
        <f t="shared" si="12"/>
        <v>0</v>
      </c>
      <c r="F49" s="1551">
        <f t="shared" si="12"/>
        <v>-972810340.30488992</v>
      </c>
      <c r="G49" s="1551">
        <f t="shared" si="12"/>
        <v>-1114452525.5788565</v>
      </c>
      <c r="H49" s="1552">
        <f t="shared" si="12"/>
        <v>141642185.27396676</v>
      </c>
      <c r="I49" s="65"/>
    </row>
    <row r="50" spans="1:9" ht="15.95" customHeight="1">
      <c r="A50" s="96"/>
      <c r="B50" s="175"/>
      <c r="C50" s="1549"/>
      <c r="D50" s="285"/>
      <c r="E50" s="285"/>
      <c r="F50" s="285"/>
      <c r="G50" s="285"/>
      <c r="H50" s="250"/>
      <c r="I50" s="65"/>
    </row>
    <row r="51" spans="1:9" ht="15.95" customHeight="1">
      <c r="A51" s="96"/>
      <c r="B51" s="175" t="s">
        <v>1113</v>
      </c>
      <c r="C51" s="1730"/>
      <c r="D51" s="1730"/>
      <c r="E51" s="188">
        <v>0</v>
      </c>
      <c r="F51" s="188"/>
      <c r="G51" s="188"/>
      <c r="H51" s="189"/>
      <c r="I51" s="65"/>
    </row>
    <row r="52" spans="1:9" ht="15.95" customHeight="1">
      <c r="A52" s="90" t="s">
        <v>2088</v>
      </c>
      <c r="B52" s="175" t="s">
        <v>1114</v>
      </c>
      <c r="C52" s="1553">
        <v>-1863824.6799999992</v>
      </c>
      <c r="D52" s="188">
        <v>-115074.90109979999</v>
      </c>
      <c r="E52" s="188"/>
      <c r="F52" s="188">
        <f>+C52-D52-E52</f>
        <v>-1748749.7789001993</v>
      </c>
      <c r="G52" s="188">
        <v>-1183911.3345523803</v>
      </c>
      <c r="H52" s="189">
        <f>+F52-G52</f>
        <v>-564838.44434781908</v>
      </c>
      <c r="I52" s="65"/>
    </row>
    <row r="53" spans="1:9" ht="15.95" customHeight="1">
      <c r="A53" s="96"/>
      <c r="B53" s="175"/>
      <c r="C53" s="1549"/>
      <c r="D53" s="285"/>
      <c r="E53" s="285"/>
      <c r="F53" s="285"/>
      <c r="G53" s="285"/>
      <c r="H53" s="250"/>
      <c r="I53" s="65"/>
    </row>
    <row r="54" spans="1:9" ht="15.95" customHeight="1">
      <c r="A54" s="90" t="s">
        <v>2090</v>
      </c>
      <c r="B54" s="175" t="s">
        <v>1115</v>
      </c>
      <c r="C54" s="1549">
        <f>+C40-C49+C52</f>
        <v>-1645549313.3159995</v>
      </c>
      <c r="D54" s="1549">
        <f>+D40-D49+D52</f>
        <v>-24349189.128923804</v>
      </c>
      <c r="E54" s="285">
        <v>0</v>
      </c>
      <c r="F54" s="188">
        <f>+C54-D54-E54</f>
        <v>-1621200124.1870756</v>
      </c>
      <c r="G54" s="1549">
        <f>+G40-G49+G52</f>
        <v>-1830820417.6385198</v>
      </c>
      <c r="H54" s="189">
        <f>+F54-G54</f>
        <v>209620293.45144415</v>
      </c>
      <c r="I54" s="65"/>
    </row>
    <row r="55" spans="1:9" ht="15.95" customHeight="1">
      <c r="A55" s="96"/>
      <c r="B55" s="175"/>
      <c r="C55" s="1549"/>
      <c r="D55" s="285"/>
      <c r="E55" s="285"/>
      <c r="F55" s="285"/>
      <c r="G55" s="285"/>
      <c r="H55" s="250"/>
      <c r="I55" s="65"/>
    </row>
    <row r="56" spans="1:9" ht="15.95" customHeight="1">
      <c r="A56" s="90" t="s">
        <v>2093</v>
      </c>
      <c r="B56" s="175" t="s">
        <v>1116</v>
      </c>
      <c r="C56" s="215"/>
      <c r="D56" s="184"/>
      <c r="E56" s="184"/>
      <c r="F56" s="184"/>
      <c r="G56" s="1551">
        <v>205253982.68883798</v>
      </c>
      <c r="H56" s="208"/>
      <c r="I56" s="65"/>
    </row>
    <row r="57" spans="1:9" ht="15.95" customHeight="1">
      <c r="A57" s="96"/>
      <c r="B57" s="175"/>
      <c r="C57" s="96"/>
      <c r="D57" s="175"/>
      <c r="E57" s="175"/>
      <c r="F57" s="175"/>
      <c r="G57" s="175"/>
      <c r="H57" s="73"/>
      <c r="I57" s="65"/>
    </row>
    <row r="58" spans="1:9" ht="15.95" customHeight="1">
      <c r="A58" s="96"/>
      <c r="B58" s="175" t="s">
        <v>1117</v>
      </c>
      <c r="C58" s="96"/>
      <c r="D58" s="175"/>
      <c r="E58" s="175"/>
      <c r="F58" s="175"/>
      <c r="G58" s="175"/>
      <c r="H58" s="73"/>
      <c r="I58" s="65"/>
    </row>
    <row r="59" spans="1:9" ht="15.95" customHeight="1" thickBot="1">
      <c r="A59" s="286" t="s">
        <v>2096</v>
      </c>
      <c r="B59" s="287" t="s">
        <v>1118</v>
      </c>
      <c r="C59" s="1554">
        <f t="shared" ref="C59:H59" si="13">C54+C56</f>
        <v>-1645549313.3159995</v>
      </c>
      <c r="D59" s="288">
        <f t="shared" si="13"/>
        <v>-24349189.128923804</v>
      </c>
      <c r="E59" s="288">
        <f t="shared" si="13"/>
        <v>0</v>
      </c>
      <c r="F59" s="288">
        <f t="shared" si="13"/>
        <v>-1621200124.1870756</v>
      </c>
      <c r="G59" s="288">
        <f t="shared" si="13"/>
        <v>-1625566434.9496818</v>
      </c>
      <c r="H59" s="289">
        <f t="shared" si="13"/>
        <v>209620293.45144415</v>
      </c>
      <c r="I59" s="65" t="s">
        <v>711</v>
      </c>
    </row>
    <row r="60" spans="1:9">
      <c r="A60" s="65" t="s">
        <v>1285</v>
      </c>
      <c r="B60" s="105"/>
      <c r="C60" s="105"/>
      <c r="D60" s="105"/>
      <c r="E60" s="105"/>
      <c r="F60" s="105"/>
      <c r="G60" s="105"/>
      <c r="H60" s="105"/>
      <c r="I60" s="65"/>
    </row>
    <row r="61" spans="1:9">
      <c r="A61" s="132" t="s">
        <v>75</v>
      </c>
      <c r="B61" s="132"/>
      <c r="C61" s="132"/>
      <c r="D61" s="132"/>
      <c r="E61" s="132"/>
      <c r="F61" s="132"/>
      <c r="G61" s="132"/>
      <c r="H61" s="132"/>
      <c r="I61" s="65"/>
    </row>
    <row r="62" spans="1:9">
      <c r="A62" s="65"/>
      <c r="B62" s="65" t="s">
        <v>1119</v>
      </c>
      <c r="C62" s="65"/>
      <c r="D62" s="65"/>
      <c r="E62" s="65"/>
      <c r="F62" s="65"/>
      <c r="G62" s="65"/>
      <c r="H62" s="65"/>
      <c r="I62" s="65"/>
    </row>
    <row r="63" spans="1:9" ht="15.75" thickBot="1">
      <c r="A63" s="64" t="str">
        <f>+CONAMEDATE6</f>
        <v>Annual Report of VERIZON NEW YORK INC.                                                                                                       For the period ending DECEMBER 31, 2017</v>
      </c>
      <c r="B63" s="65"/>
      <c r="C63" s="65"/>
      <c r="D63" s="65"/>
      <c r="E63" s="65"/>
      <c r="F63" s="65"/>
      <c r="G63" s="65"/>
      <c r="H63" s="65"/>
      <c r="I63" s="65"/>
    </row>
    <row r="64" spans="1:9">
      <c r="A64" s="66"/>
      <c r="B64" s="67"/>
      <c r="C64" s="67"/>
      <c r="D64" s="67"/>
      <c r="E64" s="67"/>
      <c r="F64" s="67"/>
      <c r="G64" s="67"/>
      <c r="H64" s="68" t="s">
        <v>711</v>
      </c>
      <c r="I64" s="65"/>
    </row>
    <row r="65" spans="1:9" ht="15.75">
      <c r="A65" s="278" t="s">
        <v>2009</v>
      </c>
      <c r="B65" s="105"/>
      <c r="C65" s="105"/>
      <c r="D65" s="105"/>
      <c r="E65" s="105"/>
      <c r="F65" s="105"/>
      <c r="G65" s="105"/>
      <c r="H65" s="152"/>
      <c r="I65" s="65"/>
    </row>
    <row r="66" spans="1:9">
      <c r="A66" s="72"/>
      <c r="B66" s="65"/>
      <c r="C66" s="65"/>
      <c r="D66" s="65"/>
      <c r="E66" s="65"/>
      <c r="F66" s="65"/>
      <c r="G66" s="65"/>
      <c r="H66" s="73"/>
      <c r="I66" s="65"/>
    </row>
    <row r="67" spans="1:9">
      <c r="A67" s="213"/>
      <c r="B67" s="180"/>
      <c r="C67" s="180"/>
      <c r="D67" s="180"/>
      <c r="E67" s="181" t="s">
        <v>46</v>
      </c>
      <c r="F67" s="181" t="s">
        <v>1077</v>
      </c>
      <c r="G67" s="181" t="s">
        <v>1078</v>
      </c>
      <c r="H67" s="290"/>
      <c r="I67" s="65"/>
    </row>
    <row r="68" spans="1:9">
      <c r="A68" s="90" t="s">
        <v>1079</v>
      </c>
      <c r="B68" s="183" t="s">
        <v>551</v>
      </c>
      <c r="C68" s="183" t="s">
        <v>47</v>
      </c>
      <c r="D68" s="183" t="s">
        <v>1080</v>
      </c>
      <c r="E68" s="183" t="s">
        <v>1081</v>
      </c>
      <c r="F68" s="183" t="s">
        <v>1082</v>
      </c>
      <c r="G68" s="183" t="s">
        <v>1083</v>
      </c>
      <c r="H68" s="138" t="s">
        <v>46</v>
      </c>
      <c r="I68" s="65"/>
    </row>
    <row r="69" spans="1:9">
      <c r="A69" s="82" t="s">
        <v>48</v>
      </c>
      <c r="B69" s="279" t="s">
        <v>462</v>
      </c>
      <c r="C69" s="279" t="s">
        <v>463</v>
      </c>
      <c r="D69" s="279" t="s">
        <v>464</v>
      </c>
      <c r="E69" s="279" t="s">
        <v>62</v>
      </c>
      <c r="F69" s="279" t="s">
        <v>63</v>
      </c>
      <c r="G69" s="279" t="s">
        <v>64</v>
      </c>
      <c r="H69" s="280" t="s">
        <v>65</v>
      </c>
      <c r="I69" s="65"/>
    </row>
    <row r="70" spans="1:9" ht="15" customHeight="1">
      <c r="A70" s="90" t="s">
        <v>467</v>
      </c>
      <c r="B70" s="175" t="s">
        <v>1120</v>
      </c>
      <c r="C70" s="283">
        <v>29207669298.969994</v>
      </c>
      <c r="D70" s="283">
        <v>1129774495.5983999</v>
      </c>
      <c r="E70" s="283">
        <v>0</v>
      </c>
      <c r="F70" s="283">
        <f>+C70-D70-E70</f>
        <v>28077894803.371593</v>
      </c>
      <c r="G70" s="283">
        <v>18066959025.11842</v>
      </c>
      <c r="H70" s="284">
        <f>+F70-G70</f>
        <v>10010935778.253174</v>
      </c>
      <c r="I70" s="65"/>
    </row>
    <row r="71" spans="1:9" ht="15" customHeight="1">
      <c r="A71" s="96"/>
      <c r="B71" s="175"/>
      <c r="C71" s="283"/>
      <c r="D71" s="283"/>
      <c r="E71" s="283"/>
      <c r="F71" s="283"/>
      <c r="G71" s="283"/>
      <c r="H71" s="284"/>
      <c r="I71" s="65"/>
    </row>
    <row r="72" spans="1:9" ht="15" customHeight="1">
      <c r="A72" s="96"/>
      <c r="B72" s="175" t="s">
        <v>1121</v>
      </c>
      <c r="C72" s="188"/>
      <c r="D72" s="188"/>
      <c r="E72" s="188"/>
      <c r="F72" s="188"/>
      <c r="G72" s="188"/>
      <c r="H72" s="189"/>
      <c r="I72" s="65"/>
    </row>
    <row r="73" spans="1:9" ht="15" customHeight="1">
      <c r="A73" s="90" t="s">
        <v>825</v>
      </c>
      <c r="B73" s="175" t="s">
        <v>1122</v>
      </c>
      <c r="C73" s="188">
        <v>762389863.5</v>
      </c>
      <c r="D73" s="188">
        <v>70757066.776377037</v>
      </c>
      <c r="E73" s="188">
        <v>0</v>
      </c>
      <c r="F73" s="283">
        <f>+C73-D73-E73</f>
        <v>691632796.72362292</v>
      </c>
      <c r="G73" s="188">
        <v>386396987.34653962</v>
      </c>
      <c r="H73" s="284">
        <f>+F73-G73</f>
        <v>305235809.3770833</v>
      </c>
      <c r="I73" s="65"/>
    </row>
    <row r="74" spans="1:9" ht="15" customHeight="1">
      <c r="A74" s="96"/>
      <c r="B74" s="175"/>
      <c r="C74" s="188"/>
      <c r="D74" s="188"/>
      <c r="E74" s="188"/>
      <c r="F74" s="188"/>
      <c r="G74" s="188"/>
      <c r="H74" s="189"/>
      <c r="I74" s="65"/>
    </row>
    <row r="75" spans="1:9" ht="15" customHeight="1">
      <c r="A75" s="96"/>
      <c r="B75" s="175" t="s">
        <v>1123</v>
      </c>
      <c r="C75" s="188"/>
      <c r="D75" s="188"/>
      <c r="E75" s="188"/>
      <c r="F75" s="188"/>
      <c r="G75" s="188"/>
      <c r="H75" s="189"/>
      <c r="I75" s="65"/>
    </row>
    <row r="76" spans="1:9" ht="15" customHeight="1">
      <c r="A76" s="90" t="s">
        <v>1067</v>
      </c>
      <c r="B76" s="175" t="s">
        <v>2037</v>
      </c>
      <c r="C76" s="188">
        <v>0</v>
      </c>
      <c r="D76" s="188">
        <v>0</v>
      </c>
      <c r="E76" s="188">
        <v>0</v>
      </c>
      <c r="F76" s="188">
        <v>0</v>
      </c>
      <c r="G76" s="188">
        <v>0</v>
      </c>
      <c r="H76" s="189">
        <v>0</v>
      </c>
      <c r="I76" s="65"/>
    </row>
    <row r="77" spans="1:9" ht="15" customHeight="1">
      <c r="A77" s="96"/>
      <c r="B77" s="175" t="s">
        <v>711</v>
      </c>
      <c r="C77" s="188"/>
      <c r="D77" s="188"/>
      <c r="E77" s="188"/>
      <c r="F77" s="188"/>
      <c r="G77" s="188"/>
      <c r="H77" s="189"/>
      <c r="I77" s="65"/>
    </row>
    <row r="78" spans="1:9" ht="15" customHeight="1">
      <c r="A78" s="90" t="s">
        <v>71</v>
      </c>
      <c r="B78" s="175" t="s">
        <v>2038</v>
      </c>
      <c r="C78" s="188">
        <v>5917079.8399999999</v>
      </c>
      <c r="D78" s="188">
        <v>2257602.0332634998</v>
      </c>
      <c r="E78" s="188">
        <v>0</v>
      </c>
      <c r="F78" s="283">
        <f>+C78-D78-E78</f>
        <v>3659477.8067365</v>
      </c>
      <c r="G78" s="188">
        <v>2733182.0172137618</v>
      </c>
      <c r="H78" s="284">
        <f>+F78-G78</f>
        <v>926295.7895227382</v>
      </c>
      <c r="I78" s="65"/>
    </row>
    <row r="79" spans="1:9" ht="15" customHeight="1">
      <c r="A79" s="96"/>
      <c r="B79" s="175" t="s">
        <v>711</v>
      </c>
      <c r="C79" s="188"/>
      <c r="D79" s="188"/>
      <c r="E79" s="188"/>
      <c r="F79" s="188"/>
      <c r="G79" s="188"/>
      <c r="H79" s="189"/>
      <c r="I79" s="65"/>
    </row>
    <row r="80" spans="1:9" ht="15" customHeight="1">
      <c r="A80" s="90" t="s">
        <v>72</v>
      </c>
      <c r="B80" s="175" t="s">
        <v>2039</v>
      </c>
      <c r="C80" s="188">
        <v>23123013.579999998</v>
      </c>
      <c r="D80" s="188">
        <v>0</v>
      </c>
      <c r="E80" s="188"/>
      <c r="F80" s="283">
        <f>+C80-D80-E80</f>
        <v>23123013.579999998</v>
      </c>
      <c r="G80" s="188">
        <v>14260725.249145417</v>
      </c>
      <c r="H80" s="284">
        <f>+F80-G80</f>
        <v>8862288.3308545817</v>
      </c>
      <c r="I80" s="65"/>
    </row>
    <row r="81" spans="1:9" ht="15" customHeight="1">
      <c r="A81" s="96"/>
      <c r="B81" s="175" t="s">
        <v>711</v>
      </c>
      <c r="C81" s="188"/>
      <c r="D81" s="188"/>
      <c r="E81" s="188"/>
      <c r="F81" s="188"/>
      <c r="G81" s="188"/>
      <c r="H81" s="189"/>
      <c r="I81" s="65"/>
    </row>
    <row r="82" spans="1:9" ht="15" customHeight="1">
      <c r="A82" s="90" t="s">
        <v>476</v>
      </c>
      <c r="B82" s="175" t="s">
        <v>2040</v>
      </c>
      <c r="C82" s="188">
        <v>285279483.16276491</v>
      </c>
      <c r="D82" s="188">
        <v>0</v>
      </c>
      <c r="E82" s="188"/>
      <c r="F82" s="283">
        <f>+C82-D82-E82</f>
        <v>285279483.16276491</v>
      </c>
      <c r="G82" s="188">
        <v>285279483.16276491</v>
      </c>
      <c r="H82" s="189">
        <v>0</v>
      </c>
      <c r="I82" s="65"/>
    </row>
    <row r="83" spans="1:9" ht="15" customHeight="1">
      <c r="A83" s="96"/>
      <c r="B83" s="175" t="s">
        <v>711</v>
      </c>
      <c r="C83" s="188"/>
      <c r="D83" s="188"/>
      <c r="E83" s="188"/>
      <c r="F83" s="188"/>
      <c r="G83" s="188"/>
      <c r="H83" s="189"/>
      <c r="I83" s="65"/>
    </row>
    <row r="84" spans="1:9" ht="15" customHeight="1">
      <c r="A84" s="90" t="s">
        <v>479</v>
      </c>
      <c r="B84" s="175" t="s">
        <v>2041</v>
      </c>
      <c r="C84" s="188">
        <v>0</v>
      </c>
      <c r="D84" s="188">
        <v>0</v>
      </c>
      <c r="E84" s="188"/>
      <c r="F84" s="188">
        <v>0</v>
      </c>
      <c r="G84" s="188">
        <v>0</v>
      </c>
      <c r="H84" s="189">
        <v>0</v>
      </c>
      <c r="I84" s="65"/>
    </row>
    <row r="85" spans="1:9" ht="15" customHeight="1">
      <c r="A85" s="96"/>
      <c r="B85" s="175" t="s">
        <v>711</v>
      </c>
      <c r="C85" s="188"/>
      <c r="D85" s="188"/>
      <c r="E85" s="188"/>
      <c r="F85" s="188"/>
      <c r="G85" s="188"/>
      <c r="H85" s="189"/>
      <c r="I85" s="65"/>
    </row>
    <row r="86" spans="1:9" ht="15" customHeight="1">
      <c r="A86" s="96"/>
      <c r="B86" s="175" t="s">
        <v>2042</v>
      </c>
      <c r="C86" s="188"/>
      <c r="D86" s="188"/>
      <c r="E86" s="188"/>
      <c r="F86" s="188"/>
      <c r="G86" s="188"/>
      <c r="H86" s="189"/>
      <c r="I86" s="65"/>
    </row>
    <row r="87" spans="1:9" ht="15" customHeight="1">
      <c r="A87" s="90" t="s">
        <v>2076</v>
      </c>
      <c r="B87" s="175" t="s">
        <v>2043</v>
      </c>
      <c r="C87" s="188">
        <v>0</v>
      </c>
      <c r="D87" s="188">
        <v>0</v>
      </c>
      <c r="E87" s="188"/>
      <c r="F87" s="283">
        <f>G87</f>
        <v>-1058991.1799919745</v>
      </c>
      <c r="G87" s="188">
        <v>-1058991.1799919745</v>
      </c>
      <c r="H87" s="189">
        <v>0</v>
      </c>
      <c r="I87" s="65"/>
    </row>
    <row r="88" spans="1:9" ht="15" customHeight="1">
      <c r="A88" s="96"/>
      <c r="B88" s="175"/>
      <c r="C88" s="188"/>
      <c r="D88" s="188"/>
      <c r="E88" s="188"/>
      <c r="F88" s="188"/>
      <c r="G88" s="188"/>
      <c r="H88" s="189"/>
      <c r="I88" s="65"/>
    </row>
    <row r="89" spans="1:9" ht="15" customHeight="1">
      <c r="A89" s="90" t="s">
        <v>337</v>
      </c>
      <c r="B89" s="175" t="s">
        <v>2044</v>
      </c>
      <c r="C89" s="188">
        <v>0</v>
      </c>
      <c r="D89" s="188">
        <v>0</v>
      </c>
      <c r="E89" s="188"/>
      <c r="F89" s="188">
        <v>0</v>
      </c>
      <c r="G89" s="188">
        <v>0</v>
      </c>
      <c r="H89" s="189">
        <v>0</v>
      </c>
      <c r="I89" s="65"/>
    </row>
    <row r="90" spans="1:9" ht="15" customHeight="1">
      <c r="A90" s="96"/>
      <c r="B90" s="175" t="s">
        <v>711</v>
      </c>
      <c r="C90" s="188"/>
      <c r="D90" s="188"/>
      <c r="E90" s="188"/>
      <c r="F90" s="188"/>
      <c r="G90" s="188"/>
      <c r="H90" s="189">
        <v>0</v>
      </c>
      <c r="I90" s="65"/>
    </row>
    <row r="91" spans="1:9" ht="15" customHeight="1">
      <c r="A91" s="90" t="s">
        <v>73</v>
      </c>
      <c r="B91" s="175" t="s">
        <v>2045</v>
      </c>
      <c r="C91" s="188">
        <v>19272766538.85001</v>
      </c>
      <c r="D91" s="188">
        <v>414561362.33112079</v>
      </c>
      <c r="E91" s="188"/>
      <c r="F91" s="283">
        <f>+C91-D91-E91</f>
        <v>18858205176.51889</v>
      </c>
      <c r="G91" s="188">
        <v>12618439163.221636</v>
      </c>
      <c r="H91" s="284">
        <f>+F91-G91</f>
        <v>6239766013.2972546</v>
      </c>
      <c r="I91" s="65"/>
    </row>
    <row r="92" spans="1:9" ht="15" customHeight="1">
      <c r="A92" s="96"/>
      <c r="B92" s="175" t="s">
        <v>711</v>
      </c>
      <c r="C92" s="188"/>
      <c r="D92" s="188"/>
      <c r="E92" s="188"/>
      <c r="F92" s="188"/>
      <c r="G92" s="188"/>
      <c r="H92" s="189"/>
      <c r="I92" s="65"/>
    </row>
    <row r="93" spans="1:9" ht="15" customHeight="1">
      <c r="A93" s="90" t="s">
        <v>74</v>
      </c>
      <c r="B93" s="175" t="s">
        <v>2046</v>
      </c>
      <c r="C93" s="188">
        <v>18783851.440000001</v>
      </c>
      <c r="D93" s="188">
        <v>1956893.50401716</v>
      </c>
      <c r="E93" s="188">
        <v>0</v>
      </c>
      <c r="F93" s="283">
        <f>+C93-D93-E93</f>
        <v>16826957.935982842</v>
      </c>
      <c r="G93" s="188">
        <v>9925105.3431244045</v>
      </c>
      <c r="H93" s="284">
        <f>+F93-G93</f>
        <v>6901852.5928584374</v>
      </c>
      <c r="I93" s="65"/>
    </row>
    <row r="94" spans="1:9" ht="15" customHeight="1">
      <c r="A94" s="96"/>
      <c r="B94" s="175" t="s">
        <v>711</v>
      </c>
      <c r="C94" s="188"/>
      <c r="D94" s="188"/>
      <c r="E94" s="188"/>
      <c r="F94" s="188"/>
      <c r="G94" s="188"/>
      <c r="H94" s="189"/>
      <c r="I94" s="65"/>
    </row>
    <row r="95" spans="1:9" ht="15" customHeight="1">
      <c r="A95" s="96"/>
      <c r="B95" s="175" t="s">
        <v>2047</v>
      </c>
      <c r="C95" s="188"/>
      <c r="D95" s="188"/>
      <c r="E95" s="188"/>
      <c r="F95" s="188"/>
      <c r="G95" s="188"/>
      <c r="H95" s="189"/>
      <c r="I95" s="65"/>
    </row>
    <row r="96" spans="1:9" ht="15" customHeight="1">
      <c r="A96" s="90" t="s">
        <v>75</v>
      </c>
      <c r="B96" s="175" t="s">
        <v>2048</v>
      </c>
      <c r="C96" s="188">
        <v>495827830.04599988</v>
      </c>
      <c r="D96" s="188">
        <v>-256342748.86581635</v>
      </c>
      <c r="E96" s="188"/>
      <c r="F96" s="283">
        <f>+C96-D96-E96</f>
        <v>752170578.91181624</v>
      </c>
      <c r="G96" s="188">
        <v>319179849.02894759</v>
      </c>
      <c r="H96" s="284">
        <f>+F96-G96</f>
        <v>432990729.88286865</v>
      </c>
      <c r="I96" s="65"/>
    </row>
    <row r="97" spans="1:9" ht="15" customHeight="1">
      <c r="A97" s="96"/>
      <c r="B97" s="175" t="s">
        <v>711</v>
      </c>
      <c r="C97" s="188"/>
      <c r="D97" s="188"/>
      <c r="E97" s="188"/>
      <c r="F97" s="188"/>
      <c r="G97" s="188"/>
      <c r="H97" s="189"/>
      <c r="I97" s="65"/>
    </row>
    <row r="98" spans="1:9" ht="15" customHeight="1">
      <c r="A98" s="96"/>
      <c r="B98" s="175" t="s">
        <v>2047</v>
      </c>
      <c r="C98" s="188"/>
      <c r="D98" s="188"/>
      <c r="E98" s="188"/>
      <c r="F98" s="188"/>
      <c r="G98" s="188"/>
      <c r="H98" s="189"/>
      <c r="I98" s="65"/>
    </row>
    <row r="99" spans="1:9" ht="15" customHeight="1">
      <c r="A99" s="96"/>
      <c r="B99" s="175" t="s">
        <v>2049</v>
      </c>
      <c r="C99" s="188"/>
      <c r="D99" s="188"/>
      <c r="E99" s="188"/>
      <c r="F99" s="188"/>
      <c r="G99" s="188"/>
      <c r="H99" s="189"/>
      <c r="I99" s="65"/>
    </row>
    <row r="100" spans="1:9" ht="15" customHeight="1">
      <c r="A100" s="90" t="s">
        <v>76</v>
      </c>
      <c r="B100" s="175" t="s">
        <v>2050</v>
      </c>
      <c r="C100" s="188">
        <v>0</v>
      </c>
      <c r="D100" s="188">
        <v>0</v>
      </c>
      <c r="E100" s="188"/>
      <c r="F100" s="188">
        <v>0</v>
      </c>
      <c r="G100" s="188">
        <v>0</v>
      </c>
      <c r="H100" s="189">
        <v>0</v>
      </c>
      <c r="I100" s="65"/>
    </row>
    <row r="101" spans="1:9" ht="15" customHeight="1">
      <c r="A101" s="96"/>
      <c r="B101" s="175" t="s">
        <v>711</v>
      </c>
      <c r="C101" s="188"/>
      <c r="D101" s="188"/>
      <c r="E101" s="188"/>
      <c r="F101" s="188"/>
      <c r="G101" s="188"/>
      <c r="H101" s="189"/>
      <c r="I101" s="65"/>
    </row>
    <row r="102" spans="1:9" ht="15" customHeight="1">
      <c r="A102" s="96"/>
      <c r="B102" s="175" t="s">
        <v>2051</v>
      </c>
      <c r="C102" s="291"/>
      <c r="D102" s="291"/>
      <c r="E102" s="291"/>
      <c r="F102" s="291"/>
      <c r="G102" s="291"/>
      <c r="H102" s="292"/>
      <c r="I102" s="65"/>
    </row>
    <row r="103" spans="1:9" ht="15" customHeight="1" thickBot="1">
      <c r="A103" s="90" t="s">
        <v>77</v>
      </c>
      <c r="B103" s="175" t="s">
        <v>2052</v>
      </c>
      <c r="C103" s="282">
        <f t="shared" ref="C103:H103" si="14">SUM(C70:C89)-SUM(C91:C101)</f>
        <v>10497000518.716751</v>
      </c>
      <c r="D103" s="282">
        <f t="shared" si="14"/>
        <v>1042613657.4387187</v>
      </c>
      <c r="E103" s="282">
        <f t="shared" si="14"/>
        <v>0</v>
      </c>
      <c r="F103" s="282">
        <f t="shared" si="14"/>
        <v>9453327870.0980377</v>
      </c>
      <c r="G103" s="282">
        <f t="shared" si="14"/>
        <v>5807026294.1203804</v>
      </c>
      <c r="H103" s="293">
        <f t="shared" si="14"/>
        <v>3646301575.9776516</v>
      </c>
      <c r="I103" s="65"/>
    </row>
    <row r="104" spans="1:9">
      <c r="A104" s="66"/>
      <c r="B104" s="67"/>
      <c r="C104" s="67"/>
      <c r="D104" s="67"/>
      <c r="E104" s="67"/>
      <c r="F104" s="67"/>
      <c r="G104" s="67"/>
      <c r="H104" s="68"/>
      <c r="I104" s="65"/>
    </row>
    <row r="105" spans="1:9">
      <c r="A105" s="72"/>
      <c r="B105" s="65"/>
      <c r="C105" s="65"/>
      <c r="D105" s="65"/>
      <c r="E105" s="65"/>
      <c r="F105" s="65"/>
      <c r="G105" s="65"/>
      <c r="H105" s="73"/>
      <c r="I105" s="65"/>
    </row>
    <row r="106" spans="1:9">
      <c r="A106" s="72"/>
      <c r="B106" s="65"/>
      <c r="C106" s="65"/>
      <c r="D106" s="65"/>
      <c r="E106" s="65"/>
      <c r="F106" s="65"/>
      <c r="G106" s="65"/>
      <c r="H106" s="73"/>
      <c r="I106" s="65"/>
    </row>
    <row r="107" spans="1:9">
      <c r="A107" s="72" t="s">
        <v>711</v>
      </c>
      <c r="B107" s="65" t="s">
        <v>711</v>
      </c>
      <c r="C107" s="65"/>
      <c r="D107" s="65"/>
      <c r="E107" s="65"/>
      <c r="F107" s="65"/>
      <c r="G107" s="65"/>
      <c r="H107" s="73"/>
      <c r="I107" s="65"/>
    </row>
    <row r="108" spans="1:9">
      <c r="A108" s="1010" t="s">
        <v>2588</v>
      </c>
      <c r="B108" s="1011"/>
      <c r="C108" s="1011"/>
      <c r="D108" s="1011"/>
      <c r="E108" s="1011"/>
      <c r="F108" s="1011"/>
      <c r="G108" s="1011"/>
      <c r="H108" s="1012"/>
      <c r="I108" s="65"/>
    </row>
    <row r="109" spans="1:9">
      <c r="A109" s="72"/>
      <c r="B109" s="65"/>
      <c r="C109" s="65"/>
      <c r="D109" s="65"/>
      <c r="E109" s="65"/>
      <c r="F109" s="65"/>
      <c r="G109" s="65"/>
      <c r="H109" s="73"/>
      <c r="I109" s="65"/>
    </row>
    <row r="110" spans="1:9">
      <c r="A110" s="72" t="s">
        <v>1727</v>
      </c>
      <c r="B110" s="65"/>
      <c r="C110" s="65"/>
      <c r="D110" s="65"/>
      <c r="E110" s="65"/>
      <c r="F110" s="65"/>
      <c r="G110" s="65"/>
      <c r="H110" s="73"/>
      <c r="I110" s="65"/>
    </row>
    <row r="111" spans="1:9">
      <c r="A111" s="72"/>
      <c r="B111" s="65"/>
      <c r="C111" s="65"/>
      <c r="D111" s="65"/>
      <c r="E111" s="65"/>
      <c r="F111" s="65"/>
      <c r="G111" s="65"/>
      <c r="H111" s="73"/>
      <c r="I111" s="65"/>
    </row>
    <row r="112" spans="1:9">
      <c r="A112" s="72" t="s">
        <v>1728</v>
      </c>
      <c r="B112" s="65"/>
      <c r="C112" s="65"/>
      <c r="D112" s="65"/>
      <c r="E112" s="65"/>
      <c r="F112" s="65"/>
      <c r="G112" s="65"/>
      <c r="H112" s="73"/>
      <c r="I112" s="65"/>
    </row>
    <row r="113" spans="1:9">
      <c r="A113" s="72"/>
      <c r="B113" s="65"/>
      <c r="C113" s="65"/>
      <c r="D113" s="65"/>
      <c r="E113" s="65"/>
      <c r="F113" s="93" t="s">
        <v>1729</v>
      </c>
      <c r="G113" s="93" t="s">
        <v>1730</v>
      </c>
      <c r="H113" s="73"/>
      <c r="I113" s="65"/>
    </row>
    <row r="114" spans="1:9">
      <c r="A114" s="72"/>
      <c r="B114" s="65"/>
      <c r="C114" s="65"/>
      <c r="D114" s="294" t="s">
        <v>1731</v>
      </c>
      <c r="E114" s="294" t="s">
        <v>1732</v>
      </c>
      <c r="F114" s="294" t="s">
        <v>1733</v>
      </c>
      <c r="G114" s="294" t="s">
        <v>1733</v>
      </c>
      <c r="H114" s="73"/>
      <c r="I114" s="65"/>
    </row>
    <row r="115" spans="1:9">
      <c r="A115" s="72" t="s">
        <v>1734</v>
      </c>
      <c r="B115" s="65"/>
      <c r="C115" s="65"/>
      <c r="D115" s="295">
        <v>40</v>
      </c>
      <c r="E115" s="296">
        <v>0.4</v>
      </c>
      <c r="F115" s="65">
        <v>15</v>
      </c>
      <c r="G115" s="65">
        <v>6</v>
      </c>
      <c r="H115" s="73"/>
      <c r="I115" s="65"/>
    </row>
    <row r="116" spans="1:9">
      <c r="A116" s="72" t="s">
        <v>1735</v>
      </c>
      <c r="B116" s="65"/>
      <c r="C116" s="65"/>
      <c r="D116" s="295">
        <v>60</v>
      </c>
      <c r="E116" s="298">
        <v>0.6</v>
      </c>
      <c r="F116" s="65">
        <v>45</v>
      </c>
      <c r="G116" s="297">
        <v>27</v>
      </c>
      <c r="H116" s="73"/>
      <c r="I116" s="65"/>
    </row>
    <row r="117" spans="1:9">
      <c r="A117" s="72"/>
      <c r="B117" s="65"/>
      <c r="C117" s="65"/>
      <c r="D117" s="299">
        <v>100</v>
      </c>
      <c r="E117" s="300">
        <v>1</v>
      </c>
      <c r="F117" s="65"/>
      <c r="G117" s="301">
        <v>33</v>
      </c>
      <c r="H117" s="73"/>
      <c r="I117" s="65"/>
    </row>
    <row r="118" spans="1:9">
      <c r="A118" s="72"/>
      <c r="B118" s="65"/>
      <c r="C118" s="65"/>
      <c r="D118" s="65"/>
      <c r="E118" s="65"/>
      <c r="F118" s="65"/>
      <c r="G118" s="65"/>
      <c r="H118" s="73"/>
      <c r="I118" s="65"/>
    </row>
    <row r="119" spans="1:9">
      <c r="A119" s="72" t="s">
        <v>1736</v>
      </c>
      <c r="B119" s="65"/>
      <c r="C119" s="65"/>
      <c r="D119" s="65"/>
      <c r="E119" s="65"/>
      <c r="F119" s="65"/>
      <c r="G119" s="65"/>
      <c r="H119" s="73"/>
      <c r="I119" s="65"/>
    </row>
    <row r="120" spans="1:9">
      <c r="A120" s="72"/>
      <c r="B120" s="65"/>
      <c r="C120" s="65"/>
      <c r="D120" s="65"/>
      <c r="E120" s="65"/>
      <c r="F120" s="65"/>
      <c r="G120" s="65"/>
      <c r="H120" s="73"/>
      <c r="I120" s="65"/>
    </row>
    <row r="121" spans="1:9">
      <c r="A121" s="72" t="s">
        <v>1737</v>
      </c>
      <c r="B121" s="65"/>
      <c r="C121" s="65"/>
      <c r="D121" s="65"/>
      <c r="E121" s="65"/>
      <c r="F121" s="65"/>
      <c r="G121" s="65"/>
      <c r="H121" s="73"/>
      <c r="I121" s="65"/>
    </row>
    <row r="122" spans="1:9">
      <c r="A122" s="72"/>
      <c r="B122" s="65"/>
      <c r="C122" s="65"/>
      <c r="D122" s="65"/>
      <c r="E122" s="65"/>
      <c r="F122" s="65"/>
      <c r="G122" s="65"/>
      <c r="H122" s="73"/>
      <c r="I122" s="65"/>
    </row>
    <row r="123" spans="1:9" ht="15.75" thickBot="1">
      <c r="A123" s="159"/>
      <c r="B123" s="101"/>
      <c r="C123" s="101"/>
      <c r="D123" s="101"/>
      <c r="E123" s="101"/>
      <c r="F123" s="101"/>
      <c r="G123" s="101"/>
      <c r="H123" s="142"/>
      <c r="I123" s="65"/>
    </row>
    <row r="124" spans="1:9">
      <c r="A124" s="65"/>
      <c r="B124" s="65"/>
      <c r="C124" s="249"/>
      <c r="D124" s="65"/>
      <c r="E124" s="249"/>
      <c r="F124" s="249"/>
      <c r="G124" s="249"/>
      <c r="H124" s="162" t="s">
        <v>1285</v>
      </c>
      <c r="I124" s="65"/>
    </row>
    <row r="125" spans="1:9">
      <c r="A125" s="302" t="s">
        <v>76</v>
      </c>
      <c r="B125" s="132"/>
      <c r="C125" s="302"/>
      <c r="D125" s="302"/>
      <c r="E125" s="302"/>
      <c r="F125" s="302"/>
      <c r="G125" s="302"/>
      <c r="H125" s="302"/>
      <c r="I125" s="65"/>
    </row>
  </sheetData>
  <pageMargins left="0.2" right="0.2" top="0.75" bottom="0.75" header="0.3" footer="0.3"/>
  <pageSetup scale="70" orientation="portrait" r:id="rId1"/>
  <rowBreaks count="1" manualBreakCount="1">
    <brk id="62"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5"/>
  <sheetViews>
    <sheetView topLeftCell="F13" zoomScale="75" zoomScaleNormal="75" workbookViewId="0">
      <selection activeCell="P39" sqref="P39"/>
    </sheetView>
  </sheetViews>
  <sheetFormatPr defaultColWidth="9.77734375" defaultRowHeight="15"/>
  <cols>
    <col min="1" max="1" width="2.77734375" customWidth="1"/>
    <col min="2" max="2" width="11.77734375" customWidth="1"/>
    <col min="3" max="3" width="13.88671875" customWidth="1"/>
    <col min="4" max="4" width="50.77734375" customWidth="1"/>
    <col min="5" max="5" width="40.77734375" customWidth="1"/>
    <col min="6" max="6" width="5.77734375" customWidth="1"/>
    <col min="7" max="7" width="2.77734375" customWidth="1"/>
    <col min="8" max="8" width="35.77734375" customWidth="1"/>
    <col min="9" max="9" width="1.77734375" customWidth="1"/>
    <col min="10" max="10" width="15.77734375" customWidth="1"/>
    <col min="11" max="12" width="2.77734375" customWidth="1"/>
    <col min="13" max="13" width="14.77734375" customWidth="1"/>
    <col min="14" max="14" width="2.77734375" customWidth="1"/>
    <col min="15" max="15" width="1.77734375" customWidth="1"/>
    <col min="16" max="16" width="15.77734375" customWidth="1"/>
    <col min="17" max="18" width="2.77734375" customWidth="1"/>
    <col min="19" max="19" width="15.77734375" customWidth="1"/>
    <col min="20" max="20" width="2.77734375" customWidth="1"/>
  </cols>
  <sheetData>
    <row r="1" spans="1:21" ht="16.899999999999999" customHeight="1" thickBot="1">
      <c r="A1" s="303" t="str">
        <f>+CONAMEDATE6</f>
        <v>Annual Report of VERIZON NEW YORK INC.                                                                                                       For the period ending DECEMBER 31, 2017</v>
      </c>
      <c r="B1" s="2"/>
      <c r="C1" s="2"/>
      <c r="D1" s="2"/>
      <c r="E1" s="2"/>
      <c r="F1" s="303" t="str">
        <f>+CONAMEDATE6</f>
        <v>Annual Report of VERIZON NEW YORK INC.                                                                                                       For the period ending DECEMBER 31, 2017</v>
      </c>
      <c r="G1" s="2"/>
      <c r="H1" s="2"/>
      <c r="I1" s="2"/>
      <c r="J1" s="2"/>
      <c r="K1" s="2"/>
      <c r="L1" s="2"/>
      <c r="M1" s="2"/>
      <c r="N1" s="2"/>
      <c r="O1" s="2"/>
      <c r="P1" s="2"/>
      <c r="Q1" s="2"/>
      <c r="R1" s="2"/>
      <c r="S1" s="2"/>
      <c r="T1" s="2"/>
      <c r="U1" s="2"/>
    </row>
    <row r="2" spans="1:21" ht="28.5" customHeight="1">
      <c r="A2" s="266"/>
      <c r="B2" s="163"/>
      <c r="C2" s="163"/>
      <c r="D2" s="163"/>
      <c r="E2" s="267"/>
      <c r="F2" s="266"/>
      <c r="G2" s="163"/>
      <c r="H2" s="163"/>
      <c r="I2" s="163"/>
      <c r="J2" s="163"/>
      <c r="K2" s="163"/>
      <c r="L2" s="163"/>
      <c r="M2" s="163"/>
      <c r="N2" s="163"/>
      <c r="O2" s="163"/>
      <c r="P2" s="163"/>
      <c r="Q2" s="163"/>
      <c r="R2" s="163"/>
      <c r="S2" s="1013"/>
      <c r="T2" s="267"/>
      <c r="U2" s="2"/>
    </row>
    <row r="3" spans="1:21" ht="16.899999999999999" customHeight="1">
      <c r="A3" s="154"/>
      <c r="B3" s="166" t="s">
        <v>1738</v>
      </c>
      <c r="C3" s="161"/>
      <c r="D3" s="161"/>
      <c r="E3" s="268"/>
      <c r="F3" s="151" t="s">
        <v>1739</v>
      </c>
      <c r="G3" s="161"/>
      <c r="H3" s="161"/>
      <c r="I3" s="161"/>
      <c r="J3" s="1"/>
      <c r="K3" s="161"/>
      <c r="L3" s="161"/>
      <c r="M3" s="161"/>
      <c r="N3" s="161"/>
      <c r="O3" s="161"/>
      <c r="P3" s="161"/>
      <c r="Q3" s="161"/>
      <c r="R3" s="161"/>
      <c r="S3" s="161"/>
      <c r="T3" s="268"/>
      <c r="U3" s="2"/>
    </row>
    <row r="4" spans="1:21" ht="16.899999999999999" customHeight="1" thickBot="1">
      <c r="A4" s="304"/>
      <c r="B4" s="305"/>
      <c r="C4" s="305"/>
      <c r="D4" s="305"/>
      <c r="E4" s="306"/>
      <c r="F4" s="154"/>
      <c r="G4" s="2"/>
      <c r="H4" s="2"/>
      <c r="I4" s="2"/>
      <c r="J4" s="2"/>
      <c r="K4" s="2"/>
      <c r="L4" s="2"/>
      <c r="M4" s="2"/>
      <c r="N4" s="2"/>
      <c r="O4" s="2"/>
      <c r="P4" s="2"/>
      <c r="Q4" s="2"/>
      <c r="R4" s="2"/>
      <c r="S4" s="2"/>
      <c r="T4" s="270"/>
      <c r="U4" s="2"/>
    </row>
    <row r="5" spans="1:21" ht="16.899999999999999" customHeight="1">
      <c r="A5" s="154"/>
      <c r="B5" s="2"/>
      <c r="C5" s="2"/>
      <c r="D5" s="2"/>
      <c r="E5" s="270"/>
      <c r="F5" s="307"/>
      <c r="G5" s="308"/>
      <c r="H5" s="309"/>
      <c r="I5" s="308"/>
      <c r="J5" s="309"/>
      <c r="K5" s="310"/>
      <c r="L5" s="309"/>
      <c r="M5" s="309"/>
      <c r="N5" s="309"/>
      <c r="O5" s="308"/>
      <c r="P5" s="309"/>
      <c r="Q5" s="310"/>
      <c r="R5" s="309"/>
      <c r="S5" s="309"/>
      <c r="T5" s="311"/>
      <c r="U5" s="2"/>
    </row>
    <row r="6" spans="1:21" ht="16.899999999999999" customHeight="1">
      <c r="A6" s="154"/>
      <c r="B6" s="2"/>
      <c r="C6" s="2"/>
      <c r="D6" s="2"/>
      <c r="E6" s="270"/>
      <c r="F6" s="156" t="s">
        <v>36</v>
      </c>
      <c r="G6" s="312"/>
      <c r="H6" s="2"/>
      <c r="I6" s="312"/>
      <c r="J6" s="313" t="s">
        <v>1740</v>
      </c>
      <c r="K6" s="314"/>
      <c r="L6" s="2"/>
      <c r="M6" s="2"/>
      <c r="N6" s="2"/>
      <c r="O6" s="312"/>
      <c r="P6" s="2"/>
      <c r="Q6" s="314"/>
      <c r="R6" s="2"/>
      <c r="S6" s="2"/>
      <c r="T6" s="270"/>
      <c r="U6" s="2"/>
    </row>
    <row r="7" spans="1:21" ht="16.899999999999999" customHeight="1">
      <c r="A7" s="154"/>
      <c r="B7" s="31" t="s">
        <v>1741</v>
      </c>
      <c r="C7" s="2"/>
      <c r="D7" s="2"/>
      <c r="E7" s="270"/>
      <c r="F7" s="156" t="s">
        <v>48</v>
      </c>
      <c r="G7" s="312"/>
      <c r="H7" s="313" t="s">
        <v>551</v>
      </c>
      <c r="I7" s="312" t="s">
        <v>711</v>
      </c>
      <c r="J7" s="313" t="s">
        <v>1742</v>
      </c>
      <c r="K7" s="314"/>
      <c r="L7" s="2"/>
      <c r="M7" s="2"/>
      <c r="N7" s="2"/>
      <c r="O7" s="312"/>
      <c r="P7" s="313" t="s">
        <v>1743</v>
      </c>
      <c r="Q7" s="314"/>
      <c r="R7" s="2"/>
      <c r="S7" s="2"/>
      <c r="T7" s="270"/>
      <c r="U7" s="2"/>
    </row>
    <row r="8" spans="1:21" ht="16.899999999999999" customHeight="1">
      <c r="A8" s="154"/>
      <c r="B8" s="2"/>
      <c r="C8" s="2"/>
      <c r="D8" s="2"/>
      <c r="E8" s="270"/>
      <c r="F8" s="271"/>
      <c r="G8" s="315"/>
      <c r="H8" s="2" t="s">
        <v>711</v>
      </c>
      <c r="I8" s="312" t="s">
        <v>711</v>
      </c>
      <c r="J8" s="313" t="s">
        <v>462</v>
      </c>
      <c r="K8" s="314"/>
      <c r="L8" s="2"/>
      <c r="M8" s="2"/>
      <c r="N8" s="2"/>
      <c r="O8" s="312"/>
      <c r="P8" s="313" t="s">
        <v>463</v>
      </c>
      <c r="Q8" s="314"/>
      <c r="R8" s="2"/>
      <c r="S8" s="272"/>
      <c r="T8" s="273"/>
      <c r="U8" s="2"/>
    </row>
    <row r="9" spans="1:21" ht="16.899999999999999" customHeight="1">
      <c r="A9" s="154"/>
      <c r="B9" s="2" t="s">
        <v>1744</v>
      </c>
      <c r="C9" s="2" t="s">
        <v>1745</v>
      </c>
      <c r="D9" s="2"/>
      <c r="E9" s="270"/>
      <c r="F9" s="154"/>
      <c r="G9" s="312"/>
      <c r="H9" s="309"/>
      <c r="I9" s="308" t="s">
        <v>711</v>
      </c>
      <c r="J9" s="309" t="s">
        <v>711</v>
      </c>
      <c r="K9" s="310"/>
      <c r="L9" s="309"/>
      <c r="M9" s="309" t="s">
        <v>711</v>
      </c>
      <c r="N9" s="309"/>
      <c r="O9" s="308"/>
      <c r="P9" s="309"/>
      <c r="Q9" s="310"/>
      <c r="R9" s="309"/>
      <c r="S9" s="2"/>
      <c r="T9" s="270"/>
      <c r="U9" s="2"/>
    </row>
    <row r="10" spans="1:21" ht="16.899999999999999" customHeight="1">
      <c r="A10" s="154"/>
      <c r="B10" s="2"/>
      <c r="C10" s="2" t="s">
        <v>1746</v>
      </c>
      <c r="D10" s="2"/>
      <c r="E10" s="270"/>
      <c r="F10" s="156" t="s">
        <v>467</v>
      </c>
      <c r="G10" s="312"/>
      <c r="H10" s="2" t="s">
        <v>1747</v>
      </c>
      <c r="I10" s="316" t="s">
        <v>1748</v>
      </c>
      <c r="J10" s="987">
        <v>0</v>
      </c>
      <c r="K10" s="314"/>
      <c r="L10" s="2"/>
      <c r="M10" s="2"/>
      <c r="N10" s="2"/>
      <c r="O10" s="316" t="s">
        <v>1748</v>
      </c>
      <c r="P10" s="461">
        <f>+Sch.9!G59</f>
        <v>-1625566434.9496818</v>
      </c>
      <c r="Q10" s="314"/>
      <c r="R10" s="2"/>
      <c r="S10" s="2"/>
      <c r="T10" s="270"/>
      <c r="U10" s="2"/>
    </row>
    <row r="11" spans="1:21" ht="16.899999999999999" customHeight="1">
      <c r="A11" s="154"/>
      <c r="B11" s="2"/>
      <c r="C11" s="2" t="s">
        <v>1749</v>
      </c>
      <c r="D11" s="2"/>
      <c r="E11" s="270"/>
      <c r="F11" s="154"/>
      <c r="G11" s="312"/>
      <c r="H11" s="2"/>
      <c r="I11" s="312"/>
      <c r="J11" s="988" t="s">
        <v>711</v>
      </c>
      <c r="K11" s="314"/>
      <c r="L11" s="2"/>
      <c r="M11" s="2"/>
      <c r="N11" s="2"/>
      <c r="O11" s="312"/>
      <c r="P11" s="2" t="s">
        <v>711</v>
      </c>
      <c r="Q11" s="314"/>
      <c r="R11" s="2"/>
      <c r="S11" s="2"/>
      <c r="T11" s="270"/>
      <c r="U11" s="2"/>
    </row>
    <row r="12" spans="1:21" ht="16.899999999999999" customHeight="1">
      <c r="A12" s="154"/>
      <c r="B12" s="2"/>
      <c r="C12" s="2"/>
      <c r="D12" s="2"/>
      <c r="E12" s="270"/>
      <c r="F12" s="156" t="s">
        <v>825</v>
      </c>
      <c r="G12" s="312"/>
      <c r="H12" s="2" t="s">
        <v>1750</v>
      </c>
      <c r="I12" s="316" t="s">
        <v>1748</v>
      </c>
      <c r="J12" s="987">
        <f>+Sch.9!F103</f>
        <v>9453327870.0980377</v>
      </c>
      <c r="K12" s="314"/>
      <c r="L12" s="2"/>
      <c r="M12" s="2"/>
      <c r="N12" s="2"/>
      <c r="O12" s="316" t="s">
        <v>1748</v>
      </c>
      <c r="P12" s="461">
        <f>+Sch.9!G103</f>
        <v>5807026294.1203804</v>
      </c>
      <c r="Q12" s="314"/>
      <c r="R12" s="2"/>
      <c r="S12" s="2"/>
      <c r="T12" s="270"/>
      <c r="U12" s="2"/>
    </row>
    <row r="13" spans="1:21" ht="16.899999999999999" customHeight="1">
      <c r="A13" s="154"/>
      <c r="B13" s="2" t="s">
        <v>1751</v>
      </c>
      <c r="C13" s="2" t="s">
        <v>1745</v>
      </c>
      <c r="D13" s="2"/>
      <c r="E13" s="270"/>
      <c r="F13" s="154"/>
      <c r="G13" s="312"/>
      <c r="H13" s="2"/>
      <c r="I13" s="312"/>
      <c r="J13" s="988" t="s">
        <v>711</v>
      </c>
      <c r="K13" s="314"/>
      <c r="L13" s="2"/>
      <c r="M13" s="2"/>
      <c r="N13" s="2"/>
      <c r="O13" s="312"/>
      <c r="P13" s="2" t="s">
        <v>711</v>
      </c>
      <c r="Q13" s="314"/>
      <c r="R13" s="2"/>
      <c r="S13" s="2"/>
      <c r="T13" s="270"/>
      <c r="U13" s="2"/>
    </row>
    <row r="14" spans="1:21" ht="16.899999999999999" customHeight="1">
      <c r="A14" s="154"/>
      <c r="B14" s="2"/>
      <c r="C14" s="2" t="s">
        <v>1752</v>
      </c>
      <c r="D14" s="2"/>
      <c r="E14" s="270"/>
      <c r="F14" s="156" t="s">
        <v>1067</v>
      </c>
      <c r="G14" s="312"/>
      <c r="H14" s="2" t="s">
        <v>92</v>
      </c>
      <c r="I14" s="312"/>
      <c r="J14" s="987">
        <f>IF(ISERR(J10/J12)," ",J10/J12)</f>
        <v>0</v>
      </c>
      <c r="K14" s="314"/>
      <c r="L14" s="2"/>
      <c r="M14" s="2"/>
      <c r="N14" s="2"/>
      <c r="O14" s="312"/>
      <c r="P14" s="317">
        <f>IF(ISERR(P10/P12)," ",P10/P12)</f>
        <v>-0.27993095822479214</v>
      </c>
      <c r="Q14" s="314"/>
      <c r="R14" s="2"/>
      <c r="S14" s="2"/>
      <c r="T14" s="270"/>
      <c r="U14" s="2"/>
    </row>
    <row r="15" spans="1:21" ht="16.899999999999999" customHeight="1">
      <c r="A15" s="154"/>
      <c r="B15" s="2"/>
      <c r="C15" s="2" t="s">
        <v>93</v>
      </c>
      <c r="D15" s="2"/>
      <c r="E15" s="270"/>
      <c r="F15" s="154"/>
      <c r="G15" s="312"/>
      <c r="H15" s="2"/>
      <c r="I15" s="312"/>
      <c r="J15" s="988" t="s">
        <v>711</v>
      </c>
      <c r="K15" s="314" t="s">
        <v>711</v>
      </c>
      <c r="L15" s="2"/>
      <c r="M15" s="2"/>
      <c r="N15" s="2"/>
      <c r="O15" s="312"/>
      <c r="P15" s="2" t="s">
        <v>711</v>
      </c>
      <c r="Q15" s="314"/>
      <c r="R15" s="2"/>
      <c r="S15" s="2"/>
      <c r="T15" s="270"/>
      <c r="U15" s="2"/>
    </row>
    <row r="16" spans="1:21" ht="16.899999999999999" customHeight="1">
      <c r="A16" s="154"/>
      <c r="B16" s="2"/>
      <c r="C16" s="2"/>
      <c r="D16" s="2"/>
      <c r="E16" s="270"/>
      <c r="F16" s="156" t="s">
        <v>71</v>
      </c>
      <c r="G16" s="312"/>
      <c r="H16" s="2" t="s">
        <v>94</v>
      </c>
      <c r="I16" s="312"/>
      <c r="J16" s="987">
        <f>P31</f>
        <v>0</v>
      </c>
      <c r="K16" s="314"/>
      <c r="L16" s="2"/>
      <c r="M16" s="2"/>
      <c r="N16" s="2"/>
      <c r="O16" s="312"/>
      <c r="P16" s="317">
        <f>P43</f>
        <v>0.89164040243655096</v>
      </c>
      <c r="Q16" s="314"/>
      <c r="R16" s="2"/>
      <c r="S16" s="2"/>
      <c r="T16" s="270"/>
      <c r="U16" s="2"/>
    </row>
    <row r="17" spans="1:30" ht="16.899999999999999" customHeight="1">
      <c r="A17" s="154"/>
      <c r="B17" s="2" t="s">
        <v>95</v>
      </c>
      <c r="C17" s="2" t="s">
        <v>92</v>
      </c>
      <c r="D17" s="2"/>
      <c r="E17" s="270"/>
      <c r="F17" s="154"/>
      <c r="G17" s="312"/>
      <c r="H17" s="2"/>
      <c r="I17" s="312"/>
      <c r="J17" s="988" t="s">
        <v>711</v>
      </c>
      <c r="K17" s="314" t="s">
        <v>711</v>
      </c>
      <c r="L17" s="2"/>
      <c r="M17" s="2"/>
      <c r="N17" s="2"/>
      <c r="O17" s="312"/>
      <c r="P17" s="2" t="s">
        <v>711</v>
      </c>
      <c r="Q17" s="314"/>
      <c r="R17" s="2"/>
      <c r="S17" s="2"/>
      <c r="T17" s="270"/>
      <c r="U17" s="2"/>
    </row>
    <row r="18" spans="1:30" ht="16.899999999999999" customHeight="1">
      <c r="A18" s="154"/>
      <c r="B18" s="2"/>
      <c r="C18" s="2" t="s">
        <v>96</v>
      </c>
      <c r="D18" s="2"/>
      <c r="E18" s="270"/>
      <c r="F18" s="156" t="s">
        <v>72</v>
      </c>
      <c r="G18" s="312"/>
      <c r="H18" s="2" t="s">
        <v>97</v>
      </c>
      <c r="I18" s="318" t="s">
        <v>1748</v>
      </c>
      <c r="J18" s="1555">
        <v>0</v>
      </c>
      <c r="K18" s="319"/>
      <c r="L18" s="2"/>
      <c r="M18" s="2"/>
      <c r="N18" s="2"/>
      <c r="O18" s="318" t="s">
        <v>1748</v>
      </c>
      <c r="P18" s="1463">
        <f>((+P12*M43)*0.01)/0.635</f>
        <v>-40070488.181767099</v>
      </c>
      <c r="Q18" s="319"/>
      <c r="R18" s="2"/>
      <c r="S18" s="2"/>
      <c r="T18" s="270"/>
      <c r="U18" s="2"/>
    </row>
    <row r="19" spans="1:30" ht="16.899999999999999" customHeight="1">
      <c r="A19" s="154"/>
      <c r="B19" s="2"/>
      <c r="C19" s="2"/>
      <c r="D19" s="2"/>
      <c r="E19" s="270"/>
      <c r="F19" s="154"/>
      <c r="G19" s="312"/>
      <c r="H19" s="2"/>
      <c r="I19" s="2"/>
      <c r="J19" s="2"/>
      <c r="K19" s="2"/>
      <c r="L19" s="2"/>
      <c r="M19" s="2"/>
      <c r="N19" s="2"/>
      <c r="O19" s="2"/>
      <c r="P19" s="2"/>
      <c r="Q19" s="2"/>
      <c r="R19" s="2"/>
      <c r="S19" s="2"/>
      <c r="T19" s="270"/>
      <c r="U19" s="2"/>
    </row>
    <row r="20" spans="1:30" ht="16.899999999999999" customHeight="1">
      <c r="A20" s="154"/>
      <c r="B20" s="2" t="s">
        <v>98</v>
      </c>
      <c r="C20" s="2" t="s">
        <v>94</v>
      </c>
      <c r="D20" s="2"/>
      <c r="E20" s="270"/>
      <c r="F20" s="154"/>
      <c r="G20" s="315"/>
      <c r="H20" s="272" t="s">
        <v>99</v>
      </c>
      <c r="I20" s="272"/>
      <c r="J20" s="272"/>
      <c r="K20" s="272"/>
      <c r="L20" s="272"/>
      <c r="M20" s="272"/>
      <c r="N20" s="272"/>
      <c r="O20" s="272"/>
      <c r="P20" s="272"/>
      <c r="Q20" s="272"/>
      <c r="R20" s="272"/>
      <c r="S20" s="272"/>
      <c r="T20" s="273"/>
      <c r="U20" s="2"/>
    </row>
    <row r="21" spans="1:30" ht="16.899999999999999" customHeight="1">
      <c r="A21" s="154"/>
      <c r="B21" s="2"/>
      <c r="C21" s="2" t="s">
        <v>100</v>
      </c>
      <c r="D21" s="2"/>
      <c r="E21" s="270"/>
      <c r="F21" s="154"/>
      <c r="G21" s="312"/>
      <c r="H21" s="2"/>
      <c r="I21" s="2"/>
      <c r="J21" s="2"/>
      <c r="K21" s="2"/>
      <c r="L21" s="2"/>
      <c r="M21" s="2"/>
      <c r="N21" s="2"/>
      <c r="O21" s="2"/>
      <c r="P21" s="2"/>
      <c r="Q21" s="2"/>
      <c r="R21" s="2"/>
      <c r="S21" s="2"/>
      <c r="T21" s="270"/>
      <c r="U21" s="2"/>
    </row>
    <row r="22" spans="1:30" ht="16.899999999999999" customHeight="1">
      <c r="A22" s="154"/>
      <c r="B22" s="2"/>
      <c r="C22" s="2" t="s">
        <v>101</v>
      </c>
      <c r="D22" s="2"/>
      <c r="E22" s="270"/>
      <c r="F22" s="154"/>
      <c r="G22" s="312"/>
      <c r="H22" s="166" t="s">
        <v>102</v>
      </c>
      <c r="I22" s="166"/>
      <c r="J22" s="166"/>
      <c r="K22" s="166"/>
      <c r="L22" s="166"/>
      <c r="M22" s="166"/>
      <c r="N22" s="166"/>
      <c r="O22" s="166"/>
      <c r="P22" s="166"/>
      <c r="Q22" s="166"/>
      <c r="R22" s="166"/>
      <c r="S22" s="166"/>
      <c r="T22" s="320"/>
      <c r="U22" s="1014"/>
      <c r="V22" s="1026"/>
      <c r="W22" s="1147"/>
      <c r="X22" s="1147"/>
      <c r="Y22" s="1147"/>
      <c r="Z22" s="1147"/>
      <c r="AA22" s="1147"/>
      <c r="AB22" s="1147"/>
      <c r="AC22" s="1147"/>
      <c r="AD22" s="1147"/>
    </row>
    <row r="23" spans="1:30" ht="16.899999999999999" customHeight="1">
      <c r="A23" s="154"/>
      <c r="B23" s="2"/>
      <c r="C23" s="2"/>
      <c r="D23" s="2"/>
      <c r="E23" s="270"/>
      <c r="F23" s="154"/>
      <c r="G23" s="315"/>
      <c r="H23" s="272"/>
      <c r="I23" s="272"/>
      <c r="J23" s="272"/>
      <c r="K23" s="272"/>
      <c r="L23" s="272"/>
      <c r="M23" s="272"/>
      <c r="N23" s="272"/>
      <c r="O23" s="272"/>
      <c r="P23" s="272"/>
      <c r="Q23" s="272"/>
      <c r="R23" s="272"/>
      <c r="S23" s="272"/>
      <c r="T23" s="273"/>
      <c r="U23" s="1014"/>
      <c r="V23" s="1026"/>
      <c r="W23" s="1147"/>
      <c r="X23" s="1147"/>
      <c r="Y23" s="1147"/>
      <c r="Z23" s="1147"/>
      <c r="AA23" s="1147"/>
      <c r="AB23" s="1147"/>
      <c r="AC23" s="1147"/>
      <c r="AD23" s="1147"/>
    </row>
    <row r="24" spans="1:30" ht="16.899999999999999" customHeight="1">
      <c r="A24" s="154"/>
      <c r="B24" s="2"/>
      <c r="C24" s="2"/>
      <c r="D24" s="2"/>
      <c r="E24" s="270"/>
      <c r="F24" s="154"/>
      <c r="G24" s="312"/>
      <c r="H24" s="2"/>
      <c r="I24" s="312"/>
      <c r="J24" s="2"/>
      <c r="K24" s="314"/>
      <c r="L24" s="2"/>
      <c r="M24" s="2"/>
      <c r="N24" s="314"/>
      <c r="O24" s="2"/>
      <c r="P24" s="2"/>
      <c r="Q24" s="2"/>
      <c r="R24" s="312"/>
      <c r="S24" s="2"/>
      <c r="T24" s="270"/>
      <c r="U24" s="2"/>
    </row>
    <row r="25" spans="1:30" ht="16.899999999999999" customHeight="1">
      <c r="A25" s="154"/>
      <c r="B25" s="31" t="s">
        <v>103</v>
      </c>
      <c r="C25" s="2"/>
      <c r="D25" s="2"/>
      <c r="E25" s="270"/>
      <c r="F25" s="154"/>
      <c r="G25" s="312"/>
      <c r="H25" s="313" t="s">
        <v>551</v>
      </c>
      <c r="I25" s="312"/>
      <c r="J25" s="1545" t="s">
        <v>1731</v>
      </c>
      <c r="K25" s="314"/>
      <c r="L25" s="2"/>
      <c r="M25" s="1545" t="s">
        <v>104</v>
      </c>
      <c r="N25" s="314"/>
      <c r="O25" s="2"/>
      <c r="P25" s="1545" t="s">
        <v>105</v>
      </c>
      <c r="Q25" s="2"/>
      <c r="R25" s="312"/>
      <c r="S25" s="1545" t="s">
        <v>106</v>
      </c>
      <c r="T25" s="270"/>
      <c r="U25" s="2"/>
    </row>
    <row r="26" spans="1:30" ht="16.899999999999999" customHeight="1">
      <c r="A26" s="154"/>
      <c r="B26" s="2"/>
      <c r="C26" s="2"/>
      <c r="D26" s="161"/>
      <c r="E26" s="268"/>
      <c r="F26" s="154"/>
      <c r="G26" s="315"/>
      <c r="H26" s="272"/>
      <c r="I26" s="315"/>
      <c r="J26" s="321" t="s">
        <v>462</v>
      </c>
      <c r="K26" s="319"/>
      <c r="L26" s="272"/>
      <c r="M26" s="321" t="s">
        <v>463</v>
      </c>
      <c r="N26" s="319"/>
      <c r="O26" s="272"/>
      <c r="P26" s="321" t="s">
        <v>464</v>
      </c>
      <c r="Q26" s="272"/>
      <c r="R26" s="315"/>
      <c r="S26" s="321" t="s">
        <v>62</v>
      </c>
      <c r="T26" s="273"/>
      <c r="U26" s="2"/>
    </row>
    <row r="27" spans="1:30" ht="16.899999999999999" customHeight="1">
      <c r="A27" s="154"/>
      <c r="B27" s="2" t="s">
        <v>107</v>
      </c>
      <c r="C27" s="960" t="s">
        <v>2589</v>
      </c>
      <c r="D27" s="161"/>
      <c r="E27" s="268"/>
      <c r="F27" s="156" t="s">
        <v>476</v>
      </c>
      <c r="G27" s="312"/>
      <c r="H27" s="2" t="s">
        <v>108</v>
      </c>
      <c r="I27" s="316" t="s">
        <v>1748</v>
      </c>
      <c r="J27" s="427">
        <f>+Sch.11!E95</f>
        <v>159478078.13</v>
      </c>
      <c r="K27" s="322"/>
      <c r="L27" s="155"/>
      <c r="M27" s="323">
        <f>IF(ISERR(J27/J$32)," ",J27/J$32)</f>
        <v>5.9904221866452834E-2</v>
      </c>
      <c r="N27" s="322"/>
      <c r="O27" s="155"/>
      <c r="P27" s="323"/>
      <c r="Q27" s="155"/>
      <c r="R27" s="312"/>
      <c r="S27" s="1879"/>
      <c r="T27" s="270"/>
      <c r="U27" s="2"/>
    </row>
    <row r="28" spans="1:30" ht="16.899999999999999" customHeight="1">
      <c r="A28" s="154"/>
      <c r="B28" s="2"/>
      <c r="C28" s="960" t="s">
        <v>109</v>
      </c>
      <c r="D28" s="161"/>
      <c r="E28" s="268"/>
      <c r="F28" s="156" t="s">
        <v>479</v>
      </c>
      <c r="G28" s="312"/>
      <c r="H28" s="2" t="s">
        <v>110</v>
      </c>
      <c r="I28" s="312"/>
      <c r="J28" s="427"/>
      <c r="K28" s="322"/>
      <c r="L28" s="155"/>
      <c r="M28" s="323">
        <f>IF(ISERR(J28/J$32)," ",J28/J$32)</f>
        <v>0</v>
      </c>
      <c r="N28" s="322"/>
      <c r="O28" s="155"/>
      <c r="P28" s="323"/>
      <c r="Q28" s="155"/>
      <c r="R28" s="312"/>
      <c r="S28" s="1879"/>
      <c r="T28" s="270"/>
      <c r="U28" s="2"/>
    </row>
    <row r="29" spans="1:30" ht="16.899999999999999" customHeight="1">
      <c r="A29" s="154"/>
      <c r="B29" s="2"/>
      <c r="C29" s="960" t="s">
        <v>111</v>
      </c>
      <c r="D29" s="161"/>
      <c r="E29" s="268"/>
      <c r="F29" s="156" t="s">
        <v>2076</v>
      </c>
      <c r="G29" s="312"/>
      <c r="H29" s="2" t="s">
        <v>112</v>
      </c>
      <c r="I29" s="312"/>
      <c r="J29" s="427"/>
      <c r="K29" s="322"/>
      <c r="L29" s="155"/>
      <c r="M29" s="323">
        <f>IF(ISERR(J29/J$32)," ",J29/J$32)</f>
        <v>0</v>
      </c>
      <c r="N29" s="322"/>
      <c r="O29" s="155"/>
      <c r="P29" s="323"/>
      <c r="Q29" s="155"/>
      <c r="R29" s="312"/>
      <c r="S29" s="1879"/>
      <c r="T29" s="270"/>
      <c r="U29" s="2"/>
    </row>
    <row r="30" spans="1:30" ht="16.899999999999999" customHeight="1">
      <c r="A30" s="154"/>
      <c r="B30" s="2"/>
      <c r="C30" s="161"/>
      <c r="D30" s="161"/>
      <c r="E30" s="268"/>
      <c r="F30" s="156" t="s">
        <v>337</v>
      </c>
      <c r="G30" s="312"/>
      <c r="H30" s="2" t="s">
        <v>113</v>
      </c>
      <c r="I30" s="312"/>
      <c r="J30" s="427"/>
      <c r="K30" s="322"/>
      <c r="L30" s="155"/>
      <c r="M30" s="323">
        <f>IF(ISERR(J30/J$32)," ",J30/J$32)</f>
        <v>0</v>
      </c>
      <c r="N30" s="322"/>
      <c r="O30" s="155"/>
      <c r="P30" s="323"/>
      <c r="Q30" s="155"/>
      <c r="R30" s="312"/>
      <c r="S30" s="1879"/>
      <c r="T30" s="270"/>
      <c r="U30" s="325"/>
    </row>
    <row r="31" spans="1:30" ht="16.899999999999999" customHeight="1">
      <c r="A31" s="154"/>
      <c r="B31" s="2" t="s">
        <v>114</v>
      </c>
      <c r="C31" s="4" t="s">
        <v>115</v>
      </c>
      <c r="D31" s="161"/>
      <c r="E31" s="268"/>
      <c r="F31" s="156" t="s">
        <v>73</v>
      </c>
      <c r="G31" s="312"/>
      <c r="H31" s="2" t="s">
        <v>116</v>
      </c>
      <c r="I31" s="312"/>
      <c r="J31" s="427">
        <f>-Sch.11!E114</f>
        <v>2502739594.6999989</v>
      </c>
      <c r="K31" s="322"/>
      <c r="L31" s="155"/>
      <c r="M31" s="323"/>
      <c r="N31" s="322"/>
      <c r="O31" s="155"/>
      <c r="P31" s="1464"/>
      <c r="Q31" s="155"/>
      <c r="R31" s="312"/>
      <c r="S31" s="324"/>
      <c r="T31" s="270"/>
      <c r="U31" s="2"/>
    </row>
    <row r="32" spans="1:30" ht="16.899999999999999" customHeight="1">
      <c r="A32" s="154"/>
      <c r="B32" s="2"/>
      <c r="C32" s="161"/>
      <c r="D32" s="161"/>
      <c r="E32" s="268"/>
      <c r="F32" s="156" t="s">
        <v>74</v>
      </c>
      <c r="G32" s="327"/>
      <c r="H32" s="328" t="s">
        <v>47</v>
      </c>
      <c r="I32" s="329" t="s">
        <v>1748</v>
      </c>
      <c r="J32" s="989">
        <f>+J31+J27</f>
        <v>2662217672.829999</v>
      </c>
      <c r="K32" s="330"/>
      <c r="L32" s="331"/>
      <c r="M32" s="332">
        <f>SUM(M27:M31)</f>
        <v>5.9904221866452834E-2</v>
      </c>
      <c r="N32" s="330"/>
      <c r="O32" s="309"/>
      <c r="P32" s="333"/>
      <c r="Q32" s="309"/>
      <c r="R32" s="327"/>
      <c r="S32" s="1556"/>
      <c r="T32" s="334"/>
      <c r="U32" s="2"/>
    </row>
    <row r="33" spans="1:26" ht="16.899999999999999" customHeight="1">
      <c r="A33" s="154"/>
      <c r="B33" s="1014" t="s">
        <v>117</v>
      </c>
      <c r="C33" s="1015" t="s">
        <v>118</v>
      </c>
      <c r="D33" s="1016"/>
      <c r="E33" s="1017"/>
      <c r="F33" s="154"/>
      <c r="G33" s="312"/>
      <c r="H33" s="2"/>
      <c r="I33" s="161"/>
      <c r="J33" s="161"/>
      <c r="K33" s="161"/>
      <c r="L33" s="161"/>
      <c r="M33" s="161"/>
      <c r="N33" s="161"/>
      <c r="O33" s="161"/>
      <c r="P33" s="161"/>
      <c r="Q33" s="161"/>
      <c r="R33" s="161"/>
      <c r="S33" s="161"/>
      <c r="T33" s="270"/>
      <c r="U33" s="2"/>
    </row>
    <row r="34" spans="1:26" ht="16.899999999999999" customHeight="1">
      <c r="A34" s="154"/>
      <c r="B34" s="1014"/>
      <c r="C34" s="1015" t="s">
        <v>2590</v>
      </c>
      <c r="D34" s="1016"/>
      <c r="E34" s="1017"/>
      <c r="F34" s="154"/>
      <c r="G34" s="312"/>
      <c r="H34" s="166" t="s">
        <v>119</v>
      </c>
      <c r="I34" s="166"/>
      <c r="J34" s="166"/>
      <c r="K34" s="166"/>
      <c r="L34" s="166"/>
      <c r="M34" s="166"/>
      <c r="N34" s="166"/>
      <c r="O34" s="166"/>
      <c r="P34" s="166"/>
      <c r="Q34" s="166"/>
      <c r="R34" s="166"/>
      <c r="S34" s="166"/>
      <c r="T34" s="320"/>
      <c r="U34" s="2"/>
    </row>
    <row r="35" spans="1:26" ht="16.899999999999999" customHeight="1">
      <c r="A35" s="154"/>
      <c r="B35" s="1014"/>
      <c r="C35" s="1015" t="s">
        <v>2591</v>
      </c>
      <c r="D35" s="1016"/>
      <c r="E35" s="1017"/>
      <c r="F35" s="154"/>
      <c r="G35" s="315"/>
      <c r="H35" s="272"/>
      <c r="I35" s="272"/>
      <c r="J35" s="272"/>
      <c r="K35" s="272"/>
      <c r="L35" s="272"/>
      <c r="M35" s="272"/>
      <c r="N35" s="272"/>
      <c r="O35" s="272"/>
      <c r="P35" s="272"/>
      <c r="Q35" s="272"/>
      <c r="R35" s="272"/>
      <c r="S35" s="272"/>
      <c r="T35" s="273"/>
      <c r="U35" s="2"/>
    </row>
    <row r="36" spans="1:26" ht="16.899999999999999" customHeight="1">
      <c r="A36" s="154"/>
      <c r="B36" s="1014"/>
      <c r="C36" s="1015" t="s">
        <v>120</v>
      </c>
      <c r="D36" s="1016"/>
      <c r="E36" s="1017"/>
      <c r="F36" s="154"/>
      <c r="G36" s="312"/>
      <c r="H36" s="2"/>
      <c r="I36" s="312"/>
      <c r="J36" s="2"/>
      <c r="K36" s="314"/>
      <c r="L36" s="2"/>
      <c r="M36" s="2"/>
      <c r="N36" s="314"/>
      <c r="O36" s="2"/>
      <c r="P36" s="2"/>
      <c r="Q36" s="2"/>
      <c r="R36" s="312"/>
      <c r="S36" s="2"/>
      <c r="T36" s="270"/>
      <c r="U36" s="2"/>
    </row>
    <row r="37" spans="1:26" ht="16.899999999999999" customHeight="1">
      <c r="A37" s="154"/>
      <c r="B37" s="2"/>
      <c r="C37" s="161"/>
      <c r="D37" s="161"/>
      <c r="E37" s="268"/>
      <c r="F37" s="154"/>
      <c r="G37" s="312"/>
      <c r="H37" s="313" t="s">
        <v>551</v>
      </c>
      <c r="I37" s="312"/>
      <c r="J37" s="1545" t="s">
        <v>1731</v>
      </c>
      <c r="K37" s="314"/>
      <c r="L37" s="2"/>
      <c r="M37" s="1545" t="s">
        <v>104</v>
      </c>
      <c r="N37" s="314"/>
      <c r="O37" s="2"/>
      <c r="P37" s="1545" t="s">
        <v>105</v>
      </c>
      <c r="Q37" s="2"/>
      <c r="R37" s="312"/>
      <c r="S37" s="1545" t="s">
        <v>106</v>
      </c>
      <c r="T37" s="270"/>
      <c r="U37" s="2"/>
    </row>
    <row r="38" spans="1:26" ht="16.899999999999999" customHeight="1">
      <c r="A38" s="154"/>
      <c r="B38" s="2" t="s">
        <v>121</v>
      </c>
      <c r="C38" s="4" t="s">
        <v>1124</v>
      </c>
      <c r="E38" s="965"/>
      <c r="F38" s="154"/>
      <c r="G38" s="315"/>
      <c r="H38" s="272"/>
      <c r="I38" s="315"/>
      <c r="J38" s="321" t="s">
        <v>462</v>
      </c>
      <c r="K38" s="319"/>
      <c r="L38" s="272"/>
      <c r="M38" s="321" t="s">
        <v>463</v>
      </c>
      <c r="N38" s="319"/>
      <c r="O38" s="272"/>
      <c r="P38" s="321" t="s">
        <v>464</v>
      </c>
      <c r="Q38" s="272"/>
      <c r="R38" s="315"/>
      <c r="S38" s="321" t="s">
        <v>62</v>
      </c>
      <c r="T38" s="273"/>
      <c r="U38" s="2"/>
    </row>
    <row r="39" spans="1:26" ht="16.899999999999999" customHeight="1">
      <c r="A39" s="154"/>
      <c r="B39" s="2"/>
      <c r="C39" s="4" t="s">
        <v>1125</v>
      </c>
      <c r="E39" s="965"/>
      <c r="F39" s="156" t="s">
        <v>75</v>
      </c>
      <c r="G39" s="312"/>
      <c r="H39" s="2" t="s">
        <v>108</v>
      </c>
      <c r="I39" s="316" t="s">
        <v>1748</v>
      </c>
      <c r="J39" s="427">
        <f>+$J$44*M39</f>
        <v>6475140.5258442014</v>
      </c>
      <c r="K39" s="314"/>
      <c r="L39" s="2"/>
      <c r="M39" s="326">
        <v>1.3881719438946738</v>
      </c>
      <c r="N39" s="314"/>
      <c r="O39" s="2"/>
      <c r="P39" s="1880">
        <v>7.8557743242997302E-2</v>
      </c>
      <c r="Q39" s="2"/>
      <c r="R39" s="312"/>
      <c r="S39" s="324">
        <f>M39*P39</f>
        <v>0.10905165514561024</v>
      </c>
      <c r="T39" s="270"/>
      <c r="U39" s="2"/>
    </row>
    <row r="40" spans="1:26" ht="16.899999999999999" customHeight="1">
      <c r="A40" s="154"/>
      <c r="B40" s="2"/>
      <c r="C40" s="4" t="s">
        <v>898</v>
      </c>
      <c r="E40" s="965"/>
      <c r="F40" s="156" t="s">
        <v>76</v>
      </c>
      <c r="G40" s="312"/>
      <c r="H40" s="2" t="s">
        <v>110</v>
      </c>
      <c r="I40" s="312"/>
      <c r="J40" s="427">
        <f>+$J$44*M40</f>
        <v>233225.45</v>
      </c>
      <c r="K40" s="314"/>
      <c r="L40" s="2"/>
      <c r="M40" s="326">
        <v>0.05</v>
      </c>
      <c r="N40" s="314"/>
      <c r="O40" s="2"/>
      <c r="P40" s="1880">
        <v>3.4183900405007316E-2</v>
      </c>
      <c r="Q40" s="2"/>
      <c r="R40" s="312"/>
      <c r="S40" s="324">
        <f>M40*P40</f>
        <v>1.7091950202503658E-3</v>
      </c>
      <c r="T40" s="270"/>
      <c r="U40" s="2"/>
    </row>
    <row r="41" spans="1:26" ht="16.899999999999999" customHeight="1">
      <c r="A41" s="154"/>
      <c r="B41" s="2"/>
      <c r="C41" s="4" t="s">
        <v>899</v>
      </c>
      <c r="E41" s="965"/>
      <c r="F41" s="156" t="s">
        <v>77</v>
      </c>
      <c r="G41" s="312"/>
      <c r="H41" s="2" t="s">
        <v>112</v>
      </c>
      <c r="I41" s="312"/>
      <c r="J41" s="427">
        <v>0</v>
      </c>
      <c r="K41" s="314"/>
      <c r="L41" s="2"/>
      <c r="M41" s="326">
        <v>0</v>
      </c>
      <c r="N41" s="314"/>
      <c r="O41" s="2"/>
      <c r="P41" s="1881">
        <f>P29</f>
        <v>0</v>
      </c>
      <c r="Q41" s="2"/>
      <c r="R41" s="312"/>
      <c r="S41" s="324">
        <f>M41*P41</f>
        <v>0</v>
      </c>
      <c r="T41" s="270"/>
      <c r="U41" s="2"/>
      <c r="V41" s="1026"/>
      <c r="W41" s="1147"/>
      <c r="X41" s="1147"/>
      <c r="Y41" s="1147"/>
      <c r="Z41" s="1147"/>
    </row>
    <row r="42" spans="1:26" ht="16.899999999999999" customHeight="1">
      <c r="A42" s="154"/>
      <c r="B42" s="2"/>
      <c r="C42" s="4" t="s">
        <v>900</v>
      </c>
      <c r="E42" s="965"/>
      <c r="F42" s="156" t="s">
        <v>78</v>
      </c>
      <c r="G42" s="312"/>
      <c r="H42" s="2" t="s">
        <v>113</v>
      </c>
      <c r="I42" s="312"/>
      <c r="J42" s="427">
        <v>0</v>
      </c>
      <c r="K42" s="314"/>
      <c r="L42" s="2"/>
      <c r="M42" s="326">
        <v>0</v>
      </c>
      <c r="N42" s="314"/>
      <c r="O42" s="2"/>
      <c r="P42" s="1881">
        <f>P30</f>
        <v>0</v>
      </c>
      <c r="Q42" s="2"/>
      <c r="R42" s="312"/>
      <c r="S42" s="324">
        <f>M42*P42</f>
        <v>0</v>
      </c>
      <c r="T42" s="270"/>
      <c r="U42" s="2"/>
    </row>
    <row r="43" spans="1:26" ht="16.899999999999999" customHeight="1">
      <c r="A43" s="154"/>
      <c r="B43" s="2"/>
      <c r="C43" s="4" t="s">
        <v>901</v>
      </c>
      <c r="E43" s="965"/>
      <c r="F43" s="156" t="s">
        <v>79</v>
      </c>
      <c r="G43" s="312"/>
      <c r="H43" s="2" t="s">
        <v>116</v>
      </c>
      <c r="I43" s="312"/>
      <c r="J43" s="427">
        <f>+$J$44*M43</f>
        <v>-2043856.9758442009</v>
      </c>
      <c r="K43" s="314"/>
      <c r="L43" s="2"/>
      <c r="M43" s="326">
        <v>-0.43817194389467379</v>
      </c>
      <c r="N43" s="314"/>
      <c r="O43" s="2"/>
      <c r="P43" s="1464">
        <f>IF(ISERR(S43/M43)," ",S43/M43)</f>
        <v>0.89164040243655096</v>
      </c>
      <c r="Q43" s="2"/>
      <c r="R43" s="312"/>
      <c r="S43" s="1464">
        <f>S44-SUM(S39:S42)</f>
        <v>-0.39069180839065276</v>
      </c>
      <c r="T43" s="270"/>
      <c r="U43" s="2"/>
    </row>
    <row r="44" spans="1:26" ht="16.899999999999999" customHeight="1">
      <c r="A44" s="154"/>
      <c r="B44" s="2"/>
      <c r="C44" s="4"/>
      <c r="E44" s="965"/>
      <c r="F44" s="156"/>
      <c r="G44" s="327"/>
      <c r="H44" s="328" t="s">
        <v>47</v>
      </c>
      <c r="I44" s="329" t="s">
        <v>1748</v>
      </c>
      <c r="J44" s="989">
        <v>4664509</v>
      </c>
      <c r="K44" s="330"/>
      <c r="L44" s="331"/>
      <c r="M44" s="332">
        <f>SUM(M39:M43)</f>
        <v>1</v>
      </c>
      <c r="N44" s="330"/>
      <c r="O44" s="309"/>
      <c r="P44" s="333"/>
      <c r="Q44" s="309"/>
      <c r="R44" s="327"/>
      <c r="S44" s="1465">
        <f>+P14</f>
        <v>-0.27993095822479214</v>
      </c>
      <c r="T44" s="334"/>
      <c r="U44" s="2"/>
    </row>
    <row r="45" spans="1:26" ht="16.899999999999999" customHeight="1">
      <c r="A45" s="154"/>
      <c r="B45" s="31" t="s">
        <v>902</v>
      </c>
      <c r="E45" s="965"/>
      <c r="F45" s="154"/>
      <c r="G45" s="2"/>
      <c r="H45" s="2"/>
      <c r="I45" s="2"/>
      <c r="J45" s="2"/>
      <c r="K45" s="2"/>
      <c r="L45" s="2"/>
      <c r="M45" s="2"/>
      <c r="N45" s="2"/>
      <c r="O45" s="2"/>
      <c r="P45" s="2"/>
      <c r="Q45" s="2"/>
      <c r="R45" s="2"/>
      <c r="S45" s="2"/>
      <c r="T45" s="270"/>
      <c r="U45" s="2"/>
    </row>
    <row r="46" spans="1:26" ht="16.899999999999999" customHeight="1">
      <c r="A46" s="154"/>
      <c r="B46" s="2"/>
      <c r="C46" s="4" t="s">
        <v>903</v>
      </c>
      <c r="E46" s="965"/>
      <c r="F46" s="154"/>
      <c r="G46" s="2"/>
      <c r="H46" s="2"/>
      <c r="I46" s="2"/>
      <c r="J46" s="2"/>
      <c r="K46" s="2"/>
      <c r="L46" s="2"/>
      <c r="M46" s="2"/>
      <c r="N46" s="2"/>
      <c r="O46" s="2"/>
      <c r="P46" s="2"/>
      <c r="Q46" s="2"/>
      <c r="R46" s="2"/>
      <c r="S46" s="2"/>
      <c r="T46" s="270"/>
      <c r="U46" s="2"/>
    </row>
    <row r="47" spans="1:26" ht="16.899999999999999" customHeight="1">
      <c r="A47" s="154"/>
      <c r="B47" s="2"/>
      <c r="C47" s="4" t="s">
        <v>904</v>
      </c>
      <c r="E47" s="965"/>
      <c r="F47" s="154"/>
      <c r="G47" s="2"/>
      <c r="H47" s="2"/>
      <c r="I47" s="2"/>
      <c r="J47" s="2"/>
      <c r="K47" s="2"/>
      <c r="L47" s="2"/>
      <c r="M47" s="2"/>
      <c r="N47" s="2"/>
      <c r="O47" s="2"/>
      <c r="P47" s="2"/>
      <c r="Q47" s="2"/>
      <c r="R47" s="2"/>
      <c r="S47" s="2"/>
      <c r="T47" s="270"/>
      <c r="U47" s="2"/>
    </row>
    <row r="48" spans="1:26" ht="16.899999999999999" customHeight="1">
      <c r="A48" s="154"/>
      <c r="B48" s="2"/>
      <c r="C48" s="4" t="s">
        <v>905</v>
      </c>
      <c r="E48" s="965"/>
      <c r="F48" s="154"/>
      <c r="G48" s="2"/>
      <c r="H48" s="2"/>
      <c r="I48" s="161"/>
      <c r="J48" s="161"/>
      <c r="K48" s="161"/>
      <c r="L48" s="161"/>
      <c r="M48" s="161"/>
      <c r="N48" s="161"/>
      <c r="O48" s="161"/>
      <c r="P48" s="161"/>
      <c r="Q48" s="161"/>
      <c r="R48" s="161"/>
      <c r="S48" s="161"/>
      <c r="T48" s="270"/>
      <c r="U48" s="2"/>
    </row>
    <row r="49" spans="1:21" ht="16.899999999999999" customHeight="1">
      <c r="A49" s="154"/>
      <c r="B49" s="2"/>
      <c r="C49" s="4"/>
      <c r="E49" s="965"/>
      <c r="F49" s="154"/>
      <c r="G49" s="2"/>
      <c r="H49" s="2"/>
      <c r="I49" s="161"/>
      <c r="J49" s="161"/>
      <c r="K49" s="161"/>
      <c r="L49" s="161"/>
      <c r="M49" s="161"/>
      <c r="N49" s="161"/>
      <c r="O49" s="161"/>
      <c r="P49" s="161"/>
      <c r="Q49" s="161"/>
      <c r="R49" s="161"/>
      <c r="S49" s="161"/>
      <c r="T49" s="270"/>
      <c r="U49" s="2"/>
    </row>
    <row r="50" spans="1:21" ht="16.899999999999999" customHeight="1">
      <c r="A50" s="154"/>
      <c r="B50" s="2"/>
      <c r="C50" s="2"/>
      <c r="E50" s="965"/>
      <c r="F50" s="154"/>
      <c r="G50" s="2"/>
      <c r="H50" s="2"/>
      <c r="I50" s="161"/>
      <c r="J50" s="161"/>
      <c r="K50" s="161"/>
      <c r="L50" s="161"/>
      <c r="M50" s="161"/>
      <c r="N50" s="161"/>
      <c r="O50" s="161"/>
      <c r="P50" s="161"/>
      <c r="Q50" s="161"/>
      <c r="R50" s="161"/>
      <c r="S50" s="161"/>
      <c r="T50" s="270"/>
      <c r="U50" s="2"/>
    </row>
    <row r="51" spans="1:21" ht="16.899999999999999" customHeight="1">
      <c r="A51" s="154"/>
      <c r="B51" s="2" t="s">
        <v>906</v>
      </c>
      <c r="C51" s="4" t="s">
        <v>907</v>
      </c>
      <c r="E51" s="965"/>
      <c r="F51" s="154"/>
      <c r="G51" s="960" t="s">
        <v>908</v>
      </c>
      <c r="I51" s="2"/>
      <c r="J51" s="2"/>
      <c r="K51" s="2"/>
      <c r="L51" s="2"/>
      <c r="M51" s="2"/>
      <c r="N51" s="2"/>
      <c r="O51" s="2"/>
      <c r="P51" s="2"/>
      <c r="Q51" s="2"/>
      <c r="R51" s="2"/>
      <c r="S51" s="2"/>
      <c r="T51" s="270"/>
      <c r="U51" s="2"/>
    </row>
    <row r="52" spans="1:21" ht="16.899999999999999" customHeight="1">
      <c r="A52" s="154"/>
      <c r="B52" s="2"/>
      <c r="C52" s="2"/>
      <c r="E52" s="965"/>
      <c r="F52" s="154"/>
      <c r="G52" s="960" t="s">
        <v>909</v>
      </c>
      <c r="I52" s="2"/>
      <c r="J52" s="2"/>
      <c r="K52" s="2"/>
      <c r="L52" s="2"/>
      <c r="M52" s="2"/>
      <c r="N52" s="2"/>
      <c r="O52" s="2"/>
      <c r="P52" s="2"/>
      <c r="Q52" s="2"/>
      <c r="R52" s="2"/>
      <c r="S52" s="2"/>
      <c r="T52" s="270"/>
      <c r="U52" s="2"/>
    </row>
    <row r="53" spans="1:21" ht="16.899999999999999" customHeight="1">
      <c r="A53" s="154"/>
      <c r="B53" s="2" t="s">
        <v>107</v>
      </c>
      <c r="C53" s="960" t="s">
        <v>910</v>
      </c>
      <c r="E53" s="965"/>
      <c r="F53" s="154"/>
      <c r="G53" s="1286" t="s">
        <v>2592</v>
      </c>
      <c r="H53" s="130"/>
      <c r="I53" s="2"/>
      <c r="J53" s="2"/>
      <c r="K53" s="2"/>
      <c r="L53" s="2"/>
      <c r="M53" s="2"/>
      <c r="N53" s="2"/>
      <c r="O53" s="2"/>
      <c r="P53" s="2"/>
      <c r="Q53" s="2"/>
      <c r="R53" s="2"/>
      <c r="S53" s="2"/>
      <c r="T53" s="270"/>
      <c r="U53" s="2"/>
    </row>
    <row r="54" spans="1:21" ht="16.899999999999999" customHeight="1">
      <c r="A54" s="154"/>
      <c r="B54" s="2"/>
      <c r="C54" s="960" t="s">
        <v>911</v>
      </c>
      <c r="E54" s="965"/>
      <c r="F54" s="154"/>
      <c r="G54" s="960" t="s">
        <v>912</v>
      </c>
      <c r="I54" s="2"/>
      <c r="J54" s="2"/>
      <c r="K54" s="2"/>
      <c r="L54" s="2"/>
      <c r="M54" s="2"/>
      <c r="N54" s="2"/>
      <c r="O54" s="2"/>
      <c r="P54" s="2"/>
      <c r="Q54" s="2"/>
      <c r="R54" s="2"/>
      <c r="S54" s="2"/>
      <c r="T54" s="270"/>
      <c r="U54" s="2"/>
    </row>
    <row r="55" spans="1:21" ht="16.899999999999999" customHeight="1">
      <c r="A55" s="154"/>
      <c r="B55" s="2"/>
      <c r="C55" s="960" t="s">
        <v>913</v>
      </c>
      <c r="E55" s="965"/>
      <c r="F55" s="154"/>
      <c r="G55" s="960" t="s">
        <v>914</v>
      </c>
      <c r="H55" s="161"/>
      <c r="I55" s="2"/>
      <c r="J55" s="2"/>
      <c r="K55" s="2"/>
      <c r="L55" s="2"/>
      <c r="M55" s="2"/>
      <c r="N55" s="2"/>
      <c r="O55" s="2"/>
      <c r="P55" s="2"/>
      <c r="Q55" s="2"/>
      <c r="R55" s="2"/>
      <c r="S55" s="2"/>
      <c r="T55" s="270"/>
      <c r="U55" s="2"/>
    </row>
    <row r="56" spans="1:21" ht="16.899999999999999" customHeight="1">
      <c r="A56" s="154"/>
      <c r="B56" s="2" t="s">
        <v>711</v>
      </c>
      <c r="C56" s="161"/>
      <c r="E56" s="965"/>
      <c r="F56" s="154"/>
      <c r="G56" s="2"/>
      <c r="H56" s="2"/>
      <c r="I56" s="2"/>
      <c r="J56" s="2"/>
      <c r="K56" s="2"/>
      <c r="L56" s="2"/>
      <c r="M56" s="2"/>
      <c r="N56" s="2"/>
      <c r="O56" s="2"/>
      <c r="P56" s="2"/>
      <c r="Q56" s="2"/>
      <c r="R56" s="2"/>
      <c r="S56" s="2"/>
      <c r="T56" s="270"/>
      <c r="U56" s="2"/>
    </row>
    <row r="57" spans="1:21" ht="16.899999999999999" customHeight="1">
      <c r="A57" s="154"/>
      <c r="B57" s="2" t="s">
        <v>114</v>
      </c>
      <c r="C57" s="960" t="s">
        <v>915</v>
      </c>
      <c r="E57" s="965"/>
      <c r="F57" s="154"/>
      <c r="G57" s="2" t="s">
        <v>916</v>
      </c>
      <c r="H57" s="2"/>
      <c r="I57" s="2"/>
      <c r="J57" s="2"/>
      <c r="K57" s="2"/>
      <c r="L57" s="2"/>
      <c r="M57" s="2"/>
      <c r="N57" s="2"/>
      <c r="O57" s="2"/>
      <c r="P57" s="2"/>
      <c r="Q57" s="2"/>
      <c r="R57" s="2"/>
      <c r="S57" s="2"/>
      <c r="T57" s="270"/>
      <c r="U57" s="2"/>
    </row>
    <row r="58" spans="1:21" ht="16.899999999999999" customHeight="1">
      <c r="A58" s="154"/>
      <c r="B58" s="2"/>
      <c r="C58" s="960" t="s">
        <v>917</v>
      </c>
      <c r="E58" s="965"/>
      <c r="F58" s="154"/>
      <c r="G58" s="2"/>
      <c r="H58" s="2"/>
      <c r="I58" s="2"/>
      <c r="J58" s="2"/>
      <c r="K58" s="2"/>
      <c r="L58" s="2"/>
      <c r="M58" s="2"/>
      <c r="N58" s="2"/>
      <c r="O58" s="2"/>
      <c r="P58" s="2"/>
      <c r="Q58" s="2"/>
      <c r="R58" s="2"/>
      <c r="S58" s="2"/>
      <c r="T58" s="270"/>
      <c r="U58" s="2"/>
    </row>
    <row r="59" spans="1:21" ht="16.899999999999999" customHeight="1">
      <c r="A59" s="154"/>
      <c r="B59" s="2"/>
      <c r="C59" s="960" t="s">
        <v>913</v>
      </c>
      <c r="E59" s="965"/>
      <c r="F59" s="154"/>
      <c r="G59" s="2"/>
      <c r="H59" s="2"/>
      <c r="I59" s="2"/>
      <c r="J59" s="2"/>
      <c r="K59" s="2"/>
      <c r="L59" s="2"/>
      <c r="M59" s="2"/>
      <c r="N59" s="2"/>
      <c r="O59" s="2"/>
      <c r="P59" s="2"/>
      <c r="Q59" s="2"/>
      <c r="R59" s="2"/>
      <c r="S59" s="2"/>
      <c r="T59" s="270"/>
      <c r="U59" s="2"/>
    </row>
    <row r="60" spans="1:21" ht="16.899999999999999" customHeight="1">
      <c r="A60" s="154"/>
      <c r="B60" s="2"/>
      <c r="C60" s="161"/>
      <c r="E60" s="965"/>
      <c r="F60" s="154"/>
      <c r="G60" s="2"/>
      <c r="H60" s="2"/>
      <c r="I60" s="2"/>
      <c r="J60" s="2"/>
      <c r="K60" s="2"/>
      <c r="L60" s="2"/>
      <c r="M60" s="2"/>
      <c r="N60" s="2"/>
      <c r="O60" s="2"/>
      <c r="P60" s="2"/>
      <c r="Q60" s="2"/>
      <c r="R60" s="2"/>
      <c r="S60" s="2"/>
      <c r="T60" s="270"/>
      <c r="U60" s="2"/>
    </row>
    <row r="61" spans="1:21" ht="16.899999999999999" customHeight="1">
      <c r="A61" s="154"/>
      <c r="B61" s="2"/>
      <c r="C61" s="161"/>
      <c r="E61" s="965"/>
      <c r="F61" s="154"/>
      <c r="G61" s="2"/>
      <c r="H61" s="2"/>
      <c r="I61" s="2"/>
      <c r="J61" s="2"/>
      <c r="K61" s="2"/>
      <c r="L61" s="2"/>
      <c r="M61" s="2"/>
      <c r="N61" s="2"/>
      <c r="O61" s="2"/>
      <c r="P61" s="2"/>
      <c r="Q61" s="2"/>
      <c r="R61" s="2"/>
      <c r="S61" s="2"/>
      <c r="T61" s="270"/>
      <c r="U61" s="2"/>
    </row>
    <row r="62" spans="1:21" ht="16.899999999999999" customHeight="1">
      <c r="A62" s="154"/>
      <c r="B62" s="2"/>
      <c r="C62" s="161"/>
      <c r="E62" s="965"/>
      <c r="F62" s="154"/>
      <c r="G62" s="2"/>
      <c r="H62" s="2"/>
      <c r="I62" s="2"/>
      <c r="J62" s="2"/>
      <c r="K62" s="2"/>
      <c r="L62" s="2"/>
      <c r="M62" s="2"/>
      <c r="N62" s="2"/>
      <c r="O62" s="2"/>
      <c r="P62" s="2"/>
      <c r="Q62" s="2"/>
      <c r="R62" s="2"/>
      <c r="S62" s="2"/>
      <c r="T62" s="270"/>
      <c r="U62" s="2"/>
    </row>
    <row r="63" spans="1:21" ht="16.899999999999999" customHeight="1">
      <c r="A63" s="154"/>
      <c r="B63" s="2"/>
      <c r="C63" s="161"/>
      <c r="E63" s="965"/>
      <c r="F63" s="154"/>
      <c r="G63" s="2"/>
      <c r="H63" s="2"/>
      <c r="I63" s="2"/>
      <c r="J63" s="2"/>
      <c r="K63" s="2"/>
      <c r="L63" s="2"/>
      <c r="M63" s="2"/>
      <c r="N63" s="2"/>
      <c r="O63" s="2"/>
      <c r="P63" s="2"/>
      <c r="Q63" s="2"/>
      <c r="R63" s="2"/>
      <c r="S63" s="2"/>
      <c r="T63" s="270"/>
      <c r="U63" s="2"/>
    </row>
    <row r="64" spans="1:21" ht="16.899999999999999" customHeight="1">
      <c r="A64" s="154"/>
      <c r="B64" s="2"/>
      <c r="C64" s="161"/>
      <c r="E64" s="965"/>
      <c r="F64" s="154"/>
      <c r="G64" s="2"/>
      <c r="H64" s="2"/>
      <c r="I64" s="2"/>
      <c r="J64" s="2"/>
      <c r="K64" s="2"/>
      <c r="L64" s="2"/>
      <c r="M64" s="2"/>
      <c r="N64" s="2"/>
      <c r="O64" s="2"/>
      <c r="P64" s="2"/>
      <c r="Q64" s="2"/>
      <c r="R64" s="2"/>
      <c r="S64" s="2"/>
      <c r="T64" s="270"/>
      <c r="U64" s="2"/>
    </row>
    <row r="65" spans="1:21" ht="16.899999999999999" customHeight="1" thickBot="1">
      <c r="A65" s="304"/>
      <c r="B65" s="305"/>
      <c r="C65" s="305"/>
      <c r="D65" s="990"/>
      <c r="E65" s="991"/>
      <c r="F65" s="304"/>
      <c r="G65" s="305"/>
      <c r="H65" s="305"/>
      <c r="I65" s="305"/>
      <c r="J65" s="305"/>
      <c r="K65" s="305"/>
      <c r="L65" s="305"/>
      <c r="M65" s="305"/>
      <c r="N65" s="305"/>
      <c r="O65" s="305"/>
      <c r="P65" s="305"/>
      <c r="Q65" s="305"/>
      <c r="R65" s="305"/>
      <c r="S65" s="305"/>
      <c r="T65" s="306"/>
      <c r="U65" s="2"/>
    </row>
    <row r="66" spans="1:21" ht="16.899999999999999" customHeight="1">
      <c r="A66" s="2" t="s">
        <v>1285</v>
      </c>
      <c r="B66" s="2"/>
      <c r="C66" s="2"/>
      <c r="D66" s="2"/>
      <c r="E66" s="2"/>
      <c r="F66" s="2"/>
      <c r="G66" s="2"/>
      <c r="H66" s="2"/>
      <c r="I66" s="2"/>
      <c r="J66" s="2"/>
      <c r="K66" s="2"/>
      <c r="L66" s="2"/>
      <c r="M66" s="2"/>
      <c r="N66" s="2"/>
      <c r="O66" s="2"/>
      <c r="P66" s="2"/>
      <c r="Q66" s="2"/>
      <c r="R66" s="2"/>
      <c r="S66" s="335" t="s">
        <v>1285</v>
      </c>
      <c r="T66" s="2"/>
      <c r="U66" s="2"/>
    </row>
    <row r="67" spans="1:21" ht="16.899999999999999" customHeight="1">
      <c r="A67" s="161" t="s">
        <v>77</v>
      </c>
      <c r="B67" s="161"/>
      <c r="C67" s="161"/>
      <c r="D67" s="161"/>
      <c r="E67" s="161"/>
      <c r="F67" s="161" t="s">
        <v>78</v>
      </c>
      <c r="G67" s="161"/>
      <c r="H67" s="161"/>
      <c r="I67" s="161"/>
      <c r="J67" s="161"/>
      <c r="K67" s="161"/>
      <c r="L67" s="161"/>
      <c r="M67" s="161"/>
      <c r="N67" s="161"/>
      <c r="O67" s="161"/>
      <c r="P67" s="161"/>
      <c r="Q67" s="161"/>
      <c r="R67" s="161"/>
      <c r="S67" s="161"/>
      <c r="T67" s="161"/>
      <c r="U67" s="2"/>
    </row>
    <row r="68" spans="1:21" ht="16.899999999999999" customHeight="1">
      <c r="A68" s="2"/>
      <c r="B68" s="2"/>
      <c r="C68" s="2"/>
      <c r="D68" s="2"/>
      <c r="E68" s="2"/>
      <c r="F68" s="2"/>
      <c r="G68" s="2"/>
      <c r="H68" s="2"/>
      <c r="I68" s="2"/>
      <c r="J68" s="2"/>
      <c r="K68" s="2"/>
      <c r="L68" s="2"/>
      <c r="M68" s="2"/>
      <c r="N68" s="2"/>
      <c r="O68" s="2"/>
      <c r="P68" s="2"/>
      <c r="Q68" s="2"/>
      <c r="R68" s="2"/>
      <c r="S68" s="2"/>
      <c r="T68" s="2"/>
      <c r="U68" s="2"/>
    </row>
    <row r="69" spans="1:21">
      <c r="A69" s="2"/>
      <c r="B69" s="2"/>
      <c r="C69" s="2"/>
      <c r="D69" s="2"/>
      <c r="E69" s="2"/>
    </row>
    <row r="70" spans="1:21">
      <c r="A70" s="2"/>
      <c r="B70" s="2"/>
      <c r="C70" s="2"/>
      <c r="D70" s="2"/>
      <c r="E70" s="2"/>
    </row>
    <row r="71" spans="1:21">
      <c r="A71" s="2"/>
      <c r="B71" s="2"/>
      <c r="C71" s="2"/>
      <c r="D71" s="2"/>
      <c r="E71" s="2"/>
    </row>
    <row r="72" spans="1:21">
      <c r="A72" s="2"/>
      <c r="B72" s="2"/>
      <c r="C72" s="2"/>
      <c r="D72" s="2"/>
      <c r="E72" s="2"/>
    </row>
    <row r="73" spans="1:21">
      <c r="A73" s="2"/>
      <c r="B73" s="2"/>
      <c r="C73" s="2"/>
      <c r="D73" s="2"/>
      <c r="E73" s="2"/>
    </row>
    <row r="74" spans="1:21">
      <c r="A74" s="2"/>
      <c r="B74" s="2"/>
      <c r="C74" s="2"/>
      <c r="D74" s="2"/>
      <c r="E74" s="2"/>
    </row>
    <row r="75" spans="1:21">
      <c r="A75" s="2"/>
      <c r="B75" s="2"/>
      <c r="C75" s="2"/>
      <c r="D75" s="2"/>
      <c r="E75" s="2"/>
    </row>
    <row r="76" spans="1:21">
      <c r="A76" s="2"/>
      <c r="B76" s="2"/>
      <c r="C76" s="2"/>
      <c r="D76" s="2"/>
      <c r="E76" s="2"/>
    </row>
    <row r="77" spans="1:21">
      <c r="A77" s="2"/>
      <c r="B77" s="2"/>
      <c r="C77" s="2"/>
      <c r="D77" s="2"/>
      <c r="E77" s="2"/>
    </row>
    <row r="78" spans="1:21">
      <c r="A78" s="2"/>
      <c r="B78" s="2"/>
      <c r="C78" s="2"/>
      <c r="D78" s="2"/>
      <c r="E78" s="2"/>
    </row>
    <row r="79" spans="1:21">
      <c r="A79" s="2"/>
      <c r="B79" s="2"/>
      <c r="C79" s="2"/>
      <c r="D79" s="2"/>
      <c r="E79" s="2"/>
    </row>
    <row r="80" spans="1:21">
      <c r="A80" s="2"/>
      <c r="B80" s="2"/>
      <c r="C80" s="2"/>
      <c r="D80" s="2"/>
      <c r="E80" s="2"/>
    </row>
    <row r="81" spans="1:5">
      <c r="A81" s="2"/>
      <c r="B81" s="2"/>
      <c r="C81" s="2"/>
      <c r="D81" s="2"/>
      <c r="E81" s="2"/>
    </row>
    <row r="82" spans="1:5">
      <c r="A82" s="2"/>
      <c r="B82" s="2"/>
      <c r="C82" s="2"/>
      <c r="D82" s="2"/>
      <c r="E82" s="2"/>
    </row>
    <row r="83" spans="1:5">
      <c r="A83" s="2"/>
      <c r="B83" s="2"/>
      <c r="C83" s="2"/>
      <c r="D83" s="2"/>
      <c r="E83" s="2"/>
    </row>
    <row r="84" spans="1:5">
      <c r="A84" s="2"/>
      <c r="B84" s="2"/>
      <c r="C84" s="2"/>
      <c r="D84" s="2"/>
      <c r="E84" s="2"/>
    </row>
    <row r="85" spans="1:5">
      <c r="A85" s="2"/>
      <c r="B85" s="2"/>
      <c r="C85" s="2"/>
      <c r="D85" s="2"/>
      <c r="E85" s="2"/>
    </row>
  </sheetData>
  <printOptions horizontalCentered="1"/>
  <pageMargins left="0.5" right="0.5" top="0.5" bottom="0.5" header="0.5" footer="0.5"/>
  <pageSetup scale="60" fitToWidth="2" orientation="portrait" r:id="rId1"/>
  <headerFooter alignWithMargins="0"/>
  <colBreaks count="1" manualBreakCount="1">
    <brk id="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V196"/>
  <sheetViews>
    <sheetView defaultGridColor="0" colorId="22" zoomScale="75" zoomScaleNormal="75" workbookViewId="0">
      <selection activeCell="C11" sqref="C11"/>
    </sheetView>
  </sheetViews>
  <sheetFormatPr defaultColWidth="9.77734375" defaultRowHeight="15"/>
  <cols>
    <col min="1" max="1" width="4.77734375" style="2" customWidth="1"/>
    <col min="2" max="2" width="8.77734375" style="4" customWidth="1"/>
    <col min="3" max="3" width="33" style="2" customWidth="1"/>
    <col min="4" max="4" width="4.77734375" style="2" customWidth="1"/>
    <col min="5" max="6" width="15.77734375" style="2" customWidth="1"/>
    <col min="7" max="7" width="16.109375" style="2" bestFit="1" customWidth="1"/>
    <col min="8" max="8" width="13.33203125" style="2" bestFit="1" customWidth="1"/>
    <col min="9" max="9" width="16.88671875" style="2" customWidth="1"/>
    <col min="10" max="10" width="14.6640625" style="2" bestFit="1" customWidth="1"/>
    <col min="11" max="11" width="10.77734375" style="2" customWidth="1"/>
    <col min="12" max="12" width="11.6640625" style="2" bestFit="1" customWidth="1"/>
    <col min="13" max="16384" width="9.77734375" style="2"/>
  </cols>
  <sheetData>
    <row r="1" spans="1:256" ht="15.75" thickBot="1">
      <c r="A1" s="150" t="str">
        <f>'Data Sheet'!A50</f>
        <v>Annual Report of VERIZON NEW YORK INC.                                                                 For the period ending DECEMBER 31, 2017</v>
      </c>
      <c r="B1" s="336"/>
      <c r="C1" s="305"/>
      <c r="D1" s="305"/>
      <c r="E1" s="305"/>
      <c r="F1" s="305"/>
      <c r="G1" s="305"/>
    </row>
    <row r="2" spans="1:256" ht="19.899999999999999" customHeight="1">
      <c r="A2" s="337" t="s">
        <v>918</v>
      </c>
      <c r="B2" s="338"/>
      <c r="C2" s="338"/>
      <c r="D2" s="339"/>
      <c r="E2" s="338"/>
      <c r="F2" s="338"/>
      <c r="G2" s="340"/>
    </row>
    <row r="3" spans="1:256" ht="19.899999999999999" customHeight="1">
      <c r="A3" s="69" t="s">
        <v>919</v>
      </c>
      <c r="B3" s="341"/>
      <c r="C3" s="342"/>
      <c r="D3" s="341"/>
      <c r="E3" s="341"/>
      <c r="F3" s="341"/>
      <c r="G3" s="343"/>
    </row>
    <row r="4" spans="1:256" ht="18.95" customHeight="1">
      <c r="A4" s="169" t="s">
        <v>920</v>
      </c>
      <c r="G4" s="270"/>
    </row>
    <row r="5" spans="1:256" ht="18.95" customHeight="1">
      <c r="A5" s="170" t="s">
        <v>921</v>
      </c>
      <c r="B5" s="344"/>
      <c r="C5" s="272"/>
      <c r="D5" s="272"/>
      <c r="E5" s="272"/>
      <c r="F5" s="272"/>
      <c r="G5" s="273"/>
    </row>
    <row r="6" spans="1:256" ht="13.9" customHeight="1">
      <c r="A6" s="345"/>
      <c r="B6" s="346"/>
      <c r="C6" s="64"/>
      <c r="D6" s="347" t="s">
        <v>922</v>
      </c>
      <c r="E6" s="347" t="s">
        <v>923</v>
      </c>
      <c r="F6" s="347" t="s">
        <v>923</v>
      </c>
      <c r="G6" s="348" t="s">
        <v>924</v>
      </c>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c r="CE6" s="64"/>
      <c r="CF6" s="64"/>
      <c r="CG6" s="64"/>
      <c r="CH6" s="64"/>
      <c r="CI6" s="64"/>
      <c r="CJ6" s="64"/>
      <c r="CK6" s="64"/>
      <c r="CL6" s="64"/>
      <c r="CM6" s="64"/>
      <c r="CN6" s="64"/>
      <c r="CO6" s="64"/>
      <c r="CP6" s="64"/>
      <c r="CQ6" s="64"/>
      <c r="CR6" s="64"/>
      <c r="CS6" s="64"/>
      <c r="CT6" s="64"/>
      <c r="CU6" s="64"/>
      <c r="CV6" s="64"/>
      <c r="CW6" s="64"/>
      <c r="CX6" s="64"/>
      <c r="CY6" s="64"/>
      <c r="CZ6" s="64"/>
      <c r="DA6" s="64"/>
      <c r="DB6" s="64"/>
      <c r="DC6" s="64"/>
      <c r="DD6" s="64"/>
      <c r="DE6" s="64"/>
      <c r="DF6" s="64"/>
      <c r="DG6" s="64"/>
      <c r="DH6" s="64"/>
      <c r="DI6" s="64"/>
      <c r="DJ6" s="64"/>
      <c r="DK6" s="64"/>
      <c r="DL6" s="64"/>
      <c r="DM6" s="64"/>
      <c r="DN6" s="64"/>
      <c r="DO6" s="64"/>
      <c r="DP6" s="64"/>
      <c r="DQ6" s="64"/>
      <c r="DR6" s="64"/>
      <c r="DS6" s="64"/>
      <c r="DT6" s="64"/>
      <c r="DU6" s="64"/>
      <c r="DV6" s="64"/>
      <c r="DW6" s="64"/>
      <c r="DX6" s="64"/>
      <c r="DY6" s="64"/>
      <c r="DZ6" s="64"/>
      <c r="EA6" s="64"/>
      <c r="EB6" s="64"/>
      <c r="EC6" s="64"/>
      <c r="ED6" s="64"/>
      <c r="EE6" s="64"/>
      <c r="EF6" s="64"/>
      <c r="EG6" s="64"/>
      <c r="EH6" s="64"/>
      <c r="EI6" s="64"/>
      <c r="EJ6" s="64"/>
      <c r="EK6" s="64"/>
      <c r="EL6" s="64"/>
      <c r="EM6" s="64"/>
      <c r="EN6" s="64"/>
      <c r="EO6" s="64"/>
      <c r="EP6" s="64"/>
      <c r="EQ6" s="64"/>
      <c r="ER6" s="64"/>
      <c r="ES6" s="64"/>
      <c r="ET6" s="64"/>
      <c r="EU6" s="64"/>
      <c r="EV6" s="64"/>
      <c r="EW6" s="64"/>
      <c r="EX6" s="64"/>
      <c r="EY6" s="64"/>
      <c r="EZ6" s="64"/>
      <c r="FA6" s="64"/>
      <c r="FB6" s="64"/>
      <c r="FC6" s="64"/>
      <c r="FD6" s="64"/>
      <c r="FE6" s="64"/>
      <c r="FF6" s="64"/>
      <c r="FG6" s="64"/>
      <c r="FH6" s="64"/>
      <c r="FI6" s="64"/>
      <c r="FJ6" s="64"/>
      <c r="FK6" s="64"/>
      <c r="FL6" s="64"/>
      <c r="FM6" s="64"/>
      <c r="FN6" s="64"/>
      <c r="FO6" s="64"/>
      <c r="FP6" s="64"/>
      <c r="FQ6" s="64"/>
      <c r="FR6" s="64"/>
      <c r="FS6" s="64"/>
      <c r="FT6" s="64"/>
      <c r="FU6" s="64"/>
      <c r="FV6" s="64"/>
      <c r="FW6" s="64"/>
      <c r="FX6" s="64"/>
      <c r="FY6" s="64"/>
      <c r="FZ6" s="64"/>
      <c r="GA6" s="64"/>
      <c r="GB6" s="64"/>
      <c r="GC6" s="64"/>
      <c r="GD6" s="64"/>
      <c r="GE6" s="64"/>
      <c r="GF6" s="64"/>
      <c r="GG6" s="64"/>
      <c r="GH6" s="64"/>
      <c r="GI6" s="64"/>
      <c r="GJ6" s="64"/>
      <c r="GK6" s="64"/>
      <c r="GL6" s="64"/>
      <c r="GM6" s="64"/>
      <c r="GN6" s="64"/>
      <c r="GO6" s="64"/>
      <c r="GP6" s="64"/>
      <c r="GQ6" s="64"/>
      <c r="GR6" s="64"/>
      <c r="GS6" s="64"/>
      <c r="GT6" s="64"/>
      <c r="GU6" s="64"/>
      <c r="GV6" s="64"/>
      <c r="GW6" s="64"/>
      <c r="GX6" s="64"/>
      <c r="GY6" s="64"/>
      <c r="GZ6" s="64"/>
      <c r="HA6" s="64"/>
      <c r="HB6" s="64"/>
      <c r="HC6" s="64"/>
      <c r="HD6" s="64"/>
      <c r="HE6" s="64"/>
      <c r="HF6" s="64"/>
      <c r="HG6" s="64"/>
      <c r="HH6" s="64"/>
      <c r="HI6" s="64"/>
      <c r="HJ6" s="64"/>
      <c r="HK6" s="64"/>
      <c r="HL6" s="64"/>
      <c r="HM6" s="64"/>
      <c r="HN6" s="64"/>
      <c r="HO6" s="64"/>
      <c r="HP6" s="64"/>
      <c r="HQ6" s="64"/>
      <c r="HR6" s="64"/>
      <c r="HS6" s="64"/>
      <c r="HT6" s="64"/>
      <c r="HU6" s="64"/>
      <c r="HV6" s="64"/>
      <c r="HW6" s="64"/>
      <c r="HX6" s="64"/>
      <c r="HY6" s="64"/>
      <c r="HZ6" s="64"/>
      <c r="IA6" s="64"/>
      <c r="IB6" s="64"/>
      <c r="IC6" s="64"/>
      <c r="ID6" s="64"/>
      <c r="IE6" s="64"/>
      <c r="IF6" s="64"/>
      <c r="IG6" s="64"/>
      <c r="IH6" s="64"/>
      <c r="II6" s="64"/>
      <c r="IJ6" s="64"/>
      <c r="IK6" s="64"/>
      <c r="IL6" s="64"/>
      <c r="IM6" s="64"/>
      <c r="IN6" s="64"/>
      <c r="IO6" s="64"/>
      <c r="IP6" s="64"/>
      <c r="IQ6" s="64"/>
      <c r="IR6" s="64"/>
      <c r="IS6" s="64"/>
      <c r="IT6" s="64"/>
      <c r="IU6" s="64"/>
      <c r="IV6" s="64"/>
    </row>
    <row r="7" spans="1:256" ht="13.9" customHeight="1">
      <c r="A7" s="345"/>
      <c r="B7" s="346"/>
      <c r="C7" s="64"/>
      <c r="D7" s="347" t="s">
        <v>461</v>
      </c>
      <c r="E7" s="347" t="s">
        <v>925</v>
      </c>
      <c r="F7" s="347" t="s">
        <v>2492</v>
      </c>
      <c r="G7" s="348" t="s">
        <v>2493</v>
      </c>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c r="HV7" s="64"/>
      <c r="HW7" s="64"/>
      <c r="HX7" s="64"/>
      <c r="HY7" s="64"/>
      <c r="HZ7" s="64"/>
      <c r="IA7" s="64"/>
      <c r="IB7" s="64"/>
      <c r="IC7" s="64"/>
      <c r="ID7" s="64"/>
      <c r="IE7" s="64"/>
      <c r="IF7" s="64"/>
      <c r="IG7" s="64"/>
      <c r="IH7" s="64"/>
      <c r="II7" s="64"/>
      <c r="IJ7" s="64"/>
      <c r="IK7" s="64"/>
      <c r="IL7" s="64"/>
      <c r="IM7" s="64"/>
      <c r="IN7" s="64"/>
      <c r="IO7" s="64"/>
      <c r="IP7" s="64"/>
      <c r="IQ7" s="64"/>
      <c r="IR7" s="64"/>
      <c r="IS7" s="64"/>
      <c r="IT7" s="64"/>
      <c r="IU7" s="64"/>
      <c r="IV7" s="64"/>
    </row>
    <row r="8" spans="1:256" ht="13.9" customHeight="1">
      <c r="A8" s="349" t="s">
        <v>36</v>
      </c>
      <c r="B8" s="346"/>
      <c r="C8" s="350" t="s">
        <v>2494</v>
      </c>
      <c r="D8" s="347" t="s">
        <v>48</v>
      </c>
      <c r="E8" s="347" t="s">
        <v>53</v>
      </c>
      <c r="F8" s="347" t="s">
        <v>53</v>
      </c>
      <c r="G8" s="348" t="s">
        <v>2495</v>
      </c>
      <c r="I8" s="64"/>
      <c r="J8" s="64"/>
      <c r="K8" s="64"/>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c r="CE8" s="64"/>
      <c r="CF8" s="64"/>
      <c r="CG8" s="64"/>
      <c r="CH8" s="64"/>
      <c r="CI8" s="64"/>
      <c r="CJ8" s="64"/>
      <c r="CK8" s="64"/>
      <c r="CL8" s="64"/>
      <c r="CM8" s="64"/>
      <c r="CN8" s="64"/>
      <c r="CO8" s="64"/>
      <c r="CP8" s="64"/>
      <c r="CQ8" s="64"/>
      <c r="CR8" s="64"/>
      <c r="CS8" s="64"/>
      <c r="CT8" s="64"/>
      <c r="CU8" s="64"/>
      <c r="CV8" s="64"/>
      <c r="CW8" s="64"/>
      <c r="CX8" s="64"/>
      <c r="CY8" s="64"/>
      <c r="CZ8" s="64"/>
      <c r="DA8" s="64"/>
      <c r="DB8" s="64"/>
      <c r="DC8" s="64"/>
      <c r="DD8" s="64"/>
      <c r="DE8" s="64"/>
      <c r="DF8" s="64"/>
      <c r="DG8" s="64"/>
      <c r="DH8" s="64"/>
      <c r="DI8" s="64"/>
      <c r="DJ8" s="64"/>
      <c r="DK8" s="64"/>
      <c r="DL8" s="64"/>
      <c r="DM8" s="64"/>
      <c r="DN8" s="64"/>
      <c r="DO8" s="64"/>
      <c r="DP8" s="64"/>
      <c r="DQ8" s="64"/>
      <c r="DR8" s="64"/>
      <c r="DS8" s="64"/>
      <c r="DT8" s="64"/>
      <c r="DU8" s="64"/>
      <c r="DV8" s="64"/>
      <c r="DW8" s="64"/>
      <c r="DX8" s="64"/>
      <c r="DY8" s="64"/>
      <c r="DZ8" s="64"/>
      <c r="EA8" s="64"/>
      <c r="EB8" s="64"/>
      <c r="EC8" s="64"/>
      <c r="ED8" s="64"/>
      <c r="EE8" s="64"/>
      <c r="EF8" s="64"/>
      <c r="EG8" s="64"/>
      <c r="EH8" s="64"/>
      <c r="EI8" s="64"/>
      <c r="EJ8" s="64"/>
      <c r="EK8" s="64"/>
      <c r="EL8" s="64"/>
      <c r="EM8" s="64"/>
      <c r="EN8" s="64"/>
      <c r="EO8" s="64"/>
      <c r="EP8" s="64"/>
      <c r="EQ8" s="64"/>
      <c r="ER8" s="64"/>
      <c r="ES8" s="64"/>
      <c r="ET8" s="64"/>
      <c r="EU8" s="64"/>
      <c r="EV8" s="64"/>
      <c r="EW8" s="64"/>
      <c r="EX8" s="64"/>
      <c r="EY8" s="64"/>
      <c r="EZ8" s="64"/>
      <c r="FA8" s="64"/>
      <c r="FB8" s="64"/>
      <c r="FC8" s="64"/>
      <c r="FD8" s="64"/>
      <c r="FE8" s="64"/>
      <c r="FF8" s="64"/>
      <c r="FG8" s="64"/>
      <c r="FH8" s="64"/>
      <c r="FI8" s="64"/>
      <c r="FJ8" s="64"/>
      <c r="FK8" s="64"/>
      <c r="FL8" s="64"/>
      <c r="FM8" s="64"/>
      <c r="FN8" s="64"/>
      <c r="FO8" s="64"/>
      <c r="FP8" s="64"/>
      <c r="FQ8" s="64"/>
      <c r="FR8" s="64"/>
      <c r="FS8" s="64"/>
      <c r="FT8" s="64"/>
      <c r="FU8" s="64"/>
      <c r="FV8" s="64"/>
      <c r="FW8" s="64"/>
      <c r="FX8" s="64"/>
      <c r="FY8" s="64"/>
      <c r="FZ8" s="64"/>
      <c r="GA8" s="64"/>
      <c r="GB8" s="64"/>
      <c r="GC8" s="64"/>
      <c r="GD8" s="64"/>
      <c r="GE8" s="64"/>
      <c r="GF8" s="64"/>
      <c r="GG8" s="64"/>
      <c r="GH8" s="64"/>
      <c r="GI8" s="64"/>
      <c r="GJ8" s="64"/>
      <c r="GK8" s="64"/>
      <c r="GL8" s="64"/>
      <c r="GM8" s="64"/>
      <c r="GN8" s="64"/>
      <c r="GO8" s="64"/>
      <c r="GP8" s="64"/>
      <c r="GQ8" s="64"/>
      <c r="GR8" s="64"/>
      <c r="GS8" s="64"/>
      <c r="GT8" s="64"/>
      <c r="GU8" s="64"/>
      <c r="GV8" s="64"/>
      <c r="GW8" s="64"/>
      <c r="GX8" s="64"/>
      <c r="GY8" s="64"/>
      <c r="GZ8" s="64"/>
      <c r="HA8" s="64"/>
      <c r="HB8" s="64"/>
      <c r="HC8" s="64"/>
      <c r="HD8" s="64"/>
      <c r="HE8" s="64"/>
      <c r="HF8" s="64"/>
      <c r="HG8" s="64"/>
      <c r="HH8" s="64"/>
      <c r="HI8" s="64"/>
      <c r="HJ8" s="64"/>
      <c r="HK8" s="64"/>
      <c r="HL8" s="64"/>
      <c r="HM8" s="64"/>
      <c r="HN8" s="64"/>
      <c r="HO8" s="64"/>
      <c r="HP8" s="64"/>
      <c r="HQ8" s="64"/>
      <c r="HR8" s="64"/>
      <c r="HS8" s="64"/>
      <c r="HT8" s="64"/>
      <c r="HU8" s="64"/>
      <c r="HV8" s="64"/>
      <c r="HW8" s="64"/>
      <c r="HX8" s="64"/>
      <c r="HY8" s="64"/>
      <c r="HZ8" s="64"/>
      <c r="IA8" s="64"/>
      <c r="IB8" s="64"/>
      <c r="IC8" s="64"/>
      <c r="ID8" s="64"/>
      <c r="IE8" s="64"/>
      <c r="IF8" s="64"/>
      <c r="IG8" s="64"/>
      <c r="IH8" s="64"/>
      <c r="II8" s="64"/>
      <c r="IJ8" s="64"/>
      <c r="IK8" s="64"/>
      <c r="IL8" s="64"/>
      <c r="IM8" s="64"/>
      <c r="IN8" s="64"/>
      <c r="IO8" s="64"/>
      <c r="IP8" s="64"/>
      <c r="IQ8" s="64"/>
      <c r="IR8" s="64"/>
      <c r="IS8" s="64"/>
      <c r="IT8" s="64"/>
      <c r="IU8" s="64"/>
      <c r="IV8" s="64"/>
    </row>
    <row r="9" spans="1:256" ht="13.9" customHeight="1">
      <c r="A9" s="349" t="s">
        <v>48</v>
      </c>
      <c r="B9" s="346"/>
      <c r="C9" s="350" t="s">
        <v>462</v>
      </c>
      <c r="D9" s="347" t="s">
        <v>463</v>
      </c>
      <c r="E9" s="347" t="s">
        <v>464</v>
      </c>
      <c r="F9" s="347" t="s">
        <v>62</v>
      </c>
      <c r="G9" s="348" t="s">
        <v>63</v>
      </c>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row>
    <row r="10" spans="1:256" ht="13.9" customHeight="1">
      <c r="A10" s="351"/>
      <c r="B10" s="310"/>
      <c r="C10" s="352" t="s">
        <v>2496</v>
      </c>
      <c r="D10" s="308"/>
      <c r="E10" s="308"/>
      <c r="F10" s="308"/>
      <c r="G10" s="353"/>
    </row>
    <row r="11" spans="1:256" ht="12.95" customHeight="1">
      <c r="A11" s="234" t="s">
        <v>467</v>
      </c>
      <c r="B11" s="354" t="s">
        <v>2497</v>
      </c>
      <c r="C11" s="64" t="s">
        <v>2498</v>
      </c>
      <c r="D11" s="355" t="s">
        <v>2499</v>
      </c>
      <c r="E11" s="356">
        <v>0</v>
      </c>
      <c r="F11" s="356">
        <v>0</v>
      </c>
      <c r="G11" s="357">
        <f t="shared" ref="G11:G31" si="0">E11-F11</f>
        <v>0</v>
      </c>
      <c r="I11" s="1014"/>
      <c r="J11" s="1014"/>
      <c r="L11" s="1287"/>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ht="12.95" customHeight="1">
      <c r="A12" s="234" t="s">
        <v>825</v>
      </c>
      <c r="B12" s="354" t="s">
        <v>2500</v>
      </c>
      <c r="C12" s="64" t="s">
        <v>2501</v>
      </c>
      <c r="D12" s="355" t="s">
        <v>2499</v>
      </c>
      <c r="E12" s="242">
        <v>0</v>
      </c>
      <c r="F12" s="242">
        <v>0</v>
      </c>
      <c r="G12" s="358">
        <f t="shared" si="0"/>
        <v>0</v>
      </c>
      <c r="I12" s="1014"/>
      <c r="J12" s="1014"/>
      <c r="L12" s="1287"/>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6" ht="12.95" customHeight="1">
      <c r="A13" s="234" t="s">
        <v>1067</v>
      </c>
      <c r="B13" s="354" t="s">
        <v>2502</v>
      </c>
      <c r="C13" s="64" t="s">
        <v>2533</v>
      </c>
      <c r="D13" s="355" t="s">
        <v>2499</v>
      </c>
      <c r="E13" s="242">
        <v>0</v>
      </c>
      <c r="F13" s="242">
        <v>0</v>
      </c>
      <c r="G13" s="358">
        <f t="shared" si="0"/>
        <v>0</v>
      </c>
      <c r="I13" s="1014"/>
      <c r="J13" s="1014"/>
      <c r="L13" s="1287"/>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row>
    <row r="14" spans="1:256" ht="12.95" customHeight="1">
      <c r="A14" s="234" t="s">
        <v>71</v>
      </c>
      <c r="B14" s="354" t="s">
        <v>2534</v>
      </c>
      <c r="C14" s="64" t="s">
        <v>1216</v>
      </c>
      <c r="D14" s="355" t="s">
        <v>2499</v>
      </c>
      <c r="E14" s="242">
        <v>0</v>
      </c>
      <c r="F14" s="242">
        <v>0</v>
      </c>
      <c r="G14" s="358">
        <f t="shared" si="0"/>
        <v>0</v>
      </c>
      <c r="I14" s="1014"/>
      <c r="J14" s="1014"/>
      <c r="L14" s="1287"/>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c r="CE14" s="64"/>
      <c r="CF14" s="64"/>
      <c r="CG14" s="64"/>
      <c r="CH14" s="64"/>
      <c r="CI14" s="64"/>
      <c r="CJ14" s="64"/>
      <c r="CK14" s="64"/>
      <c r="CL14" s="64"/>
      <c r="CM14" s="64"/>
      <c r="CN14" s="64"/>
      <c r="CO14" s="64"/>
      <c r="CP14" s="64"/>
      <c r="CQ14" s="64"/>
      <c r="CR14" s="64"/>
      <c r="CS14" s="64"/>
      <c r="CT14" s="64"/>
      <c r="CU14" s="64"/>
      <c r="CV14" s="64"/>
      <c r="CW14" s="64"/>
      <c r="CX14" s="64"/>
      <c r="CY14" s="64"/>
      <c r="CZ14" s="64"/>
      <c r="DA14" s="64"/>
      <c r="DB14" s="64"/>
      <c r="DC14" s="64"/>
      <c r="DD14" s="64"/>
      <c r="DE14" s="64"/>
      <c r="DF14" s="64"/>
      <c r="DG14" s="64"/>
      <c r="DH14" s="64"/>
      <c r="DI14" s="64"/>
      <c r="DJ14" s="64"/>
      <c r="DK14" s="64"/>
      <c r="DL14" s="64"/>
      <c r="DM14" s="64"/>
      <c r="DN14" s="64"/>
      <c r="DO14" s="64"/>
      <c r="DP14" s="64"/>
      <c r="DQ14" s="64"/>
      <c r="DR14" s="64"/>
      <c r="DS14" s="64"/>
      <c r="DT14" s="64"/>
      <c r="DU14" s="64"/>
      <c r="DV14" s="64"/>
      <c r="DW14" s="64"/>
      <c r="DX14" s="64"/>
      <c r="DY14" s="64"/>
      <c r="DZ14" s="64"/>
      <c r="EA14" s="64"/>
      <c r="EB14" s="64"/>
      <c r="EC14" s="64"/>
      <c r="ED14" s="64"/>
      <c r="EE14" s="64"/>
      <c r="EF14" s="64"/>
      <c r="EG14" s="64"/>
      <c r="EH14" s="64"/>
      <c r="EI14" s="64"/>
      <c r="EJ14" s="64"/>
      <c r="EK14" s="64"/>
      <c r="EL14" s="64"/>
      <c r="EM14" s="64"/>
      <c r="EN14" s="64"/>
      <c r="EO14" s="64"/>
      <c r="EP14" s="64"/>
      <c r="EQ14" s="64"/>
      <c r="ER14" s="64"/>
      <c r="ES14" s="64"/>
      <c r="ET14" s="64"/>
      <c r="EU14" s="64"/>
      <c r="EV14" s="64"/>
      <c r="EW14" s="64"/>
      <c r="EX14" s="64"/>
      <c r="EY14" s="64"/>
      <c r="EZ14" s="64"/>
      <c r="FA14" s="64"/>
      <c r="FB14" s="64"/>
      <c r="FC14" s="64"/>
      <c r="FD14" s="64"/>
      <c r="FE14" s="64"/>
      <c r="FF14" s="64"/>
      <c r="FG14" s="64"/>
      <c r="FH14" s="64"/>
      <c r="FI14" s="64"/>
      <c r="FJ14" s="64"/>
      <c r="FK14" s="64"/>
      <c r="FL14" s="64"/>
      <c r="FM14" s="64"/>
      <c r="FN14" s="64"/>
      <c r="FO14" s="64"/>
      <c r="FP14" s="64"/>
      <c r="FQ14" s="64"/>
      <c r="FR14" s="64"/>
      <c r="FS14" s="64"/>
      <c r="FT14" s="64"/>
      <c r="FU14" s="64"/>
      <c r="FV14" s="64"/>
      <c r="FW14" s="64"/>
      <c r="FX14" s="64"/>
      <c r="FY14" s="64"/>
      <c r="FZ14" s="64"/>
      <c r="GA14" s="64"/>
      <c r="GB14" s="64"/>
      <c r="GC14" s="64"/>
      <c r="GD14" s="64"/>
      <c r="GE14" s="64"/>
      <c r="GF14" s="64"/>
      <c r="GG14" s="64"/>
      <c r="GH14" s="64"/>
      <c r="GI14" s="64"/>
      <c r="GJ14" s="64"/>
      <c r="GK14" s="64"/>
      <c r="GL14" s="64"/>
      <c r="GM14" s="64"/>
      <c r="GN14" s="64"/>
      <c r="GO14" s="64"/>
      <c r="GP14" s="64"/>
      <c r="GQ14" s="64"/>
      <c r="GR14" s="64"/>
      <c r="GS14" s="64"/>
      <c r="GT14" s="64"/>
      <c r="GU14" s="64"/>
      <c r="GV14" s="64"/>
      <c r="GW14" s="64"/>
      <c r="GX14" s="64"/>
      <c r="GY14" s="64"/>
      <c r="GZ14" s="64"/>
      <c r="HA14" s="64"/>
      <c r="HB14" s="64"/>
      <c r="HC14" s="64"/>
      <c r="HD14" s="64"/>
      <c r="HE14" s="64"/>
      <c r="HF14" s="64"/>
      <c r="HG14" s="64"/>
      <c r="HH14" s="64"/>
      <c r="HI14" s="64"/>
      <c r="HJ14" s="64"/>
      <c r="HK14" s="64"/>
      <c r="HL14" s="64"/>
      <c r="HM14" s="64"/>
      <c r="HN14" s="64"/>
      <c r="HO14" s="64"/>
      <c r="HP14" s="64"/>
      <c r="HQ14" s="64"/>
      <c r="HR14" s="64"/>
      <c r="HS14" s="64"/>
      <c r="HT14" s="64"/>
      <c r="HU14" s="64"/>
      <c r="HV14" s="64"/>
      <c r="HW14" s="64"/>
      <c r="HX14" s="64"/>
      <c r="HY14" s="64"/>
      <c r="HZ14" s="64"/>
      <c r="IA14" s="64"/>
      <c r="IB14" s="64"/>
      <c r="IC14" s="64"/>
      <c r="ID14" s="64"/>
      <c r="IE14" s="64"/>
      <c r="IF14" s="64"/>
      <c r="IG14" s="64"/>
      <c r="IH14" s="64"/>
      <c r="II14" s="64"/>
      <c r="IJ14" s="64"/>
      <c r="IK14" s="64"/>
      <c r="IL14" s="64"/>
      <c r="IM14" s="64"/>
      <c r="IN14" s="64"/>
      <c r="IO14" s="64"/>
      <c r="IP14" s="64"/>
      <c r="IQ14" s="64"/>
      <c r="IR14" s="64"/>
      <c r="IS14" s="64"/>
      <c r="IT14" s="64"/>
      <c r="IU14" s="64"/>
      <c r="IV14" s="64"/>
    </row>
    <row r="15" spans="1:256" ht="12.95" customHeight="1">
      <c r="A15" s="234" t="s">
        <v>72</v>
      </c>
      <c r="B15" s="354" t="s">
        <v>2535</v>
      </c>
      <c r="C15" s="64" t="s">
        <v>2536</v>
      </c>
      <c r="D15" s="355" t="s">
        <v>2499</v>
      </c>
      <c r="E15" s="359">
        <v>542406226.86000001</v>
      </c>
      <c r="F15" s="359">
        <v>567180794.20000005</v>
      </c>
      <c r="G15" s="358">
        <f t="shared" si="0"/>
        <v>-24774567.340000033</v>
      </c>
      <c r="I15" s="1014"/>
      <c r="J15" s="1014"/>
      <c r="L15" s="1287"/>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c r="CE15" s="64"/>
      <c r="CF15" s="64"/>
      <c r="CG15" s="64"/>
      <c r="CH15" s="64"/>
      <c r="CI15" s="64"/>
      <c r="CJ15" s="64"/>
      <c r="CK15" s="64"/>
      <c r="CL15" s="64"/>
      <c r="CM15" s="64"/>
      <c r="CN15" s="64"/>
      <c r="CO15" s="64"/>
      <c r="CP15" s="64"/>
      <c r="CQ15" s="64"/>
      <c r="CR15" s="64"/>
      <c r="CS15" s="64"/>
      <c r="CT15" s="64"/>
      <c r="CU15" s="64"/>
      <c r="CV15" s="64"/>
      <c r="CW15" s="64"/>
      <c r="CX15" s="64"/>
      <c r="CY15" s="64"/>
      <c r="CZ15" s="64"/>
      <c r="DA15" s="64"/>
      <c r="DB15" s="64"/>
      <c r="DC15" s="64"/>
      <c r="DD15" s="64"/>
      <c r="DE15" s="64"/>
      <c r="DF15" s="64"/>
      <c r="DG15" s="64"/>
      <c r="DH15" s="64"/>
      <c r="DI15" s="64"/>
      <c r="DJ15" s="64"/>
      <c r="DK15" s="64"/>
      <c r="DL15" s="64"/>
      <c r="DM15" s="64"/>
      <c r="DN15" s="64"/>
      <c r="DO15" s="64"/>
      <c r="DP15" s="64"/>
      <c r="DQ15" s="64"/>
      <c r="DR15" s="64"/>
      <c r="DS15" s="64"/>
      <c r="DT15" s="64"/>
      <c r="DU15" s="64"/>
      <c r="DV15" s="64"/>
      <c r="DW15" s="64"/>
      <c r="DX15" s="64"/>
      <c r="DY15" s="64"/>
      <c r="DZ15" s="64"/>
      <c r="EA15" s="64"/>
      <c r="EB15" s="64"/>
      <c r="EC15" s="64"/>
      <c r="ED15" s="64"/>
      <c r="EE15" s="64"/>
      <c r="EF15" s="64"/>
      <c r="EG15" s="64"/>
      <c r="EH15" s="64"/>
      <c r="EI15" s="64"/>
      <c r="EJ15" s="64"/>
      <c r="EK15" s="64"/>
      <c r="EL15" s="64"/>
      <c r="EM15" s="64"/>
      <c r="EN15" s="64"/>
      <c r="EO15" s="64"/>
      <c r="EP15" s="64"/>
      <c r="EQ15" s="64"/>
      <c r="ER15" s="64"/>
      <c r="ES15" s="64"/>
      <c r="ET15" s="64"/>
      <c r="EU15" s="64"/>
      <c r="EV15" s="64"/>
      <c r="EW15" s="64"/>
      <c r="EX15" s="64"/>
      <c r="EY15" s="64"/>
      <c r="EZ15" s="64"/>
      <c r="FA15" s="64"/>
      <c r="FB15" s="64"/>
      <c r="FC15" s="64"/>
      <c r="FD15" s="64"/>
      <c r="FE15" s="64"/>
      <c r="FF15" s="64"/>
      <c r="FG15" s="64"/>
      <c r="FH15" s="64"/>
      <c r="FI15" s="64"/>
      <c r="FJ15" s="64"/>
      <c r="FK15" s="64"/>
      <c r="FL15" s="64"/>
      <c r="FM15" s="64"/>
      <c r="FN15" s="64"/>
      <c r="FO15" s="64"/>
      <c r="FP15" s="64"/>
      <c r="FQ15" s="64"/>
      <c r="FR15" s="64"/>
      <c r="FS15" s="64"/>
      <c r="FT15" s="64"/>
      <c r="FU15" s="64"/>
      <c r="FV15" s="64"/>
      <c r="FW15" s="64"/>
      <c r="FX15" s="64"/>
      <c r="FY15" s="64"/>
      <c r="FZ15" s="64"/>
      <c r="GA15" s="64"/>
      <c r="GB15" s="64"/>
      <c r="GC15" s="64"/>
      <c r="GD15" s="64"/>
      <c r="GE15" s="64"/>
      <c r="GF15" s="64"/>
      <c r="GG15" s="64"/>
      <c r="GH15" s="64"/>
      <c r="GI15" s="64"/>
      <c r="GJ15" s="64"/>
      <c r="GK15" s="64"/>
      <c r="GL15" s="64"/>
      <c r="GM15" s="64"/>
      <c r="GN15" s="64"/>
      <c r="GO15" s="64"/>
      <c r="GP15" s="64"/>
      <c r="GQ15" s="64"/>
      <c r="GR15" s="64"/>
      <c r="GS15" s="64"/>
      <c r="GT15" s="64"/>
      <c r="GU15" s="64"/>
      <c r="GV15" s="64"/>
      <c r="GW15" s="64"/>
      <c r="GX15" s="64"/>
      <c r="GY15" s="64"/>
      <c r="GZ15" s="64"/>
      <c r="HA15" s="64"/>
      <c r="HB15" s="64"/>
      <c r="HC15" s="64"/>
      <c r="HD15" s="64"/>
      <c r="HE15" s="64"/>
      <c r="HF15" s="64"/>
      <c r="HG15" s="64"/>
      <c r="HH15" s="64"/>
      <c r="HI15" s="64"/>
      <c r="HJ15" s="64"/>
      <c r="HK15" s="64"/>
      <c r="HL15" s="64"/>
      <c r="HM15" s="64"/>
      <c r="HN15" s="64"/>
      <c r="HO15" s="64"/>
      <c r="HP15" s="64"/>
      <c r="HQ15" s="64"/>
      <c r="HR15" s="64"/>
      <c r="HS15" s="64"/>
      <c r="HT15" s="64"/>
      <c r="HU15" s="64"/>
      <c r="HV15" s="64"/>
      <c r="HW15" s="64"/>
      <c r="HX15" s="64"/>
      <c r="HY15" s="64"/>
      <c r="HZ15" s="64"/>
      <c r="IA15" s="64"/>
      <c r="IB15" s="64"/>
      <c r="IC15" s="64"/>
      <c r="ID15" s="64"/>
      <c r="IE15" s="64"/>
      <c r="IF15" s="64"/>
      <c r="IG15" s="64"/>
      <c r="IH15" s="64"/>
      <c r="II15" s="64"/>
      <c r="IJ15" s="64"/>
      <c r="IK15" s="64"/>
      <c r="IL15" s="64"/>
      <c r="IM15" s="64"/>
      <c r="IN15" s="64"/>
      <c r="IO15" s="64"/>
      <c r="IP15" s="64"/>
      <c r="IQ15" s="64"/>
      <c r="IR15" s="64"/>
      <c r="IS15" s="64"/>
      <c r="IT15" s="64"/>
      <c r="IU15" s="64"/>
      <c r="IV15" s="64"/>
    </row>
    <row r="16" spans="1:256" ht="12.95" customHeight="1">
      <c r="A16" s="234" t="s">
        <v>476</v>
      </c>
      <c r="B16" s="354" t="s">
        <v>2537</v>
      </c>
      <c r="C16" s="64" t="s">
        <v>2538</v>
      </c>
      <c r="D16" s="355" t="s">
        <v>2499</v>
      </c>
      <c r="E16" s="359">
        <v>5048551.2900000466</v>
      </c>
      <c r="F16" s="359">
        <v>14325888.410000019</v>
      </c>
      <c r="G16" s="358">
        <f t="shared" si="0"/>
        <v>-9277337.1199999712</v>
      </c>
      <c r="I16" s="1014"/>
      <c r="J16" s="1014"/>
      <c r="L16" s="1287"/>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c r="CE16" s="64"/>
      <c r="CF16" s="64"/>
      <c r="CG16" s="64"/>
      <c r="CH16" s="64"/>
      <c r="CI16" s="64"/>
      <c r="CJ16" s="64"/>
      <c r="CK16" s="64"/>
      <c r="CL16" s="64"/>
      <c r="CM16" s="64"/>
      <c r="CN16" s="64"/>
      <c r="CO16" s="64"/>
      <c r="CP16" s="64"/>
      <c r="CQ16" s="64"/>
      <c r="CR16" s="64"/>
      <c r="CS16" s="64"/>
      <c r="CT16" s="64"/>
      <c r="CU16" s="64"/>
      <c r="CV16" s="64"/>
      <c r="CW16" s="64"/>
      <c r="CX16" s="64"/>
      <c r="CY16" s="64"/>
      <c r="CZ16" s="64"/>
      <c r="DA16" s="64"/>
      <c r="DB16" s="64"/>
      <c r="DC16" s="64"/>
      <c r="DD16" s="64"/>
      <c r="DE16" s="64"/>
      <c r="DF16" s="64"/>
      <c r="DG16" s="64"/>
      <c r="DH16" s="64"/>
      <c r="DI16" s="64"/>
      <c r="DJ16" s="64"/>
      <c r="DK16" s="64"/>
      <c r="DL16" s="64"/>
      <c r="DM16" s="64"/>
      <c r="DN16" s="64"/>
      <c r="DO16" s="64"/>
      <c r="DP16" s="64"/>
      <c r="DQ16" s="64"/>
      <c r="DR16" s="64"/>
      <c r="DS16" s="64"/>
      <c r="DT16" s="64"/>
      <c r="DU16" s="64"/>
      <c r="DV16" s="64"/>
      <c r="DW16" s="64"/>
      <c r="DX16" s="64"/>
      <c r="DY16" s="64"/>
      <c r="DZ16" s="64"/>
      <c r="EA16" s="64"/>
      <c r="EB16" s="64"/>
      <c r="EC16" s="64"/>
      <c r="ED16" s="64"/>
      <c r="EE16" s="64"/>
      <c r="EF16" s="64"/>
      <c r="EG16" s="64"/>
      <c r="EH16" s="64"/>
      <c r="EI16" s="64"/>
      <c r="EJ16" s="64"/>
      <c r="EK16" s="64"/>
      <c r="EL16" s="64"/>
      <c r="EM16" s="64"/>
      <c r="EN16" s="64"/>
      <c r="EO16" s="64"/>
      <c r="EP16" s="64"/>
      <c r="EQ16" s="64"/>
      <c r="ER16" s="64"/>
      <c r="ES16" s="64"/>
      <c r="ET16" s="64"/>
      <c r="EU16" s="64"/>
      <c r="EV16" s="64"/>
      <c r="EW16" s="64"/>
      <c r="EX16" s="64"/>
      <c r="EY16" s="64"/>
      <c r="EZ16" s="64"/>
      <c r="FA16" s="64"/>
      <c r="FB16" s="64"/>
      <c r="FC16" s="64"/>
      <c r="FD16" s="64"/>
      <c r="FE16" s="64"/>
      <c r="FF16" s="64"/>
      <c r="FG16" s="64"/>
      <c r="FH16" s="64"/>
      <c r="FI16" s="64"/>
      <c r="FJ16" s="64"/>
      <c r="FK16" s="64"/>
      <c r="FL16" s="64"/>
      <c r="FM16" s="64"/>
      <c r="FN16" s="64"/>
      <c r="FO16" s="64"/>
      <c r="FP16" s="64"/>
      <c r="FQ16" s="64"/>
      <c r="FR16" s="64"/>
      <c r="FS16" s="64"/>
      <c r="FT16" s="64"/>
      <c r="FU16" s="64"/>
      <c r="FV16" s="64"/>
      <c r="FW16" s="64"/>
      <c r="FX16" s="64"/>
      <c r="FY16" s="64"/>
      <c r="FZ16" s="64"/>
      <c r="GA16" s="64"/>
      <c r="GB16" s="64"/>
      <c r="GC16" s="64"/>
      <c r="GD16" s="64"/>
      <c r="GE16" s="64"/>
      <c r="GF16" s="64"/>
      <c r="GG16" s="64"/>
      <c r="GH16" s="64"/>
      <c r="GI16" s="64"/>
      <c r="GJ16" s="64"/>
      <c r="GK16" s="64"/>
      <c r="GL16" s="64"/>
      <c r="GM16" s="64"/>
      <c r="GN16" s="64"/>
      <c r="GO16" s="64"/>
      <c r="GP16" s="64"/>
      <c r="GQ16" s="64"/>
      <c r="GR16" s="64"/>
      <c r="GS16" s="64"/>
      <c r="GT16" s="64"/>
      <c r="GU16" s="64"/>
      <c r="GV16" s="64"/>
      <c r="GW16" s="64"/>
      <c r="GX16" s="64"/>
      <c r="GY16" s="64"/>
      <c r="GZ16" s="64"/>
      <c r="HA16" s="64"/>
      <c r="HB16" s="64"/>
      <c r="HC16" s="64"/>
      <c r="HD16" s="64"/>
      <c r="HE16" s="64"/>
      <c r="HF16" s="64"/>
      <c r="HG16" s="64"/>
      <c r="HH16" s="64"/>
      <c r="HI16" s="64"/>
      <c r="HJ16" s="64"/>
      <c r="HK16" s="64"/>
      <c r="HL16" s="64"/>
      <c r="HM16" s="64"/>
      <c r="HN16" s="64"/>
      <c r="HO16" s="64"/>
      <c r="HP16" s="64"/>
      <c r="HQ16" s="64"/>
      <c r="HR16" s="64"/>
      <c r="HS16" s="64"/>
      <c r="HT16" s="64"/>
      <c r="HU16" s="64"/>
      <c r="HV16" s="64"/>
      <c r="HW16" s="64"/>
      <c r="HX16" s="64"/>
      <c r="HY16" s="64"/>
      <c r="HZ16" s="64"/>
      <c r="IA16" s="64"/>
      <c r="IB16" s="64"/>
      <c r="IC16" s="64"/>
      <c r="ID16" s="64"/>
      <c r="IE16" s="64"/>
      <c r="IF16" s="64"/>
      <c r="IG16" s="64"/>
      <c r="IH16" s="64"/>
      <c r="II16" s="64"/>
      <c r="IJ16" s="64"/>
      <c r="IK16" s="64"/>
      <c r="IL16" s="64"/>
      <c r="IM16" s="64"/>
      <c r="IN16" s="64"/>
      <c r="IO16" s="64"/>
      <c r="IP16" s="64"/>
      <c r="IQ16" s="64"/>
      <c r="IR16" s="64"/>
      <c r="IS16" s="64"/>
      <c r="IT16" s="64"/>
      <c r="IU16" s="64"/>
      <c r="IV16" s="64"/>
    </row>
    <row r="17" spans="1:256" ht="12.95" customHeight="1">
      <c r="A17" s="234" t="s">
        <v>479</v>
      </c>
      <c r="B17" s="354" t="s">
        <v>2539</v>
      </c>
      <c r="C17" s="64" t="s">
        <v>2540</v>
      </c>
      <c r="D17" s="355" t="s">
        <v>2499</v>
      </c>
      <c r="E17" s="359">
        <v>340003113.5</v>
      </c>
      <c r="F17" s="359">
        <v>461528160.25999999</v>
      </c>
      <c r="G17" s="358">
        <f t="shared" si="0"/>
        <v>-121525046.75999999</v>
      </c>
      <c r="I17" s="1014"/>
      <c r="J17" s="1014"/>
      <c r="L17" s="1287"/>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c r="CE17" s="64"/>
      <c r="CF17" s="64"/>
      <c r="CG17" s="64"/>
      <c r="CH17" s="64"/>
      <c r="CI17" s="64"/>
      <c r="CJ17" s="64"/>
      <c r="CK17" s="64"/>
      <c r="CL17" s="64"/>
      <c r="CM17" s="64"/>
      <c r="CN17" s="64"/>
      <c r="CO17" s="64"/>
      <c r="CP17" s="64"/>
      <c r="CQ17" s="64"/>
      <c r="CR17" s="64"/>
      <c r="CS17" s="64"/>
      <c r="CT17" s="64"/>
      <c r="CU17" s="64"/>
      <c r="CV17" s="64"/>
      <c r="CW17" s="64"/>
      <c r="CX17" s="64"/>
      <c r="CY17" s="64"/>
      <c r="CZ17" s="64"/>
      <c r="DA17" s="64"/>
      <c r="DB17" s="64"/>
      <c r="DC17" s="64"/>
      <c r="DD17" s="64"/>
      <c r="DE17" s="64"/>
      <c r="DF17" s="64"/>
      <c r="DG17" s="64"/>
      <c r="DH17" s="64"/>
      <c r="DI17" s="64"/>
      <c r="DJ17" s="64"/>
      <c r="DK17" s="64"/>
      <c r="DL17" s="64"/>
      <c r="DM17" s="64"/>
      <c r="DN17" s="64"/>
      <c r="DO17" s="64"/>
      <c r="DP17" s="64"/>
      <c r="DQ17" s="64"/>
      <c r="DR17" s="64"/>
      <c r="DS17" s="64"/>
      <c r="DT17" s="64"/>
      <c r="DU17" s="64"/>
      <c r="DV17" s="64"/>
      <c r="DW17" s="64"/>
      <c r="DX17" s="64"/>
      <c r="DY17" s="64"/>
      <c r="DZ17" s="64"/>
      <c r="EA17" s="64"/>
      <c r="EB17" s="64"/>
      <c r="EC17" s="64"/>
      <c r="ED17" s="64"/>
      <c r="EE17" s="64"/>
      <c r="EF17" s="64"/>
      <c r="EG17" s="64"/>
      <c r="EH17" s="64"/>
      <c r="EI17" s="64"/>
      <c r="EJ17" s="64"/>
      <c r="EK17" s="64"/>
      <c r="EL17" s="64"/>
      <c r="EM17" s="64"/>
      <c r="EN17" s="64"/>
      <c r="EO17" s="64"/>
      <c r="EP17" s="64"/>
      <c r="EQ17" s="64"/>
      <c r="ER17" s="64"/>
      <c r="ES17" s="64"/>
      <c r="ET17" s="64"/>
      <c r="EU17" s="64"/>
      <c r="EV17" s="64"/>
      <c r="EW17" s="64"/>
      <c r="EX17" s="64"/>
      <c r="EY17" s="64"/>
      <c r="EZ17" s="64"/>
      <c r="FA17" s="64"/>
      <c r="FB17" s="64"/>
      <c r="FC17" s="64"/>
      <c r="FD17" s="64"/>
      <c r="FE17" s="64"/>
      <c r="FF17" s="64"/>
      <c r="FG17" s="64"/>
      <c r="FH17" s="64"/>
      <c r="FI17" s="64"/>
      <c r="FJ17" s="64"/>
      <c r="FK17" s="64"/>
      <c r="FL17" s="64"/>
      <c r="FM17" s="64"/>
      <c r="FN17" s="64"/>
      <c r="FO17" s="64"/>
      <c r="FP17" s="64"/>
      <c r="FQ17" s="64"/>
      <c r="FR17" s="64"/>
      <c r="FS17" s="64"/>
      <c r="FT17" s="64"/>
      <c r="FU17" s="64"/>
      <c r="FV17" s="64"/>
      <c r="FW17" s="64"/>
      <c r="FX17" s="64"/>
      <c r="FY17" s="64"/>
      <c r="FZ17" s="64"/>
      <c r="GA17" s="64"/>
      <c r="GB17" s="64"/>
      <c r="GC17" s="64"/>
      <c r="GD17" s="64"/>
      <c r="GE17" s="64"/>
      <c r="GF17" s="64"/>
      <c r="GG17" s="64"/>
      <c r="GH17" s="64"/>
      <c r="GI17" s="64"/>
      <c r="GJ17" s="64"/>
      <c r="GK17" s="64"/>
      <c r="GL17" s="64"/>
      <c r="GM17" s="64"/>
      <c r="GN17" s="64"/>
      <c r="GO17" s="64"/>
      <c r="GP17" s="64"/>
      <c r="GQ17" s="64"/>
      <c r="GR17" s="64"/>
      <c r="GS17" s="64"/>
      <c r="GT17" s="64"/>
      <c r="GU17" s="64"/>
      <c r="GV17" s="64"/>
      <c r="GW17" s="64"/>
      <c r="GX17" s="64"/>
      <c r="GY17" s="64"/>
      <c r="GZ17" s="64"/>
      <c r="HA17" s="64"/>
      <c r="HB17" s="64"/>
      <c r="HC17" s="64"/>
      <c r="HD17" s="64"/>
      <c r="HE17" s="64"/>
      <c r="HF17" s="64"/>
      <c r="HG17" s="64"/>
      <c r="HH17" s="64"/>
      <c r="HI17" s="64"/>
      <c r="HJ17" s="64"/>
      <c r="HK17" s="64"/>
      <c r="HL17" s="64"/>
      <c r="HM17" s="64"/>
      <c r="HN17" s="64"/>
      <c r="HO17" s="64"/>
      <c r="HP17" s="64"/>
      <c r="HQ17" s="64"/>
      <c r="HR17" s="64"/>
      <c r="HS17" s="64"/>
      <c r="HT17" s="64"/>
      <c r="HU17" s="64"/>
      <c r="HV17" s="64"/>
      <c r="HW17" s="64"/>
      <c r="HX17" s="64"/>
      <c r="HY17" s="64"/>
      <c r="HZ17" s="64"/>
      <c r="IA17" s="64"/>
      <c r="IB17" s="64"/>
      <c r="IC17" s="64"/>
      <c r="ID17" s="64"/>
      <c r="IE17" s="64"/>
      <c r="IF17" s="64"/>
      <c r="IG17" s="64"/>
      <c r="IH17" s="64"/>
      <c r="II17" s="64"/>
      <c r="IJ17" s="64"/>
      <c r="IK17" s="64"/>
      <c r="IL17" s="64"/>
      <c r="IM17" s="64"/>
      <c r="IN17" s="64"/>
      <c r="IO17" s="64"/>
      <c r="IP17" s="64"/>
      <c r="IQ17" s="64"/>
      <c r="IR17" s="64"/>
      <c r="IS17" s="64"/>
      <c r="IT17" s="64"/>
      <c r="IU17" s="64"/>
      <c r="IV17" s="64"/>
    </row>
    <row r="18" spans="1:256" ht="12.95" customHeight="1">
      <c r="A18" s="234" t="s">
        <v>2076</v>
      </c>
      <c r="B18" s="354" t="s">
        <v>2541</v>
      </c>
      <c r="C18" s="64" t="s">
        <v>2542</v>
      </c>
      <c r="D18" s="355" t="s">
        <v>2499</v>
      </c>
      <c r="E18" s="359">
        <v>-9554188.589999998</v>
      </c>
      <c r="F18" s="359">
        <v>-22060388.249999996</v>
      </c>
      <c r="G18" s="358">
        <f t="shared" si="0"/>
        <v>12506199.659999998</v>
      </c>
      <c r="I18" s="1014"/>
      <c r="J18" s="1014"/>
      <c r="L18" s="1287"/>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4"/>
      <c r="CP18" s="64"/>
      <c r="CQ18" s="64"/>
      <c r="CR18" s="64"/>
      <c r="CS18" s="64"/>
      <c r="CT18" s="64"/>
      <c r="CU18" s="64"/>
      <c r="CV18" s="64"/>
      <c r="CW18" s="64"/>
      <c r="CX18" s="64"/>
      <c r="CY18" s="64"/>
      <c r="CZ18" s="64"/>
      <c r="DA18" s="64"/>
      <c r="DB18" s="64"/>
      <c r="DC18" s="64"/>
      <c r="DD18" s="64"/>
      <c r="DE18" s="64"/>
      <c r="DF18" s="64"/>
      <c r="DG18" s="64"/>
      <c r="DH18" s="64"/>
      <c r="DI18" s="64"/>
      <c r="DJ18" s="64"/>
      <c r="DK18" s="64"/>
      <c r="DL18" s="64"/>
      <c r="DM18" s="64"/>
      <c r="DN18" s="64"/>
      <c r="DO18" s="64"/>
      <c r="DP18" s="64"/>
      <c r="DQ18" s="64"/>
      <c r="DR18" s="64"/>
      <c r="DS18" s="64"/>
      <c r="DT18" s="64"/>
      <c r="DU18" s="64"/>
      <c r="DV18" s="64"/>
      <c r="DW18" s="64"/>
      <c r="DX18" s="64"/>
      <c r="DY18" s="64"/>
      <c r="DZ18" s="64"/>
      <c r="EA18" s="64"/>
      <c r="EB18" s="64"/>
      <c r="EC18" s="64"/>
      <c r="ED18" s="64"/>
      <c r="EE18" s="64"/>
      <c r="EF18" s="64"/>
      <c r="EG18" s="64"/>
      <c r="EH18" s="64"/>
      <c r="EI18" s="64"/>
      <c r="EJ18" s="64"/>
      <c r="EK18" s="64"/>
      <c r="EL18" s="64"/>
      <c r="EM18" s="64"/>
      <c r="EN18" s="64"/>
      <c r="EO18" s="64"/>
      <c r="EP18" s="64"/>
      <c r="EQ18" s="64"/>
      <c r="ER18" s="64"/>
      <c r="ES18" s="64"/>
      <c r="ET18" s="64"/>
      <c r="EU18" s="64"/>
      <c r="EV18" s="64"/>
      <c r="EW18" s="64"/>
      <c r="EX18" s="64"/>
      <c r="EY18" s="64"/>
      <c r="EZ18" s="64"/>
      <c r="FA18" s="64"/>
      <c r="FB18" s="64"/>
      <c r="FC18" s="64"/>
      <c r="FD18" s="64"/>
      <c r="FE18" s="64"/>
      <c r="FF18" s="64"/>
      <c r="FG18" s="64"/>
      <c r="FH18" s="64"/>
      <c r="FI18" s="64"/>
      <c r="FJ18" s="64"/>
      <c r="FK18" s="64"/>
      <c r="FL18" s="64"/>
      <c r="FM18" s="64"/>
      <c r="FN18" s="64"/>
      <c r="FO18" s="64"/>
      <c r="FP18" s="64"/>
      <c r="FQ18" s="64"/>
      <c r="FR18" s="64"/>
      <c r="FS18" s="64"/>
      <c r="FT18" s="64"/>
      <c r="FU18" s="64"/>
      <c r="FV18" s="64"/>
      <c r="FW18" s="64"/>
      <c r="FX18" s="64"/>
      <c r="FY18" s="64"/>
      <c r="FZ18" s="64"/>
      <c r="GA18" s="64"/>
      <c r="GB18" s="64"/>
      <c r="GC18" s="64"/>
      <c r="GD18" s="64"/>
      <c r="GE18" s="64"/>
      <c r="GF18" s="64"/>
      <c r="GG18" s="64"/>
      <c r="GH18" s="64"/>
      <c r="GI18" s="64"/>
      <c r="GJ18" s="64"/>
      <c r="GK18" s="64"/>
      <c r="GL18" s="64"/>
      <c r="GM18" s="64"/>
      <c r="GN18" s="64"/>
      <c r="GO18" s="64"/>
      <c r="GP18" s="64"/>
      <c r="GQ18" s="64"/>
      <c r="GR18" s="64"/>
      <c r="GS18" s="64"/>
      <c r="GT18" s="64"/>
      <c r="GU18" s="64"/>
      <c r="GV18" s="64"/>
      <c r="GW18" s="64"/>
      <c r="GX18" s="64"/>
      <c r="GY18" s="64"/>
      <c r="GZ18" s="64"/>
      <c r="HA18" s="64"/>
      <c r="HB18" s="64"/>
      <c r="HC18" s="64"/>
      <c r="HD18" s="64"/>
      <c r="HE18" s="64"/>
      <c r="HF18" s="64"/>
      <c r="HG18" s="64"/>
      <c r="HH18" s="64"/>
      <c r="HI18" s="64"/>
      <c r="HJ18" s="64"/>
      <c r="HK18" s="64"/>
      <c r="HL18" s="64"/>
      <c r="HM18" s="64"/>
      <c r="HN18" s="64"/>
      <c r="HO18" s="64"/>
      <c r="HP18" s="64"/>
      <c r="HQ18" s="64"/>
      <c r="HR18" s="64"/>
      <c r="HS18" s="64"/>
      <c r="HT18" s="64"/>
      <c r="HU18" s="64"/>
      <c r="HV18" s="64"/>
      <c r="HW18" s="64"/>
      <c r="HX18" s="64"/>
      <c r="HY18" s="64"/>
      <c r="HZ18" s="64"/>
      <c r="IA18" s="64"/>
      <c r="IB18" s="64"/>
      <c r="IC18" s="64"/>
      <c r="ID18" s="64"/>
      <c r="IE18" s="64"/>
      <c r="IF18" s="64"/>
      <c r="IG18" s="64"/>
      <c r="IH18" s="64"/>
      <c r="II18" s="64"/>
      <c r="IJ18" s="64"/>
      <c r="IK18" s="64"/>
      <c r="IL18" s="64"/>
      <c r="IM18" s="64"/>
      <c r="IN18" s="64"/>
      <c r="IO18" s="64"/>
      <c r="IP18" s="64"/>
      <c r="IQ18" s="64"/>
      <c r="IR18" s="64"/>
      <c r="IS18" s="64"/>
      <c r="IT18" s="64"/>
      <c r="IU18" s="64"/>
      <c r="IV18" s="64"/>
    </row>
    <row r="19" spans="1:256" ht="12.95" customHeight="1">
      <c r="A19" s="234" t="s">
        <v>337</v>
      </c>
      <c r="B19" s="354" t="s">
        <v>2543</v>
      </c>
      <c r="C19" s="64" t="s">
        <v>2544</v>
      </c>
      <c r="D19" s="355" t="s">
        <v>2499</v>
      </c>
      <c r="E19" s="359">
        <v>7305485.8200000022</v>
      </c>
      <c r="F19" s="359">
        <v>8164624.4500000002</v>
      </c>
      <c r="G19" s="358">
        <f t="shared" si="0"/>
        <v>-859138.62999999803</v>
      </c>
      <c r="I19" s="1014"/>
      <c r="J19" s="1014"/>
      <c r="L19" s="1287"/>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2.95" customHeight="1">
      <c r="A20" s="234" t="s">
        <v>73</v>
      </c>
      <c r="B20" s="354" t="s">
        <v>2545</v>
      </c>
      <c r="C20" s="64" t="s">
        <v>2546</v>
      </c>
      <c r="D20" s="355" t="s">
        <v>2499</v>
      </c>
      <c r="E20" s="359">
        <v>0</v>
      </c>
      <c r="F20" s="359">
        <v>0</v>
      </c>
      <c r="G20" s="358">
        <f t="shared" si="0"/>
        <v>0</v>
      </c>
      <c r="I20" s="1014"/>
      <c r="J20" s="1014"/>
      <c r="L20" s="1287"/>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c r="CE20" s="64"/>
      <c r="CF20" s="64"/>
      <c r="CG20" s="64"/>
      <c r="CH20" s="64"/>
      <c r="CI20" s="64"/>
      <c r="CJ20" s="64"/>
      <c r="CK20" s="64"/>
      <c r="CL20" s="64"/>
      <c r="CM20" s="64"/>
      <c r="CN20" s="64"/>
      <c r="CO20" s="64"/>
      <c r="CP20" s="64"/>
      <c r="CQ20" s="64"/>
      <c r="CR20" s="64"/>
      <c r="CS20" s="64"/>
      <c r="CT20" s="64"/>
      <c r="CU20" s="64"/>
      <c r="CV20" s="64"/>
      <c r="CW20" s="64"/>
      <c r="CX20" s="64"/>
      <c r="CY20" s="64"/>
      <c r="CZ20" s="64"/>
      <c r="DA20" s="64"/>
      <c r="DB20" s="64"/>
      <c r="DC20" s="64"/>
      <c r="DD20" s="64"/>
      <c r="DE20" s="64"/>
      <c r="DF20" s="64"/>
      <c r="DG20" s="64"/>
      <c r="DH20" s="64"/>
      <c r="DI20" s="64"/>
      <c r="DJ20" s="64"/>
      <c r="DK20" s="64"/>
      <c r="DL20" s="64"/>
      <c r="DM20" s="64"/>
      <c r="DN20" s="64"/>
      <c r="DO20" s="64"/>
      <c r="DP20" s="64"/>
      <c r="DQ20" s="64"/>
      <c r="DR20" s="64"/>
      <c r="DS20" s="64"/>
      <c r="DT20" s="64"/>
      <c r="DU20" s="64"/>
      <c r="DV20" s="64"/>
      <c r="DW20" s="64"/>
      <c r="DX20" s="64"/>
      <c r="DY20" s="64"/>
      <c r="DZ20" s="64"/>
      <c r="EA20" s="64"/>
      <c r="EB20" s="64"/>
      <c r="EC20" s="64"/>
      <c r="ED20" s="64"/>
      <c r="EE20" s="64"/>
      <c r="EF20" s="64"/>
      <c r="EG20" s="64"/>
      <c r="EH20" s="64"/>
      <c r="EI20" s="64"/>
      <c r="EJ20" s="64"/>
      <c r="EK20" s="64"/>
      <c r="EL20" s="64"/>
      <c r="EM20" s="64"/>
      <c r="EN20" s="64"/>
      <c r="EO20" s="64"/>
      <c r="EP20" s="64"/>
      <c r="EQ20" s="64"/>
      <c r="ER20" s="64"/>
      <c r="ES20" s="64"/>
      <c r="ET20" s="64"/>
      <c r="EU20" s="64"/>
      <c r="EV20" s="64"/>
      <c r="EW20" s="64"/>
      <c r="EX20" s="64"/>
      <c r="EY20" s="64"/>
      <c r="EZ20" s="64"/>
      <c r="FA20" s="64"/>
      <c r="FB20" s="64"/>
      <c r="FC20" s="64"/>
      <c r="FD20" s="64"/>
      <c r="FE20" s="64"/>
      <c r="FF20" s="64"/>
      <c r="FG20" s="64"/>
      <c r="FH20" s="64"/>
      <c r="FI20" s="64"/>
      <c r="FJ20" s="64"/>
      <c r="FK20" s="64"/>
      <c r="FL20" s="64"/>
      <c r="FM20" s="64"/>
      <c r="FN20" s="64"/>
      <c r="FO20" s="64"/>
      <c r="FP20" s="64"/>
      <c r="FQ20" s="64"/>
      <c r="FR20" s="64"/>
      <c r="FS20" s="64"/>
      <c r="FT20" s="64"/>
      <c r="FU20" s="64"/>
      <c r="FV20" s="64"/>
      <c r="FW20" s="64"/>
      <c r="FX20" s="64"/>
      <c r="FY20" s="64"/>
      <c r="FZ20" s="64"/>
      <c r="GA20" s="64"/>
      <c r="GB20" s="64"/>
      <c r="GC20" s="64"/>
      <c r="GD20" s="64"/>
      <c r="GE20" s="64"/>
      <c r="GF20" s="64"/>
      <c r="GG20" s="64"/>
      <c r="GH20" s="64"/>
      <c r="GI20" s="64"/>
      <c r="GJ20" s="64"/>
      <c r="GK20" s="64"/>
      <c r="GL20" s="64"/>
      <c r="GM20" s="64"/>
      <c r="GN20" s="64"/>
      <c r="GO20" s="64"/>
      <c r="GP20" s="64"/>
      <c r="GQ20" s="64"/>
      <c r="GR20" s="64"/>
      <c r="GS20" s="64"/>
      <c r="GT20" s="64"/>
      <c r="GU20" s="64"/>
      <c r="GV20" s="64"/>
      <c r="GW20" s="64"/>
      <c r="GX20" s="64"/>
      <c r="GY20" s="64"/>
      <c r="GZ20" s="64"/>
      <c r="HA20" s="64"/>
      <c r="HB20" s="64"/>
      <c r="HC20" s="64"/>
      <c r="HD20" s="64"/>
      <c r="HE20" s="64"/>
      <c r="HF20" s="64"/>
      <c r="HG20" s="64"/>
      <c r="HH20" s="64"/>
      <c r="HI20" s="64"/>
      <c r="HJ20" s="64"/>
      <c r="HK20" s="64"/>
      <c r="HL20" s="64"/>
      <c r="HM20" s="64"/>
      <c r="HN20" s="64"/>
      <c r="HO20" s="64"/>
      <c r="HP20" s="64"/>
      <c r="HQ20" s="64"/>
      <c r="HR20" s="64"/>
      <c r="HS20" s="64"/>
      <c r="HT20" s="64"/>
      <c r="HU20" s="64"/>
      <c r="HV20" s="64"/>
      <c r="HW20" s="64"/>
      <c r="HX20" s="64"/>
      <c r="HY20" s="64"/>
      <c r="HZ20" s="64"/>
      <c r="IA20" s="64"/>
      <c r="IB20" s="64"/>
      <c r="IC20" s="64"/>
      <c r="ID20" s="64"/>
      <c r="IE20" s="64"/>
      <c r="IF20" s="64"/>
      <c r="IG20" s="64"/>
      <c r="IH20" s="64"/>
      <c r="II20" s="64"/>
      <c r="IJ20" s="64"/>
      <c r="IK20" s="64"/>
      <c r="IL20" s="64"/>
      <c r="IM20" s="64"/>
      <c r="IN20" s="64"/>
      <c r="IO20" s="64"/>
      <c r="IP20" s="64"/>
      <c r="IQ20" s="64"/>
      <c r="IR20" s="64"/>
      <c r="IS20" s="64"/>
      <c r="IT20" s="64"/>
      <c r="IU20" s="64"/>
      <c r="IV20" s="64"/>
    </row>
    <row r="21" spans="1:256" ht="12.95" customHeight="1">
      <c r="A21" s="234" t="s">
        <v>74</v>
      </c>
      <c r="B21" s="354" t="s">
        <v>2547</v>
      </c>
      <c r="C21" s="64" t="s">
        <v>2548</v>
      </c>
      <c r="D21" s="355" t="s">
        <v>2499</v>
      </c>
      <c r="E21" s="359">
        <v>0</v>
      </c>
      <c r="F21" s="359">
        <v>0</v>
      </c>
      <c r="G21" s="358">
        <f t="shared" si="0"/>
        <v>0</v>
      </c>
      <c r="I21" s="1014"/>
      <c r="J21" s="1014"/>
      <c r="L21" s="1287"/>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4"/>
      <c r="CP21" s="64"/>
      <c r="CQ21" s="64"/>
      <c r="CR21" s="64"/>
      <c r="CS21" s="64"/>
      <c r="CT21" s="64"/>
      <c r="CU21" s="64"/>
      <c r="CV21" s="64"/>
      <c r="CW21" s="64"/>
      <c r="CX21" s="64"/>
      <c r="CY21" s="64"/>
      <c r="CZ21" s="64"/>
      <c r="DA21" s="64"/>
      <c r="DB21" s="64"/>
      <c r="DC21" s="64"/>
      <c r="DD21" s="64"/>
      <c r="DE21" s="64"/>
      <c r="DF21" s="64"/>
      <c r="DG21" s="64"/>
      <c r="DH21" s="64"/>
      <c r="DI21" s="64"/>
      <c r="DJ21" s="64"/>
      <c r="DK21" s="64"/>
      <c r="DL21" s="64"/>
      <c r="DM21" s="64"/>
      <c r="DN21" s="64"/>
      <c r="DO21" s="64"/>
      <c r="DP21" s="64"/>
      <c r="DQ21" s="64"/>
      <c r="DR21" s="64"/>
      <c r="DS21" s="64"/>
      <c r="DT21" s="64"/>
      <c r="DU21" s="64"/>
      <c r="DV21" s="64"/>
      <c r="DW21" s="64"/>
      <c r="DX21" s="64"/>
      <c r="DY21" s="64"/>
      <c r="DZ21" s="64"/>
      <c r="EA21" s="64"/>
      <c r="EB21" s="64"/>
      <c r="EC21" s="64"/>
      <c r="ED21" s="64"/>
      <c r="EE21" s="64"/>
      <c r="EF21" s="64"/>
      <c r="EG21" s="64"/>
      <c r="EH21" s="64"/>
      <c r="EI21" s="64"/>
      <c r="EJ21" s="64"/>
      <c r="EK21" s="64"/>
      <c r="EL21" s="64"/>
      <c r="EM21" s="64"/>
      <c r="EN21" s="64"/>
      <c r="EO21" s="64"/>
      <c r="EP21" s="64"/>
      <c r="EQ21" s="64"/>
      <c r="ER21" s="64"/>
      <c r="ES21" s="64"/>
      <c r="ET21" s="64"/>
      <c r="EU21" s="64"/>
      <c r="EV21" s="64"/>
      <c r="EW21" s="64"/>
      <c r="EX21" s="64"/>
      <c r="EY21" s="64"/>
      <c r="EZ21" s="64"/>
      <c r="FA21" s="64"/>
      <c r="FB21" s="64"/>
      <c r="FC21" s="64"/>
      <c r="FD21" s="64"/>
      <c r="FE21" s="64"/>
      <c r="FF21" s="64"/>
      <c r="FG21" s="64"/>
      <c r="FH21" s="64"/>
      <c r="FI21" s="64"/>
      <c r="FJ21" s="64"/>
      <c r="FK21" s="64"/>
      <c r="FL21" s="64"/>
      <c r="FM21" s="64"/>
      <c r="FN21" s="64"/>
      <c r="FO21" s="64"/>
      <c r="FP21" s="64"/>
      <c r="FQ21" s="64"/>
      <c r="FR21" s="64"/>
      <c r="FS21" s="64"/>
      <c r="FT21" s="64"/>
      <c r="FU21" s="64"/>
      <c r="FV21" s="64"/>
      <c r="FW21" s="64"/>
      <c r="FX21" s="64"/>
      <c r="FY21" s="64"/>
      <c r="FZ21" s="64"/>
      <c r="GA21" s="64"/>
      <c r="GB21" s="64"/>
      <c r="GC21" s="64"/>
      <c r="GD21" s="64"/>
      <c r="GE21" s="64"/>
      <c r="GF21" s="64"/>
      <c r="GG21" s="64"/>
      <c r="GH21" s="64"/>
      <c r="GI21" s="64"/>
      <c r="GJ21" s="64"/>
      <c r="GK21" s="64"/>
      <c r="GL21" s="64"/>
      <c r="GM21" s="64"/>
      <c r="GN21" s="64"/>
      <c r="GO21" s="64"/>
      <c r="GP21" s="64"/>
      <c r="GQ21" s="64"/>
      <c r="GR21" s="64"/>
      <c r="GS21" s="64"/>
      <c r="GT21" s="64"/>
      <c r="GU21" s="64"/>
      <c r="GV21" s="64"/>
      <c r="GW21" s="64"/>
      <c r="GX21" s="64"/>
      <c r="GY21" s="64"/>
      <c r="GZ21" s="64"/>
      <c r="HA21" s="64"/>
      <c r="HB21" s="64"/>
      <c r="HC21" s="64"/>
      <c r="HD21" s="64"/>
      <c r="HE21" s="64"/>
      <c r="HF21" s="64"/>
      <c r="HG21" s="64"/>
      <c r="HH21" s="64"/>
      <c r="HI21" s="64"/>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4"/>
      <c r="IK21" s="64"/>
      <c r="IL21" s="64"/>
      <c r="IM21" s="64"/>
      <c r="IN21" s="64"/>
      <c r="IO21" s="64"/>
      <c r="IP21" s="64"/>
      <c r="IQ21" s="64"/>
      <c r="IR21" s="64"/>
      <c r="IS21" s="64"/>
      <c r="IT21" s="64"/>
      <c r="IU21" s="64"/>
      <c r="IV21" s="64"/>
    </row>
    <row r="22" spans="1:256" ht="12.95" customHeight="1">
      <c r="A22" s="234" t="s">
        <v>75</v>
      </c>
      <c r="B22" s="354" t="s">
        <v>2549</v>
      </c>
      <c r="C22" s="64" t="s">
        <v>2550</v>
      </c>
      <c r="D22" s="347">
        <v>37</v>
      </c>
      <c r="E22" s="359">
        <v>0</v>
      </c>
      <c r="F22" s="359">
        <v>0</v>
      </c>
      <c r="G22" s="358">
        <f t="shared" si="0"/>
        <v>0</v>
      </c>
      <c r="I22" s="1014"/>
      <c r="J22" s="1014"/>
      <c r="L22" s="1287"/>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c r="CE22" s="64"/>
      <c r="CF22" s="64"/>
      <c r="CG22" s="64"/>
      <c r="CH22" s="64"/>
      <c r="CI22" s="64"/>
      <c r="CJ22" s="64"/>
      <c r="CK22" s="64"/>
      <c r="CL22" s="64"/>
      <c r="CM22" s="64"/>
      <c r="CN22" s="64"/>
      <c r="CO22" s="64"/>
      <c r="CP22" s="64"/>
      <c r="CQ22" s="64"/>
      <c r="CR22" s="64"/>
      <c r="CS22" s="64"/>
      <c r="CT22" s="64"/>
      <c r="CU22" s="64"/>
      <c r="CV22" s="64"/>
      <c r="CW22" s="64"/>
      <c r="CX22" s="64"/>
      <c r="CY22" s="64"/>
      <c r="CZ22" s="64"/>
      <c r="DA22" s="64"/>
      <c r="DB22" s="64"/>
      <c r="DC22" s="64"/>
      <c r="DD22" s="64"/>
      <c r="DE22" s="64"/>
      <c r="DF22" s="64"/>
      <c r="DG22" s="64"/>
      <c r="DH22" s="64"/>
      <c r="DI22" s="64"/>
      <c r="DJ22" s="64"/>
      <c r="DK22" s="64"/>
      <c r="DL22" s="64"/>
      <c r="DM22" s="64"/>
      <c r="DN22" s="64"/>
      <c r="DO22" s="64"/>
      <c r="DP22" s="64"/>
      <c r="DQ22" s="64"/>
      <c r="DR22" s="64"/>
      <c r="DS22" s="64"/>
      <c r="DT22" s="64"/>
      <c r="DU22" s="64"/>
      <c r="DV22" s="64"/>
      <c r="DW22" s="64"/>
      <c r="DX22" s="64"/>
      <c r="DY22" s="64"/>
      <c r="DZ22" s="64"/>
      <c r="EA22" s="64"/>
      <c r="EB22" s="64"/>
      <c r="EC22" s="64"/>
      <c r="ED22" s="64"/>
      <c r="EE22" s="64"/>
      <c r="EF22" s="64"/>
      <c r="EG22" s="64"/>
      <c r="EH22" s="64"/>
      <c r="EI22" s="64"/>
      <c r="EJ22" s="64"/>
      <c r="EK22" s="64"/>
      <c r="EL22" s="64"/>
      <c r="EM22" s="64"/>
      <c r="EN22" s="64"/>
      <c r="EO22" s="64"/>
      <c r="EP22" s="64"/>
      <c r="EQ22" s="64"/>
      <c r="ER22" s="64"/>
      <c r="ES22" s="64"/>
      <c r="ET22" s="64"/>
      <c r="EU22" s="64"/>
      <c r="EV22" s="64"/>
      <c r="EW22" s="64"/>
      <c r="EX22" s="64"/>
      <c r="EY22" s="64"/>
      <c r="EZ22" s="64"/>
      <c r="FA22" s="64"/>
      <c r="FB22" s="64"/>
      <c r="FC22" s="64"/>
      <c r="FD22" s="64"/>
      <c r="FE22" s="64"/>
      <c r="FF22" s="64"/>
      <c r="FG22" s="64"/>
      <c r="FH22" s="64"/>
      <c r="FI22" s="64"/>
      <c r="FJ22" s="64"/>
      <c r="FK22" s="64"/>
      <c r="FL22" s="64"/>
      <c r="FM22" s="64"/>
      <c r="FN22" s="64"/>
      <c r="FO22" s="64"/>
      <c r="FP22" s="64"/>
      <c r="FQ22" s="64"/>
      <c r="FR22" s="64"/>
      <c r="FS22" s="64"/>
      <c r="FT22" s="64"/>
      <c r="FU22" s="64"/>
      <c r="FV22" s="64"/>
      <c r="FW22" s="64"/>
      <c r="FX22" s="64"/>
      <c r="FY22" s="64"/>
      <c r="FZ22" s="64"/>
      <c r="GA22" s="64"/>
      <c r="GB22" s="64"/>
      <c r="GC22" s="64"/>
      <c r="GD22" s="64"/>
      <c r="GE22" s="64"/>
      <c r="GF22" s="64"/>
      <c r="GG22" s="64"/>
      <c r="GH22" s="64"/>
      <c r="GI22" s="64"/>
      <c r="GJ22" s="64"/>
      <c r="GK22" s="64"/>
      <c r="GL22" s="64"/>
      <c r="GM22" s="64"/>
      <c r="GN22" s="64"/>
      <c r="GO22" s="64"/>
      <c r="GP22" s="64"/>
      <c r="GQ22" s="64"/>
      <c r="GR22" s="64"/>
      <c r="GS22" s="64"/>
      <c r="GT22" s="64"/>
      <c r="GU22" s="64"/>
      <c r="GV22" s="64"/>
      <c r="GW22" s="64"/>
      <c r="GX22" s="64"/>
      <c r="GY22" s="64"/>
      <c r="GZ22" s="64"/>
      <c r="HA22" s="64"/>
      <c r="HB22" s="64"/>
      <c r="HC22" s="64"/>
      <c r="HD22" s="64"/>
      <c r="HE22" s="64"/>
      <c r="HF22" s="64"/>
      <c r="HG22" s="64"/>
      <c r="HH22" s="64"/>
      <c r="HI22" s="64"/>
      <c r="HJ22" s="64"/>
      <c r="HK22" s="64"/>
      <c r="HL22" s="64"/>
      <c r="HM22" s="64"/>
      <c r="HN22" s="64"/>
      <c r="HO22" s="64"/>
      <c r="HP22" s="64"/>
      <c r="HQ22" s="64"/>
      <c r="HR22" s="64"/>
      <c r="HS22" s="64"/>
      <c r="HT22" s="64"/>
      <c r="HU22" s="64"/>
      <c r="HV22" s="64"/>
      <c r="HW22" s="64"/>
      <c r="HX22" s="64"/>
      <c r="HY22" s="64"/>
      <c r="HZ22" s="64"/>
      <c r="IA22" s="64"/>
      <c r="IB22" s="64"/>
      <c r="IC22" s="64"/>
      <c r="ID22" s="64"/>
      <c r="IE22" s="64"/>
      <c r="IF22" s="64"/>
      <c r="IG22" s="64"/>
      <c r="IH22" s="64"/>
      <c r="II22" s="64"/>
      <c r="IJ22" s="64"/>
      <c r="IK22" s="64"/>
      <c r="IL22" s="64"/>
      <c r="IM22" s="64"/>
      <c r="IN22" s="64"/>
      <c r="IO22" s="64"/>
      <c r="IP22" s="64"/>
      <c r="IQ22" s="64"/>
      <c r="IR22" s="64"/>
      <c r="IS22" s="64"/>
      <c r="IT22" s="64"/>
      <c r="IU22" s="64"/>
      <c r="IV22" s="64"/>
    </row>
    <row r="23" spans="1:256" ht="12.95" customHeight="1">
      <c r="A23" s="234" t="s">
        <v>76</v>
      </c>
      <c r="B23" s="354" t="s">
        <v>2551</v>
      </c>
      <c r="C23" s="64" t="s">
        <v>2552</v>
      </c>
      <c r="D23" s="347" t="s">
        <v>2499</v>
      </c>
      <c r="E23" s="242">
        <v>0</v>
      </c>
      <c r="F23" s="242">
        <v>-936338.26</v>
      </c>
      <c r="G23" s="358">
        <f t="shared" si="0"/>
        <v>936338.26</v>
      </c>
      <c r="I23" s="1014"/>
      <c r="J23" s="1014"/>
      <c r="L23" s="1287"/>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4"/>
      <c r="CP23" s="64"/>
      <c r="CQ23" s="64"/>
      <c r="CR23" s="64"/>
      <c r="CS23" s="64"/>
      <c r="CT23" s="64"/>
      <c r="CU23" s="64"/>
      <c r="CV23" s="64"/>
      <c r="CW23" s="64"/>
      <c r="CX23" s="64"/>
      <c r="CY23" s="64"/>
      <c r="CZ23" s="64"/>
      <c r="DA23" s="64"/>
      <c r="DB23" s="64"/>
      <c r="DC23" s="64"/>
      <c r="DD23" s="64"/>
      <c r="DE23" s="64"/>
      <c r="DF23" s="64"/>
      <c r="DG23" s="64"/>
      <c r="DH23" s="64"/>
      <c r="DI23" s="64"/>
      <c r="DJ23" s="64"/>
      <c r="DK23" s="64"/>
      <c r="DL23" s="64"/>
      <c r="DM23" s="64"/>
      <c r="DN23" s="64"/>
      <c r="DO23" s="64"/>
      <c r="DP23" s="64"/>
      <c r="DQ23" s="64"/>
      <c r="DR23" s="64"/>
      <c r="DS23" s="64"/>
      <c r="DT23" s="64"/>
      <c r="DU23" s="64"/>
      <c r="DV23" s="64"/>
      <c r="DW23" s="64"/>
      <c r="DX23" s="64"/>
      <c r="DY23" s="64"/>
      <c r="DZ23" s="64"/>
      <c r="EA23" s="64"/>
      <c r="EB23" s="64"/>
      <c r="EC23" s="64"/>
      <c r="ED23" s="64"/>
      <c r="EE23" s="64"/>
      <c r="EF23" s="64"/>
      <c r="EG23" s="64"/>
      <c r="EH23" s="64"/>
      <c r="EI23" s="64"/>
      <c r="EJ23" s="64"/>
      <c r="EK23" s="64"/>
      <c r="EL23" s="64"/>
      <c r="EM23" s="64"/>
      <c r="EN23" s="64"/>
      <c r="EO23" s="64"/>
      <c r="EP23" s="64"/>
      <c r="EQ23" s="64"/>
      <c r="ER23" s="64"/>
      <c r="ES23" s="64"/>
      <c r="ET23" s="64"/>
      <c r="EU23" s="64"/>
      <c r="EV23" s="64"/>
      <c r="EW23" s="64"/>
      <c r="EX23" s="64"/>
      <c r="EY23" s="64"/>
      <c r="EZ23" s="64"/>
      <c r="FA23" s="64"/>
      <c r="FB23" s="64"/>
      <c r="FC23" s="64"/>
      <c r="FD23" s="64"/>
      <c r="FE23" s="64"/>
      <c r="FF23" s="64"/>
      <c r="FG23" s="64"/>
      <c r="FH23" s="64"/>
      <c r="FI23" s="64"/>
      <c r="FJ23" s="64"/>
      <c r="FK23" s="64"/>
      <c r="FL23" s="64"/>
      <c r="FM23" s="64"/>
      <c r="FN23" s="64"/>
      <c r="FO23" s="64"/>
      <c r="FP23" s="64"/>
      <c r="FQ23" s="64"/>
      <c r="FR23" s="64"/>
      <c r="FS23" s="64"/>
      <c r="FT23" s="64"/>
      <c r="FU23" s="64"/>
      <c r="FV23" s="64"/>
      <c r="FW23" s="64"/>
      <c r="FX23" s="64"/>
      <c r="FY23" s="64"/>
      <c r="FZ23" s="64"/>
      <c r="GA23" s="64"/>
      <c r="GB23" s="64"/>
      <c r="GC23" s="64"/>
      <c r="GD23" s="64"/>
      <c r="GE23" s="64"/>
      <c r="GF23" s="64"/>
      <c r="GG23" s="64"/>
      <c r="GH23" s="64"/>
      <c r="GI23" s="64"/>
      <c r="GJ23" s="64"/>
      <c r="GK23" s="64"/>
      <c r="GL23" s="64"/>
      <c r="GM23" s="64"/>
      <c r="GN23" s="64"/>
      <c r="GO23" s="64"/>
      <c r="GP23" s="64"/>
      <c r="GQ23" s="64"/>
      <c r="GR23" s="64"/>
      <c r="GS23" s="64"/>
      <c r="GT23" s="64"/>
      <c r="GU23" s="64"/>
      <c r="GV23" s="64"/>
      <c r="GW23" s="64"/>
      <c r="GX23" s="64"/>
      <c r="GY23" s="64"/>
      <c r="GZ23" s="64"/>
      <c r="HA23" s="64"/>
      <c r="HB23" s="64"/>
      <c r="HC23" s="64"/>
      <c r="HD23" s="64"/>
      <c r="HE23" s="64"/>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c r="IJ23" s="64"/>
      <c r="IK23" s="64"/>
      <c r="IL23" s="64"/>
      <c r="IM23" s="64"/>
      <c r="IN23" s="64"/>
      <c r="IO23" s="64"/>
      <c r="IP23" s="64"/>
      <c r="IQ23" s="64"/>
      <c r="IR23" s="64"/>
      <c r="IS23" s="64"/>
      <c r="IT23" s="64"/>
      <c r="IU23" s="64"/>
      <c r="IV23" s="64"/>
    </row>
    <row r="24" spans="1:256" ht="12.95" customHeight="1">
      <c r="A24" s="234" t="s">
        <v>77</v>
      </c>
      <c r="B24" s="354" t="s">
        <v>2553</v>
      </c>
      <c r="C24" s="64" t="s">
        <v>2554</v>
      </c>
      <c r="D24" s="347" t="s">
        <v>2499</v>
      </c>
      <c r="E24" s="359">
        <v>5917079.8399999999</v>
      </c>
      <c r="F24" s="359">
        <v>6560186.9100000001</v>
      </c>
      <c r="G24" s="358">
        <f t="shared" si="0"/>
        <v>-643107.0700000003</v>
      </c>
      <c r="I24" s="1014"/>
      <c r="J24" s="1014"/>
      <c r="L24" s="1287"/>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4"/>
      <c r="CP24" s="64"/>
      <c r="CQ24" s="64"/>
      <c r="CR24" s="64"/>
      <c r="CS24" s="64"/>
      <c r="CT24" s="64"/>
      <c r="CU24" s="64"/>
      <c r="CV24" s="64"/>
      <c r="CW24" s="64"/>
      <c r="CX24" s="64"/>
      <c r="CY24" s="64"/>
      <c r="CZ24" s="64"/>
      <c r="DA24" s="64"/>
      <c r="DB24" s="64"/>
      <c r="DC24" s="64"/>
      <c r="DD24" s="64"/>
      <c r="DE24" s="64"/>
      <c r="DF24" s="64"/>
      <c r="DG24" s="64"/>
      <c r="DH24" s="64"/>
      <c r="DI24" s="64"/>
      <c r="DJ24" s="64"/>
      <c r="DK24" s="64"/>
      <c r="DL24" s="64"/>
      <c r="DM24" s="64"/>
      <c r="DN24" s="64"/>
      <c r="DO24" s="64"/>
      <c r="DP24" s="64"/>
      <c r="DQ24" s="64"/>
      <c r="DR24" s="64"/>
      <c r="DS24" s="64"/>
      <c r="DT24" s="64"/>
      <c r="DU24" s="64"/>
      <c r="DV24" s="64"/>
      <c r="DW24" s="64"/>
      <c r="DX24" s="64"/>
      <c r="DY24" s="64"/>
      <c r="DZ24" s="64"/>
      <c r="EA24" s="64"/>
      <c r="EB24" s="64"/>
      <c r="EC24" s="64"/>
      <c r="ED24" s="64"/>
      <c r="EE24" s="64"/>
      <c r="EF24" s="64"/>
      <c r="EG24" s="64"/>
      <c r="EH24" s="64"/>
      <c r="EI24" s="64"/>
      <c r="EJ24" s="64"/>
      <c r="EK24" s="64"/>
      <c r="EL24" s="64"/>
      <c r="EM24" s="64"/>
      <c r="EN24" s="64"/>
      <c r="EO24" s="64"/>
      <c r="EP24" s="64"/>
      <c r="EQ24" s="64"/>
      <c r="ER24" s="64"/>
      <c r="ES24" s="64"/>
      <c r="ET24" s="64"/>
      <c r="EU24" s="64"/>
      <c r="EV24" s="64"/>
      <c r="EW24" s="64"/>
      <c r="EX24" s="64"/>
      <c r="EY24" s="64"/>
      <c r="EZ24" s="64"/>
      <c r="FA24" s="64"/>
      <c r="FB24" s="64"/>
      <c r="FC24" s="64"/>
      <c r="FD24" s="64"/>
      <c r="FE24" s="64"/>
      <c r="FF24" s="64"/>
      <c r="FG24" s="64"/>
      <c r="FH24" s="64"/>
      <c r="FI24" s="64"/>
      <c r="FJ24" s="64"/>
      <c r="FK24" s="64"/>
      <c r="FL24" s="64"/>
      <c r="FM24" s="64"/>
      <c r="FN24" s="64"/>
      <c r="FO24" s="64"/>
      <c r="FP24" s="64"/>
      <c r="FQ24" s="64"/>
      <c r="FR24" s="64"/>
      <c r="FS24" s="64"/>
      <c r="FT24" s="64"/>
      <c r="FU24" s="64"/>
      <c r="FV24" s="64"/>
      <c r="FW24" s="64"/>
      <c r="FX24" s="64"/>
      <c r="FY24" s="64"/>
      <c r="FZ24" s="64"/>
      <c r="GA24" s="64"/>
      <c r="GB24" s="64"/>
      <c r="GC24" s="64"/>
      <c r="GD24" s="64"/>
      <c r="GE24" s="64"/>
      <c r="GF24" s="64"/>
      <c r="GG24" s="64"/>
      <c r="GH24" s="64"/>
      <c r="GI24" s="64"/>
      <c r="GJ24" s="64"/>
      <c r="GK24" s="64"/>
      <c r="GL24" s="64"/>
      <c r="GM24" s="64"/>
      <c r="GN24" s="64"/>
      <c r="GO24" s="64"/>
      <c r="GP24" s="64"/>
      <c r="GQ24" s="64"/>
      <c r="GR24" s="64"/>
      <c r="GS24" s="64"/>
      <c r="GT24" s="64"/>
      <c r="GU24" s="64"/>
      <c r="GV24" s="64"/>
      <c r="GW24" s="64"/>
      <c r="GX24" s="64"/>
      <c r="GY24" s="64"/>
      <c r="GZ24" s="64"/>
      <c r="HA24" s="64"/>
      <c r="HB24" s="64"/>
      <c r="HC24" s="64"/>
      <c r="HD24" s="64"/>
      <c r="HE24" s="64"/>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4"/>
      <c r="IK24" s="64"/>
      <c r="IL24" s="64"/>
      <c r="IM24" s="64"/>
      <c r="IN24" s="64"/>
      <c r="IO24" s="64"/>
      <c r="IP24" s="64"/>
      <c r="IQ24" s="64"/>
      <c r="IR24" s="64"/>
      <c r="IS24" s="64"/>
      <c r="IT24" s="64"/>
      <c r="IU24" s="64"/>
      <c r="IV24" s="64"/>
    </row>
    <row r="25" spans="1:256" ht="12.95" customHeight="1">
      <c r="A25" s="234" t="s">
        <v>78</v>
      </c>
      <c r="B25" s="354" t="s">
        <v>2555</v>
      </c>
      <c r="C25" s="64" t="s">
        <v>2556</v>
      </c>
      <c r="D25" s="347" t="s">
        <v>2499</v>
      </c>
      <c r="E25" s="242">
        <v>0</v>
      </c>
      <c r="F25" s="242">
        <v>0</v>
      </c>
      <c r="G25" s="358">
        <f t="shared" si="0"/>
        <v>0</v>
      </c>
      <c r="I25" s="1014"/>
      <c r="J25" s="1014"/>
      <c r="L25" s="1287"/>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4"/>
      <c r="CP25" s="64"/>
      <c r="CQ25" s="64"/>
      <c r="CR25" s="64"/>
      <c r="CS25" s="64"/>
      <c r="CT25" s="64"/>
      <c r="CU25" s="64"/>
      <c r="CV25" s="64"/>
      <c r="CW25" s="64"/>
      <c r="CX25" s="64"/>
      <c r="CY25" s="64"/>
      <c r="CZ25" s="64"/>
      <c r="DA25" s="64"/>
      <c r="DB25" s="64"/>
      <c r="DC25" s="64"/>
      <c r="DD25" s="64"/>
      <c r="DE25" s="64"/>
      <c r="DF25" s="64"/>
      <c r="DG25" s="64"/>
      <c r="DH25" s="64"/>
      <c r="DI25" s="64"/>
      <c r="DJ25" s="64"/>
      <c r="DK25" s="64"/>
      <c r="DL25" s="64"/>
      <c r="DM25" s="64"/>
      <c r="DN25" s="64"/>
      <c r="DO25" s="64"/>
      <c r="DP25" s="64"/>
      <c r="DQ25" s="64"/>
      <c r="DR25" s="64"/>
      <c r="DS25" s="64"/>
      <c r="DT25" s="64"/>
      <c r="DU25" s="64"/>
      <c r="DV25" s="64"/>
      <c r="DW25" s="64"/>
      <c r="DX25" s="64"/>
      <c r="DY25" s="64"/>
      <c r="DZ25" s="64"/>
      <c r="EA25" s="64"/>
      <c r="EB25" s="64"/>
      <c r="EC25" s="64"/>
      <c r="ED25" s="64"/>
      <c r="EE25" s="64"/>
      <c r="EF25" s="64"/>
      <c r="EG25" s="64"/>
      <c r="EH25" s="64"/>
      <c r="EI25" s="64"/>
      <c r="EJ25" s="64"/>
      <c r="EK25" s="64"/>
      <c r="EL25" s="64"/>
      <c r="EM25" s="64"/>
      <c r="EN25" s="64"/>
      <c r="EO25" s="64"/>
      <c r="EP25" s="64"/>
      <c r="EQ25" s="64"/>
      <c r="ER25" s="64"/>
      <c r="ES25" s="64"/>
      <c r="ET25" s="64"/>
      <c r="EU25" s="64"/>
      <c r="EV25" s="64"/>
      <c r="EW25" s="64"/>
      <c r="EX25" s="64"/>
      <c r="EY25" s="64"/>
      <c r="EZ25" s="64"/>
      <c r="FA25" s="64"/>
      <c r="FB25" s="64"/>
      <c r="FC25" s="64"/>
      <c r="FD25" s="64"/>
      <c r="FE25" s="64"/>
      <c r="FF25" s="64"/>
      <c r="FG25" s="64"/>
      <c r="FH25" s="64"/>
      <c r="FI25" s="64"/>
      <c r="FJ25" s="64"/>
      <c r="FK25" s="64"/>
      <c r="FL25" s="64"/>
      <c r="FM25" s="64"/>
      <c r="FN25" s="64"/>
      <c r="FO25" s="64"/>
      <c r="FP25" s="64"/>
      <c r="FQ25" s="64"/>
      <c r="FR25" s="64"/>
      <c r="FS25" s="64"/>
      <c r="FT25" s="64"/>
      <c r="FU25" s="64"/>
      <c r="FV25" s="64"/>
      <c r="FW25" s="64"/>
      <c r="FX25" s="64"/>
      <c r="FY25" s="64"/>
      <c r="FZ25" s="64"/>
      <c r="GA25" s="64"/>
      <c r="GB25" s="64"/>
      <c r="GC25" s="64"/>
      <c r="GD25" s="64"/>
      <c r="GE25" s="64"/>
      <c r="GF25" s="64"/>
      <c r="GG25" s="64"/>
      <c r="GH25" s="64"/>
      <c r="GI25" s="64"/>
      <c r="GJ25" s="64"/>
      <c r="GK25" s="64"/>
      <c r="GL25" s="64"/>
      <c r="GM25" s="64"/>
      <c r="GN25" s="64"/>
      <c r="GO25" s="64"/>
      <c r="GP25" s="64"/>
      <c r="GQ25" s="64"/>
      <c r="GR25" s="64"/>
      <c r="GS25" s="64"/>
      <c r="GT25" s="64"/>
      <c r="GU25" s="64"/>
      <c r="GV25" s="64"/>
      <c r="GW25" s="64"/>
      <c r="GX25" s="64"/>
      <c r="GY25" s="64"/>
      <c r="GZ25" s="64"/>
      <c r="HA25" s="64"/>
      <c r="HB25" s="64"/>
      <c r="HC25" s="64"/>
      <c r="HD25" s="64"/>
      <c r="HE25" s="64"/>
      <c r="HF25" s="64"/>
      <c r="HG25" s="64"/>
      <c r="HH25" s="64"/>
      <c r="HI25" s="64"/>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c r="IH25" s="64"/>
      <c r="II25" s="64"/>
      <c r="IJ25" s="64"/>
      <c r="IK25" s="64"/>
      <c r="IL25" s="64"/>
      <c r="IM25" s="64"/>
      <c r="IN25" s="64"/>
      <c r="IO25" s="64"/>
      <c r="IP25" s="64"/>
      <c r="IQ25" s="64"/>
      <c r="IR25" s="64"/>
      <c r="IS25" s="64"/>
      <c r="IT25" s="64"/>
      <c r="IU25" s="64"/>
      <c r="IV25" s="64"/>
    </row>
    <row r="26" spans="1:256" ht="12.95" customHeight="1">
      <c r="A26" s="234" t="s">
        <v>79</v>
      </c>
      <c r="B26" s="354" t="s">
        <v>2557</v>
      </c>
      <c r="C26" s="64" t="s">
        <v>2558</v>
      </c>
      <c r="D26" s="347" t="s">
        <v>2499</v>
      </c>
      <c r="E26" s="359">
        <v>23123013.559999999</v>
      </c>
      <c r="F26" s="359">
        <v>42838471.93</v>
      </c>
      <c r="G26" s="358">
        <f t="shared" si="0"/>
        <v>-19715458.370000001</v>
      </c>
      <c r="I26" s="1014"/>
      <c r="J26" s="1014"/>
      <c r="L26" s="1287"/>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4"/>
      <c r="CP26" s="64"/>
      <c r="CQ26" s="64"/>
      <c r="CR26" s="64"/>
      <c r="CS26" s="64"/>
      <c r="CT26" s="64"/>
      <c r="CU26" s="64"/>
      <c r="CV26" s="64"/>
      <c r="CW26" s="64"/>
      <c r="CX26" s="64"/>
      <c r="CY26" s="64"/>
      <c r="CZ26" s="64"/>
      <c r="DA26" s="64"/>
      <c r="DB26" s="64"/>
      <c r="DC26" s="64"/>
      <c r="DD26" s="64"/>
      <c r="DE26" s="64"/>
      <c r="DF26" s="64"/>
      <c r="DG26" s="64"/>
      <c r="DH26" s="64"/>
      <c r="DI26" s="64"/>
      <c r="DJ26" s="64"/>
      <c r="DK26" s="64"/>
      <c r="DL26" s="64"/>
      <c r="DM26" s="64"/>
      <c r="DN26" s="64"/>
      <c r="DO26" s="64"/>
      <c r="DP26" s="64"/>
      <c r="DQ26" s="64"/>
      <c r="DR26" s="64"/>
      <c r="DS26" s="64"/>
      <c r="DT26" s="64"/>
      <c r="DU26" s="64"/>
      <c r="DV26" s="64"/>
      <c r="DW26" s="64"/>
      <c r="DX26" s="64"/>
      <c r="DY26" s="64"/>
      <c r="DZ26" s="64"/>
      <c r="EA26" s="64"/>
      <c r="EB26" s="64"/>
      <c r="EC26" s="64"/>
      <c r="ED26" s="64"/>
      <c r="EE26" s="64"/>
      <c r="EF26" s="64"/>
      <c r="EG26" s="64"/>
      <c r="EH26" s="64"/>
      <c r="EI26" s="64"/>
      <c r="EJ26" s="64"/>
      <c r="EK26" s="64"/>
      <c r="EL26" s="64"/>
      <c r="EM26" s="64"/>
      <c r="EN26" s="64"/>
      <c r="EO26" s="64"/>
      <c r="EP26" s="64"/>
      <c r="EQ26" s="64"/>
      <c r="ER26" s="64"/>
      <c r="ES26" s="64"/>
      <c r="ET26" s="64"/>
      <c r="EU26" s="64"/>
      <c r="EV26" s="64"/>
      <c r="EW26" s="64"/>
      <c r="EX26" s="64"/>
      <c r="EY26" s="64"/>
      <c r="EZ26" s="64"/>
      <c r="FA26" s="64"/>
      <c r="FB26" s="64"/>
      <c r="FC26" s="64"/>
      <c r="FD26" s="64"/>
      <c r="FE26" s="64"/>
      <c r="FF26" s="64"/>
      <c r="FG26" s="64"/>
      <c r="FH26" s="64"/>
      <c r="FI26" s="64"/>
      <c r="FJ26" s="64"/>
      <c r="FK26" s="64"/>
      <c r="FL26" s="64"/>
      <c r="FM26" s="64"/>
      <c r="FN26" s="64"/>
      <c r="FO26" s="64"/>
      <c r="FP26" s="64"/>
      <c r="FQ26" s="64"/>
      <c r="FR26" s="64"/>
      <c r="FS26" s="64"/>
      <c r="FT26" s="64"/>
      <c r="FU26" s="64"/>
      <c r="FV26" s="64"/>
      <c r="FW26" s="64"/>
      <c r="FX26" s="64"/>
      <c r="FY26" s="64"/>
      <c r="FZ26" s="64"/>
      <c r="GA26" s="64"/>
      <c r="GB26" s="64"/>
      <c r="GC26" s="64"/>
      <c r="GD26" s="64"/>
      <c r="GE26" s="64"/>
      <c r="GF26" s="64"/>
      <c r="GG26" s="64"/>
      <c r="GH26" s="64"/>
      <c r="GI26" s="64"/>
      <c r="GJ26" s="64"/>
      <c r="GK26" s="64"/>
      <c r="GL26" s="64"/>
      <c r="GM26" s="64"/>
      <c r="GN26" s="64"/>
      <c r="GO26" s="64"/>
      <c r="GP26" s="64"/>
      <c r="GQ26" s="64"/>
      <c r="GR26" s="64"/>
      <c r="GS26" s="64"/>
      <c r="GT26" s="64"/>
      <c r="GU26" s="64"/>
      <c r="GV26" s="64"/>
      <c r="GW26" s="64"/>
      <c r="GX26" s="64"/>
      <c r="GY26" s="64"/>
      <c r="GZ26" s="64"/>
      <c r="HA26" s="64"/>
      <c r="HB26" s="64"/>
      <c r="HC26" s="64"/>
      <c r="HD26" s="64"/>
      <c r="HE26" s="64"/>
      <c r="HF26" s="64"/>
      <c r="HG26" s="64"/>
      <c r="HH26" s="64"/>
      <c r="HI26" s="64"/>
      <c r="HJ26" s="64"/>
      <c r="HK26" s="64"/>
      <c r="HL26" s="64"/>
      <c r="HM26" s="64"/>
      <c r="HN26" s="64"/>
      <c r="HO26" s="64"/>
      <c r="HP26" s="64"/>
      <c r="HQ26" s="64"/>
      <c r="HR26" s="64"/>
      <c r="HS26" s="64"/>
      <c r="HT26" s="64"/>
      <c r="HU26" s="64"/>
      <c r="HV26" s="64"/>
      <c r="HW26" s="64"/>
      <c r="HX26" s="64"/>
      <c r="HY26" s="64"/>
      <c r="HZ26" s="64"/>
      <c r="IA26" s="64"/>
      <c r="IB26" s="64"/>
      <c r="IC26" s="64"/>
      <c r="ID26" s="64"/>
      <c r="IE26" s="64"/>
      <c r="IF26" s="64"/>
      <c r="IG26" s="64"/>
      <c r="IH26" s="64"/>
      <c r="II26" s="64"/>
      <c r="IJ26" s="64"/>
      <c r="IK26" s="64"/>
      <c r="IL26" s="64"/>
      <c r="IM26" s="64"/>
      <c r="IN26" s="64"/>
      <c r="IO26" s="64"/>
      <c r="IP26" s="64"/>
      <c r="IQ26" s="64"/>
      <c r="IR26" s="64"/>
      <c r="IS26" s="64"/>
      <c r="IT26" s="64"/>
      <c r="IU26" s="64"/>
      <c r="IV26" s="64"/>
    </row>
    <row r="27" spans="1:256" ht="12.95" customHeight="1">
      <c r="A27" s="234" t="s">
        <v>80</v>
      </c>
      <c r="B27" s="354" t="s">
        <v>2559</v>
      </c>
      <c r="C27" s="64" t="s">
        <v>2560</v>
      </c>
      <c r="D27" s="347" t="s">
        <v>2499</v>
      </c>
      <c r="E27" s="242">
        <v>0</v>
      </c>
      <c r="F27" s="242">
        <v>0</v>
      </c>
      <c r="G27" s="358">
        <f t="shared" si="0"/>
        <v>0</v>
      </c>
      <c r="I27" s="1014"/>
      <c r="J27" s="1014"/>
      <c r="L27" s="1287"/>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4"/>
      <c r="CP27" s="64"/>
      <c r="CQ27" s="64"/>
      <c r="CR27" s="64"/>
      <c r="CS27" s="64"/>
      <c r="CT27" s="64"/>
      <c r="CU27" s="64"/>
      <c r="CV27" s="64"/>
      <c r="CW27" s="64"/>
      <c r="CX27" s="64"/>
      <c r="CY27" s="64"/>
      <c r="CZ27" s="64"/>
      <c r="DA27" s="64"/>
      <c r="DB27" s="64"/>
      <c r="DC27" s="64"/>
      <c r="DD27" s="64"/>
      <c r="DE27" s="64"/>
      <c r="DF27" s="64"/>
      <c r="DG27" s="64"/>
      <c r="DH27" s="64"/>
      <c r="DI27" s="64"/>
      <c r="DJ27" s="64"/>
      <c r="DK27" s="64"/>
      <c r="DL27" s="64"/>
      <c r="DM27" s="64"/>
      <c r="DN27" s="64"/>
      <c r="DO27" s="64"/>
      <c r="DP27" s="64"/>
      <c r="DQ27" s="64"/>
      <c r="DR27" s="64"/>
      <c r="DS27" s="64"/>
      <c r="DT27" s="64"/>
      <c r="DU27" s="64"/>
      <c r="DV27" s="64"/>
      <c r="DW27" s="64"/>
      <c r="DX27" s="64"/>
      <c r="DY27" s="64"/>
      <c r="DZ27" s="64"/>
      <c r="EA27" s="64"/>
      <c r="EB27" s="64"/>
      <c r="EC27" s="64"/>
      <c r="ED27" s="64"/>
      <c r="EE27" s="64"/>
      <c r="EF27" s="64"/>
      <c r="EG27" s="64"/>
      <c r="EH27" s="64"/>
      <c r="EI27" s="64"/>
      <c r="EJ27" s="64"/>
      <c r="EK27" s="64"/>
      <c r="EL27" s="64"/>
      <c r="EM27" s="64"/>
      <c r="EN27" s="64"/>
      <c r="EO27" s="64"/>
      <c r="EP27" s="64"/>
      <c r="EQ27" s="64"/>
      <c r="ER27" s="64"/>
      <c r="ES27" s="64"/>
      <c r="ET27" s="64"/>
      <c r="EU27" s="64"/>
      <c r="EV27" s="64"/>
      <c r="EW27" s="64"/>
      <c r="EX27" s="64"/>
      <c r="EY27" s="64"/>
      <c r="EZ27" s="64"/>
      <c r="FA27" s="64"/>
      <c r="FB27" s="64"/>
      <c r="FC27" s="64"/>
      <c r="FD27" s="64"/>
      <c r="FE27" s="64"/>
      <c r="FF27" s="64"/>
      <c r="FG27" s="64"/>
      <c r="FH27" s="64"/>
      <c r="FI27" s="64"/>
      <c r="FJ27" s="64"/>
      <c r="FK27" s="64"/>
      <c r="FL27" s="64"/>
      <c r="FM27" s="64"/>
      <c r="FN27" s="64"/>
      <c r="FO27" s="64"/>
      <c r="FP27" s="64"/>
      <c r="FQ27" s="64"/>
      <c r="FR27" s="64"/>
      <c r="FS27" s="64"/>
      <c r="FT27" s="64"/>
      <c r="FU27" s="64"/>
      <c r="FV27" s="64"/>
      <c r="FW27" s="64"/>
      <c r="FX27" s="64"/>
      <c r="FY27" s="64"/>
      <c r="FZ27" s="64"/>
      <c r="GA27" s="64"/>
      <c r="GB27" s="64"/>
      <c r="GC27" s="64"/>
      <c r="GD27" s="64"/>
      <c r="GE27" s="64"/>
      <c r="GF27" s="64"/>
      <c r="GG27" s="64"/>
      <c r="GH27" s="64"/>
      <c r="GI27" s="64"/>
      <c r="GJ27" s="64"/>
      <c r="GK27" s="64"/>
      <c r="GL27" s="64"/>
      <c r="GM27" s="64"/>
      <c r="GN27" s="64"/>
      <c r="GO27" s="64"/>
      <c r="GP27" s="64"/>
      <c r="GQ27" s="64"/>
      <c r="GR27" s="64"/>
      <c r="GS27" s="64"/>
      <c r="GT27" s="64"/>
      <c r="GU27" s="64"/>
      <c r="GV27" s="64"/>
      <c r="GW27" s="64"/>
      <c r="GX27" s="64"/>
      <c r="GY27" s="64"/>
      <c r="GZ27" s="64"/>
      <c r="HA27" s="64"/>
      <c r="HB27" s="64"/>
      <c r="HC27" s="64"/>
      <c r="HD27" s="64"/>
      <c r="HE27" s="64"/>
      <c r="HF27" s="64"/>
      <c r="HG27" s="64"/>
      <c r="HH27" s="64"/>
      <c r="HI27" s="64"/>
      <c r="HJ27" s="64"/>
      <c r="HK27" s="64"/>
      <c r="HL27" s="64"/>
      <c r="HM27" s="64"/>
      <c r="HN27" s="64"/>
      <c r="HO27" s="64"/>
      <c r="HP27" s="64"/>
      <c r="HQ27" s="64"/>
      <c r="HR27" s="64"/>
      <c r="HS27" s="64"/>
      <c r="HT27" s="64"/>
      <c r="HU27" s="64"/>
      <c r="HV27" s="64"/>
      <c r="HW27" s="64"/>
      <c r="HX27" s="64"/>
      <c r="HY27" s="64"/>
      <c r="HZ27" s="64"/>
      <c r="IA27" s="64"/>
      <c r="IB27" s="64"/>
      <c r="IC27" s="64"/>
      <c r="ID27" s="64"/>
      <c r="IE27" s="64"/>
      <c r="IF27" s="64"/>
      <c r="IG27" s="64"/>
      <c r="IH27" s="64"/>
      <c r="II27" s="64"/>
      <c r="IJ27" s="64"/>
      <c r="IK27" s="64"/>
      <c r="IL27" s="64"/>
      <c r="IM27" s="64"/>
      <c r="IN27" s="64"/>
      <c r="IO27" s="64"/>
      <c r="IP27" s="64"/>
      <c r="IQ27" s="64"/>
      <c r="IR27" s="64"/>
      <c r="IS27" s="64"/>
      <c r="IT27" s="64"/>
      <c r="IU27" s="64"/>
      <c r="IV27" s="64"/>
    </row>
    <row r="28" spans="1:256" ht="12.95" customHeight="1">
      <c r="A28" s="234" t="s">
        <v>81</v>
      </c>
      <c r="B28" s="354" t="s">
        <v>2561</v>
      </c>
      <c r="C28" s="64" t="s">
        <v>2562</v>
      </c>
      <c r="D28" s="347" t="s">
        <v>2499</v>
      </c>
      <c r="E28" s="242">
        <v>0</v>
      </c>
      <c r="F28" s="242">
        <v>0</v>
      </c>
      <c r="G28" s="358">
        <f t="shared" si="0"/>
        <v>0</v>
      </c>
      <c r="I28" s="1014"/>
      <c r="J28" s="1014"/>
      <c r="L28" s="1287"/>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c r="CE28" s="64"/>
      <c r="CF28" s="64"/>
      <c r="CG28" s="64"/>
      <c r="CH28" s="64"/>
      <c r="CI28" s="64"/>
      <c r="CJ28" s="64"/>
      <c r="CK28" s="64"/>
      <c r="CL28" s="64"/>
      <c r="CM28" s="64"/>
      <c r="CN28" s="64"/>
      <c r="CO28" s="64"/>
      <c r="CP28" s="64"/>
      <c r="CQ28" s="64"/>
      <c r="CR28" s="64"/>
      <c r="CS28" s="64"/>
      <c r="CT28" s="64"/>
      <c r="CU28" s="64"/>
      <c r="CV28" s="64"/>
      <c r="CW28" s="64"/>
      <c r="CX28" s="64"/>
      <c r="CY28" s="64"/>
      <c r="CZ28" s="64"/>
      <c r="DA28" s="64"/>
      <c r="DB28" s="64"/>
      <c r="DC28" s="64"/>
      <c r="DD28" s="64"/>
      <c r="DE28" s="64"/>
      <c r="DF28" s="64"/>
      <c r="DG28" s="64"/>
      <c r="DH28" s="64"/>
      <c r="DI28" s="64"/>
      <c r="DJ28" s="64"/>
      <c r="DK28" s="64"/>
      <c r="DL28" s="64"/>
      <c r="DM28" s="64"/>
      <c r="DN28" s="64"/>
      <c r="DO28" s="64"/>
      <c r="DP28" s="64"/>
      <c r="DQ28" s="64"/>
      <c r="DR28" s="64"/>
      <c r="DS28" s="64"/>
      <c r="DT28" s="64"/>
      <c r="DU28" s="64"/>
      <c r="DV28" s="64"/>
      <c r="DW28" s="64"/>
      <c r="DX28" s="64"/>
      <c r="DY28" s="64"/>
      <c r="DZ28" s="64"/>
      <c r="EA28" s="64"/>
      <c r="EB28" s="64"/>
      <c r="EC28" s="64"/>
      <c r="ED28" s="64"/>
      <c r="EE28" s="64"/>
      <c r="EF28" s="64"/>
      <c r="EG28" s="64"/>
      <c r="EH28" s="64"/>
      <c r="EI28" s="64"/>
      <c r="EJ28" s="64"/>
      <c r="EK28" s="64"/>
      <c r="EL28" s="64"/>
      <c r="EM28" s="64"/>
      <c r="EN28" s="64"/>
      <c r="EO28" s="64"/>
      <c r="EP28" s="64"/>
      <c r="EQ28" s="64"/>
      <c r="ER28" s="64"/>
      <c r="ES28" s="64"/>
      <c r="ET28" s="64"/>
      <c r="EU28" s="64"/>
      <c r="EV28" s="64"/>
      <c r="EW28" s="64"/>
      <c r="EX28" s="64"/>
      <c r="EY28" s="64"/>
      <c r="EZ28" s="64"/>
      <c r="FA28" s="64"/>
      <c r="FB28" s="64"/>
      <c r="FC28" s="64"/>
      <c r="FD28" s="64"/>
      <c r="FE28" s="64"/>
      <c r="FF28" s="64"/>
      <c r="FG28" s="64"/>
      <c r="FH28" s="64"/>
      <c r="FI28" s="64"/>
      <c r="FJ28" s="64"/>
      <c r="FK28" s="64"/>
      <c r="FL28" s="64"/>
      <c r="FM28" s="64"/>
      <c r="FN28" s="64"/>
      <c r="FO28" s="64"/>
      <c r="FP28" s="64"/>
      <c r="FQ28" s="64"/>
      <c r="FR28" s="64"/>
      <c r="FS28" s="64"/>
      <c r="FT28" s="64"/>
      <c r="FU28" s="64"/>
      <c r="FV28" s="64"/>
      <c r="FW28" s="64"/>
      <c r="FX28" s="64"/>
      <c r="FY28" s="64"/>
      <c r="FZ28" s="64"/>
      <c r="GA28" s="64"/>
      <c r="GB28" s="64"/>
      <c r="GC28" s="64"/>
      <c r="GD28" s="64"/>
      <c r="GE28" s="64"/>
      <c r="GF28" s="64"/>
      <c r="GG28" s="64"/>
      <c r="GH28" s="64"/>
      <c r="GI28" s="64"/>
      <c r="GJ28" s="64"/>
      <c r="GK28" s="64"/>
      <c r="GL28" s="64"/>
      <c r="GM28" s="64"/>
      <c r="GN28" s="64"/>
      <c r="GO28" s="64"/>
      <c r="GP28" s="64"/>
      <c r="GQ28" s="64"/>
      <c r="GR28" s="64"/>
      <c r="GS28" s="64"/>
      <c r="GT28" s="64"/>
      <c r="GU28" s="64"/>
      <c r="GV28" s="64"/>
      <c r="GW28" s="64"/>
      <c r="GX28" s="64"/>
      <c r="GY28" s="64"/>
      <c r="GZ28" s="64"/>
      <c r="HA28" s="64"/>
      <c r="HB28" s="64"/>
      <c r="HC28" s="64"/>
      <c r="HD28" s="64"/>
      <c r="HE28" s="64"/>
      <c r="HF28" s="64"/>
      <c r="HG28" s="64"/>
      <c r="HH28" s="64"/>
      <c r="HI28" s="64"/>
      <c r="HJ28" s="64"/>
      <c r="HK28" s="64"/>
      <c r="HL28" s="64"/>
      <c r="HM28" s="64"/>
      <c r="HN28" s="64"/>
      <c r="HO28" s="64"/>
      <c r="HP28" s="64"/>
      <c r="HQ28" s="64"/>
      <c r="HR28" s="64"/>
      <c r="HS28" s="64"/>
      <c r="HT28" s="64"/>
      <c r="HU28" s="64"/>
      <c r="HV28" s="64"/>
      <c r="HW28" s="64"/>
      <c r="HX28" s="64"/>
      <c r="HY28" s="64"/>
      <c r="HZ28" s="64"/>
      <c r="IA28" s="64"/>
      <c r="IB28" s="64"/>
      <c r="IC28" s="64"/>
      <c r="ID28" s="64"/>
      <c r="IE28" s="64"/>
      <c r="IF28" s="64"/>
      <c r="IG28" s="64"/>
      <c r="IH28" s="64"/>
      <c r="II28" s="64"/>
      <c r="IJ28" s="64"/>
      <c r="IK28" s="64"/>
      <c r="IL28" s="64"/>
      <c r="IM28" s="64"/>
      <c r="IN28" s="64"/>
      <c r="IO28" s="64"/>
      <c r="IP28" s="64"/>
      <c r="IQ28" s="64"/>
      <c r="IR28" s="64"/>
      <c r="IS28" s="64"/>
      <c r="IT28" s="64"/>
      <c r="IU28" s="64"/>
      <c r="IV28" s="64"/>
    </row>
    <row r="29" spans="1:256" ht="12.95" customHeight="1">
      <c r="A29" s="234" t="s">
        <v>82</v>
      </c>
      <c r="B29" s="354" t="s">
        <v>2563</v>
      </c>
      <c r="C29" s="64" t="s">
        <v>1528</v>
      </c>
      <c r="D29" s="347" t="s">
        <v>2499</v>
      </c>
      <c r="E29" s="356">
        <v>1.999999999998181E-2</v>
      </c>
      <c r="F29" s="356">
        <v>846433.26</v>
      </c>
      <c r="G29" s="358">
        <f t="shared" si="0"/>
        <v>-846433.24</v>
      </c>
      <c r="I29" s="1014"/>
      <c r="J29" s="1014"/>
      <c r="L29" s="1543"/>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c r="CE29" s="64"/>
      <c r="CF29" s="64"/>
      <c r="CG29" s="64"/>
      <c r="CH29" s="64"/>
      <c r="CI29" s="64"/>
      <c r="CJ29" s="64"/>
      <c r="CK29" s="64"/>
      <c r="CL29" s="64"/>
      <c r="CM29" s="64"/>
      <c r="CN29" s="64"/>
      <c r="CO29" s="64"/>
      <c r="CP29" s="64"/>
      <c r="CQ29" s="64"/>
      <c r="CR29" s="64"/>
      <c r="CS29" s="64"/>
      <c r="CT29" s="64"/>
      <c r="CU29" s="64"/>
      <c r="CV29" s="64"/>
      <c r="CW29" s="64"/>
      <c r="CX29" s="64"/>
      <c r="CY29" s="64"/>
      <c r="CZ29" s="64"/>
      <c r="DA29" s="64"/>
      <c r="DB29" s="64"/>
      <c r="DC29" s="64"/>
      <c r="DD29" s="64"/>
      <c r="DE29" s="64"/>
      <c r="DF29" s="64"/>
      <c r="DG29" s="64"/>
      <c r="DH29" s="64"/>
      <c r="DI29" s="64"/>
      <c r="DJ29" s="64"/>
      <c r="DK29" s="64"/>
      <c r="DL29" s="64"/>
      <c r="DM29" s="64"/>
      <c r="DN29" s="64"/>
      <c r="DO29" s="64"/>
      <c r="DP29" s="64"/>
      <c r="DQ29" s="64"/>
      <c r="DR29" s="64"/>
      <c r="DS29" s="64"/>
      <c r="DT29" s="64"/>
      <c r="DU29" s="64"/>
      <c r="DV29" s="64"/>
      <c r="DW29" s="64"/>
      <c r="DX29" s="64"/>
      <c r="DY29" s="64"/>
      <c r="DZ29" s="64"/>
      <c r="EA29" s="64"/>
      <c r="EB29" s="64"/>
      <c r="EC29" s="64"/>
      <c r="ED29" s="64"/>
      <c r="EE29" s="64"/>
      <c r="EF29" s="64"/>
      <c r="EG29" s="64"/>
      <c r="EH29" s="64"/>
      <c r="EI29" s="64"/>
      <c r="EJ29" s="64"/>
      <c r="EK29" s="64"/>
      <c r="EL29" s="64"/>
      <c r="EM29" s="64"/>
      <c r="EN29" s="64"/>
      <c r="EO29" s="64"/>
      <c r="EP29" s="64"/>
      <c r="EQ29" s="64"/>
      <c r="ER29" s="64"/>
      <c r="ES29" s="64"/>
      <c r="ET29" s="64"/>
      <c r="EU29" s="64"/>
      <c r="EV29" s="64"/>
      <c r="EW29" s="64"/>
      <c r="EX29" s="64"/>
      <c r="EY29" s="64"/>
      <c r="EZ29" s="64"/>
      <c r="FA29" s="64"/>
      <c r="FB29" s="64"/>
      <c r="FC29" s="64"/>
      <c r="FD29" s="64"/>
      <c r="FE29" s="64"/>
      <c r="FF29" s="64"/>
      <c r="FG29" s="64"/>
      <c r="FH29" s="64"/>
      <c r="FI29" s="64"/>
      <c r="FJ29" s="64"/>
      <c r="FK29" s="64"/>
      <c r="FL29" s="64"/>
      <c r="FM29" s="64"/>
      <c r="FN29" s="64"/>
      <c r="FO29" s="64"/>
      <c r="FP29" s="64"/>
      <c r="FQ29" s="64"/>
      <c r="FR29" s="64"/>
      <c r="FS29" s="64"/>
      <c r="FT29" s="64"/>
      <c r="FU29" s="64"/>
      <c r="FV29" s="64"/>
      <c r="FW29" s="64"/>
      <c r="FX29" s="64"/>
      <c r="FY29" s="64"/>
      <c r="FZ29" s="64"/>
      <c r="GA29" s="64"/>
      <c r="GB29" s="64"/>
      <c r="GC29" s="64"/>
      <c r="GD29" s="64"/>
      <c r="GE29" s="64"/>
      <c r="GF29" s="64"/>
      <c r="GG29" s="64"/>
      <c r="GH29" s="64"/>
      <c r="GI29" s="64"/>
      <c r="GJ29" s="64"/>
      <c r="GK29" s="64"/>
      <c r="GL29" s="64"/>
      <c r="GM29" s="64"/>
      <c r="GN29" s="64"/>
      <c r="GO29" s="64"/>
      <c r="GP29" s="64"/>
      <c r="GQ29" s="64"/>
      <c r="GR29" s="64"/>
      <c r="GS29" s="64"/>
      <c r="GT29" s="64"/>
      <c r="GU29" s="64"/>
      <c r="GV29" s="64"/>
      <c r="GW29" s="64"/>
      <c r="GX29" s="64"/>
      <c r="GY29" s="64"/>
      <c r="GZ29" s="64"/>
      <c r="HA29" s="64"/>
      <c r="HB29" s="64"/>
      <c r="HC29" s="64"/>
      <c r="HD29" s="64"/>
      <c r="HE29" s="64"/>
      <c r="HF29" s="64"/>
      <c r="HG29" s="64"/>
      <c r="HH29" s="64"/>
      <c r="HI29" s="64"/>
      <c r="HJ29" s="64"/>
      <c r="HK29" s="64"/>
      <c r="HL29" s="64"/>
      <c r="HM29" s="64"/>
      <c r="HN29" s="64"/>
      <c r="HO29" s="64"/>
      <c r="HP29" s="64"/>
      <c r="HQ29" s="64"/>
      <c r="HR29" s="64"/>
      <c r="HS29" s="64"/>
      <c r="HT29" s="64"/>
      <c r="HU29" s="64"/>
      <c r="HV29" s="64"/>
      <c r="HW29" s="64"/>
      <c r="HX29" s="64"/>
      <c r="HY29" s="64"/>
      <c r="HZ29" s="64"/>
      <c r="IA29" s="64"/>
      <c r="IB29" s="64"/>
      <c r="IC29" s="64"/>
      <c r="ID29" s="64"/>
      <c r="IE29" s="64"/>
      <c r="IF29" s="64"/>
      <c r="IG29" s="64"/>
      <c r="IH29" s="64"/>
      <c r="II29" s="64"/>
      <c r="IJ29" s="64"/>
      <c r="IK29" s="64"/>
      <c r="IL29" s="64"/>
      <c r="IM29" s="64"/>
      <c r="IN29" s="64"/>
      <c r="IO29" s="64"/>
      <c r="IP29" s="64"/>
      <c r="IQ29" s="64"/>
      <c r="IR29" s="64"/>
      <c r="IS29" s="64"/>
      <c r="IT29" s="64"/>
      <c r="IU29" s="64"/>
      <c r="IV29" s="64"/>
    </row>
    <row r="30" spans="1:256" ht="12.95" customHeight="1">
      <c r="A30" s="234" t="s">
        <v>83</v>
      </c>
      <c r="B30" s="354" t="s">
        <v>1529</v>
      </c>
      <c r="C30" s="64" t="s">
        <v>1530</v>
      </c>
      <c r="D30" s="347" t="s">
        <v>2499</v>
      </c>
      <c r="E30" s="356">
        <v>24937783.210000001</v>
      </c>
      <c r="F30" s="356">
        <v>31482076.539999999</v>
      </c>
      <c r="G30" s="358">
        <f t="shared" si="0"/>
        <v>-6544293.3299999982</v>
      </c>
      <c r="I30" s="1014"/>
      <c r="J30" s="1014"/>
      <c r="L30" s="1287"/>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c r="CE30" s="64"/>
      <c r="CF30" s="64"/>
      <c r="CG30" s="64"/>
      <c r="CH30" s="64"/>
      <c r="CI30" s="64"/>
      <c r="CJ30" s="64"/>
      <c r="CK30" s="64"/>
      <c r="CL30" s="64"/>
      <c r="CM30" s="64"/>
      <c r="CN30" s="64"/>
      <c r="CO30" s="64"/>
      <c r="CP30" s="64"/>
      <c r="CQ30" s="64"/>
      <c r="CR30" s="64"/>
      <c r="CS30" s="64"/>
      <c r="CT30" s="64"/>
      <c r="CU30" s="64"/>
      <c r="CV30" s="64"/>
      <c r="CW30" s="64"/>
      <c r="CX30" s="64"/>
      <c r="CY30" s="64"/>
      <c r="CZ30" s="64"/>
      <c r="DA30" s="64"/>
      <c r="DB30" s="64"/>
      <c r="DC30" s="64"/>
      <c r="DD30" s="64"/>
      <c r="DE30" s="64"/>
      <c r="DF30" s="64"/>
      <c r="DG30" s="64"/>
      <c r="DH30" s="64"/>
      <c r="DI30" s="64"/>
      <c r="DJ30" s="64"/>
      <c r="DK30" s="64"/>
      <c r="DL30" s="64"/>
      <c r="DM30" s="64"/>
      <c r="DN30" s="64"/>
      <c r="DO30" s="64"/>
      <c r="DP30" s="64"/>
      <c r="DQ30" s="64"/>
      <c r="DR30" s="64"/>
      <c r="DS30" s="64"/>
      <c r="DT30" s="64"/>
      <c r="DU30" s="64"/>
      <c r="DV30" s="64"/>
      <c r="DW30" s="64"/>
      <c r="DX30" s="64"/>
      <c r="DY30" s="64"/>
      <c r="DZ30" s="64"/>
      <c r="EA30" s="64"/>
      <c r="EB30" s="64"/>
      <c r="EC30" s="64"/>
      <c r="ED30" s="64"/>
      <c r="EE30" s="64"/>
      <c r="EF30" s="64"/>
      <c r="EG30" s="64"/>
      <c r="EH30" s="64"/>
      <c r="EI30" s="64"/>
      <c r="EJ30" s="64"/>
      <c r="EK30" s="64"/>
      <c r="EL30" s="64"/>
      <c r="EM30" s="64"/>
      <c r="EN30" s="64"/>
      <c r="EO30" s="64"/>
      <c r="EP30" s="64"/>
      <c r="EQ30" s="64"/>
      <c r="ER30" s="64"/>
      <c r="ES30" s="64"/>
      <c r="ET30" s="64"/>
      <c r="EU30" s="64"/>
      <c r="EV30" s="64"/>
      <c r="EW30" s="64"/>
      <c r="EX30" s="64"/>
      <c r="EY30" s="64"/>
      <c r="EZ30" s="64"/>
      <c r="FA30" s="64"/>
      <c r="FB30" s="64"/>
      <c r="FC30" s="64"/>
      <c r="FD30" s="64"/>
      <c r="FE30" s="64"/>
      <c r="FF30" s="64"/>
      <c r="FG30" s="64"/>
      <c r="FH30" s="64"/>
      <c r="FI30" s="64"/>
      <c r="FJ30" s="64"/>
      <c r="FK30" s="64"/>
      <c r="FL30" s="64"/>
      <c r="FM30" s="64"/>
      <c r="FN30" s="64"/>
      <c r="FO30" s="64"/>
      <c r="FP30" s="64"/>
      <c r="FQ30" s="64"/>
      <c r="FR30" s="64"/>
      <c r="FS30" s="64"/>
      <c r="FT30" s="64"/>
      <c r="FU30" s="64"/>
      <c r="FV30" s="64"/>
      <c r="FW30" s="64"/>
      <c r="FX30" s="64"/>
      <c r="FY30" s="64"/>
      <c r="FZ30" s="64"/>
      <c r="GA30" s="64"/>
      <c r="GB30" s="64"/>
      <c r="GC30" s="64"/>
      <c r="GD30" s="64"/>
      <c r="GE30" s="64"/>
      <c r="GF30" s="64"/>
      <c r="GG30" s="64"/>
      <c r="GH30" s="64"/>
      <c r="GI30" s="64"/>
      <c r="GJ30" s="64"/>
      <c r="GK30" s="64"/>
      <c r="GL30" s="64"/>
      <c r="GM30" s="64"/>
      <c r="GN30" s="64"/>
      <c r="GO30" s="64"/>
      <c r="GP30" s="64"/>
      <c r="GQ30" s="64"/>
      <c r="GR30" s="64"/>
      <c r="GS30" s="64"/>
      <c r="GT30" s="64"/>
      <c r="GU30" s="64"/>
      <c r="GV30" s="64"/>
      <c r="GW30" s="64"/>
      <c r="GX30" s="64"/>
      <c r="GY30" s="64"/>
      <c r="GZ30" s="64"/>
      <c r="HA30" s="64"/>
      <c r="HB30" s="64"/>
      <c r="HC30" s="64"/>
      <c r="HD30" s="64"/>
      <c r="HE30" s="64"/>
      <c r="HF30" s="64"/>
      <c r="HG30" s="64"/>
      <c r="HH30" s="64"/>
      <c r="HI30" s="64"/>
      <c r="HJ30" s="64"/>
      <c r="HK30" s="64"/>
      <c r="HL30" s="64"/>
      <c r="HM30" s="64"/>
      <c r="HN30" s="64"/>
      <c r="HO30" s="64"/>
      <c r="HP30" s="64"/>
      <c r="HQ30" s="64"/>
      <c r="HR30" s="64"/>
      <c r="HS30" s="64"/>
      <c r="HT30" s="64"/>
      <c r="HU30" s="64"/>
      <c r="HV30" s="64"/>
      <c r="HW30" s="64"/>
      <c r="HX30" s="64"/>
      <c r="HY30" s="64"/>
      <c r="HZ30" s="64"/>
      <c r="IA30" s="64"/>
      <c r="IB30" s="64"/>
      <c r="IC30" s="64"/>
      <c r="ID30" s="64"/>
      <c r="IE30" s="64"/>
      <c r="IF30" s="64"/>
      <c r="IG30" s="64"/>
      <c r="IH30" s="64"/>
      <c r="II30" s="64"/>
      <c r="IJ30" s="64"/>
      <c r="IK30" s="64"/>
      <c r="IL30" s="64"/>
      <c r="IM30" s="64"/>
      <c r="IN30" s="64"/>
      <c r="IO30" s="64"/>
      <c r="IP30" s="64"/>
      <c r="IQ30" s="64"/>
      <c r="IR30" s="64"/>
      <c r="IS30" s="64"/>
      <c r="IT30" s="64"/>
      <c r="IU30" s="64"/>
      <c r="IV30" s="64"/>
    </row>
    <row r="31" spans="1:256" ht="12.95" customHeight="1">
      <c r="A31" s="234" t="s">
        <v>84</v>
      </c>
      <c r="B31" s="354" t="s">
        <v>1531</v>
      </c>
      <c r="C31" s="64" t="s">
        <v>2393</v>
      </c>
      <c r="D31" s="347" t="s">
        <v>3094</v>
      </c>
      <c r="E31" s="360">
        <f>Sch.27!H25+Sch.27!H48+Sch.27!H81+Sch.27!H98</f>
        <v>0</v>
      </c>
      <c r="F31" s="391">
        <f>+Sch.27!C25+Sch.27!C48+Sch.27!C81+Sch.27!C98</f>
        <v>0</v>
      </c>
      <c r="G31" s="358">
        <f t="shared" si="0"/>
        <v>0</v>
      </c>
      <c r="I31" s="1014"/>
      <c r="J31" s="1014"/>
      <c r="L31" s="1287"/>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64"/>
      <c r="GH31" s="64"/>
      <c r="GI31" s="64"/>
      <c r="GJ31" s="64"/>
      <c r="GK31" s="64"/>
      <c r="GL31" s="64"/>
      <c r="GM31" s="64"/>
      <c r="GN31" s="64"/>
      <c r="GO31" s="64"/>
      <c r="GP31" s="64"/>
      <c r="GQ31" s="64"/>
      <c r="GR31" s="64"/>
      <c r="GS31" s="64"/>
      <c r="GT31" s="64"/>
      <c r="GU31" s="64"/>
      <c r="GV31" s="64"/>
      <c r="GW31" s="64"/>
      <c r="GX31" s="64"/>
      <c r="GY31" s="64"/>
      <c r="GZ31" s="64"/>
      <c r="HA31" s="64"/>
      <c r="HB31" s="64"/>
      <c r="HC31" s="64"/>
      <c r="HD31" s="64"/>
      <c r="HE31" s="64"/>
      <c r="HF31" s="64"/>
      <c r="HG31" s="64"/>
      <c r="HH31" s="64"/>
      <c r="HI31" s="64"/>
      <c r="HJ31" s="64"/>
      <c r="HK31" s="64"/>
      <c r="HL31" s="64"/>
      <c r="HM31" s="64"/>
      <c r="HN31" s="64"/>
      <c r="HO31" s="64"/>
      <c r="HP31" s="64"/>
      <c r="HQ31" s="64"/>
      <c r="HR31" s="64"/>
      <c r="HS31" s="64"/>
      <c r="HT31" s="64"/>
      <c r="HU31" s="64"/>
      <c r="HV31" s="64"/>
      <c r="HW31" s="64"/>
      <c r="HX31" s="64"/>
      <c r="HY31" s="64"/>
      <c r="HZ31" s="64"/>
      <c r="IA31" s="64"/>
      <c r="IB31" s="64"/>
      <c r="IC31" s="64"/>
      <c r="ID31" s="64"/>
      <c r="IE31" s="64"/>
      <c r="IF31" s="64"/>
      <c r="IG31" s="64"/>
      <c r="IH31" s="64"/>
      <c r="II31" s="64"/>
      <c r="IJ31" s="64"/>
      <c r="IK31" s="64"/>
      <c r="IL31" s="64"/>
      <c r="IM31" s="64"/>
      <c r="IN31" s="64"/>
      <c r="IO31" s="64"/>
      <c r="IP31" s="64"/>
      <c r="IQ31" s="64"/>
      <c r="IR31" s="64"/>
      <c r="IS31" s="64"/>
      <c r="IT31" s="64"/>
      <c r="IU31" s="64"/>
      <c r="IV31" s="64"/>
    </row>
    <row r="32" spans="1:256" ht="12.95" customHeight="1">
      <c r="A32" s="234" t="s">
        <v>85</v>
      </c>
      <c r="B32" s="354"/>
      <c r="C32" s="361" t="s">
        <v>2394</v>
      </c>
      <c r="D32" s="360"/>
      <c r="E32" s="362">
        <f>SUM(E11:E31)-2*E16-2*E19-2*E22</f>
        <v>914478991.29000008</v>
      </c>
      <c r="F32" s="362">
        <f>SUM(F11:F31)-2*F16-2*F19-2*F22</f>
        <v>1064948883.7300001</v>
      </c>
      <c r="G32" s="363">
        <f>SUM(G11:G31)-2*G16-2*G19-2*G22</f>
        <v>-150469892.44000006</v>
      </c>
      <c r="H32" s="424"/>
      <c r="I32" s="1014"/>
      <c r="J32" s="1287"/>
      <c r="L32" s="1287"/>
      <c r="M32" s="1287"/>
      <c r="N32" s="1287"/>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c r="CE32" s="64"/>
      <c r="CF32" s="64"/>
      <c r="CG32" s="64"/>
      <c r="CH32" s="64"/>
      <c r="CI32" s="64"/>
      <c r="CJ32" s="64"/>
      <c r="CK32" s="64"/>
      <c r="CL32" s="64"/>
      <c r="CM32" s="64"/>
      <c r="CN32" s="64"/>
      <c r="CO32" s="64"/>
      <c r="CP32" s="64"/>
      <c r="CQ32" s="64"/>
      <c r="CR32" s="64"/>
      <c r="CS32" s="64"/>
      <c r="CT32" s="64"/>
      <c r="CU32" s="64"/>
      <c r="CV32" s="64"/>
      <c r="CW32" s="64"/>
      <c r="CX32" s="64"/>
      <c r="CY32" s="64"/>
      <c r="CZ32" s="64"/>
      <c r="DA32" s="64"/>
      <c r="DB32" s="64"/>
      <c r="DC32" s="64"/>
      <c r="DD32" s="64"/>
      <c r="DE32" s="64"/>
      <c r="DF32" s="64"/>
      <c r="DG32" s="64"/>
      <c r="DH32" s="64"/>
      <c r="DI32" s="64"/>
      <c r="DJ32" s="64"/>
      <c r="DK32" s="64"/>
      <c r="DL32" s="64"/>
      <c r="DM32" s="64"/>
      <c r="DN32" s="64"/>
      <c r="DO32" s="64"/>
      <c r="DP32" s="64"/>
      <c r="DQ32" s="64"/>
      <c r="DR32" s="64"/>
      <c r="DS32" s="64"/>
      <c r="DT32" s="64"/>
      <c r="DU32" s="64"/>
      <c r="DV32" s="64"/>
      <c r="DW32" s="64"/>
      <c r="DX32" s="64"/>
      <c r="DY32" s="64"/>
      <c r="DZ32" s="64"/>
      <c r="EA32" s="64"/>
      <c r="EB32" s="64"/>
      <c r="EC32" s="64"/>
      <c r="ED32" s="64"/>
      <c r="EE32" s="64"/>
      <c r="EF32" s="64"/>
      <c r="EG32" s="64"/>
      <c r="EH32" s="64"/>
      <c r="EI32" s="64"/>
      <c r="EJ32" s="64"/>
      <c r="EK32" s="64"/>
      <c r="EL32" s="64"/>
      <c r="EM32" s="64"/>
      <c r="EN32" s="64"/>
      <c r="EO32" s="64"/>
      <c r="EP32" s="64"/>
      <c r="EQ32" s="64"/>
      <c r="ER32" s="64"/>
      <c r="ES32" s="64"/>
      <c r="ET32" s="64"/>
      <c r="EU32" s="64"/>
      <c r="EV32" s="64"/>
      <c r="EW32" s="64"/>
      <c r="EX32" s="64"/>
      <c r="EY32" s="64"/>
      <c r="EZ32" s="64"/>
      <c r="FA32" s="64"/>
      <c r="FB32" s="64"/>
      <c r="FC32" s="64"/>
      <c r="FD32" s="64"/>
      <c r="FE32" s="64"/>
      <c r="FF32" s="64"/>
      <c r="FG32" s="64"/>
      <c r="FH32" s="64"/>
      <c r="FI32" s="64"/>
      <c r="FJ32" s="64"/>
      <c r="FK32" s="64"/>
      <c r="FL32" s="64"/>
      <c r="FM32" s="64"/>
      <c r="FN32" s="64"/>
      <c r="FO32" s="64"/>
      <c r="FP32" s="64"/>
      <c r="FQ32" s="64"/>
      <c r="FR32" s="64"/>
      <c r="FS32" s="64"/>
      <c r="FT32" s="64"/>
      <c r="FU32" s="64"/>
      <c r="FV32" s="64"/>
      <c r="FW32" s="64"/>
      <c r="FX32" s="64"/>
      <c r="FY32" s="64"/>
      <c r="FZ32" s="64"/>
      <c r="GA32" s="64"/>
      <c r="GB32" s="64"/>
      <c r="GC32" s="64"/>
      <c r="GD32" s="64"/>
      <c r="GE32" s="64"/>
      <c r="GF32" s="64"/>
      <c r="GG32" s="64"/>
      <c r="GH32" s="64"/>
      <c r="GI32" s="64"/>
      <c r="GJ32" s="64"/>
      <c r="GK32" s="64"/>
      <c r="GL32" s="64"/>
      <c r="GM32" s="64"/>
      <c r="GN32" s="64"/>
      <c r="GO32" s="64"/>
      <c r="GP32" s="64"/>
      <c r="GQ32" s="64"/>
      <c r="GR32" s="64"/>
      <c r="GS32" s="64"/>
      <c r="GT32" s="64"/>
      <c r="GU32" s="64"/>
      <c r="GV32" s="64"/>
      <c r="GW32" s="64"/>
      <c r="GX32" s="64"/>
      <c r="GY32" s="64"/>
      <c r="GZ32" s="64"/>
      <c r="HA32" s="64"/>
      <c r="HB32" s="64"/>
      <c r="HC32" s="64"/>
      <c r="HD32" s="64"/>
      <c r="HE32" s="64"/>
      <c r="HF32" s="64"/>
      <c r="HG32" s="64"/>
      <c r="HH32" s="64"/>
      <c r="HI32" s="64"/>
      <c r="HJ32" s="64"/>
      <c r="HK32" s="64"/>
      <c r="HL32" s="64"/>
      <c r="HM32" s="64"/>
      <c r="HN32" s="64"/>
      <c r="HO32" s="64"/>
      <c r="HP32" s="64"/>
      <c r="HQ32" s="64"/>
      <c r="HR32" s="64"/>
      <c r="HS32" s="64"/>
      <c r="HT32" s="64"/>
      <c r="HU32" s="64"/>
      <c r="HV32" s="64"/>
      <c r="HW32" s="64"/>
      <c r="HX32" s="64"/>
      <c r="HY32" s="64"/>
      <c r="HZ32" s="64"/>
      <c r="IA32" s="64"/>
      <c r="IB32" s="64"/>
      <c r="IC32" s="64"/>
      <c r="ID32" s="64"/>
      <c r="IE32" s="64"/>
      <c r="IF32" s="64"/>
      <c r="IG32" s="64"/>
      <c r="IH32" s="64"/>
      <c r="II32" s="64"/>
      <c r="IJ32" s="64"/>
      <c r="IK32" s="64"/>
      <c r="IL32" s="64"/>
      <c r="IM32" s="64"/>
      <c r="IN32" s="64"/>
      <c r="IO32" s="64"/>
      <c r="IP32" s="64"/>
      <c r="IQ32" s="64"/>
      <c r="IR32" s="64"/>
      <c r="IS32" s="64"/>
      <c r="IT32" s="64"/>
      <c r="IU32" s="64"/>
      <c r="IV32" s="64"/>
    </row>
    <row r="33" spans="1:256" ht="12.95" customHeight="1">
      <c r="A33" s="364"/>
      <c r="B33" s="365"/>
      <c r="C33" s="366" t="s">
        <v>2395</v>
      </c>
      <c r="D33" s="360"/>
      <c r="E33" s="359"/>
      <c r="F33" s="359"/>
      <c r="G33" s="358"/>
      <c r="I33" s="1014"/>
      <c r="J33" s="1287"/>
      <c r="K33" s="1287"/>
      <c r="L33" s="1287"/>
      <c r="M33" s="1287"/>
      <c r="N33" s="1287"/>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4"/>
      <c r="EP33" s="64"/>
      <c r="EQ33" s="64"/>
      <c r="ER33" s="64"/>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c r="GD33" s="64"/>
      <c r="GE33" s="64"/>
      <c r="GF33" s="64"/>
      <c r="GG33" s="64"/>
      <c r="GH33" s="64"/>
      <c r="GI33" s="64"/>
      <c r="GJ33" s="64"/>
      <c r="GK33" s="64"/>
      <c r="GL33" s="64"/>
      <c r="GM33" s="64"/>
      <c r="GN33" s="64"/>
      <c r="GO33" s="64"/>
      <c r="GP33" s="64"/>
      <c r="GQ33" s="64"/>
      <c r="GR33" s="64"/>
      <c r="GS33" s="64"/>
      <c r="GT33" s="64"/>
      <c r="GU33" s="64"/>
      <c r="GV33" s="64"/>
      <c r="GW33" s="64"/>
      <c r="GX33" s="64"/>
      <c r="GY33" s="64"/>
      <c r="GZ33" s="64"/>
      <c r="HA33" s="64"/>
      <c r="HB33" s="64"/>
      <c r="HC33" s="64"/>
      <c r="HD33" s="64"/>
      <c r="HE33" s="64"/>
      <c r="HF33" s="64"/>
      <c r="HG33" s="64"/>
      <c r="HH33" s="64"/>
      <c r="HI33" s="64"/>
      <c r="HJ33" s="64"/>
      <c r="HK33" s="64"/>
      <c r="HL33" s="64"/>
      <c r="HM33" s="64"/>
      <c r="HN33" s="64"/>
      <c r="HO33" s="64"/>
      <c r="HP33" s="64"/>
      <c r="HQ33" s="64"/>
      <c r="HR33" s="64"/>
      <c r="HS33" s="64"/>
      <c r="HT33" s="64"/>
      <c r="HU33" s="64"/>
      <c r="HV33" s="64"/>
      <c r="HW33" s="64"/>
      <c r="HX33" s="64"/>
      <c r="HY33" s="64"/>
      <c r="HZ33" s="64"/>
      <c r="IA33" s="64"/>
      <c r="IB33" s="64"/>
      <c r="IC33" s="64"/>
      <c r="ID33" s="64"/>
      <c r="IE33" s="64"/>
      <c r="IF33" s="64"/>
      <c r="IG33" s="64"/>
      <c r="IH33" s="64"/>
      <c r="II33" s="64"/>
      <c r="IJ33" s="64"/>
      <c r="IK33" s="64"/>
      <c r="IL33" s="64"/>
      <c r="IM33" s="64"/>
      <c r="IN33" s="64"/>
      <c r="IO33" s="64"/>
      <c r="IP33" s="64"/>
      <c r="IQ33" s="64"/>
      <c r="IR33" s="64"/>
      <c r="IS33" s="64"/>
      <c r="IT33" s="64"/>
      <c r="IU33" s="64"/>
      <c r="IV33" s="64"/>
    </row>
    <row r="34" spans="1:256" ht="12.95" customHeight="1">
      <c r="A34" s="234" t="s">
        <v>86</v>
      </c>
      <c r="B34" s="354" t="s">
        <v>2396</v>
      </c>
      <c r="C34" s="64" t="s">
        <v>2397</v>
      </c>
      <c r="D34" s="347" t="s">
        <v>1859</v>
      </c>
      <c r="E34" s="359">
        <f>+Sch.30!Q50</f>
        <v>651103992.25666666</v>
      </c>
      <c r="F34" s="359">
        <f>+Sch.30!F50</f>
        <v>432585908.57666671</v>
      </c>
      <c r="G34" s="358">
        <f t="shared" ref="G34:G42" si="1">E34-F34</f>
        <v>218518083.67999995</v>
      </c>
      <c r="I34" s="1288"/>
      <c r="J34" s="1014"/>
      <c r="K34" s="1026"/>
      <c r="L34" s="1026"/>
      <c r="M34" s="1026"/>
      <c r="N34" s="1026"/>
      <c r="O34" s="1287"/>
      <c r="P34" s="1287"/>
      <c r="Q34" s="1287"/>
      <c r="R34" s="1287"/>
      <c r="S34" s="1287"/>
      <c r="T34" s="1287"/>
      <c r="U34" s="1287"/>
      <c r="V34" s="1287"/>
      <c r="W34" s="1287"/>
      <c r="X34" s="1287"/>
      <c r="Y34" s="1287"/>
      <c r="Z34" s="1287"/>
      <c r="AA34" s="1287"/>
      <c r="AB34" s="1287"/>
      <c r="AC34" s="1287"/>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4"/>
      <c r="CP34" s="64"/>
      <c r="CQ34" s="64"/>
      <c r="CR34" s="64"/>
      <c r="CS34" s="64"/>
      <c r="CT34" s="64"/>
      <c r="CU34" s="64"/>
      <c r="CV34" s="64"/>
      <c r="CW34" s="64"/>
      <c r="CX34" s="64"/>
      <c r="CY34" s="64"/>
      <c r="CZ34" s="64"/>
      <c r="DA34" s="64"/>
      <c r="DB34" s="64"/>
      <c r="DC34" s="64"/>
      <c r="DD34" s="64"/>
      <c r="DE34" s="64"/>
      <c r="DF34" s="64"/>
      <c r="DG34" s="64"/>
      <c r="DH34" s="64"/>
      <c r="DI34" s="64"/>
      <c r="DJ34" s="64"/>
      <c r="DK34" s="64"/>
      <c r="DL34" s="64"/>
      <c r="DM34" s="64"/>
      <c r="DN34" s="64"/>
      <c r="DO34" s="64"/>
      <c r="DP34" s="64"/>
      <c r="DQ34" s="64"/>
      <c r="DR34" s="64"/>
      <c r="DS34" s="64"/>
      <c r="DT34" s="64"/>
      <c r="DU34" s="64"/>
      <c r="DV34" s="64"/>
      <c r="DW34" s="64"/>
      <c r="DX34" s="64"/>
      <c r="DY34" s="64"/>
      <c r="DZ34" s="64"/>
      <c r="EA34" s="64"/>
      <c r="EB34" s="64"/>
      <c r="EC34" s="64"/>
      <c r="ED34" s="64"/>
      <c r="EE34" s="64"/>
      <c r="EF34" s="64"/>
      <c r="EG34" s="64"/>
      <c r="EH34" s="64"/>
      <c r="EI34" s="64"/>
      <c r="EJ34" s="64"/>
      <c r="EK34" s="64"/>
      <c r="EL34" s="64"/>
      <c r="EM34" s="64"/>
      <c r="EN34" s="64"/>
      <c r="EO34" s="64"/>
      <c r="EP34" s="64"/>
      <c r="EQ34" s="64"/>
      <c r="ER34" s="64"/>
      <c r="ES34" s="64"/>
      <c r="ET34" s="64"/>
      <c r="EU34" s="64"/>
      <c r="EV34" s="64"/>
      <c r="EW34" s="64"/>
      <c r="EX34" s="64"/>
      <c r="EY34" s="64"/>
      <c r="EZ34" s="64"/>
      <c r="FA34" s="64"/>
      <c r="FB34" s="64"/>
      <c r="FC34" s="64"/>
      <c r="FD34" s="64"/>
      <c r="FE34" s="64"/>
      <c r="FF34" s="64"/>
      <c r="FG34" s="64"/>
      <c r="FH34" s="64"/>
      <c r="FI34" s="64"/>
      <c r="FJ34" s="64"/>
      <c r="FK34" s="64"/>
      <c r="FL34" s="64"/>
      <c r="FM34" s="64"/>
      <c r="FN34" s="64"/>
      <c r="FO34" s="64"/>
      <c r="FP34" s="64"/>
      <c r="FQ34" s="64"/>
      <c r="FR34" s="64"/>
      <c r="FS34" s="64"/>
      <c r="FT34" s="64"/>
      <c r="FU34" s="64"/>
      <c r="FV34" s="64"/>
      <c r="FW34" s="64"/>
      <c r="FX34" s="64"/>
      <c r="FY34" s="64"/>
      <c r="FZ34" s="64"/>
      <c r="GA34" s="64"/>
      <c r="GB34" s="64"/>
      <c r="GC34" s="64"/>
      <c r="GD34" s="64"/>
      <c r="GE34" s="64"/>
      <c r="GF34" s="64"/>
      <c r="GG34" s="64"/>
      <c r="GH34" s="64"/>
      <c r="GI34" s="64"/>
      <c r="GJ34" s="64"/>
      <c r="GK34" s="64"/>
      <c r="GL34" s="64"/>
      <c r="GM34" s="64"/>
      <c r="GN34" s="64"/>
      <c r="GO34" s="64"/>
      <c r="GP34" s="64"/>
      <c r="GQ34" s="64"/>
      <c r="GR34" s="64"/>
      <c r="GS34" s="64"/>
      <c r="GT34" s="64"/>
      <c r="GU34" s="64"/>
      <c r="GV34" s="64"/>
      <c r="GW34" s="64"/>
      <c r="GX34" s="64"/>
      <c r="GY34" s="64"/>
      <c r="GZ34" s="64"/>
      <c r="HA34" s="64"/>
      <c r="HB34" s="64"/>
      <c r="HC34" s="64"/>
      <c r="HD34" s="64"/>
      <c r="HE34" s="64"/>
      <c r="HF34" s="64"/>
      <c r="HG34" s="64"/>
      <c r="HH34" s="64"/>
      <c r="HI34" s="64"/>
      <c r="HJ34" s="64"/>
      <c r="HK34" s="64"/>
      <c r="HL34" s="64"/>
      <c r="HM34" s="64"/>
      <c r="HN34" s="64"/>
      <c r="HO34" s="64"/>
      <c r="HP34" s="64"/>
      <c r="HQ34" s="64"/>
      <c r="HR34" s="64"/>
      <c r="HS34" s="64"/>
      <c r="HT34" s="64"/>
      <c r="HU34" s="64"/>
      <c r="HV34" s="64"/>
      <c r="HW34" s="64"/>
      <c r="HX34" s="64"/>
      <c r="HY34" s="64"/>
      <c r="HZ34" s="64"/>
      <c r="IA34" s="64"/>
      <c r="IB34" s="64"/>
      <c r="IC34" s="64"/>
      <c r="ID34" s="64"/>
      <c r="IE34" s="64"/>
      <c r="IF34" s="64"/>
      <c r="IG34" s="64"/>
      <c r="IH34" s="64"/>
      <c r="II34" s="64"/>
      <c r="IJ34" s="64"/>
      <c r="IK34" s="64"/>
      <c r="IL34" s="64"/>
      <c r="IM34" s="64"/>
      <c r="IN34" s="64"/>
      <c r="IO34" s="64"/>
      <c r="IP34" s="64"/>
      <c r="IQ34" s="64"/>
      <c r="IR34" s="64"/>
      <c r="IS34" s="64"/>
      <c r="IT34" s="64"/>
      <c r="IU34" s="64"/>
      <c r="IV34" s="64"/>
    </row>
    <row r="35" spans="1:256" ht="12.95" customHeight="1">
      <c r="A35" s="234" t="s">
        <v>87</v>
      </c>
      <c r="B35" s="354" t="s">
        <v>2398</v>
      </c>
      <c r="C35" s="64" t="s">
        <v>2399</v>
      </c>
      <c r="D35" s="347" t="s">
        <v>1860</v>
      </c>
      <c r="E35" s="1716">
        <v>0</v>
      </c>
      <c r="F35" s="359">
        <v>0</v>
      </c>
      <c r="G35" s="358">
        <f t="shared" si="1"/>
        <v>0</v>
      </c>
      <c r="I35" s="1014"/>
      <c r="J35" s="1014"/>
      <c r="K35" s="1288"/>
      <c r="M35" s="1014"/>
      <c r="N35" s="1014"/>
      <c r="P35" s="1288"/>
      <c r="Q35" s="1026"/>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4"/>
      <c r="CZ35" s="64"/>
      <c r="DA35" s="64"/>
      <c r="DB35" s="64"/>
      <c r="DC35" s="64"/>
      <c r="DD35" s="64"/>
      <c r="DE35" s="64"/>
      <c r="DF35" s="64"/>
      <c r="DG35" s="64"/>
      <c r="DH35" s="64"/>
      <c r="DI35" s="64"/>
      <c r="DJ35" s="64"/>
      <c r="DK35" s="64"/>
      <c r="DL35" s="64"/>
      <c r="DM35" s="64"/>
      <c r="DN35" s="64"/>
      <c r="DO35" s="64"/>
      <c r="DP35" s="64"/>
      <c r="DQ35" s="64"/>
      <c r="DR35" s="64"/>
      <c r="DS35" s="64"/>
      <c r="DT35" s="64"/>
      <c r="DU35" s="64"/>
      <c r="DV35" s="64"/>
      <c r="DW35" s="64"/>
      <c r="DX35" s="64"/>
      <c r="DY35" s="64"/>
      <c r="DZ35" s="64"/>
      <c r="EA35" s="64"/>
      <c r="EB35" s="64"/>
      <c r="EC35" s="64"/>
      <c r="ED35" s="64"/>
      <c r="EE35" s="64"/>
      <c r="EF35" s="64"/>
      <c r="EG35" s="64"/>
      <c r="EH35" s="64"/>
      <c r="EI35" s="64"/>
      <c r="EJ35" s="64"/>
      <c r="EK35" s="64"/>
      <c r="EL35" s="64"/>
      <c r="EM35" s="64"/>
      <c r="EN35" s="64"/>
      <c r="EO35" s="64"/>
      <c r="EP35" s="64"/>
      <c r="EQ35" s="64"/>
      <c r="ER35" s="64"/>
      <c r="ES35" s="64"/>
      <c r="ET35" s="64"/>
      <c r="EU35" s="64"/>
      <c r="EV35" s="64"/>
      <c r="EW35" s="64"/>
      <c r="EX35" s="64"/>
      <c r="EY35" s="64"/>
      <c r="EZ35" s="64"/>
      <c r="FA35" s="64"/>
      <c r="FB35" s="64"/>
      <c r="FC35" s="64"/>
      <c r="FD35" s="64"/>
      <c r="FE35" s="64"/>
      <c r="FF35" s="64"/>
      <c r="FG35" s="64"/>
      <c r="FH35" s="64"/>
      <c r="FI35" s="64"/>
      <c r="FJ35" s="64"/>
      <c r="FK35" s="64"/>
      <c r="FL35" s="64"/>
      <c r="FM35" s="64"/>
      <c r="FN35" s="64"/>
      <c r="FO35" s="64"/>
      <c r="FP35" s="64"/>
      <c r="FQ35" s="64"/>
      <c r="FR35" s="64"/>
      <c r="FS35" s="64"/>
      <c r="FT35" s="64"/>
      <c r="FU35" s="64"/>
      <c r="FV35" s="64"/>
      <c r="FW35" s="64"/>
      <c r="FX35" s="64"/>
      <c r="FY35" s="64"/>
      <c r="FZ35" s="64"/>
      <c r="GA35" s="64"/>
      <c r="GB35" s="64"/>
      <c r="GC35" s="64"/>
      <c r="GD35" s="64"/>
      <c r="GE35" s="64"/>
      <c r="GF35" s="64"/>
      <c r="GG35" s="64"/>
      <c r="GH35" s="64"/>
      <c r="GI35" s="64"/>
      <c r="GJ35" s="64"/>
      <c r="GK35" s="64"/>
      <c r="GL35" s="64"/>
      <c r="GM35" s="64"/>
      <c r="GN35" s="64"/>
      <c r="GO35" s="64"/>
      <c r="GP35" s="64"/>
      <c r="GQ35" s="64"/>
      <c r="GR35" s="64"/>
      <c r="GS35" s="64"/>
      <c r="GT35" s="64"/>
      <c r="GU35" s="64"/>
      <c r="GV35" s="64"/>
      <c r="GW35" s="64"/>
      <c r="GX35" s="64"/>
      <c r="GY35" s="64"/>
      <c r="GZ35" s="64"/>
      <c r="HA35" s="64"/>
      <c r="HB35" s="64"/>
      <c r="HC35" s="64"/>
      <c r="HD35" s="64"/>
      <c r="HE35" s="64"/>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4"/>
      <c r="IK35" s="64"/>
      <c r="IL35" s="64"/>
      <c r="IM35" s="64"/>
      <c r="IN35" s="64"/>
      <c r="IO35" s="64"/>
      <c r="IP35" s="64"/>
      <c r="IQ35" s="64"/>
      <c r="IR35" s="64"/>
      <c r="IS35" s="64"/>
      <c r="IT35" s="64"/>
      <c r="IU35" s="64"/>
      <c r="IV35" s="64"/>
    </row>
    <row r="36" spans="1:256" ht="12.95" customHeight="1">
      <c r="A36" s="234" t="s">
        <v>88</v>
      </c>
      <c r="B36" s="354" t="s">
        <v>2400</v>
      </c>
      <c r="C36" s="64" t="s">
        <v>2401</v>
      </c>
      <c r="D36" s="347" t="s">
        <v>1860</v>
      </c>
      <c r="E36" s="359">
        <v>50000</v>
      </c>
      <c r="F36" s="359">
        <v>3166666.67</v>
      </c>
      <c r="G36" s="358">
        <f t="shared" si="1"/>
        <v>-3116666.67</v>
      </c>
      <c r="I36" s="1014"/>
      <c r="J36" s="1014"/>
      <c r="K36" s="1288"/>
      <c r="M36" s="1014"/>
      <c r="N36" s="1014"/>
      <c r="P36" s="1288"/>
      <c r="Q36" s="1026"/>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4"/>
      <c r="CP36" s="64"/>
      <c r="CQ36" s="64"/>
      <c r="CR36" s="64"/>
      <c r="CS36" s="64"/>
      <c r="CT36" s="64"/>
      <c r="CU36" s="64"/>
      <c r="CV36" s="64"/>
      <c r="CW36" s="64"/>
      <c r="CX36" s="64"/>
      <c r="CY36" s="64"/>
      <c r="CZ36" s="64"/>
      <c r="DA36" s="64"/>
      <c r="DB36" s="64"/>
      <c r="DC36" s="64"/>
      <c r="DD36" s="64"/>
      <c r="DE36" s="64"/>
      <c r="DF36" s="64"/>
      <c r="DG36" s="64"/>
      <c r="DH36" s="64"/>
      <c r="DI36" s="64"/>
      <c r="DJ36" s="64"/>
      <c r="DK36" s="64"/>
      <c r="DL36" s="64"/>
      <c r="DM36" s="64"/>
      <c r="DN36" s="64"/>
      <c r="DO36" s="64"/>
      <c r="DP36" s="64"/>
      <c r="DQ36" s="64"/>
      <c r="DR36" s="64"/>
      <c r="DS36" s="64"/>
      <c r="DT36" s="64"/>
      <c r="DU36" s="64"/>
      <c r="DV36" s="64"/>
      <c r="DW36" s="64"/>
      <c r="DX36" s="64"/>
      <c r="DY36" s="64"/>
      <c r="DZ36" s="64"/>
      <c r="EA36" s="64"/>
      <c r="EB36" s="64"/>
      <c r="EC36" s="64"/>
      <c r="ED36" s="64"/>
      <c r="EE36" s="64"/>
      <c r="EF36" s="64"/>
      <c r="EG36" s="64"/>
      <c r="EH36" s="64"/>
      <c r="EI36" s="64"/>
      <c r="EJ36" s="64"/>
      <c r="EK36" s="64"/>
      <c r="EL36" s="64"/>
      <c r="EM36" s="64"/>
      <c r="EN36" s="64"/>
      <c r="EO36" s="64"/>
      <c r="EP36" s="64"/>
      <c r="EQ36" s="64"/>
      <c r="ER36" s="64"/>
      <c r="ES36" s="64"/>
      <c r="ET36" s="64"/>
      <c r="EU36" s="64"/>
      <c r="EV36" s="64"/>
      <c r="EW36" s="64"/>
      <c r="EX36" s="64"/>
      <c r="EY36" s="64"/>
      <c r="EZ36" s="64"/>
      <c r="FA36" s="64"/>
      <c r="FB36" s="64"/>
      <c r="FC36" s="64"/>
      <c r="FD36" s="64"/>
      <c r="FE36" s="64"/>
      <c r="FF36" s="64"/>
      <c r="FG36" s="64"/>
      <c r="FH36" s="64"/>
      <c r="FI36" s="64"/>
      <c r="FJ36" s="64"/>
      <c r="FK36" s="64"/>
      <c r="FL36" s="64"/>
      <c r="FM36" s="64"/>
      <c r="FN36" s="64"/>
      <c r="FO36" s="64"/>
      <c r="FP36" s="64"/>
      <c r="FQ36" s="64"/>
      <c r="FR36" s="64"/>
      <c r="FS36" s="64"/>
      <c r="FT36" s="64"/>
      <c r="FU36" s="64"/>
      <c r="FV36" s="64"/>
      <c r="FW36" s="64"/>
      <c r="FX36" s="64"/>
      <c r="FY36" s="64"/>
      <c r="FZ36" s="64"/>
      <c r="GA36" s="64"/>
      <c r="GB36" s="64"/>
      <c r="GC36" s="64"/>
      <c r="GD36" s="64"/>
      <c r="GE36" s="64"/>
      <c r="GF36" s="64"/>
      <c r="GG36" s="64"/>
      <c r="GH36" s="64"/>
      <c r="GI36" s="64"/>
      <c r="GJ36" s="64"/>
      <c r="GK36" s="64"/>
      <c r="GL36" s="64"/>
      <c r="GM36" s="64"/>
      <c r="GN36" s="64"/>
      <c r="GO36" s="64"/>
      <c r="GP36" s="64"/>
      <c r="GQ36" s="64"/>
      <c r="GR36" s="64"/>
      <c r="GS36" s="64"/>
      <c r="GT36" s="64"/>
      <c r="GU36" s="64"/>
      <c r="GV36" s="64"/>
      <c r="GW36" s="64"/>
      <c r="GX36" s="64"/>
      <c r="GY36" s="64"/>
      <c r="GZ36" s="64"/>
      <c r="HA36" s="64"/>
      <c r="HB36" s="64"/>
      <c r="HC36" s="64"/>
      <c r="HD36" s="64"/>
      <c r="HE36" s="64"/>
      <c r="HF36" s="64"/>
      <c r="HG36" s="64"/>
      <c r="HH36" s="64"/>
      <c r="HI36" s="64"/>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4"/>
      <c r="IK36" s="64"/>
      <c r="IL36" s="64"/>
      <c r="IM36" s="64"/>
      <c r="IN36" s="64"/>
      <c r="IO36" s="64"/>
      <c r="IP36" s="64"/>
      <c r="IQ36" s="64"/>
      <c r="IR36" s="64"/>
      <c r="IS36" s="64"/>
      <c r="IT36" s="64"/>
      <c r="IU36" s="64"/>
      <c r="IV36" s="64"/>
    </row>
    <row r="37" spans="1:256" ht="12.95" customHeight="1">
      <c r="A37" s="234" t="s">
        <v>2088</v>
      </c>
      <c r="B37" s="354" t="s">
        <v>2402</v>
      </c>
      <c r="C37" s="64" t="s">
        <v>2403</v>
      </c>
      <c r="D37" s="347">
        <v>45</v>
      </c>
      <c r="E37" s="359">
        <v>0</v>
      </c>
      <c r="F37" s="359">
        <v>0</v>
      </c>
      <c r="G37" s="358">
        <f t="shared" si="1"/>
        <v>0</v>
      </c>
      <c r="I37" s="1014"/>
      <c r="J37" s="1014"/>
      <c r="K37" s="1288"/>
      <c r="M37" s="1014"/>
      <c r="N37" s="1014"/>
      <c r="P37" s="1288"/>
      <c r="Q37" s="1026"/>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4"/>
      <c r="CP37" s="64"/>
      <c r="CQ37" s="64"/>
      <c r="CR37" s="64"/>
      <c r="CS37" s="64"/>
      <c r="CT37" s="64"/>
      <c r="CU37" s="64"/>
      <c r="CV37" s="64"/>
      <c r="CW37" s="64"/>
      <c r="CX37" s="64"/>
      <c r="CY37" s="64"/>
      <c r="CZ37" s="64"/>
      <c r="DA37" s="64"/>
      <c r="DB37" s="64"/>
      <c r="DC37" s="64"/>
      <c r="DD37" s="64"/>
      <c r="DE37" s="64"/>
      <c r="DF37" s="64"/>
      <c r="DG37" s="64"/>
      <c r="DH37" s="64"/>
      <c r="DI37" s="64"/>
      <c r="DJ37" s="64"/>
      <c r="DK37" s="64"/>
      <c r="DL37" s="64"/>
      <c r="DM37" s="64"/>
      <c r="DN37" s="64"/>
      <c r="DO37" s="64"/>
      <c r="DP37" s="64"/>
      <c r="DQ37" s="64"/>
      <c r="DR37" s="64"/>
      <c r="DS37" s="64"/>
      <c r="DT37" s="64"/>
      <c r="DU37" s="64"/>
      <c r="DV37" s="64"/>
      <c r="DW37" s="64"/>
      <c r="DX37" s="64"/>
      <c r="DY37" s="64"/>
      <c r="DZ37" s="64"/>
      <c r="EA37" s="64"/>
      <c r="EB37" s="64"/>
      <c r="EC37" s="64"/>
      <c r="ED37" s="64"/>
      <c r="EE37" s="64"/>
      <c r="EF37" s="64"/>
      <c r="EG37" s="64"/>
      <c r="EH37" s="64"/>
      <c r="EI37" s="64"/>
      <c r="EJ37" s="64"/>
      <c r="EK37" s="64"/>
      <c r="EL37" s="64"/>
      <c r="EM37" s="64"/>
      <c r="EN37" s="64"/>
      <c r="EO37" s="64"/>
      <c r="EP37" s="64"/>
      <c r="EQ37" s="64"/>
      <c r="ER37" s="64"/>
      <c r="ES37" s="64"/>
      <c r="ET37" s="64"/>
      <c r="EU37" s="64"/>
      <c r="EV37" s="64"/>
      <c r="EW37" s="64"/>
      <c r="EX37" s="64"/>
      <c r="EY37" s="64"/>
      <c r="EZ37" s="64"/>
      <c r="FA37" s="64"/>
      <c r="FB37" s="64"/>
      <c r="FC37" s="64"/>
      <c r="FD37" s="64"/>
      <c r="FE37" s="64"/>
      <c r="FF37" s="64"/>
      <c r="FG37" s="64"/>
      <c r="FH37" s="64"/>
      <c r="FI37" s="64"/>
      <c r="FJ37" s="64"/>
      <c r="FK37" s="64"/>
      <c r="FL37" s="64"/>
      <c r="FM37" s="64"/>
      <c r="FN37" s="64"/>
      <c r="FO37" s="64"/>
      <c r="FP37" s="64"/>
      <c r="FQ37" s="64"/>
      <c r="FR37" s="64"/>
      <c r="FS37" s="64"/>
      <c r="FT37" s="64"/>
      <c r="FU37" s="64"/>
      <c r="FV37" s="64"/>
      <c r="FW37" s="64"/>
      <c r="FX37" s="64"/>
      <c r="FY37" s="64"/>
      <c r="FZ37" s="64"/>
      <c r="GA37" s="64"/>
      <c r="GB37" s="64"/>
      <c r="GC37" s="64"/>
      <c r="GD37" s="64"/>
      <c r="GE37" s="64"/>
      <c r="GF37" s="64"/>
      <c r="GG37" s="64"/>
      <c r="GH37" s="64"/>
      <c r="GI37" s="64"/>
      <c r="GJ37" s="64"/>
      <c r="GK37" s="64"/>
      <c r="GL37" s="64"/>
      <c r="GM37" s="64"/>
      <c r="GN37" s="64"/>
      <c r="GO37" s="64"/>
      <c r="GP37" s="64"/>
      <c r="GQ37" s="64"/>
      <c r="GR37" s="64"/>
      <c r="GS37" s="64"/>
      <c r="GT37" s="64"/>
      <c r="GU37" s="64"/>
      <c r="GV37" s="64"/>
      <c r="GW37" s="64"/>
      <c r="GX37" s="64"/>
      <c r="GY37" s="64"/>
      <c r="GZ37" s="64"/>
      <c r="HA37" s="64"/>
      <c r="HB37" s="64"/>
      <c r="HC37" s="64"/>
      <c r="HD37" s="64"/>
      <c r="HE37" s="64"/>
      <c r="HF37" s="64"/>
      <c r="HG37" s="64"/>
      <c r="HH37" s="64"/>
      <c r="HI37" s="64"/>
      <c r="HJ37" s="64"/>
      <c r="HK37" s="64"/>
      <c r="HL37" s="64"/>
      <c r="HM37" s="64"/>
      <c r="HN37" s="64"/>
      <c r="HO37" s="64"/>
      <c r="HP37" s="64"/>
      <c r="HQ37" s="64"/>
      <c r="HR37" s="64"/>
      <c r="HS37" s="64"/>
      <c r="HT37" s="64"/>
      <c r="HU37" s="64"/>
      <c r="HV37" s="64"/>
      <c r="HW37" s="64"/>
      <c r="HX37" s="64"/>
      <c r="HY37" s="64"/>
      <c r="HZ37" s="64"/>
      <c r="IA37" s="64"/>
      <c r="IB37" s="64"/>
      <c r="IC37" s="64"/>
      <c r="ID37" s="64"/>
      <c r="IE37" s="64"/>
      <c r="IF37" s="64"/>
      <c r="IG37" s="64"/>
      <c r="IH37" s="64"/>
      <c r="II37" s="64"/>
      <c r="IJ37" s="64"/>
      <c r="IK37" s="64"/>
      <c r="IL37" s="64"/>
      <c r="IM37" s="64"/>
      <c r="IN37" s="64"/>
      <c r="IO37" s="64"/>
      <c r="IP37" s="64"/>
      <c r="IQ37" s="64"/>
      <c r="IR37" s="64"/>
      <c r="IS37" s="64"/>
      <c r="IT37" s="64"/>
      <c r="IU37" s="64"/>
      <c r="IV37" s="64"/>
    </row>
    <row r="38" spans="1:256" ht="12.95" customHeight="1">
      <c r="A38" s="234" t="s">
        <v>2090</v>
      </c>
      <c r="B38" s="354" t="s">
        <v>2404</v>
      </c>
      <c r="C38" s="64" t="s">
        <v>2405</v>
      </c>
      <c r="D38" s="347" t="s">
        <v>3096</v>
      </c>
      <c r="E38" s="359">
        <f>+Sch.36!H41</f>
        <v>766501.53999999992</v>
      </c>
      <c r="F38" s="242">
        <v>1596465</v>
      </c>
      <c r="G38" s="358">
        <f t="shared" si="1"/>
        <v>-829963.46000000008</v>
      </c>
      <c r="I38" s="1026"/>
      <c r="J38" s="1014"/>
      <c r="K38" s="1147"/>
      <c r="L38" s="1287"/>
      <c r="M38" s="1287"/>
      <c r="N38" s="1287"/>
      <c r="O38" s="64"/>
      <c r="P38" s="1287"/>
      <c r="Q38" s="1287"/>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4"/>
      <c r="CP38" s="64"/>
      <c r="CQ38" s="64"/>
      <c r="CR38" s="64"/>
      <c r="CS38" s="64"/>
      <c r="CT38" s="64"/>
      <c r="CU38" s="64"/>
      <c r="CV38" s="64"/>
      <c r="CW38" s="64"/>
      <c r="CX38" s="64"/>
      <c r="CY38" s="64"/>
      <c r="CZ38" s="64"/>
      <c r="DA38" s="64"/>
      <c r="DB38" s="64"/>
      <c r="DC38" s="64"/>
      <c r="DD38" s="64"/>
      <c r="DE38" s="64"/>
      <c r="DF38" s="64"/>
      <c r="DG38" s="64"/>
      <c r="DH38" s="64"/>
      <c r="DI38" s="64"/>
      <c r="DJ38" s="64"/>
      <c r="DK38" s="64"/>
      <c r="DL38" s="64"/>
      <c r="DM38" s="64"/>
      <c r="DN38" s="64"/>
      <c r="DO38" s="64"/>
      <c r="DP38" s="64"/>
      <c r="DQ38" s="64"/>
      <c r="DR38" s="64"/>
      <c r="DS38" s="64"/>
      <c r="DT38" s="64"/>
      <c r="DU38" s="64"/>
      <c r="DV38" s="64"/>
      <c r="DW38" s="64"/>
      <c r="DX38" s="64"/>
      <c r="DY38" s="64"/>
      <c r="DZ38" s="64"/>
      <c r="EA38" s="64"/>
      <c r="EB38" s="64"/>
      <c r="EC38" s="64"/>
      <c r="ED38" s="64"/>
      <c r="EE38" s="64"/>
      <c r="EF38" s="64"/>
      <c r="EG38" s="64"/>
      <c r="EH38" s="64"/>
      <c r="EI38" s="64"/>
      <c r="EJ38" s="64"/>
      <c r="EK38" s="64"/>
      <c r="EL38" s="64"/>
      <c r="EM38" s="64"/>
      <c r="EN38" s="64"/>
      <c r="EO38" s="64"/>
      <c r="EP38" s="64"/>
      <c r="EQ38" s="64"/>
      <c r="ER38" s="64"/>
      <c r="ES38" s="64"/>
      <c r="ET38" s="64"/>
      <c r="EU38" s="64"/>
      <c r="EV38" s="64"/>
      <c r="EW38" s="64"/>
      <c r="EX38" s="64"/>
      <c r="EY38" s="64"/>
      <c r="EZ38" s="64"/>
      <c r="FA38" s="64"/>
      <c r="FB38" s="64"/>
      <c r="FC38" s="64"/>
      <c r="FD38" s="64"/>
      <c r="FE38" s="64"/>
      <c r="FF38" s="64"/>
      <c r="FG38" s="64"/>
      <c r="FH38" s="64"/>
      <c r="FI38" s="64"/>
      <c r="FJ38" s="64"/>
      <c r="FK38" s="64"/>
      <c r="FL38" s="64"/>
      <c r="FM38" s="64"/>
      <c r="FN38" s="64"/>
      <c r="FO38" s="64"/>
      <c r="FP38" s="64"/>
      <c r="FQ38" s="64"/>
      <c r="FR38" s="64"/>
      <c r="FS38" s="64"/>
      <c r="FT38" s="64"/>
      <c r="FU38" s="64"/>
      <c r="FV38" s="64"/>
      <c r="FW38" s="64"/>
      <c r="FX38" s="64"/>
      <c r="FY38" s="64"/>
      <c r="FZ38" s="64"/>
      <c r="GA38" s="64"/>
      <c r="GB38" s="64"/>
      <c r="GC38" s="64"/>
      <c r="GD38" s="64"/>
      <c r="GE38" s="64"/>
      <c r="GF38" s="64"/>
      <c r="GG38" s="64"/>
      <c r="GH38" s="64"/>
      <c r="GI38" s="64"/>
      <c r="GJ38" s="64"/>
      <c r="GK38" s="64"/>
      <c r="GL38" s="64"/>
      <c r="GM38" s="64"/>
      <c r="GN38" s="64"/>
      <c r="GO38" s="64"/>
      <c r="GP38" s="64"/>
      <c r="GQ38" s="64"/>
      <c r="GR38" s="64"/>
      <c r="GS38" s="64"/>
      <c r="GT38" s="64"/>
      <c r="GU38" s="64"/>
      <c r="GV38" s="64"/>
      <c r="GW38" s="64"/>
      <c r="GX38" s="64"/>
      <c r="GY38" s="64"/>
      <c r="GZ38" s="64"/>
      <c r="HA38" s="64"/>
      <c r="HB38" s="64"/>
      <c r="HC38" s="64"/>
      <c r="HD38" s="64"/>
      <c r="HE38" s="64"/>
      <c r="HF38" s="64"/>
      <c r="HG38" s="64"/>
      <c r="HH38" s="64"/>
      <c r="HI38" s="64"/>
      <c r="HJ38" s="64"/>
      <c r="HK38" s="64"/>
      <c r="HL38" s="64"/>
      <c r="HM38" s="64"/>
      <c r="HN38" s="64"/>
      <c r="HO38" s="64"/>
      <c r="HP38" s="64"/>
      <c r="HQ38" s="64"/>
      <c r="HR38" s="64"/>
      <c r="HS38" s="64"/>
      <c r="HT38" s="64"/>
      <c r="HU38" s="64"/>
      <c r="HV38" s="64"/>
      <c r="HW38" s="64"/>
      <c r="HX38" s="64"/>
      <c r="HY38" s="64"/>
      <c r="HZ38" s="64"/>
      <c r="IA38" s="64"/>
      <c r="IB38" s="64"/>
      <c r="IC38" s="64"/>
      <c r="ID38" s="64"/>
      <c r="IE38" s="64"/>
      <c r="IF38" s="64"/>
      <c r="IG38" s="64"/>
      <c r="IH38" s="64"/>
      <c r="II38" s="64"/>
      <c r="IJ38" s="64"/>
      <c r="IK38" s="64"/>
      <c r="IL38" s="64"/>
      <c r="IM38" s="64"/>
      <c r="IN38" s="64"/>
      <c r="IO38" s="64"/>
      <c r="IP38" s="64"/>
      <c r="IQ38" s="64"/>
      <c r="IR38" s="64"/>
      <c r="IS38" s="64"/>
      <c r="IT38" s="64"/>
      <c r="IU38" s="64"/>
      <c r="IV38" s="64"/>
    </row>
    <row r="39" spans="1:256" ht="12.95" customHeight="1">
      <c r="A39" s="234" t="s">
        <v>2093</v>
      </c>
      <c r="B39" s="354" t="s">
        <v>2406</v>
      </c>
      <c r="C39" s="64" t="s">
        <v>2407</v>
      </c>
      <c r="D39" s="347" t="s">
        <v>2499</v>
      </c>
      <c r="E39" s="242">
        <v>0</v>
      </c>
      <c r="F39" s="242">
        <v>0</v>
      </c>
      <c r="G39" s="358">
        <f t="shared" si="1"/>
        <v>0</v>
      </c>
      <c r="I39" s="1014"/>
      <c r="J39" s="1014"/>
      <c r="K39" s="1287"/>
      <c r="L39" s="1014"/>
      <c r="M39" s="1287"/>
      <c r="N39" s="1287"/>
      <c r="O39" s="64"/>
      <c r="P39" s="1287"/>
      <c r="Q39" s="1287"/>
      <c r="R39" s="64"/>
      <c r="S39" s="64"/>
      <c r="T39" s="64"/>
      <c r="U39" s="64"/>
      <c r="V39" s="64"/>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4"/>
      <c r="CP39" s="64"/>
      <c r="CQ39" s="64"/>
      <c r="CR39" s="64"/>
      <c r="CS39" s="64"/>
      <c r="CT39" s="64"/>
      <c r="CU39" s="64"/>
      <c r="CV39" s="64"/>
      <c r="CW39" s="64"/>
      <c r="CX39" s="64"/>
      <c r="CY39" s="64"/>
      <c r="CZ39" s="64"/>
      <c r="DA39" s="64"/>
      <c r="DB39" s="64"/>
      <c r="DC39" s="64"/>
      <c r="DD39" s="64"/>
      <c r="DE39" s="64"/>
      <c r="DF39" s="64"/>
      <c r="DG39" s="64"/>
      <c r="DH39" s="64"/>
      <c r="DI39" s="64"/>
      <c r="DJ39" s="64"/>
      <c r="DK39" s="64"/>
      <c r="DL39" s="64"/>
      <c r="DM39" s="64"/>
      <c r="DN39" s="64"/>
      <c r="DO39" s="64"/>
      <c r="DP39" s="64"/>
      <c r="DQ39" s="64"/>
      <c r="DR39" s="64"/>
      <c r="DS39" s="64"/>
      <c r="DT39" s="64"/>
      <c r="DU39" s="64"/>
      <c r="DV39" s="64"/>
      <c r="DW39" s="64"/>
      <c r="DX39" s="64"/>
      <c r="DY39" s="64"/>
      <c r="DZ39" s="64"/>
      <c r="EA39" s="64"/>
      <c r="EB39" s="64"/>
      <c r="EC39" s="64"/>
      <c r="ED39" s="64"/>
      <c r="EE39" s="64"/>
      <c r="EF39" s="64"/>
      <c r="EG39" s="64"/>
      <c r="EH39" s="64"/>
      <c r="EI39" s="64"/>
      <c r="EJ39" s="64"/>
      <c r="EK39" s="64"/>
      <c r="EL39" s="64"/>
      <c r="EM39" s="64"/>
      <c r="EN39" s="64"/>
      <c r="EO39" s="64"/>
      <c r="EP39" s="64"/>
      <c r="EQ39" s="64"/>
      <c r="ER39" s="64"/>
      <c r="ES39" s="64"/>
      <c r="ET39" s="64"/>
      <c r="EU39" s="64"/>
      <c r="EV39" s="64"/>
      <c r="EW39" s="64"/>
      <c r="EX39" s="64"/>
      <c r="EY39" s="64"/>
      <c r="EZ39" s="64"/>
      <c r="FA39" s="64"/>
      <c r="FB39" s="64"/>
      <c r="FC39" s="64"/>
      <c r="FD39" s="64"/>
      <c r="FE39" s="64"/>
      <c r="FF39" s="64"/>
      <c r="FG39" s="64"/>
      <c r="FH39" s="64"/>
      <c r="FI39" s="64"/>
      <c r="FJ39" s="64"/>
      <c r="FK39" s="64"/>
      <c r="FL39" s="64"/>
      <c r="FM39" s="64"/>
      <c r="FN39" s="64"/>
      <c r="FO39" s="64"/>
      <c r="FP39" s="64"/>
      <c r="FQ39" s="64"/>
      <c r="FR39" s="64"/>
      <c r="FS39" s="64"/>
      <c r="FT39" s="64"/>
      <c r="FU39" s="64"/>
      <c r="FV39" s="64"/>
      <c r="FW39" s="64"/>
      <c r="FX39" s="64"/>
      <c r="FY39" s="64"/>
      <c r="FZ39" s="64"/>
      <c r="GA39" s="64"/>
      <c r="GB39" s="64"/>
      <c r="GC39" s="64"/>
      <c r="GD39" s="64"/>
      <c r="GE39" s="64"/>
      <c r="GF39" s="64"/>
      <c r="GG39" s="64"/>
      <c r="GH39" s="64"/>
      <c r="GI39" s="64"/>
      <c r="GJ39" s="64"/>
      <c r="GK39" s="64"/>
      <c r="GL39" s="64"/>
      <c r="GM39" s="64"/>
      <c r="GN39" s="64"/>
      <c r="GO39" s="64"/>
      <c r="GP39" s="64"/>
      <c r="GQ39" s="64"/>
      <c r="GR39" s="64"/>
      <c r="GS39" s="64"/>
      <c r="GT39" s="64"/>
      <c r="GU39" s="64"/>
      <c r="GV39" s="64"/>
      <c r="GW39" s="64"/>
      <c r="GX39" s="64"/>
      <c r="GY39" s="64"/>
      <c r="GZ39" s="64"/>
      <c r="HA39" s="64"/>
      <c r="HB39" s="64"/>
      <c r="HC39" s="64"/>
      <c r="HD39" s="64"/>
      <c r="HE39" s="64"/>
      <c r="HF39" s="64"/>
      <c r="HG39" s="64"/>
      <c r="HH39" s="64"/>
      <c r="HI39" s="64"/>
      <c r="HJ39" s="64"/>
      <c r="HK39" s="64"/>
      <c r="HL39" s="64"/>
      <c r="HM39" s="64"/>
      <c r="HN39" s="64"/>
      <c r="HO39" s="64"/>
      <c r="HP39" s="64"/>
      <c r="HQ39" s="64"/>
      <c r="HR39" s="64"/>
      <c r="HS39" s="64"/>
      <c r="HT39" s="64"/>
      <c r="HU39" s="64"/>
      <c r="HV39" s="64"/>
      <c r="HW39" s="64"/>
      <c r="HX39" s="64"/>
      <c r="HY39" s="64"/>
      <c r="HZ39" s="64"/>
      <c r="IA39" s="64"/>
      <c r="IB39" s="64"/>
      <c r="IC39" s="64"/>
      <c r="ID39" s="64"/>
      <c r="IE39" s="64"/>
      <c r="IF39" s="64"/>
      <c r="IG39" s="64"/>
      <c r="IH39" s="64"/>
      <c r="II39" s="64"/>
      <c r="IJ39" s="64"/>
      <c r="IK39" s="64"/>
      <c r="IL39" s="64"/>
      <c r="IM39" s="64"/>
      <c r="IN39" s="64"/>
      <c r="IO39" s="64"/>
      <c r="IP39" s="64"/>
      <c r="IQ39" s="64"/>
      <c r="IR39" s="64"/>
      <c r="IS39" s="64"/>
      <c r="IT39" s="64"/>
      <c r="IU39" s="64"/>
      <c r="IV39" s="64"/>
    </row>
    <row r="40" spans="1:256" ht="12.95" customHeight="1">
      <c r="A40" s="234" t="s">
        <v>2096</v>
      </c>
      <c r="B40" s="354" t="s">
        <v>2408</v>
      </c>
      <c r="C40" s="64" t="s">
        <v>2409</v>
      </c>
      <c r="D40" s="347" t="s">
        <v>2499</v>
      </c>
      <c r="E40" s="242">
        <v>10251255.400000004</v>
      </c>
      <c r="F40" s="242">
        <v>30307293</v>
      </c>
      <c r="G40" s="358">
        <f t="shared" si="1"/>
        <v>-20056037.599999994</v>
      </c>
      <c r="I40" s="1014"/>
      <c r="J40" s="1014"/>
      <c r="K40" s="1287"/>
      <c r="L40" s="1014"/>
      <c r="M40" s="1287"/>
      <c r="N40" s="1287"/>
      <c r="O40" s="64"/>
      <c r="P40" s="64"/>
      <c r="Q40" s="64"/>
      <c r="R40" s="64"/>
      <c r="S40" s="64"/>
      <c r="T40" s="64"/>
      <c r="U40" s="64"/>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4"/>
      <c r="CP40" s="64"/>
      <c r="CQ40" s="64"/>
      <c r="CR40" s="64"/>
      <c r="CS40" s="64"/>
      <c r="CT40" s="64"/>
      <c r="CU40" s="64"/>
      <c r="CV40" s="64"/>
      <c r="CW40" s="64"/>
      <c r="CX40" s="64"/>
      <c r="CY40" s="64"/>
      <c r="CZ40" s="64"/>
      <c r="DA40" s="64"/>
      <c r="DB40" s="64"/>
      <c r="DC40" s="64"/>
      <c r="DD40" s="64"/>
      <c r="DE40" s="64"/>
      <c r="DF40" s="64"/>
      <c r="DG40" s="64"/>
      <c r="DH40" s="64"/>
      <c r="DI40" s="64"/>
      <c r="DJ40" s="64"/>
      <c r="DK40" s="64"/>
      <c r="DL40" s="64"/>
      <c r="DM40" s="64"/>
      <c r="DN40" s="64"/>
      <c r="DO40" s="64"/>
      <c r="DP40" s="64"/>
      <c r="DQ40" s="64"/>
      <c r="DR40" s="64"/>
      <c r="DS40" s="64"/>
      <c r="DT40" s="64"/>
      <c r="DU40" s="64"/>
      <c r="DV40" s="64"/>
      <c r="DW40" s="64"/>
      <c r="DX40" s="64"/>
      <c r="DY40" s="64"/>
      <c r="DZ40" s="64"/>
      <c r="EA40" s="64"/>
      <c r="EB40" s="64"/>
      <c r="EC40" s="64"/>
      <c r="ED40" s="64"/>
      <c r="EE40" s="64"/>
      <c r="EF40" s="64"/>
      <c r="EG40" s="64"/>
      <c r="EH40" s="64"/>
      <c r="EI40" s="64"/>
      <c r="EJ40" s="64"/>
      <c r="EK40" s="64"/>
      <c r="EL40" s="64"/>
      <c r="EM40" s="64"/>
      <c r="EN40" s="64"/>
      <c r="EO40" s="64"/>
      <c r="EP40" s="64"/>
      <c r="EQ40" s="64"/>
      <c r="ER40" s="64"/>
      <c r="ES40" s="64"/>
      <c r="ET40" s="64"/>
      <c r="EU40" s="64"/>
      <c r="EV40" s="64"/>
      <c r="EW40" s="64"/>
      <c r="EX40" s="64"/>
      <c r="EY40" s="64"/>
      <c r="EZ40" s="64"/>
      <c r="FA40" s="64"/>
      <c r="FB40" s="64"/>
      <c r="FC40" s="64"/>
      <c r="FD40" s="64"/>
      <c r="FE40" s="64"/>
      <c r="FF40" s="64"/>
      <c r="FG40" s="64"/>
      <c r="FH40" s="64"/>
      <c r="FI40" s="64"/>
      <c r="FJ40" s="64"/>
      <c r="FK40" s="64"/>
      <c r="FL40" s="64"/>
      <c r="FM40" s="64"/>
      <c r="FN40" s="64"/>
      <c r="FO40" s="64"/>
      <c r="FP40" s="64"/>
      <c r="FQ40" s="64"/>
      <c r="FR40" s="64"/>
      <c r="FS40" s="64"/>
      <c r="FT40" s="64"/>
      <c r="FU40" s="64"/>
      <c r="FV40" s="64"/>
      <c r="FW40" s="64"/>
      <c r="FX40" s="64"/>
      <c r="FY40" s="64"/>
      <c r="FZ40" s="64"/>
      <c r="GA40" s="64"/>
      <c r="GB40" s="64"/>
      <c r="GC40" s="64"/>
      <c r="GD40" s="64"/>
      <c r="GE40" s="64"/>
      <c r="GF40" s="64"/>
      <c r="GG40" s="64"/>
      <c r="GH40" s="64"/>
      <c r="GI40" s="64"/>
      <c r="GJ40" s="64"/>
      <c r="GK40" s="64"/>
      <c r="GL40" s="64"/>
      <c r="GM40" s="64"/>
      <c r="GN40" s="64"/>
      <c r="GO40" s="64"/>
      <c r="GP40" s="64"/>
      <c r="GQ40" s="64"/>
      <c r="GR40" s="64"/>
      <c r="GS40" s="64"/>
      <c r="GT40" s="64"/>
      <c r="GU40" s="64"/>
      <c r="GV40" s="64"/>
      <c r="GW40" s="64"/>
      <c r="GX40" s="64"/>
      <c r="GY40" s="64"/>
      <c r="GZ40" s="64"/>
      <c r="HA40" s="64"/>
      <c r="HB40" s="64"/>
      <c r="HC40" s="64"/>
      <c r="HD40" s="64"/>
      <c r="HE40" s="64"/>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4"/>
      <c r="IK40" s="64"/>
      <c r="IL40" s="64"/>
      <c r="IM40" s="64"/>
      <c r="IN40" s="64"/>
      <c r="IO40" s="64"/>
      <c r="IP40" s="64"/>
      <c r="IQ40" s="64"/>
      <c r="IR40" s="64"/>
      <c r="IS40" s="64"/>
      <c r="IT40" s="64"/>
      <c r="IU40" s="64"/>
      <c r="IV40" s="64"/>
    </row>
    <row r="41" spans="1:256" ht="12.95" customHeight="1">
      <c r="A41" s="234" t="s">
        <v>2410</v>
      </c>
      <c r="B41" s="354" t="s">
        <v>2411</v>
      </c>
      <c r="C41" s="64" t="s">
        <v>2412</v>
      </c>
      <c r="D41" s="347" t="s">
        <v>2499</v>
      </c>
      <c r="E41" s="242">
        <v>0</v>
      </c>
      <c r="F41" s="242">
        <v>0</v>
      </c>
      <c r="G41" s="358">
        <f t="shared" si="1"/>
        <v>0</v>
      </c>
      <c r="I41" s="1014"/>
      <c r="J41" s="1014"/>
      <c r="K41" s="1287"/>
      <c r="L41" s="1014"/>
      <c r="M41" s="1287"/>
      <c r="N41" s="1287"/>
      <c r="O41" s="64"/>
      <c r="P41" s="64"/>
      <c r="Q41" s="64"/>
      <c r="R41" s="64"/>
      <c r="S41" s="64"/>
      <c r="T41" s="64"/>
      <c r="U41" s="64"/>
      <c r="V41" s="64"/>
      <c r="W41" s="64"/>
      <c r="X41" s="64"/>
      <c r="Y41" s="64"/>
      <c r="Z41" s="64"/>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4"/>
      <c r="CP41" s="64"/>
      <c r="CQ41" s="64"/>
      <c r="CR41" s="64"/>
      <c r="CS41" s="64"/>
      <c r="CT41" s="64"/>
      <c r="CU41" s="64"/>
      <c r="CV41" s="64"/>
      <c r="CW41" s="64"/>
      <c r="CX41" s="64"/>
      <c r="CY41" s="64"/>
      <c r="CZ41" s="64"/>
      <c r="DA41" s="64"/>
      <c r="DB41" s="64"/>
      <c r="DC41" s="64"/>
      <c r="DD41" s="64"/>
      <c r="DE41" s="64"/>
      <c r="DF41" s="64"/>
      <c r="DG41" s="64"/>
      <c r="DH41" s="64"/>
      <c r="DI41" s="64"/>
      <c r="DJ41" s="64"/>
      <c r="DK41" s="64"/>
      <c r="DL41" s="64"/>
      <c r="DM41" s="64"/>
      <c r="DN41" s="64"/>
      <c r="DO41" s="64"/>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4"/>
      <c r="EQ41" s="64"/>
      <c r="ER41" s="64"/>
      <c r="ES41" s="64"/>
      <c r="ET41" s="64"/>
      <c r="EU41" s="64"/>
      <c r="EV41" s="64"/>
      <c r="EW41" s="64"/>
      <c r="EX41" s="64"/>
      <c r="EY41" s="64"/>
      <c r="EZ41" s="64"/>
      <c r="FA41" s="64"/>
      <c r="FB41" s="64"/>
      <c r="FC41" s="64"/>
      <c r="FD41" s="64"/>
      <c r="FE41" s="64"/>
      <c r="FF41" s="64"/>
      <c r="FG41" s="64"/>
      <c r="FH41" s="64"/>
      <c r="FI41" s="64"/>
      <c r="FJ41" s="64"/>
      <c r="FK41" s="64"/>
      <c r="FL41" s="64"/>
      <c r="FM41" s="64"/>
      <c r="FN41" s="64"/>
      <c r="FO41" s="64"/>
      <c r="FP41" s="64"/>
      <c r="FQ41" s="64"/>
      <c r="FR41" s="64"/>
      <c r="FS41" s="64"/>
      <c r="FT41" s="64"/>
      <c r="FU41" s="64"/>
      <c r="FV41" s="64"/>
      <c r="FW41" s="64"/>
      <c r="FX41" s="64"/>
      <c r="FY41" s="64"/>
      <c r="FZ41" s="64"/>
      <c r="GA41" s="64"/>
      <c r="GB41" s="64"/>
      <c r="GC41" s="64"/>
      <c r="GD41" s="64"/>
      <c r="GE41" s="64"/>
      <c r="GF41" s="64"/>
      <c r="GG41" s="64"/>
      <c r="GH41" s="64"/>
      <c r="GI41" s="64"/>
      <c r="GJ41" s="64"/>
      <c r="GK41" s="64"/>
      <c r="GL41" s="64"/>
      <c r="GM41" s="64"/>
      <c r="GN41" s="64"/>
      <c r="GO41" s="64"/>
      <c r="GP41" s="64"/>
      <c r="GQ41" s="64"/>
      <c r="GR41" s="64"/>
      <c r="GS41" s="64"/>
      <c r="GT41" s="64"/>
      <c r="GU41" s="64"/>
      <c r="GV41" s="64"/>
      <c r="GW41" s="64"/>
      <c r="GX41" s="64"/>
      <c r="GY41" s="64"/>
      <c r="GZ41" s="64"/>
      <c r="HA41" s="64"/>
      <c r="HB41" s="64"/>
      <c r="HC41" s="64"/>
      <c r="HD41" s="64"/>
      <c r="HE41" s="64"/>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4"/>
      <c r="IK41" s="64"/>
      <c r="IL41" s="64"/>
      <c r="IM41" s="64"/>
      <c r="IN41" s="64"/>
      <c r="IO41" s="64"/>
      <c r="IP41" s="64"/>
      <c r="IQ41" s="64"/>
      <c r="IR41" s="64"/>
      <c r="IS41" s="64"/>
      <c r="IT41" s="64"/>
      <c r="IU41" s="64"/>
      <c r="IV41" s="64"/>
    </row>
    <row r="42" spans="1:256" ht="12.95" customHeight="1">
      <c r="A42" s="234" t="s">
        <v>2413</v>
      </c>
      <c r="B42" s="354" t="s">
        <v>2414</v>
      </c>
      <c r="C42" s="64" t="s">
        <v>2415</v>
      </c>
      <c r="D42" s="347">
        <v>46</v>
      </c>
      <c r="E42" s="359">
        <f>Sch.33!H46</f>
        <v>52608612.849999987</v>
      </c>
      <c r="F42" s="359">
        <f>+Sch.33!D46</f>
        <v>72580479.159999907</v>
      </c>
      <c r="G42" s="358">
        <f t="shared" si="1"/>
        <v>-19971866.30999992</v>
      </c>
      <c r="I42" s="1014"/>
      <c r="J42" s="1014"/>
      <c r="K42" s="1287"/>
      <c r="L42" s="1287"/>
      <c r="M42" s="1287"/>
      <c r="N42" s="1287"/>
      <c r="O42" s="64"/>
      <c r="P42" s="64"/>
      <c r="Q42" s="64"/>
      <c r="R42" s="64"/>
      <c r="S42" s="64"/>
      <c r="T42" s="64"/>
      <c r="U42" s="64"/>
      <c r="V42" s="64"/>
      <c r="W42" s="64"/>
      <c r="X42" s="64"/>
      <c r="Y42" s="64"/>
      <c r="Z42" s="64"/>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4"/>
      <c r="CP42" s="64"/>
      <c r="CQ42" s="64"/>
      <c r="CR42" s="64"/>
      <c r="CS42" s="64"/>
      <c r="CT42" s="64"/>
      <c r="CU42" s="64"/>
      <c r="CV42" s="64"/>
      <c r="CW42" s="64"/>
      <c r="CX42" s="64"/>
      <c r="CY42" s="64"/>
      <c r="CZ42" s="64"/>
      <c r="DA42" s="64"/>
      <c r="DB42" s="64"/>
      <c r="DC42" s="64"/>
      <c r="DD42" s="64"/>
      <c r="DE42" s="64"/>
      <c r="DF42" s="64"/>
      <c r="DG42" s="64"/>
      <c r="DH42" s="64"/>
      <c r="DI42" s="64"/>
      <c r="DJ42" s="64"/>
      <c r="DK42" s="64"/>
      <c r="DL42" s="64"/>
      <c r="DM42" s="64"/>
      <c r="DN42" s="64"/>
      <c r="DO42" s="64"/>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4"/>
      <c r="EQ42" s="64"/>
      <c r="ER42" s="64"/>
      <c r="ES42" s="64"/>
      <c r="ET42" s="64"/>
      <c r="EU42" s="64"/>
      <c r="EV42" s="64"/>
      <c r="EW42" s="64"/>
      <c r="EX42" s="64"/>
      <c r="EY42" s="64"/>
      <c r="EZ42" s="64"/>
      <c r="FA42" s="64"/>
      <c r="FB42" s="64"/>
      <c r="FC42" s="64"/>
      <c r="FD42" s="64"/>
      <c r="FE42" s="64"/>
      <c r="FF42" s="64"/>
      <c r="FG42" s="64"/>
      <c r="FH42" s="64"/>
      <c r="FI42" s="64"/>
      <c r="FJ42" s="64"/>
      <c r="FK42" s="64"/>
      <c r="FL42" s="64"/>
      <c r="FM42" s="64"/>
      <c r="FN42" s="64"/>
      <c r="FO42" s="64"/>
      <c r="FP42" s="64"/>
      <c r="FQ42" s="64"/>
      <c r="FR42" s="64"/>
      <c r="FS42" s="64"/>
      <c r="FT42" s="64"/>
      <c r="FU42" s="64"/>
      <c r="FV42" s="64"/>
      <c r="FW42" s="64"/>
      <c r="FX42" s="64"/>
      <c r="FY42" s="64"/>
      <c r="FZ42" s="64"/>
      <c r="GA42" s="64"/>
      <c r="GB42" s="64"/>
      <c r="GC42" s="64"/>
      <c r="GD42" s="64"/>
      <c r="GE42" s="64"/>
      <c r="GF42" s="64"/>
      <c r="GG42" s="64"/>
      <c r="GH42" s="64"/>
      <c r="GI42" s="64"/>
      <c r="GJ42" s="64"/>
      <c r="GK42" s="64"/>
      <c r="GL42" s="64"/>
      <c r="GM42" s="64"/>
      <c r="GN42" s="64"/>
      <c r="GO42" s="64"/>
      <c r="GP42" s="64"/>
      <c r="GQ42" s="64"/>
      <c r="GR42" s="64"/>
      <c r="GS42" s="64"/>
      <c r="GT42" s="64"/>
      <c r="GU42" s="64"/>
      <c r="GV42" s="64"/>
      <c r="GW42" s="64"/>
      <c r="GX42" s="64"/>
      <c r="GY42" s="64"/>
      <c r="GZ42" s="64"/>
      <c r="HA42" s="64"/>
      <c r="HB42" s="64"/>
      <c r="HC42" s="64"/>
      <c r="HD42" s="64"/>
      <c r="HE42" s="64"/>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4"/>
      <c r="IK42" s="64"/>
      <c r="IL42" s="64"/>
      <c r="IM42" s="64"/>
      <c r="IN42" s="64"/>
      <c r="IO42" s="64"/>
      <c r="IP42" s="64"/>
      <c r="IQ42" s="64"/>
      <c r="IR42" s="64"/>
      <c r="IS42" s="64"/>
      <c r="IT42" s="64"/>
      <c r="IU42" s="64"/>
      <c r="IV42" s="64"/>
    </row>
    <row r="43" spans="1:256" ht="12.95" customHeight="1">
      <c r="A43" s="234" t="s">
        <v>2416</v>
      </c>
      <c r="B43" s="354" t="s">
        <v>2417</v>
      </c>
      <c r="C43" s="64" t="s">
        <v>2418</v>
      </c>
      <c r="D43" s="347" t="s">
        <v>2499</v>
      </c>
      <c r="E43" s="940" t="s">
        <v>2419</v>
      </c>
      <c r="F43" s="941" t="s">
        <v>2419</v>
      </c>
      <c r="G43" s="942" t="s">
        <v>2419</v>
      </c>
      <c r="I43" s="1014"/>
      <c r="J43" s="1287"/>
      <c r="K43" s="1287"/>
      <c r="L43" s="1287"/>
      <c r="M43" s="1287"/>
      <c r="N43" s="1287"/>
      <c r="O43" s="64"/>
      <c r="P43" s="64"/>
      <c r="Q43" s="64"/>
      <c r="R43" s="64"/>
      <c r="S43" s="64"/>
      <c r="T43" s="64"/>
      <c r="U43" s="64"/>
      <c r="V43" s="64"/>
      <c r="W43" s="64"/>
      <c r="X43" s="64"/>
      <c r="Y43" s="64"/>
      <c r="Z43" s="64"/>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4"/>
      <c r="CP43" s="64"/>
      <c r="CQ43" s="64"/>
      <c r="CR43" s="64"/>
      <c r="CS43" s="64"/>
      <c r="CT43" s="64"/>
      <c r="CU43" s="64"/>
      <c r="CV43" s="64"/>
      <c r="CW43" s="64"/>
      <c r="CX43" s="64"/>
      <c r="CY43" s="64"/>
      <c r="CZ43" s="64"/>
      <c r="DA43" s="64"/>
      <c r="DB43" s="64"/>
      <c r="DC43" s="64"/>
      <c r="DD43" s="64"/>
      <c r="DE43" s="64"/>
      <c r="DF43" s="64"/>
      <c r="DG43" s="64"/>
      <c r="DH43" s="64"/>
      <c r="DI43" s="64"/>
      <c r="DJ43" s="64"/>
      <c r="DK43" s="64"/>
      <c r="DL43" s="64"/>
      <c r="DM43" s="64"/>
      <c r="DN43" s="64"/>
      <c r="DO43" s="64"/>
      <c r="DP43" s="64"/>
      <c r="DQ43" s="64"/>
      <c r="DR43" s="64"/>
      <c r="DS43" s="64"/>
      <c r="DT43" s="64"/>
      <c r="DU43" s="64"/>
      <c r="DV43" s="64"/>
      <c r="DW43" s="64"/>
      <c r="DX43" s="64"/>
      <c r="DY43" s="64"/>
      <c r="DZ43" s="64"/>
      <c r="EA43" s="64"/>
      <c r="EB43" s="64"/>
      <c r="EC43" s="64"/>
      <c r="ED43" s="64"/>
      <c r="EE43" s="64"/>
      <c r="EF43" s="64"/>
      <c r="EG43" s="64"/>
      <c r="EH43" s="64"/>
      <c r="EI43" s="64"/>
      <c r="EJ43" s="64"/>
      <c r="EK43" s="64"/>
      <c r="EL43" s="64"/>
      <c r="EM43" s="64"/>
      <c r="EN43" s="64"/>
      <c r="EO43" s="64"/>
      <c r="EP43" s="64"/>
      <c r="EQ43" s="64"/>
      <c r="ER43" s="64"/>
      <c r="ES43" s="64"/>
      <c r="ET43" s="64"/>
      <c r="EU43" s="64"/>
      <c r="EV43" s="64"/>
      <c r="EW43" s="64"/>
      <c r="EX43" s="64"/>
      <c r="EY43" s="64"/>
      <c r="EZ43" s="64"/>
      <c r="FA43" s="64"/>
      <c r="FB43" s="64"/>
      <c r="FC43" s="64"/>
      <c r="FD43" s="64"/>
      <c r="FE43" s="64"/>
      <c r="FF43" s="64"/>
      <c r="FG43" s="64"/>
      <c r="FH43" s="64"/>
      <c r="FI43" s="64"/>
      <c r="FJ43" s="64"/>
      <c r="FK43" s="64"/>
      <c r="FL43" s="64"/>
      <c r="FM43" s="64"/>
      <c r="FN43" s="64"/>
      <c r="FO43" s="64"/>
      <c r="FP43" s="64"/>
      <c r="FQ43" s="64"/>
      <c r="FR43" s="64"/>
      <c r="FS43" s="64"/>
      <c r="FT43" s="64"/>
      <c r="FU43" s="64"/>
      <c r="FV43" s="64"/>
      <c r="FW43" s="64"/>
      <c r="FX43" s="64"/>
      <c r="FY43" s="64"/>
      <c r="FZ43" s="64"/>
      <c r="GA43" s="64"/>
      <c r="GB43" s="64"/>
      <c r="GC43" s="64"/>
      <c r="GD43" s="64"/>
      <c r="GE43" s="64"/>
      <c r="GF43" s="64"/>
      <c r="GG43" s="64"/>
      <c r="GH43" s="64"/>
      <c r="GI43" s="64"/>
      <c r="GJ43" s="64"/>
      <c r="GK43" s="64"/>
      <c r="GL43" s="64"/>
      <c r="GM43" s="64"/>
      <c r="GN43" s="64"/>
      <c r="GO43" s="64"/>
      <c r="GP43" s="64"/>
      <c r="GQ43" s="64"/>
      <c r="GR43" s="64"/>
      <c r="GS43" s="64"/>
      <c r="GT43" s="64"/>
      <c r="GU43" s="64"/>
      <c r="GV43" s="64"/>
      <c r="GW43" s="64"/>
      <c r="GX43" s="64"/>
      <c r="GY43" s="64"/>
      <c r="GZ43" s="64"/>
      <c r="HA43" s="64"/>
      <c r="HB43" s="64"/>
      <c r="HC43" s="64"/>
      <c r="HD43" s="64"/>
      <c r="HE43" s="64"/>
      <c r="HF43" s="64"/>
      <c r="HG43" s="64"/>
      <c r="HH43" s="64"/>
      <c r="HI43" s="64"/>
      <c r="HJ43" s="64"/>
      <c r="HK43" s="64"/>
      <c r="HL43" s="64"/>
      <c r="HM43" s="64"/>
      <c r="HN43" s="64"/>
      <c r="HO43" s="64"/>
      <c r="HP43" s="64"/>
      <c r="HQ43" s="64"/>
      <c r="HR43" s="64"/>
      <c r="HS43" s="64"/>
      <c r="HT43" s="64"/>
      <c r="HU43" s="64"/>
      <c r="HV43" s="64"/>
      <c r="HW43" s="64"/>
      <c r="HX43" s="64"/>
      <c r="HY43" s="64"/>
      <c r="HZ43" s="64"/>
      <c r="IA43" s="64"/>
      <c r="IB43" s="64"/>
      <c r="IC43" s="64"/>
      <c r="ID43" s="64"/>
      <c r="IE43" s="64"/>
      <c r="IF43" s="64"/>
      <c r="IG43" s="64"/>
      <c r="IH43" s="64"/>
      <c r="II43" s="64"/>
      <c r="IJ43" s="64"/>
      <c r="IK43" s="64"/>
      <c r="IL43" s="64"/>
      <c r="IM43" s="64"/>
      <c r="IN43" s="64"/>
      <c r="IO43" s="64"/>
      <c r="IP43" s="64"/>
      <c r="IQ43" s="64"/>
      <c r="IR43" s="64"/>
      <c r="IS43" s="64"/>
      <c r="IT43" s="64"/>
      <c r="IU43" s="64"/>
      <c r="IV43" s="64"/>
    </row>
    <row r="44" spans="1:256" ht="12.95" customHeight="1">
      <c r="A44" s="234" t="s">
        <v>2420</v>
      </c>
      <c r="B44" s="354" t="s">
        <v>2421</v>
      </c>
      <c r="C44" s="64" t="s">
        <v>2422</v>
      </c>
      <c r="D44" s="347" t="s">
        <v>2499</v>
      </c>
      <c r="E44" s="359">
        <f>Sch.27!H35+Sch.27!H71+Sch.27!H88+Sch.27!H104</f>
        <v>0</v>
      </c>
      <c r="F44" s="359">
        <f>Sch.27!C35+Sch.27!C71+Sch.27!C88+Sch.27!C104</f>
        <v>0</v>
      </c>
      <c r="G44" s="358">
        <f>E44-F44</f>
        <v>0</v>
      </c>
      <c r="I44" s="1014"/>
      <c r="J44" s="1288"/>
      <c r="K44" s="1014"/>
      <c r="L44" s="1287"/>
      <c r="M44" s="1287"/>
      <c r="N44" s="1287"/>
      <c r="O44" s="64"/>
      <c r="P44" s="64"/>
      <c r="Q44" s="64"/>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4"/>
      <c r="CP44" s="64"/>
      <c r="CQ44" s="64"/>
      <c r="CR44" s="64"/>
      <c r="CS44" s="64"/>
      <c r="CT44" s="64"/>
      <c r="CU44" s="64"/>
      <c r="CV44" s="64"/>
      <c r="CW44" s="64"/>
      <c r="CX44" s="64"/>
      <c r="CY44" s="64"/>
      <c r="CZ44" s="64"/>
      <c r="DA44" s="64"/>
      <c r="DB44" s="64"/>
      <c r="DC44" s="64"/>
      <c r="DD44" s="64"/>
      <c r="DE44" s="64"/>
      <c r="DF44" s="64"/>
      <c r="DG44" s="64"/>
      <c r="DH44" s="64"/>
      <c r="DI44" s="64"/>
      <c r="DJ44" s="64"/>
      <c r="DK44" s="64"/>
      <c r="DL44" s="64"/>
      <c r="DM44" s="64"/>
      <c r="DN44" s="64"/>
      <c r="DO44" s="64"/>
      <c r="DP44" s="64"/>
      <c r="DQ44" s="64"/>
      <c r="DR44" s="64"/>
      <c r="DS44" s="64"/>
      <c r="DT44" s="64"/>
      <c r="DU44" s="64"/>
      <c r="DV44" s="64"/>
      <c r="DW44" s="64"/>
      <c r="DX44" s="64"/>
      <c r="DY44" s="64"/>
      <c r="DZ44" s="64"/>
      <c r="EA44" s="64"/>
      <c r="EB44" s="64"/>
      <c r="EC44" s="64"/>
      <c r="ED44" s="64"/>
      <c r="EE44" s="64"/>
      <c r="EF44" s="64"/>
      <c r="EG44" s="64"/>
      <c r="EH44" s="64"/>
      <c r="EI44" s="64"/>
      <c r="EJ44" s="64"/>
      <c r="EK44" s="64"/>
      <c r="EL44" s="64"/>
      <c r="EM44" s="64"/>
      <c r="EN44" s="64"/>
      <c r="EO44" s="64"/>
      <c r="EP44" s="64"/>
      <c r="EQ44" s="64"/>
      <c r="ER44" s="64"/>
      <c r="ES44" s="64"/>
      <c r="ET44" s="64"/>
      <c r="EU44" s="64"/>
      <c r="EV44" s="64"/>
      <c r="EW44" s="64"/>
      <c r="EX44" s="64"/>
      <c r="EY44" s="64"/>
      <c r="EZ44" s="64"/>
      <c r="FA44" s="64"/>
      <c r="FB44" s="64"/>
      <c r="FC44" s="64"/>
      <c r="FD44" s="64"/>
      <c r="FE44" s="64"/>
      <c r="FF44" s="64"/>
      <c r="FG44" s="64"/>
      <c r="FH44" s="64"/>
      <c r="FI44" s="64"/>
      <c r="FJ44" s="64"/>
      <c r="FK44" s="64"/>
      <c r="FL44" s="64"/>
      <c r="FM44" s="64"/>
      <c r="FN44" s="64"/>
      <c r="FO44" s="64"/>
      <c r="FP44" s="64"/>
      <c r="FQ44" s="64"/>
      <c r="FR44" s="64"/>
      <c r="FS44" s="64"/>
      <c r="FT44" s="64"/>
      <c r="FU44" s="64"/>
      <c r="FV44" s="64"/>
      <c r="FW44" s="64"/>
      <c r="FX44" s="64"/>
      <c r="FY44" s="64"/>
      <c r="FZ44" s="64"/>
      <c r="GA44" s="64"/>
      <c r="GB44" s="64"/>
      <c r="GC44" s="64"/>
      <c r="GD44" s="64"/>
      <c r="GE44" s="64"/>
      <c r="GF44" s="64"/>
      <c r="GG44" s="64"/>
      <c r="GH44" s="64"/>
      <c r="GI44" s="64"/>
      <c r="GJ44" s="64"/>
      <c r="GK44" s="64"/>
      <c r="GL44" s="64"/>
      <c r="GM44" s="64"/>
      <c r="GN44" s="64"/>
      <c r="GO44" s="64"/>
      <c r="GP44" s="64"/>
      <c r="GQ44" s="64"/>
      <c r="GR44" s="64"/>
      <c r="GS44" s="64"/>
      <c r="GT44" s="64"/>
      <c r="GU44" s="64"/>
      <c r="GV44" s="64"/>
      <c r="GW44" s="64"/>
      <c r="GX44" s="64"/>
      <c r="GY44" s="64"/>
      <c r="GZ44" s="64"/>
      <c r="HA44" s="64"/>
      <c r="HB44" s="64"/>
      <c r="HC44" s="64"/>
      <c r="HD44" s="64"/>
      <c r="HE44" s="64"/>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4"/>
      <c r="IK44" s="64"/>
      <c r="IL44" s="64"/>
      <c r="IM44" s="64"/>
      <c r="IN44" s="64"/>
      <c r="IO44" s="64"/>
      <c r="IP44" s="64"/>
      <c r="IQ44" s="64"/>
      <c r="IR44" s="64"/>
      <c r="IS44" s="64"/>
      <c r="IT44" s="64"/>
      <c r="IU44" s="64"/>
      <c r="IV44" s="64"/>
    </row>
    <row r="45" spans="1:256" ht="12.95" customHeight="1">
      <c r="A45" s="234" t="s">
        <v>2423</v>
      </c>
      <c r="B45" s="354"/>
      <c r="C45" s="361" t="s">
        <v>2424</v>
      </c>
      <c r="D45" s="360"/>
      <c r="E45" s="362">
        <f>SUM(E34:E44)</f>
        <v>714780362.04666662</v>
      </c>
      <c r="F45" s="362">
        <f>SUM(F34:F44)+1</f>
        <v>540236813.40666664</v>
      </c>
      <c r="G45" s="363">
        <f>SUM(G34:G44)</f>
        <v>174543549.64000005</v>
      </c>
      <c r="H45" s="424"/>
      <c r="I45" s="1014"/>
      <c r="J45" s="1287"/>
      <c r="K45" s="1287"/>
      <c r="L45" s="1287"/>
      <c r="M45" s="1287"/>
      <c r="N45" s="1287"/>
      <c r="O45" s="64"/>
      <c r="P45" s="64"/>
      <c r="Q45" s="64"/>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4"/>
      <c r="CP45" s="64"/>
      <c r="CQ45" s="64"/>
      <c r="CR45" s="64"/>
      <c r="CS45" s="64"/>
      <c r="CT45" s="64"/>
      <c r="CU45" s="64"/>
      <c r="CV45" s="64"/>
      <c r="CW45" s="64"/>
      <c r="CX45" s="64"/>
      <c r="CY45" s="64"/>
      <c r="CZ45" s="64"/>
      <c r="DA45" s="64"/>
      <c r="DB45" s="64"/>
      <c r="DC45" s="64"/>
      <c r="DD45" s="64"/>
      <c r="DE45" s="64"/>
      <c r="DF45" s="64"/>
      <c r="DG45" s="64"/>
      <c r="DH45" s="64"/>
      <c r="DI45" s="64"/>
      <c r="DJ45" s="64"/>
      <c r="DK45" s="64"/>
      <c r="DL45" s="64"/>
      <c r="DM45" s="64"/>
      <c r="DN45" s="64"/>
      <c r="DO45" s="64"/>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4"/>
      <c r="EQ45" s="64"/>
      <c r="ER45" s="64"/>
      <c r="ES45" s="64"/>
      <c r="ET45" s="64"/>
      <c r="EU45" s="64"/>
      <c r="EV45" s="64"/>
      <c r="EW45" s="64"/>
      <c r="EX45" s="64"/>
      <c r="EY45" s="64"/>
      <c r="EZ45" s="64"/>
      <c r="FA45" s="64"/>
      <c r="FB45" s="64"/>
      <c r="FC45" s="64"/>
      <c r="FD45" s="64"/>
      <c r="FE45" s="64"/>
      <c r="FF45" s="64"/>
      <c r="FG45" s="64"/>
      <c r="FH45" s="64"/>
      <c r="FI45" s="64"/>
      <c r="FJ45" s="64"/>
      <c r="FK45" s="64"/>
      <c r="FL45" s="64"/>
      <c r="FM45" s="64"/>
      <c r="FN45" s="64"/>
      <c r="FO45" s="64"/>
      <c r="FP45" s="64"/>
      <c r="FQ45" s="64"/>
      <c r="FR45" s="64"/>
      <c r="FS45" s="64"/>
      <c r="FT45" s="64"/>
      <c r="FU45" s="64"/>
      <c r="FV45" s="64"/>
      <c r="FW45" s="64"/>
      <c r="FX45" s="64"/>
      <c r="FY45" s="64"/>
      <c r="FZ45" s="64"/>
      <c r="GA45" s="64"/>
      <c r="GB45" s="64"/>
      <c r="GC45" s="64"/>
      <c r="GD45" s="64"/>
      <c r="GE45" s="64"/>
      <c r="GF45" s="64"/>
      <c r="GG45" s="64"/>
      <c r="GH45" s="64"/>
      <c r="GI45" s="64"/>
      <c r="GJ45" s="64"/>
      <c r="GK45" s="64"/>
      <c r="GL45" s="64"/>
      <c r="GM45" s="64"/>
      <c r="GN45" s="64"/>
      <c r="GO45" s="64"/>
      <c r="GP45" s="64"/>
      <c r="GQ45" s="64"/>
      <c r="GR45" s="64"/>
      <c r="GS45" s="64"/>
      <c r="GT45" s="64"/>
      <c r="GU45" s="64"/>
      <c r="GV45" s="64"/>
      <c r="GW45" s="64"/>
      <c r="GX45" s="64"/>
      <c r="GY45" s="64"/>
      <c r="GZ45" s="64"/>
      <c r="HA45" s="64"/>
      <c r="HB45" s="64"/>
      <c r="HC45" s="64"/>
      <c r="HD45" s="64"/>
      <c r="HE45" s="64"/>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4"/>
      <c r="IK45" s="64"/>
      <c r="IL45" s="64"/>
      <c r="IM45" s="64"/>
      <c r="IN45" s="64"/>
      <c r="IO45" s="64"/>
      <c r="IP45" s="64"/>
      <c r="IQ45" s="64"/>
      <c r="IR45" s="64"/>
      <c r="IS45" s="64"/>
      <c r="IT45" s="64"/>
      <c r="IU45" s="64"/>
      <c r="IV45" s="64"/>
    </row>
    <row r="46" spans="1:256" ht="12.95" customHeight="1">
      <c r="A46" s="364"/>
      <c r="B46" s="365"/>
      <c r="C46" s="366" t="s">
        <v>2425</v>
      </c>
      <c r="D46" s="360"/>
      <c r="E46" s="359"/>
      <c r="F46" s="359"/>
      <c r="G46" s="358"/>
      <c r="I46" s="1014"/>
      <c r="J46" s="1287"/>
      <c r="K46" s="1287"/>
      <c r="L46" s="1287"/>
      <c r="M46" s="1287"/>
      <c r="N46" s="1287"/>
      <c r="O46" s="64"/>
      <c r="P46" s="64"/>
      <c r="Q46" s="64"/>
      <c r="R46" s="64"/>
      <c r="S46" s="64"/>
      <c r="T46" s="64"/>
      <c r="U46" s="64"/>
      <c r="V46" s="64"/>
      <c r="W46" s="64"/>
      <c r="X46" s="64"/>
      <c r="Y46" s="64"/>
      <c r="Z46" s="64"/>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4"/>
      <c r="CP46" s="64"/>
      <c r="CQ46" s="64"/>
      <c r="CR46" s="64"/>
      <c r="CS46" s="64"/>
      <c r="CT46" s="64"/>
      <c r="CU46" s="64"/>
      <c r="CV46" s="64"/>
      <c r="CW46" s="64"/>
      <c r="CX46" s="64"/>
      <c r="CY46" s="64"/>
      <c r="CZ46" s="64"/>
      <c r="DA46" s="64"/>
      <c r="DB46" s="64"/>
      <c r="DC46" s="64"/>
      <c r="DD46" s="64"/>
      <c r="DE46" s="64"/>
      <c r="DF46" s="64"/>
      <c r="DG46" s="64"/>
      <c r="DH46" s="64"/>
      <c r="DI46" s="64"/>
      <c r="DJ46" s="64"/>
      <c r="DK46" s="64"/>
      <c r="DL46" s="64"/>
      <c r="DM46" s="64"/>
      <c r="DN46" s="64"/>
      <c r="DO46" s="64"/>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4"/>
      <c r="EQ46" s="64"/>
      <c r="ER46" s="64"/>
      <c r="ES46" s="64"/>
      <c r="ET46" s="64"/>
      <c r="EU46" s="64"/>
      <c r="EV46" s="64"/>
      <c r="EW46" s="64"/>
      <c r="EX46" s="64"/>
      <c r="EY46" s="64"/>
      <c r="EZ46" s="64"/>
      <c r="FA46" s="64"/>
      <c r="FB46" s="64"/>
      <c r="FC46" s="64"/>
      <c r="FD46" s="64"/>
      <c r="FE46" s="64"/>
      <c r="FF46" s="64"/>
      <c r="FG46" s="64"/>
      <c r="FH46" s="64"/>
      <c r="FI46" s="64"/>
      <c r="FJ46" s="64"/>
      <c r="FK46" s="64"/>
      <c r="FL46" s="64"/>
      <c r="FM46" s="64"/>
      <c r="FN46" s="64"/>
      <c r="FO46" s="64"/>
      <c r="FP46" s="64"/>
      <c r="FQ46" s="64"/>
      <c r="FR46" s="64"/>
      <c r="FS46" s="64"/>
      <c r="FT46" s="64"/>
      <c r="FU46" s="64"/>
      <c r="FV46" s="64"/>
      <c r="FW46" s="64"/>
      <c r="FX46" s="64"/>
      <c r="FY46" s="64"/>
      <c r="FZ46" s="64"/>
      <c r="GA46" s="64"/>
      <c r="GB46" s="64"/>
      <c r="GC46" s="64"/>
      <c r="GD46" s="64"/>
      <c r="GE46" s="64"/>
      <c r="GF46" s="64"/>
      <c r="GG46" s="64"/>
      <c r="GH46" s="64"/>
      <c r="GI46" s="64"/>
      <c r="GJ46" s="64"/>
      <c r="GK46" s="64"/>
      <c r="GL46" s="64"/>
      <c r="GM46" s="64"/>
      <c r="GN46" s="64"/>
      <c r="GO46" s="64"/>
      <c r="GP46" s="64"/>
      <c r="GQ46" s="64"/>
      <c r="GR46" s="64"/>
      <c r="GS46" s="64"/>
      <c r="GT46" s="64"/>
      <c r="GU46" s="64"/>
      <c r="GV46" s="64"/>
      <c r="GW46" s="64"/>
      <c r="GX46" s="64"/>
      <c r="GY46" s="64"/>
      <c r="GZ46" s="64"/>
      <c r="HA46" s="64"/>
      <c r="HB46" s="64"/>
      <c r="HC46" s="64"/>
      <c r="HD46" s="64"/>
      <c r="HE46" s="64"/>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4"/>
      <c r="IK46" s="64"/>
      <c r="IL46" s="64"/>
      <c r="IM46" s="64"/>
      <c r="IN46" s="64"/>
      <c r="IO46" s="64"/>
      <c r="IP46" s="64"/>
      <c r="IQ46" s="64"/>
      <c r="IR46" s="64"/>
      <c r="IS46" s="64"/>
      <c r="IT46" s="64"/>
      <c r="IU46" s="64"/>
      <c r="IV46" s="64"/>
    </row>
    <row r="47" spans="1:256" ht="12.95" customHeight="1">
      <c r="A47" s="234" t="s">
        <v>2426</v>
      </c>
      <c r="B47" s="354" t="s">
        <v>2427</v>
      </c>
      <c r="C47" s="64" t="s">
        <v>2428</v>
      </c>
      <c r="D47" s="347" t="s">
        <v>2084</v>
      </c>
      <c r="E47" s="359">
        <f>Sch.14!J90</f>
        <v>30164087832.369999</v>
      </c>
      <c r="F47" s="1441">
        <f>+Sch.14!D90</f>
        <v>29233241068.82</v>
      </c>
      <c r="G47" s="358">
        <f t="shared" ref="G47:G53" si="2">E47-F47</f>
        <v>930846763.54999924</v>
      </c>
      <c r="I47" s="1014"/>
      <c r="J47" s="1288"/>
      <c r="K47" s="1287"/>
      <c r="L47" s="1287"/>
      <c r="M47" s="1287"/>
      <c r="N47" s="1287"/>
      <c r="O47" s="64"/>
      <c r="P47" s="64"/>
      <c r="Q47" s="64"/>
      <c r="R47" s="64"/>
      <c r="S47" s="64"/>
      <c r="T47" s="64"/>
      <c r="U47" s="64"/>
      <c r="V47" s="64"/>
      <c r="W47" s="64"/>
      <c r="X47" s="64"/>
      <c r="Y47" s="64"/>
      <c r="Z47" s="64"/>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4"/>
      <c r="CP47" s="64"/>
      <c r="CQ47" s="64"/>
      <c r="CR47" s="64"/>
      <c r="CS47" s="64"/>
      <c r="CT47" s="64"/>
      <c r="CU47" s="64"/>
      <c r="CV47" s="64"/>
      <c r="CW47" s="64"/>
      <c r="CX47" s="64"/>
      <c r="CY47" s="64"/>
      <c r="CZ47" s="64"/>
      <c r="DA47" s="64"/>
      <c r="DB47" s="64"/>
      <c r="DC47" s="64"/>
      <c r="DD47" s="64"/>
      <c r="DE47" s="64"/>
      <c r="DF47" s="64"/>
      <c r="DG47" s="64"/>
      <c r="DH47" s="64"/>
      <c r="DI47" s="64"/>
      <c r="DJ47" s="64"/>
      <c r="DK47" s="64"/>
      <c r="DL47" s="64"/>
      <c r="DM47" s="64"/>
      <c r="DN47" s="64"/>
      <c r="DO47" s="64"/>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4"/>
      <c r="EQ47" s="64"/>
      <c r="ER47" s="64"/>
      <c r="ES47" s="64"/>
      <c r="ET47" s="64"/>
      <c r="EU47" s="64"/>
      <c r="EV47" s="64"/>
      <c r="EW47" s="64"/>
      <c r="EX47" s="64"/>
      <c r="EY47" s="64"/>
      <c r="EZ47" s="64"/>
      <c r="FA47" s="64"/>
      <c r="FB47" s="64"/>
      <c r="FC47" s="64"/>
      <c r="FD47" s="64"/>
      <c r="FE47" s="64"/>
      <c r="FF47" s="64"/>
      <c r="FG47" s="64"/>
      <c r="FH47" s="64"/>
      <c r="FI47" s="64"/>
      <c r="FJ47" s="64"/>
      <c r="FK47" s="64"/>
      <c r="FL47" s="64"/>
      <c r="FM47" s="64"/>
      <c r="FN47" s="64"/>
      <c r="FO47" s="64"/>
      <c r="FP47" s="64"/>
      <c r="FQ47" s="64"/>
      <c r="FR47" s="64"/>
      <c r="FS47" s="64"/>
      <c r="FT47" s="64"/>
      <c r="FU47" s="64"/>
      <c r="FV47" s="64"/>
      <c r="FW47" s="64"/>
      <c r="FX47" s="64"/>
      <c r="FY47" s="64"/>
      <c r="FZ47" s="64"/>
      <c r="GA47" s="64"/>
      <c r="GB47" s="64"/>
      <c r="GC47" s="64"/>
      <c r="GD47" s="64"/>
      <c r="GE47" s="64"/>
      <c r="GF47" s="64"/>
      <c r="GG47" s="64"/>
      <c r="GH47" s="64"/>
      <c r="GI47" s="64"/>
      <c r="GJ47" s="64"/>
      <c r="GK47" s="64"/>
      <c r="GL47" s="64"/>
      <c r="GM47" s="64"/>
      <c r="GN47" s="64"/>
      <c r="GO47" s="64"/>
      <c r="GP47" s="64"/>
      <c r="GQ47" s="64"/>
      <c r="GR47" s="64"/>
      <c r="GS47" s="64"/>
      <c r="GT47" s="64"/>
      <c r="GU47" s="64"/>
      <c r="GV47" s="64"/>
      <c r="GW47" s="64"/>
      <c r="GX47" s="64"/>
      <c r="GY47" s="64"/>
      <c r="GZ47" s="64"/>
      <c r="HA47" s="64"/>
      <c r="HB47" s="64"/>
      <c r="HC47" s="64"/>
      <c r="HD47" s="64"/>
      <c r="HE47" s="64"/>
      <c r="HF47" s="64"/>
      <c r="HG47" s="64"/>
      <c r="HH47" s="64"/>
      <c r="HI47" s="64"/>
      <c r="HJ47" s="64"/>
      <c r="HK47" s="64"/>
      <c r="HL47" s="64"/>
      <c r="HM47" s="64"/>
      <c r="HN47" s="64"/>
      <c r="HO47" s="64"/>
      <c r="HP47" s="64"/>
      <c r="HQ47" s="64"/>
      <c r="HR47" s="64"/>
      <c r="HS47" s="64"/>
      <c r="HT47" s="64"/>
      <c r="HU47" s="64"/>
      <c r="HV47" s="64"/>
      <c r="HW47" s="64"/>
      <c r="HX47" s="64"/>
      <c r="HY47" s="64"/>
      <c r="HZ47" s="64"/>
      <c r="IA47" s="64"/>
      <c r="IB47" s="64"/>
      <c r="IC47" s="64"/>
      <c r="ID47" s="64"/>
      <c r="IE47" s="64"/>
      <c r="IF47" s="64"/>
      <c r="IG47" s="64"/>
      <c r="IH47" s="64"/>
      <c r="II47" s="64"/>
      <c r="IJ47" s="64"/>
      <c r="IK47" s="64"/>
      <c r="IL47" s="64"/>
      <c r="IM47" s="64"/>
      <c r="IN47" s="64"/>
      <c r="IO47" s="64"/>
      <c r="IP47" s="64"/>
      <c r="IQ47" s="64"/>
      <c r="IR47" s="64"/>
      <c r="IS47" s="64"/>
      <c r="IT47" s="64"/>
      <c r="IU47" s="64"/>
      <c r="IV47" s="64"/>
    </row>
    <row r="48" spans="1:256" ht="12.95" customHeight="1">
      <c r="A48" s="234" t="s">
        <v>1849</v>
      </c>
      <c r="B48" s="354" t="s">
        <v>2429</v>
      </c>
      <c r="C48" s="64" t="s">
        <v>2430</v>
      </c>
      <c r="D48" s="347" t="s">
        <v>2084</v>
      </c>
      <c r="E48" s="359">
        <f>Sch.14!J92</f>
        <v>0</v>
      </c>
      <c r="F48" s="1441">
        <f>+Sch.14!D92</f>
        <v>0</v>
      </c>
      <c r="G48" s="358">
        <f t="shared" si="2"/>
        <v>0</v>
      </c>
      <c r="I48" s="1014"/>
      <c r="J48" s="1288"/>
      <c r="K48" s="1287"/>
      <c r="L48" s="1287"/>
      <c r="M48" s="1287"/>
      <c r="N48" s="1287"/>
      <c r="O48" s="64"/>
      <c r="P48" s="64"/>
      <c r="Q48" s="64"/>
      <c r="R48" s="64"/>
      <c r="S48" s="64"/>
      <c r="T48" s="64"/>
      <c r="U48" s="64"/>
      <c r="V48" s="64"/>
      <c r="W48" s="64"/>
      <c r="X48" s="64"/>
      <c r="Y48" s="64"/>
      <c r="Z48" s="64"/>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4"/>
      <c r="CP48" s="64"/>
      <c r="CQ48" s="64"/>
      <c r="CR48" s="64"/>
      <c r="CS48" s="64"/>
      <c r="CT48" s="64"/>
      <c r="CU48" s="64"/>
      <c r="CV48" s="64"/>
      <c r="CW48" s="64"/>
      <c r="CX48" s="64"/>
      <c r="CY48" s="64"/>
      <c r="CZ48" s="64"/>
      <c r="DA48" s="64"/>
      <c r="DB48" s="64"/>
      <c r="DC48" s="64"/>
      <c r="DD48" s="64"/>
      <c r="DE48" s="64"/>
      <c r="DF48" s="64"/>
      <c r="DG48" s="64"/>
      <c r="DH48" s="64"/>
      <c r="DI48" s="64"/>
      <c r="DJ48" s="64"/>
      <c r="DK48" s="64"/>
      <c r="DL48" s="64"/>
      <c r="DM48" s="64"/>
      <c r="DN48" s="64"/>
      <c r="DO48" s="64"/>
      <c r="DP48" s="64"/>
      <c r="DQ48" s="64"/>
      <c r="DR48" s="64"/>
      <c r="DS48" s="64"/>
      <c r="DT48" s="64"/>
      <c r="DU48" s="64"/>
      <c r="DV48" s="64"/>
      <c r="DW48" s="64"/>
      <c r="DX48" s="64"/>
      <c r="DY48" s="64"/>
      <c r="DZ48" s="64"/>
      <c r="EA48" s="64"/>
      <c r="EB48" s="64"/>
      <c r="EC48" s="64"/>
      <c r="ED48" s="64"/>
      <c r="EE48" s="64"/>
      <c r="EF48" s="64"/>
      <c r="EG48" s="64"/>
      <c r="EH48" s="64"/>
      <c r="EI48" s="64"/>
      <c r="EJ48" s="64"/>
      <c r="EK48" s="64"/>
      <c r="EL48" s="64"/>
      <c r="EM48" s="64"/>
      <c r="EN48" s="64"/>
      <c r="EO48" s="64"/>
      <c r="EP48" s="64"/>
      <c r="EQ48" s="64"/>
      <c r="ER48" s="64"/>
      <c r="ES48" s="64"/>
      <c r="ET48" s="64"/>
      <c r="EU48" s="64"/>
      <c r="EV48" s="64"/>
      <c r="EW48" s="64"/>
      <c r="EX48" s="64"/>
      <c r="EY48" s="64"/>
      <c r="EZ48" s="64"/>
      <c r="FA48" s="64"/>
      <c r="FB48" s="64"/>
      <c r="FC48" s="64"/>
      <c r="FD48" s="64"/>
      <c r="FE48" s="64"/>
      <c r="FF48" s="64"/>
      <c r="FG48" s="64"/>
      <c r="FH48" s="64"/>
      <c r="FI48" s="64"/>
      <c r="FJ48" s="64"/>
      <c r="FK48" s="64"/>
      <c r="FL48" s="64"/>
      <c r="FM48" s="64"/>
      <c r="FN48" s="64"/>
      <c r="FO48" s="64"/>
      <c r="FP48" s="64"/>
      <c r="FQ48" s="64"/>
      <c r="FR48" s="64"/>
      <c r="FS48" s="64"/>
      <c r="FT48" s="64"/>
      <c r="FU48" s="64"/>
      <c r="FV48" s="64"/>
      <c r="FW48" s="64"/>
      <c r="FX48" s="64"/>
      <c r="FY48" s="64"/>
      <c r="FZ48" s="64"/>
      <c r="GA48" s="64"/>
      <c r="GB48" s="64"/>
      <c r="GC48" s="64"/>
      <c r="GD48" s="64"/>
      <c r="GE48" s="64"/>
      <c r="GF48" s="64"/>
      <c r="GG48" s="64"/>
      <c r="GH48" s="64"/>
      <c r="GI48" s="64"/>
      <c r="GJ48" s="64"/>
      <c r="GK48" s="64"/>
      <c r="GL48" s="64"/>
      <c r="GM48" s="64"/>
      <c r="GN48" s="64"/>
      <c r="GO48" s="64"/>
      <c r="GP48" s="64"/>
      <c r="GQ48" s="64"/>
      <c r="GR48" s="64"/>
      <c r="GS48" s="64"/>
      <c r="GT48" s="64"/>
      <c r="GU48" s="64"/>
      <c r="GV48" s="64"/>
      <c r="GW48" s="64"/>
      <c r="GX48" s="64"/>
      <c r="GY48" s="64"/>
      <c r="GZ48" s="64"/>
      <c r="HA48" s="64"/>
      <c r="HB48" s="64"/>
      <c r="HC48" s="64"/>
      <c r="HD48" s="64"/>
      <c r="HE48" s="64"/>
      <c r="HF48" s="64"/>
      <c r="HG48" s="64"/>
      <c r="HH48" s="64"/>
      <c r="HI48" s="64"/>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4"/>
      <c r="IK48" s="64"/>
      <c r="IL48" s="64"/>
      <c r="IM48" s="64"/>
      <c r="IN48" s="64"/>
      <c r="IO48" s="64"/>
      <c r="IP48" s="64"/>
      <c r="IQ48" s="64"/>
      <c r="IR48" s="64"/>
      <c r="IS48" s="64"/>
      <c r="IT48" s="64"/>
      <c r="IU48" s="64"/>
      <c r="IV48" s="64"/>
    </row>
    <row r="49" spans="1:256" ht="12.95" customHeight="1">
      <c r="A49" s="234" t="s">
        <v>1851</v>
      </c>
      <c r="B49" s="354" t="s">
        <v>2431</v>
      </c>
      <c r="C49" s="64" t="s">
        <v>2432</v>
      </c>
      <c r="D49" s="347" t="s">
        <v>2084</v>
      </c>
      <c r="E49" s="359">
        <f>Sch.14!J93</f>
        <v>0</v>
      </c>
      <c r="F49" s="391">
        <f>+Sch.14!D93</f>
        <v>0</v>
      </c>
      <c r="G49" s="358">
        <f t="shared" si="2"/>
        <v>0</v>
      </c>
      <c r="I49" s="1014"/>
      <c r="J49" s="1288"/>
      <c r="K49" s="1287"/>
      <c r="L49" s="1287"/>
      <c r="M49" s="1287"/>
      <c r="N49" s="1287"/>
      <c r="O49" s="64"/>
      <c r="P49" s="64"/>
      <c r="Q49" s="64"/>
      <c r="R49" s="64"/>
      <c r="S49" s="64"/>
      <c r="T49" s="64"/>
      <c r="U49" s="64"/>
      <c r="V49" s="64"/>
      <c r="W49" s="64"/>
      <c r="X49" s="64"/>
      <c r="Y49" s="64"/>
      <c r="Z49" s="64"/>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4"/>
      <c r="CP49" s="64"/>
      <c r="CQ49" s="64"/>
      <c r="CR49" s="64"/>
      <c r="CS49" s="64"/>
      <c r="CT49" s="64"/>
      <c r="CU49" s="64"/>
      <c r="CV49" s="64"/>
      <c r="CW49" s="64"/>
      <c r="CX49" s="64"/>
      <c r="CY49" s="64"/>
      <c r="CZ49" s="64"/>
      <c r="DA49" s="64"/>
      <c r="DB49" s="64"/>
      <c r="DC49" s="64"/>
      <c r="DD49" s="64"/>
      <c r="DE49" s="64"/>
      <c r="DF49" s="64"/>
      <c r="DG49" s="64"/>
      <c r="DH49" s="64"/>
      <c r="DI49" s="64"/>
      <c r="DJ49" s="64"/>
      <c r="DK49" s="64"/>
      <c r="DL49" s="64"/>
      <c r="DM49" s="64"/>
      <c r="DN49" s="64"/>
      <c r="DO49" s="64"/>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4"/>
      <c r="EQ49" s="64"/>
      <c r="ER49" s="64"/>
      <c r="ES49" s="64"/>
      <c r="ET49" s="64"/>
      <c r="EU49" s="64"/>
      <c r="EV49" s="64"/>
      <c r="EW49" s="64"/>
      <c r="EX49" s="64"/>
      <c r="EY49" s="64"/>
      <c r="EZ49" s="64"/>
      <c r="FA49" s="64"/>
      <c r="FB49" s="64"/>
      <c r="FC49" s="64"/>
      <c r="FD49" s="64"/>
      <c r="FE49" s="64"/>
      <c r="FF49" s="64"/>
      <c r="FG49" s="64"/>
      <c r="FH49" s="64"/>
      <c r="FI49" s="64"/>
      <c r="FJ49" s="64"/>
      <c r="FK49" s="64"/>
      <c r="FL49" s="64"/>
      <c r="FM49" s="64"/>
      <c r="FN49" s="64"/>
      <c r="FO49" s="64"/>
      <c r="FP49" s="64"/>
      <c r="FQ49" s="64"/>
      <c r="FR49" s="64"/>
      <c r="FS49" s="64"/>
      <c r="FT49" s="64"/>
      <c r="FU49" s="64"/>
      <c r="FV49" s="64"/>
      <c r="FW49" s="64"/>
      <c r="FX49" s="64"/>
      <c r="FY49" s="64"/>
      <c r="FZ49" s="64"/>
      <c r="GA49" s="64"/>
      <c r="GB49" s="64"/>
      <c r="GC49" s="64"/>
      <c r="GD49" s="64"/>
      <c r="GE49" s="64"/>
      <c r="GF49" s="64"/>
      <c r="GG49" s="64"/>
      <c r="GH49" s="64"/>
      <c r="GI49" s="64"/>
      <c r="GJ49" s="64"/>
      <c r="GK49" s="64"/>
      <c r="GL49" s="64"/>
      <c r="GM49" s="64"/>
      <c r="GN49" s="64"/>
      <c r="GO49" s="64"/>
      <c r="GP49" s="64"/>
      <c r="GQ49" s="64"/>
      <c r="GR49" s="64"/>
      <c r="GS49" s="64"/>
      <c r="GT49" s="64"/>
      <c r="GU49" s="64"/>
      <c r="GV49" s="64"/>
      <c r="GW49" s="64"/>
      <c r="GX49" s="64"/>
      <c r="GY49" s="64"/>
      <c r="GZ49" s="64"/>
      <c r="HA49" s="64"/>
      <c r="HB49" s="64"/>
      <c r="HC49" s="64"/>
      <c r="HD49" s="64"/>
      <c r="HE49" s="64"/>
      <c r="HF49" s="64"/>
      <c r="HG49" s="64"/>
      <c r="HH49" s="64"/>
      <c r="HI49" s="64"/>
      <c r="HJ49" s="64"/>
      <c r="HK49" s="64"/>
      <c r="HL49" s="64"/>
      <c r="HM49" s="64"/>
      <c r="HN49" s="64"/>
      <c r="HO49" s="64"/>
      <c r="HP49" s="64"/>
      <c r="HQ49" s="64"/>
      <c r="HR49" s="64"/>
      <c r="HS49" s="64"/>
      <c r="HT49" s="64"/>
      <c r="HU49" s="64"/>
      <c r="HV49" s="64"/>
      <c r="HW49" s="64"/>
      <c r="HX49" s="64"/>
      <c r="HY49" s="64"/>
      <c r="HZ49" s="64"/>
      <c r="IA49" s="64"/>
      <c r="IB49" s="64"/>
      <c r="IC49" s="64"/>
      <c r="ID49" s="64"/>
      <c r="IE49" s="64"/>
      <c r="IF49" s="64"/>
      <c r="IG49" s="64"/>
      <c r="IH49" s="64"/>
      <c r="II49" s="64"/>
      <c r="IJ49" s="64"/>
      <c r="IK49" s="64"/>
      <c r="IL49" s="64"/>
      <c r="IM49" s="64"/>
      <c r="IN49" s="64"/>
      <c r="IO49" s="64"/>
      <c r="IP49" s="64"/>
      <c r="IQ49" s="64"/>
      <c r="IR49" s="64"/>
      <c r="IS49" s="64"/>
      <c r="IT49" s="64"/>
      <c r="IU49" s="64"/>
      <c r="IV49" s="64"/>
    </row>
    <row r="50" spans="1:256" ht="12.95" customHeight="1">
      <c r="A50" s="234" t="s">
        <v>1852</v>
      </c>
      <c r="B50" s="354" t="s">
        <v>2433</v>
      </c>
      <c r="C50" s="64" t="s">
        <v>2434</v>
      </c>
      <c r="D50" s="347" t="s">
        <v>2084</v>
      </c>
      <c r="E50" s="359">
        <f>Sch.14!J94</f>
        <v>762389863.91000009</v>
      </c>
      <c r="F50" s="1441">
        <f>+Sch.14!D94</f>
        <v>699165640.73000002</v>
      </c>
      <c r="G50" s="358">
        <f t="shared" si="2"/>
        <v>63224223.180000067</v>
      </c>
      <c r="I50" s="1014"/>
      <c r="J50" s="1288"/>
      <c r="K50" s="1287"/>
      <c r="L50" s="1287"/>
      <c r="M50" s="1287"/>
      <c r="N50" s="1287"/>
      <c r="O50" s="64"/>
      <c r="P50" s="64"/>
      <c r="Q50" s="64"/>
      <c r="R50" s="64"/>
      <c r="S50" s="64"/>
      <c r="T50" s="64"/>
      <c r="U50" s="64"/>
      <c r="V50" s="64"/>
      <c r="W50" s="64"/>
      <c r="X50" s="64"/>
      <c r="Y50" s="64"/>
      <c r="Z50" s="64"/>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64"/>
      <c r="BZ50" s="64"/>
      <c r="CA50" s="64"/>
      <c r="CB50" s="64"/>
      <c r="CC50" s="64"/>
      <c r="CD50" s="64"/>
      <c r="CE50" s="64"/>
      <c r="CF50" s="64"/>
      <c r="CG50" s="64"/>
      <c r="CH50" s="64"/>
      <c r="CI50" s="64"/>
      <c r="CJ50" s="64"/>
      <c r="CK50" s="64"/>
      <c r="CL50" s="64"/>
      <c r="CM50" s="64"/>
      <c r="CN50" s="64"/>
      <c r="CO50" s="64"/>
      <c r="CP50" s="64"/>
      <c r="CQ50" s="64"/>
      <c r="CR50" s="64"/>
      <c r="CS50" s="64"/>
      <c r="CT50" s="64"/>
      <c r="CU50" s="64"/>
      <c r="CV50" s="64"/>
      <c r="CW50" s="64"/>
      <c r="CX50" s="64"/>
      <c r="CY50" s="64"/>
      <c r="CZ50" s="64"/>
      <c r="DA50" s="64"/>
      <c r="DB50" s="64"/>
      <c r="DC50" s="64"/>
      <c r="DD50" s="64"/>
      <c r="DE50" s="64"/>
      <c r="DF50" s="64"/>
      <c r="DG50" s="64"/>
      <c r="DH50" s="64"/>
      <c r="DI50" s="64"/>
      <c r="DJ50" s="64"/>
      <c r="DK50" s="64"/>
      <c r="DL50" s="64"/>
      <c r="DM50" s="64"/>
      <c r="DN50" s="64"/>
      <c r="DO50" s="64"/>
      <c r="DP50" s="64"/>
      <c r="DQ50" s="64"/>
      <c r="DR50" s="64"/>
      <c r="DS50" s="64"/>
      <c r="DT50" s="64"/>
      <c r="DU50" s="64"/>
      <c r="DV50" s="64"/>
      <c r="DW50" s="64"/>
      <c r="DX50" s="64"/>
      <c r="DY50" s="64"/>
      <c r="DZ50" s="64"/>
      <c r="EA50" s="64"/>
      <c r="EB50" s="64"/>
      <c r="EC50" s="64"/>
      <c r="ED50" s="64"/>
      <c r="EE50" s="64"/>
      <c r="EF50" s="64"/>
      <c r="EG50" s="64"/>
      <c r="EH50" s="64"/>
      <c r="EI50" s="64"/>
      <c r="EJ50" s="64"/>
      <c r="EK50" s="64"/>
      <c r="EL50" s="64"/>
      <c r="EM50" s="64"/>
      <c r="EN50" s="64"/>
      <c r="EO50" s="64"/>
      <c r="EP50" s="64"/>
      <c r="EQ50" s="64"/>
      <c r="ER50" s="64"/>
      <c r="ES50" s="64"/>
      <c r="ET50" s="64"/>
      <c r="EU50" s="64"/>
      <c r="EV50" s="64"/>
      <c r="EW50" s="64"/>
      <c r="EX50" s="64"/>
      <c r="EY50" s="64"/>
      <c r="EZ50" s="64"/>
      <c r="FA50" s="64"/>
      <c r="FB50" s="64"/>
      <c r="FC50" s="64"/>
      <c r="FD50" s="64"/>
      <c r="FE50" s="64"/>
      <c r="FF50" s="64"/>
      <c r="FG50" s="64"/>
      <c r="FH50" s="64"/>
      <c r="FI50" s="64"/>
      <c r="FJ50" s="64"/>
      <c r="FK50" s="64"/>
      <c r="FL50" s="64"/>
      <c r="FM50" s="64"/>
      <c r="FN50" s="64"/>
      <c r="FO50" s="64"/>
      <c r="FP50" s="64"/>
      <c r="FQ50" s="64"/>
      <c r="FR50" s="64"/>
      <c r="FS50" s="64"/>
      <c r="FT50" s="64"/>
      <c r="FU50" s="64"/>
      <c r="FV50" s="64"/>
      <c r="FW50" s="64"/>
      <c r="FX50" s="64"/>
      <c r="FY50" s="64"/>
      <c r="FZ50" s="64"/>
      <c r="GA50" s="64"/>
      <c r="GB50" s="64"/>
      <c r="GC50" s="64"/>
      <c r="GD50" s="64"/>
      <c r="GE50" s="64"/>
      <c r="GF50" s="64"/>
      <c r="GG50" s="64"/>
      <c r="GH50" s="64"/>
      <c r="GI50" s="64"/>
      <c r="GJ50" s="64"/>
      <c r="GK50" s="64"/>
      <c r="GL50" s="64"/>
      <c r="GM50" s="64"/>
      <c r="GN50" s="64"/>
      <c r="GO50" s="64"/>
      <c r="GP50" s="64"/>
      <c r="GQ50" s="64"/>
      <c r="GR50" s="64"/>
      <c r="GS50" s="64"/>
      <c r="GT50" s="64"/>
      <c r="GU50" s="64"/>
      <c r="GV50" s="64"/>
      <c r="GW50" s="64"/>
      <c r="GX50" s="64"/>
      <c r="GY50" s="64"/>
      <c r="GZ50" s="64"/>
      <c r="HA50" s="64"/>
      <c r="HB50" s="64"/>
      <c r="HC50" s="64"/>
      <c r="HD50" s="64"/>
      <c r="HE50" s="64"/>
      <c r="HF50" s="64"/>
      <c r="HG50" s="64"/>
      <c r="HH50" s="64"/>
      <c r="HI50" s="64"/>
      <c r="HJ50" s="64"/>
      <c r="HK50" s="64"/>
      <c r="HL50" s="64"/>
      <c r="HM50" s="64"/>
      <c r="HN50" s="64"/>
      <c r="HO50" s="64"/>
      <c r="HP50" s="64"/>
      <c r="HQ50" s="64"/>
      <c r="HR50" s="64"/>
      <c r="HS50" s="64"/>
      <c r="HT50" s="64"/>
      <c r="HU50" s="64"/>
      <c r="HV50" s="64"/>
      <c r="HW50" s="64"/>
      <c r="HX50" s="64"/>
      <c r="HY50" s="64"/>
      <c r="HZ50" s="64"/>
      <c r="IA50" s="64"/>
      <c r="IB50" s="64"/>
      <c r="IC50" s="64"/>
      <c r="ID50" s="64"/>
      <c r="IE50" s="64"/>
      <c r="IF50" s="64"/>
      <c r="IG50" s="64"/>
      <c r="IH50" s="64"/>
      <c r="II50" s="64"/>
      <c r="IJ50" s="64"/>
      <c r="IK50" s="64"/>
      <c r="IL50" s="64"/>
      <c r="IM50" s="64"/>
      <c r="IN50" s="64"/>
      <c r="IO50" s="64"/>
      <c r="IP50" s="64"/>
      <c r="IQ50" s="64"/>
      <c r="IR50" s="64"/>
      <c r="IS50" s="64"/>
      <c r="IT50" s="64"/>
      <c r="IU50" s="64"/>
      <c r="IV50" s="64"/>
    </row>
    <row r="51" spans="1:256" ht="12.95" customHeight="1">
      <c r="A51" s="234" t="s">
        <v>1856</v>
      </c>
      <c r="B51" s="354" t="s">
        <v>2435</v>
      </c>
      <c r="C51" s="64" t="s">
        <v>2436</v>
      </c>
      <c r="D51" s="347" t="s">
        <v>2084</v>
      </c>
      <c r="E51" s="359">
        <f>SUM(Sch.14!J95:J97)</f>
        <v>0</v>
      </c>
      <c r="F51" s="391">
        <f>+Sch.14!D95+Sch.14!D96+Sch.14!D97</f>
        <v>0</v>
      </c>
      <c r="G51" s="358">
        <f t="shared" si="2"/>
        <v>0</v>
      </c>
      <c r="I51" s="1014"/>
      <c r="J51" s="1288"/>
      <c r="K51" s="1287"/>
      <c r="L51" s="1287"/>
      <c r="M51" s="1287"/>
      <c r="N51" s="1287"/>
      <c r="O51" s="64"/>
      <c r="P51" s="64"/>
      <c r="Q51" s="64"/>
      <c r="R51" s="64"/>
      <c r="S51" s="64"/>
      <c r="T51" s="64"/>
      <c r="U51" s="64"/>
      <c r="V51" s="64"/>
      <c r="W51" s="64"/>
      <c r="X51" s="64"/>
      <c r="Y51" s="64"/>
      <c r="Z51" s="64"/>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4"/>
      <c r="CP51" s="64"/>
      <c r="CQ51" s="64"/>
      <c r="CR51" s="64"/>
      <c r="CS51" s="64"/>
      <c r="CT51" s="64"/>
      <c r="CU51" s="64"/>
      <c r="CV51" s="64"/>
      <c r="CW51" s="64"/>
      <c r="CX51" s="64"/>
      <c r="CY51" s="64"/>
      <c r="CZ51" s="64"/>
      <c r="DA51" s="64"/>
      <c r="DB51" s="64"/>
      <c r="DC51" s="64"/>
      <c r="DD51" s="64"/>
      <c r="DE51" s="64"/>
      <c r="DF51" s="64"/>
      <c r="DG51" s="64"/>
      <c r="DH51" s="64"/>
      <c r="DI51" s="64"/>
      <c r="DJ51" s="64"/>
      <c r="DK51" s="64"/>
      <c r="DL51" s="64"/>
      <c r="DM51" s="64"/>
      <c r="DN51" s="64"/>
      <c r="DO51" s="64"/>
      <c r="DP51" s="64"/>
      <c r="DQ51" s="64"/>
      <c r="DR51" s="64"/>
      <c r="DS51" s="64"/>
      <c r="DT51" s="64"/>
      <c r="DU51" s="64"/>
      <c r="DV51" s="64"/>
      <c r="DW51" s="64"/>
      <c r="DX51" s="64"/>
      <c r="DY51" s="64"/>
      <c r="DZ51" s="64"/>
      <c r="EA51" s="64"/>
      <c r="EB51" s="64"/>
      <c r="EC51" s="64"/>
      <c r="ED51" s="64"/>
      <c r="EE51" s="64"/>
      <c r="EF51" s="64"/>
      <c r="EG51" s="64"/>
      <c r="EH51" s="64"/>
      <c r="EI51" s="64"/>
      <c r="EJ51" s="64"/>
      <c r="EK51" s="64"/>
      <c r="EL51" s="64"/>
      <c r="EM51" s="64"/>
      <c r="EN51" s="64"/>
      <c r="EO51" s="64"/>
      <c r="EP51" s="64"/>
      <c r="EQ51" s="64"/>
      <c r="ER51" s="64"/>
      <c r="ES51" s="64"/>
      <c r="ET51" s="64"/>
      <c r="EU51" s="64"/>
      <c r="EV51" s="64"/>
      <c r="EW51" s="64"/>
      <c r="EX51" s="64"/>
      <c r="EY51" s="64"/>
      <c r="EZ51" s="64"/>
      <c r="FA51" s="64"/>
      <c r="FB51" s="64"/>
      <c r="FC51" s="64"/>
      <c r="FD51" s="64"/>
      <c r="FE51" s="64"/>
      <c r="FF51" s="64"/>
      <c r="FG51" s="64"/>
      <c r="FH51" s="64"/>
      <c r="FI51" s="64"/>
      <c r="FJ51" s="64"/>
      <c r="FK51" s="64"/>
      <c r="FL51" s="64"/>
      <c r="FM51" s="64"/>
      <c r="FN51" s="64"/>
      <c r="FO51" s="64"/>
      <c r="FP51" s="64"/>
      <c r="FQ51" s="64"/>
      <c r="FR51" s="64"/>
      <c r="FS51" s="64"/>
      <c r="FT51" s="64"/>
      <c r="FU51" s="64"/>
      <c r="FV51" s="64"/>
      <c r="FW51" s="64"/>
      <c r="FX51" s="64"/>
      <c r="FY51" s="64"/>
      <c r="FZ51" s="64"/>
      <c r="GA51" s="64"/>
      <c r="GB51" s="64"/>
      <c r="GC51" s="64"/>
      <c r="GD51" s="64"/>
      <c r="GE51" s="64"/>
      <c r="GF51" s="64"/>
      <c r="GG51" s="64"/>
      <c r="GH51" s="64"/>
      <c r="GI51" s="64"/>
      <c r="GJ51" s="64"/>
      <c r="GK51" s="64"/>
      <c r="GL51" s="64"/>
      <c r="GM51" s="64"/>
      <c r="GN51" s="64"/>
      <c r="GO51" s="64"/>
      <c r="GP51" s="64"/>
      <c r="GQ51" s="64"/>
      <c r="GR51" s="64"/>
      <c r="GS51" s="64"/>
      <c r="GT51" s="64"/>
      <c r="GU51" s="64"/>
      <c r="GV51" s="64"/>
      <c r="GW51" s="64"/>
      <c r="GX51" s="64"/>
      <c r="GY51" s="64"/>
      <c r="GZ51" s="64"/>
      <c r="HA51" s="64"/>
      <c r="HB51" s="64"/>
      <c r="HC51" s="64"/>
      <c r="HD51" s="64"/>
      <c r="HE51" s="64"/>
      <c r="HF51" s="64"/>
      <c r="HG51" s="64"/>
      <c r="HH51" s="64"/>
      <c r="HI51" s="64"/>
      <c r="HJ51" s="64"/>
      <c r="HK51" s="64"/>
      <c r="HL51" s="64"/>
      <c r="HM51" s="64"/>
      <c r="HN51" s="64"/>
      <c r="HO51" s="64"/>
      <c r="HP51" s="64"/>
      <c r="HQ51" s="64"/>
      <c r="HR51" s="64"/>
      <c r="HS51" s="64"/>
      <c r="HT51" s="64"/>
      <c r="HU51" s="64"/>
      <c r="HV51" s="64"/>
      <c r="HW51" s="64"/>
      <c r="HX51" s="64"/>
      <c r="HY51" s="64"/>
      <c r="HZ51" s="64"/>
      <c r="IA51" s="64"/>
      <c r="IB51" s="64"/>
      <c r="IC51" s="64"/>
      <c r="ID51" s="64"/>
      <c r="IE51" s="64"/>
      <c r="IF51" s="64"/>
      <c r="IG51" s="64"/>
      <c r="IH51" s="64"/>
      <c r="II51" s="64"/>
      <c r="IJ51" s="64"/>
      <c r="IK51" s="64"/>
      <c r="IL51" s="64"/>
      <c r="IM51" s="64"/>
      <c r="IN51" s="64"/>
      <c r="IO51" s="64"/>
      <c r="IP51" s="64"/>
      <c r="IQ51" s="64"/>
      <c r="IR51" s="64"/>
      <c r="IS51" s="64"/>
      <c r="IT51" s="64"/>
      <c r="IU51" s="64"/>
      <c r="IV51" s="64"/>
    </row>
    <row r="52" spans="1:256" ht="12.95" customHeight="1">
      <c r="A52" s="234" t="s">
        <v>1858</v>
      </c>
      <c r="B52" s="354" t="s">
        <v>2437</v>
      </c>
      <c r="C52" s="64" t="s">
        <v>2438</v>
      </c>
      <c r="D52" s="347" t="s">
        <v>2084</v>
      </c>
      <c r="E52" s="359">
        <f>Sch.14!J98</f>
        <v>151877033.22</v>
      </c>
      <c r="F52" s="1441">
        <f>+Sch.14!D98</f>
        <v>-117274.87</v>
      </c>
      <c r="G52" s="358">
        <f t="shared" si="2"/>
        <v>151994308.09</v>
      </c>
      <c r="I52" s="1014"/>
      <c r="J52" s="1288"/>
      <c r="K52" s="1287"/>
      <c r="L52" s="1287"/>
      <c r="M52" s="1287"/>
      <c r="N52" s="1287"/>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4"/>
      <c r="CP52" s="64"/>
      <c r="CQ52" s="64"/>
      <c r="CR52" s="64"/>
      <c r="CS52" s="64"/>
      <c r="CT52" s="64"/>
      <c r="CU52" s="64"/>
      <c r="CV52" s="64"/>
      <c r="CW52" s="64"/>
      <c r="CX52" s="64"/>
      <c r="CY52" s="64"/>
      <c r="CZ52" s="64"/>
      <c r="DA52" s="64"/>
      <c r="DB52" s="64"/>
      <c r="DC52" s="64"/>
      <c r="DD52" s="64"/>
      <c r="DE52" s="64"/>
      <c r="DF52" s="64"/>
      <c r="DG52" s="64"/>
      <c r="DH52" s="64"/>
      <c r="DI52" s="64"/>
      <c r="DJ52" s="64"/>
      <c r="DK52" s="64"/>
      <c r="DL52" s="64"/>
      <c r="DM52" s="64"/>
      <c r="DN52" s="64"/>
      <c r="DO52" s="64"/>
      <c r="DP52" s="64"/>
      <c r="DQ52" s="64"/>
      <c r="DR52" s="64"/>
      <c r="DS52" s="64"/>
      <c r="DT52" s="64"/>
      <c r="DU52" s="64"/>
      <c r="DV52" s="64"/>
      <c r="DW52" s="64"/>
      <c r="DX52" s="64"/>
      <c r="DY52" s="64"/>
      <c r="DZ52" s="64"/>
      <c r="EA52" s="64"/>
      <c r="EB52" s="64"/>
      <c r="EC52" s="64"/>
      <c r="ED52" s="64"/>
      <c r="EE52" s="64"/>
      <c r="EF52" s="64"/>
      <c r="EG52" s="64"/>
      <c r="EH52" s="64"/>
      <c r="EI52" s="64"/>
      <c r="EJ52" s="64"/>
      <c r="EK52" s="64"/>
      <c r="EL52" s="64"/>
      <c r="EM52" s="64"/>
      <c r="EN52" s="64"/>
      <c r="EO52" s="64"/>
      <c r="EP52" s="64"/>
      <c r="EQ52" s="64"/>
      <c r="ER52" s="64"/>
      <c r="ES52" s="64"/>
      <c r="ET52" s="64"/>
      <c r="EU52" s="64"/>
      <c r="EV52" s="64"/>
      <c r="EW52" s="64"/>
      <c r="EX52" s="64"/>
      <c r="EY52" s="64"/>
      <c r="EZ52" s="64"/>
      <c r="FA52" s="64"/>
      <c r="FB52" s="64"/>
      <c r="FC52" s="64"/>
      <c r="FD52" s="64"/>
      <c r="FE52" s="64"/>
      <c r="FF52" s="64"/>
      <c r="FG52" s="64"/>
      <c r="FH52" s="64"/>
      <c r="FI52" s="64"/>
      <c r="FJ52" s="64"/>
      <c r="FK52" s="64"/>
      <c r="FL52" s="64"/>
      <c r="FM52" s="64"/>
      <c r="FN52" s="64"/>
      <c r="FO52" s="64"/>
      <c r="FP52" s="64"/>
      <c r="FQ52" s="64"/>
      <c r="FR52" s="64"/>
      <c r="FS52" s="64"/>
      <c r="FT52" s="64"/>
      <c r="FU52" s="64"/>
      <c r="FV52" s="64"/>
      <c r="FW52" s="64"/>
      <c r="FX52" s="64"/>
      <c r="FY52" s="64"/>
      <c r="FZ52" s="64"/>
      <c r="GA52" s="64"/>
      <c r="GB52" s="64"/>
      <c r="GC52" s="64"/>
      <c r="GD52" s="64"/>
      <c r="GE52" s="64"/>
      <c r="GF52" s="64"/>
      <c r="GG52" s="64"/>
      <c r="GH52" s="64"/>
      <c r="GI52" s="64"/>
      <c r="GJ52" s="64"/>
      <c r="GK52" s="64"/>
      <c r="GL52" s="64"/>
      <c r="GM52" s="64"/>
      <c r="GN52" s="64"/>
      <c r="GO52" s="64"/>
      <c r="GP52" s="64"/>
      <c r="GQ52" s="64"/>
      <c r="GR52" s="64"/>
      <c r="GS52" s="64"/>
      <c r="GT52" s="64"/>
      <c r="GU52" s="64"/>
      <c r="GV52" s="64"/>
      <c r="GW52" s="64"/>
      <c r="GX52" s="64"/>
      <c r="GY52" s="64"/>
      <c r="GZ52" s="64"/>
      <c r="HA52" s="64"/>
      <c r="HB52" s="64"/>
      <c r="HC52" s="64"/>
      <c r="HD52" s="64"/>
      <c r="HE52" s="64"/>
      <c r="HF52" s="64"/>
      <c r="HG52" s="64"/>
      <c r="HH52" s="64"/>
      <c r="HI52" s="64"/>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4"/>
      <c r="IK52" s="64"/>
      <c r="IL52" s="64"/>
      <c r="IM52" s="64"/>
      <c r="IN52" s="64"/>
      <c r="IO52" s="64"/>
      <c r="IP52" s="64"/>
      <c r="IQ52" s="64"/>
      <c r="IR52" s="64"/>
      <c r="IS52" s="64"/>
      <c r="IT52" s="64"/>
      <c r="IU52" s="64"/>
      <c r="IV52" s="64"/>
    </row>
    <row r="53" spans="1:256" ht="12.95" customHeight="1">
      <c r="A53" s="234" t="s">
        <v>2439</v>
      </c>
      <c r="B53" s="354" t="s">
        <v>2440</v>
      </c>
      <c r="C53" s="64" t="s">
        <v>2441</v>
      </c>
      <c r="D53" s="347" t="s">
        <v>2084</v>
      </c>
      <c r="E53" s="359">
        <f>Sch.14!J99</f>
        <v>0</v>
      </c>
      <c r="F53" s="391">
        <f>+Sch.14!D99</f>
        <v>0</v>
      </c>
      <c r="G53" s="358">
        <f t="shared" si="2"/>
        <v>0</v>
      </c>
      <c r="I53" s="1014"/>
      <c r="J53" s="1288"/>
      <c r="K53" s="1287"/>
      <c r="L53" s="1287"/>
      <c r="M53" s="1287"/>
      <c r="N53" s="1287"/>
      <c r="O53" s="64"/>
      <c r="P53" s="64"/>
      <c r="Q53" s="64"/>
      <c r="R53" s="64"/>
      <c r="S53" s="64"/>
      <c r="T53" s="64"/>
      <c r="U53" s="64"/>
      <c r="V53" s="64"/>
      <c r="W53" s="64"/>
      <c r="X53" s="64"/>
      <c r="Y53" s="64"/>
      <c r="Z53" s="64"/>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4"/>
      <c r="CP53" s="64"/>
      <c r="CQ53" s="64"/>
      <c r="CR53" s="64"/>
      <c r="CS53" s="64"/>
      <c r="CT53" s="64"/>
      <c r="CU53" s="64"/>
      <c r="CV53" s="64"/>
      <c r="CW53" s="64"/>
      <c r="CX53" s="64"/>
      <c r="CY53" s="64"/>
      <c r="CZ53" s="64"/>
      <c r="DA53" s="64"/>
      <c r="DB53" s="64"/>
      <c r="DC53" s="64"/>
      <c r="DD53" s="64"/>
      <c r="DE53" s="64"/>
      <c r="DF53" s="64"/>
      <c r="DG53" s="64"/>
      <c r="DH53" s="64"/>
      <c r="DI53" s="64"/>
      <c r="DJ53" s="64"/>
      <c r="DK53" s="64"/>
      <c r="DL53" s="64"/>
      <c r="DM53" s="64"/>
      <c r="DN53" s="64"/>
      <c r="DO53" s="64"/>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4"/>
      <c r="EQ53" s="64"/>
      <c r="ER53" s="64"/>
      <c r="ES53" s="64"/>
      <c r="ET53" s="64"/>
      <c r="EU53" s="64"/>
      <c r="EV53" s="64"/>
      <c r="EW53" s="64"/>
      <c r="EX53" s="64"/>
      <c r="EY53" s="64"/>
      <c r="EZ53" s="64"/>
      <c r="FA53" s="64"/>
      <c r="FB53" s="64"/>
      <c r="FC53" s="64"/>
      <c r="FD53" s="64"/>
      <c r="FE53" s="64"/>
      <c r="FF53" s="64"/>
      <c r="FG53" s="64"/>
      <c r="FH53" s="64"/>
      <c r="FI53" s="64"/>
      <c r="FJ53" s="64"/>
      <c r="FK53" s="64"/>
      <c r="FL53" s="64"/>
      <c r="FM53" s="64"/>
      <c r="FN53" s="64"/>
      <c r="FO53" s="64"/>
      <c r="FP53" s="64"/>
      <c r="FQ53" s="64"/>
      <c r="FR53" s="64"/>
      <c r="FS53" s="64"/>
      <c r="FT53" s="64"/>
      <c r="FU53" s="64"/>
      <c r="FV53" s="64"/>
      <c r="FW53" s="64"/>
      <c r="FX53" s="64"/>
      <c r="FY53" s="64"/>
      <c r="FZ53" s="64"/>
      <c r="GA53" s="64"/>
      <c r="GB53" s="64"/>
      <c r="GC53" s="64"/>
      <c r="GD53" s="64"/>
      <c r="GE53" s="64"/>
      <c r="GF53" s="64"/>
      <c r="GG53" s="64"/>
      <c r="GH53" s="64"/>
      <c r="GI53" s="64"/>
      <c r="GJ53" s="64"/>
      <c r="GK53" s="64"/>
      <c r="GL53" s="64"/>
      <c r="GM53" s="64"/>
      <c r="GN53" s="64"/>
      <c r="GO53" s="64"/>
      <c r="GP53" s="64"/>
      <c r="GQ53" s="64"/>
      <c r="GR53" s="64"/>
      <c r="GS53" s="64"/>
      <c r="GT53" s="64"/>
      <c r="GU53" s="64"/>
      <c r="GV53" s="64"/>
      <c r="GW53" s="64"/>
      <c r="GX53" s="64"/>
      <c r="GY53" s="64"/>
      <c r="GZ53" s="64"/>
      <c r="HA53" s="64"/>
      <c r="HB53" s="64"/>
      <c r="HC53" s="64"/>
      <c r="HD53" s="64"/>
      <c r="HE53" s="64"/>
      <c r="HF53" s="64"/>
      <c r="HG53" s="64"/>
      <c r="HH53" s="64"/>
      <c r="HI53" s="64"/>
      <c r="HJ53" s="64"/>
      <c r="HK53" s="64"/>
      <c r="HL53" s="64"/>
      <c r="HM53" s="64"/>
      <c r="HN53" s="64"/>
      <c r="HO53" s="64"/>
      <c r="HP53" s="64"/>
      <c r="HQ53" s="64"/>
      <c r="HR53" s="64"/>
      <c r="HS53" s="64"/>
      <c r="HT53" s="64"/>
      <c r="HU53" s="64"/>
      <c r="HV53" s="64"/>
      <c r="HW53" s="64"/>
      <c r="HX53" s="64"/>
      <c r="HY53" s="64"/>
      <c r="HZ53" s="64"/>
      <c r="IA53" s="64"/>
      <c r="IB53" s="64"/>
      <c r="IC53" s="64"/>
      <c r="ID53" s="64"/>
      <c r="IE53" s="64"/>
      <c r="IF53" s="64"/>
      <c r="IG53" s="64"/>
      <c r="IH53" s="64"/>
      <c r="II53" s="64"/>
      <c r="IJ53" s="64"/>
      <c r="IK53" s="64"/>
      <c r="IL53" s="64"/>
      <c r="IM53" s="64"/>
      <c r="IN53" s="64"/>
      <c r="IO53" s="64"/>
      <c r="IP53" s="64"/>
      <c r="IQ53" s="64"/>
      <c r="IR53" s="64"/>
      <c r="IS53" s="64"/>
      <c r="IT53" s="64"/>
      <c r="IU53" s="64"/>
      <c r="IV53" s="64"/>
    </row>
    <row r="54" spans="1:256" ht="12.95" customHeight="1">
      <c r="A54" s="234" t="s">
        <v>2442</v>
      </c>
      <c r="B54" s="354"/>
      <c r="C54" s="350" t="s">
        <v>2443</v>
      </c>
      <c r="D54" s="360"/>
      <c r="E54" s="362">
        <f>SUM(E47:E53)</f>
        <v>31078354729.5</v>
      </c>
      <c r="F54" s="362">
        <f>SUM(F47:F53)</f>
        <v>29932289434.68</v>
      </c>
      <c r="G54" s="363">
        <f>SUM(G47:G53)</f>
        <v>1146065294.8199992</v>
      </c>
      <c r="H54" s="424"/>
      <c r="I54" s="1014"/>
      <c r="J54" s="1287"/>
      <c r="K54" s="1287"/>
      <c r="L54" s="1287"/>
      <c r="M54" s="1287"/>
      <c r="N54" s="1287"/>
      <c r="O54" s="64"/>
      <c r="P54" s="64"/>
      <c r="Q54" s="64"/>
      <c r="R54" s="64"/>
      <c r="S54" s="64"/>
      <c r="T54" s="64"/>
      <c r="U54" s="64"/>
      <c r="V54" s="64"/>
      <c r="W54" s="64"/>
      <c r="X54" s="64"/>
      <c r="Y54" s="64"/>
      <c r="Z54" s="64"/>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4"/>
      <c r="CP54" s="64"/>
      <c r="CQ54" s="64"/>
      <c r="CR54" s="64"/>
      <c r="CS54" s="64"/>
      <c r="CT54" s="64"/>
      <c r="CU54" s="64"/>
      <c r="CV54" s="64"/>
      <c r="CW54" s="64"/>
      <c r="CX54" s="64"/>
      <c r="CY54" s="64"/>
      <c r="CZ54" s="64"/>
      <c r="DA54" s="64"/>
      <c r="DB54" s="64"/>
      <c r="DC54" s="64"/>
      <c r="DD54" s="64"/>
      <c r="DE54" s="64"/>
      <c r="DF54" s="64"/>
      <c r="DG54" s="64"/>
      <c r="DH54" s="64"/>
      <c r="DI54" s="64"/>
      <c r="DJ54" s="64"/>
      <c r="DK54" s="64"/>
      <c r="DL54" s="64"/>
      <c r="DM54" s="64"/>
      <c r="DN54" s="64"/>
      <c r="DO54" s="64"/>
      <c r="DP54" s="64"/>
      <c r="DQ54" s="64"/>
      <c r="DR54" s="64"/>
      <c r="DS54" s="64"/>
      <c r="DT54" s="64"/>
      <c r="DU54" s="64"/>
      <c r="DV54" s="64"/>
      <c r="DW54" s="64"/>
      <c r="DX54" s="64"/>
      <c r="DY54" s="64"/>
      <c r="DZ54" s="64"/>
      <c r="EA54" s="64"/>
      <c r="EB54" s="64"/>
      <c r="EC54" s="64"/>
      <c r="ED54" s="64"/>
      <c r="EE54" s="64"/>
      <c r="EF54" s="64"/>
      <c r="EG54" s="64"/>
      <c r="EH54" s="64"/>
      <c r="EI54" s="64"/>
      <c r="EJ54" s="64"/>
      <c r="EK54" s="64"/>
      <c r="EL54" s="64"/>
      <c r="EM54" s="64"/>
      <c r="EN54" s="64"/>
      <c r="EO54" s="64"/>
      <c r="EP54" s="64"/>
      <c r="EQ54" s="64"/>
      <c r="ER54" s="64"/>
      <c r="ES54" s="64"/>
      <c r="ET54" s="64"/>
      <c r="EU54" s="64"/>
      <c r="EV54" s="64"/>
      <c r="EW54" s="64"/>
      <c r="EX54" s="64"/>
      <c r="EY54" s="64"/>
      <c r="EZ54" s="64"/>
      <c r="FA54" s="64"/>
      <c r="FB54" s="64"/>
      <c r="FC54" s="64"/>
      <c r="FD54" s="64"/>
      <c r="FE54" s="64"/>
      <c r="FF54" s="64"/>
      <c r="FG54" s="64"/>
      <c r="FH54" s="64"/>
      <c r="FI54" s="64"/>
      <c r="FJ54" s="64"/>
      <c r="FK54" s="64"/>
      <c r="FL54" s="64"/>
      <c r="FM54" s="64"/>
      <c r="FN54" s="64"/>
      <c r="FO54" s="64"/>
      <c r="FP54" s="64"/>
      <c r="FQ54" s="64"/>
      <c r="FR54" s="64"/>
      <c r="FS54" s="64"/>
      <c r="FT54" s="64"/>
      <c r="FU54" s="64"/>
      <c r="FV54" s="64"/>
      <c r="FW54" s="64"/>
      <c r="FX54" s="64"/>
      <c r="FY54" s="64"/>
      <c r="FZ54" s="64"/>
      <c r="GA54" s="64"/>
      <c r="GB54" s="64"/>
      <c r="GC54" s="64"/>
      <c r="GD54" s="64"/>
      <c r="GE54" s="64"/>
      <c r="GF54" s="64"/>
      <c r="GG54" s="64"/>
      <c r="GH54" s="64"/>
      <c r="GI54" s="64"/>
      <c r="GJ54" s="64"/>
      <c r="GK54" s="64"/>
      <c r="GL54" s="64"/>
      <c r="GM54" s="64"/>
      <c r="GN54" s="64"/>
      <c r="GO54" s="64"/>
      <c r="GP54" s="64"/>
      <c r="GQ54" s="64"/>
      <c r="GR54" s="64"/>
      <c r="GS54" s="64"/>
      <c r="GT54" s="64"/>
      <c r="GU54" s="64"/>
      <c r="GV54" s="64"/>
      <c r="GW54" s="64"/>
      <c r="GX54" s="64"/>
      <c r="GY54" s="64"/>
      <c r="GZ54" s="64"/>
      <c r="HA54" s="64"/>
      <c r="HB54" s="64"/>
      <c r="HC54" s="64"/>
      <c r="HD54" s="64"/>
      <c r="HE54" s="64"/>
      <c r="HF54" s="64"/>
      <c r="HG54" s="64"/>
      <c r="HH54" s="64"/>
      <c r="HI54" s="64"/>
      <c r="HJ54" s="64"/>
      <c r="HK54" s="64"/>
      <c r="HL54" s="64"/>
      <c r="HM54" s="64"/>
      <c r="HN54" s="64"/>
      <c r="HO54" s="64"/>
      <c r="HP54" s="64"/>
      <c r="HQ54" s="64"/>
      <c r="HR54" s="64"/>
      <c r="HS54" s="64"/>
      <c r="HT54" s="64"/>
      <c r="HU54" s="64"/>
      <c r="HV54" s="64"/>
      <c r="HW54" s="64"/>
      <c r="HX54" s="64"/>
      <c r="HY54" s="64"/>
      <c r="HZ54" s="64"/>
      <c r="IA54" s="64"/>
      <c r="IB54" s="64"/>
      <c r="IC54" s="64"/>
      <c r="ID54" s="64"/>
      <c r="IE54" s="64"/>
      <c r="IF54" s="64"/>
      <c r="IG54" s="64"/>
      <c r="IH54" s="64"/>
      <c r="II54" s="64"/>
      <c r="IJ54" s="64"/>
      <c r="IK54" s="64"/>
      <c r="IL54" s="64"/>
      <c r="IM54" s="64"/>
      <c r="IN54" s="64"/>
      <c r="IO54" s="64"/>
      <c r="IP54" s="64"/>
      <c r="IQ54" s="64"/>
      <c r="IR54" s="64"/>
      <c r="IS54" s="64"/>
      <c r="IT54" s="64"/>
      <c r="IU54" s="64"/>
      <c r="IV54" s="64"/>
    </row>
    <row r="55" spans="1:256" ht="12.95" customHeight="1">
      <c r="A55" s="234" t="s">
        <v>2444</v>
      </c>
      <c r="B55" s="354" t="s">
        <v>2445</v>
      </c>
      <c r="C55" s="64" t="s">
        <v>2446</v>
      </c>
      <c r="D55" s="347" t="s">
        <v>2101</v>
      </c>
      <c r="E55" s="359">
        <f>Sch.19!N63</f>
        <v>19272766538.379997</v>
      </c>
      <c r="F55" s="359">
        <f>+Sch.19!E63</f>
        <v>18470566374.709999</v>
      </c>
      <c r="G55" s="358">
        <f>E55-F55</f>
        <v>802200163.66999817</v>
      </c>
      <c r="I55" s="1014"/>
      <c r="J55" s="1288"/>
      <c r="K55" s="1287"/>
      <c r="L55" s="1287"/>
      <c r="M55" s="1287"/>
      <c r="N55" s="1287"/>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4"/>
      <c r="CP55" s="64"/>
      <c r="CQ55" s="64"/>
      <c r="CR55" s="64"/>
      <c r="CS55" s="64"/>
      <c r="CT55" s="64"/>
      <c r="CU55" s="64"/>
      <c r="CV55" s="64"/>
      <c r="CW55" s="64"/>
      <c r="CX55" s="64"/>
      <c r="CY55" s="64"/>
      <c r="CZ55" s="64"/>
      <c r="DA55" s="64"/>
      <c r="DB55" s="64"/>
      <c r="DC55" s="64"/>
      <c r="DD55" s="64"/>
      <c r="DE55" s="64"/>
      <c r="DF55" s="64"/>
      <c r="DG55" s="64"/>
      <c r="DH55" s="64"/>
      <c r="DI55" s="64"/>
      <c r="DJ55" s="64"/>
      <c r="DK55" s="64"/>
      <c r="DL55" s="64"/>
      <c r="DM55" s="64"/>
      <c r="DN55" s="64"/>
      <c r="DO55" s="64"/>
      <c r="DP55" s="64"/>
      <c r="DQ55" s="64"/>
      <c r="DR55" s="64"/>
      <c r="DS55" s="64"/>
      <c r="DT55" s="64"/>
      <c r="DU55" s="64"/>
      <c r="DV55" s="64"/>
      <c r="DW55" s="64"/>
      <c r="DX55" s="64"/>
      <c r="DY55" s="64"/>
      <c r="DZ55" s="64"/>
      <c r="EA55" s="64"/>
      <c r="EB55" s="64"/>
      <c r="EC55" s="64"/>
      <c r="ED55" s="64"/>
      <c r="EE55" s="64"/>
      <c r="EF55" s="64"/>
      <c r="EG55" s="64"/>
      <c r="EH55" s="64"/>
      <c r="EI55" s="64"/>
      <c r="EJ55" s="64"/>
      <c r="EK55" s="64"/>
      <c r="EL55" s="64"/>
      <c r="EM55" s="64"/>
      <c r="EN55" s="64"/>
      <c r="EO55" s="64"/>
      <c r="EP55" s="64"/>
      <c r="EQ55" s="64"/>
      <c r="ER55" s="64"/>
      <c r="ES55" s="64"/>
      <c r="ET55" s="64"/>
      <c r="EU55" s="64"/>
      <c r="EV55" s="64"/>
      <c r="EW55" s="64"/>
      <c r="EX55" s="64"/>
      <c r="EY55" s="64"/>
      <c r="EZ55" s="64"/>
      <c r="FA55" s="64"/>
      <c r="FB55" s="64"/>
      <c r="FC55" s="64"/>
      <c r="FD55" s="64"/>
      <c r="FE55" s="64"/>
      <c r="FF55" s="64"/>
      <c r="FG55" s="64"/>
      <c r="FH55" s="64"/>
      <c r="FI55" s="64"/>
      <c r="FJ55" s="64"/>
      <c r="FK55" s="64"/>
      <c r="FL55" s="64"/>
      <c r="FM55" s="64"/>
      <c r="FN55" s="64"/>
      <c r="FO55" s="64"/>
      <c r="FP55" s="64"/>
      <c r="FQ55" s="64"/>
      <c r="FR55" s="64"/>
      <c r="FS55" s="64"/>
      <c r="FT55" s="64"/>
      <c r="FU55" s="64"/>
      <c r="FV55" s="64"/>
      <c r="FW55" s="64"/>
      <c r="FX55" s="64"/>
      <c r="FY55" s="64"/>
      <c r="FZ55" s="64"/>
      <c r="GA55" s="64"/>
      <c r="GB55" s="64"/>
      <c r="GC55" s="64"/>
      <c r="GD55" s="64"/>
      <c r="GE55" s="64"/>
      <c r="GF55" s="64"/>
      <c r="GG55" s="64"/>
      <c r="GH55" s="64"/>
      <c r="GI55" s="64"/>
      <c r="GJ55" s="64"/>
      <c r="GK55" s="64"/>
      <c r="GL55" s="64"/>
      <c r="GM55" s="64"/>
      <c r="GN55" s="64"/>
      <c r="GO55" s="64"/>
      <c r="GP55" s="64"/>
      <c r="GQ55" s="64"/>
      <c r="GR55" s="64"/>
      <c r="GS55" s="64"/>
      <c r="GT55" s="64"/>
      <c r="GU55" s="64"/>
      <c r="GV55" s="64"/>
      <c r="GW55" s="64"/>
      <c r="GX55" s="64"/>
      <c r="GY55" s="64"/>
      <c r="GZ55" s="64"/>
      <c r="HA55" s="64"/>
      <c r="HB55" s="64"/>
      <c r="HC55" s="64"/>
      <c r="HD55" s="64"/>
      <c r="HE55" s="64"/>
      <c r="HF55" s="64"/>
      <c r="HG55" s="64"/>
      <c r="HH55" s="64"/>
      <c r="HI55" s="64"/>
      <c r="HJ55" s="64"/>
      <c r="HK55" s="64"/>
      <c r="HL55" s="64"/>
      <c r="HM55" s="64"/>
      <c r="HN55" s="64"/>
      <c r="HO55" s="64"/>
      <c r="HP55" s="64"/>
      <c r="HQ55" s="64"/>
      <c r="HR55" s="64"/>
      <c r="HS55" s="64"/>
      <c r="HT55" s="64"/>
      <c r="HU55" s="64"/>
      <c r="HV55" s="64"/>
      <c r="HW55" s="64"/>
      <c r="HX55" s="64"/>
      <c r="HY55" s="64"/>
      <c r="HZ55" s="64"/>
      <c r="IA55" s="64"/>
      <c r="IB55" s="64"/>
      <c r="IC55" s="64"/>
      <c r="ID55" s="64"/>
      <c r="IE55" s="64"/>
      <c r="IF55" s="64"/>
      <c r="IG55" s="64"/>
      <c r="IH55" s="64"/>
      <c r="II55" s="64"/>
      <c r="IJ55" s="64"/>
      <c r="IK55" s="64"/>
      <c r="IL55" s="64"/>
      <c r="IM55" s="64"/>
      <c r="IN55" s="64"/>
      <c r="IO55" s="64"/>
      <c r="IP55" s="64"/>
      <c r="IQ55" s="64"/>
      <c r="IR55" s="64"/>
      <c r="IS55" s="64"/>
      <c r="IT55" s="64"/>
      <c r="IU55" s="64"/>
      <c r="IV55" s="64"/>
    </row>
    <row r="56" spans="1:256" ht="12.95" customHeight="1">
      <c r="A56" s="234" t="s">
        <v>2447</v>
      </c>
      <c r="B56" s="354" t="s">
        <v>2448</v>
      </c>
      <c r="C56" s="64" t="s">
        <v>2449</v>
      </c>
      <c r="D56" s="347" t="s">
        <v>2101</v>
      </c>
      <c r="E56" s="359">
        <f>Sch.19!N69</f>
        <v>975202384.72000003</v>
      </c>
      <c r="F56" s="359">
        <f>+Sch.19!E69</f>
        <v>940971985.88999999</v>
      </c>
      <c r="G56" s="358">
        <f>E56-F56</f>
        <v>34230398.830000043</v>
      </c>
      <c r="I56" s="1014"/>
      <c r="J56" s="1288"/>
      <c r="K56" s="1287"/>
      <c r="L56" s="1287"/>
      <c r="M56" s="1287"/>
      <c r="N56" s="1287"/>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c r="CE56" s="64"/>
      <c r="CF56" s="64"/>
      <c r="CG56" s="64"/>
      <c r="CH56" s="64"/>
      <c r="CI56" s="64"/>
      <c r="CJ56" s="64"/>
      <c r="CK56" s="64"/>
      <c r="CL56" s="64"/>
      <c r="CM56" s="64"/>
      <c r="CN56" s="64"/>
      <c r="CO56" s="64"/>
      <c r="CP56" s="64"/>
      <c r="CQ56" s="64"/>
      <c r="CR56" s="64"/>
      <c r="CS56" s="64"/>
      <c r="CT56" s="64"/>
      <c r="CU56" s="64"/>
      <c r="CV56" s="64"/>
      <c r="CW56" s="64"/>
      <c r="CX56" s="64"/>
      <c r="CY56" s="64"/>
      <c r="CZ56" s="64"/>
      <c r="DA56" s="64"/>
      <c r="DB56" s="64"/>
      <c r="DC56" s="64"/>
      <c r="DD56" s="64"/>
      <c r="DE56" s="64"/>
      <c r="DF56" s="64"/>
      <c r="DG56" s="64"/>
      <c r="DH56" s="64"/>
      <c r="DI56" s="64"/>
      <c r="DJ56" s="64"/>
      <c r="DK56" s="64"/>
      <c r="DL56" s="64"/>
      <c r="DM56" s="64"/>
      <c r="DN56" s="64"/>
      <c r="DO56" s="64"/>
      <c r="DP56" s="64"/>
      <c r="DQ56" s="64"/>
      <c r="DR56" s="64"/>
      <c r="DS56" s="64"/>
      <c r="DT56" s="64"/>
      <c r="DU56" s="64"/>
      <c r="DV56" s="64"/>
      <c r="DW56" s="64"/>
      <c r="DX56" s="64"/>
      <c r="DY56" s="64"/>
      <c r="DZ56" s="64"/>
      <c r="EA56" s="64"/>
      <c r="EB56" s="64"/>
      <c r="EC56" s="64"/>
      <c r="ED56" s="64"/>
      <c r="EE56" s="64"/>
      <c r="EF56" s="64"/>
      <c r="EG56" s="64"/>
      <c r="EH56" s="64"/>
      <c r="EI56" s="64"/>
      <c r="EJ56" s="64"/>
      <c r="EK56" s="64"/>
      <c r="EL56" s="64"/>
      <c r="EM56" s="64"/>
      <c r="EN56" s="64"/>
      <c r="EO56" s="64"/>
      <c r="EP56" s="64"/>
      <c r="EQ56" s="64"/>
      <c r="ER56" s="64"/>
      <c r="ES56" s="64"/>
      <c r="ET56" s="64"/>
      <c r="EU56" s="64"/>
      <c r="EV56" s="64"/>
      <c r="EW56" s="64"/>
      <c r="EX56" s="64"/>
      <c r="EY56" s="64"/>
      <c r="EZ56" s="64"/>
      <c r="FA56" s="64"/>
      <c r="FB56" s="64"/>
      <c r="FC56" s="64"/>
      <c r="FD56" s="64"/>
      <c r="FE56" s="64"/>
      <c r="FF56" s="64"/>
      <c r="FG56" s="64"/>
      <c r="FH56" s="64"/>
      <c r="FI56" s="64"/>
      <c r="FJ56" s="64"/>
      <c r="FK56" s="64"/>
      <c r="FL56" s="64"/>
      <c r="FM56" s="64"/>
      <c r="FN56" s="64"/>
      <c r="FO56" s="64"/>
      <c r="FP56" s="64"/>
      <c r="FQ56" s="64"/>
      <c r="FR56" s="64"/>
      <c r="FS56" s="64"/>
      <c r="FT56" s="64"/>
      <c r="FU56" s="64"/>
      <c r="FV56" s="64"/>
      <c r="FW56" s="64"/>
      <c r="FX56" s="64"/>
      <c r="FY56" s="64"/>
      <c r="FZ56" s="64"/>
      <c r="GA56" s="64"/>
      <c r="GB56" s="64"/>
      <c r="GC56" s="64"/>
      <c r="GD56" s="64"/>
      <c r="GE56" s="64"/>
      <c r="GF56" s="64"/>
      <c r="GG56" s="64"/>
      <c r="GH56" s="64"/>
      <c r="GI56" s="64"/>
      <c r="GJ56" s="64"/>
      <c r="GK56" s="64"/>
      <c r="GL56" s="64"/>
      <c r="GM56" s="64"/>
      <c r="GN56" s="64"/>
      <c r="GO56" s="64"/>
      <c r="GP56" s="64"/>
      <c r="GQ56" s="64"/>
      <c r="GR56" s="64"/>
      <c r="GS56" s="64"/>
      <c r="GT56" s="64"/>
      <c r="GU56" s="64"/>
      <c r="GV56" s="64"/>
      <c r="GW56" s="64"/>
      <c r="GX56" s="64"/>
      <c r="GY56" s="64"/>
      <c r="GZ56" s="64"/>
      <c r="HA56" s="64"/>
      <c r="HB56" s="64"/>
      <c r="HC56" s="64"/>
      <c r="HD56" s="64"/>
      <c r="HE56" s="64"/>
      <c r="HF56" s="64"/>
      <c r="HG56" s="64"/>
      <c r="HH56" s="64"/>
      <c r="HI56" s="64"/>
      <c r="HJ56" s="64"/>
      <c r="HK56" s="64"/>
      <c r="HL56" s="64"/>
      <c r="HM56" s="64"/>
      <c r="HN56" s="64"/>
      <c r="HO56" s="64"/>
      <c r="HP56" s="64"/>
      <c r="HQ56" s="64"/>
      <c r="HR56" s="64"/>
      <c r="HS56" s="64"/>
      <c r="HT56" s="64"/>
      <c r="HU56" s="64"/>
      <c r="HV56" s="64"/>
      <c r="HW56" s="64"/>
      <c r="HX56" s="64"/>
      <c r="HY56" s="64"/>
      <c r="HZ56" s="64"/>
      <c r="IA56" s="64"/>
      <c r="IB56" s="64"/>
      <c r="IC56" s="64"/>
      <c r="ID56" s="64"/>
      <c r="IE56" s="64"/>
      <c r="IF56" s="64"/>
      <c r="IG56" s="64"/>
      <c r="IH56" s="64"/>
      <c r="II56" s="64"/>
      <c r="IJ56" s="64"/>
      <c r="IK56" s="64"/>
      <c r="IL56" s="64"/>
      <c r="IM56" s="64"/>
      <c r="IN56" s="64"/>
      <c r="IO56" s="64"/>
      <c r="IP56" s="64"/>
      <c r="IQ56" s="64"/>
      <c r="IR56" s="64"/>
      <c r="IS56" s="64"/>
      <c r="IT56" s="64"/>
      <c r="IU56" s="64"/>
      <c r="IV56" s="64"/>
    </row>
    <row r="57" spans="1:256" ht="12.95" customHeight="1">
      <c r="A57" s="234" t="s">
        <v>2450</v>
      </c>
      <c r="B57" s="354"/>
      <c r="C57" s="350" t="s">
        <v>2451</v>
      </c>
      <c r="D57" s="360"/>
      <c r="E57" s="362">
        <f>E54-E55-E56</f>
        <v>10830385806.400003</v>
      </c>
      <c r="F57" s="362">
        <f>F54-F55-F56</f>
        <v>10520751074.080002</v>
      </c>
      <c r="G57" s="363">
        <f>G54-G55-G56</f>
        <v>309634732.32000101</v>
      </c>
      <c r="H57" s="424"/>
      <c r="I57" s="1287"/>
      <c r="J57" s="1287"/>
      <c r="K57" s="1287"/>
      <c r="L57" s="1287"/>
      <c r="M57" s="1287"/>
      <c r="N57" s="1287"/>
      <c r="O57" s="64"/>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4"/>
      <c r="BZ57" s="64"/>
      <c r="CA57" s="64"/>
      <c r="CB57" s="64"/>
      <c r="CC57" s="64"/>
      <c r="CD57" s="64"/>
      <c r="CE57" s="64"/>
      <c r="CF57" s="64"/>
      <c r="CG57" s="64"/>
      <c r="CH57" s="64"/>
      <c r="CI57" s="64"/>
      <c r="CJ57" s="64"/>
      <c r="CK57" s="64"/>
      <c r="CL57" s="64"/>
      <c r="CM57" s="64"/>
      <c r="CN57" s="64"/>
      <c r="CO57" s="64"/>
      <c r="CP57" s="64"/>
      <c r="CQ57" s="64"/>
      <c r="CR57" s="64"/>
      <c r="CS57" s="64"/>
      <c r="CT57" s="64"/>
      <c r="CU57" s="64"/>
      <c r="CV57" s="64"/>
      <c r="CW57" s="64"/>
      <c r="CX57" s="64"/>
      <c r="CY57" s="64"/>
      <c r="CZ57" s="64"/>
      <c r="DA57" s="64"/>
      <c r="DB57" s="64"/>
      <c r="DC57" s="64"/>
      <c r="DD57" s="64"/>
      <c r="DE57" s="64"/>
      <c r="DF57" s="64"/>
      <c r="DG57" s="64"/>
      <c r="DH57" s="64"/>
      <c r="DI57" s="64"/>
      <c r="DJ57" s="64"/>
      <c r="DK57" s="64"/>
      <c r="DL57" s="64"/>
      <c r="DM57" s="64"/>
      <c r="DN57" s="64"/>
      <c r="DO57" s="64"/>
      <c r="DP57" s="64"/>
      <c r="DQ57" s="64"/>
      <c r="DR57" s="64"/>
      <c r="DS57" s="64"/>
      <c r="DT57" s="64"/>
      <c r="DU57" s="64"/>
      <c r="DV57" s="64"/>
      <c r="DW57" s="64"/>
      <c r="DX57" s="64"/>
      <c r="DY57" s="64"/>
      <c r="DZ57" s="64"/>
      <c r="EA57" s="64"/>
      <c r="EB57" s="64"/>
      <c r="EC57" s="64"/>
      <c r="ED57" s="64"/>
      <c r="EE57" s="64"/>
      <c r="EF57" s="64"/>
      <c r="EG57" s="64"/>
      <c r="EH57" s="64"/>
      <c r="EI57" s="64"/>
      <c r="EJ57" s="64"/>
      <c r="EK57" s="64"/>
      <c r="EL57" s="64"/>
      <c r="EM57" s="64"/>
      <c r="EN57" s="64"/>
      <c r="EO57" s="64"/>
      <c r="EP57" s="64"/>
      <c r="EQ57" s="64"/>
      <c r="ER57" s="64"/>
      <c r="ES57" s="64"/>
      <c r="ET57" s="64"/>
      <c r="EU57" s="64"/>
      <c r="EV57" s="64"/>
      <c r="EW57" s="64"/>
      <c r="EX57" s="64"/>
      <c r="EY57" s="64"/>
      <c r="EZ57" s="64"/>
      <c r="FA57" s="64"/>
      <c r="FB57" s="64"/>
      <c r="FC57" s="64"/>
      <c r="FD57" s="64"/>
      <c r="FE57" s="64"/>
      <c r="FF57" s="64"/>
      <c r="FG57" s="64"/>
      <c r="FH57" s="64"/>
      <c r="FI57" s="64"/>
      <c r="FJ57" s="64"/>
      <c r="FK57" s="64"/>
      <c r="FL57" s="64"/>
      <c r="FM57" s="64"/>
      <c r="FN57" s="64"/>
      <c r="FO57" s="64"/>
      <c r="FP57" s="64"/>
      <c r="FQ57" s="64"/>
      <c r="FR57" s="64"/>
      <c r="FS57" s="64"/>
      <c r="FT57" s="64"/>
      <c r="FU57" s="64"/>
      <c r="FV57" s="64"/>
      <c r="FW57" s="64"/>
      <c r="FX57" s="64"/>
      <c r="FY57" s="64"/>
      <c r="FZ57" s="64"/>
      <c r="GA57" s="64"/>
      <c r="GB57" s="64"/>
      <c r="GC57" s="64"/>
      <c r="GD57" s="64"/>
      <c r="GE57" s="64"/>
      <c r="GF57" s="64"/>
      <c r="GG57" s="64"/>
      <c r="GH57" s="64"/>
      <c r="GI57" s="64"/>
      <c r="GJ57" s="64"/>
      <c r="GK57" s="64"/>
      <c r="GL57" s="64"/>
      <c r="GM57" s="64"/>
      <c r="GN57" s="64"/>
      <c r="GO57" s="64"/>
      <c r="GP57" s="64"/>
      <c r="GQ57" s="64"/>
      <c r="GR57" s="64"/>
      <c r="GS57" s="64"/>
      <c r="GT57" s="64"/>
      <c r="GU57" s="64"/>
      <c r="GV57" s="64"/>
      <c r="GW57" s="64"/>
      <c r="GX57" s="64"/>
      <c r="GY57" s="64"/>
      <c r="GZ57" s="64"/>
      <c r="HA57" s="64"/>
      <c r="HB57" s="64"/>
      <c r="HC57" s="64"/>
      <c r="HD57" s="64"/>
      <c r="HE57" s="64"/>
      <c r="HF57" s="64"/>
      <c r="HG57" s="64"/>
      <c r="HH57" s="64"/>
      <c r="HI57" s="64"/>
      <c r="HJ57" s="64"/>
      <c r="HK57" s="64"/>
      <c r="HL57" s="64"/>
      <c r="HM57" s="64"/>
      <c r="HN57" s="64"/>
      <c r="HO57" s="64"/>
      <c r="HP57" s="64"/>
      <c r="HQ57" s="64"/>
      <c r="HR57" s="64"/>
      <c r="HS57" s="64"/>
      <c r="HT57" s="64"/>
      <c r="HU57" s="64"/>
      <c r="HV57" s="64"/>
      <c r="HW57" s="64"/>
      <c r="HX57" s="64"/>
      <c r="HY57" s="64"/>
      <c r="HZ57" s="64"/>
      <c r="IA57" s="64"/>
      <c r="IB57" s="64"/>
      <c r="IC57" s="64"/>
      <c r="ID57" s="64"/>
      <c r="IE57" s="64"/>
      <c r="IF57" s="64"/>
      <c r="IG57" s="64"/>
      <c r="IH57" s="64"/>
      <c r="II57" s="64"/>
      <c r="IJ57" s="64"/>
      <c r="IK57" s="64"/>
      <c r="IL57" s="64"/>
      <c r="IM57" s="64"/>
      <c r="IN57" s="64"/>
      <c r="IO57" s="64"/>
      <c r="IP57" s="64"/>
      <c r="IQ57" s="64"/>
      <c r="IR57" s="64"/>
      <c r="IS57" s="64"/>
      <c r="IT57" s="64"/>
      <c r="IU57" s="64"/>
      <c r="IV57" s="64"/>
    </row>
    <row r="58" spans="1:256" ht="21.75" customHeight="1" thickBot="1">
      <c r="A58" s="367" t="s">
        <v>2452</v>
      </c>
      <c r="B58" s="368"/>
      <c r="C58" s="321" t="s">
        <v>2453</v>
      </c>
      <c r="D58" s="315"/>
      <c r="E58" s="369">
        <f>E32+E45+E57</f>
        <v>12459645159.73667</v>
      </c>
      <c r="F58" s="369">
        <f>F32+F45+F57</f>
        <v>12125936771.216669</v>
      </c>
      <c r="G58" s="370">
        <f>+G57+G45+G32+1</f>
        <v>333708390.52000099</v>
      </c>
      <c r="H58" s="418"/>
      <c r="I58" s="1515"/>
      <c r="J58" s="1014"/>
      <c r="K58" s="1014"/>
      <c r="L58" s="1014"/>
      <c r="M58" s="1014"/>
      <c r="N58" s="1014"/>
    </row>
    <row r="59" spans="1:256" ht="21.75" customHeight="1" thickTop="1" thickBot="1">
      <c r="A59" s="371" t="s">
        <v>2454</v>
      </c>
      <c r="B59" s="372"/>
      <c r="C59" s="372"/>
      <c r="D59" s="372"/>
      <c r="E59" s="372"/>
      <c r="F59" s="372"/>
      <c r="G59" s="373"/>
      <c r="H59" s="424"/>
      <c r="I59" s="1014"/>
      <c r="J59" s="1014"/>
      <c r="K59" s="1014"/>
      <c r="L59" s="1014"/>
      <c r="M59" s="1014"/>
      <c r="N59" s="1014"/>
    </row>
    <row r="60" spans="1:256" ht="18.95" customHeight="1">
      <c r="A60" s="2" t="s">
        <v>1285</v>
      </c>
      <c r="D60" s="2" t="s">
        <v>711</v>
      </c>
      <c r="I60" s="1014"/>
      <c r="J60" s="1014"/>
      <c r="K60" s="1014"/>
      <c r="L60" s="1014"/>
      <c r="M60" s="1014"/>
      <c r="N60" s="1014"/>
    </row>
    <row r="61" spans="1:256" ht="18.95" customHeight="1">
      <c r="A61" s="161" t="s">
        <v>79</v>
      </c>
      <c r="B61" s="161"/>
      <c r="C61" s="161"/>
      <c r="D61" s="161"/>
      <c r="E61" s="161"/>
      <c r="F61" s="161"/>
      <c r="G61" s="161"/>
      <c r="I61" s="1014"/>
      <c r="J61" s="1014"/>
      <c r="K61" s="1014"/>
      <c r="L61" s="1014"/>
      <c r="M61" s="1014"/>
      <c r="N61" s="1014"/>
    </row>
    <row r="62" spans="1:256" ht="15.75" thickBot="1">
      <c r="A62" s="64" t="str">
        <f>'Data Sheet'!A50</f>
        <v>Annual Report of VERIZON NEW YORK INC.                                                                 For the period ending DECEMBER 31, 2017</v>
      </c>
      <c r="F62" s="64"/>
      <c r="I62" s="1014"/>
      <c r="J62" s="1014"/>
      <c r="K62" s="1014"/>
      <c r="L62" s="1014"/>
      <c r="M62" s="1014"/>
      <c r="N62" s="1014"/>
    </row>
    <row r="63" spans="1:256" ht="19.899999999999999" customHeight="1">
      <c r="A63" s="266"/>
      <c r="B63" s="374" t="s">
        <v>918</v>
      </c>
      <c r="C63" s="338"/>
      <c r="D63" s="338"/>
      <c r="E63" s="338"/>
      <c r="F63" s="338"/>
      <c r="G63" s="340"/>
      <c r="I63" s="1014"/>
      <c r="J63" s="1014"/>
      <c r="K63" s="1014"/>
      <c r="L63" s="1014"/>
      <c r="M63" s="1014"/>
      <c r="N63" s="1014"/>
    </row>
    <row r="64" spans="1:256" ht="16.899999999999999" customHeight="1">
      <c r="A64" s="154"/>
      <c r="B64" s="70" t="s">
        <v>2455</v>
      </c>
      <c r="C64" s="375"/>
      <c r="D64" s="161"/>
      <c r="E64" s="161"/>
      <c r="F64" s="161"/>
      <c r="G64" s="268"/>
      <c r="I64" s="1014"/>
      <c r="J64" s="1014"/>
      <c r="K64" s="1014"/>
      <c r="L64" s="1014"/>
      <c r="M64" s="1014"/>
      <c r="N64" s="1014"/>
    </row>
    <row r="65" spans="1:256" ht="15.95" customHeight="1">
      <c r="A65" s="345" t="s">
        <v>920</v>
      </c>
      <c r="G65" s="270"/>
      <c r="I65" s="1014"/>
      <c r="J65" s="1014"/>
      <c r="K65" s="1014"/>
      <c r="L65" s="1014"/>
      <c r="M65" s="1014"/>
      <c r="N65" s="1014"/>
    </row>
    <row r="66" spans="1:256" ht="15.95" customHeight="1">
      <c r="A66" s="345" t="s">
        <v>921</v>
      </c>
      <c r="G66" s="270"/>
      <c r="I66" s="1014"/>
      <c r="J66" s="1014"/>
      <c r="K66" s="1014"/>
      <c r="L66" s="1014"/>
      <c r="M66" s="1014"/>
      <c r="N66" s="1014"/>
    </row>
    <row r="67" spans="1:256" ht="15" customHeight="1">
      <c r="A67" s="376"/>
      <c r="B67" s="377"/>
      <c r="C67" s="378"/>
      <c r="D67" s="379" t="s">
        <v>922</v>
      </c>
      <c r="E67" s="380" t="s">
        <v>923</v>
      </c>
      <c r="F67" s="380" t="s">
        <v>923</v>
      </c>
      <c r="G67" s="381" t="s">
        <v>924</v>
      </c>
      <c r="I67" s="1287"/>
      <c r="J67" s="1287"/>
      <c r="K67" s="1287"/>
      <c r="L67" s="1287"/>
      <c r="M67" s="1287"/>
      <c r="N67" s="1287"/>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c r="DQ67" s="64"/>
      <c r="DR67" s="64"/>
      <c r="DS67" s="64"/>
      <c r="DT67" s="64"/>
      <c r="DU67" s="64"/>
      <c r="DV67" s="64"/>
      <c r="DW67" s="64"/>
      <c r="DX67" s="64"/>
      <c r="DY67" s="64"/>
      <c r="DZ67" s="64"/>
      <c r="EA67" s="64"/>
      <c r="EB67" s="64"/>
      <c r="EC67" s="64"/>
      <c r="ED67" s="64"/>
      <c r="EE67" s="64"/>
      <c r="EF67" s="64"/>
      <c r="EG67" s="64"/>
      <c r="EH67" s="64"/>
      <c r="EI67" s="64"/>
      <c r="EJ67" s="64"/>
      <c r="EK67" s="64"/>
      <c r="EL67" s="64"/>
      <c r="EM67" s="64"/>
      <c r="EN67" s="64"/>
      <c r="EO67" s="64"/>
      <c r="EP67" s="64"/>
      <c r="EQ67" s="64"/>
      <c r="ER67" s="64"/>
      <c r="ES67" s="64"/>
      <c r="ET67" s="64"/>
      <c r="EU67" s="64"/>
      <c r="EV67" s="64"/>
      <c r="EW67" s="64"/>
      <c r="EX67" s="64"/>
      <c r="EY67" s="64"/>
      <c r="EZ67" s="64"/>
      <c r="FA67" s="64"/>
      <c r="FB67" s="64"/>
      <c r="FC67" s="64"/>
      <c r="FD67" s="64"/>
      <c r="FE67" s="64"/>
      <c r="FF67" s="64"/>
      <c r="FG67" s="64"/>
      <c r="FH67" s="64"/>
      <c r="FI67" s="64"/>
      <c r="FJ67" s="64"/>
      <c r="FK67" s="64"/>
      <c r="FL67" s="64"/>
      <c r="FM67" s="64"/>
      <c r="FN67" s="64"/>
      <c r="FO67" s="64"/>
      <c r="FP67" s="64"/>
      <c r="FQ67" s="64"/>
      <c r="FR67" s="64"/>
      <c r="FS67" s="64"/>
      <c r="FT67" s="64"/>
      <c r="FU67" s="64"/>
      <c r="FV67" s="64"/>
      <c r="FW67" s="64"/>
      <c r="FX67" s="64"/>
      <c r="FY67" s="64"/>
      <c r="FZ67" s="64"/>
      <c r="GA67" s="64"/>
      <c r="GB67" s="64"/>
      <c r="GC67" s="64"/>
      <c r="GD67" s="64"/>
      <c r="GE67" s="64"/>
      <c r="GF67" s="64"/>
      <c r="GG67" s="64"/>
      <c r="GH67" s="64"/>
      <c r="GI67" s="64"/>
      <c r="GJ67" s="64"/>
      <c r="GK67" s="64"/>
      <c r="GL67" s="64"/>
      <c r="GM67" s="64"/>
      <c r="GN67" s="64"/>
      <c r="GO67" s="64"/>
      <c r="GP67" s="64"/>
      <c r="GQ67" s="64"/>
      <c r="GR67" s="64"/>
      <c r="GS67" s="64"/>
      <c r="GT67" s="64"/>
      <c r="GU67" s="64"/>
      <c r="GV67" s="64"/>
      <c r="GW67" s="64"/>
      <c r="GX67" s="64"/>
      <c r="GY67" s="64"/>
      <c r="GZ67" s="64"/>
      <c r="HA67" s="64"/>
      <c r="HB67" s="64"/>
      <c r="HC67" s="64"/>
      <c r="HD67" s="64"/>
      <c r="HE67" s="64"/>
      <c r="HF67" s="64"/>
      <c r="HG67" s="64"/>
      <c r="HH67" s="64"/>
      <c r="HI67" s="64"/>
      <c r="HJ67" s="64"/>
      <c r="HK67" s="64"/>
      <c r="HL67" s="64"/>
      <c r="HM67" s="64"/>
      <c r="HN67" s="64"/>
      <c r="HO67" s="64"/>
      <c r="HP67" s="64"/>
      <c r="HQ67" s="64"/>
      <c r="HR67" s="64"/>
      <c r="HS67" s="64"/>
      <c r="HT67" s="64"/>
      <c r="HU67" s="64"/>
      <c r="HV67" s="64"/>
      <c r="HW67" s="64"/>
      <c r="HX67" s="64"/>
      <c r="HY67" s="64"/>
      <c r="HZ67" s="64"/>
      <c r="IA67" s="64"/>
      <c r="IB67" s="64"/>
      <c r="IC67" s="64"/>
      <c r="ID67" s="64"/>
      <c r="IE67" s="64"/>
      <c r="IF67" s="64"/>
      <c r="IG67" s="64"/>
      <c r="IH67" s="64"/>
      <c r="II67" s="64"/>
      <c r="IJ67" s="64"/>
      <c r="IK67" s="64"/>
      <c r="IL67" s="64"/>
      <c r="IM67" s="64"/>
      <c r="IN67" s="64"/>
      <c r="IO67" s="64"/>
      <c r="IP67" s="64"/>
      <c r="IQ67" s="64"/>
      <c r="IR67" s="64"/>
      <c r="IS67" s="64"/>
      <c r="IT67" s="64"/>
      <c r="IU67" s="64"/>
      <c r="IV67" s="64"/>
    </row>
    <row r="68" spans="1:256" ht="15" customHeight="1">
      <c r="A68" s="345"/>
      <c r="B68" s="382"/>
      <c r="C68" s="64"/>
      <c r="D68" s="383" t="s">
        <v>461</v>
      </c>
      <c r="E68" s="384" t="s">
        <v>925</v>
      </c>
      <c r="F68" s="384" t="s">
        <v>2492</v>
      </c>
      <c r="G68" s="385" t="s">
        <v>2493</v>
      </c>
      <c r="I68" s="1287"/>
      <c r="J68" s="1287"/>
      <c r="K68" s="1287"/>
      <c r="L68" s="1287"/>
      <c r="M68" s="1287"/>
      <c r="N68" s="1287"/>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c r="DQ68" s="64"/>
      <c r="DR68" s="64"/>
      <c r="DS68" s="64"/>
      <c r="DT68" s="64"/>
      <c r="DU68" s="64"/>
      <c r="DV68" s="64"/>
      <c r="DW68" s="64"/>
      <c r="DX68" s="64"/>
      <c r="DY68" s="64"/>
      <c r="DZ68" s="64"/>
      <c r="EA68" s="64"/>
      <c r="EB68" s="64"/>
      <c r="EC68" s="64"/>
      <c r="ED68" s="64"/>
      <c r="EE68" s="64"/>
      <c r="EF68" s="64"/>
      <c r="EG68" s="64"/>
      <c r="EH68" s="64"/>
      <c r="EI68" s="64"/>
      <c r="EJ68" s="64"/>
      <c r="EK68" s="64"/>
      <c r="EL68" s="64"/>
      <c r="EM68" s="64"/>
      <c r="EN68" s="64"/>
      <c r="EO68" s="64"/>
      <c r="EP68" s="64"/>
      <c r="EQ68" s="64"/>
      <c r="ER68" s="64"/>
      <c r="ES68" s="64"/>
      <c r="ET68" s="64"/>
      <c r="EU68" s="64"/>
      <c r="EV68" s="64"/>
      <c r="EW68" s="64"/>
      <c r="EX68" s="64"/>
      <c r="EY68" s="64"/>
      <c r="EZ68" s="64"/>
      <c r="FA68" s="64"/>
      <c r="FB68" s="64"/>
      <c r="FC68" s="64"/>
      <c r="FD68" s="64"/>
      <c r="FE68" s="64"/>
      <c r="FF68" s="64"/>
      <c r="FG68" s="64"/>
      <c r="FH68" s="64"/>
      <c r="FI68" s="64"/>
      <c r="FJ68" s="64"/>
      <c r="FK68" s="64"/>
      <c r="FL68" s="64"/>
      <c r="FM68" s="64"/>
      <c r="FN68" s="64"/>
      <c r="FO68" s="64"/>
      <c r="FP68" s="64"/>
      <c r="FQ68" s="64"/>
      <c r="FR68" s="64"/>
      <c r="FS68" s="64"/>
      <c r="FT68" s="64"/>
      <c r="FU68" s="64"/>
      <c r="FV68" s="64"/>
      <c r="FW68" s="64"/>
      <c r="FX68" s="64"/>
      <c r="FY68" s="64"/>
      <c r="FZ68" s="64"/>
      <c r="GA68" s="64"/>
      <c r="GB68" s="64"/>
      <c r="GC68" s="64"/>
      <c r="GD68" s="64"/>
      <c r="GE68" s="64"/>
      <c r="GF68" s="64"/>
      <c r="GG68" s="64"/>
      <c r="GH68" s="64"/>
      <c r="GI68" s="64"/>
      <c r="GJ68" s="64"/>
      <c r="GK68" s="64"/>
      <c r="GL68" s="64"/>
      <c r="GM68" s="64"/>
      <c r="GN68" s="64"/>
      <c r="GO68" s="64"/>
      <c r="GP68" s="64"/>
      <c r="GQ68" s="64"/>
      <c r="GR68" s="64"/>
      <c r="GS68" s="64"/>
      <c r="GT68" s="64"/>
      <c r="GU68" s="64"/>
      <c r="GV68" s="64"/>
      <c r="GW68" s="64"/>
      <c r="GX68" s="64"/>
      <c r="GY68" s="64"/>
      <c r="GZ68" s="64"/>
      <c r="HA68" s="64"/>
      <c r="HB68" s="64"/>
      <c r="HC68" s="64"/>
      <c r="HD68" s="64"/>
      <c r="HE68" s="64"/>
      <c r="HF68" s="64"/>
      <c r="HG68" s="64"/>
      <c r="HH68" s="64"/>
      <c r="HI68" s="64"/>
      <c r="HJ68" s="64"/>
      <c r="HK68" s="64"/>
      <c r="HL68" s="64"/>
      <c r="HM68" s="64"/>
      <c r="HN68" s="64"/>
      <c r="HO68" s="64"/>
      <c r="HP68" s="64"/>
      <c r="HQ68" s="64"/>
      <c r="HR68" s="64"/>
      <c r="HS68" s="64"/>
      <c r="HT68" s="64"/>
      <c r="HU68" s="64"/>
      <c r="HV68" s="64"/>
      <c r="HW68" s="64"/>
      <c r="HX68" s="64"/>
      <c r="HY68" s="64"/>
      <c r="HZ68" s="64"/>
      <c r="IA68" s="64"/>
      <c r="IB68" s="64"/>
      <c r="IC68" s="64"/>
      <c r="ID68" s="64"/>
      <c r="IE68" s="64"/>
      <c r="IF68" s="64"/>
      <c r="IG68" s="64"/>
      <c r="IH68" s="64"/>
      <c r="II68" s="64"/>
      <c r="IJ68" s="64"/>
      <c r="IK68" s="64"/>
      <c r="IL68" s="64"/>
      <c r="IM68" s="64"/>
      <c r="IN68" s="64"/>
      <c r="IO68" s="64"/>
      <c r="IP68" s="64"/>
      <c r="IQ68" s="64"/>
      <c r="IR68" s="64"/>
      <c r="IS68" s="64"/>
      <c r="IT68" s="64"/>
      <c r="IU68" s="64"/>
      <c r="IV68" s="64"/>
    </row>
    <row r="69" spans="1:256" ht="15" customHeight="1">
      <c r="A69" s="349" t="s">
        <v>36</v>
      </c>
      <c r="B69" s="956"/>
      <c r="C69" s="383" t="s">
        <v>2494</v>
      </c>
      <c r="D69" s="384" t="s">
        <v>48</v>
      </c>
      <c r="E69" s="384" t="s">
        <v>53</v>
      </c>
      <c r="F69" s="384" t="s">
        <v>53</v>
      </c>
      <c r="G69" s="385" t="s">
        <v>2495</v>
      </c>
      <c r="I69" s="1287"/>
      <c r="J69" s="1287"/>
      <c r="K69" s="1287"/>
      <c r="L69" s="1287"/>
      <c r="M69" s="1287"/>
      <c r="N69" s="1287"/>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c r="CE69" s="64"/>
      <c r="CF69" s="64"/>
      <c r="CG69" s="64"/>
      <c r="CH69" s="64"/>
      <c r="CI69" s="64"/>
      <c r="CJ69" s="64"/>
      <c r="CK69" s="64"/>
      <c r="CL69" s="64"/>
      <c r="CM69" s="64"/>
      <c r="CN69" s="64"/>
      <c r="CO69" s="64"/>
      <c r="CP69" s="64"/>
      <c r="CQ69" s="64"/>
      <c r="CR69" s="64"/>
      <c r="CS69" s="64"/>
      <c r="CT69" s="64"/>
      <c r="CU69" s="64"/>
      <c r="CV69" s="64"/>
      <c r="CW69" s="64"/>
      <c r="CX69" s="64"/>
      <c r="CY69" s="64"/>
      <c r="CZ69" s="64"/>
      <c r="DA69" s="64"/>
      <c r="DB69" s="64"/>
      <c r="DC69" s="64"/>
      <c r="DD69" s="64"/>
      <c r="DE69" s="64"/>
      <c r="DF69" s="64"/>
      <c r="DG69" s="64"/>
      <c r="DH69" s="64"/>
      <c r="DI69" s="64"/>
      <c r="DJ69" s="64"/>
      <c r="DK69" s="64"/>
      <c r="DL69" s="64"/>
      <c r="DM69" s="64"/>
      <c r="DN69" s="64"/>
      <c r="DO69" s="64"/>
      <c r="DP69" s="64"/>
      <c r="DQ69" s="64"/>
      <c r="DR69" s="64"/>
      <c r="DS69" s="64"/>
      <c r="DT69" s="64"/>
      <c r="DU69" s="64"/>
      <c r="DV69" s="64"/>
      <c r="DW69" s="64"/>
      <c r="DX69" s="64"/>
      <c r="DY69" s="64"/>
      <c r="DZ69" s="64"/>
      <c r="EA69" s="64"/>
      <c r="EB69" s="64"/>
      <c r="EC69" s="64"/>
      <c r="ED69" s="64"/>
      <c r="EE69" s="64"/>
      <c r="EF69" s="64"/>
      <c r="EG69" s="64"/>
      <c r="EH69" s="64"/>
      <c r="EI69" s="64"/>
      <c r="EJ69" s="64"/>
      <c r="EK69" s="64"/>
      <c r="EL69" s="64"/>
      <c r="EM69" s="64"/>
      <c r="EN69" s="64"/>
      <c r="EO69" s="64"/>
      <c r="EP69" s="64"/>
      <c r="EQ69" s="64"/>
      <c r="ER69" s="64"/>
      <c r="ES69" s="64"/>
      <c r="ET69" s="64"/>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64"/>
      <c r="GD69" s="64"/>
      <c r="GE69" s="64"/>
      <c r="GF69" s="64"/>
      <c r="GG69" s="64"/>
      <c r="GH69" s="64"/>
      <c r="GI69" s="64"/>
      <c r="GJ69" s="64"/>
      <c r="GK69" s="64"/>
      <c r="GL69" s="64"/>
      <c r="GM69" s="64"/>
      <c r="GN69" s="64"/>
      <c r="GO69" s="64"/>
      <c r="GP69" s="64"/>
      <c r="GQ69" s="64"/>
      <c r="GR69" s="64"/>
      <c r="GS69" s="64"/>
      <c r="GT69" s="64"/>
      <c r="GU69" s="64"/>
      <c r="GV69" s="64"/>
      <c r="GW69" s="64"/>
      <c r="GX69" s="64"/>
      <c r="GY69" s="64"/>
      <c r="GZ69" s="64"/>
      <c r="HA69" s="64"/>
      <c r="HB69" s="64"/>
      <c r="HC69" s="64"/>
      <c r="HD69" s="64"/>
      <c r="HE69" s="64"/>
      <c r="HF69" s="64"/>
      <c r="HG69" s="64"/>
      <c r="HH69" s="64"/>
      <c r="HI69" s="64"/>
      <c r="HJ69" s="64"/>
      <c r="HK69" s="64"/>
      <c r="HL69" s="64"/>
      <c r="HM69" s="64"/>
      <c r="HN69" s="64"/>
      <c r="HO69" s="64"/>
      <c r="HP69" s="64"/>
      <c r="HQ69" s="64"/>
      <c r="HR69" s="64"/>
      <c r="HS69" s="64"/>
      <c r="HT69" s="64"/>
      <c r="HU69" s="64"/>
      <c r="HV69" s="64"/>
      <c r="HW69" s="64"/>
      <c r="HX69" s="64"/>
      <c r="HY69" s="64"/>
      <c r="HZ69" s="64"/>
      <c r="IA69" s="64"/>
      <c r="IB69" s="64"/>
      <c r="IC69" s="64"/>
      <c r="ID69" s="64"/>
      <c r="IE69" s="64"/>
      <c r="IF69" s="64"/>
      <c r="IG69" s="64"/>
      <c r="IH69" s="64"/>
      <c r="II69" s="64"/>
      <c r="IJ69" s="64"/>
      <c r="IK69" s="64"/>
      <c r="IL69" s="64"/>
      <c r="IM69" s="64"/>
      <c r="IN69" s="64"/>
      <c r="IO69" s="64"/>
      <c r="IP69" s="64"/>
      <c r="IQ69" s="64"/>
      <c r="IR69" s="64"/>
      <c r="IS69" s="64"/>
      <c r="IT69" s="64"/>
      <c r="IU69" s="64"/>
      <c r="IV69" s="64"/>
    </row>
    <row r="70" spans="1:256" ht="12" customHeight="1">
      <c r="A70" s="349" t="s">
        <v>48</v>
      </c>
      <c r="B70" s="957"/>
      <c r="C70" s="999" t="s">
        <v>462</v>
      </c>
      <c r="D70" s="384" t="s">
        <v>463</v>
      </c>
      <c r="E70" s="384" t="s">
        <v>464</v>
      </c>
      <c r="F70" s="384" t="s">
        <v>62</v>
      </c>
      <c r="G70" s="385" t="s">
        <v>63</v>
      </c>
      <c r="I70" s="1287"/>
      <c r="J70" s="1287"/>
      <c r="K70" s="1287"/>
      <c r="L70" s="1287"/>
      <c r="M70" s="1287"/>
      <c r="N70" s="1287"/>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c r="CE70" s="64"/>
      <c r="CF70" s="64"/>
      <c r="CG70" s="64"/>
      <c r="CH70" s="64"/>
      <c r="CI70" s="64"/>
      <c r="CJ70" s="64"/>
      <c r="CK70" s="64"/>
      <c r="CL70" s="64"/>
      <c r="CM70" s="64"/>
      <c r="CN70" s="64"/>
      <c r="CO70" s="64"/>
      <c r="CP70" s="64"/>
      <c r="CQ70" s="64"/>
      <c r="CR70" s="64"/>
      <c r="CS70" s="64"/>
      <c r="CT70" s="64"/>
      <c r="CU70" s="64"/>
      <c r="CV70" s="64"/>
      <c r="CW70" s="64"/>
      <c r="CX70" s="64"/>
      <c r="CY70" s="64"/>
      <c r="CZ70" s="64"/>
      <c r="DA70" s="64"/>
      <c r="DB70" s="64"/>
      <c r="DC70" s="64"/>
      <c r="DD70" s="64"/>
      <c r="DE70" s="64"/>
      <c r="DF70" s="64"/>
      <c r="DG70" s="64"/>
      <c r="DH70" s="64"/>
      <c r="DI70" s="64"/>
      <c r="DJ70" s="64"/>
      <c r="DK70" s="64"/>
      <c r="DL70" s="64"/>
      <c r="DM70" s="64"/>
      <c r="DN70" s="64"/>
      <c r="DO70" s="64"/>
      <c r="DP70" s="64"/>
      <c r="DQ70" s="64"/>
      <c r="DR70" s="64"/>
      <c r="DS70" s="64"/>
      <c r="DT70" s="64"/>
      <c r="DU70" s="64"/>
      <c r="DV70" s="64"/>
      <c r="DW70" s="64"/>
      <c r="DX70" s="64"/>
      <c r="DY70" s="64"/>
      <c r="DZ70" s="64"/>
      <c r="EA70" s="64"/>
      <c r="EB70" s="64"/>
      <c r="EC70" s="64"/>
      <c r="ED70" s="64"/>
      <c r="EE70" s="64"/>
      <c r="EF70" s="64"/>
      <c r="EG70" s="64"/>
      <c r="EH70" s="64"/>
      <c r="EI70" s="64"/>
      <c r="EJ70" s="64"/>
      <c r="EK70" s="64"/>
      <c r="EL70" s="64"/>
      <c r="EM70" s="64"/>
      <c r="EN70" s="64"/>
      <c r="EO70" s="64"/>
      <c r="EP70" s="64"/>
      <c r="EQ70" s="64"/>
      <c r="ER70" s="64"/>
      <c r="ES70" s="64"/>
      <c r="ET70" s="64"/>
      <c r="EU70" s="64"/>
      <c r="EV70" s="64"/>
      <c r="EW70" s="64"/>
      <c r="EX70" s="64"/>
      <c r="EY70" s="64"/>
      <c r="EZ70" s="64"/>
      <c r="FA70" s="64"/>
      <c r="FB70" s="64"/>
      <c r="FC70" s="64"/>
      <c r="FD70" s="64"/>
      <c r="FE70" s="64"/>
      <c r="FF70" s="64"/>
      <c r="FG70" s="64"/>
      <c r="FH70" s="64"/>
      <c r="FI70" s="64"/>
      <c r="FJ70" s="64"/>
      <c r="FK70" s="64"/>
      <c r="FL70" s="64"/>
      <c r="FM70" s="64"/>
      <c r="FN70" s="64"/>
      <c r="FO70" s="64"/>
      <c r="FP70" s="64"/>
      <c r="FQ70" s="64"/>
      <c r="FR70" s="64"/>
      <c r="FS70" s="64"/>
      <c r="FT70" s="64"/>
      <c r="FU70" s="64"/>
      <c r="FV70" s="64"/>
      <c r="FW70" s="64"/>
      <c r="FX70" s="64"/>
      <c r="FY70" s="64"/>
      <c r="FZ70" s="64"/>
      <c r="GA70" s="64"/>
      <c r="GB70" s="64"/>
      <c r="GC70" s="64"/>
      <c r="GD70" s="64"/>
      <c r="GE70" s="64"/>
      <c r="GF70" s="64"/>
      <c r="GG70" s="64"/>
      <c r="GH70" s="64"/>
      <c r="GI70" s="64"/>
      <c r="GJ70" s="64"/>
      <c r="GK70" s="64"/>
      <c r="GL70" s="64"/>
      <c r="GM70" s="64"/>
      <c r="GN70" s="64"/>
      <c r="GO70" s="64"/>
      <c r="GP70" s="64"/>
      <c r="GQ70" s="64"/>
      <c r="GR70" s="64"/>
      <c r="GS70" s="64"/>
      <c r="GT70" s="64"/>
      <c r="GU70" s="64"/>
      <c r="GV70" s="64"/>
      <c r="GW70" s="64"/>
      <c r="GX70" s="64"/>
      <c r="GY70" s="64"/>
      <c r="GZ70" s="64"/>
      <c r="HA70" s="64"/>
      <c r="HB70" s="64"/>
      <c r="HC70" s="64"/>
      <c r="HD70" s="64"/>
      <c r="HE70" s="64"/>
      <c r="HF70" s="64"/>
      <c r="HG70" s="64"/>
      <c r="HH70" s="64"/>
      <c r="HI70" s="64"/>
      <c r="HJ70" s="64"/>
      <c r="HK70" s="64"/>
      <c r="HL70" s="64"/>
      <c r="HM70" s="64"/>
      <c r="HN70" s="64"/>
      <c r="HO70" s="64"/>
      <c r="HP70" s="64"/>
      <c r="HQ70" s="64"/>
      <c r="HR70" s="64"/>
      <c r="HS70" s="64"/>
      <c r="HT70" s="64"/>
      <c r="HU70" s="64"/>
      <c r="HV70" s="64"/>
      <c r="HW70" s="64"/>
      <c r="HX70" s="64"/>
      <c r="HY70" s="64"/>
      <c r="HZ70" s="64"/>
      <c r="IA70" s="64"/>
      <c r="IB70" s="64"/>
      <c r="IC70" s="64"/>
      <c r="ID70" s="64"/>
      <c r="IE70" s="64"/>
      <c r="IF70" s="64"/>
      <c r="IG70" s="64"/>
      <c r="IH70" s="64"/>
      <c r="II70" s="64"/>
      <c r="IJ70" s="64"/>
      <c r="IK70" s="64"/>
      <c r="IL70" s="64"/>
      <c r="IM70" s="64"/>
      <c r="IN70" s="64"/>
      <c r="IO70" s="64"/>
      <c r="IP70" s="64"/>
      <c r="IQ70" s="64"/>
      <c r="IR70" s="64"/>
      <c r="IS70" s="64"/>
      <c r="IT70" s="64"/>
      <c r="IU70" s="64"/>
      <c r="IV70" s="64"/>
    </row>
    <row r="71" spans="1:256" ht="15" customHeight="1">
      <c r="A71" s="376"/>
      <c r="B71" s="387"/>
      <c r="C71" s="388" t="s">
        <v>2456</v>
      </c>
      <c r="D71" s="389"/>
      <c r="E71" s="389"/>
      <c r="F71" s="389"/>
      <c r="G71" s="390"/>
      <c r="I71" s="1287"/>
      <c r="J71" s="1287"/>
      <c r="K71" s="1287"/>
      <c r="L71" s="1287"/>
      <c r="M71" s="1287"/>
      <c r="N71" s="1287"/>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c r="BV71" s="64"/>
      <c r="BW71" s="64"/>
      <c r="BX71" s="64"/>
      <c r="BY71" s="64"/>
      <c r="BZ71" s="64"/>
      <c r="CA71" s="64"/>
      <c r="CB71" s="64"/>
      <c r="CC71" s="64"/>
      <c r="CD71" s="64"/>
      <c r="CE71" s="64"/>
      <c r="CF71" s="64"/>
      <c r="CG71" s="64"/>
      <c r="CH71" s="64"/>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c r="DQ71" s="64"/>
      <c r="DR71" s="64"/>
      <c r="DS71" s="64"/>
      <c r="DT71" s="64"/>
      <c r="DU71" s="64"/>
      <c r="DV71" s="64"/>
      <c r="DW71" s="64"/>
      <c r="DX71" s="64"/>
      <c r="DY71" s="64"/>
      <c r="DZ71" s="64"/>
      <c r="EA71" s="64"/>
      <c r="EB71" s="64"/>
      <c r="EC71" s="64"/>
      <c r="ED71" s="64"/>
      <c r="EE71" s="64"/>
      <c r="EF71" s="64"/>
      <c r="EG71" s="64"/>
      <c r="EH71" s="64"/>
      <c r="EI71" s="64"/>
      <c r="EJ71" s="64"/>
      <c r="EK71" s="64"/>
      <c r="EL71" s="64"/>
      <c r="EM71" s="64"/>
      <c r="EN71" s="64"/>
      <c r="EO71" s="64"/>
      <c r="EP71" s="64"/>
      <c r="EQ71" s="64"/>
      <c r="ER71" s="64"/>
      <c r="ES71" s="64"/>
      <c r="ET71" s="64"/>
      <c r="EU71" s="64"/>
      <c r="EV71" s="64"/>
      <c r="EW71" s="64"/>
      <c r="EX71" s="64"/>
      <c r="EY71" s="64"/>
      <c r="EZ71" s="64"/>
      <c r="FA71" s="64"/>
      <c r="FB71" s="64"/>
      <c r="FC71" s="64"/>
      <c r="FD71" s="64"/>
      <c r="FE71" s="64"/>
      <c r="FF71" s="64"/>
      <c r="FG71" s="64"/>
      <c r="FH71" s="64"/>
      <c r="FI71" s="64"/>
      <c r="FJ71" s="64"/>
      <c r="FK71" s="64"/>
      <c r="FL71" s="64"/>
      <c r="FM71" s="64"/>
      <c r="FN71" s="64"/>
      <c r="FO71" s="64"/>
      <c r="FP71" s="64"/>
      <c r="FQ71" s="64"/>
      <c r="FR71" s="64"/>
      <c r="FS71" s="64"/>
      <c r="FT71" s="64"/>
      <c r="FU71" s="64"/>
      <c r="FV71" s="64"/>
      <c r="FW71" s="64"/>
      <c r="FX71" s="64"/>
      <c r="FY71" s="64"/>
      <c r="FZ71" s="64"/>
      <c r="GA71" s="64"/>
      <c r="GB71" s="64"/>
      <c r="GC71" s="64"/>
      <c r="GD71" s="64"/>
      <c r="GE71" s="64"/>
      <c r="GF71" s="64"/>
      <c r="GG71" s="64"/>
      <c r="GH71" s="64"/>
      <c r="GI71" s="64"/>
      <c r="GJ71" s="64"/>
      <c r="GK71" s="64"/>
      <c r="GL71" s="64"/>
      <c r="GM71" s="64"/>
      <c r="GN71" s="64"/>
      <c r="GO71" s="64"/>
      <c r="GP71" s="64"/>
      <c r="GQ71" s="64"/>
      <c r="GR71" s="64"/>
      <c r="GS71" s="64"/>
      <c r="GT71" s="64"/>
      <c r="GU71" s="64"/>
      <c r="GV71" s="64"/>
      <c r="GW71" s="64"/>
      <c r="GX71" s="64"/>
      <c r="GY71" s="64"/>
      <c r="GZ71" s="64"/>
      <c r="HA71" s="64"/>
      <c r="HB71" s="64"/>
      <c r="HC71" s="64"/>
      <c r="HD71" s="64"/>
      <c r="HE71" s="64"/>
      <c r="HF71" s="64"/>
      <c r="HG71" s="64"/>
      <c r="HH71" s="64"/>
      <c r="HI71" s="64"/>
      <c r="HJ71" s="64"/>
      <c r="HK71" s="64"/>
      <c r="HL71" s="64"/>
      <c r="HM71" s="64"/>
      <c r="HN71" s="64"/>
      <c r="HO71" s="64"/>
      <c r="HP71" s="64"/>
      <c r="HQ71" s="64"/>
      <c r="HR71" s="64"/>
      <c r="HS71" s="64"/>
      <c r="HT71" s="64"/>
      <c r="HU71" s="64"/>
      <c r="HV71" s="64"/>
      <c r="HW71" s="64"/>
      <c r="HX71" s="64"/>
      <c r="HY71" s="64"/>
      <c r="HZ71" s="64"/>
      <c r="IA71" s="64"/>
      <c r="IB71" s="64"/>
      <c r="IC71" s="64"/>
      <c r="ID71" s="64"/>
      <c r="IE71" s="64"/>
      <c r="IF71" s="64"/>
      <c r="IG71" s="64"/>
      <c r="IH71" s="64"/>
      <c r="II71" s="64"/>
      <c r="IJ71" s="64"/>
      <c r="IK71" s="64"/>
      <c r="IL71" s="64"/>
      <c r="IM71" s="64"/>
      <c r="IN71" s="64"/>
      <c r="IO71" s="64"/>
      <c r="IP71" s="64"/>
      <c r="IQ71" s="64"/>
      <c r="IR71" s="64"/>
      <c r="IS71" s="64"/>
      <c r="IT71" s="64"/>
      <c r="IU71" s="64"/>
      <c r="IV71" s="64"/>
    </row>
    <row r="72" spans="1:256" ht="15" customHeight="1">
      <c r="A72" s="349" t="s">
        <v>467</v>
      </c>
      <c r="B72" s="382" t="s">
        <v>2457</v>
      </c>
      <c r="C72" s="64" t="s">
        <v>2458</v>
      </c>
      <c r="D72" s="347" t="s">
        <v>2499</v>
      </c>
      <c r="E72" s="1715">
        <v>514511343.68000001</v>
      </c>
      <c r="F72" s="391">
        <v>718019268</v>
      </c>
      <c r="G72" s="357">
        <f t="shared" ref="G72:G85" si="3">E72-F72</f>
        <v>-203507924.31999999</v>
      </c>
      <c r="I72" s="1014"/>
      <c r="J72" s="1026"/>
      <c r="K72" s="1014"/>
      <c r="L72" s="1014"/>
      <c r="M72" s="1287"/>
      <c r="N72" s="1287"/>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64"/>
      <c r="BS72" s="64"/>
      <c r="BT72" s="64"/>
      <c r="BU72" s="64"/>
      <c r="BV72" s="64"/>
      <c r="BW72" s="64"/>
      <c r="BX72" s="64"/>
      <c r="BY72" s="64"/>
      <c r="BZ72" s="64"/>
      <c r="CA72" s="64"/>
      <c r="CB72" s="64"/>
      <c r="CC72" s="64"/>
      <c r="CD72" s="64"/>
      <c r="CE72" s="64"/>
      <c r="CF72" s="64"/>
      <c r="CG72" s="64"/>
      <c r="CH72" s="64"/>
      <c r="CI72" s="64"/>
      <c r="CJ72" s="64"/>
      <c r="CK72" s="6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c r="DQ72" s="64"/>
      <c r="DR72" s="64"/>
      <c r="DS72" s="64"/>
      <c r="DT72" s="64"/>
      <c r="DU72" s="64"/>
      <c r="DV72" s="64"/>
      <c r="DW72" s="64"/>
      <c r="DX72" s="64"/>
      <c r="DY72" s="64"/>
      <c r="DZ72" s="64"/>
      <c r="EA72" s="64"/>
      <c r="EB72" s="64"/>
      <c r="EC72" s="64"/>
      <c r="ED72" s="64"/>
      <c r="EE72" s="64"/>
      <c r="EF72" s="64"/>
      <c r="EG72" s="64"/>
      <c r="EH72" s="64"/>
      <c r="EI72" s="64"/>
      <c r="EJ72" s="64"/>
      <c r="EK72" s="64"/>
      <c r="EL72" s="64"/>
      <c r="EM72" s="64"/>
      <c r="EN72" s="64"/>
      <c r="EO72" s="64"/>
      <c r="EP72" s="64"/>
      <c r="EQ72" s="64"/>
      <c r="ER72" s="64"/>
      <c r="ES72" s="64"/>
      <c r="ET72" s="64"/>
      <c r="EU72" s="64"/>
      <c r="EV72" s="64"/>
      <c r="EW72" s="64"/>
      <c r="EX72" s="64"/>
      <c r="EY72" s="64"/>
      <c r="EZ72" s="64"/>
      <c r="FA72" s="64"/>
      <c r="FB72" s="64"/>
      <c r="FC72" s="64"/>
      <c r="FD72" s="64"/>
      <c r="FE72" s="64"/>
      <c r="FF72" s="64"/>
      <c r="FG72" s="64"/>
      <c r="FH72" s="64"/>
      <c r="FI72" s="64"/>
      <c r="FJ72" s="64"/>
      <c r="FK72" s="64"/>
      <c r="FL72" s="64"/>
      <c r="FM72" s="64"/>
      <c r="FN72" s="64"/>
      <c r="FO72" s="64"/>
      <c r="FP72" s="64"/>
      <c r="FQ72" s="64"/>
      <c r="FR72" s="64"/>
      <c r="FS72" s="64"/>
      <c r="FT72" s="64"/>
      <c r="FU72" s="64"/>
      <c r="FV72" s="64"/>
      <c r="FW72" s="64"/>
      <c r="FX72" s="64"/>
      <c r="FY72" s="64"/>
      <c r="FZ72" s="64"/>
      <c r="GA72" s="64"/>
      <c r="GB72" s="64"/>
      <c r="GC72" s="64"/>
      <c r="GD72" s="64"/>
      <c r="GE72" s="64"/>
      <c r="GF72" s="64"/>
      <c r="GG72" s="64"/>
      <c r="GH72" s="64"/>
      <c r="GI72" s="64"/>
      <c r="GJ72" s="64"/>
      <c r="GK72" s="64"/>
      <c r="GL72" s="64"/>
      <c r="GM72" s="64"/>
      <c r="GN72" s="64"/>
      <c r="GO72" s="64"/>
      <c r="GP72" s="64"/>
      <c r="GQ72" s="64"/>
      <c r="GR72" s="64"/>
      <c r="GS72" s="64"/>
      <c r="GT72" s="64"/>
      <c r="GU72" s="64"/>
      <c r="GV72" s="64"/>
      <c r="GW72" s="64"/>
      <c r="GX72" s="64"/>
      <c r="GY72" s="64"/>
      <c r="GZ72" s="64"/>
      <c r="HA72" s="64"/>
      <c r="HB72" s="64"/>
      <c r="HC72" s="64"/>
      <c r="HD72" s="64"/>
      <c r="HE72" s="64"/>
      <c r="HF72" s="64"/>
      <c r="HG72" s="64"/>
      <c r="HH72" s="64"/>
      <c r="HI72" s="64"/>
      <c r="HJ72" s="64"/>
      <c r="HK72" s="64"/>
      <c r="HL72" s="64"/>
      <c r="HM72" s="64"/>
      <c r="HN72" s="64"/>
      <c r="HO72" s="64"/>
      <c r="HP72" s="64"/>
      <c r="HQ72" s="64"/>
      <c r="HR72" s="64"/>
      <c r="HS72" s="64"/>
      <c r="HT72" s="64"/>
      <c r="HU72" s="64"/>
      <c r="HV72" s="64"/>
      <c r="HW72" s="64"/>
      <c r="HX72" s="64"/>
      <c r="HY72" s="64"/>
      <c r="HZ72" s="64"/>
      <c r="IA72" s="64"/>
      <c r="IB72" s="64"/>
      <c r="IC72" s="64"/>
      <c r="ID72" s="64"/>
      <c r="IE72" s="64"/>
      <c r="IF72" s="64"/>
      <c r="IG72" s="64"/>
      <c r="IH72" s="64"/>
      <c r="II72" s="64"/>
      <c r="IJ72" s="64"/>
      <c r="IK72" s="64"/>
      <c r="IL72" s="64"/>
      <c r="IM72" s="64"/>
      <c r="IN72" s="64"/>
      <c r="IO72" s="64"/>
      <c r="IP72" s="64"/>
      <c r="IQ72" s="64"/>
      <c r="IR72" s="64"/>
      <c r="IS72" s="64"/>
      <c r="IT72" s="64"/>
      <c r="IU72" s="64"/>
      <c r="IV72" s="64"/>
    </row>
    <row r="73" spans="1:256" ht="15" customHeight="1">
      <c r="A73" s="349" t="s">
        <v>825</v>
      </c>
      <c r="B73" s="382" t="s">
        <v>2459</v>
      </c>
      <c r="C73" s="64" t="s">
        <v>2460</v>
      </c>
      <c r="D73" s="347" t="s">
        <v>2499</v>
      </c>
      <c r="E73" s="1716">
        <v>85035734.070000067</v>
      </c>
      <c r="F73" s="359">
        <v>104521132</v>
      </c>
      <c r="G73" s="358">
        <f t="shared" si="3"/>
        <v>-19485397.929999933</v>
      </c>
      <c r="I73" s="1014"/>
      <c r="J73" s="1026"/>
      <c r="K73" s="1014"/>
      <c r="L73" s="1014"/>
      <c r="M73" s="1287"/>
      <c r="N73" s="1287"/>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64"/>
      <c r="BS73" s="64"/>
      <c r="BT73" s="64"/>
      <c r="BU73" s="64"/>
      <c r="BV73" s="64"/>
      <c r="BW73" s="64"/>
      <c r="BX73" s="64"/>
      <c r="BY73" s="64"/>
      <c r="BZ73" s="64"/>
      <c r="CA73" s="64"/>
      <c r="CB73" s="64"/>
      <c r="CC73" s="64"/>
      <c r="CD73" s="64"/>
      <c r="CE73" s="64"/>
      <c r="CF73" s="64"/>
      <c r="CG73" s="64"/>
      <c r="CH73" s="64"/>
      <c r="CI73" s="64"/>
      <c r="CJ73" s="64"/>
      <c r="CK73" s="6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c r="DQ73" s="64"/>
      <c r="DR73" s="64"/>
      <c r="DS73" s="64"/>
      <c r="DT73" s="64"/>
      <c r="DU73" s="64"/>
      <c r="DV73" s="64"/>
      <c r="DW73" s="64"/>
      <c r="DX73" s="64"/>
      <c r="DY73" s="64"/>
      <c r="DZ73" s="64"/>
      <c r="EA73" s="64"/>
      <c r="EB73" s="64"/>
      <c r="EC73" s="64"/>
      <c r="ED73" s="64"/>
      <c r="EE73" s="64"/>
      <c r="EF73" s="64"/>
      <c r="EG73" s="64"/>
      <c r="EH73" s="64"/>
      <c r="EI73" s="64"/>
      <c r="EJ73" s="64"/>
      <c r="EK73" s="64"/>
      <c r="EL73" s="64"/>
      <c r="EM73" s="64"/>
      <c r="EN73" s="64"/>
      <c r="EO73" s="64"/>
      <c r="EP73" s="64"/>
      <c r="EQ73" s="64"/>
      <c r="ER73" s="64"/>
      <c r="ES73" s="64"/>
      <c r="ET73" s="64"/>
      <c r="EU73" s="64"/>
      <c r="EV73" s="64"/>
      <c r="EW73" s="64"/>
      <c r="EX73" s="64"/>
      <c r="EY73" s="64"/>
      <c r="EZ73" s="64"/>
      <c r="FA73" s="64"/>
      <c r="FB73" s="64"/>
      <c r="FC73" s="64"/>
      <c r="FD73" s="64"/>
      <c r="FE73" s="64"/>
      <c r="FF73" s="64"/>
      <c r="FG73" s="64"/>
      <c r="FH73" s="64"/>
      <c r="FI73" s="64"/>
      <c r="FJ73" s="64"/>
      <c r="FK73" s="64"/>
      <c r="FL73" s="64"/>
      <c r="FM73" s="64"/>
      <c r="FN73" s="64"/>
      <c r="FO73" s="64"/>
      <c r="FP73" s="64"/>
      <c r="FQ73" s="64"/>
      <c r="FR73" s="64"/>
      <c r="FS73" s="64"/>
      <c r="FT73" s="64"/>
      <c r="FU73" s="64"/>
      <c r="FV73" s="64"/>
      <c r="FW73" s="64"/>
      <c r="FX73" s="64"/>
      <c r="FY73" s="64"/>
      <c r="FZ73" s="64"/>
      <c r="GA73" s="64"/>
      <c r="GB73" s="64"/>
      <c r="GC73" s="64"/>
      <c r="GD73" s="64"/>
      <c r="GE73" s="64"/>
      <c r="GF73" s="64"/>
      <c r="GG73" s="64"/>
      <c r="GH73" s="64"/>
      <c r="GI73" s="64"/>
      <c r="GJ73" s="64"/>
      <c r="GK73" s="64"/>
      <c r="GL73" s="64"/>
      <c r="GM73" s="64"/>
      <c r="GN73" s="64"/>
      <c r="GO73" s="64"/>
      <c r="GP73" s="64"/>
      <c r="GQ73" s="64"/>
      <c r="GR73" s="64"/>
      <c r="GS73" s="64"/>
      <c r="GT73" s="64"/>
      <c r="GU73" s="64"/>
      <c r="GV73" s="64"/>
      <c r="GW73" s="64"/>
      <c r="GX73" s="64"/>
      <c r="GY73" s="64"/>
      <c r="GZ73" s="64"/>
      <c r="HA73" s="64"/>
      <c r="HB73" s="64"/>
      <c r="HC73" s="64"/>
      <c r="HD73" s="64"/>
      <c r="HE73" s="64"/>
      <c r="HF73" s="64"/>
      <c r="HG73" s="64"/>
      <c r="HH73" s="64"/>
      <c r="HI73" s="64"/>
      <c r="HJ73" s="64"/>
      <c r="HK73" s="64"/>
      <c r="HL73" s="64"/>
      <c r="HM73" s="64"/>
      <c r="HN73" s="64"/>
      <c r="HO73" s="64"/>
      <c r="HP73" s="64"/>
      <c r="HQ73" s="64"/>
      <c r="HR73" s="64"/>
      <c r="HS73" s="64"/>
      <c r="HT73" s="64"/>
      <c r="HU73" s="64"/>
      <c r="HV73" s="64"/>
      <c r="HW73" s="64"/>
      <c r="HX73" s="64"/>
      <c r="HY73" s="64"/>
      <c r="HZ73" s="64"/>
      <c r="IA73" s="64"/>
      <c r="IB73" s="64"/>
      <c r="IC73" s="64"/>
      <c r="ID73" s="64"/>
      <c r="IE73" s="64"/>
      <c r="IF73" s="64"/>
      <c r="IG73" s="64"/>
      <c r="IH73" s="64"/>
      <c r="II73" s="64"/>
      <c r="IJ73" s="64"/>
      <c r="IK73" s="64"/>
      <c r="IL73" s="64"/>
      <c r="IM73" s="64"/>
      <c r="IN73" s="64"/>
      <c r="IO73" s="64"/>
      <c r="IP73" s="64"/>
      <c r="IQ73" s="64"/>
      <c r="IR73" s="64"/>
      <c r="IS73" s="64"/>
      <c r="IT73" s="64"/>
      <c r="IU73" s="64"/>
      <c r="IV73" s="64"/>
    </row>
    <row r="74" spans="1:256" ht="15" customHeight="1">
      <c r="A74" s="349" t="s">
        <v>1067</v>
      </c>
      <c r="B74" s="382" t="s">
        <v>2461</v>
      </c>
      <c r="C74" s="64" t="s">
        <v>2462</v>
      </c>
      <c r="D74" s="347" t="s">
        <v>2499</v>
      </c>
      <c r="E74" s="1716">
        <v>6912776594</v>
      </c>
      <c r="F74" s="242">
        <v>4569653698</v>
      </c>
      <c r="G74" s="358">
        <f t="shared" si="3"/>
        <v>2343122896</v>
      </c>
      <c r="I74" s="1014"/>
      <c r="J74" s="1026"/>
      <c r="K74" s="1014"/>
      <c r="L74" s="1014"/>
      <c r="M74" s="1287"/>
      <c r="N74" s="1287"/>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c r="CK74" s="6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c r="DQ74" s="64"/>
      <c r="DR74" s="64"/>
      <c r="DS74" s="64"/>
      <c r="DT74" s="64"/>
      <c r="DU74" s="64"/>
      <c r="DV74" s="64"/>
      <c r="DW74" s="64"/>
      <c r="DX74" s="64"/>
      <c r="DY74" s="64"/>
      <c r="DZ74" s="64"/>
      <c r="EA74" s="64"/>
      <c r="EB74" s="64"/>
      <c r="EC74" s="64"/>
      <c r="ED74" s="64"/>
      <c r="EE74" s="64"/>
      <c r="EF74" s="64"/>
      <c r="EG74" s="64"/>
      <c r="EH74" s="64"/>
      <c r="EI74" s="64"/>
      <c r="EJ74" s="64"/>
      <c r="EK74" s="64"/>
      <c r="EL74" s="64"/>
      <c r="EM74" s="64"/>
      <c r="EN74" s="64"/>
      <c r="EO74" s="64"/>
      <c r="EP74" s="64"/>
      <c r="EQ74" s="64"/>
      <c r="ER74" s="64"/>
      <c r="ES74" s="64"/>
      <c r="ET74" s="64"/>
      <c r="EU74" s="64"/>
      <c r="EV74" s="64"/>
      <c r="EW74" s="64"/>
      <c r="EX74" s="64"/>
      <c r="EY74" s="64"/>
      <c r="EZ74" s="64"/>
      <c r="FA74" s="64"/>
      <c r="FB74" s="64"/>
      <c r="FC74" s="64"/>
      <c r="FD74" s="64"/>
      <c r="FE74" s="64"/>
      <c r="FF74" s="64"/>
      <c r="FG74" s="64"/>
      <c r="FH74" s="64"/>
      <c r="FI74" s="64"/>
      <c r="FJ74" s="64"/>
      <c r="FK74" s="64"/>
      <c r="FL74" s="64"/>
      <c r="FM74" s="64"/>
      <c r="FN74" s="64"/>
      <c r="FO74" s="64"/>
      <c r="FP74" s="64"/>
      <c r="FQ74" s="64"/>
      <c r="FR74" s="64"/>
      <c r="FS74" s="64"/>
      <c r="FT74" s="64"/>
      <c r="FU74" s="64"/>
      <c r="FV74" s="64"/>
      <c r="FW74" s="64"/>
      <c r="FX74" s="64"/>
      <c r="FY74" s="64"/>
      <c r="FZ74" s="64"/>
      <c r="GA74" s="64"/>
      <c r="GB74" s="64"/>
      <c r="GC74" s="64"/>
      <c r="GD74" s="64"/>
      <c r="GE74" s="64"/>
      <c r="GF74" s="64"/>
      <c r="GG74" s="64"/>
      <c r="GH74" s="64"/>
      <c r="GI74" s="64"/>
      <c r="GJ74" s="64"/>
      <c r="GK74" s="64"/>
      <c r="GL74" s="64"/>
      <c r="GM74" s="64"/>
      <c r="GN74" s="64"/>
      <c r="GO74" s="64"/>
      <c r="GP74" s="64"/>
      <c r="GQ74" s="64"/>
      <c r="GR74" s="64"/>
      <c r="GS74" s="64"/>
      <c r="GT74" s="64"/>
      <c r="GU74" s="64"/>
      <c r="GV74" s="64"/>
      <c r="GW74" s="64"/>
      <c r="GX74" s="64"/>
      <c r="GY74" s="64"/>
      <c r="GZ74" s="64"/>
      <c r="HA74" s="64"/>
      <c r="HB74" s="64"/>
      <c r="HC74" s="64"/>
      <c r="HD74" s="64"/>
      <c r="HE74" s="64"/>
      <c r="HF74" s="64"/>
      <c r="HG74" s="64"/>
      <c r="HH74" s="64"/>
      <c r="HI74" s="64"/>
      <c r="HJ74" s="64"/>
      <c r="HK74" s="64"/>
      <c r="HL74" s="64"/>
      <c r="HM74" s="64"/>
      <c r="HN74" s="64"/>
      <c r="HO74" s="64"/>
      <c r="HP74" s="64"/>
      <c r="HQ74" s="64"/>
      <c r="HR74" s="64"/>
      <c r="HS74" s="64"/>
      <c r="HT74" s="64"/>
      <c r="HU74" s="64"/>
      <c r="HV74" s="64"/>
      <c r="HW74" s="64"/>
      <c r="HX74" s="64"/>
      <c r="HY74" s="64"/>
      <c r="HZ74" s="64"/>
      <c r="IA74" s="64"/>
      <c r="IB74" s="64"/>
      <c r="IC74" s="64"/>
      <c r="ID74" s="64"/>
      <c r="IE74" s="64"/>
      <c r="IF74" s="64"/>
      <c r="IG74" s="64"/>
      <c r="IH74" s="64"/>
      <c r="II74" s="64"/>
      <c r="IJ74" s="64"/>
      <c r="IK74" s="64"/>
      <c r="IL74" s="64"/>
      <c r="IM74" s="64"/>
      <c r="IN74" s="64"/>
      <c r="IO74" s="64"/>
      <c r="IP74" s="64"/>
      <c r="IQ74" s="64"/>
      <c r="IR74" s="64"/>
      <c r="IS74" s="64"/>
      <c r="IT74" s="64"/>
      <c r="IU74" s="64"/>
      <c r="IV74" s="64"/>
    </row>
    <row r="75" spans="1:256" ht="15" customHeight="1">
      <c r="A75" s="349" t="s">
        <v>71</v>
      </c>
      <c r="B75" s="382" t="s">
        <v>2463</v>
      </c>
      <c r="C75" s="64" t="s">
        <v>2464</v>
      </c>
      <c r="D75" s="347" t="s">
        <v>2499</v>
      </c>
      <c r="E75" s="1716">
        <v>0</v>
      </c>
      <c r="F75" s="242">
        <v>0</v>
      </c>
      <c r="G75" s="358">
        <f t="shared" si="3"/>
        <v>0</v>
      </c>
      <c r="I75" s="1014"/>
      <c r="J75" s="1026"/>
      <c r="K75" s="1014"/>
      <c r="L75" s="1014"/>
      <c r="M75" s="1287"/>
      <c r="N75" s="1287"/>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c r="DQ75" s="64"/>
      <c r="DR75" s="64"/>
      <c r="DS75" s="64"/>
      <c r="DT75" s="64"/>
      <c r="DU75" s="64"/>
      <c r="DV75" s="64"/>
      <c r="DW75" s="64"/>
      <c r="DX75" s="64"/>
      <c r="DY75" s="64"/>
      <c r="DZ75" s="64"/>
      <c r="EA75" s="64"/>
      <c r="EB75" s="64"/>
      <c r="EC75" s="64"/>
      <c r="ED75" s="64"/>
      <c r="EE75" s="64"/>
      <c r="EF75" s="64"/>
      <c r="EG75" s="64"/>
      <c r="EH75" s="64"/>
      <c r="EI75" s="64"/>
      <c r="EJ75" s="64"/>
      <c r="EK75" s="64"/>
      <c r="EL75" s="64"/>
      <c r="EM75" s="64"/>
      <c r="EN75" s="64"/>
      <c r="EO75" s="64"/>
      <c r="EP75" s="64"/>
      <c r="EQ75" s="64"/>
      <c r="ER75" s="64"/>
      <c r="ES75" s="64"/>
      <c r="ET75" s="64"/>
      <c r="EU75" s="64"/>
      <c r="EV75" s="64"/>
      <c r="EW75" s="64"/>
      <c r="EX75" s="64"/>
      <c r="EY75" s="64"/>
      <c r="EZ75" s="64"/>
      <c r="FA75" s="64"/>
      <c r="FB75" s="64"/>
      <c r="FC75" s="64"/>
      <c r="FD75" s="64"/>
      <c r="FE75" s="64"/>
      <c r="FF75" s="64"/>
      <c r="FG75" s="64"/>
      <c r="FH75" s="64"/>
      <c r="FI75" s="64"/>
      <c r="FJ75" s="64"/>
      <c r="FK75" s="64"/>
      <c r="FL75" s="64"/>
      <c r="FM75" s="64"/>
      <c r="FN75" s="64"/>
      <c r="FO75" s="64"/>
      <c r="FP75" s="64"/>
      <c r="FQ75" s="64"/>
      <c r="FR75" s="64"/>
      <c r="FS75" s="64"/>
      <c r="FT75" s="64"/>
      <c r="FU75" s="64"/>
      <c r="FV75" s="64"/>
      <c r="FW75" s="64"/>
      <c r="FX75" s="64"/>
      <c r="FY75" s="64"/>
      <c r="FZ75" s="64"/>
      <c r="GA75" s="64"/>
      <c r="GB75" s="64"/>
      <c r="GC75" s="64"/>
      <c r="GD75" s="64"/>
      <c r="GE75" s="64"/>
      <c r="GF75" s="64"/>
      <c r="GG75" s="64"/>
      <c r="GH75" s="64"/>
      <c r="GI75" s="64"/>
      <c r="GJ75" s="64"/>
      <c r="GK75" s="64"/>
      <c r="GL75" s="64"/>
      <c r="GM75" s="64"/>
      <c r="GN75" s="64"/>
      <c r="GO75" s="64"/>
      <c r="GP75" s="64"/>
      <c r="GQ75" s="64"/>
      <c r="GR75" s="64"/>
      <c r="GS75" s="64"/>
      <c r="GT75" s="64"/>
      <c r="GU75" s="64"/>
      <c r="GV75" s="64"/>
      <c r="GW75" s="64"/>
      <c r="GX75" s="64"/>
      <c r="GY75" s="64"/>
      <c r="GZ75" s="64"/>
      <c r="HA75" s="64"/>
      <c r="HB75" s="64"/>
      <c r="HC75" s="64"/>
      <c r="HD75" s="64"/>
      <c r="HE75" s="64"/>
      <c r="HF75" s="64"/>
      <c r="HG75" s="64"/>
      <c r="HH75" s="64"/>
      <c r="HI75" s="64"/>
      <c r="HJ75" s="64"/>
      <c r="HK75" s="64"/>
      <c r="HL75" s="64"/>
      <c r="HM75" s="64"/>
      <c r="HN75" s="64"/>
      <c r="HO75" s="64"/>
      <c r="HP75" s="64"/>
      <c r="HQ75" s="64"/>
      <c r="HR75" s="64"/>
      <c r="HS75" s="64"/>
      <c r="HT75" s="64"/>
      <c r="HU75" s="64"/>
      <c r="HV75" s="64"/>
      <c r="HW75" s="64"/>
      <c r="HX75" s="64"/>
      <c r="HY75" s="64"/>
      <c r="HZ75" s="64"/>
      <c r="IA75" s="64"/>
      <c r="IB75" s="64"/>
      <c r="IC75" s="64"/>
      <c r="ID75" s="64"/>
      <c r="IE75" s="64"/>
      <c r="IF75" s="64"/>
      <c r="IG75" s="64"/>
      <c r="IH75" s="64"/>
      <c r="II75" s="64"/>
      <c r="IJ75" s="64"/>
      <c r="IK75" s="64"/>
      <c r="IL75" s="64"/>
      <c r="IM75" s="64"/>
      <c r="IN75" s="64"/>
      <c r="IO75" s="64"/>
      <c r="IP75" s="64"/>
      <c r="IQ75" s="64"/>
      <c r="IR75" s="64"/>
      <c r="IS75" s="64"/>
      <c r="IT75" s="64"/>
      <c r="IU75" s="64"/>
      <c r="IV75" s="64"/>
    </row>
    <row r="76" spans="1:256" ht="15" customHeight="1">
      <c r="A76" s="349" t="s">
        <v>72</v>
      </c>
      <c r="B76" s="382" t="s">
        <v>2465</v>
      </c>
      <c r="C76" s="64" t="s">
        <v>2466</v>
      </c>
      <c r="D76" s="347" t="s">
        <v>2499</v>
      </c>
      <c r="E76" s="1557">
        <v>226867009.16</v>
      </c>
      <c r="F76" s="242">
        <v>184280521</v>
      </c>
      <c r="G76" s="358">
        <f t="shared" si="3"/>
        <v>42586488.159999996</v>
      </c>
      <c r="I76" s="1014"/>
      <c r="J76" s="1026"/>
      <c r="K76" s="1014"/>
      <c r="L76" s="1014"/>
      <c r="M76" s="1287"/>
      <c r="N76" s="1287"/>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64"/>
      <c r="CD76" s="64"/>
      <c r="CE76" s="64"/>
      <c r="CF76" s="64"/>
      <c r="CG76" s="64"/>
      <c r="CH76" s="64"/>
      <c r="CI76" s="64"/>
      <c r="CJ76" s="64"/>
      <c r="CK76" s="64"/>
      <c r="CL76" s="64"/>
      <c r="CM76" s="64"/>
      <c r="CN76" s="64"/>
      <c r="CO76" s="64"/>
      <c r="CP76" s="64"/>
      <c r="CQ76" s="64"/>
      <c r="CR76" s="64"/>
      <c r="CS76" s="64"/>
      <c r="CT76" s="64"/>
      <c r="CU76" s="64"/>
      <c r="CV76" s="64"/>
      <c r="CW76" s="64"/>
      <c r="CX76" s="64"/>
      <c r="CY76" s="64"/>
      <c r="CZ76" s="64"/>
      <c r="DA76" s="64"/>
      <c r="DB76" s="64"/>
      <c r="DC76" s="64"/>
      <c r="DD76" s="64"/>
      <c r="DE76" s="64"/>
      <c r="DF76" s="64"/>
      <c r="DG76" s="64"/>
      <c r="DH76" s="64"/>
      <c r="DI76" s="64"/>
      <c r="DJ76" s="64"/>
      <c r="DK76" s="64"/>
      <c r="DL76" s="64"/>
      <c r="DM76" s="64"/>
      <c r="DN76" s="64"/>
      <c r="DO76" s="64"/>
      <c r="DP76" s="64"/>
      <c r="DQ76" s="64"/>
      <c r="DR76" s="64"/>
      <c r="DS76" s="64"/>
      <c r="DT76" s="64"/>
      <c r="DU76" s="64"/>
      <c r="DV76" s="64"/>
      <c r="DW76" s="64"/>
      <c r="DX76" s="64"/>
      <c r="DY76" s="64"/>
      <c r="DZ76" s="64"/>
      <c r="EA76" s="64"/>
      <c r="EB76" s="64"/>
      <c r="EC76" s="64"/>
      <c r="ED76" s="64"/>
      <c r="EE76" s="64"/>
      <c r="EF76" s="64"/>
      <c r="EG76" s="64"/>
      <c r="EH76" s="64"/>
      <c r="EI76" s="64"/>
      <c r="EJ76" s="64"/>
      <c r="EK76" s="64"/>
      <c r="EL76" s="64"/>
      <c r="EM76" s="64"/>
      <c r="EN76" s="64"/>
      <c r="EO76" s="64"/>
      <c r="EP76" s="64"/>
      <c r="EQ76" s="64"/>
      <c r="ER76" s="64"/>
      <c r="ES76" s="64"/>
      <c r="ET76" s="64"/>
      <c r="EU76" s="64"/>
      <c r="EV76" s="64"/>
      <c r="EW76" s="64"/>
      <c r="EX76" s="64"/>
      <c r="EY76" s="64"/>
      <c r="EZ76" s="64"/>
      <c r="FA76" s="64"/>
      <c r="FB76" s="64"/>
      <c r="FC76" s="64"/>
      <c r="FD76" s="64"/>
      <c r="FE76" s="64"/>
      <c r="FF76" s="64"/>
      <c r="FG76" s="64"/>
      <c r="FH76" s="64"/>
      <c r="FI76" s="64"/>
      <c r="FJ76" s="64"/>
      <c r="FK76" s="64"/>
      <c r="FL76" s="64"/>
      <c r="FM76" s="64"/>
      <c r="FN76" s="64"/>
      <c r="FO76" s="64"/>
      <c r="FP76" s="64"/>
      <c r="FQ76" s="64"/>
      <c r="FR76" s="64"/>
      <c r="FS76" s="64"/>
      <c r="FT76" s="64"/>
      <c r="FU76" s="64"/>
      <c r="FV76" s="64"/>
      <c r="FW76" s="64"/>
      <c r="FX76" s="64"/>
      <c r="FY76" s="64"/>
      <c r="FZ76" s="64"/>
      <c r="GA76" s="64"/>
      <c r="GB76" s="64"/>
      <c r="GC76" s="64"/>
      <c r="GD76" s="64"/>
      <c r="GE76" s="64"/>
      <c r="GF76" s="64"/>
      <c r="GG76" s="64"/>
      <c r="GH76" s="64"/>
      <c r="GI76" s="64"/>
      <c r="GJ76" s="64"/>
      <c r="GK76" s="64"/>
      <c r="GL76" s="64"/>
      <c r="GM76" s="64"/>
      <c r="GN76" s="64"/>
      <c r="GO76" s="64"/>
      <c r="GP76" s="64"/>
      <c r="GQ76" s="64"/>
      <c r="GR76" s="64"/>
      <c r="GS76" s="64"/>
      <c r="GT76" s="64"/>
      <c r="GU76" s="64"/>
      <c r="GV76" s="64"/>
      <c r="GW76" s="64"/>
      <c r="GX76" s="64"/>
      <c r="GY76" s="64"/>
      <c r="GZ76" s="64"/>
      <c r="HA76" s="64"/>
      <c r="HB76" s="64"/>
      <c r="HC76" s="64"/>
      <c r="HD76" s="64"/>
      <c r="HE76" s="64"/>
      <c r="HF76" s="64"/>
      <c r="HG76" s="64"/>
      <c r="HH76" s="64"/>
      <c r="HI76" s="64"/>
      <c r="HJ76" s="64"/>
      <c r="HK76" s="64"/>
      <c r="HL76" s="64"/>
      <c r="HM76" s="64"/>
      <c r="HN76" s="64"/>
      <c r="HO76" s="64"/>
      <c r="HP76" s="64"/>
      <c r="HQ76" s="64"/>
      <c r="HR76" s="64"/>
      <c r="HS76" s="64"/>
      <c r="HT76" s="64"/>
      <c r="HU76" s="64"/>
      <c r="HV76" s="64"/>
      <c r="HW76" s="64"/>
      <c r="HX76" s="64"/>
      <c r="HY76" s="64"/>
      <c r="HZ76" s="64"/>
      <c r="IA76" s="64"/>
      <c r="IB76" s="64"/>
      <c r="IC76" s="64"/>
      <c r="ID76" s="64"/>
      <c r="IE76" s="64"/>
      <c r="IF76" s="64"/>
      <c r="IG76" s="64"/>
      <c r="IH76" s="64"/>
      <c r="II76" s="64"/>
      <c r="IJ76" s="64"/>
      <c r="IK76" s="64"/>
      <c r="IL76" s="64"/>
      <c r="IM76" s="64"/>
      <c r="IN76" s="64"/>
      <c r="IO76" s="64"/>
      <c r="IP76" s="64"/>
      <c r="IQ76" s="64"/>
      <c r="IR76" s="64"/>
      <c r="IS76" s="64"/>
      <c r="IT76" s="64"/>
      <c r="IU76" s="64"/>
      <c r="IV76" s="64"/>
    </row>
    <row r="77" spans="1:256" ht="15" customHeight="1">
      <c r="A77" s="349" t="s">
        <v>476</v>
      </c>
      <c r="B77" s="382" t="s">
        <v>2467</v>
      </c>
      <c r="C77" s="64" t="s">
        <v>2468</v>
      </c>
      <c r="D77" s="347" t="s">
        <v>2499</v>
      </c>
      <c r="E77" s="1557">
        <v>852042.28</v>
      </c>
      <c r="F77" s="242">
        <v>694735</v>
      </c>
      <c r="G77" s="358">
        <f t="shared" si="3"/>
        <v>157307.28000000003</v>
      </c>
      <c r="I77" s="1014"/>
      <c r="J77" s="1026"/>
      <c r="K77" s="1014"/>
      <c r="L77" s="1014"/>
      <c r="M77" s="1287"/>
      <c r="N77" s="1287"/>
      <c r="O77" s="64"/>
      <c r="P77" s="64"/>
      <c r="Q77" s="64"/>
      <c r="R77" s="64"/>
      <c r="S77" s="64"/>
      <c r="T77" s="64"/>
      <c r="U77" s="64"/>
      <c r="V77" s="64"/>
      <c r="W77" s="64"/>
      <c r="X77" s="64"/>
      <c r="Y77" s="64"/>
      <c r="Z77" s="64"/>
      <c r="AA77" s="64"/>
      <c r="AB77" s="64"/>
      <c r="AC77" s="64"/>
      <c r="AD77" s="64"/>
      <c r="AE77" s="64"/>
      <c r="AF77" s="64"/>
      <c r="AG77" s="64"/>
      <c r="AH77" s="64"/>
      <c r="AI77" s="64"/>
      <c r="AJ77" s="64"/>
      <c r="AK77" s="64"/>
      <c r="AL77" s="64"/>
      <c r="AM77" s="64"/>
      <c r="AN77" s="64"/>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64"/>
      <c r="BS77" s="64"/>
      <c r="BT77" s="64"/>
      <c r="BU77" s="64"/>
      <c r="BV77" s="64"/>
      <c r="BW77" s="64"/>
      <c r="BX77" s="64"/>
      <c r="BY77" s="64"/>
      <c r="BZ77" s="64"/>
      <c r="CA77" s="64"/>
      <c r="CB77" s="64"/>
      <c r="CC77" s="64"/>
      <c r="CD77" s="64"/>
      <c r="CE77" s="64"/>
      <c r="CF77" s="64"/>
      <c r="CG77" s="64"/>
      <c r="CH77" s="64"/>
      <c r="CI77" s="64"/>
      <c r="CJ77" s="64"/>
      <c r="CK77" s="64"/>
      <c r="CL77" s="64"/>
      <c r="CM77" s="64"/>
      <c r="CN77" s="64"/>
      <c r="CO77" s="64"/>
      <c r="CP77" s="64"/>
      <c r="CQ77" s="64"/>
      <c r="CR77" s="64"/>
      <c r="CS77" s="64"/>
      <c r="CT77" s="64"/>
      <c r="CU77" s="64"/>
      <c r="CV77" s="64"/>
      <c r="CW77" s="64"/>
      <c r="CX77" s="64"/>
      <c r="CY77" s="64"/>
      <c r="CZ77" s="64"/>
      <c r="DA77" s="64"/>
      <c r="DB77" s="64"/>
      <c r="DC77" s="64"/>
      <c r="DD77" s="64"/>
      <c r="DE77" s="64"/>
      <c r="DF77" s="64"/>
      <c r="DG77" s="64"/>
      <c r="DH77" s="64"/>
      <c r="DI77" s="64"/>
      <c r="DJ77" s="64"/>
      <c r="DK77" s="64"/>
      <c r="DL77" s="64"/>
      <c r="DM77" s="64"/>
      <c r="DN77" s="64"/>
      <c r="DO77" s="64"/>
      <c r="DP77" s="64"/>
      <c r="DQ77" s="64"/>
      <c r="DR77" s="64"/>
      <c r="DS77" s="64"/>
      <c r="DT77" s="64"/>
      <c r="DU77" s="64"/>
      <c r="DV77" s="64"/>
      <c r="DW77" s="64"/>
      <c r="DX77" s="64"/>
      <c r="DY77" s="64"/>
      <c r="DZ77" s="64"/>
      <c r="EA77" s="64"/>
      <c r="EB77" s="64"/>
      <c r="EC77" s="64"/>
      <c r="ED77" s="64"/>
      <c r="EE77" s="64"/>
      <c r="EF77" s="64"/>
      <c r="EG77" s="64"/>
      <c r="EH77" s="64"/>
      <c r="EI77" s="64"/>
      <c r="EJ77" s="64"/>
      <c r="EK77" s="64"/>
      <c r="EL77" s="64"/>
      <c r="EM77" s="64"/>
      <c r="EN77" s="64"/>
      <c r="EO77" s="64"/>
      <c r="EP77" s="64"/>
      <c r="EQ77" s="64"/>
      <c r="ER77" s="64"/>
      <c r="ES77" s="64"/>
      <c r="ET77" s="64"/>
      <c r="EU77" s="64"/>
      <c r="EV77" s="64"/>
      <c r="EW77" s="64"/>
      <c r="EX77" s="64"/>
      <c r="EY77" s="64"/>
      <c r="EZ77" s="64"/>
      <c r="FA77" s="64"/>
      <c r="FB77" s="64"/>
      <c r="FC77" s="64"/>
      <c r="FD77" s="64"/>
      <c r="FE77" s="64"/>
      <c r="FF77" s="64"/>
      <c r="FG77" s="64"/>
      <c r="FH77" s="64"/>
      <c r="FI77" s="64"/>
      <c r="FJ77" s="64"/>
      <c r="FK77" s="64"/>
      <c r="FL77" s="64"/>
      <c r="FM77" s="64"/>
      <c r="FN77" s="64"/>
      <c r="FO77" s="64"/>
      <c r="FP77" s="64"/>
      <c r="FQ77" s="64"/>
      <c r="FR77" s="64"/>
      <c r="FS77" s="64"/>
      <c r="FT77" s="64"/>
      <c r="FU77" s="64"/>
      <c r="FV77" s="64"/>
      <c r="FW77" s="64"/>
      <c r="FX77" s="64"/>
      <c r="FY77" s="64"/>
      <c r="FZ77" s="64"/>
      <c r="GA77" s="64"/>
      <c r="GB77" s="64"/>
      <c r="GC77" s="64"/>
      <c r="GD77" s="64"/>
      <c r="GE77" s="64"/>
      <c r="GF77" s="64"/>
      <c r="GG77" s="64"/>
      <c r="GH77" s="64"/>
      <c r="GI77" s="64"/>
      <c r="GJ77" s="64"/>
      <c r="GK77" s="64"/>
      <c r="GL77" s="64"/>
      <c r="GM77" s="64"/>
      <c r="GN77" s="64"/>
      <c r="GO77" s="64"/>
      <c r="GP77" s="64"/>
      <c r="GQ77" s="64"/>
      <c r="GR77" s="64"/>
      <c r="GS77" s="64"/>
      <c r="GT77" s="64"/>
      <c r="GU77" s="64"/>
      <c r="GV77" s="64"/>
      <c r="GW77" s="64"/>
      <c r="GX77" s="64"/>
      <c r="GY77" s="64"/>
      <c r="GZ77" s="64"/>
      <c r="HA77" s="64"/>
      <c r="HB77" s="64"/>
      <c r="HC77" s="64"/>
      <c r="HD77" s="64"/>
      <c r="HE77" s="64"/>
      <c r="HF77" s="64"/>
      <c r="HG77" s="64"/>
      <c r="HH77" s="64"/>
      <c r="HI77" s="64"/>
      <c r="HJ77" s="64"/>
      <c r="HK77" s="64"/>
      <c r="HL77" s="64"/>
      <c r="HM77" s="64"/>
      <c r="HN77" s="64"/>
      <c r="HO77" s="64"/>
      <c r="HP77" s="64"/>
      <c r="HQ77" s="64"/>
      <c r="HR77" s="64"/>
      <c r="HS77" s="64"/>
      <c r="HT77" s="64"/>
      <c r="HU77" s="64"/>
      <c r="HV77" s="64"/>
      <c r="HW77" s="64"/>
      <c r="HX77" s="64"/>
      <c r="HY77" s="64"/>
      <c r="HZ77" s="64"/>
      <c r="IA77" s="64"/>
      <c r="IB77" s="64"/>
      <c r="IC77" s="64"/>
      <c r="ID77" s="64"/>
      <c r="IE77" s="64"/>
      <c r="IF77" s="64"/>
      <c r="IG77" s="64"/>
      <c r="IH77" s="64"/>
      <c r="II77" s="64"/>
      <c r="IJ77" s="64"/>
      <c r="IK77" s="64"/>
      <c r="IL77" s="64"/>
      <c r="IM77" s="64"/>
      <c r="IN77" s="64"/>
      <c r="IO77" s="64"/>
      <c r="IP77" s="64"/>
      <c r="IQ77" s="64"/>
      <c r="IR77" s="64"/>
      <c r="IS77" s="64"/>
      <c r="IT77" s="64"/>
      <c r="IU77" s="64"/>
      <c r="IV77" s="64"/>
    </row>
    <row r="78" spans="1:256" ht="15" customHeight="1">
      <c r="A78" s="349" t="s">
        <v>479</v>
      </c>
      <c r="B78" s="382" t="s">
        <v>2469</v>
      </c>
      <c r="C78" s="64" t="s">
        <v>2470</v>
      </c>
      <c r="D78" s="347" t="s">
        <v>3096</v>
      </c>
      <c r="E78" s="1716">
        <f>+Sch.36!E20</f>
        <v>0</v>
      </c>
      <c r="F78" s="242">
        <v>0</v>
      </c>
      <c r="G78" s="358">
        <f t="shared" si="3"/>
        <v>0</v>
      </c>
      <c r="I78" s="1026"/>
      <c r="J78" s="1026"/>
      <c r="K78" s="1287"/>
      <c r="L78" s="1287"/>
      <c r="M78" s="1287"/>
      <c r="N78" s="1287"/>
      <c r="O78" s="64"/>
      <c r="P78" s="64"/>
      <c r="Q78" s="64"/>
      <c r="R78" s="64"/>
      <c r="S78" s="64"/>
      <c r="T78" s="64"/>
      <c r="U78" s="64"/>
      <c r="V78" s="64"/>
      <c r="W78" s="64"/>
      <c r="X78" s="64"/>
      <c r="Y78" s="64"/>
      <c r="Z78" s="64"/>
      <c r="AA78" s="64"/>
      <c r="AB78" s="64"/>
      <c r="AC78" s="64"/>
      <c r="AD78" s="64"/>
      <c r="AE78" s="64"/>
      <c r="AF78" s="64"/>
      <c r="AG78" s="64"/>
      <c r="AH78" s="64"/>
      <c r="AI78" s="64"/>
      <c r="AJ78" s="64"/>
      <c r="AK78" s="64"/>
      <c r="AL78" s="64"/>
      <c r="AM78" s="64"/>
      <c r="AN78" s="64"/>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c r="CE78" s="64"/>
      <c r="CF78" s="64"/>
      <c r="CG78" s="64"/>
      <c r="CH78" s="64"/>
      <c r="CI78" s="64"/>
      <c r="CJ78" s="64"/>
      <c r="CK78" s="64"/>
      <c r="CL78" s="64"/>
      <c r="CM78" s="64"/>
      <c r="CN78" s="64"/>
      <c r="CO78" s="64"/>
      <c r="CP78" s="64"/>
      <c r="CQ78" s="64"/>
      <c r="CR78" s="64"/>
      <c r="CS78" s="64"/>
      <c r="CT78" s="64"/>
      <c r="CU78" s="64"/>
      <c r="CV78" s="64"/>
      <c r="CW78" s="64"/>
      <c r="CX78" s="64"/>
      <c r="CY78" s="64"/>
      <c r="CZ78" s="64"/>
      <c r="DA78" s="64"/>
      <c r="DB78" s="64"/>
      <c r="DC78" s="64"/>
      <c r="DD78" s="64"/>
      <c r="DE78" s="64"/>
      <c r="DF78" s="64"/>
      <c r="DG78" s="64"/>
      <c r="DH78" s="64"/>
      <c r="DI78" s="64"/>
      <c r="DJ78" s="64"/>
      <c r="DK78" s="64"/>
      <c r="DL78" s="64"/>
      <c r="DM78" s="64"/>
      <c r="DN78" s="64"/>
      <c r="DO78" s="64"/>
      <c r="DP78" s="64"/>
      <c r="DQ78" s="64"/>
      <c r="DR78" s="64"/>
      <c r="DS78" s="64"/>
      <c r="DT78" s="64"/>
      <c r="DU78" s="64"/>
      <c r="DV78" s="64"/>
      <c r="DW78" s="64"/>
      <c r="DX78" s="64"/>
      <c r="DY78" s="64"/>
      <c r="DZ78" s="64"/>
      <c r="EA78" s="64"/>
      <c r="EB78" s="64"/>
      <c r="EC78" s="64"/>
      <c r="ED78" s="64"/>
      <c r="EE78" s="64"/>
      <c r="EF78" s="64"/>
      <c r="EG78" s="64"/>
      <c r="EH78" s="64"/>
      <c r="EI78" s="64"/>
      <c r="EJ78" s="64"/>
      <c r="EK78" s="64"/>
      <c r="EL78" s="64"/>
      <c r="EM78" s="64"/>
      <c r="EN78" s="64"/>
      <c r="EO78" s="64"/>
      <c r="EP78" s="64"/>
      <c r="EQ78" s="64"/>
      <c r="ER78" s="64"/>
      <c r="ES78" s="64"/>
      <c r="ET78" s="64"/>
      <c r="EU78" s="64"/>
      <c r="EV78" s="64"/>
      <c r="EW78" s="64"/>
      <c r="EX78" s="64"/>
      <c r="EY78" s="64"/>
      <c r="EZ78" s="64"/>
      <c r="FA78" s="64"/>
      <c r="FB78" s="64"/>
      <c r="FC78" s="64"/>
      <c r="FD78" s="64"/>
      <c r="FE78" s="64"/>
      <c r="FF78" s="64"/>
      <c r="FG78" s="64"/>
      <c r="FH78" s="64"/>
      <c r="FI78" s="64"/>
      <c r="FJ78" s="64"/>
      <c r="FK78" s="64"/>
      <c r="FL78" s="64"/>
      <c r="FM78" s="64"/>
      <c r="FN78" s="64"/>
      <c r="FO78" s="64"/>
      <c r="FP78" s="64"/>
      <c r="FQ78" s="64"/>
      <c r="FR78" s="64"/>
      <c r="FS78" s="64"/>
      <c r="FT78" s="64"/>
      <c r="FU78" s="64"/>
      <c r="FV78" s="64"/>
      <c r="FW78" s="64"/>
      <c r="FX78" s="64"/>
      <c r="FY78" s="64"/>
      <c r="FZ78" s="64"/>
      <c r="GA78" s="64"/>
      <c r="GB78" s="64"/>
      <c r="GC78" s="64"/>
      <c r="GD78" s="64"/>
      <c r="GE78" s="64"/>
      <c r="GF78" s="64"/>
      <c r="GG78" s="64"/>
      <c r="GH78" s="64"/>
      <c r="GI78" s="64"/>
      <c r="GJ78" s="64"/>
      <c r="GK78" s="64"/>
      <c r="GL78" s="64"/>
      <c r="GM78" s="64"/>
      <c r="GN78" s="64"/>
      <c r="GO78" s="64"/>
      <c r="GP78" s="64"/>
      <c r="GQ78" s="64"/>
      <c r="GR78" s="64"/>
      <c r="GS78" s="64"/>
      <c r="GT78" s="64"/>
      <c r="GU78" s="64"/>
      <c r="GV78" s="64"/>
      <c r="GW78" s="64"/>
      <c r="GX78" s="64"/>
      <c r="GY78" s="64"/>
      <c r="GZ78" s="64"/>
      <c r="HA78" s="64"/>
      <c r="HB78" s="64"/>
      <c r="HC78" s="64"/>
      <c r="HD78" s="64"/>
      <c r="HE78" s="64"/>
      <c r="HF78" s="64"/>
      <c r="HG78" s="64"/>
      <c r="HH78" s="64"/>
      <c r="HI78" s="64"/>
      <c r="HJ78" s="64"/>
      <c r="HK78" s="64"/>
      <c r="HL78" s="64"/>
      <c r="HM78" s="64"/>
      <c r="HN78" s="64"/>
      <c r="HO78" s="64"/>
      <c r="HP78" s="64"/>
      <c r="HQ78" s="64"/>
      <c r="HR78" s="64"/>
      <c r="HS78" s="64"/>
      <c r="HT78" s="64"/>
      <c r="HU78" s="64"/>
      <c r="HV78" s="64"/>
      <c r="HW78" s="64"/>
      <c r="HX78" s="64"/>
      <c r="HY78" s="64"/>
      <c r="HZ78" s="64"/>
      <c r="IA78" s="64"/>
      <c r="IB78" s="64"/>
      <c r="IC78" s="64"/>
      <c r="ID78" s="64"/>
      <c r="IE78" s="64"/>
      <c r="IF78" s="64"/>
      <c r="IG78" s="64"/>
      <c r="IH78" s="64"/>
      <c r="II78" s="64"/>
      <c r="IJ78" s="64"/>
      <c r="IK78" s="64"/>
      <c r="IL78" s="64"/>
      <c r="IM78" s="64"/>
      <c r="IN78" s="64"/>
      <c r="IO78" s="64"/>
      <c r="IP78" s="64"/>
      <c r="IQ78" s="64"/>
      <c r="IR78" s="64"/>
      <c r="IS78" s="64"/>
      <c r="IT78" s="64"/>
      <c r="IU78" s="64"/>
      <c r="IV78" s="64"/>
    </row>
    <row r="79" spans="1:256" ht="15" customHeight="1">
      <c r="A79" s="349" t="s">
        <v>2076</v>
      </c>
      <c r="B79" s="382" t="s">
        <v>2471</v>
      </c>
      <c r="C79" s="64" t="s">
        <v>2472</v>
      </c>
      <c r="D79" s="347" t="s">
        <v>2499</v>
      </c>
      <c r="E79" s="1716">
        <v>685261.42</v>
      </c>
      <c r="F79" s="242">
        <v>622077</v>
      </c>
      <c r="G79" s="358">
        <f t="shared" si="3"/>
        <v>63184.420000000042</v>
      </c>
      <c r="I79" s="1014"/>
      <c r="J79" s="1026"/>
      <c r="K79" s="1014"/>
      <c r="L79" s="1014"/>
      <c r="M79" s="1287"/>
      <c r="N79" s="1287"/>
      <c r="O79" s="64"/>
      <c r="P79" s="64"/>
      <c r="Q79" s="64"/>
      <c r="R79" s="64"/>
      <c r="S79" s="64"/>
      <c r="T79" s="64"/>
      <c r="U79" s="64"/>
      <c r="V79" s="64"/>
      <c r="W79" s="64"/>
      <c r="X79" s="64"/>
      <c r="Y79" s="64"/>
      <c r="Z79" s="64"/>
      <c r="AA79" s="64"/>
      <c r="AB79" s="64"/>
      <c r="AC79" s="64"/>
      <c r="AD79" s="64"/>
      <c r="AE79" s="64"/>
      <c r="AF79" s="64"/>
      <c r="AG79" s="64"/>
      <c r="AH79" s="64"/>
      <c r="AI79" s="64"/>
      <c r="AJ79" s="64"/>
      <c r="AK79" s="64"/>
      <c r="AL79" s="64"/>
      <c r="AM79" s="64"/>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4"/>
      <c r="CP79" s="64"/>
      <c r="CQ79" s="64"/>
      <c r="CR79" s="64"/>
      <c r="CS79" s="64"/>
      <c r="CT79" s="64"/>
      <c r="CU79" s="64"/>
      <c r="CV79" s="64"/>
      <c r="CW79" s="64"/>
      <c r="CX79" s="64"/>
      <c r="CY79" s="64"/>
      <c r="CZ79" s="64"/>
      <c r="DA79" s="64"/>
      <c r="DB79" s="64"/>
      <c r="DC79" s="64"/>
      <c r="DD79" s="64"/>
      <c r="DE79" s="64"/>
      <c r="DF79" s="64"/>
      <c r="DG79" s="64"/>
      <c r="DH79" s="64"/>
      <c r="DI79" s="64"/>
      <c r="DJ79" s="64"/>
      <c r="DK79" s="64"/>
      <c r="DL79" s="64"/>
      <c r="DM79" s="64"/>
      <c r="DN79" s="64"/>
      <c r="DO79" s="64"/>
      <c r="DP79" s="64"/>
      <c r="DQ79" s="64"/>
      <c r="DR79" s="64"/>
      <c r="DS79" s="64"/>
      <c r="DT79" s="64"/>
      <c r="DU79" s="64"/>
      <c r="DV79" s="64"/>
      <c r="DW79" s="64"/>
      <c r="DX79" s="64"/>
      <c r="DY79" s="64"/>
      <c r="DZ79" s="64"/>
      <c r="EA79" s="64"/>
      <c r="EB79" s="64"/>
      <c r="EC79" s="64"/>
      <c r="ED79" s="64"/>
      <c r="EE79" s="64"/>
      <c r="EF79" s="64"/>
      <c r="EG79" s="64"/>
      <c r="EH79" s="64"/>
      <c r="EI79" s="64"/>
      <c r="EJ79" s="64"/>
      <c r="EK79" s="64"/>
      <c r="EL79" s="64"/>
      <c r="EM79" s="64"/>
      <c r="EN79" s="64"/>
      <c r="EO79" s="64"/>
      <c r="EP79" s="64"/>
      <c r="EQ79" s="64"/>
      <c r="ER79" s="64"/>
      <c r="ES79" s="64"/>
      <c r="ET79" s="64"/>
      <c r="EU79" s="64"/>
      <c r="EV79" s="64"/>
      <c r="EW79" s="64"/>
      <c r="EX79" s="64"/>
      <c r="EY79" s="64"/>
      <c r="EZ79" s="64"/>
      <c r="FA79" s="64"/>
      <c r="FB79" s="64"/>
      <c r="FC79" s="64"/>
      <c r="FD79" s="64"/>
      <c r="FE79" s="64"/>
      <c r="FF79" s="64"/>
      <c r="FG79" s="64"/>
      <c r="FH79" s="64"/>
      <c r="FI79" s="64"/>
      <c r="FJ79" s="64"/>
      <c r="FK79" s="64"/>
      <c r="FL79" s="64"/>
      <c r="FM79" s="64"/>
      <c r="FN79" s="64"/>
      <c r="FO79" s="64"/>
      <c r="FP79" s="64"/>
      <c r="FQ79" s="64"/>
      <c r="FR79" s="64"/>
      <c r="FS79" s="64"/>
      <c r="FT79" s="64"/>
      <c r="FU79" s="64"/>
      <c r="FV79" s="64"/>
      <c r="FW79" s="64"/>
      <c r="FX79" s="64"/>
      <c r="FY79" s="64"/>
      <c r="FZ79" s="64"/>
      <c r="GA79" s="64"/>
      <c r="GB79" s="64"/>
      <c r="GC79" s="64"/>
      <c r="GD79" s="64"/>
      <c r="GE79" s="64"/>
      <c r="GF79" s="64"/>
      <c r="GG79" s="64"/>
      <c r="GH79" s="64"/>
      <c r="GI79" s="64"/>
      <c r="GJ79" s="64"/>
      <c r="GK79" s="64"/>
      <c r="GL79" s="64"/>
      <c r="GM79" s="64"/>
      <c r="GN79" s="64"/>
      <c r="GO79" s="64"/>
      <c r="GP79" s="64"/>
      <c r="GQ79" s="64"/>
      <c r="GR79" s="64"/>
      <c r="GS79" s="64"/>
      <c r="GT79" s="64"/>
      <c r="GU79" s="64"/>
      <c r="GV79" s="64"/>
      <c r="GW79" s="64"/>
      <c r="GX79" s="64"/>
      <c r="GY79" s="64"/>
      <c r="GZ79" s="64"/>
      <c r="HA79" s="64"/>
      <c r="HB79" s="64"/>
      <c r="HC79" s="64"/>
      <c r="HD79" s="64"/>
      <c r="HE79" s="64"/>
      <c r="HF79" s="64"/>
      <c r="HG79" s="64"/>
      <c r="HH79" s="64"/>
      <c r="HI79" s="64"/>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c r="IH79" s="64"/>
      <c r="II79" s="64"/>
      <c r="IJ79" s="64"/>
      <c r="IK79" s="64"/>
      <c r="IL79" s="64"/>
      <c r="IM79" s="64"/>
      <c r="IN79" s="64"/>
      <c r="IO79" s="64"/>
      <c r="IP79" s="64"/>
      <c r="IQ79" s="64"/>
      <c r="IR79" s="64"/>
      <c r="IS79" s="64"/>
      <c r="IT79" s="64"/>
      <c r="IU79" s="64"/>
      <c r="IV79" s="64"/>
    </row>
    <row r="80" spans="1:256" ht="15" customHeight="1">
      <c r="A80" s="349" t="s">
        <v>337</v>
      </c>
      <c r="B80" s="382" t="s">
        <v>2473</v>
      </c>
      <c r="C80" s="64" t="s">
        <v>2474</v>
      </c>
      <c r="D80" s="347" t="s">
        <v>2499</v>
      </c>
      <c r="E80" s="1557">
        <v>-137843531.39999998</v>
      </c>
      <c r="F80" s="242">
        <v>-93102461</v>
      </c>
      <c r="G80" s="358">
        <f t="shared" si="3"/>
        <v>-44741070.399999976</v>
      </c>
      <c r="I80" s="1014"/>
      <c r="J80" s="1026"/>
      <c r="K80" s="1014"/>
      <c r="L80" s="1014"/>
      <c r="M80" s="1287"/>
      <c r="N80" s="1287"/>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c r="DQ80" s="64"/>
      <c r="DR80" s="64"/>
      <c r="DS80" s="64"/>
      <c r="DT80" s="64"/>
      <c r="DU80" s="64"/>
      <c r="DV80" s="64"/>
      <c r="DW80" s="64"/>
      <c r="DX80" s="64"/>
      <c r="DY80" s="64"/>
      <c r="DZ80" s="64"/>
      <c r="EA80" s="64"/>
      <c r="EB80" s="64"/>
      <c r="EC80" s="64"/>
      <c r="ED80" s="64"/>
      <c r="EE80" s="64"/>
      <c r="EF80" s="64"/>
      <c r="EG80" s="64"/>
      <c r="EH80" s="64"/>
      <c r="EI80" s="64"/>
      <c r="EJ80" s="64"/>
      <c r="EK80" s="64"/>
      <c r="EL80" s="64"/>
      <c r="EM80" s="64"/>
      <c r="EN80" s="64"/>
      <c r="EO80" s="64"/>
      <c r="EP80" s="64"/>
      <c r="EQ80" s="64"/>
      <c r="ER80" s="64"/>
      <c r="ES80" s="64"/>
      <c r="ET80" s="64"/>
      <c r="EU80" s="64"/>
      <c r="EV80" s="64"/>
      <c r="EW80" s="64"/>
      <c r="EX80" s="64"/>
      <c r="EY80" s="64"/>
      <c r="EZ80" s="64"/>
      <c r="FA80" s="64"/>
      <c r="FB80" s="64"/>
      <c r="FC80" s="64"/>
      <c r="FD80" s="64"/>
      <c r="FE80" s="64"/>
      <c r="FF80" s="64"/>
      <c r="FG80" s="64"/>
      <c r="FH80" s="64"/>
      <c r="FI80" s="64"/>
      <c r="FJ80" s="64"/>
      <c r="FK80" s="64"/>
      <c r="FL80" s="64"/>
      <c r="FM80" s="64"/>
      <c r="FN80" s="64"/>
      <c r="FO80" s="64"/>
      <c r="FP80" s="64"/>
      <c r="FQ80" s="64"/>
      <c r="FR80" s="64"/>
      <c r="FS80" s="64"/>
      <c r="FT80" s="64"/>
      <c r="FU80" s="64"/>
      <c r="FV80" s="64"/>
      <c r="FW80" s="64"/>
      <c r="FX80" s="64"/>
      <c r="FY80" s="64"/>
      <c r="FZ80" s="64"/>
      <c r="GA80" s="64"/>
      <c r="GB80" s="64"/>
      <c r="GC80" s="64"/>
      <c r="GD80" s="64"/>
      <c r="GE80" s="64"/>
      <c r="GF80" s="64"/>
      <c r="GG80" s="64"/>
      <c r="GH80" s="64"/>
      <c r="GI80" s="64"/>
      <c r="GJ80" s="64"/>
      <c r="GK80" s="64"/>
      <c r="GL80" s="64"/>
      <c r="GM80" s="64"/>
      <c r="GN80" s="64"/>
      <c r="GO80" s="64"/>
      <c r="GP80" s="64"/>
      <c r="GQ80" s="64"/>
      <c r="GR80" s="64"/>
      <c r="GS80" s="64"/>
      <c r="GT80" s="64"/>
      <c r="GU80" s="64"/>
      <c r="GV80" s="64"/>
      <c r="GW80" s="64"/>
      <c r="GX80" s="64"/>
      <c r="GY80" s="64"/>
      <c r="GZ80" s="64"/>
      <c r="HA80" s="64"/>
      <c r="HB80" s="64"/>
      <c r="HC80" s="64"/>
      <c r="HD80" s="64"/>
      <c r="HE80" s="64"/>
      <c r="HF80" s="64"/>
      <c r="HG80" s="64"/>
      <c r="HH80" s="64"/>
      <c r="HI80" s="64"/>
      <c r="HJ80" s="64"/>
      <c r="HK80" s="64"/>
      <c r="HL80" s="64"/>
      <c r="HM80" s="64"/>
      <c r="HN80" s="64"/>
      <c r="HO80" s="64"/>
      <c r="HP80" s="64"/>
      <c r="HQ80" s="64"/>
      <c r="HR80" s="64"/>
      <c r="HS80" s="64"/>
      <c r="HT80" s="64"/>
      <c r="HU80" s="64"/>
      <c r="HV80" s="64"/>
      <c r="HW80" s="64"/>
      <c r="HX80" s="64"/>
      <c r="HY80" s="64"/>
      <c r="HZ80" s="64"/>
      <c r="IA80" s="64"/>
      <c r="IB80" s="64"/>
      <c r="IC80" s="64"/>
      <c r="ID80" s="64"/>
      <c r="IE80" s="64"/>
      <c r="IF80" s="64"/>
      <c r="IG80" s="64"/>
      <c r="IH80" s="64"/>
      <c r="II80" s="64"/>
      <c r="IJ80" s="64"/>
      <c r="IK80" s="64"/>
      <c r="IL80" s="64"/>
      <c r="IM80" s="64"/>
      <c r="IN80" s="64"/>
      <c r="IO80" s="64"/>
      <c r="IP80" s="64"/>
      <c r="IQ80" s="64"/>
      <c r="IR80" s="64"/>
      <c r="IS80" s="64"/>
      <c r="IT80" s="64"/>
      <c r="IU80" s="64"/>
      <c r="IV80" s="64"/>
    </row>
    <row r="81" spans="1:256" ht="15" customHeight="1">
      <c r="A81" s="349" t="s">
        <v>73</v>
      </c>
      <c r="B81" s="382" t="s">
        <v>2475</v>
      </c>
      <c r="C81" s="64" t="s">
        <v>2476</v>
      </c>
      <c r="D81" s="347" t="s">
        <v>2499</v>
      </c>
      <c r="E81" s="1716">
        <v>18546510.800000001</v>
      </c>
      <c r="F81" s="242">
        <v>19657532</v>
      </c>
      <c r="G81" s="358">
        <f t="shared" si="3"/>
        <v>-1111021.1999999993</v>
      </c>
      <c r="I81" s="1014"/>
      <c r="J81" s="1026"/>
      <c r="K81" s="1014"/>
      <c r="L81" s="1014"/>
      <c r="M81" s="1287"/>
      <c r="N81" s="1287"/>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c r="BZ81" s="64"/>
      <c r="CA81" s="64"/>
      <c r="CB81" s="64"/>
      <c r="CC81" s="64"/>
      <c r="CD81" s="64"/>
      <c r="CE81" s="64"/>
      <c r="CF81" s="64"/>
      <c r="CG81" s="64"/>
      <c r="CH81" s="64"/>
      <c r="CI81" s="64"/>
      <c r="CJ81" s="64"/>
      <c r="CK81" s="64"/>
      <c r="CL81" s="64"/>
      <c r="CM81" s="64"/>
      <c r="CN81" s="64"/>
      <c r="CO81" s="64"/>
      <c r="CP81" s="64"/>
      <c r="CQ81" s="64"/>
      <c r="CR81" s="64"/>
      <c r="CS81" s="64"/>
      <c r="CT81" s="64"/>
      <c r="CU81" s="64"/>
      <c r="CV81" s="64"/>
      <c r="CW81" s="64"/>
      <c r="CX81" s="64"/>
      <c r="CY81" s="64"/>
      <c r="CZ81" s="64"/>
      <c r="DA81" s="64"/>
      <c r="DB81" s="64"/>
      <c r="DC81" s="64"/>
      <c r="DD81" s="64"/>
      <c r="DE81" s="64"/>
      <c r="DF81" s="64"/>
      <c r="DG81" s="64"/>
      <c r="DH81" s="64"/>
      <c r="DI81" s="64"/>
      <c r="DJ81" s="64"/>
      <c r="DK81" s="64"/>
      <c r="DL81" s="64"/>
      <c r="DM81" s="64"/>
      <c r="DN81" s="64"/>
      <c r="DO81" s="64"/>
      <c r="DP81" s="64"/>
      <c r="DQ81" s="64"/>
      <c r="DR81" s="64"/>
      <c r="DS81" s="64"/>
      <c r="DT81" s="64"/>
      <c r="DU81" s="64"/>
      <c r="DV81" s="64"/>
      <c r="DW81" s="64"/>
      <c r="DX81" s="64"/>
      <c r="DY81" s="64"/>
      <c r="DZ81" s="64"/>
      <c r="EA81" s="64"/>
      <c r="EB81" s="64"/>
      <c r="EC81" s="64"/>
      <c r="ED81" s="64"/>
      <c r="EE81" s="64"/>
      <c r="EF81" s="64"/>
      <c r="EG81" s="64"/>
      <c r="EH81" s="64"/>
      <c r="EI81" s="64"/>
      <c r="EJ81" s="64"/>
      <c r="EK81" s="64"/>
      <c r="EL81" s="64"/>
      <c r="EM81" s="64"/>
      <c r="EN81" s="64"/>
      <c r="EO81" s="64"/>
      <c r="EP81" s="64"/>
      <c r="EQ81" s="64"/>
      <c r="ER81" s="64"/>
      <c r="ES81" s="64"/>
      <c r="ET81" s="64"/>
      <c r="EU81" s="64"/>
      <c r="EV81" s="64"/>
      <c r="EW81" s="64"/>
      <c r="EX81" s="64"/>
      <c r="EY81" s="64"/>
      <c r="EZ81" s="64"/>
      <c r="FA81" s="64"/>
      <c r="FB81" s="64"/>
      <c r="FC81" s="64"/>
      <c r="FD81" s="64"/>
      <c r="FE81" s="64"/>
      <c r="FF81" s="64"/>
      <c r="FG81" s="64"/>
      <c r="FH81" s="64"/>
      <c r="FI81" s="64"/>
      <c r="FJ81" s="64"/>
      <c r="FK81" s="64"/>
      <c r="FL81" s="64"/>
      <c r="FM81" s="64"/>
      <c r="FN81" s="64"/>
      <c r="FO81" s="64"/>
      <c r="FP81" s="64"/>
      <c r="FQ81" s="64"/>
      <c r="FR81" s="64"/>
      <c r="FS81" s="64"/>
      <c r="FT81" s="64"/>
      <c r="FU81" s="64"/>
      <c r="FV81" s="64"/>
      <c r="FW81" s="64"/>
      <c r="FX81" s="64"/>
      <c r="FY81" s="64"/>
      <c r="FZ81" s="64"/>
      <c r="GA81" s="64"/>
      <c r="GB81" s="64"/>
      <c r="GC81" s="64"/>
      <c r="GD81" s="64"/>
      <c r="GE81" s="64"/>
      <c r="GF81" s="64"/>
      <c r="GG81" s="64"/>
      <c r="GH81" s="64"/>
      <c r="GI81" s="64"/>
      <c r="GJ81" s="64"/>
      <c r="GK81" s="64"/>
      <c r="GL81" s="64"/>
      <c r="GM81" s="64"/>
      <c r="GN81" s="64"/>
      <c r="GO81" s="64"/>
      <c r="GP81" s="64"/>
      <c r="GQ81" s="64"/>
      <c r="GR81" s="64"/>
      <c r="GS81" s="64"/>
      <c r="GT81" s="64"/>
      <c r="GU81" s="64"/>
      <c r="GV81" s="64"/>
      <c r="GW81" s="64"/>
      <c r="GX81" s="64"/>
      <c r="GY81" s="64"/>
      <c r="GZ81" s="64"/>
      <c r="HA81" s="64"/>
      <c r="HB81" s="64"/>
      <c r="HC81" s="64"/>
      <c r="HD81" s="64"/>
      <c r="HE81" s="64"/>
      <c r="HF81" s="64"/>
      <c r="HG81" s="64"/>
      <c r="HH81" s="64"/>
      <c r="HI81" s="64"/>
      <c r="HJ81" s="64"/>
      <c r="HK81" s="64"/>
      <c r="HL81" s="64"/>
      <c r="HM81" s="64"/>
      <c r="HN81" s="64"/>
      <c r="HO81" s="64"/>
      <c r="HP81" s="64"/>
      <c r="HQ81" s="64"/>
      <c r="HR81" s="64"/>
      <c r="HS81" s="64"/>
      <c r="HT81" s="64"/>
      <c r="HU81" s="64"/>
      <c r="HV81" s="64"/>
      <c r="HW81" s="64"/>
      <c r="HX81" s="64"/>
      <c r="HY81" s="64"/>
      <c r="HZ81" s="64"/>
      <c r="IA81" s="64"/>
      <c r="IB81" s="64"/>
      <c r="IC81" s="64"/>
      <c r="ID81" s="64"/>
      <c r="IE81" s="64"/>
      <c r="IF81" s="64"/>
      <c r="IG81" s="64"/>
      <c r="IH81" s="64"/>
      <c r="II81" s="64"/>
      <c r="IJ81" s="64"/>
      <c r="IK81" s="64"/>
      <c r="IL81" s="64"/>
      <c r="IM81" s="64"/>
      <c r="IN81" s="64"/>
      <c r="IO81" s="64"/>
      <c r="IP81" s="64"/>
      <c r="IQ81" s="64"/>
      <c r="IR81" s="64"/>
      <c r="IS81" s="64"/>
      <c r="IT81" s="64"/>
      <c r="IU81" s="64"/>
      <c r="IV81" s="64"/>
    </row>
    <row r="82" spans="1:256" ht="15" customHeight="1">
      <c r="A82" s="349" t="s">
        <v>74</v>
      </c>
      <c r="B82" s="382" t="s">
        <v>2477</v>
      </c>
      <c r="C82" s="64" t="s">
        <v>2478</v>
      </c>
      <c r="D82" s="347" t="s">
        <v>3081</v>
      </c>
      <c r="E82" s="1716">
        <f>Sch.28!H27+Sch.28!H50</f>
        <v>0</v>
      </c>
      <c r="F82" s="359">
        <f>+Sch.28!C27+Sch.28!C50</f>
        <v>0</v>
      </c>
      <c r="G82" s="358">
        <f t="shared" si="3"/>
        <v>0</v>
      </c>
      <c r="I82" s="1026"/>
      <c r="J82" s="1026"/>
      <c r="K82" s="1026"/>
      <c r="L82" s="1014"/>
      <c r="M82" s="1287"/>
      <c r="N82" s="1287"/>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64"/>
      <c r="BZ82" s="64"/>
      <c r="CA82" s="64"/>
      <c r="CB82" s="64"/>
      <c r="CC82" s="64"/>
      <c r="CD82" s="64"/>
      <c r="CE82" s="64"/>
      <c r="CF82" s="64"/>
      <c r="CG82" s="64"/>
      <c r="CH82" s="64"/>
      <c r="CI82" s="64"/>
      <c r="CJ82" s="64"/>
      <c r="CK82" s="64"/>
      <c r="CL82" s="64"/>
      <c r="CM82" s="64"/>
      <c r="CN82" s="64"/>
      <c r="CO82" s="64"/>
      <c r="CP82" s="64"/>
      <c r="CQ82" s="64"/>
      <c r="CR82" s="64"/>
      <c r="CS82" s="64"/>
      <c r="CT82" s="64"/>
      <c r="CU82" s="64"/>
      <c r="CV82" s="64"/>
      <c r="CW82" s="64"/>
      <c r="CX82" s="64"/>
      <c r="CY82" s="64"/>
      <c r="CZ82" s="64"/>
      <c r="DA82" s="64"/>
      <c r="DB82" s="64"/>
      <c r="DC82" s="64"/>
      <c r="DD82" s="64"/>
      <c r="DE82" s="64"/>
      <c r="DF82" s="64"/>
      <c r="DG82" s="64"/>
      <c r="DH82" s="64"/>
      <c r="DI82" s="64"/>
      <c r="DJ82" s="64"/>
      <c r="DK82" s="64"/>
      <c r="DL82" s="64"/>
      <c r="DM82" s="64"/>
      <c r="DN82" s="64"/>
      <c r="DO82" s="64"/>
      <c r="DP82" s="64"/>
      <c r="DQ82" s="64"/>
      <c r="DR82" s="64"/>
      <c r="DS82" s="64"/>
      <c r="DT82" s="64"/>
      <c r="DU82" s="64"/>
      <c r="DV82" s="64"/>
      <c r="DW82" s="64"/>
      <c r="DX82" s="64"/>
      <c r="DY82" s="64"/>
      <c r="DZ82" s="64"/>
      <c r="EA82" s="64"/>
      <c r="EB82" s="64"/>
      <c r="EC82" s="64"/>
      <c r="ED82" s="64"/>
      <c r="EE82" s="64"/>
      <c r="EF82" s="64"/>
      <c r="EG82" s="64"/>
      <c r="EH82" s="64"/>
      <c r="EI82" s="64"/>
      <c r="EJ82" s="64"/>
      <c r="EK82" s="64"/>
      <c r="EL82" s="64"/>
      <c r="EM82" s="64"/>
      <c r="EN82" s="64"/>
      <c r="EO82" s="64"/>
      <c r="EP82" s="64"/>
      <c r="EQ82" s="64"/>
      <c r="ER82" s="64"/>
      <c r="ES82" s="64"/>
      <c r="ET82" s="64"/>
      <c r="EU82" s="64"/>
      <c r="EV82" s="64"/>
      <c r="EW82" s="64"/>
      <c r="EX82" s="64"/>
      <c r="EY82" s="64"/>
      <c r="EZ82" s="64"/>
      <c r="FA82" s="64"/>
      <c r="FB82" s="64"/>
      <c r="FC82" s="64"/>
      <c r="FD82" s="64"/>
      <c r="FE82" s="64"/>
      <c r="FF82" s="64"/>
      <c r="FG82" s="64"/>
      <c r="FH82" s="64"/>
      <c r="FI82" s="64"/>
      <c r="FJ82" s="64"/>
      <c r="FK82" s="64"/>
      <c r="FL82" s="64"/>
      <c r="FM82" s="64"/>
      <c r="FN82" s="64"/>
      <c r="FO82" s="64"/>
      <c r="FP82" s="64"/>
      <c r="FQ82" s="64"/>
      <c r="FR82" s="64"/>
      <c r="FS82" s="64"/>
      <c r="FT82" s="64"/>
      <c r="FU82" s="64"/>
      <c r="FV82" s="64"/>
      <c r="FW82" s="64"/>
      <c r="FX82" s="64"/>
      <c r="FY82" s="64"/>
      <c r="FZ82" s="64"/>
      <c r="GA82" s="64"/>
      <c r="GB82" s="64"/>
      <c r="GC82" s="64"/>
      <c r="GD82" s="64"/>
      <c r="GE82" s="64"/>
      <c r="GF82" s="64"/>
      <c r="GG82" s="64"/>
      <c r="GH82" s="64"/>
      <c r="GI82" s="64"/>
      <c r="GJ82" s="64"/>
      <c r="GK82" s="64"/>
      <c r="GL82" s="64"/>
      <c r="GM82" s="64"/>
      <c r="GN82" s="64"/>
      <c r="GO82" s="64"/>
      <c r="GP82" s="64"/>
      <c r="GQ82" s="64"/>
      <c r="GR82" s="64"/>
      <c r="GS82" s="64"/>
      <c r="GT82" s="64"/>
      <c r="GU82" s="64"/>
      <c r="GV82" s="64"/>
      <c r="GW82" s="64"/>
      <c r="GX82" s="64"/>
      <c r="GY82" s="64"/>
      <c r="GZ82" s="64"/>
      <c r="HA82" s="64"/>
      <c r="HB82" s="64"/>
      <c r="HC82" s="64"/>
      <c r="HD82" s="64"/>
      <c r="HE82" s="64"/>
      <c r="HF82" s="64"/>
      <c r="HG82" s="64"/>
      <c r="HH82" s="64"/>
      <c r="HI82" s="64"/>
      <c r="HJ82" s="64"/>
      <c r="HK82" s="64"/>
      <c r="HL82" s="64"/>
      <c r="HM82" s="64"/>
      <c r="HN82" s="64"/>
      <c r="HO82" s="64"/>
      <c r="HP82" s="64"/>
      <c r="HQ82" s="64"/>
      <c r="HR82" s="64"/>
      <c r="HS82" s="64"/>
      <c r="HT82" s="64"/>
      <c r="HU82" s="64"/>
      <c r="HV82" s="64"/>
      <c r="HW82" s="64"/>
      <c r="HX82" s="64"/>
      <c r="HY82" s="64"/>
      <c r="HZ82" s="64"/>
      <c r="IA82" s="64"/>
      <c r="IB82" s="64"/>
      <c r="IC82" s="64"/>
      <c r="ID82" s="64"/>
      <c r="IE82" s="64"/>
      <c r="IF82" s="64"/>
      <c r="IG82" s="64"/>
      <c r="IH82" s="64"/>
      <c r="II82" s="64"/>
      <c r="IJ82" s="64"/>
      <c r="IK82" s="64"/>
      <c r="IL82" s="64"/>
      <c r="IM82" s="64"/>
      <c r="IN82" s="64"/>
      <c r="IO82" s="64"/>
      <c r="IP82" s="64"/>
      <c r="IQ82" s="64"/>
      <c r="IR82" s="64"/>
      <c r="IS82" s="64"/>
      <c r="IT82" s="64"/>
      <c r="IU82" s="64"/>
      <c r="IV82" s="64"/>
    </row>
    <row r="83" spans="1:256" ht="15" customHeight="1">
      <c r="A83" s="349" t="s">
        <v>75</v>
      </c>
      <c r="B83" s="382" t="s">
        <v>2479</v>
      </c>
      <c r="C83" s="64" t="s">
        <v>2480</v>
      </c>
      <c r="D83" s="347" t="s">
        <v>3081</v>
      </c>
      <c r="E83" s="1716">
        <f>Sch.28!H93+Sch.28!H125</f>
        <v>0</v>
      </c>
      <c r="F83" s="359">
        <f>+Sch.28!C93+Sch.28!C125</f>
        <v>0</v>
      </c>
      <c r="G83" s="358">
        <f t="shared" si="3"/>
        <v>0</v>
      </c>
      <c r="I83" s="1026"/>
      <c r="J83" s="1026"/>
      <c r="K83" s="1026"/>
      <c r="L83" s="1014"/>
      <c r="M83" s="1287"/>
      <c r="N83" s="1287"/>
      <c r="O83" s="64"/>
      <c r="P83" s="64"/>
      <c r="Q83" s="64"/>
      <c r="R83" s="64"/>
      <c r="S83" s="64"/>
      <c r="T83" s="64"/>
      <c r="U83" s="64"/>
      <c r="V83" s="64"/>
      <c r="W83" s="64"/>
      <c r="X83" s="64"/>
      <c r="Y83" s="64"/>
      <c r="Z83" s="64"/>
      <c r="AA83" s="64"/>
      <c r="AB83" s="64"/>
      <c r="AC83" s="64"/>
      <c r="AD83" s="64"/>
      <c r="AE83" s="64"/>
      <c r="AF83" s="64"/>
      <c r="AG83" s="64"/>
      <c r="AH83" s="64"/>
      <c r="AI83" s="64"/>
      <c r="AJ83" s="64"/>
      <c r="AK83" s="64"/>
      <c r="AL83" s="64"/>
      <c r="AM83" s="64"/>
      <c r="AN83" s="64"/>
      <c r="AO83" s="64"/>
      <c r="AP83" s="64"/>
      <c r="AQ83" s="64"/>
      <c r="AR83" s="64"/>
      <c r="AS83" s="64"/>
      <c r="AT83" s="64"/>
      <c r="AU83" s="64"/>
      <c r="AV83" s="64"/>
      <c r="AW83" s="64"/>
      <c r="AX83" s="64"/>
      <c r="AY83" s="64"/>
      <c r="AZ83" s="64"/>
      <c r="BA83" s="64"/>
      <c r="BB83" s="64"/>
      <c r="BC83" s="64"/>
      <c r="BD83" s="64"/>
      <c r="BE83" s="64"/>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4"/>
      <c r="CP83" s="64"/>
      <c r="CQ83" s="64"/>
      <c r="CR83" s="64"/>
      <c r="CS83" s="64"/>
      <c r="CT83" s="64"/>
      <c r="CU83" s="64"/>
      <c r="CV83" s="64"/>
      <c r="CW83" s="64"/>
      <c r="CX83" s="64"/>
      <c r="CY83" s="64"/>
      <c r="CZ83" s="64"/>
      <c r="DA83" s="64"/>
      <c r="DB83" s="64"/>
      <c r="DC83" s="64"/>
      <c r="DD83" s="64"/>
      <c r="DE83" s="64"/>
      <c r="DF83" s="64"/>
      <c r="DG83" s="64"/>
      <c r="DH83" s="64"/>
      <c r="DI83" s="64"/>
      <c r="DJ83" s="64"/>
      <c r="DK83" s="64"/>
      <c r="DL83" s="64"/>
      <c r="DM83" s="64"/>
      <c r="DN83" s="64"/>
      <c r="DO83" s="64"/>
      <c r="DP83" s="64"/>
      <c r="DQ83" s="64"/>
      <c r="DR83" s="64"/>
      <c r="DS83" s="64"/>
      <c r="DT83" s="64"/>
      <c r="DU83" s="64"/>
      <c r="DV83" s="64"/>
      <c r="DW83" s="64"/>
      <c r="DX83" s="64"/>
      <c r="DY83" s="64"/>
      <c r="DZ83" s="64"/>
      <c r="EA83" s="64"/>
      <c r="EB83" s="64"/>
      <c r="EC83" s="64"/>
      <c r="ED83" s="64"/>
      <c r="EE83" s="64"/>
      <c r="EF83" s="64"/>
      <c r="EG83" s="64"/>
      <c r="EH83" s="64"/>
      <c r="EI83" s="64"/>
      <c r="EJ83" s="64"/>
      <c r="EK83" s="64"/>
      <c r="EL83" s="64"/>
      <c r="EM83" s="64"/>
      <c r="EN83" s="64"/>
      <c r="EO83" s="64"/>
      <c r="EP83" s="64"/>
      <c r="EQ83" s="64"/>
      <c r="ER83" s="64"/>
      <c r="ES83" s="64"/>
      <c r="ET83" s="64"/>
      <c r="EU83" s="64"/>
      <c r="EV83" s="64"/>
      <c r="EW83" s="64"/>
      <c r="EX83" s="64"/>
      <c r="EY83" s="64"/>
      <c r="EZ83" s="64"/>
      <c r="FA83" s="64"/>
      <c r="FB83" s="64"/>
      <c r="FC83" s="64"/>
      <c r="FD83" s="64"/>
      <c r="FE83" s="64"/>
      <c r="FF83" s="64"/>
      <c r="FG83" s="64"/>
      <c r="FH83" s="64"/>
      <c r="FI83" s="64"/>
      <c r="FJ83" s="64"/>
      <c r="FK83" s="64"/>
      <c r="FL83" s="64"/>
      <c r="FM83" s="64"/>
      <c r="FN83" s="64"/>
      <c r="FO83" s="64"/>
      <c r="FP83" s="64"/>
      <c r="FQ83" s="64"/>
      <c r="FR83" s="64"/>
      <c r="FS83" s="64"/>
      <c r="FT83" s="64"/>
      <c r="FU83" s="64"/>
      <c r="FV83" s="64"/>
      <c r="FW83" s="64"/>
      <c r="FX83" s="64"/>
      <c r="FY83" s="64"/>
      <c r="FZ83" s="64"/>
      <c r="GA83" s="64"/>
      <c r="GB83" s="64"/>
      <c r="GC83" s="64"/>
      <c r="GD83" s="64"/>
      <c r="GE83" s="64"/>
      <c r="GF83" s="64"/>
      <c r="GG83" s="64"/>
      <c r="GH83" s="64"/>
      <c r="GI83" s="64"/>
      <c r="GJ83" s="64"/>
      <c r="GK83" s="64"/>
      <c r="GL83" s="64"/>
      <c r="GM83" s="64"/>
      <c r="GN83" s="64"/>
      <c r="GO83" s="64"/>
      <c r="GP83" s="64"/>
      <c r="GQ83" s="64"/>
      <c r="GR83" s="64"/>
      <c r="GS83" s="64"/>
      <c r="GT83" s="64"/>
      <c r="GU83" s="64"/>
      <c r="GV83" s="64"/>
      <c r="GW83" s="64"/>
      <c r="GX83" s="64"/>
      <c r="GY83" s="64"/>
      <c r="GZ83" s="64"/>
      <c r="HA83" s="64"/>
      <c r="HB83" s="64"/>
      <c r="HC83" s="64"/>
      <c r="HD83" s="64"/>
      <c r="HE83" s="64"/>
      <c r="HF83" s="64"/>
      <c r="HG83" s="64"/>
      <c r="HH83" s="64"/>
      <c r="HI83" s="64"/>
      <c r="HJ83" s="64"/>
      <c r="HK83" s="64"/>
      <c r="HL83" s="64"/>
      <c r="HM83" s="64"/>
      <c r="HN83" s="64"/>
      <c r="HO83" s="64"/>
      <c r="HP83" s="64"/>
      <c r="HQ83" s="64"/>
      <c r="HR83" s="64"/>
      <c r="HS83" s="64"/>
      <c r="HT83" s="64"/>
      <c r="HU83" s="64"/>
      <c r="HV83" s="64"/>
      <c r="HW83" s="64"/>
      <c r="HX83" s="64"/>
      <c r="HY83" s="64"/>
      <c r="HZ83" s="64"/>
      <c r="IA83" s="64"/>
      <c r="IB83" s="64"/>
      <c r="IC83" s="64"/>
      <c r="ID83" s="64"/>
      <c r="IE83" s="64"/>
      <c r="IF83" s="64"/>
      <c r="IG83" s="64"/>
      <c r="IH83" s="64"/>
      <c r="II83" s="64"/>
      <c r="IJ83" s="64"/>
      <c r="IK83" s="64"/>
      <c r="IL83" s="64"/>
      <c r="IM83" s="64"/>
      <c r="IN83" s="64"/>
      <c r="IO83" s="64"/>
      <c r="IP83" s="64"/>
      <c r="IQ83" s="64"/>
      <c r="IR83" s="64"/>
      <c r="IS83" s="64"/>
      <c r="IT83" s="64"/>
      <c r="IU83" s="64"/>
      <c r="IV83" s="64"/>
    </row>
    <row r="84" spans="1:256" ht="15" customHeight="1">
      <c r="A84" s="349" t="s">
        <v>76</v>
      </c>
      <c r="B84" s="382" t="s">
        <v>2481</v>
      </c>
      <c r="C84" s="64" t="s">
        <v>2482</v>
      </c>
      <c r="D84" s="347" t="s">
        <v>2499</v>
      </c>
      <c r="E84" s="1557">
        <v>169015534.67000002</v>
      </c>
      <c r="F84" s="242">
        <v>193149962</v>
      </c>
      <c r="G84" s="358">
        <f t="shared" si="3"/>
        <v>-24134427.329999983</v>
      </c>
      <c r="I84" s="1014"/>
      <c r="J84" s="1026"/>
      <c r="K84" s="1014"/>
      <c r="L84" s="1014"/>
      <c r="M84" s="1287"/>
      <c r="N84" s="1287"/>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64"/>
      <c r="CD84" s="64"/>
      <c r="CE84" s="64"/>
      <c r="CF84" s="64"/>
      <c r="CG84" s="64"/>
      <c r="CH84" s="64"/>
      <c r="CI84" s="64"/>
      <c r="CJ84" s="64"/>
      <c r="CK84" s="64"/>
      <c r="CL84" s="64"/>
      <c r="CM84" s="64"/>
      <c r="CN84" s="64"/>
      <c r="CO84" s="64"/>
      <c r="CP84" s="64"/>
      <c r="CQ84" s="64"/>
      <c r="CR84" s="64"/>
      <c r="CS84" s="64"/>
      <c r="CT84" s="64"/>
      <c r="CU84" s="64"/>
      <c r="CV84" s="64"/>
      <c r="CW84" s="64"/>
      <c r="CX84" s="64"/>
      <c r="CY84" s="64"/>
      <c r="CZ84" s="64"/>
      <c r="DA84" s="64"/>
      <c r="DB84" s="64"/>
      <c r="DC84" s="64"/>
      <c r="DD84" s="64"/>
      <c r="DE84" s="64"/>
      <c r="DF84" s="64"/>
      <c r="DG84" s="64"/>
      <c r="DH84" s="64"/>
      <c r="DI84" s="64"/>
      <c r="DJ84" s="64"/>
      <c r="DK84" s="64"/>
      <c r="DL84" s="64"/>
      <c r="DM84" s="64"/>
      <c r="DN84" s="64"/>
      <c r="DO84" s="64"/>
      <c r="DP84" s="64"/>
      <c r="DQ84" s="64"/>
      <c r="DR84" s="64"/>
      <c r="DS84" s="64"/>
      <c r="DT84" s="64"/>
      <c r="DU84" s="64"/>
      <c r="DV84" s="64"/>
      <c r="DW84" s="64"/>
      <c r="DX84" s="64"/>
      <c r="DY84" s="64"/>
      <c r="DZ84" s="64"/>
      <c r="EA84" s="64"/>
      <c r="EB84" s="64"/>
      <c r="EC84" s="64"/>
      <c r="ED84" s="64"/>
      <c r="EE84" s="64"/>
      <c r="EF84" s="64"/>
      <c r="EG84" s="64"/>
      <c r="EH84" s="64"/>
      <c r="EI84" s="64"/>
      <c r="EJ84" s="64"/>
      <c r="EK84" s="64"/>
      <c r="EL84" s="64"/>
      <c r="EM84" s="64"/>
      <c r="EN84" s="64"/>
      <c r="EO84" s="64"/>
      <c r="EP84" s="64"/>
      <c r="EQ84" s="64"/>
      <c r="ER84" s="64"/>
      <c r="ES84" s="64"/>
      <c r="ET84" s="64"/>
      <c r="EU84" s="64"/>
      <c r="EV84" s="64"/>
      <c r="EW84" s="64"/>
      <c r="EX84" s="64"/>
      <c r="EY84" s="64"/>
      <c r="EZ84" s="64"/>
      <c r="FA84" s="64"/>
      <c r="FB84" s="64"/>
      <c r="FC84" s="64"/>
      <c r="FD84" s="64"/>
      <c r="FE84" s="64"/>
      <c r="FF84" s="64"/>
      <c r="FG84" s="64"/>
      <c r="FH84" s="64"/>
      <c r="FI84" s="64"/>
      <c r="FJ84" s="64"/>
      <c r="FK84" s="64"/>
      <c r="FL84" s="64"/>
      <c r="FM84" s="64"/>
      <c r="FN84" s="64"/>
      <c r="FO84" s="64"/>
      <c r="FP84" s="64"/>
      <c r="FQ84" s="64"/>
      <c r="FR84" s="64"/>
      <c r="FS84" s="64"/>
      <c r="FT84" s="64"/>
      <c r="FU84" s="64"/>
      <c r="FV84" s="64"/>
      <c r="FW84" s="64"/>
      <c r="FX84" s="64"/>
      <c r="FY84" s="64"/>
      <c r="FZ84" s="64"/>
      <c r="GA84" s="64"/>
      <c r="GB84" s="64"/>
      <c r="GC84" s="64"/>
      <c r="GD84" s="64"/>
      <c r="GE84" s="64"/>
      <c r="GF84" s="64"/>
      <c r="GG84" s="64"/>
      <c r="GH84" s="64"/>
      <c r="GI84" s="64"/>
      <c r="GJ84" s="64"/>
      <c r="GK84" s="64"/>
      <c r="GL84" s="64"/>
      <c r="GM84" s="64"/>
      <c r="GN84" s="64"/>
      <c r="GO84" s="64"/>
      <c r="GP84" s="64"/>
      <c r="GQ84" s="64"/>
      <c r="GR84" s="64"/>
      <c r="GS84" s="64"/>
      <c r="GT84" s="64"/>
      <c r="GU84" s="64"/>
      <c r="GV84" s="64"/>
      <c r="GW84" s="64"/>
      <c r="GX84" s="64"/>
      <c r="GY84" s="64"/>
      <c r="GZ84" s="64"/>
      <c r="HA84" s="64"/>
      <c r="HB84" s="64"/>
      <c r="HC84" s="64"/>
      <c r="HD84" s="64"/>
      <c r="HE84" s="64"/>
      <c r="HF84" s="64"/>
      <c r="HG84" s="64"/>
      <c r="HH84" s="64"/>
      <c r="HI84" s="64"/>
      <c r="HJ84" s="64"/>
      <c r="HK84" s="64"/>
      <c r="HL84" s="64"/>
      <c r="HM84" s="64"/>
      <c r="HN84" s="64"/>
      <c r="HO84" s="64"/>
      <c r="HP84" s="64"/>
      <c r="HQ84" s="64"/>
      <c r="HR84" s="64"/>
      <c r="HS84" s="64"/>
      <c r="HT84" s="64"/>
      <c r="HU84" s="64"/>
      <c r="HV84" s="64"/>
      <c r="HW84" s="64"/>
      <c r="HX84" s="64"/>
      <c r="HY84" s="64"/>
      <c r="HZ84" s="64"/>
      <c r="IA84" s="64"/>
      <c r="IB84" s="64"/>
      <c r="IC84" s="64"/>
      <c r="ID84" s="64"/>
      <c r="IE84" s="64"/>
      <c r="IF84" s="64"/>
      <c r="IG84" s="64"/>
      <c r="IH84" s="64"/>
      <c r="II84" s="64"/>
      <c r="IJ84" s="64"/>
      <c r="IK84" s="64"/>
      <c r="IL84" s="64"/>
      <c r="IM84" s="64"/>
      <c r="IN84" s="64"/>
      <c r="IO84" s="64"/>
      <c r="IP84" s="64"/>
      <c r="IQ84" s="64"/>
      <c r="IR84" s="64"/>
      <c r="IS84" s="64"/>
      <c r="IT84" s="64"/>
      <c r="IU84" s="64"/>
      <c r="IV84" s="64"/>
    </row>
    <row r="85" spans="1:256" ht="15" customHeight="1">
      <c r="A85" s="349" t="s">
        <v>77</v>
      </c>
      <c r="B85" s="382" t="s">
        <v>2483</v>
      </c>
      <c r="C85" s="64" t="s">
        <v>2484</v>
      </c>
      <c r="D85" s="347" t="s">
        <v>2499</v>
      </c>
      <c r="E85" s="1557">
        <v>338031812.68000001</v>
      </c>
      <c r="F85" s="242">
        <v>101507575</v>
      </c>
      <c r="G85" s="358">
        <f t="shared" si="3"/>
        <v>236524237.68000001</v>
      </c>
      <c r="I85" s="1014"/>
      <c r="J85" s="1026"/>
      <c r="K85" s="1014"/>
      <c r="L85" s="1014"/>
      <c r="M85" s="1287"/>
      <c r="N85" s="1287"/>
      <c r="O85" s="64"/>
      <c r="P85" s="64"/>
      <c r="Q85" s="64"/>
      <c r="R85" s="64"/>
      <c r="S85" s="64"/>
      <c r="T85" s="64"/>
      <c r="U85" s="64"/>
      <c r="V85" s="64"/>
      <c r="W85" s="64"/>
      <c r="X85" s="64"/>
      <c r="Y85" s="64"/>
      <c r="Z85" s="64"/>
      <c r="AA85" s="64"/>
      <c r="AB85" s="64"/>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4"/>
      <c r="CP85" s="64"/>
      <c r="CQ85" s="64"/>
      <c r="CR85" s="64"/>
      <c r="CS85" s="64"/>
      <c r="CT85" s="64"/>
      <c r="CU85" s="64"/>
      <c r="CV85" s="64"/>
      <c r="CW85" s="64"/>
      <c r="CX85" s="64"/>
      <c r="CY85" s="64"/>
      <c r="CZ85" s="64"/>
      <c r="DA85" s="64"/>
      <c r="DB85" s="64"/>
      <c r="DC85" s="64"/>
      <c r="DD85" s="64"/>
      <c r="DE85" s="64"/>
      <c r="DF85" s="64"/>
      <c r="DG85" s="64"/>
      <c r="DH85" s="64"/>
      <c r="DI85" s="64"/>
      <c r="DJ85" s="64"/>
      <c r="DK85" s="64"/>
      <c r="DL85" s="64"/>
      <c r="DM85" s="64"/>
      <c r="DN85" s="64"/>
      <c r="DO85" s="64"/>
      <c r="DP85" s="64"/>
      <c r="DQ85" s="64"/>
      <c r="DR85" s="64"/>
      <c r="DS85" s="64"/>
      <c r="DT85" s="64"/>
      <c r="DU85" s="64"/>
      <c r="DV85" s="64"/>
      <c r="DW85" s="64"/>
      <c r="DX85" s="64"/>
      <c r="DY85" s="64"/>
      <c r="DZ85" s="64"/>
      <c r="EA85" s="64"/>
      <c r="EB85" s="64"/>
      <c r="EC85" s="64"/>
      <c r="ED85" s="64"/>
      <c r="EE85" s="64"/>
      <c r="EF85" s="64"/>
      <c r="EG85" s="64"/>
      <c r="EH85" s="64"/>
      <c r="EI85" s="64"/>
      <c r="EJ85" s="64"/>
      <c r="EK85" s="64"/>
      <c r="EL85" s="64"/>
      <c r="EM85" s="64"/>
      <c r="EN85" s="64"/>
      <c r="EO85" s="64"/>
      <c r="EP85" s="64"/>
      <c r="EQ85" s="64"/>
      <c r="ER85" s="64"/>
      <c r="ES85" s="64"/>
      <c r="ET85" s="64"/>
      <c r="EU85" s="64"/>
      <c r="EV85" s="64"/>
      <c r="EW85" s="64"/>
      <c r="EX85" s="64"/>
      <c r="EY85" s="64"/>
      <c r="EZ85" s="64"/>
      <c r="FA85" s="64"/>
      <c r="FB85" s="64"/>
      <c r="FC85" s="64"/>
      <c r="FD85" s="64"/>
      <c r="FE85" s="64"/>
      <c r="FF85" s="64"/>
      <c r="FG85" s="64"/>
      <c r="FH85" s="64"/>
      <c r="FI85" s="64"/>
      <c r="FJ85" s="64"/>
      <c r="FK85" s="64"/>
      <c r="FL85" s="64"/>
      <c r="FM85" s="64"/>
      <c r="FN85" s="64"/>
      <c r="FO85" s="64"/>
      <c r="FP85" s="64"/>
      <c r="FQ85" s="64"/>
      <c r="FR85" s="64"/>
      <c r="FS85" s="64"/>
      <c r="FT85" s="64"/>
      <c r="FU85" s="64"/>
      <c r="FV85" s="64"/>
      <c r="FW85" s="64"/>
      <c r="FX85" s="64"/>
      <c r="FY85" s="64"/>
      <c r="FZ85" s="64"/>
      <c r="GA85" s="64"/>
      <c r="GB85" s="64"/>
      <c r="GC85" s="64"/>
      <c r="GD85" s="64"/>
      <c r="GE85" s="64"/>
      <c r="GF85" s="64"/>
      <c r="GG85" s="64"/>
      <c r="GH85" s="64"/>
      <c r="GI85" s="64"/>
      <c r="GJ85" s="64"/>
      <c r="GK85" s="64"/>
      <c r="GL85" s="64"/>
      <c r="GM85" s="64"/>
      <c r="GN85" s="64"/>
      <c r="GO85" s="64"/>
      <c r="GP85" s="64"/>
      <c r="GQ85" s="64"/>
      <c r="GR85" s="64"/>
      <c r="GS85" s="64"/>
      <c r="GT85" s="64"/>
      <c r="GU85" s="64"/>
      <c r="GV85" s="64"/>
      <c r="GW85" s="64"/>
      <c r="GX85" s="64"/>
      <c r="GY85" s="64"/>
      <c r="GZ85" s="64"/>
      <c r="HA85" s="64"/>
      <c r="HB85" s="64"/>
      <c r="HC85" s="64"/>
      <c r="HD85" s="64"/>
      <c r="HE85" s="64"/>
      <c r="HF85" s="64"/>
      <c r="HG85" s="64"/>
      <c r="HH85" s="64"/>
      <c r="HI85" s="64"/>
      <c r="HJ85" s="64"/>
      <c r="HK85" s="64"/>
      <c r="HL85" s="64"/>
      <c r="HM85" s="64"/>
      <c r="HN85" s="64"/>
      <c r="HO85" s="64"/>
      <c r="HP85" s="64"/>
      <c r="HQ85" s="64"/>
      <c r="HR85" s="64"/>
      <c r="HS85" s="64"/>
      <c r="HT85" s="64"/>
      <c r="HU85" s="64"/>
      <c r="HV85" s="64"/>
      <c r="HW85" s="64"/>
      <c r="HX85" s="64"/>
      <c r="HY85" s="64"/>
      <c r="HZ85" s="64"/>
      <c r="IA85" s="64"/>
      <c r="IB85" s="64"/>
      <c r="IC85" s="64"/>
      <c r="ID85" s="64"/>
      <c r="IE85" s="64"/>
      <c r="IF85" s="64"/>
      <c r="IG85" s="64"/>
      <c r="IH85" s="64"/>
      <c r="II85" s="64"/>
      <c r="IJ85" s="64"/>
      <c r="IK85" s="64"/>
      <c r="IL85" s="64"/>
      <c r="IM85" s="64"/>
      <c r="IN85" s="64"/>
      <c r="IO85" s="64"/>
      <c r="IP85" s="64"/>
      <c r="IQ85" s="64"/>
      <c r="IR85" s="64"/>
      <c r="IS85" s="64"/>
      <c r="IT85" s="64"/>
      <c r="IU85" s="64"/>
      <c r="IV85" s="64"/>
    </row>
    <row r="86" spans="1:256" ht="15" customHeight="1">
      <c r="A86" s="349" t="s">
        <v>78</v>
      </c>
      <c r="B86" s="382"/>
      <c r="C86" s="350" t="s">
        <v>2485</v>
      </c>
      <c r="D86" s="360"/>
      <c r="E86" s="362">
        <f>SUM(E72:E85)</f>
        <v>8128478311.3600006</v>
      </c>
      <c r="F86" s="362">
        <f>SUM(F72:F85)+1</f>
        <v>5799004040</v>
      </c>
      <c r="G86" s="363">
        <f>SUM(G72:G85)</f>
        <v>2329474272.3600001</v>
      </c>
      <c r="H86" s="424"/>
      <c r="I86" s="1014"/>
      <c r="J86" s="1287"/>
      <c r="K86" s="1287"/>
      <c r="L86" s="1543"/>
      <c r="M86" s="1287"/>
      <c r="N86" s="1287"/>
      <c r="O86" s="64"/>
      <c r="P86" s="64"/>
      <c r="Q86" s="64"/>
      <c r="R86" s="64"/>
      <c r="S86" s="64"/>
      <c r="T86" s="64"/>
      <c r="U86" s="64"/>
      <c r="V86" s="64"/>
      <c r="W86" s="64"/>
      <c r="X86" s="64"/>
      <c r="Y86" s="64"/>
      <c r="Z86" s="64"/>
      <c r="AA86" s="64"/>
      <c r="AB86" s="64"/>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64"/>
      <c r="BV86" s="64"/>
      <c r="BW86" s="64"/>
      <c r="BX86" s="64"/>
      <c r="BY86" s="64"/>
      <c r="BZ86" s="64"/>
      <c r="CA86" s="64"/>
      <c r="CB86" s="64"/>
      <c r="CC86" s="64"/>
      <c r="CD86" s="64"/>
      <c r="CE86" s="64"/>
      <c r="CF86" s="64"/>
      <c r="CG86" s="64"/>
      <c r="CH86" s="64"/>
      <c r="CI86" s="64"/>
      <c r="CJ86" s="64"/>
      <c r="CK86" s="64"/>
      <c r="CL86" s="64"/>
      <c r="CM86" s="64"/>
      <c r="CN86" s="64"/>
      <c r="CO86" s="64"/>
      <c r="CP86" s="64"/>
      <c r="CQ86" s="64"/>
      <c r="CR86" s="64"/>
      <c r="CS86" s="64"/>
      <c r="CT86" s="64"/>
      <c r="CU86" s="64"/>
      <c r="CV86" s="64"/>
      <c r="CW86" s="64"/>
      <c r="CX86" s="64"/>
      <c r="CY86" s="64"/>
      <c r="CZ86" s="64"/>
      <c r="DA86" s="64"/>
      <c r="DB86" s="64"/>
      <c r="DC86" s="64"/>
      <c r="DD86" s="64"/>
      <c r="DE86" s="64"/>
      <c r="DF86" s="64"/>
      <c r="DG86" s="64"/>
      <c r="DH86" s="64"/>
      <c r="DI86" s="64"/>
      <c r="DJ86" s="64"/>
      <c r="DK86" s="64"/>
      <c r="DL86" s="64"/>
      <c r="DM86" s="64"/>
      <c r="DN86" s="64"/>
      <c r="DO86" s="64"/>
      <c r="DP86" s="64"/>
      <c r="DQ86" s="64"/>
      <c r="DR86" s="64"/>
      <c r="DS86" s="64"/>
      <c r="DT86" s="64"/>
      <c r="DU86" s="64"/>
      <c r="DV86" s="64"/>
      <c r="DW86" s="64"/>
      <c r="DX86" s="64"/>
      <c r="DY86" s="64"/>
      <c r="DZ86" s="64"/>
      <c r="EA86" s="64"/>
      <c r="EB86" s="64"/>
      <c r="EC86" s="64"/>
      <c r="ED86" s="64"/>
      <c r="EE86" s="64"/>
      <c r="EF86" s="64"/>
      <c r="EG86" s="64"/>
      <c r="EH86" s="64"/>
      <c r="EI86" s="64"/>
      <c r="EJ86" s="64"/>
      <c r="EK86" s="64"/>
      <c r="EL86" s="64"/>
      <c r="EM86" s="64"/>
      <c r="EN86" s="64"/>
      <c r="EO86" s="64"/>
      <c r="EP86" s="64"/>
      <c r="EQ86" s="64"/>
      <c r="ER86" s="64"/>
      <c r="ES86" s="64"/>
      <c r="ET86" s="64"/>
      <c r="EU86" s="64"/>
      <c r="EV86" s="64"/>
      <c r="EW86" s="64"/>
      <c r="EX86" s="64"/>
      <c r="EY86" s="64"/>
      <c r="EZ86" s="64"/>
      <c r="FA86" s="64"/>
      <c r="FB86" s="64"/>
      <c r="FC86" s="64"/>
      <c r="FD86" s="64"/>
      <c r="FE86" s="64"/>
      <c r="FF86" s="64"/>
      <c r="FG86" s="64"/>
      <c r="FH86" s="64"/>
      <c r="FI86" s="64"/>
      <c r="FJ86" s="64"/>
      <c r="FK86" s="64"/>
      <c r="FL86" s="64"/>
      <c r="FM86" s="64"/>
      <c r="FN86" s="64"/>
      <c r="FO86" s="64"/>
      <c r="FP86" s="64"/>
      <c r="FQ86" s="64"/>
      <c r="FR86" s="64"/>
      <c r="FS86" s="64"/>
      <c r="FT86" s="64"/>
      <c r="FU86" s="64"/>
      <c r="FV86" s="64"/>
      <c r="FW86" s="64"/>
      <c r="FX86" s="64"/>
      <c r="FY86" s="64"/>
      <c r="FZ86" s="64"/>
      <c r="GA86" s="64"/>
      <c r="GB86" s="64"/>
      <c r="GC86" s="64"/>
      <c r="GD86" s="64"/>
      <c r="GE86" s="64"/>
      <c r="GF86" s="64"/>
      <c r="GG86" s="64"/>
      <c r="GH86" s="64"/>
      <c r="GI86" s="64"/>
      <c r="GJ86" s="64"/>
      <c r="GK86" s="64"/>
      <c r="GL86" s="64"/>
      <c r="GM86" s="64"/>
      <c r="GN86" s="64"/>
      <c r="GO86" s="64"/>
      <c r="GP86" s="64"/>
      <c r="GQ86" s="64"/>
      <c r="GR86" s="64"/>
      <c r="GS86" s="64"/>
      <c r="GT86" s="64"/>
      <c r="GU86" s="64"/>
      <c r="GV86" s="64"/>
      <c r="GW86" s="64"/>
      <c r="GX86" s="64"/>
      <c r="GY86" s="64"/>
      <c r="GZ86" s="64"/>
      <c r="HA86" s="64"/>
      <c r="HB86" s="64"/>
      <c r="HC86" s="64"/>
      <c r="HD86" s="64"/>
      <c r="HE86" s="64"/>
      <c r="HF86" s="64"/>
      <c r="HG86" s="64"/>
      <c r="HH86" s="64"/>
      <c r="HI86" s="64"/>
      <c r="HJ86" s="64"/>
      <c r="HK86" s="64"/>
      <c r="HL86" s="64"/>
      <c r="HM86" s="64"/>
      <c r="HN86" s="64"/>
      <c r="HO86" s="64"/>
      <c r="HP86" s="64"/>
      <c r="HQ86" s="64"/>
      <c r="HR86" s="64"/>
      <c r="HS86" s="64"/>
      <c r="HT86" s="64"/>
      <c r="HU86" s="64"/>
      <c r="HV86" s="64"/>
      <c r="HW86" s="64"/>
      <c r="HX86" s="64"/>
      <c r="HY86" s="64"/>
      <c r="HZ86" s="64"/>
      <c r="IA86" s="64"/>
      <c r="IB86" s="64"/>
      <c r="IC86" s="64"/>
      <c r="ID86" s="64"/>
      <c r="IE86" s="64"/>
      <c r="IF86" s="64"/>
      <c r="IG86" s="64"/>
      <c r="IH86" s="64"/>
      <c r="II86" s="64"/>
      <c r="IJ86" s="64"/>
      <c r="IK86" s="64"/>
      <c r="IL86" s="64"/>
      <c r="IM86" s="64"/>
      <c r="IN86" s="64"/>
      <c r="IO86" s="64"/>
      <c r="IP86" s="64"/>
      <c r="IQ86" s="64"/>
      <c r="IR86" s="64"/>
      <c r="IS86" s="64"/>
      <c r="IT86" s="64"/>
      <c r="IU86" s="64"/>
      <c r="IV86" s="64"/>
    </row>
    <row r="87" spans="1:256" ht="15" customHeight="1">
      <c r="A87" s="345"/>
      <c r="B87" s="392"/>
      <c r="C87" s="366" t="s">
        <v>2486</v>
      </c>
      <c r="D87" s="360"/>
      <c r="E87" s="359"/>
      <c r="F87" s="359"/>
      <c r="G87" s="358"/>
      <c r="I87" s="1014"/>
      <c r="J87" s="1287"/>
      <c r="K87" s="1287"/>
      <c r="L87" s="1287"/>
      <c r="M87" s="1287"/>
      <c r="N87" s="1287"/>
      <c r="O87" s="64"/>
      <c r="P87" s="64"/>
      <c r="Q87" s="64"/>
      <c r="R87" s="64"/>
      <c r="S87" s="64"/>
      <c r="T87" s="64"/>
      <c r="U87" s="64"/>
      <c r="V87" s="64"/>
      <c r="W87" s="64"/>
      <c r="X87" s="64"/>
      <c r="Y87" s="64"/>
      <c r="Z87" s="64"/>
      <c r="AA87" s="64"/>
      <c r="AB87" s="64"/>
      <c r="AC87" s="64"/>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c r="CF87" s="64"/>
      <c r="CG87" s="64"/>
      <c r="CH87" s="64"/>
      <c r="CI87" s="64"/>
      <c r="CJ87" s="64"/>
      <c r="CK87" s="64"/>
      <c r="CL87" s="64"/>
      <c r="CM87" s="64"/>
      <c r="CN87" s="64"/>
      <c r="CO87" s="64"/>
      <c r="CP87" s="64"/>
      <c r="CQ87" s="64"/>
      <c r="CR87" s="64"/>
      <c r="CS87" s="64"/>
      <c r="CT87" s="64"/>
      <c r="CU87" s="64"/>
      <c r="CV87" s="64"/>
      <c r="CW87" s="64"/>
      <c r="CX87" s="64"/>
      <c r="CY87" s="64"/>
      <c r="CZ87" s="64"/>
      <c r="DA87" s="64"/>
      <c r="DB87" s="64"/>
      <c r="DC87" s="64"/>
      <c r="DD87" s="64"/>
      <c r="DE87" s="64"/>
      <c r="DF87" s="64"/>
      <c r="DG87" s="64"/>
      <c r="DH87" s="64"/>
      <c r="DI87" s="64"/>
      <c r="DJ87" s="64"/>
      <c r="DK87" s="64"/>
      <c r="DL87" s="64"/>
      <c r="DM87" s="64"/>
      <c r="DN87" s="64"/>
      <c r="DO87" s="64"/>
      <c r="DP87" s="64"/>
      <c r="DQ87" s="64"/>
      <c r="DR87" s="64"/>
      <c r="DS87" s="64"/>
      <c r="DT87" s="64"/>
      <c r="DU87" s="64"/>
      <c r="DV87" s="64"/>
      <c r="DW87" s="64"/>
      <c r="DX87" s="64"/>
      <c r="DY87" s="64"/>
      <c r="DZ87" s="64"/>
      <c r="EA87" s="64"/>
      <c r="EB87" s="64"/>
      <c r="EC87" s="64"/>
      <c r="ED87" s="64"/>
      <c r="EE87" s="64"/>
      <c r="EF87" s="64"/>
      <c r="EG87" s="64"/>
      <c r="EH87" s="64"/>
      <c r="EI87" s="64"/>
      <c r="EJ87" s="64"/>
      <c r="EK87" s="64"/>
      <c r="EL87" s="64"/>
      <c r="EM87" s="64"/>
      <c r="EN87" s="64"/>
      <c r="EO87" s="64"/>
      <c r="EP87" s="64"/>
      <c r="EQ87" s="64"/>
      <c r="ER87" s="64"/>
      <c r="ES87" s="64"/>
      <c r="ET87" s="64"/>
      <c r="EU87" s="64"/>
      <c r="EV87" s="64"/>
      <c r="EW87" s="64"/>
      <c r="EX87" s="64"/>
      <c r="EY87" s="64"/>
      <c r="EZ87" s="64"/>
      <c r="FA87" s="64"/>
      <c r="FB87" s="64"/>
      <c r="FC87" s="64"/>
      <c r="FD87" s="64"/>
      <c r="FE87" s="64"/>
      <c r="FF87" s="64"/>
      <c r="FG87" s="64"/>
      <c r="FH87" s="64"/>
      <c r="FI87" s="64"/>
      <c r="FJ87" s="64"/>
      <c r="FK87" s="64"/>
      <c r="FL87" s="64"/>
      <c r="FM87" s="64"/>
      <c r="FN87" s="64"/>
      <c r="FO87" s="64"/>
      <c r="FP87" s="64"/>
      <c r="FQ87" s="64"/>
      <c r="FR87" s="64"/>
      <c r="FS87" s="64"/>
      <c r="FT87" s="64"/>
      <c r="FU87" s="64"/>
      <c r="FV87" s="64"/>
      <c r="FW87" s="64"/>
      <c r="FX87" s="64"/>
      <c r="FY87" s="64"/>
      <c r="FZ87" s="64"/>
      <c r="GA87" s="64"/>
      <c r="GB87" s="64"/>
      <c r="GC87" s="64"/>
      <c r="GD87" s="64"/>
      <c r="GE87" s="64"/>
      <c r="GF87" s="64"/>
      <c r="GG87" s="64"/>
      <c r="GH87" s="64"/>
      <c r="GI87" s="64"/>
      <c r="GJ87" s="64"/>
      <c r="GK87" s="64"/>
      <c r="GL87" s="64"/>
      <c r="GM87" s="64"/>
      <c r="GN87" s="64"/>
      <c r="GO87" s="64"/>
      <c r="GP87" s="64"/>
      <c r="GQ87" s="64"/>
      <c r="GR87" s="64"/>
      <c r="GS87" s="64"/>
      <c r="GT87" s="64"/>
      <c r="GU87" s="64"/>
      <c r="GV87" s="64"/>
      <c r="GW87" s="64"/>
      <c r="GX87" s="64"/>
      <c r="GY87" s="64"/>
      <c r="GZ87" s="64"/>
      <c r="HA87" s="64"/>
      <c r="HB87" s="64"/>
      <c r="HC87" s="64"/>
      <c r="HD87" s="64"/>
      <c r="HE87" s="64"/>
      <c r="HF87" s="64"/>
      <c r="HG87" s="64"/>
      <c r="HH87" s="64"/>
      <c r="HI87" s="64"/>
      <c r="HJ87" s="64"/>
      <c r="HK87" s="64"/>
      <c r="HL87" s="64"/>
      <c r="HM87" s="64"/>
      <c r="HN87" s="64"/>
      <c r="HO87" s="64"/>
      <c r="HP87" s="64"/>
      <c r="HQ87" s="64"/>
      <c r="HR87" s="64"/>
      <c r="HS87" s="64"/>
      <c r="HT87" s="64"/>
      <c r="HU87" s="64"/>
      <c r="HV87" s="64"/>
      <c r="HW87" s="64"/>
      <c r="HX87" s="64"/>
      <c r="HY87" s="64"/>
      <c r="HZ87" s="64"/>
      <c r="IA87" s="64"/>
      <c r="IB87" s="64"/>
      <c r="IC87" s="64"/>
      <c r="ID87" s="64"/>
      <c r="IE87" s="64"/>
      <c r="IF87" s="64"/>
      <c r="IG87" s="64"/>
      <c r="IH87" s="64"/>
      <c r="II87" s="64"/>
      <c r="IJ87" s="64"/>
      <c r="IK87" s="64"/>
      <c r="IL87" s="64"/>
      <c r="IM87" s="64"/>
      <c r="IN87" s="64"/>
      <c r="IO87" s="64"/>
      <c r="IP87" s="64"/>
      <c r="IQ87" s="64"/>
      <c r="IR87" s="64"/>
      <c r="IS87" s="64"/>
      <c r="IT87" s="64"/>
      <c r="IU87" s="64"/>
      <c r="IV87" s="64"/>
    </row>
    <row r="88" spans="1:256" ht="15" customHeight="1">
      <c r="A88" s="349" t="s">
        <v>79</v>
      </c>
      <c r="B88" s="382" t="s">
        <v>2487</v>
      </c>
      <c r="C88" s="64" t="s">
        <v>2488</v>
      </c>
      <c r="D88" s="347" t="s">
        <v>3096</v>
      </c>
      <c r="E88" s="359">
        <f>+Sch.36!E28</f>
        <v>158865000</v>
      </c>
      <c r="F88" s="242">
        <v>315180000</v>
      </c>
      <c r="G88" s="358">
        <f t="shared" ref="G88:G94" si="4">E88-F88</f>
        <v>-156315000</v>
      </c>
      <c r="I88" s="1026"/>
      <c r="J88" s="1026"/>
      <c r="K88" s="1147"/>
      <c r="L88" s="1287"/>
      <c r="M88" s="1287"/>
      <c r="N88" s="1287"/>
      <c r="O88" s="64"/>
      <c r="P88" s="64"/>
      <c r="Q88" s="64"/>
      <c r="R88" s="64"/>
      <c r="S88" s="64"/>
      <c r="T88" s="64"/>
      <c r="U88" s="64"/>
      <c r="V88" s="64"/>
      <c r="W88" s="64"/>
      <c r="X88" s="64"/>
      <c r="Y88" s="64"/>
      <c r="Z88" s="64"/>
      <c r="AA88" s="64"/>
      <c r="AB88" s="64"/>
      <c r="AC88" s="64"/>
      <c r="AD88" s="64"/>
      <c r="AE88" s="64"/>
      <c r="AF88" s="64"/>
      <c r="AG88" s="64"/>
      <c r="AH88" s="64"/>
      <c r="AI88" s="64"/>
      <c r="AJ88" s="64"/>
      <c r="AK88" s="64"/>
      <c r="AL88" s="64"/>
      <c r="AM88" s="64"/>
      <c r="AN88" s="64"/>
      <c r="AO88" s="64"/>
      <c r="AP88" s="64"/>
      <c r="AQ88" s="64"/>
      <c r="AR88" s="64"/>
      <c r="AS88" s="64"/>
      <c r="AT88" s="64"/>
      <c r="AU88" s="64"/>
      <c r="AV88" s="64"/>
      <c r="AW88" s="64"/>
      <c r="AX88" s="64"/>
      <c r="AY88" s="64"/>
      <c r="AZ88" s="64"/>
      <c r="BA88" s="64"/>
      <c r="BB88" s="64"/>
      <c r="BC88" s="64"/>
      <c r="BD88" s="64"/>
      <c r="BE88" s="64"/>
      <c r="BF88" s="64"/>
      <c r="BG88" s="64"/>
      <c r="BH88" s="64"/>
      <c r="BI88" s="64"/>
      <c r="BJ88" s="64"/>
      <c r="BK88" s="64"/>
      <c r="BL88" s="64"/>
      <c r="BM88" s="64"/>
      <c r="BN88" s="64"/>
      <c r="BO88" s="64"/>
      <c r="BP88" s="64"/>
      <c r="BQ88" s="64"/>
      <c r="BR88" s="64"/>
      <c r="BS88" s="64"/>
      <c r="BT88" s="64"/>
      <c r="BU88" s="64"/>
      <c r="BV88" s="64"/>
      <c r="BW88" s="64"/>
      <c r="BX88" s="64"/>
      <c r="BY88" s="64"/>
      <c r="BZ88" s="64"/>
      <c r="CA88" s="64"/>
      <c r="CB88" s="64"/>
      <c r="CC88" s="64"/>
      <c r="CD88" s="64"/>
      <c r="CE88" s="64"/>
      <c r="CF88" s="64"/>
      <c r="CG88" s="64"/>
      <c r="CH88" s="64"/>
      <c r="CI88" s="64"/>
      <c r="CJ88" s="64"/>
      <c r="CK88" s="64"/>
      <c r="CL88" s="64"/>
      <c r="CM88" s="64"/>
      <c r="CN88" s="64"/>
      <c r="CO88" s="64"/>
      <c r="CP88" s="64"/>
      <c r="CQ88" s="64"/>
      <c r="CR88" s="64"/>
      <c r="CS88" s="64"/>
      <c r="CT88" s="64"/>
      <c r="CU88" s="64"/>
      <c r="CV88" s="64"/>
      <c r="CW88" s="64"/>
      <c r="CX88" s="64"/>
      <c r="CY88" s="64"/>
      <c r="CZ88" s="64"/>
      <c r="DA88" s="64"/>
      <c r="DB88" s="64"/>
      <c r="DC88" s="64"/>
      <c r="DD88" s="64"/>
      <c r="DE88" s="64"/>
      <c r="DF88" s="64"/>
      <c r="DG88" s="64"/>
      <c r="DH88" s="64"/>
      <c r="DI88" s="64"/>
      <c r="DJ88" s="64"/>
      <c r="DK88" s="64"/>
      <c r="DL88" s="64"/>
      <c r="DM88" s="64"/>
      <c r="DN88" s="64"/>
      <c r="DO88" s="64"/>
      <c r="DP88" s="64"/>
      <c r="DQ88" s="64"/>
      <c r="DR88" s="64"/>
      <c r="DS88" s="64"/>
      <c r="DT88" s="64"/>
      <c r="DU88" s="64"/>
      <c r="DV88" s="64"/>
      <c r="DW88" s="64"/>
      <c r="DX88" s="64"/>
      <c r="DY88" s="64"/>
      <c r="DZ88" s="64"/>
      <c r="EA88" s="64"/>
      <c r="EB88" s="64"/>
      <c r="EC88" s="64"/>
      <c r="ED88" s="64"/>
      <c r="EE88" s="64"/>
      <c r="EF88" s="64"/>
      <c r="EG88" s="64"/>
      <c r="EH88" s="64"/>
      <c r="EI88" s="64"/>
      <c r="EJ88" s="64"/>
      <c r="EK88" s="64"/>
      <c r="EL88" s="64"/>
      <c r="EM88" s="64"/>
      <c r="EN88" s="64"/>
      <c r="EO88" s="64"/>
      <c r="EP88" s="64"/>
      <c r="EQ88" s="64"/>
      <c r="ER88" s="64"/>
      <c r="ES88" s="64"/>
      <c r="ET88" s="64"/>
      <c r="EU88" s="64"/>
      <c r="EV88" s="64"/>
      <c r="EW88" s="64"/>
      <c r="EX88" s="64"/>
      <c r="EY88" s="64"/>
      <c r="EZ88" s="64"/>
      <c r="FA88" s="64"/>
      <c r="FB88" s="64"/>
      <c r="FC88" s="64"/>
      <c r="FD88" s="64"/>
      <c r="FE88" s="64"/>
      <c r="FF88" s="64"/>
      <c r="FG88" s="64"/>
      <c r="FH88" s="64"/>
      <c r="FI88" s="64"/>
      <c r="FJ88" s="64"/>
      <c r="FK88" s="64"/>
      <c r="FL88" s="64"/>
      <c r="FM88" s="64"/>
      <c r="FN88" s="64"/>
      <c r="FO88" s="64"/>
      <c r="FP88" s="64"/>
      <c r="FQ88" s="64"/>
      <c r="FR88" s="64"/>
      <c r="FS88" s="64"/>
      <c r="FT88" s="64"/>
      <c r="FU88" s="64"/>
      <c r="FV88" s="64"/>
      <c r="FW88" s="64"/>
      <c r="FX88" s="64"/>
      <c r="FY88" s="64"/>
      <c r="FZ88" s="64"/>
      <c r="GA88" s="64"/>
      <c r="GB88" s="64"/>
      <c r="GC88" s="64"/>
      <c r="GD88" s="64"/>
      <c r="GE88" s="64"/>
      <c r="GF88" s="64"/>
      <c r="GG88" s="64"/>
      <c r="GH88" s="64"/>
      <c r="GI88" s="64"/>
      <c r="GJ88" s="64"/>
      <c r="GK88" s="64"/>
      <c r="GL88" s="64"/>
      <c r="GM88" s="64"/>
      <c r="GN88" s="64"/>
      <c r="GO88" s="64"/>
      <c r="GP88" s="64"/>
      <c r="GQ88" s="64"/>
      <c r="GR88" s="64"/>
      <c r="GS88" s="64"/>
      <c r="GT88" s="64"/>
      <c r="GU88" s="64"/>
      <c r="GV88" s="64"/>
      <c r="GW88" s="64"/>
      <c r="GX88" s="64"/>
      <c r="GY88" s="64"/>
      <c r="GZ88" s="64"/>
      <c r="HA88" s="64"/>
      <c r="HB88" s="64"/>
      <c r="HC88" s="64"/>
      <c r="HD88" s="64"/>
      <c r="HE88" s="64"/>
      <c r="HF88" s="64"/>
      <c r="HG88" s="64"/>
      <c r="HH88" s="64"/>
      <c r="HI88" s="64"/>
      <c r="HJ88" s="64"/>
      <c r="HK88" s="64"/>
      <c r="HL88" s="64"/>
      <c r="HM88" s="64"/>
      <c r="HN88" s="64"/>
      <c r="HO88" s="64"/>
      <c r="HP88" s="64"/>
      <c r="HQ88" s="64"/>
      <c r="HR88" s="64"/>
      <c r="HS88" s="64"/>
      <c r="HT88" s="64"/>
      <c r="HU88" s="64"/>
      <c r="HV88" s="64"/>
      <c r="HW88" s="64"/>
      <c r="HX88" s="64"/>
      <c r="HY88" s="64"/>
      <c r="HZ88" s="64"/>
      <c r="IA88" s="64"/>
      <c r="IB88" s="64"/>
      <c r="IC88" s="64"/>
      <c r="ID88" s="64"/>
      <c r="IE88" s="64"/>
      <c r="IF88" s="64"/>
      <c r="IG88" s="64"/>
      <c r="IH88" s="64"/>
      <c r="II88" s="64"/>
      <c r="IJ88" s="64"/>
      <c r="IK88" s="64"/>
      <c r="IL88" s="64"/>
      <c r="IM88" s="64"/>
      <c r="IN88" s="64"/>
      <c r="IO88" s="64"/>
      <c r="IP88" s="64"/>
      <c r="IQ88" s="64"/>
      <c r="IR88" s="64"/>
      <c r="IS88" s="64"/>
      <c r="IT88" s="64"/>
      <c r="IU88" s="64"/>
      <c r="IV88" s="64"/>
    </row>
    <row r="89" spans="1:256" ht="15" customHeight="1">
      <c r="A89" s="349" t="s">
        <v>80</v>
      </c>
      <c r="B89" s="382" t="s">
        <v>2489</v>
      </c>
      <c r="C89" s="64" t="s">
        <v>2490</v>
      </c>
      <c r="D89" s="347" t="s">
        <v>3096</v>
      </c>
      <c r="E89" s="359">
        <f>+Sch.36!I41</f>
        <v>0</v>
      </c>
      <c r="F89" s="242">
        <v>0</v>
      </c>
      <c r="G89" s="358">
        <f t="shared" si="4"/>
        <v>0</v>
      </c>
      <c r="I89" s="1026"/>
      <c r="J89" s="1026"/>
      <c r="K89" s="1147"/>
      <c r="L89" s="1287"/>
      <c r="M89" s="1287"/>
      <c r="N89" s="1287"/>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c r="CA89" s="64"/>
      <c r="CB89" s="64"/>
      <c r="CC89" s="64"/>
      <c r="CD89" s="64"/>
      <c r="CE89" s="64"/>
      <c r="CF89" s="64"/>
      <c r="CG89" s="64"/>
      <c r="CH89" s="64"/>
      <c r="CI89" s="64"/>
      <c r="CJ89" s="64"/>
      <c r="CK89" s="64"/>
      <c r="CL89" s="64"/>
      <c r="CM89" s="64"/>
      <c r="CN89" s="64"/>
      <c r="CO89" s="64"/>
      <c r="CP89" s="64"/>
      <c r="CQ89" s="64"/>
      <c r="CR89" s="64"/>
      <c r="CS89" s="64"/>
      <c r="CT89" s="64"/>
      <c r="CU89" s="64"/>
      <c r="CV89" s="64"/>
      <c r="CW89" s="64"/>
      <c r="CX89" s="64"/>
      <c r="CY89" s="64"/>
      <c r="CZ89" s="64"/>
      <c r="DA89" s="64"/>
      <c r="DB89" s="64"/>
      <c r="DC89" s="64"/>
      <c r="DD89" s="64"/>
      <c r="DE89" s="64"/>
      <c r="DF89" s="64"/>
      <c r="DG89" s="64"/>
      <c r="DH89" s="64"/>
      <c r="DI89" s="64"/>
      <c r="DJ89" s="64"/>
      <c r="DK89" s="64"/>
      <c r="DL89" s="64"/>
      <c r="DM89" s="64"/>
      <c r="DN89" s="64"/>
      <c r="DO89" s="64"/>
      <c r="DP89" s="64"/>
      <c r="DQ89" s="64"/>
      <c r="DR89" s="64"/>
      <c r="DS89" s="64"/>
      <c r="DT89" s="64"/>
      <c r="DU89" s="64"/>
      <c r="DV89" s="64"/>
      <c r="DW89" s="64"/>
      <c r="DX89" s="64"/>
      <c r="DY89" s="64"/>
      <c r="DZ89" s="64"/>
      <c r="EA89" s="64"/>
      <c r="EB89" s="64"/>
      <c r="EC89" s="64"/>
      <c r="ED89" s="64"/>
      <c r="EE89" s="64"/>
      <c r="EF89" s="64"/>
      <c r="EG89" s="64"/>
      <c r="EH89" s="64"/>
      <c r="EI89" s="64"/>
      <c r="EJ89" s="64"/>
      <c r="EK89" s="64"/>
      <c r="EL89" s="64"/>
      <c r="EM89" s="64"/>
      <c r="EN89" s="64"/>
      <c r="EO89" s="64"/>
      <c r="EP89" s="64"/>
      <c r="EQ89" s="64"/>
      <c r="ER89" s="64"/>
      <c r="ES89" s="64"/>
      <c r="ET89" s="64"/>
      <c r="EU89" s="64"/>
      <c r="EV89" s="64"/>
      <c r="EW89" s="64"/>
      <c r="EX89" s="64"/>
      <c r="EY89" s="64"/>
      <c r="EZ89" s="64"/>
      <c r="FA89" s="64"/>
      <c r="FB89" s="64"/>
      <c r="FC89" s="64"/>
      <c r="FD89" s="64"/>
      <c r="FE89" s="64"/>
      <c r="FF89" s="64"/>
      <c r="FG89" s="64"/>
      <c r="FH89" s="64"/>
      <c r="FI89" s="64"/>
      <c r="FJ89" s="64"/>
      <c r="FK89" s="64"/>
      <c r="FL89" s="64"/>
      <c r="FM89" s="64"/>
      <c r="FN89" s="64"/>
      <c r="FO89" s="64"/>
      <c r="FP89" s="64"/>
      <c r="FQ89" s="64"/>
      <c r="FR89" s="64"/>
      <c r="FS89" s="64"/>
      <c r="FT89" s="64"/>
      <c r="FU89" s="64"/>
      <c r="FV89" s="64"/>
      <c r="FW89" s="64"/>
      <c r="FX89" s="64"/>
      <c r="FY89" s="64"/>
      <c r="FZ89" s="64"/>
      <c r="GA89" s="64"/>
      <c r="GB89" s="64"/>
      <c r="GC89" s="64"/>
      <c r="GD89" s="64"/>
      <c r="GE89" s="64"/>
      <c r="GF89" s="64"/>
      <c r="GG89" s="64"/>
      <c r="GH89" s="64"/>
      <c r="GI89" s="64"/>
      <c r="GJ89" s="64"/>
      <c r="GK89" s="64"/>
      <c r="GL89" s="64"/>
      <c r="GM89" s="64"/>
      <c r="GN89" s="64"/>
      <c r="GO89" s="64"/>
      <c r="GP89" s="64"/>
      <c r="GQ89" s="64"/>
      <c r="GR89" s="64"/>
      <c r="GS89" s="64"/>
      <c r="GT89" s="64"/>
      <c r="GU89" s="64"/>
      <c r="GV89" s="64"/>
      <c r="GW89" s="64"/>
      <c r="GX89" s="64"/>
      <c r="GY89" s="64"/>
      <c r="GZ89" s="64"/>
      <c r="HA89" s="64"/>
      <c r="HB89" s="64"/>
      <c r="HC89" s="64"/>
      <c r="HD89" s="64"/>
      <c r="HE89" s="64"/>
      <c r="HF89" s="64"/>
      <c r="HG89" s="64"/>
      <c r="HH89" s="64"/>
      <c r="HI89" s="64"/>
      <c r="HJ89" s="64"/>
      <c r="HK89" s="64"/>
      <c r="HL89" s="64"/>
      <c r="HM89" s="64"/>
      <c r="HN89" s="64"/>
      <c r="HO89" s="64"/>
      <c r="HP89" s="64"/>
      <c r="HQ89" s="64"/>
      <c r="HR89" s="64"/>
      <c r="HS89" s="64"/>
      <c r="HT89" s="64"/>
      <c r="HU89" s="64"/>
      <c r="HV89" s="64"/>
      <c r="HW89" s="64"/>
      <c r="HX89" s="64"/>
      <c r="HY89" s="64"/>
      <c r="HZ89" s="64"/>
      <c r="IA89" s="64"/>
      <c r="IB89" s="64"/>
      <c r="IC89" s="64"/>
      <c r="ID89" s="64"/>
      <c r="IE89" s="64"/>
      <c r="IF89" s="64"/>
      <c r="IG89" s="64"/>
      <c r="IH89" s="64"/>
      <c r="II89" s="64"/>
      <c r="IJ89" s="64"/>
      <c r="IK89" s="64"/>
      <c r="IL89" s="64"/>
      <c r="IM89" s="64"/>
      <c r="IN89" s="64"/>
      <c r="IO89" s="64"/>
      <c r="IP89" s="64"/>
      <c r="IQ89" s="64"/>
      <c r="IR89" s="64"/>
      <c r="IS89" s="64"/>
      <c r="IT89" s="64"/>
      <c r="IU89" s="64"/>
      <c r="IV89" s="64"/>
    </row>
    <row r="90" spans="1:256" ht="15" customHeight="1">
      <c r="A90" s="349" t="s">
        <v>81</v>
      </c>
      <c r="B90" s="382" t="s">
        <v>2491</v>
      </c>
      <c r="C90" s="64" t="s">
        <v>1329</v>
      </c>
      <c r="D90" s="347" t="s">
        <v>3096</v>
      </c>
      <c r="E90" s="359">
        <f>+Sch.36!J41</f>
        <v>-1087344.79</v>
      </c>
      <c r="F90" s="242">
        <v>-2265941</v>
      </c>
      <c r="G90" s="358">
        <f t="shared" si="4"/>
        <v>1178596.21</v>
      </c>
      <c r="I90" s="1026"/>
      <c r="J90" s="1026"/>
      <c r="K90" s="1147"/>
      <c r="L90" s="1287"/>
      <c r="M90" s="1287"/>
      <c r="N90" s="1287"/>
      <c r="O90" s="64"/>
      <c r="P90" s="64"/>
      <c r="Q90" s="64"/>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64"/>
      <c r="BZ90" s="64"/>
      <c r="CA90" s="64"/>
      <c r="CB90" s="64"/>
      <c r="CC90" s="64"/>
      <c r="CD90" s="64"/>
      <c r="CE90" s="64"/>
      <c r="CF90" s="64"/>
      <c r="CG90" s="64"/>
      <c r="CH90" s="64"/>
      <c r="CI90" s="64"/>
      <c r="CJ90" s="64"/>
      <c r="CK90" s="64"/>
      <c r="CL90" s="64"/>
      <c r="CM90" s="64"/>
      <c r="CN90" s="64"/>
      <c r="CO90" s="64"/>
      <c r="CP90" s="64"/>
      <c r="CQ90" s="64"/>
      <c r="CR90" s="64"/>
      <c r="CS90" s="64"/>
      <c r="CT90" s="64"/>
      <c r="CU90" s="64"/>
      <c r="CV90" s="64"/>
      <c r="CW90" s="64"/>
      <c r="CX90" s="64"/>
      <c r="CY90" s="64"/>
      <c r="CZ90" s="64"/>
      <c r="DA90" s="64"/>
      <c r="DB90" s="64"/>
      <c r="DC90" s="64"/>
      <c r="DD90" s="64"/>
      <c r="DE90" s="64"/>
      <c r="DF90" s="64"/>
      <c r="DG90" s="64"/>
      <c r="DH90" s="64"/>
      <c r="DI90" s="64"/>
      <c r="DJ90" s="64"/>
      <c r="DK90" s="64"/>
      <c r="DL90" s="64"/>
      <c r="DM90" s="64"/>
      <c r="DN90" s="64"/>
      <c r="DO90" s="64"/>
      <c r="DP90" s="64"/>
      <c r="DQ90" s="64"/>
      <c r="DR90" s="64"/>
      <c r="DS90" s="64"/>
      <c r="DT90" s="64"/>
      <c r="DU90" s="64"/>
      <c r="DV90" s="64"/>
      <c r="DW90" s="64"/>
      <c r="DX90" s="64"/>
      <c r="DY90" s="64"/>
      <c r="DZ90" s="64"/>
      <c r="EA90" s="64"/>
      <c r="EB90" s="64"/>
      <c r="EC90" s="64"/>
      <c r="ED90" s="64"/>
      <c r="EE90" s="64"/>
      <c r="EF90" s="64"/>
      <c r="EG90" s="64"/>
      <c r="EH90" s="64"/>
      <c r="EI90" s="64"/>
      <c r="EJ90" s="64"/>
      <c r="EK90" s="64"/>
      <c r="EL90" s="64"/>
      <c r="EM90" s="64"/>
      <c r="EN90" s="64"/>
      <c r="EO90" s="64"/>
      <c r="EP90" s="64"/>
      <c r="EQ90" s="64"/>
      <c r="ER90" s="64"/>
      <c r="ES90" s="64"/>
      <c r="ET90" s="64"/>
      <c r="EU90" s="64"/>
      <c r="EV90" s="64"/>
      <c r="EW90" s="64"/>
      <c r="EX90" s="64"/>
      <c r="EY90" s="64"/>
      <c r="EZ90" s="64"/>
      <c r="FA90" s="64"/>
      <c r="FB90" s="64"/>
      <c r="FC90" s="64"/>
      <c r="FD90" s="64"/>
      <c r="FE90" s="64"/>
      <c r="FF90" s="64"/>
      <c r="FG90" s="64"/>
      <c r="FH90" s="64"/>
      <c r="FI90" s="64"/>
      <c r="FJ90" s="64"/>
      <c r="FK90" s="64"/>
      <c r="FL90" s="64"/>
      <c r="FM90" s="64"/>
      <c r="FN90" s="64"/>
      <c r="FO90" s="64"/>
      <c r="FP90" s="64"/>
      <c r="FQ90" s="64"/>
      <c r="FR90" s="64"/>
      <c r="FS90" s="64"/>
      <c r="FT90" s="64"/>
      <c r="FU90" s="64"/>
      <c r="FV90" s="64"/>
      <c r="FW90" s="64"/>
      <c r="FX90" s="64"/>
      <c r="FY90" s="64"/>
      <c r="FZ90" s="64"/>
      <c r="GA90" s="64"/>
      <c r="GB90" s="64"/>
      <c r="GC90" s="64"/>
      <c r="GD90" s="64"/>
      <c r="GE90" s="64"/>
      <c r="GF90" s="64"/>
      <c r="GG90" s="64"/>
      <c r="GH90" s="64"/>
      <c r="GI90" s="64"/>
      <c r="GJ90" s="64"/>
      <c r="GK90" s="64"/>
      <c r="GL90" s="64"/>
      <c r="GM90" s="64"/>
      <c r="GN90" s="64"/>
      <c r="GO90" s="64"/>
      <c r="GP90" s="64"/>
      <c r="GQ90" s="64"/>
      <c r="GR90" s="64"/>
      <c r="GS90" s="64"/>
      <c r="GT90" s="64"/>
      <c r="GU90" s="64"/>
      <c r="GV90" s="64"/>
      <c r="GW90" s="64"/>
      <c r="GX90" s="64"/>
      <c r="GY90" s="64"/>
      <c r="GZ90" s="64"/>
      <c r="HA90" s="64"/>
      <c r="HB90" s="64"/>
      <c r="HC90" s="64"/>
      <c r="HD90" s="64"/>
      <c r="HE90" s="64"/>
      <c r="HF90" s="64"/>
      <c r="HG90" s="64"/>
      <c r="HH90" s="64"/>
      <c r="HI90" s="64"/>
      <c r="HJ90" s="64"/>
      <c r="HK90" s="64"/>
      <c r="HL90" s="64"/>
      <c r="HM90" s="64"/>
      <c r="HN90" s="64"/>
      <c r="HO90" s="64"/>
      <c r="HP90" s="64"/>
      <c r="HQ90" s="64"/>
      <c r="HR90" s="64"/>
      <c r="HS90" s="64"/>
      <c r="HT90" s="64"/>
      <c r="HU90" s="64"/>
      <c r="HV90" s="64"/>
      <c r="HW90" s="64"/>
      <c r="HX90" s="64"/>
      <c r="HY90" s="64"/>
      <c r="HZ90" s="64"/>
      <c r="IA90" s="64"/>
      <c r="IB90" s="64"/>
      <c r="IC90" s="64"/>
      <c r="ID90" s="64"/>
      <c r="IE90" s="64"/>
      <c r="IF90" s="64"/>
      <c r="IG90" s="64"/>
      <c r="IH90" s="64"/>
      <c r="II90" s="64"/>
      <c r="IJ90" s="64"/>
      <c r="IK90" s="64"/>
      <c r="IL90" s="64"/>
      <c r="IM90" s="64"/>
      <c r="IN90" s="64"/>
      <c r="IO90" s="64"/>
      <c r="IP90" s="64"/>
      <c r="IQ90" s="64"/>
      <c r="IR90" s="64"/>
      <c r="IS90" s="64"/>
      <c r="IT90" s="64"/>
      <c r="IU90" s="64"/>
      <c r="IV90" s="64"/>
    </row>
    <row r="91" spans="1:256" ht="15" customHeight="1">
      <c r="A91" s="349" t="s">
        <v>82</v>
      </c>
      <c r="B91" s="382" t="s">
        <v>1330</v>
      </c>
      <c r="C91" s="64" t="s">
        <v>1331</v>
      </c>
      <c r="D91" s="347" t="s">
        <v>2499</v>
      </c>
      <c r="E91" s="242"/>
      <c r="F91" s="242"/>
      <c r="G91" s="358">
        <f t="shared" si="4"/>
        <v>0</v>
      </c>
      <c r="I91" s="1026"/>
      <c r="J91" s="1026"/>
      <c r="K91" s="1147"/>
      <c r="L91" s="1287"/>
      <c r="M91" s="1287"/>
      <c r="N91" s="1287"/>
      <c r="O91" s="64"/>
      <c r="P91" s="64"/>
      <c r="Q91" s="64"/>
      <c r="R91" s="64"/>
      <c r="S91" s="64"/>
      <c r="T91" s="64"/>
      <c r="U91" s="64"/>
      <c r="V91" s="64"/>
      <c r="W91" s="64"/>
      <c r="X91" s="64"/>
      <c r="Y91" s="64"/>
      <c r="Z91" s="64"/>
      <c r="AA91" s="64"/>
      <c r="AB91" s="64"/>
      <c r="AC91" s="64"/>
      <c r="AD91" s="64"/>
      <c r="AE91" s="64"/>
      <c r="AF91" s="64"/>
      <c r="AG91" s="64"/>
      <c r="AH91" s="64"/>
      <c r="AI91" s="64"/>
      <c r="AJ91" s="64"/>
      <c r="AK91" s="64"/>
      <c r="AL91" s="64"/>
      <c r="AM91" s="64"/>
      <c r="AN91" s="64"/>
      <c r="AO91" s="64"/>
      <c r="AP91" s="64"/>
      <c r="AQ91" s="64"/>
      <c r="AR91" s="64"/>
      <c r="AS91" s="64"/>
      <c r="AT91" s="64"/>
      <c r="AU91" s="64"/>
      <c r="AV91" s="64"/>
      <c r="AW91" s="64"/>
      <c r="AX91" s="64"/>
      <c r="AY91" s="64"/>
      <c r="AZ91" s="64"/>
      <c r="BA91" s="64"/>
      <c r="BB91" s="64"/>
      <c r="BC91" s="64"/>
      <c r="BD91" s="64"/>
      <c r="BE91" s="64"/>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4"/>
      <c r="CP91" s="64"/>
      <c r="CQ91" s="64"/>
      <c r="CR91" s="64"/>
      <c r="CS91" s="64"/>
      <c r="CT91" s="64"/>
      <c r="CU91" s="64"/>
      <c r="CV91" s="64"/>
      <c r="CW91" s="64"/>
      <c r="CX91" s="64"/>
      <c r="CY91" s="64"/>
      <c r="CZ91" s="64"/>
      <c r="DA91" s="64"/>
      <c r="DB91" s="64"/>
      <c r="DC91" s="64"/>
      <c r="DD91" s="64"/>
      <c r="DE91" s="64"/>
      <c r="DF91" s="64"/>
      <c r="DG91" s="64"/>
      <c r="DH91" s="64"/>
      <c r="DI91" s="64"/>
      <c r="DJ91" s="64"/>
      <c r="DK91" s="64"/>
      <c r="DL91" s="64"/>
      <c r="DM91" s="64"/>
      <c r="DN91" s="64"/>
      <c r="DO91" s="64"/>
      <c r="DP91" s="64"/>
      <c r="DQ91" s="64"/>
      <c r="DR91" s="64"/>
      <c r="DS91" s="64"/>
      <c r="DT91" s="64"/>
      <c r="DU91" s="64"/>
      <c r="DV91" s="64"/>
      <c r="DW91" s="64"/>
      <c r="DX91" s="64"/>
      <c r="DY91" s="64"/>
      <c r="DZ91" s="64"/>
      <c r="EA91" s="64"/>
      <c r="EB91" s="64"/>
      <c r="EC91" s="64"/>
      <c r="ED91" s="64"/>
      <c r="EE91" s="64"/>
      <c r="EF91" s="64"/>
      <c r="EG91" s="64"/>
      <c r="EH91" s="64"/>
      <c r="EI91" s="64"/>
      <c r="EJ91" s="64"/>
      <c r="EK91" s="64"/>
      <c r="EL91" s="64"/>
      <c r="EM91" s="64"/>
      <c r="EN91" s="64"/>
      <c r="EO91" s="64"/>
      <c r="EP91" s="64"/>
      <c r="EQ91" s="64"/>
      <c r="ER91" s="64"/>
      <c r="ES91" s="64"/>
      <c r="ET91" s="64"/>
      <c r="EU91" s="64"/>
      <c r="EV91" s="64"/>
      <c r="EW91" s="64"/>
      <c r="EX91" s="64"/>
      <c r="EY91" s="64"/>
      <c r="EZ91" s="64"/>
      <c r="FA91" s="64"/>
      <c r="FB91" s="64"/>
      <c r="FC91" s="64"/>
      <c r="FD91" s="64"/>
      <c r="FE91" s="64"/>
      <c r="FF91" s="64"/>
      <c r="FG91" s="64"/>
      <c r="FH91" s="64"/>
      <c r="FI91" s="64"/>
      <c r="FJ91" s="64"/>
      <c r="FK91" s="64"/>
      <c r="FL91" s="64"/>
      <c r="FM91" s="64"/>
      <c r="FN91" s="64"/>
      <c r="FO91" s="64"/>
      <c r="FP91" s="64"/>
      <c r="FQ91" s="64"/>
      <c r="FR91" s="64"/>
      <c r="FS91" s="64"/>
      <c r="FT91" s="64"/>
      <c r="FU91" s="64"/>
      <c r="FV91" s="64"/>
      <c r="FW91" s="64"/>
      <c r="FX91" s="64"/>
      <c r="FY91" s="64"/>
      <c r="FZ91" s="64"/>
      <c r="GA91" s="64"/>
      <c r="GB91" s="64"/>
      <c r="GC91" s="64"/>
      <c r="GD91" s="64"/>
      <c r="GE91" s="64"/>
      <c r="GF91" s="64"/>
      <c r="GG91" s="64"/>
      <c r="GH91" s="64"/>
      <c r="GI91" s="64"/>
      <c r="GJ91" s="64"/>
      <c r="GK91" s="64"/>
      <c r="GL91" s="64"/>
      <c r="GM91" s="64"/>
      <c r="GN91" s="64"/>
      <c r="GO91" s="64"/>
      <c r="GP91" s="64"/>
      <c r="GQ91" s="64"/>
      <c r="GR91" s="64"/>
      <c r="GS91" s="64"/>
      <c r="GT91" s="64"/>
      <c r="GU91" s="64"/>
      <c r="GV91" s="64"/>
      <c r="GW91" s="64"/>
      <c r="GX91" s="64"/>
      <c r="GY91" s="64"/>
      <c r="GZ91" s="64"/>
      <c r="HA91" s="64"/>
      <c r="HB91" s="64"/>
      <c r="HC91" s="64"/>
      <c r="HD91" s="64"/>
      <c r="HE91" s="64"/>
      <c r="HF91" s="64"/>
      <c r="HG91" s="64"/>
      <c r="HH91" s="64"/>
      <c r="HI91" s="64"/>
      <c r="HJ91" s="64"/>
      <c r="HK91" s="64"/>
      <c r="HL91" s="64"/>
      <c r="HM91" s="64"/>
      <c r="HN91" s="64"/>
      <c r="HO91" s="64"/>
      <c r="HP91" s="64"/>
      <c r="HQ91" s="64"/>
      <c r="HR91" s="64"/>
      <c r="HS91" s="64"/>
      <c r="HT91" s="64"/>
      <c r="HU91" s="64"/>
      <c r="HV91" s="64"/>
      <c r="HW91" s="64"/>
      <c r="HX91" s="64"/>
      <c r="HY91" s="64"/>
      <c r="HZ91" s="64"/>
      <c r="IA91" s="64"/>
      <c r="IB91" s="64"/>
      <c r="IC91" s="64"/>
      <c r="ID91" s="64"/>
      <c r="IE91" s="64"/>
      <c r="IF91" s="64"/>
      <c r="IG91" s="64"/>
      <c r="IH91" s="64"/>
      <c r="II91" s="64"/>
      <c r="IJ91" s="64"/>
      <c r="IK91" s="64"/>
      <c r="IL91" s="64"/>
      <c r="IM91" s="64"/>
      <c r="IN91" s="64"/>
      <c r="IO91" s="64"/>
      <c r="IP91" s="64"/>
      <c r="IQ91" s="64"/>
      <c r="IR91" s="64"/>
      <c r="IS91" s="64"/>
      <c r="IT91" s="64"/>
      <c r="IU91" s="64"/>
      <c r="IV91" s="64"/>
    </row>
    <row r="92" spans="1:256" ht="15" customHeight="1">
      <c r="A92" s="349" t="s">
        <v>83</v>
      </c>
      <c r="B92" s="382" t="s">
        <v>1332</v>
      </c>
      <c r="C92" s="64" t="s">
        <v>1333</v>
      </c>
      <c r="D92" s="347" t="s">
        <v>2499</v>
      </c>
      <c r="E92" s="359">
        <v>1700422.92</v>
      </c>
      <c r="F92" s="242">
        <v>2405159</v>
      </c>
      <c r="G92" s="358">
        <f t="shared" si="4"/>
        <v>-704736.08000000007</v>
      </c>
      <c r="I92" s="1014"/>
      <c r="J92" s="1026"/>
      <c r="K92" s="1014"/>
      <c r="L92" s="1287"/>
      <c r="M92" s="1287"/>
      <c r="N92" s="1287"/>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M92" s="64"/>
      <c r="AN92" s="64"/>
      <c r="AO92" s="64"/>
      <c r="AP92" s="64"/>
      <c r="AQ92" s="64"/>
      <c r="AR92" s="64"/>
      <c r="AS92" s="64"/>
      <c r="AT92" s="64"/>
      <c r="AU92" s="64"/>
      <c r="AV92" s="64"/>
      <c r="AW92" s="64"/>
      <c r="AX92" s="64"/>
      <c r="AY92" s="64"/>
      <c r="AZ92" s="64"/>
      <c r="BA92" s="64"/>
      <c r="BB92" s="64"/>
      <c r="BC92" s="64"/>
      <c r="BD92" s="64"/>
      <c r="BE92" s="64"/>
      <c r="BF92" s="64"/>
      <c r="BG92" s="64"/>
      <c r="BH92" s="64"/>
      <c r="BI92" s="64"/>
      <c r="BJ92" s="64"/>
      <c r="BK92" s="64"/>
      <c r="BL92" s="64"/>
      <c r="BM92" s="64"/>
      <c r="BN92" s="64"/>
      <c r="BO92" s="64"/>
      <c r="BP92" s="64"/>
      <c r="BQ92" s="64"/>
      <c r="BR92" s="64"/>
      <c r="BS92" s="64"/>
      <c r="BT92" s="64"/>
      <c r="BU92" s="64"/>
      <c r="BV92" s="64"/>
      <c r="BW92" s="64"/>
      <c r="BX92" s="64"/>
      <c r="BY92" s="64"/>
      <c r="BZ92" s="64"/>
      <c r="CA92" s="64"/>
      <c r="CB92" s="64"/>
      <c r="CC92" s="64"/>
      <c r="CD92" s="64"/>
      <c r="CE92" s="64"/>
      <c r="CF92" s="64"/>
      <c r="CG92" s="64"/>
      <c r="CH92" s="64"/>
      <c r="CI92" s="64"/>
      <c r="CJ92" s="64"/>
      <c r="CK92" s="64"/>
      <c r="CL92" s="64"/>
      <c r="CM92" s="64"/>
      <c r="CN92" s="64"/>
      <c r="CO92" s="64"/>
      <c r="CP92" s="64"/>
      <c r="CQ92" s="64"/>
      <c r="CR92" s="64"/>
      <c r="CS92" s="64"/>
      <c r="CT92" s="64"/>
      <c r="CU92" s="64"/>
      <c r="CV92" s="64"/>
      <c r="CW92" s="64"/>
      <c r="CX92" s="64"/>
      <c r="CY92" s="64"/>
      <c r="CZ92" s="64"/>
      <c r="DA92" s="64"/>
      <c r="DB92" s="64"/>
      <c r="DC92" s="64"/>
      <c r="DD92" s="64"/>
      <c r="DE92" s="64"/>
      <c r="DF92" s="64"/>
      <c r="DG92" s="64"/>
      <c r="DH92" s="64"/>
      <c r="DI92" s="64"/>
      <c r="DJ92" s="64"/>
      <c r="DK92" s="64"/>
      <c r="DL92" s="64"/>
      <c r="DM92" s="64"/>
      <c r="DN92" s="64"/>
      <c r="DO92" s="64"/>
      <c r="DP92" s="64"/>
      <c r="DQ92" s="64"/>
      <c r="DR92" s="64"/>
      <c r="DS92" s="64"/>
      <c r="DT92" s="64"/>
      <c r="DU92" s="64"/>
      <c r="DV92" s="64"/>
      <c r="DW92" s="64"/>
      <c r="DX92" s="64"/>
      <c r="DY92" s="64"/>
      <c r="DZ92" s="64"/>
      <c r="EA92" s="64"/>
      <c r="EB92" s="64"/>
      <c r="EC92" s="64"/>
      <c r="ED92" s="64"/>
      <c r="EE92" s="64"/>
      <c r="EF92" s="64"/>
      <c r="EG92" s="64"/>
      <c r="EH92" s="64"/>
      <c r="EI92" s="64"/>
      <c r="EJ92" s="64"/>
      <c r="EK92" s="64"/>
      <c r="EL92" s="64"/>
      <c r="EM92" s="64"/>
      <c r="EN92" s="64"/>
      <c r="EO92" s="64"/>
      <c r="EP92" s="64"/>
      <c r="EQ92" s="64"/>
      <c r="ER92" s="64"/>
      <c r="ES92" s="64"/>
      <c r="ET92" s="64"/>
      <c r="EU92" s="64"/>
      <c r="EV92" s="64"/>
      <c r="EW92" s="64"/>
      <c r="EX92" s="64"/>
      <c r="EY92" s="64"/>
      <c r="EZ92" s="64"/>
      <c r="FA92" s="64"/>
      <c r="FB92" s="64"/>
      <c r="FC92" s="64"/>
      <c r="FD92" s="64"/>
      <c r="FE92" s="64"/>
      <c r="FF92" s="64"/>
      <c r="FG92" s="64"/>
      <c r="FH92" s="64"/>
      <c r="FI92" s="64"/>
      <c r="FJ92" s="64"/>
      <c r="FK92" s="64"/>
      <c r="FL92" s="64"/>
      <c r="FM92" s="64"/>
      <c r="FN92" s="64"/>
      <c r="FO92" s="64"/>
      <c r="FP92" s="64"/>
      <c r="FQ92" s="64"/>
      <c r="FR92" s="64"/>
      <c r="FS92" s="64"/>
      <c r="FT92" s="64"/>
      <c r="FU92" s="64"/>
      <c r="FV92" s="64"/>
      <c r="FW92" s="64"/>
      <c r="FX92" s="64"/>
      <c r="FY92" s="64"/>
      <c r="FZ92" s="64"/>
      <c r="GA92" s="64"/>
      <c r="GB92" s="64"/>
      <c r="GC92" s="64"/>
      <c r="GD92" s="64"/>
      <c r="GE92" s="64"/>
      <c r="GF92" s="64"/>
      <c r="GG92" s="64"/>
      <c r="GH92" s="64"/>
      <c r="GI92" s="64"/>
      <c r="GJ92" s="64"/>
      <c r="GK92" s="64"/>
      <c r="GL92" s="64"/>
      <c r="GM92" s="64"/>
      <c r="GN92" s="64"/>
      <c r="GO92" s="64"/>
      <c r="GP92" s="64"/>
      <c r="GQ92" s="64"/>
      <c r="GR92" s="64"/>
      <c r="GS92" s="64"/>
      <c r="GT92" s="64"/>
      <c r="GU92" s="64"/>
      <c r="GV92" s="64"/>
      <c r="GW92" s="64"/>
      <c r="GX92" s="64"/>
      <c r="GY92" s="64"/>
      <c r="GZ92" s="64"/>
      <c r="HA92" s="64"/>
      <c r="HB92" s="64"/>
      <c r="HC92" s="64"/>
      <c r="HD92" s="64"/>
      <c r="HE92" s="64"/>
      <c r="HF92" s="64"/>
      <c r="HG92" s="64"/>
      <c r="HH92" s="64"/>
      <c r="HI92" s="64"/>
      <c r="HJ92" s="64"/>
      <c r="HK92" s="64"/>
      <c r="HL92" s="64"/>
      <c r="HM92" s="64"/>
      <c r="HN92" s="64"/>
      <c r="HO92" s="64"/>
      <c r="HP92" s="64"/>
      <c r="HQ92" s="64"/>
      <c r="HR92" s="64"/>
      <c r="HS92" s="64"/>
      <c r="HT92" s="64"/>
      <c r="HU92" s="64"/>
      <c r="HV92" s="64"/>
      <c r="HW92" s="64"/>
      <c r="HX92" s="64"/>
      <c r="HY92" s="64"/>
      <c r="HZ92" s="64"/>
      <c r="IA92" s="64"/>
      <c r="IB92" s="64"/>
      <c r="IC92" s="64"/>
      <c r="ID92" s="64"/>
      <c r="IE92" s="64"/>
      <c r="IF92" s="64"/>
      <c r="IG92" s="64"/>
      <c r="IH92" s="64"/>
      <c r="II92" s="64"/>
      <c r="IJ92" s="64"/>
      <c r="IK92" s="64"/>
      <c r="IL92" s="64"/>
      <c r="IM92" s="64"/>
      <c r="IN92" s="64"/>
      <c r="IO92" s="64"/>
      <c r="IP92" s="64"/>
      <c r="IQ92" s="64"/>
      <c r="IR92" s="64"/>
      <c r="IS92" s="64"/>
      <c r="IT92" s="64"/>
      <c r="IU92" s="64"/>
      <c r="IV92" s="64"/>
    </row>
    <row r="93" spans="1:256" ht="15" customHeight="1">
      <c r="A93" s="349" t="s">
        <v>84</v>
      </c>
      <c r="B93" s="382" t="s">
        <v>1334</v>
      </c>
      <c r="C93" s="64" t="s">
        <v>1335</v>
      </c>
      <c r="D93" s="347" t="s">
        <v>3096</v>
      </c>
      <c r="E93" s="359">
        <f>+Sch.36!E33</f>
        <v>0</v>
      </c>
      <c r="F93" s="242">
        <v>0</v>
      </c>
      <c r="G93" s="358">
        <f t="shared" si="4"/>
        <v>0</v>
      </c>
      <c r="I93" s="1026"/>
      <c r="J93" s="1026"/>
      <c r="K93" s="1287"/>
      <c r="L93" s="1287"/>
      <c r="M93" s="1287"/>
      <c r="N93" s="1287"/>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M93" s="64"/>
      <c r="AN93" s="64"/>
      <c r="AO93" s="64"/>
      <c r="AP93" s="64"/>
      <c r="AQ93" s="64"/>
      <c r="AR93" s="64"/>
      <c r="AS93" s="64"/>
      <c r="AT93" s="64"/>
      <c r="AU93" s="64"/>
      <c r="AV93" s="64"/>
      <c r="AW93" s="64"/>
      <c r="AX93" s="64"/>
      <c r="AY93" s="64"/>
      <c r="AZ93" s="64"/>
      <c r="BA93" s="64"/>
      <c r="BB93" s="64"/>
      <c r="BC93" s="64"/>
      <c r="BD93" s="64"/>
      <c r="BE93" s="64"/>
      <c r="BF93" s="64"/>
      <c r="BG93" s="64"/>
      <c r="BH93" s="64"/>
      <c r="BI93" s="64"/>
      <c r="BJ93" s="64"/>
      <c r="BK93" s="64"/>
      <c r="BL93" s="64"/>
      <c r="BM93" s="64"/>
      <c r="BN93" s="64"/>
      <c r="BO93" s="64"/>
      <c r="BP93" s="64"/>
      <c r="BQ93" s="64"/>
      <c r="BR93" s="64"/>
      <c r="BS93" s="64"/>
      <c r="BT93" s="64"/>
      <c r="BU93" s="64"/>
      <c r="BV93" s="64"/>
      <c r="BW93" s="64"/>
      <c r="BX93" s="64"/>
      <c r="BY93" s="64"/>
      <c r="BZ93" s="64"/>
      <c r="CA93" s="64"/>
      <c r="CB93" s="64"/>
      <c r="CC93" s="64"/>
      <c r="CD93" s="64"/>
      <c r="CE93" s="64"/>
      <c r="CF93" s="64"/>
      <c r="CG93" s="64"/>
      <c r="CH93" s="64"/>
      <c r="CI93" s="64"/>
      <c r="CJ93" s="64"/>
      <c r="CK93" s="64"/>
      <c r="CL93" s="64"/>
      <c r="CM93" s="64"/>
      <c r="CN93" s="64"/>
      <c r="CO93" s="64"/>
      <c r="CP93" s="64"/>
      <c r="CQ93" s="64"/>
      <c r="CR93" s="64"/>
      <c r="CS93" s="64"/>
      <c r="CT93" s="64"/>
      <c r="CU93" s="64"/>
      <c r="CV93" s="64"/>
      <c r="CW93" s="64"/>
      <c r="CX93" s="64"/>
      <c r="CY93" s="64"/>
      <c r="CZ93" s="64"/>
      <c r="DA93" s="64"/>
      <c r="DB93" s="64"/>
      <c r="DC93" s="64"/>
      <c r="DD93" s="64"/>
      <c r="DE93" s="64"/>
      <c r="DF93" s="64"/>
      <c r="DG93" s="64"/>
      <c r="DH93" s="64"/>
      <c r="DI93" s="64"/>
      <c r="DJ93" s="64"/>
      <c r="DK93" s="64"/>
      <c r="DL93" s="64"/>
      <c r="DM93" s="64"/>
      <c r="DN93" s="64"/>
      <c r="DO93" s="64"/>
      <c r="DP93" s="64"/>
      <c r="DQ93" s="64"/>
      <c r="DR93" s="64"/>
      <c r="DS93" s="64"/>
      <c r="DT93" s="64"/>
      <c r="DU93" s="64"/>
      <c r="DV93" s="64"/>
      <c r="DW93" s="64"/>
      <c r="DX93" s="64"/>
      <c r="DY93" s="64"/>
      <c r="DZ93" s="64"/>
      <c r="EA93" s="64"/>
      <c r="EB93" s="64"/>
      <c r="EC93" s="64"/>
      <c r="ED93" s="64"/>
      <c r="EE93" s="64"/>
      <c r="EF93" s="64"/>
      <c r="EG93" s="64"/>
      <c r="EH93" s="64"/>
      <c r="EI93" s="64"/>
      <c r="EJ93" s="64"/>
      <c r="EK93" s="64"/>
      <c r="EL93" s="64"/>
      <c r="EM93" s="64"/>
      <c r="EN93" s="64"/>
      <c r="EO93" s="64"/>
      <c r="EP93" s="64"/>
      <c r="EQ93" s="64"/>
      <c r="ER93" s="64"/>
      <c r="ES93" s="64"/>
      <c r="ET93" s="64"/>
      <c r="EU93" s="64"/>
      <c r="EV93" s="64"/>
      <c r="EW93" s="64"/>
      <c r="EX93" s="64"/>
      <c r="EY93" s="64"/>
      <c r="EZ93" s="64"/>
      <c r="FA93" s="64"/>
      <c r="FB93" s="64"/>
      <c r="FC93" s="64"/>
      <c r="FD93" s="64"/>
      <c r="FE93" s="64"/>
      <c r="FF93" s="64"/>
      <c r="FG93" s="64"/>
      <c r="FH93" s="64"/>
      <c r="FI93" s="64"/>
      <c r="FJ93" s="64"/>
      <c r="FK93" s="64"/>
      <c r="FL93" s="64"/>
      <c r="FM93" s="64"/>
      <c r="FN93" s="64"/>
      <c r="FO93" s="64"/>
      <c r="FP93" s="64"/>
      <c r="FQ93" s="64"/>
      <c r="FR93" s="64"/>
      <c r="FS93" s="64"/>
      <c r="FT93" s="64"/>
      <c r="FU93" s="64"/>
      <c r="FV93" s="64"/>
      <c r="FW93" s="64"/>
      <c r="FX93" s="64"/>
      <c r="FY93" s="64"/>
      <c r="FZ93" s="64"/>
      <c r="GA93" s="64"/>
      <c r="GB93" s="64"/>
      <c r="GC93" s="64"/>
      <c r="GD93" s="64"/>
      <c r="GE93" s="64"/>
      <c r="GF93" s="64"/>
      <c r="GG93" s="64"/>
      <c r="GH93" s="64"/>
      <c r="GI93" s="64"/>
      <c r="GJ93" s="64"/>
      <c r="GK93" s="64"/>
      <c r="GL93" s="64"/>
      <c r="GM93" s="64"/>
      <c r="GN93" s="64"/>
      <c r="GO93" s="64"/>
      <c r="GP93" s="64"/>
      <c r="GQ93" s="64"/>
      <c r="GR93" s="64"/>
      <c r="GS93" s="64"/>
      <c r="GT93" s="64"/>
      <c r="GU93" s="64"/>
      <c r="GV93" s="64"/>
      <c r="GW93" s="64"/>
      <c r="GX93" s="64"/>
      <c r="GY93" s="64"/>
      <c r="GZ93" s="64"/>
      <c r="HA93" s="64"/>
      <c r="HB93" s="64"/>
      <c r="HC93" s="64"/>
      <c r="HD93" s="64"/>
      <c r="HE93" s="64"/>
      <c r="HF93" s="64"/>
      <c r="HG93" s="64"/>
      <c r="HH93" s="64"/>
      <c r="HI93" s="64"/>
      <c r="HJ93" s="64"/>
      <c r="HK93" s="64"/>
      <c r="HL93" s="64"/>
      <c r="HM93" s="64"/>
      <c r="HN93" s="64"/>
      <c r="HO93" s="64"/>
      <c r="HP93" s="64"/>
      <c r="HQ93" s="64"/>
      <c r="HR93" s="64"/>
      <c r="HS93" s="64"/>
      <c r="HT93" s="64"/>
      <c r="HU93" s="64"/>
      <c r="HV93" s="64"/>
      <c r="HW93" s="64"/>
      <c r="HX93" s="64"/>
      <c r="HY93" s="64"/>
      <c r="HZ93" s="64"/>
      <c r="IA93" s="64"/>
      <c r="IB93" s="64"/>
      <c r="IC93" s="64"/>
      <c r="ID93" s="64"/>
      <c r="IE93" s="64"/>
      <c r="IF93" s="64"/>
      <c r="IG93" s="64"/>
      <c r="IH93" s="64"/>
      <c r="II93" s="64"/>
      <c r="IJ93" s="64"/>
      <c r="IK93" s="64"/>
      <c r="IL93" s="64"/>
      <c r="IM93" s="64"/>
      <c r="IN93" s="64"/>
      <c r="IO93" s="64"/>
      <c r="IP93" s="64"/>
      <c r="IQ93" s="64"/>
      <c r="IR93" s="64"/>
      <c r="IS93" s="64"/>
      <c r="IT93" s="64"/>
      <c r="IU93" s="64"/>
      <c r="IV93" s="64"/>
    </row>
    <row r="94" spans="1:256" ht="15" customHeight="1">
      <c r="A94" s="349" t="s">
        <v>85</v>
      </c>
      <c r="B94" s="382" t="s">
        <v>1336</v>
      </c>
      <c r="C94" s="64" t="s">
        <v>1337</v>
      </c>
      <c r="D94" s="347" t="s">
        <v>3096</v>
      </c>
      <c r="E94" s="359">
        <f>+Sch.36!E39</f>
        <v>0</v>
      </c>
      <c r="F94" s="242">
        <v>0</v>
      </c>
      <c r="G94" s="358">
        <f t="shared" si="4"/>
        <v>0</v>
      </c>
      <c r="I94" s="1026"/>
      <c r="J94" s="1026"/>
      <c r="K94" s="1287"/>
      <c r="L94" s="1287"/>
      <c r="M94" s="1287"/>
      <c r="N94" s="1287"/>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64"/>
      <c r="AZ94" s="64"/>
      <c r="BA94" s="64"/>
      <c r="BB94" s="64"/>
      <c r="BC94" s="64"/>
      <c r="BD94" s="64"/>
      <c r="BE94" s="64"/>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4"/>
      <c r="CP94" s="64"/>
      <c r="CQ94" s="64"/>
      <c r="CR94" s="64"/>
      <c r="CS94" s="64"/>
      <c r="CT94" s="64"/>
      <c r="CU94" s="64"/>
      <c r="CV94" s="64"/>
      <c r="CW94" s="64"/>
      <c r="CX94" s="64"/>
      <c r="CY94" s="64"/>
      <c r="CZ94" s="64"/>
      <c r="DA94" s="64"/>
      <c r="DB94" s="64"/>
      <c r="DC94" s="64"/>
      <c r="DD94" s="64"/>
      <c r="DE94" s="64"/>
      <c r="DF94" s="64"/>
      <c r="DG94" s="64"/>
      <c r="DH94" s="64"/>
      <c r="DI94" s="64"/>
      <c r="DJ94" s="64"/>
      <c r="DK94" s="64"/>
      <c r="DL94" s="64"/>
      <c r="DM94" s="64"/>
      <c r="DN94" s="64"/>
      <c r="DO94" s="64"/>
      <c r="DP94" s="64"/>
      <c r="DQ94" s="64"/>
      <c r="DR94" s="64"/>
      <c r="DS94" s="64"/>
      <c r="DT94" s="64"/>
      <c r="DU94" s="64"/>
      <c r="DV94" s="64"/>
      <c r="DW94" s="64"/>
      <c r="DX94" s="64"/>
      <c r="DY94" s="64"/>
      <c r="DZ94" s="64"/>
      <c r="EA94" s="64"/>
      <c r="EB94" s="64"/>
      <c r="EC94" s="64"/>
      <c r="ED94" s="64"/>
      <c r="EE94" s="64"/>
      <c r="EF94" s="64"/>
      <c r="EG94" s="64"/>
      <c r="EH94" s="64"/>
      <c r="EI94" s="64"/>
      <c r="EJ94" s="64"/>
      <c r="EK94" s="64"/>
      <c r="EL94" s="64"/>
      <c r="EM94" s="64"/>
      <c r="EN94" s="64"/>
      <c r="EO94" s="64"/>
      <c r="EP94" s="64"/>
      <c r="EQ94" s="64"/>
      <c r="ER94" s="64"/>
      <c r="ES94" s="64"/>
      <c r="ET94" s="64"/>
      <c r="EU94" s="64"/>
      <c r="EV94" s="64"/>
      <c r="EW94" s="64"/>
      <c r="EX94" s="64"/>
      <c r="EY94" s="64"/>
      <c r="EZ94" s="64"/>
      <c r="FA94" s="64"/>
      <c r="FB94" s="64"/>
      <c r="FC94" s="64"/>
      <c r="FD94" s="64"/>
      <c r="FE94" s="64"/>
      <c r="FF94" s="64"/>
      <c r="FG94" s="64"/>
      <c r="FH94" s="64"/>
      <c r="FI94" s="64"/>
      <c r="FJ94" s="64"/>
      <c r="FK94" s="64"/>
      <c r="FL94" s="64"/>
      <c r="FM94" s="64"/>
      <c r="FN94" s="64"/>
      <c r="FO94" s="64"/>
      <c r="FP94" s="64"/>
      <c r="FQ94" s="64"/>
      <c r="FR94" s="64"/>
      <c r="FS94" s="64"/>
      <c r="FT94" s="64"/>
      <c r="FU94" s="64"/>
      <c r="FV94" s="64"/>
      <c r="FW94" s="64"/>
      <c r="FX94" s="64"/>
      <c r="FY94" s="64"/>
      <c r="FZ94" s="64"/>
      <c r="GA94" s="64"/>
      <c r="GB94" s="64"/>
      <c r="GC94" s="64"/>
      <c r="GD94" s="64"/>
      <c r="GE94" s="64"/>
      <c r="GF94" s="64"/>
      <c r="GG94" s="64"/>
      <c r="GH94" s="64"/>
      <c r="GI94" s="64"/>
      <c r="GJ94" s="64"/>
      <c r="GK94" s="64"/>
      <c r="GL94" s="64"/>
      <c r="GM94" s="64"/>
      <c r="GN94" s="64"/>
      <c r="GO94" s="64"/>
      <c r="GP94" s="64"/>
      <c r="GQ94" s="64"/>
      <c r="GR94" s="64"/>
      <c r="GS94" s="64"/>
      <c r="GT94" s="64"/>
      <c r="GU94" s="64"/>
      <c r="GV94" s="64"/>
      <c r="GW94" s="64"/>
      <c r="GX94" s="64"/>
      <c r="GY94" s="64"/>
      <c r="GZ94" s="64"/>
      <c r="HA94" s="64"/>
      <c r="HB94" s="64"/>
      <c r="HC94" s="64"/>
      <c r="HD94" s="64"/>
      <c r="HE94" s="64"/>
      <c r="HF94" s="64"/>
      <c r="HG94" s="64"/>
      <c r="HH94" s="64"/>
      <c r="HI94" s="64"/>
      <c r="HJ94" s="64"/>
      <c r="HK94" s="64"/>
      <c r="HL94" s="64"/>
      <c r="HM94" s="64"/>
      <c r="HN94" s="64"/>
      <c r="HO94" s="64"/>
      <c r="HP94" s="64"/>
      <c r="HQ94" s="64"/>
      <c r="HR94" s="64"/>
      <c r="HS94" s="64"/>
      <c r="HT94" s="64"/>
      <c r="HU94" s="64"/>
      <c r="HV94" s="64"/>
      <c r="HW94" s="64"/>
      <c r="HX94" s="64"/>
      <c r="HY94" s="64"/>
      <c r="HZ94" s="64"/>
      <c r="IA94" s="64"/>
      <c r="IB94" s="64"/>
      <c r="IC94" s="64"/>
      <c r="ID94" s="64"/>
      <c r="IE94" s="64"/>
      <c r="IF94" s="64"/>
      <c r="IG94" s="64"/>
      <c r="IH94" s="64"/>
      <c r="II94" s="64"/>
      <c r="IJ94" s="64"/>
      <c r="IK94" s="64"/>
      <c r="IL94" s="64"/>
      <c r="IM94" s="64"/>
      <c r="IN94" s="64"/>
      <c r="IO94" s="64"/>
      <c r="IP94" s="64"/>
      <c r="IQ94" s="64"/>
      <c r="IR94" s="64"/>
      <c r="IS94" s="64"/>
      <c r="IT94" s="64"/>
      <c r="IU94" s="64"/>
      <c r="IV94" s="64"/>
    </row>
    <row r="95" spans="1:256" ht="15" customHeight="1">
      <c r="A95" s="349" t="s">
        <v>86</v>
      </c>
      <c r="B95" s="382"/>
      <c r="C95" s="350" t="s">
        <v>1338</v>
      </c>
      <c r="D95" s="360"/>
      <c r="E95" s="362">
        <f>SUM(E88:E94)</f>
        <v>159478078.13</v>
      </c>
      <c r="F95" s="362">
        <f>SUM(F88:F94)</f>
        <v>315319218</v>
      </c>
      <c r="G95" s="363">
        <f>SUM(G88:G94)</f>
        <v>-155841139.87</v>
      </c>
      <c r="H95" s="424"/>
      <c r="I95" s="1014"/>
      <c r="J95" s="1287"/>
      <c r="K95" s="1287"/>
      <c r="L95" s="1287"/>
      <c r="M95" s="1287"/>
      <c r="N95" s="1287"/>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4"/>
      <c r="CP95" s="64"/>
      <c r="CQ95" s="64"/>
      <c r="CR95" s="64"/>
      <c r="CS95" s="64"/>
      <c r="CT95" s="64"/>
      <c r="CU95" s="64"/>
      <c r="CV95" s="64"/>
      <c r="CW95" s="64"/>
      <c r="CX95" s="64"/>
      <c r="CY95" s="64"/>
      <c r="CZ95" s="64"/>
      <c r="DA95" s="64"/>
      <c r="DB95" s="64"/>
      <c r="DC95" s="64"/>
      <c r="DD95" s="64"/>
      <c r="DE95" s="64"/>
      <c r="DF95" s="64"/>
      <c r="DG95" s="64"/>
      <c r="DH95" s="64"/>
      <c r="DI95" s="64"/>
      <c r="DJ95" s="64"/>
      <c r="DK95" s="64"/>
      <c r="DL95" s="64"/>
      <c r="DM95" s="64"/>
      <c r="DN95" s="64"/>
      <c r="DO95" s="64"/>
      <c r="DP95" s="64"/>
      <c r="DQ95" s="64"/>
      <c r="DR95" s="64"/>
      <c r="DS95" s="64"/>
      <c r="DT95" s="64"/>
      <c r="DU95" s="64"/>
      <c r="DV95" s="64"/>
      <c r="DW95" s="64"/>
      <c r="DX95" s="64"/>
      <c r="DY95" s="64"/>
      <c r="DZ95" s="64"/>
      <c r="EA95" s="64"/>
      <c r="EB95" s="64"/>
      <c r="EC95" s="64"/>
      <c r="ED95" s="64"/>
      <c r="EE95" s="64"/>
      <c r="EF95" s="64"/>
      <c r="EG95" s="64"/>
      <c r="EH95" s="64"/>
      <c r="EI95" s="64"/>
      <c r="EJ95" s="64"/>
      <c r="EK95" s="64"/>
      <c r="EL95" s="64"/>
      <c r="EM95" s="64"/>
      <c r="EN95" s="64"/>
      <c r="EO95" s="64"/>
      <c r="EP95" s="64"/>
      <c r="EQ95" s="64"/>
      <c r="ER95" s="64"/>
      <c r="ES95" s="64"/>
      <c r="ET95" s="64"/>
      <c r="EU95" s="64"/>
      <c r="EV95" s="64"/>
      <c r="EW95" s="64"/>
      <c r="EX95" s="64"/>
      <c r="EY95" s="64"/>
      <c r="EZ95" s="64"/>
      <c r="FA95" s="64"/>
      <c r="FB95" s="64"/>
      <c r="FC95" s="64"/>
      <c r="FD95" s="64"/>
      <c r="FE95" s="64"/>
      <c r="FF95" s="64"/>
      <c r="FG95" s="64"/>
      <c r="FH95" s="64"/>
      <c r="FI95" s="64"/>
      <c r="FJ95" s="64"/>
      <c r="FK95" s="64"/>
      <c r="FL95" s="64"/>
      <c r="FM95" s="64"/>
      <c r="FN95" s="64"/>
      <c r="FO95" s="64"/>
      <c r="FP95" s="64"/>
      <c r="FQ95" s="64"/>
      <c r="FR95" s="64"/>
      <c r="FS95" s="64"/>
      <c r="FT95" s="64"/>
      <c r="FU95" s="64"/>
      <c r="FV95" s="64"/>
      <c r="FW95" s="64"/>
      <c r="FX95" s="64"/>
      <c r="FY95" s="64"/>
      <c r="FZ95" s="64"/>
      <c r="GA95" s="64"/>
      <c r="GB95" s="64"/>
      <c r="GC95" s="64"/>
      <c r="GD95" s="64"/>
      <c r="GE95" s="64"/>
      <c r="GF95" s="64"/>
      <c r="GG95" s="64"/>
      <c r="GH95" s="64"/>
      <c r="GI95" s="64"/>
      <c r="GJ95" s="64"/>
      <c r="GK95" s="64"/>
      <c r="GL95" s="64"/>
      <c r="GM95" s="64"/>
      <c r="GN95" s="64"/>
      <c r="GO95" s="64"/>
      <c r="GP95" s="64"/>
      <c r="GQ95" s="64"/>
      <c r="GR95" s="64"/>
      <c r="GS95" s="64"/>
      <c r="GT95" s="64"/>
      <c r="GU95" s="64"/>
      <c r="GV95" s="64"/>
      <c r="GW95" s="64"/>
      <c r="GX95" s="64"/>
      <c r="GY95" s="64"/>
      <c r="GZ95" s="64"/>
      <c r="HA95" s="64"/>
      <c r="HB95" s="64"/>
      <c r="HC95" s="64"/>
      <c r="HD95" s="64"/>
      <c r="HE95" s="64"/>
      <c r="HF95" s="64"/>
      <c r="HG95" s="64"/>
      <c r="HH95" s="64"/>
      <c r="HI95" s="64"/>
      <c r="HJ95" s="64"/>
      <c r="HK95" s="64"/>
      <c r="HL95" s="64"/>
      <c r="HM95" s="64"/>
      <c r="HN95" s="64"/>
      <c r="HO95" s="64"/>
      <c r="HP95" s="64"/>
      <c r="HQ95" s="64"/>
      <c r="HR95" s="64"/>
      <c r="HS95" s="64"/>
      <c r="HT95" s="64"/>
      <c r="HU95" s="64"/>
      <c r="HV95" s="64"/>
      <c r="HW95" s="64"/>
      <c r="HX95" s="64"/>
      <c r="HY95" s="64"/>
      <c r="HZ95" s="64"/>
      <c r="IA95" s="64"/>
      <c r="IB95" s="64"/>
      <c r="IC95" s="64"/>
      <c r="ID95" s="64"/>
      <c r="IE95" s="64"/>
      <c r="IF95" s="64"/>
      <c r="IG95" s="64"/>
      <c r="IH95" s="64"/>
      <c r="II95" s="64"/>
      <c r="IJ95" s="64"/>
      <c r="IK95" s="64"/>
      <c r="IL95" s="64"/>
      <c r="IM95" s="64"/>
      <c r="IN95" s="64"/>
      <c r="IO95" s="64"/>
      <c r="IP95" s="64"/>
      <c r="IQ95" s="64"/>
      <c r="IR95" s="64"/>
      <c r="IS95" s="64"/>
      <c r="IT95" s="64"/>
      <c r="IU95" s="64"/>
      <c r="IV95" s="64"/>
    </row>
    <row r="96" spans="1:256" ht="15" customHeight="1">
      <c r="A96" s="345"/>
      <c r="B96" s="386" t="s">
        <v>1339</v>
      </c>
      <c r="C96" s="366"/>
      <c r="D96" s="360"/>
      <c r="E96" s="359"/>
      <c r="F96" s="359"/>
      <c r="G96" s="358"/>
      <c r="I96" s="1014"/>
      <c r="J96" s="1287"/>
      <c r="K96" s="1287"/>
      <c r="L96" s="1287"/>
      <c r="M96" s="1287"/>
      <c r="N96" s="1287"/>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CF96" s="64"/>
      <c r="CG96" s="64"/>
      <c r="CH96" s="64"/>
      <c r="CI96" s="64"/>
      <c r="CJ96" s="64"/>
      <c r="CK96" s="64"/>
      <c r="CL96" s="64"/>
      <c r="CM96" s="64"/>
      <c r="CN96" s="64"/>
      <c r="CO96" s="64"/>
      <c r="CP96" s="64"/>
      <c r="CQ96" s="64"/>
      <c r="CR96" s="64"/>
      <c r="CS96" s="64"/>
      <c r="CT96" s="64"/>
      <c r="CU96" s="64"/>
      <c r="CV96" s="64"/>
      <c r="CW96" s="64"/>
      <c r="CX96" s="64"/>
      <c r="CY96" s="64"/>
      <c r="CZ96" s="64"/>
      <c r="DA96" s="64"/>
      <c r="DB96" s="64"/>
      <c r="DC96" s="64"/>
      <c r="DD96" s="64"/>
      <c r="DE96" s="64"/>
      <c r="DF96" s="64"/>
      <c r="DG96" s="64"/>
      <c r="DH96" s="64"/>
      <c r="DI96" s="64"/>
      <c r="DJ96" s="64"/>
      <c r="DK96" s="64"/>
      <c r="DL96" s="64"/>
      <c r="DM96" s="64"/>
      <c r="DN96" s="64"/>
      <c r="DO96" s="64"/>
      <c r="DP96" s="64"/>
      <c r="DQ96" s="64"/>
      <c r="DR96" s="64"/>
      <c r="DS96" s="64"/>
      <c r="DT96" s="64"/>
      <c r="DU96" s="64"/>
      <c r="DV96" s="64"/>
      <c r="DW96" s="64"/>
      <c r="DX96" s="64"/>
      <c r="DY96" s="64"/>
      <c r="DZ96" s="64"/>
      <c r="EA96" s="64"/>
      <c r="EB96" s="64"/>
      <c r="EC96" s="64"/>
      <c r="ED96" s="64"/>
      <c r="EE96" s="64"/>
      <c r="EF96" s="64"/>
      <c r="EG96" s="64"/>
      <c r="EH96" s="64"/>
      <c r="EI96" s="64"/>
      <c r="EJ96" s="64"/>
      <c r="EK96" s="64"/>
      <c r="EL96" s="64"/>
      <c r="EM96" s="64"/>
      <c r="EN96" s="64"/>
      <c r="EO96" s="64"/>
      <c r="EP96" s="64"/>
      <c r="EQ96" s="64"/>
      <c r="ER96" s="64"/>
      <c r="ES96" s="64"/>
      <c r="ET96" s="64"/>
      <c r="EU96" s="64"/>
      <c r="EV96" s="64"/>
      <c r="EW96" s="64"/>
      <c r="EX96" s="64"/>
      <c r="EY96" s="64"/>
      <c r="EZ96" s="64"/>
      <c r="FA96" s="64"/>
      <c r="FB96" s="64"/>
      <c r="FC96" s="64"/>
      <c r="FD96" s="64"/>
      <c r="FE96" s="64"/>
      <c r="FF96" s="64"/>
      <c r="FG96" s="64"/>
      <c r="FH96" s="64"/>
      <c r="FI96" s="64"/>
      <c r="FJ96" s="64"/>
      <c r="FK96" s="64"/>
      <c r="FL96" s="64"/>
      <c r="FM96" s="64"/>
      <c r="FN96" s="64"/>
      <c r="FO96" s="64"/>
      <c r="FP96" s="64"/>
      <c r="FQ96" s="64"/>
      <c r="FR96" s="64"/>
      <c r="FS96" s="64"/>
      <c r="FT96" s="64"/>
      <c r="FU96" s="64"/>
      <c r="FV96" s="64"/>
      <c r="FW96" s="64"/>
      <c r="FX96" s="64"/>
      <c r="FY96" s="64"/>
      <c r="FZ96" s="64"/>
      <c r="GA96" s="64"/>
      <c r="GB96" s="64"/>
      <c r="GC96" s="64"/>
      <c r="GD96" s="64"/>
      <c r="GE96" s="64"/>
      <c r="GF96" s="64"/>
      <c r="GG96" s="64"/>
      <c r="GH96" s="64"/>
      <c r="GI96" s="64"/>
      <c r="GJ96" s="64"/>
      <c r="GK96" s="64"/>
      <c r="GL96" s="64"/>
      <c r="GM96" s="64"/>
      <c r="GN96" s="64"/>
      <c r="GO96" s="64"/>
      <c r="GP96" s="64"/>
      <c r="GQ96" s="64"/>
      <c r="GR96" s="64"/>
      <c r="GS96" s="64"/>
      <c r="GT96" s="64"/>
      <c r="GU96" s="64"/>
      <c r="GV96" s="64"/>
      <c r="GW96" s="64"/>
      <c r="GX96" s="64"/>
      <c r="GY96" s="64"/>
      <c r="GZ96" s="64"/>
      <c r="HA96" s="64"/>
      <c r="HB96" s="64"/>
      <c r="HC96" s="64"/>
      <c r="HD96" s="64"/>
      <c r="HE96" s="64"/>
      <c r="HF96" s="64"/>
      <c r="HG96" s="64"/>
      <c r="HH96" s="64"/>
      <c r="HI96" s="64"/>
      <c r="HJ96" s="64"/>
      <c r="HK96" s="64"/>
      <c r="HL96" s="64"/>
      <c r="HM96" s="64"/>
      <c r="HN96" s="64"/>
      <c r="HO96" s="64"/>
      <c r="HP96" s="64"/>
      <c r="HQ96" s="64"/>
      <c r="HR96" s="64"/>
      <c r="HS96" s="64"/>
      <c r="HT96" s="64"/>
      <c r="HU96" s="64"/>
      <c r="HV96" s="64"/>
      <c r="HW96" s="64"/>
      <c r="HX96" s="64"/>
      <c r="HY96" s="64"/>
      <c r="HZ96" s="64"/>
      <c r="IA96" s="64"/>
      <c r="IB96" s="64"/>
      <c r="IC96" s="64"/>
      <c r="ID96" s="64"/>
      <c r="IE96" s="64"/>
      <c r="IF96" s="64"/>
      <c r="IG96" s="64"/>
      <c r="IH96" s="64"/>
      <c r="II96" s="64"/>
      <c r="IJ96" s="64"/>
      <c r="IK96" s="64"/>
      <c r="IL96" s="64"/>
      <c r="IM96" s="64"/>
      <c r="IN96" s="64"/>
      <c r="IO96" s="64"/>
      <c r="IP96" s="64"/>
      <c r="IQ96" s="64"/>
      <c r="IR96" s="64"/>
      <c r="IS96" s="64"/>
      <c r="IT96" s="64"/>
      <c r="IU96" s="64"/>
      <c r="IV96" s="64"/>
    </row>
    <row r="97" spans="1:256" ht="15" customHeight="1">
      <c r="A97" s="349" t="s">
        <v>87</v>
      </c>
      <c r="B97" s="382" t="s">
        <v>1340</v>
      </c>
      <c r="C97" s="64" t="s">
        <v>1341</v>
      </c>
      <c r="D97" s="347">
        <v>49</v>
      </c>
      <c r="E97" s="359">
        <f>Sch.38!H32</f>
        <v>6091877209.7799988</v>
      </c>
      <c r="F97" s="359">
        <f>+Sch.38!C32+1</f>
        <v>7165166242.2399979</v>
      </c>
      <c r="G97" s="358">
        <f t="shared" ref="G97:G102" si="5">E97-F97</f>
        <v>-1073289032.4599991</v>
      </c>
      <c r="I97" s="1014"/>
      <c r="J97" s="1026"/>
      <c r="K97" s="1287"/>
      <c r="L97" s="1287"/>
      <c r="M97" s="1287"/>
      <c r="N97" s="1287"/>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4"/>
      <c r="CP97" s="64"/>
      <c r="CQ97" s="64"/>
      <c r="CR97" s="64"/>
      <c r="CS97" s="64"/>
      <c r="CT97" s="64"/>
      <c r="CU97" s="64"/>
      <c r="CV97" s="64"/>
      <c r="CW97" s="64"/>
      <c r="CX97" s="64"/>
      <c r="CY97" s="64"/>
      <c r="CZ97" s="64"/>
      <c r="DA97" s="64"/>
      <c r="DB97" s="64"/>
      <c r="DC97" s="64"/>
      <c r="DD97" s="64"/>
      <c r="DE97" s="64"/>
      <c r="DF97" s="64"/>
      <c r="DG97" s="64"/>
      <c r="DH97" s="64"/>
      <c r="DI97" s="64"/>
      <c r="DJ97" s="64"/>
      <c r="DK97" s="64"/>
      <c r="DL97" s="64"/>
      <c r="DM97" s="64"/>
      <c r="DN97" s="64"/>
      <c r="DO97" s="64"/>
      <c r="DP97" s="64"/>
      <c r="DQ97" s="64"/>
      <c r="DR97" s="64"/>
      <c r="DS97" s="64"/>
      <c r="DT97" s="64"/>
      <c r="DU97" s="64"/>
      <c r="DV97" s="64"/>
      <c r="DW97" s="64"/>
      <c r="DX97" s="64"/>
      <c r="DY97" s="64"/>
      <c r="DZ97" s="64"/>
      <c r="EA97" s="64"/>
      <c r="EB97" s="64"/>
      <c r="EC97" s="64"/>
      <c r="ED97" s="64"/>
      <c r="EE97" s="64"/>
      <c r="EF97" s="64"/>
      <c r="EG97" s="64"/>
      <c r="EH97" s="64"/>
      <c r="EI97" s="64"/>
      <c r="EJ97" s="64"/>
      <c r="EK97" s="64"/>
      <c r="EL97" s="64"/>
      <c r="EM97" s="64"/>
      <c r="EN97" s="64"/>
      <c r="EO97" s="64"/>
      <c r="EP97" s="64"/>
      <c r="EQ97" s="64"/>
      <c r="ER97" s="64"/>
      <c r="ES97" s="64"/>
      <c r="ET97" s="64"/>
      <c r="EU97" s="64"/>
      <c r="EV97" s="64"/>
      <c r="EW97" s="64"/>
      <c r="EX97" s="64"/>
      <c r="EY97" s="64"/>
      <c r="EZ97" s="64"/>
      <c r="FA97" s="64"/>
      <c r="FB97" s="64"/>
      <c r="FC97" s="64"/>
      <c r="FD97" s="64"/>
      <c r="FE97" s="64"/>
      <c r="FF97" s="64"/>
      <c r="FG97" s="64"/>
      <c r="FH97" s="64"/>
      <c r="FI97" s="64"/>
      <c r="FJ97" s="64"/>
      <c r="FK97" s="64"/>
      <c r="FL97" s="64"/>
      <c r="FM97" s="64"/>
      <c r="FN97" s="64"/>
      <c r="FO97" s="64"/>
      <c r="FP97" s="64"/>
      <c r="FQ97" s="64"/>
      <c r="FR97" s="64"/>
      <c r="FS97" s="64"/>
      <c r="FT97" s="64"/>
      <c r="FU97" s="64"/>
      <c r="FV97" s="64"/>
      <c r="FW97" s="64"/>
      <c r="FX97" s="64"/>
      <c r="FY97" s="64"/>
      <c r="FZ97" s="64"/>
      <c r="GA97" s="64"/>
      <c r="GB97" s="64"/>
      <c r="GC97" s="64"/>
      <c r="GD97" s="64"/>
      <c r="GE97" s="64"/>
      <c r="GF97" s="64"/>
      <c r="GG97" s="64"/>
      <c r="GH97" s="64"/>
      <c r="GI97" s="64"/>
      <c r="GJ97" s="64"/>
      <c r="GK97" s="64"/>
      <c r="GL97" s="64"/>
      <c r="GM97" s="64"/>
      <c r="GN97" s="64"/>
      <c r="GO97" s="64"/>
      <c r="GP97" s="64"/>
      <c r="GQ97" s="64"/>
      <c r="GR97" s="64"/>
      <c r="GS97" s="64"/>
      <c r="GT97" s="64"/>
      <c r="GU97" s="64"/>
      <c r="GV97" s="64"/>
      <c r="GW97" s="64"/>
      <c r="GX97" s="64"/>
      <c r="GY97" s="64"/>
      <c r="GZ97" s="64"/>
      <c r="HA97" s="64"/>
      <c r="HB97" s="64"/>
      <c r="HC97" s="64"/>
      <c r="HD97" s="64"/>
      <c r="HE97" s="64"/>
      <c r="HF97" s="64"/>
      <c r="HG97" s="64"/>
      <c r="HH97" s="64"/>
      <c r="HI97" s="64"/>
      <c r="HJ97" s="64"/>
      <c r="HK97" s="64"/>
      <c r="HL97" s="64"/>
      <c r="HM97" s="64"/>
      <c r="HN97" s="64"/>
      <c r="HO97" s="64"/>
      <c r="HP97" s="64"/>
      <c r="HQ97" s="64"/>
      <c r="HR97" s="64"/>
      <c r="HS97" s="64"/>
      <c r="HT97" s="64"/>
      <c r="HU97" s="64"/>
      <c r="HV97" s="64"/>
      <c r="HW97" s="64"/>
      <c r="HX97" s="64"/>
      <c r="HY97" s="64"/>
      <c r="HZ97" s="64"/>
      <c r="IA97" s="64"/>
      <c r="IB97" s="64"/>
      <c r="IC97" s="64"/>
      <c r="ID97" s="64"/>
      <c r="IE97" s="64"/>
      <c r="IF97" s="64"/>
      <c r="IG97" s="64"/>
      <c r="IH97" s="64"/>
      <c r="II97" s="64"/>
      <c r="IJ97" s="64"/>
      <c r="IK97" s="64"/>
      <c r="IL97" s="64"/>
      <c r="IM97" s="64"/>
      <c r="IN97" s="64"/>
      <c r="IO97" s="64"/>
      <c r="IP97" s="64"/>
      <c r="IQ97" s="64"/>
      <c r="IR97" s="64"/>
      <c r="IS97" s="64"/>
      <c r="IT97" s="64"/>
      <c r="IU97" s="64"/>
      <c r="IV97" s="64"/>
    </row>
    <row r="98" spans="1:256" ht="15" customHeight="1">
      <c r="A98" s="349" t="s">
        <v>88</v>
      </c>
      <c r="B98" s="382" t="s">
        <v>1342</v>
      </c>
      <c r="C98" s="64" t="s">
        <v>1343</v>
      </c>
      <c r="D98" s="347" t="s">
        <v>3081</v>
      </c>
      <c r="E98" s="359">
        <f>Sch.28!H83</f>
        <v>0</v>
      </c>
      <c r="F98" s="359">
        <f>+Sch.28!C83</f>
        <v>5730894</v>
      </c>
      <c r="G98" s="358">
        <f t="shared" si="5"/>
        <v>-5730894</v>
      </c>
      <c r="I98" s="1026"/>
      <c r="J98" s="1026"/>
      <c r="K98" s="1026"/>
      <c r="L98" s="1287"/>
      <c r="M98" s="1287"/>
      <c r="N98" s="1287"/>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64"/>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4"/>
      <c r="DM98" s="64"/>
      <c r="DN98" s="64"/>
      <c r="DO98" s="64"/>
      <c r="DP98" s="64"/>
      <c r="DQ98" s="64"/>
      <c r="DR98" s="64"/>
      <c r="DS98" s="64"/>
      <c r="DT98" s="64"/>
      <c r="DU98" s="64"/>
      <c r="DV98" s="64"/>
      <c r="DW98" s="64"/>
      <c r="DX98" s="64"/>
      <c r="DY98" s="64"/>
      <c r="DZ98" s="64"/>
      <c r="EA98" s="64"/>
      <c r="EB98" s="64"/>
      <c r="EC98" s="64"/>
      <c r="ED98" s="64"/>
      <c r="EE98" s="64"/>
      <c r="EF98" s="64"/>
      <c r="EG98" s="64"/>
      <c r="EH98" s="64"/>
      <c r="EI98" s="64"/>
      <c r="EJ98" s="64"/>
      <c r="EK98" s="64"/>
      <c r="EL98" s="64"/>
      <c r="EM98" s="64"/>
      <c r="EN98" s="64"/>
      <c r="EO98" s="64"/>
      <c r="EP98" s="64"/>
      <c r="EQ98" s="64"/>
      <c r="ER98" s="64"/>
      <c r="ES98" s="64"/>
      <c r="ET98" s="64"/>
      <c r="EU98" s="64"/>
      <c r="EV98" s="64"/>
      <c r="EW98" s="64"/>
      <c r="EX98" s="64"/>
      <c r="EY98" s="64"/>
      <c r="EZ98" s="64"/>
      <c r="FA98" s="64"/>
      <c r="FB98" s="64"/>
      <c r="FC98" s="64"/>
      <c r="FD98" s="64"/>
      <c r="FE98" s="64"/>
      <c r="FF98" s="64"/>
      <c r="FG98" s="64"/>
      <c r="FH98" s="64"/>
      <c r="FI98" s="64"/>
      <c r="FJ98" s="64"/>
      <c r="FK98" s="64"/>
      <c r="FL98" s="64"/>
      <c r="FM98" s="64"/>
      <c r="FN98" s="64"/>
      <c r="FO98" s="64"/>
      <c r="FP98" s="64"/>
      <c r="FQ98" s="64"/>
      <c r="FR98" s="64"/>
      <c r="FS98" s="64"/>
      <c r="FT98" s="64"/>
      <c r="FU98" s="64"/>
      <c r="FV98" s="64"/>
      <c r="FW98" s="64"/>
      <c r="FX98" s="64"/>
      <c r="FY98" s="64"/>
      <c r="FZ98" s="64"/>
      <c r="GA98" s="64"/>
      <c r="GB98" s="64"/>
      <c r="GC98" s="64"/>
      <c r="GD98" s="64"/>
      <c r="GE98" s="64"/>
      <c r="GF98" s="64"/>
      <c r="GG98" s="64"/>
      <c r="GH98" s="64"/>
      <c r="GI98" s="64"/>
      <c r="GJ98" s="64"/>
      <c r="GK98" s="64"/>
      <c r="GL98" s="64"/>
      <c r="GM98" s="64"/>
      <c r="GN98" s="64"/>
      <c r="GO98" s="64"/>
      <c r="GP98" s="64"/>
      <c r="GQ98" s="64"/>
      <c r="GR98" s="64"/>
      <c r="GS98" s="64"/>
      <c r="GT98" s="64"/>
      <c r="GU98" s="64"/>
      <c r="GV98" s="64"/>
      <c r="GW98" s="64"/>
      <c r="GX98" s="64"/>
      <c r="GY98" s="64"/>
      <c r="GZ98" s="64"/>
      <c r="HA98" s="64"/>
      <c r="HB98" s="64"/>
      <c r="HC98" s="64"/>
      <c r="HD98" s="64"/>
      <c r="HE98" s="64"/>
      <c r="HF98" s="64"/>
      <c r="HG98" s="64"/>
      <c r="HH98" s="64"/>
      <c r="HI98" s="64"/>
      <c r="HJ98" s="64"/>
      <c r="HK98" s="64"/>
      <c r="HL98" s="64"/>
      <c r="HM98" s="64"/>
      <c r="HN98" s="64"/>
      <c r="HO98" s="64"/>
      <c r="HP98" s="64"/>
      <c r="HQ98" s="64"/>
      <c r="HR98" s="64"/>
      <c r="HS98" s="64"/>
      <c r="HT98" s="64"/>
      <c r="HU98" s="64"/>
      <c r="HV98" s="64"/>
      <c r="HW98" s="64"/>
      <c r="HX98" s="64"/>
      <c r="HY98" s="64"/>
      <c r="HZ98" s="64"/>
      <c r="IA98" s="64"/>
      <c r="IB98" s="64"/>
      <c r="IC98" s="64"/>
      <c r="ID98" s="64"/>
      <c r="IE98" s="64"/>
      <c r="IF98" s="64"/>
      <c r="IG98" s="64"/>
      <c r="IH98" s="64"/>
      <c r="II98" s="64"/>
      <c r="IJ98" s="64"/>
      <c r="IK98" s="64"/>
      <c r="IL98" s="64"/>
      <c r="IM98" s="64"/>
      <c r="IN98" s="64"/>
      <c r="IO98" s="64"/>
      <c r="IP98" s="64"/>
      <c r="IQ98" s="64"/>
      <c r="IR98" s="64"/>
      <c r="IS98" s="64"/>
      <c r="IT98" s="64"/>
      <c r="IU98" s="64"/>
      <c r="IV98" s="64"/>
    </row>
    <row r="99" spans="1:256" ht="15" customHeight="1">
      <c r="A99" s="349" t="s">
        <v>2088</v>
      </c>
      <c r="B99" s="382" t="s">
        <v>1344</v>
      </c>
      <c r="C99" s="64" t="s">
        <v>1345</v>
      </c>
      <c r="D99" s="347" t="s">
        <v>3081</v>
      </c>
      <c r="E99" s="359">
        <f>Sch.28!H144</f>
        <v>0</v>
      </c>
      <c r="F99" s="359">
        <f>+Sch.28!C144</f>
        <v>0</v>
      </c>
      <c r="G99" s="358">
        <f t="shared" si="5"/>
        <v>0</v>
      </c>
      <c r="I99" s="1026"/>
      <c r="J99" s="1026"/>
      <c r="K99" s="1026"/>
      <c r="L99" s="1287"/>
      <c r="M99" s="1287"/>
      <c r="N99" s="1287"/>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64"/>
      <c r="AZ99" s="64"/>
      <c r="BA99" s="64"/>
      <c r="BB99" s="64"/>
      <c r="BC99" s="64"/>
      <c r="BD99" s="64"/>
      <c r="BE99" s="64"/>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4"/>
      <c r="CP99" s="64"/>
      <c r="CQ99" s="64"/>
      <c r="CR99" s="64"/>
      <c r="CS99" s="64"/>
      <c r="CT99" s="64"/>
      <c r="CU99" s="64"/>
      <c r="CV99" s="64"/>
      <c r="CW99" s="64"/>
      <c r="CX99" s="64"/>
      <c r="CY99" s="64"/>
      <c r="CZ99" s="64"/>
      <c r="DA99" s="64"/>
      <c r="DB99" s="64"/>
      <c r="DC99" s="64"/>
      <c r="DD99" s="64"/>
      <c r="DE99" s="64"/>
      <c r="DF99" s="64"/>
      <c r="DG99" s="64"/>
      <c r="DH99" s="64"/>
      <c r="DI99" s="64"/>
      <c r="DJ99" s="64"/>
      <c r="DK99" s="64"/>
      <c r="DL99" s="64"/>
      <c r="DM99" s="64"/>
      <c r="DN99" s="64"/>
      <c r="DO99" s="64"/>
      <c r="DP99" s="64"/>
      <c r="DQ99" s="64"/>
      <c r="DR99" s="64"/>
      <c r="DS99" s="64"/>
      <c r="DT99" s="64"/>
      <c r="DU99" s="64"/>
      <c r="DV99" s="64"/>
      <c r="DW99" s="64"/>
      <c r="DX99" s="64"/>
      <c r="DY99" s="64"/>
      <c r="DZ99" s="64"/>
      <c r="EA99" s="64"/>
      <c r="EB99" s="64"/>
      <c r="EC99" s="64"/>
      <c r="ED99" s="64"/>
      <c r="EE99" s="64"/>
      <c r="EF99" s="64"/>
      <c r="EG99" s="64"/>
      <c r="EH99" s="64"/>
      <c r="EI99" s="64"/>
      <c r="EJ99" s="64"/>
      <c r="EK99" s="64"/>
      <c r="EL99" s="64"/>
      <c r="EM99" s="64"/>
      <c r="EN99" s="64"/>
      <c r="EO99" s="64"/>
      <c r="EP99" s="64"/>
      <c r="EQ99" s="64"/>
      <c r="ER99" s="64"/>
      <c r="ES99" s="64"/>
      <c r="ET99" s="64"/>
      <c r="EU99" s="64"/>
      <c r="EV99" s="64"/>
      <c r="EW99" s="64"/>
      <c r="EX99" s="64"/>
      <c r="EY99" s="64"/>
      <c r="EZ99" s="64"/>
      <c r="FA99" s="64"/>
      <c r="FB99" s="64"/>
      <c r="FC99" s="64"/>
      <c r="FD99" s="64"/>
      <c r="FE99" s="64"/>
      <c r="FF99" s="64"/>
      <c r="FG99" s="64"/>
      <c r="FH99" s="64"/>
      <c r="FI99" s="64"/>
      <c r="FJ99" s="64"/>
      <c r="FK99" s="64"/>
      <c r="FL99" s="64"/>
      <c r="FM99" s="64"/>
      <c r="FN99" s="64"/>
      <c r="FO99" s="64"/>
      <c r="FP99" s="64"/>
      <c r="FQ99" s="64"/>
      <c r="FR99" s="64"/>
      <c r="FS99" s="64"/>
      <c r="FT99" s="64"/>
      <c r="FU99" s="64"/>
      <c r="FV99" s="64"/>
      <c r="FW99" s="64"/>
      <c r="FX99" s="64"/>
      <c r="FY99" s="64"/>
      <c r="FZ99" s="64"/>
      <c r="GA99" s="64"/>
      <c r="GB99" s="64"/>
      <c r="GC99" s="64"/>
      <c r="GD99" s="64"/>
      <c r="GE99" s="64"/>
      <c r="GF99" s="64"/>
      <c r="GG99" s="64"/>
      <c r="GH99" s="64"/>
      <c r="GI99" s="64"/>
      <c r="GJ99" s="64"/>
      <c r="GK99" s="64"/>
      <c r="GL99" s="64"/>
      <c r="GM99" s="64"/>
      <c r="GN99" s="64"/>
      <c r="GO99" s="64"/>
      <c r="GP99" s="64"/>
      <c r="GQ99" s="64"/>
      <c r="GR99" s="64"/>
      <c r="GS99" s="64"/>
      <c r="GT99" s="64"/>
      <c r="GU99" s="64"/>
      <c r="GV99" s="64"/>
      <c r="GW99" s="64"/>
      <c r="GX99" s="64"/>
      <c r="GY99" s="64"/>
      <c r="GZ99" s="64"/>
      <c r="HA99" s="64"/>
      <c r="HB99" s="64"/>
      <c r="HC99" s="64"/>
      <c r="HD99" s="64"/>
      <c r="HE99" s="64"/>
      <c r="HF99" s="64"/>
      <c r="HG99" s="64"/>
      <c r="HH99" s="64"/>
      <c r="HI99" s="64"/>
      <c r="HJ99" s="64"/>
      <c r="HK99" s="64"/>
      <c r="HL99" s="64"/>
      <c r="HM99" s="64"/>
      <c r="HN99" s="64"/>
      <c r="HO99" s="64"/>
      <c r="HP99" s="64"/>
      <c r="HQ99" s="64"/>
      <c r="HR99" s="64"/>
      <c r="HS99" s="64"/>
      <c r="HT99" s="64"/>
      <c r="HU99" s="64"/>
      <c r="HV99" s="64"/>
      <c r="HW99" s="64"/>
      <c r="HX99" s="64"/>
      <c r="HY99" s="64"/>
      <c r="HZ99" s="64"/>
      <c r="IA99" s="64"/>
      <c r="IB99" s="64"/>
      <c r="IC99" s="64"/>
      <c r="ID99" s="64"/>
      <c r="IE99" s="64"/>
      <c r="IF99" s="64"/>
      <c r="IG99" s="64"/>
      <c r="IH99" s="64"/>
      <c r="II99" s="64"/>
      <c r="IJ99" s="64"/>
      <c r="IK99" s="64"/>
      <c r="IL99" s="64"/>
      <c r="IM99" s="64"/>
      <c r="IN99" s="64"/>
      <c r="IO99" s="64"/>
      <c r="IP99" s="64"/>
      <c r="IQ99" s="64"/>
      <c r="IR99" s="64"/>
      <c r="IS99" s="64"/>
      <c r="IT99" s="64"/>
      <c r="IU99" s="64"/>
      <c r="IV99" s="64"/>
    </row>
    <row r="100" spans="1:256" ht="15" customHeight="1">
      <c r="A100" s="349" t="s">
        <v>2090</v>
      </c>
      <c r="B100" s="382" t="s">
        <v>1346</v>
      </c>
      <c r="C100" s="64" t="s">
        <v>1347</v>
      </c>
      <c r="D100" s="347" t="s">
        <v>3081</v>
      </c>
      <c r="E100" s="359">
        <f>Sch.28!H37+Sch.28!H73</f>
        <v>495827830</v>
      </c>
      <c r="F100" s="359">
        <f>+Sch.28!C37+Sch.28!C73</f>
        <v>379579364</v>
      </c>
      <c r="G100" s="358">
        <f t="shared" si="5"/>
        <v>116248466</v>
      </c>
      <c r="I100" s="1026"/>
      <c r="J100" s="1026"/>
      <c r="K100" s="1026"/>
      <c r="L100" s="1287"/>
      <c r="M100" s="1287"/>
      <c r="N100" s="1287"/>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64"/>
      <c r="AZ100" s="64"/>
      <c r="BA100" s="64"/>
      <c r="BB100" s="64"/>
      <c r="BC100" s="64"/>
      <c r="BD100" s="64"/>
      <c r="BE100" s="64"/>
      <c r="BF100" s="64"/>
      <c r="BG100" s="64"/>
      <c r="BH100" s="64"/>
      <c r="BI100" s="64"/>
      <c r="BJ100" s="64"/>
      <c r="BK100" s="64"/>
      <c r="BL100" s="64"/>
      <c r="BM100" s="64"/>
      <c r="BN100" s="64"/>
      <c r="BO100" s="64"/>
      <c r="BP100" s="64"/>
      <c r="BQ100" s="64"/>
      <c r="BR100" s="64"/>
      <c r="BS100" s="64"/>
      <c r="BT100" s="64"/>
      <c r="BU100" s="64"/>
      <c r="BV100" s="64"/>
      <c r="BW100" s="64"/>
      <c r="BX100" s="64"/>
      <c r="BY100" s="64"/>
      <c r="BZ100" s="64"/>
      <c r="CA100" s="64"/>
      <c r="CB100" s="64"/>
      <c r="CC100" s="64"/>
      <c r="CD100" s="64"/>
      <c r="CE100" s="64"/>
      <c r="CF100" s="64"/>
      <c r="CG100" s="64"/>
      <c r="CH100" s="64"/>
      <c r="CI100" s="64"/>
      <c r="CJ100" s="64"/>
      <c r="CK100" s="64"/>
      <c r="CL100" s="64"/>
      <c r="CM100" s="64"/>
      <c r="CN100" s="64"/>
      <c r="CO100" s="64"/>
      <c r="CP100" s="64"/>
      <c r="CQ100" s="64"/>
      <c r="CR100" s="64"/>
      <c r="CS100" s="64"/>
      <c r="CT100" s="64"/>
      <c r="CU100" s="64"/>
      <c r="CV100" s="64"/>
      <c r="CW100" s="64"/>
      <c r="CX100" s="64"/>
      <c r="CY100" s="64"/>
      <c r="CZ100" s="64"/>
      <c r="DA100" s="64"/>
      <c r="DB100" s="64"/>
      <c r="DC100" s="64"/>
      <c r="DD100" s="64"/>
      <c r="DE100" s="64"/>
      <c r="DF100" s="64"/>
      <c r="DG100" s="64"/>
      <c r="DH100" s="64"/>
      <c r="DI100" s="64"/>
      <c r="DJ100" s="64"/>
      <c r="DK100" s="64"/>
      <c r="DL100" s="64"/>
      <c r="DM100" s="64"/>
      <c r="DN100" s="64"/>
      <c r="DO100" s="64"/>
      <c r="DP100" s="64"/>
      <c r="DQ100" s="64"/>
      <c r="DR100" s="64"/>
      <c r="DS100" s="64"/>
      <c r="DT100" s="64"/>
      <c r="DU100" s="64"/>
      <c r="DV100" s="64"/>
      <c r="DW100" s="64"/>
      <c r="DX100" s="64"/>
      <c r="DY100" s="64"/>
      <c r="DZ100" s="64"/>
      <c r="EA100" s="64"/>
      <c r="EB100" s="64"/>
      <c r="EC100" s="64"/>
      <c r="ED100" s="64"/>
      <c r="EE100" s="64"/>
      <c r="EF100" s="64"/>
      <c r="EG100" s="64"/>
      <c r="EH100" s="64"/>
      <c r="EI100" s="64"/>
      <c r="EJ100" s="64"/>
      <c r="EK100" s="64"/>
      <c r="EL100" s="64"/>
      <c r="EM100" s="64"/>
      <c r="EN100" s="64"/>
      <c r="EO100" s="64"/>
      <c r="EP100" s="64"/>
      <c r="EQ100" s="64"/>
      <c r="ER100" s="64"/>
      <c r="ES100" s="64"/>
      <c r="ET100" s="64"/>
      <c r="EU100" s="64"/>
      <c r="EV100" s="64"/>
      <c r="EW100" s="64"/>
      <c r="EX100" s="64"/>
      <c r="EY100" s="64"/>
      <c r="EZ100" s="64"/>
      <c r="FA100" s="64"/>
      <c r="FB100" s="64"/>
      <c r="FC100" s="64"/>
      <c r="FD100" s="64"/>
      <c r="FE100" s="64"/>
      <c r="FF100" s="64"/>
      <c r="FG100" s="64"/>
      <c r="FH100" s="64"/>
      <c r="FI100" s="64"/>
      <c r="FJ100" s="64"/>
      <c r="FK100" s="64"/>
      <c r="FL100" s="64"/>
      <c r="FM100" s="64"/>
      <c r="FN100" s="64"/>
      <c r="FO100" s="64"/>
      <c r="FP100" s="64"/>
      <c r="FQ100" s="64"/>
      <c r="FR100" s="64"/>
      <c r="FS100" s="64"/>
      <c r="FT100" s="64"/>
      <c r="FU100" s="64"/>
      <c r="FV100" s="64"/>
      <c r="FW100" s="64"/>
      <c r="FX100" s="64"/>
      <c r="FY100" s="64"/>
      <c r="FZ100" s="64"/>
      <c r="GA100" s="64"/>
      <c r="GB100" s="64"/>
      <c r="GC100" s="64"/>
      <c r="GD100" s="64"/>
      <c r="GE100" s="64"/>
      <c r="GF100" s="64"/>
      <c r="GG100" s="64"/>
      <c r="GH100" s="64"/>
      <c r="GI100" s="64"/>
      <c r="GJ100" s="64"/>
      <c r="GK100" s="64"/>
      <c r="GL100" s="64"/>
      <c r="GM100" s="64"/>
      <c r="GN100" s="64"/>
      <c r="GO100" s="64"/>
      <c r="GP100" s="64"/>
      <c r="GQ100" s="64"/>
      <c r="GR100" s="64"/>
      <c r="GS100" s="64"/>
      <c r="GT100" s="64"/>
      <c r="GU100" s="64"/>
      <c r="GV100" s="64"/>
      <c r="GW100" s="64"/>
      <c r="GX100" s="64"/>
      <c r="GY100" s="64"/>
      <c r="GZ100" s="64"/>
      <c r="HA100" s="64"/>
      <c r="HB100" s="64"/>
      <c r="HC100" s="64"/>
      <c r="HD100" s="64"/>
      <c r="HE100" s="64"/>
      <c r="HF100" s="64"/>
      <c r="HG100" s="64"/>
      <c r="HH100" s="64"/>
      <c r="HI100" s="64"/>
      <c r="HJ100" s="64"/>
      <c r="HK100" s="64"/>
      <c r="HL100" s="64"/>
      <c r="HM100" s="64"/>
      <c r="HN100" s="64"/>
      <c r="HO100" s="64"/>
      <c r="HP100" s="64"/>
      <c r="HQ100" s="64"/>
      <c r="HR100" s="64"/>
      <c r="HS100" s="64"/>
      <c r="HT100" s="64"/>
      <c r="HU100" s="64"/>
      <c r="HV100" s="64"/>
      <c r="HW100" s="64"/>
      <c r="HX100" s="64"/>
      <c r="HY100" s="64"/>
      <c r="HZ100" s="64"/>
      <c r="IA100" s="64"/>
      <c r="IB100" s="64"/>
      <c r="IC100" s="64"/>
      <c r="ID100" s="64"/>
      <c r="IE100" s="64"/>
      <c r="IF100" s="64"/>
      <c r="IG100" s="64"/>
      <c r="IH100" s="64"/>
      <c r="II100" s="64"/>
      <c r="IJ100" s="64"/>
      <c r="IK100" s="64"/>
      <c r="IL100" s="64"/>
      <c r="IM100" s="64"/>
      <c r="IN100" s="64"/>
      <c r="IO100" s="64"/>
      <c r="IP100" s="64"/>
      <c r="IQ100" s="64"/>
      <c r="IR100" s="64"/>
      <c r="IS100" s="64"/>
      <c r="IT100" s="64"/>
      <c r="IU100" s="64"/>
      <c r="IV100" s="64"/>
    </row>
    <row r="101" spans="1:256" ht="15" customHeight="1">
      <c r="A101" s="349" t="s">
        <v>2093</v>
      </c>
      <c r="B101" s="382" t="s">
        <v>1348</v>
      </c>
      <c r="C101" s="64" t="s">
        <v>1349</v>
      </c>
      <c r="D101" s="347" t="s">
        <v>3081</v>
      </c>
      <c r="E101" s="359">
        <f>Sch.28!H102+Sch.28!H135</f>
        <v>-73305152</v>
      </c>
      <c r="F101" s="359">
        <f>+Sch.28!C102+Sch.28!C135</f>
        <v>-62522533</v>
      </c>
      <c r="G101" s="358">
        <f t="shared" si="5"/>
        <v>-10782619</v>
      </c>
      <c r="I101" s="1026"/>
      <c r="J101" s="1026"/>
      <c r="K101" s="1026"/>
      <c r="L101" s="1287"/>
      <c r="M101" s="1287"/>
      <c r="N101" s="1287"/>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64"/>
      <c r="AZ101" s="64"/>
      <c r="BA101" s="64"/>
      <c r="BB101" s="64"/>
      <c r="BC101" s="64"/>
      <c r="BD101" s="64"/>
      <c r="BE101" s="64"/>
      <c r="BF101" s="64"/>
      <c r="BG101" s="64"/>
      <c r="BH101" s="64"/>
      <c r="BI101" s="64"/>
      <c r="BJ101" s="64"/>
      <c r="BK101" s="64"/>
      <c r="BL101" s="64"/>
      <c r="BM101" s="64"/>
      <c r="BN101" s="64"/>
      <c r="BO101" s="64"/>
      <c r="BP101" s="64"/>
      <c r="BQ101" s="64"/>
      <c r="BR101" s="64"/>
      <c r="BS101" s="64"/>
      <c r="BT101" s="64"/>
      <c r="BU101" s="64"/>
      <c r="BV101" s="64"/>
      <c r="BW101" s="64"/>
      <c r="BX101" s="64"/>
      <c r="BY101" s="64"/>
      <c r="BZ101" s="64"/>
      <c r="CA101" s="64"/>
      <c r="CB101" s="64"/>
      <c r="CC101" s="64"/>
      <c r="CD101" s="64"/>
      <c r="CE101" s="64"/>
      <c r="CF101" s="64"/>
      <c r="CG101" s="64"/>
      <c r="CH101" s="64"/>
      <c r="CI101" s="64"/>
      <c r="CJ101" s="64"/>
      <c r="CK101" s="64"/>
      <c r="CL101" s="64"/>
      <c r="CM101" s="64"/>
      <c r="CN101" s="64"/>
      <c r="CO101" s="64"/>
      <c r="CP101" s="64"/>
      <c r="CQ101" s="64"/>
      <c r="CR101" s="64"/>
      <c r="CS101" s="64"/>
      <c r="CT101" s="64"/>
      <c r="CU101" s="64"/>
      <c r="CV101" s="64"/>
      <c r="CW101" s="64"/>
      <c r="CX101" s="64"/>
      <c r="CY101" s="64"/>
      <c r="CZ101" s="64"/>
      <c r="DA101" s="64"/>
      <c r="DB101" s="64"/>
      <c r="DC101" s="64"/>
      <c r="DD101" s="64"/>
      <c r="DE101" s="64"/>
      <c r="DF101" s="64"/>
      <c r="DG101" s="64"/>
      <c r="DH101" s="64"/>
      <c r="DI101" s="64"/>
      <c r="DJ101" s="64"/>
      <c r="DK101" s="64"/>
      <c r="DL101" s="64"/>
      <c r="DM101" s="64"/>
      <c r="DN101" s="64"/>
      <c r="DO101" s="64"/>
      <c r="DP101" s="64"/>
      <c r="DQ101" s="64"/>
      <c r="DR101" s="64"/>
      <c r="DS101" s="64"/>
      <c r="DT101" s="64"/>
      <c r="DU101" s="64"/>
      <c r="DV101" s="64"/>
      <c r="DW101" s="64"/>
      <c r="DX101" s="64"/>
      <c r="DY101" s="64"/>
      <c r="DZ101" s="64"/>
      <c r="EA101" s="64"/>
      <c r="EB101" s="64"/>
      <c r="EC101" s="64"/>
      <c r="ED101" s="64"/>
      <c r="EE101" s="64"/>
      <c r="EF101" s="64"/>
      <c r="EG101" s="64"/>
      <c r="EH101" s="64"/>
      <c r="EI101" s="64"/>
      <c r="EJ101" s="64"/>
      <c r="EK101" s="64"/>
      <c r="EL101" s="64"/>
      <c r="EM101" s="64"/>
      <c r="EN101" s="64"/>
      <c r="EO101" s="64"/>
      <c r="EP101" s="64"/>
      <c r="EQ101" s="64"/>
      <c r="ER101" s="64"/>
      <c r="ES101" s="64"/>
      <c r="ET101" s="64"/>
      <c r="EU101" s="64"/>
      <c r="EV101" s="64"/>
      <c r="EW101" s="64"/>
      <c r="EX101" s="64"/>
      <c r="EY101" s="64"/>
      <c r="EZ101" s="64"/>
      <c r="FA101" s="64"/>
      <c r="FB101" s="64"/>
      <c r="FC101" s="64"/>
      <c r="FD101" s="64"/>
      <c r="FE101" s="64"/>
      <c r="FF101" s="64"/>
      <c r="FG101" s="64"/>
      <c r="FH101" s="64"/>
      <c r="FI101" s="64"/>
      <c r="FJ101" s="64"/>
      <c r="FK101" s="64"/>
      <c r="FL101" s="64"/>
      <c r="FM101" s="64"/>
      <c r="FN101" s="64"/>
      <c r="FO101" s="64"/>
      <c r="FP101" s="64"/>
      <c r="FQ101" s="64"/>
      <c r="FR101" s="64"/>
      <c r="FS101" s="64"/>
      <c r="FT101" s="64"/>
      <c r="FU101" s="64"/>
      <c r="FV101" s="64"/>
      <c r="FW101" s="64"/>
      <c r="FX101" s="64"/>
      <c r="FY101" s="64"/>
      <c r="FZ101" s="64"/>
      <c r="GA101" s="64"/>
      <c r="GB101" s="64"/>
      <c r="GC101" s="64"/>
      <c r="GD101" s="64"/>
      <c r="GE101" s="64"/>
      <c r="GF101" s="64"/>
      <c r="GG101" s="64"/>
      <c r="GH101" s="64"/>
      <c r="GI101" s="64"/>
      <c r="GJ101" s="64"/>
      <c r="GK101" s="64"/>
      <c r="GL101" s="64"/>
      <c r="GM101" s="64"/>
      <c r="GN101" s="64"/>
      <c r="GO101" s="64"/>
      <c r="GP101" s="64"/>
      <c r="GQ101" s="64"/>
      <c r="GR101" s="64"/>
      <c r="GS101" s="64"/>
      <c r="GT101" s="64"/>
      <c r="GU101" s="64"/>
      <c r="GV101" s="64"/>
      <c r="GW101" s="64"/>
      <c r="GX101" s="64"/>
      <c r="GY101" s="64"/>
      <c r="GZ101" s="64"/>
      <c r="HA101" s="64"/>
      <c r="HB101" s="64"/>
      <c r="HC101" s="64"/>
      <c r="HD101" s="64"/>
      <c r="HE101" s="64"/>
      <c r="HF101" s="64"/>
      <c r="HG101" s="64"/>
      <c r="HH101" s="64"/>
      <c r="HI101" s="64"/>
      <c r="HJ101" s="64"/>
      <c r="HK101" s="64"/>
      <c r="HL101" s="64"/>
      <c r="HM101" s="64"/>
      <c r="HN101" s="64"/>
      <c r="HO101" s="64"/>
      <c r="HP101" s="64"/>
      <c r="HQ101" s="64"/>
      <c r="HR101" s="64"/>
      <c r="HS101" s="64"/>
      <c r="HT101" s="64"/>
      <c r="HU101" s="64"/>
      <c r="HV101" s="64"/>
      <c r="HW101" s="64"/>
      <c r="HX101" s="64"/>
      <c r="HY101" s="64"/>
      <c r="HZ101" s="64"/>
      <c r="IA101" s="64"/>
      <c r="IB101" s="64"/>
      <c r="IC101" s="64"/>
      <c r="ID101" s="64"/>
      <c r="IE101" s="64"/>
      <c r="IF101" s="64"/>
      <c r="IG101" s="64"/>
      <c r="IH101" s="64"/>
      <c r="II101" s="64"/>
      <c r="IJ101" s="64"/>
      <c r="IK101" s="64"/>
      <c r="IL101" s="64"/>
      <c r="IM101" s="64"/>
      <c r="IN101" s="64"/>
      <c r="IO101" s="64"/>
      <c r="IP101" s="64"/>
      <c r="IQ101" s="64"/>
      <c r="IR101" s="64"/>
      <c r="IS101" s="64"/>
      <c r="IT101" s="64"/>
      <c r="IU101" s="64"/>
      <c r="IV101" s="64"/>
    </row>
    <row r="102" spans="1:256" ht="15" customHeight="1">
      <c r="A102" s="349" t="s">
        <v>2096</v>
      </c>
      <c r="B102" s="382" t="s">
        <v>1350</v>
      </c>
      <c r="C102" s="64" t="s">
        <v>1351</v>
      </c>
      <c r="D102" s="347">
        <v>49</v>
      </c>
      <c r="E102" s="359">
        <f>+Sch.38!H59</f>
        <v>160028479.34999999</v>
      </c>
      <c r="F102" s="359">
        <f>+Sch.38!C59+1</f>
        <v>121632927.16000004</v>
      </c>
      <c r="G102" s="358">
        <f t="shared" si="5"/>
        <v>38395552.189999953</v>
      </c>
      <c r="I102" s="1014"/>
      <c r="J102" s="1026"/>
      <c r="K102" s="1287"/>
      <c r="L102" s="1287"/>
      <c r="M102" s="1287"/>
      <c r="N102" s="1287"/>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64"/>
      <c r="AZ102" s="64"/>
      <c r="BA102" s="64"/>
      <c r="BB102" s="64"/>
      <c r="BC102" s="64"/>
      <c r="BD102" s="64"/>
      <c r="BE102" s="64"/>
      <c r="BF102" s="64"/>
      <c r="BG102" s="64"/>
      <c r="BH102" s="64"/>
      <c r="BI102" s="64"/>
      <c r="BJ102" s="64"/>
      <c r="BK102" s="64"/>
      <c r="BL102" s="64"/>
      <c r="BM102" s="64"/>
      <c r="BN102" s="64"/>
      <c r="BO102" s="64"/>
      <c r="BP102" s="64"/>
      <c r="BQ102" s="64"/>
      <c r="BR102" s="64"/>
      <c r="BS102" s="64"/>
      <c r="BT102" s="64"/>
      <c r="BU102" s="64"/>
      <c r="BV102" s="64"/>
      <c r="BW102" s="64"/>
      <c r="BX102" s="64"/>
      <c r="BY102" s="64"/>
      <c r="BZ102" s="64"/>
      <c r="CA102" s="64"/>
      <c r="CB102" s="64"/>
      <c r="CC102" s="64"/>
      <c r="CD102" s="64"/>
      <c r="CE102" s="64"/>
      <c r="CF102" s="64"/>
      <c r="CG102" s="64"/>
      <c r="CH102" s="64"/>
      <c r="CI102" s="64"/>
      <c r="CJ102" s="64"/>
      <c r="CK102" s="64"/>
      <c r="CL102" s="64"/>
      <c r="CM102" s="64"/>
      <c r="CN102" s="64"/>
      <c r="CO102" s="64"/>
      <c r="CP102" s="64"/>
      <c r="CQ102" s="64"/>
      <c r="CR102" s="64"/>
      <c r="CS102" s="64"/>
      <c r="CT102" s="64"/>
      <c r="CU102" s="64"/>
      <c r="CV102" s="64"/>
      <c r="CW102" s="64"/>
      <c r="CX102" s="64"/>
      <c r="CY102" s="64"/>
      <c r="CZ102" s="64"/>
      <c r="DA102" s="64"/>
      <c r="DB102" s="64"/>
      <c r="DC102" s="64"/>
      <c r="DD102" s="64"/>
      <c r="DE102" s="64"/>
      <c r="DF102" s="64"/>
      <c r="DG102" s="64"/>
      <c r="DH102" s="64"/>
      <c r="DI102" s="64"/>
      <c r="DJ102" s="64"/>
      <c r="DK102" s="64"/>
      <c r="DL102" s="64"/>
      <c r="DM102" s="64"/>
      <c r="DN102" s="64"/>
      <c r="DO102" s="64"/>
      <c r="DP102" s="64"/>
      <c r="DQ102" s="64"/>
      <c r="DR102" s="64"/>
      <c r="DS102" s="64"/>
      <c r="DT102" s="64"/>
      <c r="DU102" s="64"/>
      <c r="DV102" s="64"/>
      <c r="DW102" s="64"/>
      <c r="DX102" s="64"/>
      <c r="DY102" s="64"/>
      <c r="DZ102" s="64"/>
      <c r="EA102" s="64"/>
      <c r="EB102" s="64"/>
      <c r="EC102" s="64"/>
      <c r="ED102" s="64"/>
      <c r="EE102" s="64"/>
      <c r="EF102" s="64"/>
      <c r="EG102" s="64"/>
      <c r="EH102" s="64"/>
      <c r="EI102" s="64"/>
      <c r="EJ102" s="64"/>
      <c r="EK102" s="64"/>
      <c r="EL102" s="64"/>
      <c r="EM102" s="64"/>
      <c r="EN102" s="64"/>
      <c r="EO102" s="64"/>
      <c r="EP102" s="64"/>
      <c r="EQ102" s="64"/>
      <c r="ER102" s="64"/>
      <c r="ES102" s="64"/>
      <c r="ET102" s="64"/>
      <c r="EU102" s="64"/>
      <c r="EV102" s="64"/>
      <c r="EW102" s="64"/>
      <c r="EX102" s="64"/>
      <c r="EY102" s="64"/>
      <c r="EZ102" s="64"/>
      <c r="FA102" s="64"/>
      <c r="FB102" s="64"/>
      <c r="FC102" s="64"/>
      <c r="FD102" s="64"/>
      <c r="FE102" s="64"/>
      <c r="FF102" s="64"/>
      <c r="FG102" s="64"/>
      <c r="FH102" s="64"/>
      <c r="FI102" s="64"/>
      <c r="FJ102" s="64"/>
      <c r="FK102" s="64"/>
      <c r="FL102" s="64"/>
      <c r="FM102" s="64"/>
      <c r="FN102" s="64"/>
      <c r="FO102" s="64"/>
      <c r="FP102" s="64"/>
      <c r="FQ102" s="64"/>
      <c r="FR102" s="64"/>
      <c r="FS102" s="64"/>
      <c r="FT102" s="64"/>
      <c r="FU102" s="64"/>
      <c r="FV102" s="64"/>
      <c r="FW102" s="64"/>
      <c r="FX102" s="64"/>
      <c r="FY102" s="64"/>
      <c r="FZ102" s="64"/>
      <c r="GA102" s="64"/>
      <c r="GB102" s="64"/>
      <c r="GC102" s="64"/>
      <c r="GD102" s="64"/>
      <c r="GE102" s="64"/>
      <c r="GF102" s="64"/>
      <c r="GG102" s="64"/>
      <c r="GH102" s="64"/>
      <c r="GI102" s="64"/>
      <c r="GJ102" s="64"/>
      <c r="GK102" s="64"/>
      <c r="GL102" s="64"/>
      <c r="GM102" s="64"/>
      <c r="GN102" s="64"/>
      <c r="GO102" s="64"/>
      <c r="GP102" s="64"/>
      <c r="GQ102" s="64"/>
      <c r="GR102" s="64"/>
      <c r="GS102" s="64"/>
      <c r="GT102" s="64"/>
      <c r="GU102" s="64"/>
      <c r="GV102" s="64"/>
      <c r="GW102" s="64"/>
      <c r="GX102" s="64"/>
      <c r="GY102" s="64"/>
      <c r="GZ102" s="64"/>
      <c r="HA102" s="64"/>
      <c r="HB102" s="64"/>
      <c r="HC102" s="64"/>
      <c r="HD102" s="64"/>
      <c r="HE102" s="64"/>
      <c r="HF102" s="64"/>
      <c r="HG102" s="64"/>
      <c r="HH102" s="64"/>
      <c r="HI102" s="64"/>
      <c r="HJ102" s="64"/>
      <c r="HK102" s="64"/>
      <c r="HL102" s="64"/>
      <c r="HM102" s="64"/>
      <c r="HN102" s="64"/>
      <c r="HO102" s="64"/>
      <c r="HP102" s="64"/>
      <c r="HQ102" s="64"/>
      <c r="HR102" s="64"/>
      <c r="HS102" s="64"/>
      <c r="HT102" s="64"/>
      <c r="HU102" s="64"/>
      <c r="HV102" s="64"/>
      <c r="HW102" s="64"/>
      <c r="HX102" s="64"/>
      <c r="HY102" s="64"/>
      <c r="HZ102" s="64"/>
      <c r="IA102" s="64"/>
      <c r="IB102" s="64"/>
      <c r="IC102" s="64"/>
      <c r="ID102" s="64"/>
      <c r="IE102" s="64"/>
      <c r="IF102" s="64"/>
      <c r="IG102" s="64"/>
      <c r="IH102" s="64"/>
      <c r="II102" s="64"/>
      <c r="IJ102" s="64"/>
      <c r="IK102" s="64"/>
      <c r="IL102" s="64"/>
      <c r="IM102" s="64"/>
      <c r="IN102" s="64"/>
      <c r="IO102" s="64"/>
      <c r="IP102" s="64"/>
      <c r="IQ102" s="64"/>
      <c r="IR102" s="64"/>
      <c r="IS102" s="64"/>
      <c r="IT102" s="64"/>
      <c r="IU102" s="64"/>
      <c r="IV102" s="64"/>
    </row>
    <row r="103" spans="1:256" ht="15" customHeight="1">
      <c r="A103" s="349" t="s">
        <v>2410</v>
      </c>
      <c r="B103" s="382" t="s">
        <v>1352</v>
      </c>
      <c r="C103" s="64" t="s">
        <v>1353</v>
      </c>
      <c r="D103" s="347" t="s">
        <v>2499</v>
      </c>
      <c r="E103" s="941" t="s">
        <v>2419</v>
      </c>
      <c r="F103" s="941" t="s">
        <v>2419</v>
      </c>
      <c r="G103" s="942" t="s">
        <v>2419</v>
      </c>
      <c r="I103" s="1014"/>
      <c r="J103" s="1287"/>
      <c r="K103" s="1287"/>
      <c r="L103" s="1543"/>
      <c r="M103" s="1287"/>
      <c r="N103" s="1287"/>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M103" s="64"/>
      <c r="AN103" s="64"/>
      <c r="AO103" s="64"/>
      <c r="AP103" s="64"/>
      <c r="AQ103" s="64"/>
      <c r="AR103" s="64"/>
      <c r="AS103" s="64"/>
      <c r="AT103" s="64"/>
      <c r="AU103" s="64"/>
      <c r="AV103" s="64"/>
      <c r="AW103" s="64"/>
      <c r="AX103" s="64"/>
      <c r="AY103" s="64"/>
      <c r="AZ103" s="64"/>
      <c r="BA103" s="64"/>
      <c r="BB103" s="64"/>
      <c r="BC103" s="64"/>
      <c r="BD103" s="64"/>
      <c r="BE103" s="64"/>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4"/>
      <c r="CP103" s="64"/>
      <c r="CQ103" s="64"/>
      <c r="CR103" s="64"/>
      <c r="CS103" s="64"/>
      <c r="CT103" s="64"/>
      <c r="CU103" s="64"/>
      <c r="CV103" s="64"/>
      <c r="CW103" s="64"/>
      <c r="CX103" s="64"/>
      <c r="CY103" s="64"/>
      <c r="CZ103" s="64"/>
      <c r="DA103" s="64"/>
      <c r="DB103" s="64"/>
      <c r="DC103" s="64"/>
      <c r="DD103" s="64"/>
      <c r="DE103" s="64"/>
      <c r="DF103" s="64"/>
      <c r="DG103" s="64"/>
      <c r="DH103" s="64"/>
      <c r="DI103" s="64"/>
      <c r="DJ103" s="64"/>
      <c r="DK103" s="64"/>
      <c r="DL103" s="64"/>
      <c r="DM103" s="64"/>
      <c r="DN103" s="64"/>
      <c r="DO103" s="64"/>
      <c r="DP103" s="64"/>
      <c r="DQ103" s="64"/>
      <c r="DR103" s="64"/>
      <c r="DS103" s="64"/>
      <c r="DT103" s="64"/>
      <c r="DU103" s="64"/>
      <c r="DV103" s="64"/>
      <c r="DW103" s="64"/>
      <c r="DX103" s="64"/>
      <c r="DY103" s="64"/>
      <c r="DZ103" s="64"/>
      <c r="EA103" s="64"/>
      <c r="EB103" s="64"/>
      <c r="EC103" s="64"/>
      <c r="ED103" s="64"/>
      <c r="EE103" s="64"/>
      <c r="EF103" s="64"/>
      <c r="EG103" s="64"/>
      <c r="EH103" s="64"/>
      <c r="EI103" s="64"/>
      <c r="EJ103" s="64"/>
      <c r="EK103" s="64"/>
      <c r="EL103" s="64"/>
      <c r="EM103" s="64"/>
      <c r="EN103" s="64"/>
      <c r="EO103" s="64"/>
      <c r="EP103" s="64"/>
      <c r="EQ103" s="64"/>
      <c r="ER103" s="64"/>
      <c r="ES103" s="64"/>
      <c r="ET103" s="64"/>
      <c r="EU103" s="64"/>
      <c r="EV103" s="64"/>
      <c r="EW103" s="64"/>
      <c r="EX103" s="64"/>
      <c r="EY103" s="64"/>
      <c r="EZ103" s="64"/>
      <c r="FA103" s="64"/>
      <c r="FB103" s="64"/>
      <c r="FC103" s="64"/>
      <c r="FD103" s="64"/>
      <c r="FE103" s="64"/>
      <c r="FF103" s="64"/>
      <c r="FG103" s="64"/>
      <c r="FH103" s="64"/>
      <c r="FI103" s="64"/>
      <c r="FJ103" s="64"/>
      <c r="FK103" s="64"/>
      <c r="FL103" s="64"/>
      <c r="FM103" s="64"/>
      <c r="FN103" s="64"/>
      <c r="FO103" s="64"/>
      <c r="FP103" s="64"/>
      <c r="FQ103" s="64"/>
      <c r="FR103" s="64"/>
      <c r="FS103" s="64"/>
      <c r="FT103" s="64"/>
      <c r="FU103" s="64"/>
      <c r="FV103" s="64"/>
      <c r="FW103" s="64"/>
      <c r="FX103" s="64"/>
      <c r="FY103" s="64"/>
      <c r="FZ103" s="64"/>
      <c r="GA103" s="64"/>
      <c r="GB103" s="64"/>
      <c r="GC103" s="64"/>
      <c r="GD103" s="64"/>
      <c r="GE103" s="64"/>
      <c r="GF103" s="64"/>
      <c r="GG103" s="64"/>
      <c r="GH103" s="64"/>
      <c r="GI103" s="64"/>
      <c r="GJ103" s="64"/>
      <c r="GK103" s="64"/>
      <c r="GL103" s="64"/>
      <c r="GM103" s="64"/>
      <c r="GN103" s="64"/>
      <c r="GO103" s="64"/>
      <c r="GP103" s="64"/>
      <c r="GQ103" s="64"/>
      <c r="GR103" s="64"/>
      <c r="GS103" s="64"/>
      <c r="GT103" s="64"/>
      <c r="GU103" s="64"/>
      <c r="GV103" s="64"/>
      <c r="GW103" s="64"/>
      <c r="GX103" s="64"/>
      <c r="GY103" s="64"/>
      <c r="GZ103" s="64"/>
      <c r="HA103" s="64"/>
      <c r="HB103" s="64"/>
      <c r="HC103" s="64"/>
      <c r="HD103" s="64"/>
      <c r="HE103" s="64"/>
      <c r="HF103" s="64"/>
      <c r="HG103" s="64"/>
      <c r="HH103" s="64"/>
      <c r="HI103" s="64"/>
      <c r="HJ103" s="64"/>
      <c r="HK103" s="64"/>
      <c r="HL103" s="64"/>
      <c r="HM103" s="64"/>
      <c r="HN103" s="64"/>
      <c r="HO103" s="64"/>
      <c r="HP103" s="64"/>
      <c r="HQ103" s="64"/>
      <c r="HR103" s="64"/>
      <c r="HS103" s="64"/>
      <c r="HT103" s="64"/>
      <c r="HU103" s="64"/>
      <c r="HV103" s="64"/>
      <c r="HW103" s="64"/>
      <c r="HX103" s="64"/>
      <c r="HY103" s="64"/>
      <c r="HZ103" s="64"/>
      <c r="IA103" s="64"/>
      <c r="IB103" s="64"/>
      <c r="IC103" s="64"/>
      <c r="ID103" s="64"/>
      <c r="IE103" s="64"/>
      <c r="IF103" s="64"/>
      <c r="IG103" s="64"/>
      <c r="IH103" s="64"/>
      <c r="II103" s="64"/>
      <c r="IJ103" s="64"/>
      <c r="IK103" s="64"/>
      <c r="IL103" s="64"/>
      <c r="IM103" s="64"/>
      <c r="IN103" s="64"/>
      <c r="IO103" s="64"/>
      <c r="IP103" s="64"/>
      <c r="IQ103" s="64"/>
      <c r="IR103" s="64"/>
      <c r="IS103" s="64"/>
      <c r="IT103" s="64"/>
      <c r="IU103" s="64"/>
      <c r="IV103" s="64"/>
    </row>
    <row r="104" spans="1:256" ht="15" customHeight="1">
      <c r="A104" s="349" t="s">
        <v>2413</v>
      </c>
      <c r="B104" s="382"/>
      <c r="C104" s="350" t="s">
        <v>1354</v>
      </c>
      <c r="D104" s="360"/>
      <c r="E104" s="362">
        <f>SUM(E97:E103)</f>
        <v>6674428367.1299992</v>
      </c>
      <c r="F104" s="362">
        <f>SUM(F97:F103)</f>
        <v>7609586894.3999977</v>
      </c>
      <c r="G104" s="363">
        <f>SUM(G97:G103)</f>
        <v>-935158527.26999915</v>
      </c>
      <c r="H104" s="424"/>
      <c r="I104" s="1014"/>
      <c r="J104" s="1287"/>
      <c r="K104" s="1287"/>
      <c r="L104" s="1287"/>
      <c r="M104" s="1287"/>
      <c r="N104" s="1287"/>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A104" s="64"/>
      <c r="CB104" s="64"/>
      <c r="CC104" s="64"/>
      <c r="CD104" s="64"/>
      <c r="CE104" s="64"/>
      <c r="CF104" s="64"/>
      <c r="CG104" s="64"/>
      <c r="CH104" s="64"/>
      <c r="CI104" s="64"/>
      <c r="CJ104" s="64"/>
      <c r="CK104" s="64"/>
      <c r="CL104" s="64"/>
      <c r="CM104" s="64"/>
      <c r="CN104" s="64"/>
      <c r="CO104" s="64"/>
      <c r="CP104" s="64"/>
      <c r="CQ104" s="64"/>
      <c r="CR104" s="64"/>
      <c r="CS104" s="64"/>
      <c r="CT104" s="64"/>
      <c r="CU104" s="64"/>
      <c r="CV104" s="64"/>
      <c r="CW104" s="64"/>
      <c r="CX104" s="64"/>
      <c r="CY104" s="64"/>
      <c r="CZ104" s="64"/>
      <c r="DA104" s="64"/>
      <c r="DB104" s="64"/>
      <c r="DC104" s="64"/>
      <c r="DD104" s="64"/>
      <c r="DE104" s="64"/>
      <c r="DF104" s="64"/>
      <c r="DG104" s="64"/>
      <c r="DH104" s="64"/>
      <c r="DI104" s="64"/>
      <c r="DJ104" s="64"/>
      <c r="DK104" s="64"/>
      <c r="DL104" s="64"/>
      <c r="DM104" s="64"/>
      <c r="DN104" s="64"/>
      <c r="DO104" s="64"/>
      <c r="DP104" s="64"/>
      <c r="DQ104" s="64"/>
      <c r="DR104" s="64"/>
      <c r="DS104" s="64"/>
      <c r="DT104" s="64"/>
      <c r="DU104" s="64"/>
      <c r="DV104" s="64"/>
      <c r="DW104" s="64"/>
      <c r="DX104" s="64"/>
      <c r="DY104" s="64"/>
      <c r="DZ104" s="64"/>
      <c r="EA104" s="64"/>
      <c r="EB104" s="64"/>
      <c r="EC104" s="64"/>
      <c r="ED104" s="64"/>
      <c r="EE104" s="64"/>
      <c r="EF104" s="64"/>
      <c r="EG104" s="64"/>
      <c r="EH104" s="64"/>
      <c r="EI104" s="64"/>
      <c r="EJ104" s="64"/>
      <c r="EK104" s="64"/>
      <c r="EL104" s="64"/>
      <c r="EM104" s="64"/>
      <c r="EN104" s="64"/>
      <c r="EO104" s="64"/>
      <c r="EP104" s="64"/>
      <c r="EQ104" s="64"/>
      <c r="ER104" s="64"/>
      <c r="ES104" s="64"/>
      <c r="ET104" s="64"/>
      <c r="EU104" s="64"/>
      <c r="EV104" s="64"/>
      <c r="EW104" s="64"/>
      <c r="EX104" s="64"/>
      <c r="EY104" s="64"/>
      <c r="EZ104" s="64"/>
      <c r="FA104" s="64"/>
      <c r="FB104" s="64"/>
      <c r="FC104" s="64"/>
      <c r="FD104" s="64"/>
      <c r="FE104" s="64"/>
      <c r="FF104" s="64"/>
      <c r="FG104" s="64"/>
      <c r="FH104" s="64"/>
      <c r="FI104" s="64"/>
      <c r="FJ104" s="64"/>
      <c r="FK104" s="64"/>
      <c r="FL104" s="64"/>
      <c r="FM104" s="64"/>
      <c r="FN104" s="64"/>
      <c r="FO104" s="64"/>
      <c r="FP104" s="64"/>
      <c r="FQ104" s="64"/>
      <c r="FR104" s="64"/>
      <c r="FS104" s="64"/>
      <c r="FT104" s="64"/>
      <c r="FU104" s="64"/>
      <c r="FV104" s="64"/>
      <c r="FW104" s="64"/>
      <c r="FX104" s="64"/>
      <c r="FY104" s="64"/>
      <c r="FZ104" s="64"/>
      <c r="GA104" s="64"/>
      <c r="GB104" s="64"/>
      <c r="GC104" s="64"/>
      <c r="GD104" s="64"/>
      <c r="GE104" s="64"/>
      <c r="GF104" s="64"/>
      <c r="GG104" s="64"/>
      <c r="GH104" s="64"/>
      <c r="GI104" s="64"/>
      <c r="GJ104" s="64"/>
      <c r="GK104" s="64"/>
      <c r="GL104" s="64"/>
      <c r="GM104" s="64"/>
      <c r="GN104" s="64"/>
      <c r="GO104" s="64"/>
      <c r="GP104" s="64"/>
      <c r="GQ104" s="64"/>
      <c r="GR104" s="64"/>
      <c r="GS104" s="64"/>
      <c r="GT104" s="64"/>
      <c r="GU104" s="64"/>
      <c r="GV104" s="64"/>
      <c r="GW104" s="64"/>
      <c r="GX104" s="64"/>
      <c r="GY104" s="64"/>
      <c r="GZ104" s="64"/>
      <c r="HA104" s="64"/>
      <c r="HB104" s="64"/>
      <c r="HC104" s="64"/>
      <c r="HD104" s="64"/>
      <c r="HE104" s="64"/>
      <c r="HF104" s="64"/>
      <c r="HG104" s="64"/>
      <c r="HH104" s="64"/>
      <c r="HI104" s="64"/>
      <c r="HJ104" s="64"/>
      <c r="HK104" s="64"/>
      <c r="HL104" s="64"/>
      <c r="HM104" s="64"/>
      <c r="HN104" s="64"/>
      <c r="HO104" s="64"/>
      <c r="HP104" s="64"/>
      <c r="HQ104" s="64"/>
      <c r="HR104" s="64"/>
      <c r="HS104" s="64"/>
      <c r="HT104" s="64"/>
      <c r="HU104" s="64"/>
      <c r="HV104" s="64"/>
      <c r="HW104" s="64"/>
      <c r="HX104" s="64"/>
      <c r="HY104" s="64"/>
      <c r="HZ104" s="64"/>
      <c r="IA104" s="64"/>
      <c r="IB104" s="64"/>
      <c r="IC104" s="64"/>
      <c r="ID104" s="64"/>
      <c r="IE104" s="64"/>
      <c r="IF104" s="64"/>
      <c r="IG104" s="64"/>
      <c r="IH104" s="64"/>
      <c r="II104" s="64"/>
      <c r="IJ104" s="64"/>
      <c r="IK104" s="64"/>
      <c r="IL104" s="64"/>
      <c r="IM104" s="64"/>
      <c r="IN104" s="64"/>
      <c r="IO104" s="64"/>
      <c r="IP104" s="64"/>
      <c r="IQ104" s="64"/>
      <c r="IR104" s="64"/>
      <c r="IS104" s="64"/>
      <c r="IT104" s="64"/>
      <c r="IU104" s="64"/>
      <c r="IV104" s="64"/>
    </row>
    <row r="105" spans="1:256" ht="15" customHeight="1">
      <c r="A105" s="345"/>
      <c r="B105" s="382"/>
      <c r="C105" s="383" t="s">
        <v>1355</v>
      </c>
      <c r="D105" s="360"/>
      <c r="E105" s="359"/>
      <c r="F105" s="359"/>
      <c r="G105" s="358"/>
      <c r="I105" s="1014"/>
      <c r="J105" s="1287"/>
      <c r="K105" s="1287"/>
      <c r="L105" s="1287"/>
      <c r="M105" s="1287"/>
      <c r="N105" s="1287"/>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c r="AL105" s="64"/>
      <c r="AM105" s="64"/>
      <c r="AN105" s="64"/>
      <c r="AO105" s="64"/>
      <c r="AP105" s="64"/>
      <c r="AQ105" s="64"/>
      <c r="AR105" s="64"/>
      <c r="AS105" s="64"/>
      <c r="AT105" s="64"/>
      <c r="AU105" s="64"/>
      <c r="AV105" s="64"/>
      <c r="AW105" s="64"/>
      <c r="AX105" s="64"/>
      <c r="AY105" s="64"/>
      <c r="AZ105" s="64"/>
      <c r="BA105" s="64"/>
      <c r="BB105" s="64"/>
      <c r="BC105" s="64"/>
      <c r="BD105" s="64"/>
      <c r="BE105" s="64"/>
      <c r="BF105" s="64"/>
      <c r="BG105" s="64"/>
      <c r="BH105" s="64"/>
      <c r="BI105" s="64"/>
      <c r="BJ105" s="64"/>
      <c r="BK105" s="64"/>
      <c r="BL105" s="64"/>
      <c r="BM105" s="64"/>
      <c r="BN105" s="64"/>
      <c r="BO105" s="64"/>
      <c r="BP105" s="64"/>
      <c r="BQ105" s="64"/>
      <c r="BR105" s="64"/>
      <c r="BS105" s="64"/>
      <c r="BT105" s="64"/>
      <c r="BU105" s="64"/>
      <c r="BV105" s="64"/>
      <c r="BW105" s="64"/>
      <c r="BX105" s="64"/>
      <c r="BY105" s="64"/>
      <c r="BZ105" s="64"/>
      <c r="CA105" s="64"/>
      <c r="CB105" s="64"/>
      <c r="CC105" s="64"/>
      <c r="CD105" s="64"/>
      <c r="CE105" s="64"/>
      <c r="CF105" s="64"/>
      <c r="CG105" s="64"/>
      <c r="CH105" s="64"/>
      <c r="CI105" s="64"/>
      <c r="CJ105" s="64"/>
      <c r="CK105" s="64"/>
      <c r="CL105" s="64"/>
      <c r="CM105" s="64"/>
      <c r="CN105" s="64"/>
      <c r="CO105" s="64"/>
      <c r="CP105" s="64"/>
      <c r="CQ105" s="64"/>
      <c r="CR105" s="64"/>
      <c r="CS105" s="64"/>
      <c r="CT105" s="64"/>
      <c r="CU105" s="64"/>
      <c r="CV105" s="64"/>
      <c r="CW105" s="64"/>
      <c r="CX105" s="64"/>
      <c r="CY105" s="64"/>
      <c r="CZ105" s="64"/>
      <c r="DA105" s="64"/>
      <c r="DB105" s="64"/>
      <c r="DC105" s="64"/>
      <c r="DD105" s="64"/>
      <c r="DE105" s="64"/>
      <c r="DF105" s="64"/>
      <c r="DG105" s="64"/>
      <c r="DH105" s="64"/>
      <c r="DI105" s="64"/>
      <c r="DJ105" s="64"/>
      <c r="DK105" s="64"/>
      <c r="DL105" s="64"/>
      <c r="DM105" s="64"/>
      <c r="DN105" s="64"/>
      <c r="DO105" s="64"/>
      <c r="DP105" s="64"/>
      <c r="DQ105" s="64"/>
      <c r="DR105" s="64"/>
      <c r="DS105" s="64"/>
      <c r="DT105" s="64"/>
      <c r="DU105" s="64"/>
      <c r="DV105" s="64"/>
      <c r="DW105" s="64"/>
      <c r="DX105" s="64"/>
      <c r="DY105" s="64"/>
      <c r="DZ105" s="64"/>
      <c r="EA105" s="64"/>
      <c r="EB105" s="64"/>
      <c r="EC105" s="64"/>
      <c r="ED105" s="64"/>
      <c r="EE105" s="64"/>
      <c r="EF105" s="64"/>
      <c r="EG105" s="64"/>
      <c r="EH105" s="64"/>
      <c r="EI105" s="64"/>
      <c r="EJ105" s="64"/>
      <c r="EK105" s="64"/>
      <c r="EL105" s="64"/>
      <c r="EM105" s="64"/>
      <c r="EN105" s="64"/>
      <c r="EO105" s="64"/>
      <c r="EP105" s="64"/>
      <c r="EQ105" s="64"/>
      <c r="ER105" s="64"/>
      <c r="ES105" s="64"/>
      <c r="ET105" s="64"/>
      <c r="EU105" s="64"/>
      <c r="EV105" s="64"/>
      <c r="EW105" s="64"/>
      <c r="EX105" s="64"/>
      <c r="EY105" s="64"/>
      <c r="EZ105" s="64"/>
      <c r="FA105" s="64"/>
      <c r="FB105" s="64"/>
      <c r="FC105" s="64"/>
      <c r="FD105" s="64"/>
      <c r="FE105" s="64"/>
      <c r="FF105" s="64"/>
      <c r="FG105" s="64"/>
      <c r="FH105" s="64"/>
      <c r="FI105" s="64"/>
      <c r="FJ105" s="64"/>
      <c r="FK105" s="64"/>
      <c r="FL105" s="64"/>
      <c r="FM105" s="64"/>
      <c r="FN105" s="64"/>
      <c r="FO105" s="64"/>
      <c r="FP105" s="64"/>
      <c r="FQ105" s="64"/>
      <c r="FR105" s="64"/>
      <c r="FS105" s="64"/>
      <c r="FT105" s="64"/>
      <c r="FU105" s="64"/>
      <c r="FV105" s="64"/>
      <c r="FW105" s="64"/>
      <c r="FX105" s="64"/>
      <c r="FY105" s="64"/>
      <c r="FZ105" s="64"/>
      <c r="GA105" s="64"/>
      <c r="GB105" s="64"/>
      <c r="GC105" s="64"/>
      <c r="GD105" s="64"/>
      <c r="GE105" s="64"/>
      <c r="GF105" s="64"/>
      <c r="GG105" s="64"/>
      <c r="GH105" s="64"/>
      <c r="GI105" s="64"/>
      <c r="GJ105" s="64"/>
      <c r="GK105" s="64"/>
      <c r="GL105" s="64"/>
      <c r="GM105" s="64"/>
      <c r="GN105" s="64"/>
      <c r="GO105" s="64"/>
      <c r="GP105" s="64"/>
      <c r="GQ105" s="64"/>
      <c r="GR105" s="64"/>
      <c r="GS105" s="64"/>
      <c r="GT105" s="64"/>
      <c r="GU105" s="64"/>
      <c r="GV105" s="64"/>
      <c r="GW105" s="64"/>
      <c r="GX105" s="64"/>
      <c r="GY105" s="64"/>
      <c r="GZ105" s="64"/>
      <c r="HA105" s="64"/>
      <c r="HB105" s="64"/>
      <c r="HC105" s="64"/>
      <c r="HD105" s="64"/>
      <c r="HE105" s="64"/>
      <c r="HF105" s="64"/>
      <c r="HG105" s="64"/>
      <c r="HH105" s="64"/>
      <c r="HI105" s="64"/>
      <c r="HJ105" s="64"/>
      <c r="HK105" s="64"/>
      <c r="HL105" s="64"/>
      <c r="HM105" s="64"/>
      <c r="HN105" s="64"/>
      <c r="HO105" s="64"/>
      <c r="HP105" s="64"/>
      <c r="HQ105" s="64"/>
      <c r="HR105" s="64"/>
      <c r="HS105" s="64"/>
      <c r="HT105" s="64"/>
      <c r="HU105" s="64"/>
      <c r="HV105" s="64"/>
      <c r="HW105" s="64"/>
      <c r="HX105" s="64"/>
      <c r="HY105" s="64"/>
      <c r="HZ105" s="64"/>
      <c r="IA105" s="64"/>
      <c r="IB105" s="64"/>
      <c r="IC105" s="64"/>
      <c r="ID105" s="64"/>
      <c r="IE105" s="64"/>
      <c r="IF105" s="64"/>
      <c r="IG105" s="64"/>
      <c r="IH105" s="64"/>
      <c r="II105" s="64"/>
      <c r="IJ105" s="64"/>
      <c r="IK105" s="64"/>
      <c r="IL105" s="64"/>
      <c r="IM105" s="64"/>
      <c r="IN105" s="64"/>
      <c r="IO105" s="64"/>
      <c r="IP105" s="64"/>
      <c r="IQ105" s="64"/>
      <c r="IR105" s="64"/>
      <c r="IS105" s="64"/>
      <c r="IT105" s="64"/>
      <c r="IU105" s="64"/>
      <c r="IV105" s="64"/>
    </row>
    <row r="106" spans="1:256" ht="15" customHeight="1">
      <c r="A106" s="349" t="s">
        <v>2416</v>
      </c>
      <c r="B106" s="382" t="s">
        <v>1356</v>
      </c>
      <c r="C106" s="64" t="s">
        <v>1357</v>
      </c>
      <c r="D106" s="347">
        <v>36</v>
      </c>
      <c r="E106" s="359">
        <f>Sch.36!G56</f>
        <v>1000010</v>
      </c>
      <c r="F106" s="242">
        <v>1000010</v>
      </c>
      <c r="G106" s="358">
        <f t="shared" ref="G106:G113" si="6">E106-F106</f>
        <v>0</v>
      </c>
      <c r="I106" s="1026"/>
      <c r="J106" s="1026"/>
      <c r="K106" s="1014"/>
      <c r="L106" s="1014"/>
      <c r="M106" s="1287"/>
      <c r="N106" s="1287"/>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64"/>
      <c r="CC106" s="64"/>
      <c r="CD106" s="64"/>
      <c r="CE106" s="64"/>
      <c r="CF106" s="64"/>
      <c r="CG106" s="64"/>
      <c r="CH106" s="64"/>
      <c r="CI106" s="64"/>
      <c r="CJ106" s="64"/>
      <c r="CK106" s="64"/>
      <c r="CL106" s="64"/>
      <c r="CM106" s="64"/>
      <c r="CN106" s="64"/>
      <c r="CO106" s="64"/>
      <c r="CP106" s="64"/>
      <c r="CQ106" s="64"/>
      <c r="CR106" s="64"/>
      <c r="CS106" s="64"/>
      <c r="CT106" s="64"/>
      <c r="CU106" s="64"/>
      <c r="CV106" s="64"/>
      <c r="CW106" s="64"/>
      <c r="CX106" s="64"/>
      <c r="CY106" s="64"/>
      <c r="CZ106" s="64"/>
      <c r="DA106" s="64"/>
      <c r="DB106" s="64"/>
      <c r="DC106" s="64"/>
      <c r="DD106" s="64"/>
      <c r="DE106" s="64"/>
      <c r="DF106" s="64"/>
      <c r="DG106" s="64"/>
      <c r="DH106" s="64"/>
      <c r="DI106" s="64"/>
      <c r="DJ106" s="64"/>
      <c r="DK106" s="64"/>
      <c r="DL106" s="64"/>
      <c r="DM106" s="64"/>
      <c r="DN106" s="64"/>
      <c r="DO106" s="64"/>
      <c r="DP106" s="64"/>
      <c r="DQ106" s="64"/>
      <c r="DR106" s="64"/>
      <c r="DS106" s="64"/>
      <c r="DT106" s="64"/>
      <c r="DU106" s="64"/>
      <c r="DV106" s="64"/>
      <c r="DW106" s="64"/>
      <c r="DX106" s="64"/>
      <c r="DY106" s="64"/>
      <c r="DZ106" s="64"/>
      <c r="EA106" s="64"/>
      <c r="EB106" s="64"/>
      <c r="EC106" s="64"/>
      <c r="ED106" s="64"/>
      <c r="EE106" s="64"/>
      <c r="EF106" s="64"/>
      <c r="EG106" s="64"/>
      <c r="EH106" s="64"/>
      <c r="EI106" s="64"/>
      <c r="EJ106" s="64"/>
      <c r="EK106" s="64"/>
      <c r="EL106" s="64"/>
      <c r="EM106" s="64"/>
      <c r="EN106" s="64"/>
      <c r="EO106" s="64"/>
      <c r="EP106" s="64"/>
      <c r="EQ106" s="64"/>
      <c r="ER106" s="64"/>
      <c r="ES106" s="64"/>
      <c r="ET106" s="64"/>
      <c r="EU106" s="64"/>
      <c r="EV106" s="64"/>
      <c r="EW106" s="64"/>
      <c r="EX106" s="64"/>
      <c r="EY106" s="64"/>
      <c r="EZ106" s="64"/>
      <c r="FA106" s="64"/>
      <c r="FB106" s="64"/>
      <c r="FC106" s="64"/>
      <c r="FD106" s="64"/>
      <c r="FE106" s="64"/>
      <c r="FF106" s="64"/>
      <c r="FG106" s="64"/>
      <c r="FH106" s="64"/>
      <c r="FI106" s="64"/>
      <c r="FJ106" s="64"/>
      <c r="FK106" s="64"/>
      <c r="FL106" s="64"/>
      <c r="FM106" s="64"/>
      <c r="FN106" s="64"/>
      <c r="FO106" s="64"/>
      <c r="FP106" s="64"/>
      <c r="FQ106" s="64"/>
      <c r="FR106" s="64"/>
      <c r="FS106" s="64"/>
      <c r="FT106" s="64"/>
      <c r="FU106" s="64"/>
      <c r="FV106" s="64"/>
      <c r="FW106" s="64"/>
      <c r="FX106" s="64"/>
      <c r="FY106" s="64"/>
      <c r="FZ106" s="64"/>
      <c r="GA106" s="64"/>
      <c r="GB106" s="64"/>
      <c r="GC106" s="64"/>
      <c r="GD106" s="64"/>
      <c r="GE106" s="64"/>
      <c r="GF106" s="64"/>
      <c r="GG106" s="64"/>
      <c r="GH106" s="64"/>
      <c r="GI106" s="64"/>
      <c r="GJ106" s="64"/>
      <c r="GK106" s="64"/>
      <c r="GL106" s="64"/>
      <c r="GM106" s="64"/>
      <c r="GN106" s="64"/>
      <c r="GO106" s="64"/>
      <c r="GP106" s="64"/>
      <c r="GQ106" s="64"/>
      <c r="GR106" s="64"/>
      <c r="GS106" s="64"/>
      <c r="GT106" s="64"/>
      <c r="GU106" s="64"/>
      <c r="GV106" s="64"/>
      <c r="GW106" s="64"/>
      <c r="GX106" s="64"/>
      <c r="GY106" s="64"/>
      <c r="GZ106" s="64"/>
      <c r="HA106" s="64"/>
      <c r="HB106" s="64"/>
      <c r="HC106" s="64"/>
      <c r="HD106" s="64"/>
      <c r="HE106" s="64"/>
      <c r="HF106" s="64"/>
      <c r="HG106" s="64"/>
      <c r="HH106" s="64"/>
      <c r="HI106" s="64"/>
      <c r="HJ106" s="64"/>
      <c r="HK106" s="64"/>
      <c r="HL106" s="64"/>
      <c r="HM106" s="64"/>
      <c r="HN106" s="64"/>
      <c r="HO106" s="64"/>
      <c r="HP106" s="64"/>
      <c r="HQ106" s="64"/>
      <c r="HR106" s="64"/>
      <c r="HS106" s="64"/>
      <c r="HT106" s="64"/>
      <c r="HU106" s="64"/>
      <c r="HV106" s="64"/>
      <c r="HW106" s="64"/>
      <c r="HX106" s="64"/>
      <c r="HY106" s="64"/>
      <c r="HZ106" s="64"/>
      <c r="IA106" s="64"/>
      <c r="IB106" s="64"/>
      <c r="IC106" s="64"/>
      <c r="ID106" s="64"/>
      <c r="IE106" s="64"/>
      <c r="IF106" s="64"/>
      <c r="IG106" s="64"/>
      <c r="IH106" s="64"/>
      <c r="II106" s="64"/>
      <c r="IJ106" s="64"/>
      <c r="IK106" s="64"/>
      <c r="IL106" s="64"/>
      <c r="IM106" s="64"/>
      <c r="IN106" s="64"/>
      <c r="IO106" s="64"/>
      <c r="IP106" s="64"/>
      <c r="IQ106" s="64"/>
      <c r="IR106" s="64"/>
      <c r="IS106" s="64"/>
      <c r="IT106" s="64"/>
      <c r="IU106" s="64"/>
      <c r="IV106" s="64"/>
    </row>
    <row r="107" spans="1:256" ht="15" customHeight="1">
      <c r="A107" s="349" t="s">
        <v>2420</v>
      </c>
      <c r="B107" s="382" t="s">
        <v>1358</v>
      </c>
      <c r="C107" s="64" t="s">
        <v>1359</v>
      </c>
      <c r="D107" s="347">
        <v>36</v>
      </c>
      <c r="E107" s="359">
        <f>Sch.36!G63</f>
        <v>0</v>
      </c>
      <c r="F107" s="242">
        <v>0</v>
      </c>
      <c r="G107" s="358">
        <f t="shared" si="6"/>
        <v>0</v>
      </c>
      <c r="I107" s="1026"/>
      <c r="J107" s="1026"/>
      <c r="K107" s="1287"/>
      <c r="L107" s="1014"/>
      <c r="M107" s="1287"/>
      <c r="N107" s="1287"/>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c r="AL107" s="64"/>
      <c r="AM107" s="64"/>
      <c r="AN107" s="64"/>
      <c r="AO107" s="64"/>
      <c r="AP107" s="64"/>
      <c r="AQ107" s="64"/>
      <c r="AR107" s="64"/>
      <c r="AS107" s="64"/>
      <c r="AT107" s="64"/>
      <c r="AU107" s="64"/>
      <c r="AV107" s="64"/>
      <c r="AW107" s="64"/>
      <c r="AX107" s="64"/>
      <c r="AY107" s="64"/>
      <c r="AZ107" s="64"/>
      <c r="BA107" s="64"/>
      <c r="BB107" s="64"/>
      <c r="BC107" s="64"/>
      <c r="BD107" s="64"/>
      <c r="BE107" s="64"/>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c r="CK107" s="64"/>
      <c r="CL107" s="64"/>
      <c r="CM107" s="64"/>
      <c r="CN107" s="64"/>
      <c r="CO107" s="64"/>
      <c r="CP107" s="64"/>
      <c r="CQ107" s="64"/>
      <c r="CR107" s="64"/>
      <c r="CS107" s="64"/>
      <c r="CT107" s="64"/>
      <c r="CU107" s="64"/>
      <c r="CV107" s="64"/>
      <c r="CW107" s="64"/>
      <c r="CX107" s="64"/>
      <c r="CY107" s="64"/>
      <c r="CZ107" s="64"/>
      <c r="DA107" s="64"/>
      <c r="DB107" s="64"/>
      <c r="DC107" s="64"/>
      <c r="DD107" s="64"/>
      <c r="DE107" s="64"/>
      <c r="DF107" s="64"/>
      <c r="DG107" s="64"/>
      <c r="DH107" s="64"/>
      <c r="DI107" s="64"/>
      <c r="DJ107" s="64"/>
      <c r="DK107" s="64"/>
      <c r="DL107" s="64"/>
      <c r="DM107" s="64"/>
      <c r="DN107" s="64"/>
      <c r="DO107" s="64"/>
      <c r="DP107" s="64"/>
      <c r="DQ107" s="64"/>
      <c r="DR107" s="64"/>
      <c r="DS107" s="64"/>
      <c r="DT107" s="64"/>
      <c r="DU107" s="64"/>
      <c r="DV107" s="64"/>
      <c r="DW107" s="64"/>
      <c r="DX107" s="64"/>
      <c r="DY107" s="64"/>
      <c r="DZ107" s="64"/>
      <c r="EA107" s="64"/>
      <c r="EB107" s="64"/>
      <c r="EC107" s="64"/>
      <c r="ED107" s="64"/>
      <c r="EE107" s="64"/>
      <c r="EF107" s="64"/>
      <c r="EG107" s="64"/>
      <c r="EH107" s="64"/>
      <c r="EI107" s="64"/>
      <c r="EJ107" s="64"/>
      <c r="EK107" s="64"/>
      <c r="EL107" s="64"/>
      <c r="EM107" s="64"/>
      <c r="EN107" s="64"/>
      <c r="EO107" s="64"/>
      <c r="EP107" s="64"/>
      <c r="EQ107" s="64"/>
      <c r="ER107" s="64"/>
      <c r="ES107" s="64"/>
      <c r="ET107" s="64"/>
      <c r="EU107" s="64"/>
      <c r="EV107" s="64"/>
      <c r="EW107" s="64"/>
      <c r="EX107" s="64"/>
      <c r="EY107" s="64"/>
      <c r="EZ107" s="64"/>
      <c r="FA107" s="64"/>
      <c r="FB107" s="64"/>
      <c r="FC107" s="64"/>
      <c r="FD107" s="64"/>
      <c r="FE107" s="64"/>
      <c r="FF107" s="64"/>
      <c r="FG107" s="64"/>
      <c r="FH107" s="64"/>
      <c r="FI107" s="64"/>
      <c r="FJ107" s="64"/>
      <c r="FK107" s="64"/>
      <c r="FL107" s="64"/>
      <c r="FM107" s="64"/>
      <c r="FN107" s="64"/>
      <c r="FO107" s="64"/>
      <c r="FP107" s="64"/>
      <c r="FQ107" s="64"/>
      <c r="FR107" s="64"/>
      <c r="FS107" s="64"/>
      <c r="FT107" s="64"/>
      <c r="FU107" s="64"/>
      <c r="FV107" s="64"/>
      <c r="FW107" s="64"/>
      <c r="FX107" s="64"/>
      <c r="FY107" s="64"/>
      <c r="FZ107" s="64"/>
      <c r="GA107" s="64"/>
      <c r="GB107" s="64"/>
      <c r="GC107" s="64"/>
      <c r="GD107" s="64"/>
      <c r="GE107" s="64"/>
      <c r="GF107" s="64"/>
      <c r="GG107" s="64"/>
      <c r="GH107" s="64"/>
      <c r="GI107" s="64"/>
      <c r="GJ107" s="64"/>
      <c r="GK107" s="64"/>
      <c r="GL107" s="64"/>
      <c r="GM107" s="64"/>
      <c r="GN107" s="64"/>
      <c r="GO107" s="64"/>
      <c r="GP107" s="64"/>
      <c r="GQ107" s="64"/>
      <c r="GR107" s="64"/>
      <c r="GS107" s="64"/>
      <c r="GT107" s="64"/>
      <c r="GU107" s="64"/>
      <c r="GV107" s="64"/>
      <c r="GW107" s="64"/>
      <c r="GX107" s="64"/>
      <c r="GY107" s="64"/>
      <c r="GZ107" s="64"/>
      <c r="HA107" s="64"/>
      <c r="HB107" s="64"/>
      <c r="HC107" s="64"/>
      <c r="HD107" s="64"/>
      <c r="HE107" s="64"/>
      <c r="HF107" s="64"/>
      <c r="HG107" s="64"/>
      <c r="HH107" s="64"/>
      <c r="HI107" s="64"/>
      <c r="HJ107" s="64"/>
      <c r="HK107" s="64"/>
      <c r="HL107" s="64"/>
      <c r="HM107" s="64"/>
      <c r="HN107" s="64"/>
      <c r="HO107" s="64"/>
      <c r="HP107" s="64"/>
      <c r="HQ107" s="64"/>
      <c r="HR107" s="64"/>
      <c r="HS107" s="64"/>
      <c r="HT107" s="64"/>
      <c r="HU107" s="64"/>
      <c r="HV107" s="64"/>
      <c r="HW107" s="64"/>
      <c r="HX107" s="64"/>
      <c r="HY107" s="64"/>
      <c r="HZ107" s="64"/>
      <c r="IA107" s="64"/>
      <c r="IB107" s="64"/>
      <c r="IC107" s="64"/>
      <c r="ID107" s="64"/>
      <c r="IE107" s="64"/>
      <c r="IF107" s="64"/>
      <c r="IG107" s="64"/>
      <c r="IH107" s="64"/>
      <c r="II107" s="64"/>
      <c r="IJ107" s="64"/>
      <c r="IK107" s="64"/>
      <c r="IL107" s="64"/>
      <c r="IM107" s="64"/>
      <c r="IN107" s="64"/>
      <c r="IO107" s="64"/>
      <c r="IP107" s="64"/>
      <c r="IQ107" s="64"/>
      <c r="IR107" s="64"/>
      <c r="IS107" s="64"/>
      <c r="IT107" s="64"/>
      <c r="IU107" s="64"/>
      <c r="IV107" s="64"/>
    </row>
    <row r="108" spans="1:256" ht="15" customHeight="1">
      <c r="A108" s="349" t="s">
        <v>2423</v>
      </c>
      <c r="B108" s="382" t="s">
        <v>1360</v>
      </c>
      <c r="C108" s="64" t="s">
        <v>1361</v>
      </c>
      <c r="D108" s="347">
        <v>36</v>
      </c>
      <c r="E108" s="359">
        <f>Sch.36!H56+Sch.36!H63</f>
        <v>9096695392.9799976</v>
      </c>
      <c r="F108" s="242">
        <v>9075939829</v>
      </c>
      <c r="G108" s="358">
        <f t="shared" si="6"/>
        <v>20755563.979997635</v>
      </c>
      <c r="I108" s="1026"/>
      <c r="J108" s="1026"/>
      <c r="K108" s="1014"/>
      <c r="L108" s="1014"/>
      <c r="M108" s="1287"/>
      <c r="N108" s="1287"/>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c r="CA108" s="64"/>
      <c r="CB108" s="64"/>
      <c r="CC108" s="64"/>
      <c r="CD108" s="64"/>
      <c r="CE108" s="64"/>
      <c r="CF108" s="64"/>
      <c r="CG108" s="64"/>
      <c r="CH108" s="64"/>
      <c r="CI108" s="64"/>
      <c r="CJ108" s="64"/>
      <c r="CK108" s="64"/>
      <c r="CL108" s="64"/>
      <c r="CM108" s="64"/>
      <c r="CN108" s="64"/>
      <c r="CO108" s="64"/>
      <c r="CP108" s="64"/>
      <c r="CQ108" s="64"/>
      <c r="CR108" s="64"/>
      <c r="CS108" s="64"/>
      <c r="CT108" s="64"/>
      <c r="CU108" s="64"/>
      <c r="CV108" s="64"/>
      <c r="CW108" s="64"/>
      <c r="CX108" s="64"/>
      <c r="CY108" s="64"/>
      <c r="CZ108" s="64"/>
      <c r="DA108" s="64"/>
      <c r="DB108" s="64"/>
      <c r="DC108" s="64"/>
      <c r="DD108" s="64"/>
      <c r="DE108" s="64"/>
      <c r="DF108" s="64"/>
      <c r="DG108" s="64"/>
      <c r="DH108" s="64"/>
      <c r="DI108" s="64"/>
      <c r="DJ108" s="64"/>
      <c r="DK108" s="64"/>
      <c r="DL108" s="64"/>
      <c r="DM108" s="64"/>
      <c r="DN108" s="64"/>
      <c r="DO108" s="64"/>
      <c r="DP108" s="64"/>
      <c r="DQ108" s="64"/>
      <c r="DR108" s="64"/>
      <c r="DS108" s="64"/>
      <c r="DT108" s="64"/>
      <c r="DU108" s="64"/>
      <c r="DV108" s="64"/>
      <c r="DW108" s="64"/>
      <c r="DX108" s="64"/>
      <c r="DY108" s="64"/>
      <c r="DZ108" s="64"/>
      <c r="EA108" s="64"/>
      <c r="EB108" s="64"/>
      <c r="EC108" s="64"/>
      <c r="ED108" s="64"/>
      <c r="EE108" s="64"/>
      <c r="EF108" s="64"/>
      <c r="EG108" s="64"/>
      <c r="EH108" s="64"/>
      <c r="EI108" s="64"/>
      <c r="EJ108" s="64"/>
      <c r="EK108" s="64"/>
      <c r="EL108" s="64"/>
      <c r="EM108" s="64"/>
      <c r="EN108" s="64"/>
      <c r="EO108" s="64"/>
      <c r="EP108" s="64"/>
      <c r="EQ108" s="64"/>
      <c r="ER108" s="64"/>
      <c r="ES108" s="64"/>
      <c r="ET108" s="64"/>
      <c r="EU108" s="64"/>
      <c r="EV108" s="64"/>
      <c r="EW108" s="64"/>
      <c r="EX108" s="64"/>
      <c r="EY108" s="64"/>
      <c r="EZ108" s="64"/>
      <c r="FA108" s="64"/>
      <c r="FB108" s="64"/>
      <c r="FC108" s="64"/>
      <c r="FD108" s="64"/>
      <c r="FE108" s="64"/>
      <c r="FF108" s="64"/>
      <c r="FG108" s="64"/>
      <c r="FH108" s="64"/>
      <c r="FI108" s="64"/>
      <c r="FJ108" s="64"/>
      <c r="FK108" s="64"/>
      <c r="FL108" s="64"/>
      <c r="FM108" s="64"/>
      <c r="FN108" s="64"/>
      <c r="FO108" s="64"/>
      <c r="FP108" s="64"/>
      <c r="FQ108" s="64"/>
      <c r="FR108" s="64"/>
      <c r="FS108" s="64"/>
      <c r="FT108" s="64"/>
      <c r="FU108" s="64"/>
      <c r="FV108" s="64"/>
      <c r="FW108" s="64"/>
      <c r="FX108" s="64"/>
      <c r="FY108" s="64"/>
      <c r="FZ108" s="64"/>
      <c r="GA108" s="64"/>
      <c r="GB108" s="64"/>
      <c r="GC108" s="64"/>
      <c r="GD108" s="64"/>
      <c r="GE108" s="64"/>
      <c r="GF108" s="64"/>
      <c r="GG108" s="64"/>
      <c r="GH108" s="64"/>
      <c r="GI108" s="64"/>
      <c r="GJ108" s="64"/>
      <c r="GK108" s="64"/>
      <c r="GL108" s="64"/>
      <c r="GM108" s="64"/>
      <c r="GN108" s="64"/>
      <c r="GO108" s="64"/>
      <c r="GP108" s="64"/>
      <c r="GQ108" s="64"/>
      <c r="GR108" s="64"/>
      <c r="GS108" s="64"/>
      <c r="GT108" s="64"/>
      <c r="GU108" s="64"/>
      <c r="GV108" s="64"/>
      <c r="GW108" s="64"/>
      <c r="GX108" s="64"/>
      <c r="GY108" s="64"/>
      <c r="GZ108" s="64"/>
      <c r="HA108" s="64"/>
      <c r="HB108" s="64"/>
      <c r="HC108" s="64"/>
      <c r="HD108" s="64"/>
      <c r="HE108" s="64"/>
      <c r="HF108" s="64"/>
      <c r="HG108" s="64"/>
      <c r="HH108" s="64"/>
      <c r="HI108" s="64"/>
      <c r="HJ108" s="64"/>
      <c r="HK108" s="64"/>
      <c r="HL108" s="64"/>
      <c r="HM108" s="64"/>
      <c r="HN108" s="64"/>
      <c r="HO108" s="64"/>
      <c r="HP108" s="64"/>
      <c r="HQ108" s="64"/>
      <c r="HR108" s="64"/>
      <c r="HS108" s="64"/>
      <c r="HT108" s="64"/>
      <c r="HU108" s="64"/>
      <c r="HV108" s="64"/>
      <c r="HW108" s="64"/>
      <c r="HX108" s="64"/>
      <c r="HY108" s="64"/>
      <c r="HZ108" s="64"/>
      <c r="IA108" s="64"/>
      <c r="IB108" s="64"/>
      <c r="IC108" s="64"/>
      <c r="ID108" s="64"/>
      <c r="IE108" s="64"/>
      <c r="IF108" s="64"/>
      <c r="IG108" s="64"/>
      <c r="IH108" s="64"/>
      <c r="II108" s="64"/>
      <c r="IJ108" s="64"/>
      <c r="IK108" s="64"/>
      <c r="IL108" s="64"/>
      <c r="IM108" s="64"/>
      <c r="IN108" s="64"/>
      <c r="IO108" s="64"/>
      <c r="IP108" s="64"/>
      <c r="IQ108" s="64"/>
      <c r="IR108" s="64"/>
      <c r="IS108" s="64"/>
      <c r="IT108" s="64"/>
      <c r="IU108" s="64"/>
      <c r="IV108" s="64"/>
    </row>
    <row r="109" spans="1:256" ht="15" customHeight="1">
      <c r="A109" s="349" t="s">
        <v>2426</v>
      </c>
      <c r="B109" s="382" t="s">
        <v>1362</v>
      </c>
      <c r="C109" s="64" t="s">
        <v>1363</v>
      </c>
      <c r="D109" s="347">
        <v>36</v>
      </c>
      <c r="E109" s="359">
        <f>Sch.36!J56</f>
        <v>0</v>
      </c>
      <c r="F109" s="242">
        <v>0</v>
      </c>
      <c r="G109" s="358">
        <f t="shared" si="6"/>
        <v>0</v>
      </c>
      <c r="I109" s="1026"/>
      <c r="J109" s="1026"/>
      <c r="K109" s="1287"/>
      <c r="L109" s="1014"/>
      <c r="M109" s="1287"/>
      <c r="N109" s="1287"/>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c r="AL109" s="64"/>
      <c r="AM109" s="64"/>
      <c r="AN109" s="64"/>
      <c r="AO109" s="64"/>
      <c r="AP109" s="64"/>
      <c r="AQ109" s="64"/>
      <c r="AR109" s="64"/>
      <c r="AS109" s="64"/>
      <c r="AT109" s="64"/>
      <c r="AU109" s="64"/>
      <c r="AV109" s="64"/>
      <c r="AW109" s="64"/>
      <c r="AX109" s="64"/>
      <c r="AY109" s="64"/>
      <c r="AZ109" s="64"/>
      <c r="BA109" s="64"/>
      <c r="BB109" s="64"/>
      <c r="BC109" s="64"/>
      <c r="BD109" s="64"/>
      <c r="BE109" s="64"/>
      <c r="BF109" s="64"/>
      <c r="BG109" s="64"/>
      <c r="BH109" s="64"/>
      <c r="BI109" s="64"/>
      <c r="BJ109" s="64"/>
      <c r="BK109" s="64"/>
      <c r="BL109" s="64"/>
      <c r="BM109" s="64"/>
      <c r="BN109" s="64"/>
      <c r="BO109" s="64"/>
      <c r="BP109" s="64"/>
      <c r="BQ109" s="64"/>
      <c r="BR109" s="64"/>
      <c r="BS109" s="64"/>
      <c r="BT109" s="64"/>
      <c r="BU109" s="64"/>
      <c r="BV109" s="64"/>
      <c r="BW109" s="64"/>
      <c r="BX109" s="64"/>
      <c r="BY109" s="64"/>
      <c r="BZ109" s="64"/>
      <c r="CA109" s="64"/>
      <c r="CB109" s="64"/>
      <c r="CC109" s="64"/>
      <c r="CD109" s="64"/>
      <c r="CE109" s="64"/>
      <c r="CF109" s="64"/>
      <c r="CG109" s="64"/>
      <c r="CH109" s="64"/>
      <c r="CI109" s="64"/>
      <c r="CJ109" s="64"/>
      <c r="CK109" s="64"/>
      <c r="CL109" s="64"/>
      <c r="CM109" s="64"/>
      <c r="CN109" s="64"/>
      <c r="CO109" s="64"/>
      <c r="CP109" s="64"/>
      <c r="CQ109" s="64"/>
      <c r="CR109" s="64"/>
      <c r="CS109" s="64"/>
      <c r="CT109" s="64"/>
      <c r="CU109" s="64"/>
      <c r="CV109" s="64"/>
      <c r="CW109" s="64"/>
      <c r="CX109" s="64"/>
      <c r="CY109" s="64"/>
      <c r="CZ109" s="64"/>
      <c r="DA109" s="64"/>
      <c r="DB109" s="64"/>
      <c r="DC109" s="64"/>
      <c r="DD109" s="64"/>
      <c r="DE109" s="64"/>
      <c r="DF109" s="64"/>
      <c r="DG109" s="64"/>
      <c r="DH109" s="64"/>
      <c r="DI109" s="64"/>
      <c r="DJ109" s="64"/>
      <c r="DK109" s="64"/>
      <c r="DL109" s="64"/>
      <c r="DM109" s="64"/>
      <c r="DN109" s="64"/>
      <c r="DO109" s="64"/>
      <c r="DP109" s="64"/>
      <c r="DQ109" s="64"/>
      <c r="DR109" s="64"/>
      <c r="DS109" s="64"/>
      <c r="DT109" s="64"/>
      <c r="DU109" s="64"/>
      <c r="DV109" s="64"/>
      <c r="DW109" s="64"/>
      <c r="DX109" s="64"/>
      <c r="DY109" s="64"/>
      <c r="DZ109" s="64"/>
      <c r="EA109" s="64"/>
      <c r="EB109" s="64"/>
      <c r="EC109" s="64"/>
      <c r="ED109" s="64"/>
      <c r="EE109" s="64"/>
      <c r="EF109" s="64"/>
      <c r="EG109" s="64"/>
      <c r="EH109" s="64"/>
      <c r="EI109" s="64"/>
      <c r="EJ109" s="64"/>
      <c r="EK109" s="64"/>
      <c r="EL109" s="64"/>
      <c r="EM109" s="64"/>
      <c r="EN109" s="64"/>
      <c r="EO109" s="64"/>
      <c r="EP109" s="64"/>
      <c r="EQ109" s="64"/>
      <c r="ER109" s="64"/>
      <c r="ES109" s="64"/>
      <c r="ET109" s="64"/>
      <c r="EU109" s="64"/>
      <c r="EV109" s="64"/>
      <c r="EW109" s="64"/>
      <c r="EX109" s="64"/>
      <c r="EY109" s="64"/>
      <c r="EZ109" s="64"/>
      <c r="FA109" s="64"/>
      <c r="FB109" s="64"/>
      <c r="FC109" s="64"/>
      <c r="FD109" s="64"/>
      <c r="FE109" s="64"/>
      <c r="FF109" s="64"/>
      <c r="FG109" s="64"/>
      <c r="FH109" s="64"/>
      <c r="FI109" s="64"/>
      <c r="FJ109" s="64"/>
      <c r="FK109" s="64"/>
      <c r="FL109" s="64"/>
      <c r="FM109" s="64"/>
      <c r="FN109" s="64"/>
      <c r="FO109" s="64"/>
      <c r="FP109" s="64"/>
      <c r="FQ109" s="64"/>
      <c r="FR109" s="64"/>
      <c r="FS109" s="64"/>
      <c r="FT109" s="64"/>
      <c r="FU109" s="64"/>
      <c r="FV109" s="64"/>
      <c r="FW109" s="64"/>
      <c r="FX109" s="64"/>
      <c r="FY109" s="64"/>
      <c r="FZ109" s="64"/>
      <c r="GA109" s="64"/>
      <c r="GB109" s="64"/>
      <c r="GC109" s="64"/>
      <c r="GD109" s="64"/>
      <c r="GE109" s="64"/>
      <c r="GF109" s="64"/>
      <c r="GG109" s="64"/>
      <c r="GH109" s="64"/>
      <c r="GI109" s="64"/>
      <c r="GJ109" s="64"/>
      <c r="GK109" s="64"/>
      <c r="GL109" s="64"/>
      <c r="GM109" s="64"/>
      <c r="GN109" s="64"/>
      <c r="GO109" s="64"/>
      <c r="GP109" s="64"/>
      <c r="GQ109" s="64"/>
      <c r="GR109" s="64"/>
      <c r="GS109" s="64"/>
      <c r="GT109" s="64"/>
      <c r="GU109" s="64"/>
      <c r="GV109" s="64"/>
      <c r="GW109" s="64"/>
      <c r="GX109" s="64"/>
      <c r="GY109" s="64"/>
      <c r="GZ109" s="64"/>
      <c r="HA109" s="64"/>
      <c r="HB109" s="64"/>
      <c r="HC109" s="64"/>
      <c r="HD109" s="64"/>
      <c r="HE109" s="64"/>
      <c r="HF109" s="64"/>
      <c r="HG109" s="64"/>
      <c r="HH109" s="64"/>
      <c r="HI109" s="64"/>
      <c r="HJ109" s="64"/>
      <c r="HK109" s="64"/>
      <c r="HL109" s="64"/>
      <c r="HM109" s="64"/>
      <c r="HN109" s="64"/>
      <c r="HO109" s="64"/>
      <c r="HP109" s="64"/>
      <c r="HQ109" s="64"/>
      <c r="HR109" s="64"/>
      <c r="HS109" s="64"/>
      <c r="HT109" s="64"/>
      <c r="HU109" s="64"/>
      <c r="HV109" s="64"/>
      <c r="HW109" s="64"/>
      <c r="HX109" s="64"/>
      <c r="HY109" s="64"/>
      <c r="HZ109" s="64"/>
      <c r="IA109" s="64"/>
      <c r="IB109" s="64"/>
      <c r="IC109" s="64"/>
      <c r="ID109" s="64"/>
      <c r="IE109" s="64"/>
      <c r="IF109" s="64"/>
      <c r="IG109" s="64"/>
      <c r="IH109" s="64"/>
      <c r="II109" s="64"/>
      <c r="IJ109" s="64"/>
      <c r="IK109" s="64"/>
      <c r="IL109" s="64"/>
      <c r="IM109" s="64"/>
      <c r="IN109" s="64"/>
      <c r="IO109" s="64"/>
      <c r="IP109" s="64"/>
      <c r="IQ109" s="64"/>
      <c r="IR109" s="64"/>
      <c r="IS109" s="64"/>
      <c r="IT109" s="64"/>
      <c r="IU109" s="64"/>
      <c r="IV109" s="64"/>
    </row>
    <row r="110" spans="1:256" ht="15" customHeight="1">
      <c r="A110" s="349" t="s">
        <v>1849</v>
      </c>
      <c r="B110" s="382" t="s">
        <v>1364</v>
      </c>
      <c r="C110" s="64" t="s">
        <v>1365</v>
      </c>
      <c r="D110" s="347" t="s">
        <v>2499</v>
      </c>
      <c r="E110" s="242">
        <v>0</v>
      </c>
      <c r="F110" s="242">
        <v>0</v>
      </c>
      <c r="G110" s="358">
        <f t="shared" si="6"/>
        <v>0</v>
      </c>
      <c r="I110" s="1014"/>
      <c r="J110" s="1026"/>
      <c r="K110" s="1014"/>
      <c r="L110" s="1287"/>
      <c r="M110" s="1287"/>
      <c r="N110" s="1287"/>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c r="AL110" s="64"/>
      <c r="AM110" s="64"/>
      <c r="AN110" s="64"/>
      <c r="AO110" s="64"/>
      <c r="AP110" s="64"/>
      <c r="AQ110" s="64"/>
      <c r="AR110" s="64"/>
      <c r="AS110" s="64"/>
      <c r="AT110" s="64"/>
      <c r="AU110" s="64"/>
      <c r="AV110" s="64"/>
      <c r="AW110" s="64"/>
      <c r="AX110" s="64"/>
      <c r="AY110" s="64"/>
      <c r="AZ110" s="64"/>
      <c r="BA110" s="64"/>
      <c r="BB110" s="64"/>
      <c r="BC110" s="64"/>
      <c r="BD110" s="64"/>
      <c r="BE110" s="64"/>
      <c r="BF110" s="64"/>
      <c r="BG110" s="64"/>
      <c r="BH110" s="64"/>
      <c r="BI110" s="64"/>
      <c r="BJ110" s="64"/>
      <c r="BK110" s="64"/>
      <c r="BL110" s="64"/>
      <c r="BM110" s="64"/>
      <c r="BN110" s="64"/>
      <c r="BO110" s="64"/>
      <c r="BP110" s="64"/>
      <c r="BQ110" s="64"/>
      <c r="BR110" s="64"/>
      <c r="BS110" s="64"/>
      <c r="BT110" s="64"/>
      <c r="BU110" s="64"/>
      <c r="BV110" s="64"/>
      <c r="BW110" s="64"/>
      <c r="BX110" s="64"/>
      <c r="BY110" s="64"/>
      <c r="BZ110" s="64"/>
      <c r="CA110" s="64"/>
      <c r="CB110" s="64"/>
      <c r="CC110" s="64"/>
      <c r="CD110" s="64"/>
      <c r="CE110" s="64"/>
      <c r="CF110" s="64"/>
      <c r="CG110" s="64"/>
      <c r="CH110" s="64"/>
      <c r="CI110" s="64"/>
      <c r="CJ110" s="64"/>
      <c r="CK110" s="64"/>
      <c r="CL110" s="64"/>
      <c r="CM110" s="64"/>
      <c r="CN110" s="64"/>
      <c r="CO110" s="64"/>
      <c r="CP110" s="64"/>
      <c r="CQ110" s="64"/>
      <c r="CR110" s="64"/>
      <c r="CS110" s="64"/>
      <c r="CT110" s="64"/>
      <c r="CU110" s="64"/>
      <c r="CV110" s="64"/>
      <c r="CW110" s="64"/>
      <c r="CX110" s="64"/>
      <c r="CY110" s="64"/>
      <c r="CZ110" s="64"/>
      <c r="DA110" s="64"/>
      <c r="DB110" s="64"/>
      <c r="DC110" s="64"/>
      <c r="DD110" s="64"/>
      <c r="DE110" s="64"/>
      <c r="DF110" s="64"/>
      <c r="DG110" s="64"/>
      <c r="DH110" s="64"/>
      <c r="DI110" s="64"/>
      <c r="DJ110" s="64"/>
      <c r="DK110" s="64"/>
      <c r="DL110" s="64"/>
      <c r="DM110" s="64"/>
      <c r="DN110" s="64"/>
      <c r="DO110" s="64"/>
      <c r="DP110" s="64"/>
      <c r="DQ110" s="64"/>
      <c r="DR110" s="64"/>
      <c r="DS110" s="64"/>
      <c r="DT110" s="64"/>
      <c r="DU110" s="64"/>
      <c r="DV110" s="64"/>
      <c r="DW110" s="64"/>
      <c r="DX110" s="64"/>
      <c r="DY110" s="64"/>
      <c r="DZ110" s="64"/>
      <c r="EA110" s="64"/>
      <c r="EB110" s="64"/>
      <c r="EC110" s="64"/>
      <c r="ED110" s="64"/>
      <c r="EE110" s="64"/>
      <c r="EF110" s="64"/>
      <c r="EG110" s="64"/>
      <c r="EH110" s="64"/>
      <c r="EI110" s="64"/>
      <c r="EJ110" s="64"/>
      <c r="EK110" s="64"/>
      <c r="EL110" s="64"/>
      <c r="EM110" s="64"/>
      <c r="EN110" s="64"/>
      <c r="EO110" s="64"/>
      <c r="EP110" s="64"/>
      <c r="EQ110" s="64"/>
      <c r="ER110" s="64"/>
      <c r="ES110" s="64"/>
      <c r="ET110" s="64"/>
      <c r="EU110" s="64"/>
      <c r="EV110" s="64"/>
      <c r="EW110" s="64"/>
      <c r="EX110" s="64"/>
      <c r="EY110" s="64"/>
      <c r="EZ110" s="64"/>
      <c r="FA110" s="64"/>
      <c r="FB110" s="64"/>
      <c r="FC110" s="64"/>
      <c r="FD110" s="64"/>
      <c r="FE110" s="64"/>
      <c r="FF110" s="64"/>
      <c r="FG110" s="64"/>
      <c r="FH110" s="64"/>
      <c r="FI110" s="64"/>
      <c r="FJ110" s="64"/>
      <c r="FK110" s="64"/>
      <c r="FL110" s="64"/>
      <c r="FM110" s="64"/>
      <c r="FN110" s="64"/>
      <c r="FO110" s="64"/>
      <c r="FP110" s="64"/>
      <c r="FQ110" s="64"/>
      <c r="FR110" s="64"/>
      <c r="FS110" s="64"/>
      <c r="FT110" s="64"/>
      <c r="FU110" s="64"/>
      <c r="FV110" s="64"/>
      <c r="FW110" s="64"/>
      <c r="FX110" s="64"/>
      <c r="FY110" s="64"/>
      <c r="FZ110" s="64"/>
      <c r="GA110" s="64"/>
      <c r="GB110" s="64"/>
      <c r="GC110" s="64"/>
      <c r="GD110" s="64"/>
      <c r="GE110" s="64"/>
      <c r="GF110" s="64"/>
      <c r="GG110" s="64"/>
      <c r="GH110" s="64"/>
      <c r="GI110" s="64"/>
      <c r="GJ110" s="64"/>
      <c r="GK110" s="64"/>
      <c r="GL110" s="64"/>
      <c r="GM110" s="64"/>
      <c r="GN110" s="64"/>
      <c r="GO110" s="64"/>
      <c r="GP110" s="64"/>
      <c r="GQ110" s="64"/>
      <c r="GR110" s="64"/>
      <c r="GS110" s="64"/>
      <c r="GT110" s="64"/>
      <c r="GU110" s="64"/>
      <c r="GV110" s="64"/>
      <c r="GW110" s="64"/>
      <c r="GX110" s="64"/>
      <c r="GY110" s="64"/>
      <c r="GZ110" s="64"/>
      <c r="HA110" s="64"/>
      <c r="HB110" s="64"/>
      <c r="HC110" s="64"/>
      <c r="HD110" s="64"/>
      <c r="HE110" s="64"/>
      <c r="HF110" s="64"/>
      <c r="HG110" s="64"/>
      <c r="HH110" s="64"/>
      <c r="HI110" s="64"/>
      <c r="HJ110" s="64"/>
      <c r="HK110" s="64"/>
      <c r="HL110" s="64"/>
      <c r="HM110" s="64"/>
      <c r="HN110" s="64"/>
      <c r="HO110" s="64"/>
      <c r="HP110" s="64"/>
      <c r="HQ110" s="64"/>
      <c r="HR110" s="64"/>
      <c r="HS110" s="64"/>
      <c r="HT110" s="64"/>
      <c r="HU110" s="64"/>
      <c r="HV110" s="64"/>
      <c r="HW110" s="64"/>
      <c r="HX110" s="64"/>
      <c r="HY110" s="64"/>
      <c r="HZ110" s="64"/>
      <c r="IA110" s="64"/>
      <c r="IB110" s="64"/>
      <c r="IC110" s="64"/>
      <c r="ID110" s="64"/>
      <c r="IE110" s="64"/>
      <c r="IF110" s="64"/>
      <c r="IG110" s="64"/>
      <c r="IH110" s="64"/>
      <c r="II110" s="64"/>
      <c r="IJ110" s="64"/>
      <c r="IK110" s="64"/>
      <c r="IL110" s="64"/>
      <c r="IM110" s="64"/>
      <c r="IN110" s="64"/>
      <c r="IO110" s="64"/>
      <c r="IP110" s="64"/>
      <c r="IQ110" s="64"/>
      <c r="IR110" s="64"/>
      <c r="IS110" s="64"/>
      <c r="IT110" s="64"/>
      <c r="IU110" s="64"/>
      <c r="IV110" s="64"/>
    </row>
    <row r="111" spans="1:256" ht="15" customHeight="1">
      <c r="A111" s="349" t="s">
        <v>1851</v>
      </c>
      <c r="B111" s="382" t="s">
        <v>1366</v>
      </c>
      <c r="C111" s="64" t="s">
        <v>1367</v>
      </c>
      <c r="D111" s="347" t="s">
        <v>361</v>
      </c>
      <c r="E111" s="359">
        <f>Sch.12!H90</f>
        <v>0</v>
      </c>
      <c r="F111" s="359">
        <f>+Sch.12!J90</f>
        <v>0</v>
      </c>
      <c r="G111" s="358">
        <f t="shared" si="6"/>
        <v>0</v>
      </c>
      <c r="I111" s="1014"/>
      <c r="J111" s="1287"/>
      <c r="K111" s="1287"/>
      <c r="L111" s="1287"/>
      <c r="M111" s="1287"/>
      <c r="N111" s="1287"/>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c r="AL111" s="64"/>
      <c r="AM111" s="64"/>
      <c r="AN111" s="64"/>
      <c r="AO111" s="64"/>
      <c r="AP111" s="64"/>
      <c r="AQ111" s="64"/>
      <c r="AR111" s="64"/>
      <c r="AS111" s="64"/>
      <c r="AT111" s="64"/>
      <c r="AU111" s="64"/>
      <c r="AV111" s="64"/>
      <c r="AW111" s="64"/>
      <c r="AX111" s="64"/>
      <c r="AY111" s="64"/>
      <c r="AZ111" s="64"/>
      <c r="BA111" s="64"/>
      <c r="BB111" s="64"/>
      <c r="BC111" s="64"/>
      <c r="BD111" s="64"/>
      <c r="BE111" s="64"/>
      <c r="BF111" s="64"/>
      <c r="BG111" s="64"/>
      <c r="BH111" s="64"/>
      <c r="BI111" s="64"/>
      <c r="BJ111" s="64"/>
      <c r="BK111" s="64"/>
      <c r="BL111" s="64"/>
      <c r="BM111" s="64"/>
      <c r="BN111" s="64"/>
      <c r="BO111" s="64"/>
      <c r="BP111" s="64"/>
      <c r="BQ111" s="64"/>
      <c r="BR111" s="64"/>
      <c r="BS111" s="64"/>
      <c r="BT111" s="64"/>
      <c r="BU111" s="64"/>
      <c r="BV111" s="64"/>
      <c r="BW111" s="64"/>
      <c r="BX111" s="64"/>
      <c r="BY111" s="64"/>
      <c r="BZ111" s="64"/>
      <c r="CA111" s="64"/>
      <c r="CB111" s="64"/>
      <c r="CC111" s="64"/>
      <c r="CD111" s="64"/>
      <c r="CE111" s="64"/>
      <c r="CF111" s="64"/>
      <c r="CG111" s="64"/>
      <c r="CH111" s="64"/>
      <c r="CI111" s="64"/>
      <c r="CJ111" s="64"/>
      <c r="CK111" s="64"/>
      <c r="CL111" s="64"/>
      <c r="CM111" s="64"/>
      <c r="CN111" s="64"/>
      <c r="CO111" s="64"/>
      <c r="CP111" s="64"/>
      <c r="CQ111" s="64"/>
      <c r="CR111" s="64"/>
      <c r="CS111" s="64"/>
      <c r="CT111" s="64"/>
      <c r="CU111" s="64"/>
      <c r="CV111" s="64"/>
      <c r="CW111" s="64"/>
      <c r="CX111" s="64"/>
      <c r="CY111" s="64"/>
      <c r="CZ111" s="64"/>
      <c r="DA111" s="64"/>
      <c r="DB111" s="64"/>
      <c r="DC111" s="64"/>
      <c r="DD111" s="64"/>
      <c r="DE111" s="64"/>
      <c r="DF111" s="64"/>
      <c r="DG111" s="64"/>
      <c r="DH111" s="64"/>
      <c r="DI111" s="64"/>
      <c r="DJ111" s="64"/>
      <c r="DK111" s="64"/>
      <c r="DL111" s="64"/>
      <c r="DM111" s="64"/>
      <c r="DN111" s="64"/>
      <c r="DO111" s="64"/>
      <c r="DP111" s="64"/>
      <c r="DQ111" s="64"/>
      <c r="DR111" s="64"/>
      <c r="DS111" s="64"/>
      <c r="DT111" s="64"/>
      <c r="DU111" s="64"/>
      <c r="DV111" s="64"/>
      <c r="DW111" s="64"/>
      <c r="DX111" s="64"/>
      <c r="DY111" s="64"/>
      <c r="DZ111" s="64"/>
      <c r="EA111" s="64"/>
      <c r="EB111" s="64"/>
      <c r="EC111" s="64"/>
      <c r="ED111" s="64"/>
      <c r="EE111" s="64"/>
      <c r="EF111" s="64"/>
      <c r="EG111" s="64"/>
      <c r="EH111" s="64"/>
      <c r="EI111" s="64"/>
      <c r="EJ111" s="64"/>
      <c r="EK111" s="64"/>
      <c r="EL111" s="64"/>
      <c r="EM111" s="64"/>
      <c r="EN111" s="64"/>
      <c r="EO111" s="64"/>
      <c r="EP111" s="64"/>
      <c r="EQ111" s="64"/>
      <c r="ER111" s="64"/>
      <c r="ES111" s="64"/>
      <c r="ET111" s="64"/>
      <c r="EU111" s="64"/>
      <c r="EV111" s="64"/>
      <c r="EW111" s="64"/>
      <c r="EX111" s="64"/>
      <c r="EY111" s="64"/>
      <c r="EZ111" s="64"/>
      <c r="FA111" s="64"/>
      <c r="FB111" s="64"/>
      <c r="FC111" s="64"/>
      <c r="FD111" s="64"/>
      <c r="FE111" s="64"/>
      <c r="FF111" s="64"/>
      <c r="FG111" s="64"/>
      <c r="FH111" s="64"/>
      <c r="FI111" s="64"/>
      <c r="FJ111" s="64"/>
      <c r="FK111" s="64"/>
      <c r="FL111" s="64"/>
      <c r="FM111" s="64"/>
      <c r="FN111" s="64"/>
      <c r="FO111" s="64"/>
      <c r="FP111" s="64"/>
      <c r="FQ111" s="64"/>
      <c r="FR111" s="64"/>
      <c r="FS111" s="64"/>
      <c r="FT111" s="64"/>
      <c r="FU111" s="64"/>
      <c r="FV111" s="64"/>
      <c r="FW111" s="64"/>
      <c r="FX111" s="64"/>
      <c r="FY111" s="64"/>
      <c r="FZ111" s="64"/>
      <c r="GA111" s="64"/>
      <c r="GB111" s="64"/>
      <c r="GC111" s="64"/>
      <c r="GD111" s="64"/>
      <c r="GE111" s="64"/>
      <c r="GF111" s="64"/>
      <c r="GG111" s="64"/>
      <c r="GH111" s="64"/>
      <c r="GI111" s="64"/>
      <c r="GJ111" s="64"/>
      <c r="GK111" s="64"/>
      <c r="GL111" s="64"/>
      <c r="GM111" s="64"/>
      <c r="GN111" s="64"/>
      <c r="GO111" s="64"/>
      <c r="GP111" s="64"/>
      <c r="GQ111" s="64"/>
      <c r="GR111" s="64"/>
      <c r="GS111" s="64"/>
      <c r="GT111" s="64"/>
      <c r="GU111" s="64"/>
      <c r="GV111" s="64"/>
      <c r="GW111" s="64"/>
      <c r="GX111" s="64"/>
      <c r="GY111" s="64"/>
      <c r="GZ111" s="64"/>
      <c r="HA111" s="64"/>
      <c r="HB111" s="64"/>
      <c r="HC111" s="64"/>
      <c r="HD111" s="64"/>
      <c r="HE111" s="64"/>
      <c r="HF111" s="64"/>
      <c r="HG111" s="64"/>
      <c r="HH111" s="64"/>
      <c r="HI111" s="64"/>
      <c r="HJ111" s="64"/>
      <c r="HK111" s="64"/>
      <c r="HL111" s="64"/>
      <c r="HM111" s="64"/>
      <c r="HN111" s="64"/>
      <c r="HO111" s="64"/>
      <c r="HP111" s="64"/>
      <c r="HQ111" s="64"/>
      <c r="HR111" s="64"/>
      <c r="HS111" s="64"/>
      <c r="HT111" s="64"/>
      <c r="HU111" s="64"/>
      <c r="HV111" s="64"/>
      <c r="HW111" s="64"/>
      <c r="HX111" s="64"/>
      <c r="HY111" s="64"/>
      <c r="HZ111" s="64"/>
      <c r="IA111" s="64"/>
      <c r="IB111" s="64"/>
      <c r="IC111" s="64"/>
      <c r="ID111" s="64"/>
      <c r="IE111" s="64"/>
      <c r="IF111" s="64"/>
      <c r="IG111" s="64"/>
      <c r="IH111" s="64"/>
      <c r="II111" s="64"/>
      <c r="IJ111" s="64"/>
      <c r="IK111" s="64"/>
      <c r="IL111" s="64"/>
      <c r="IM111" s="64"/>
      <c r="IN111" s="64"/>
      <c r="IO111" s="64"/>
      <c r="IP111" s="64"/>
      <c r="IQ111" s="64"/>
      <c r="IR111" s="64"/>
      <c r="IS111" s="64"/>
      <c r="IT111" s="64"/>
      <c r="IU111" s="64"/>
      <c r="IV111" s="64"/>
    </row>
    <row r="112" spans="1:256" ht="15" customHeight="1">
      <c r="A112" s="349" t="s">
        <v>1852</v>
      </c>
      <c r="B112" s="382" t="s">
        <v>1368</v>
      </c>
      <c r="C112" s="64" t="s">
        <v>1369</v>
      </c>
      <c r="D112" s="347" t="s">
        <v>361</v>
      </c>
      <c r="E112" s="359">
        <f>+Sch.12!H99</f>
        <v>587159892.46000004</v>
      </c>
      <c r="F112" s="359">
        <f>+Sch.12!J99</f>
        <v>368583625</v>
      </c>
      <c r="G112" s="358">
        <f t="shared" si="6"/>
        <v>218576267.46000004</v>
      </c>
      <c r="I112" s="1014"/>
      <c r="J112" s="1287"/>
      <c r="K112" s="1287"/>
      <c r="L112" s="1287"/>
      <c r="M112" s="1014"/>
      <c r="N112" s="1287"/>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c r="AL112" s="64"/>
      <c r="AM112" s="64"/>
      <c r="AN112" s="64"/>
      <c r="AO112" s="64"/>
      <c r="AP112" s="64"/>
      <c r="AQ112" s="64"/>
      <c r="AR112" s="64"/>
      <c r="AS112" s="64"/>
      <c r="AT112" s="64"/>
      <c r="AU112" s="64"/>
      <c r="AV112" s="64"/>
      <c r="AW112" s="64"/>
      <c r="AX112" s="64"/>
      <c r="AY112" s="64"/>
      <c r="AZ112" s="64"/>
      <c r="BA112" s="64"/>
      <c r="BB112" s="64"/>
      <c r="BC112" s="64"/>
      <c r="BD112" s="64"/>
      <c r="BE112" s="64"/>
      <c r="BF112" s="64"/>
      <c r="BG112" s="64"/>
      <c r="BH112" s="64"/>
      <c r="BI112" s="64"/>
      <c r="BJ112" s="64"/>
      <c r="BK112" s="64"/>
      <c r="BL112" s="64"/>
      <c r="BM112" s="64"/>
      <c r="BN112" s="64"/>
      <c r="BO112" s="64"/>
      <c r="BP112" s="64"/>
      <c r="BQ112" s="64"/>
      <c r="BR112" s="64"/>
      <c r="BS112" s="64"/>
      <c r="BT112" s="64"/>
      <c r="BU112" s="64"/>
      <c r="BV112" s="64"/>
      <c r="BW112" s="64"/>
      <c r="BX112" s="64"/>
      <c r="BY112" s="64"/>
      <c r="BZ112" s="64"/>
      <c r="CA112" s="64"/>
      <c r="CB112" s="64"/>
      <c r="CC112" s="64"/>
      <c r="CD112" s="64"/>
      <c r="CE112" s="64"/>
      <c r="CF112" s="64"/>
      <c r="CG112" s="64"/>
      <c r="CH112" s="64"/>
      <c r="CI112" s="64"/>
      <c r="CJ112" s="64"/>
      <c r="CK112" s="64"/>
      <c r="CL112" s="64"/>
      <c r="CM112" s="64"/>
      <c r="CN112" s="64"/>
      <c r="CO112" s="64"/>
      <c r="CP112" s="64"/>
      <c r="CQ112" s="64"/>
      <c r="CR112" s="64"/>
      <c r="CS112" s="64"/>
      <c r="CT112" s="64"/>
      <c r="CU112" s="64"/>
      <c r="CV112" s="64"/>
      <c r="CW112" s="64"/>
      <c r="CX112" s="64"/>
      <c r="CY112" s="64"/>
      <c r="CZ112" s="64"/>
      <c r="DA112" s="64"/>
      <c r="DB112" s="64"/>
      <c r="DC112" s="64"/>
      <c r="DD112" s="64"/>
      <c r="DE112" s="64"/>
      <c r="DF112" s="64"/>
      <c r="DG112" s="64"/>
      <c r="DH112" s="64"/>
      <c r="DI112" s="64"/>
      <c r="DJ112" s="64"/>
      <c r="DK112" s="64"/>
      <c r="DL112" s="64"/>
      <c r="DM112" s="64"/>
      <c r="DN112" s="64"/>
      <c r="DO112" s="64"/>
      <c r="DP112" s="64"/>
      <c r="DQ112" s="64"/>
      <c r="DR112" s="64"/>
      <c r="DS112" s="64"/>
      <c r="DT112" s="64"/>
      <c r="DU112" s="64"/>
      <c r="DV112" s="64"/>
      <c r="DW112" s="64"/>
      <c r="DX112" s="64"/>
      <c r="DY112" s="64"/>
      <c r="DZ112" s="64"/>
      <c r="EA112" s="64"/>
      <c r="EB112" s="64"/>
      <c r="EC112" s="64"/>
      <c r="ED112" s="64"/>
      <c r="EE112" s="64"/>
      <c r="EF112" s="64"/>
      <c r="EG112" s="64"/>
      <c r="EH112" s="64"/>
      <c r="EI112" s="64"/>
      <c r="EJ112" s="64"/>
      <c r="EK112" s="64"/>
      <c r="EL112" s="64"/>
      <c r="EM112" s="64"/>
      <c r="EN112" s="64"/>
      <c r="EO112" s="64"/>
      <c r="EP112" s="64"/>
      <c r="EQ112" s="64"/>
      <c r="ER112" s="64"/>
      <c r="ES112" s="64"/>
      <c r="ET112" s="64"/>
      <c r="EU112" s="64"/>
      <c r="EV112" s="64"/>
      <c r="EW112" s="64"/>
      <c r="EX112" s="64"/>
      <c r="EY112" s="64"/>
      <c r="EZ112" s="64"/>
      <c r="FA112" s="64"/>
      <c r="FB112" s="64"/>
      <c r="FC112" s="64"/>
      <c r="FD112" s="64"/>
      <c r="FE112" s="64"/>
      <c r="FF112" s="64"/>
      <c r="FG112" s="64"/>
      <c r="FH112" s="64"/>
      <c r="FI112" s="64"/>
      <c r="FJ112" s="64"/>
      <c r="FK112" s="64"/>
      <c r="FL112" s="64"/>
      <c r="FM112" s="64"/>
      <c r="FN112" s="64"/>
      <c r="FO112" s="64"/>
      <c r="FP112" s="64"/>
      <c r="FQ112" s="64"/>
      <c r="FR112" s="64"/>
      <c r="FS112" s="64"/>
      <c r="FT112" s="64"/>
      <c r="FU112" s="64"/>
      <c r="FV112" s="64"/>
      <c r="FW112" s="64"/>
      <c r="FX112" s="64"/>
      <c r="FY112" s="64"/>
      <c r="FZ112" s="64"/>
      <c r="GA112" s="64"/>
      <c r="GB112" s="64"/>
      <c r="GC112" s="64"/>
      <c r="GD112" s="64"/>
      <c r="GE112" s="64"/>
      <c r="GF112" s="64"/>
      <c r="GG112" s="64"/>
      <c r="GH112" s="64"/>
      <c r="GI112" s="64"/>
      <c r="GJ112" s="64"/>
      <c r="GK112" s="64"/>
      <c r="GL112" s="64"/>
      <c r="GM112" s="64"/>
      <c r="GN112" s="64"/>
      <c r="GO112" s="64"/>
      <c r="GP112" s="64"/>
      <c r="GQ112" s="64"/>
      <c r="GR112" s="64"/>
      <c r="GS112" s="64"/>
      <c r="GT112" s="64"/>
      <c r="GU112" s="64"/>
      <c r="GV112" s="64"/>
      <c r="GW112" s="64"/>
      <c r="GX112" s="64"/>
      <c r="GY112" s="64"/>
      <c r="GZ112" s="64"/>
      <c r="HA112" s="64"/>
      <c r="HB112" s="64"/>
      <c r="HC112" s="64"/>
      <c r="HD112" s="64"/>
      <c r="HE112" s="64"/>
      <c r="HF112" s="64"/>
      <c r="HG112" s="64"/>
      <c r="HH112" s="64"/>
      <c r="HI112" s="64"/>
      <c r="HJ112" s="64"/>
      <c r="HK112" s="64"/>
      <c r="HL112" s="64"/>
      <c r="HM112" s="64"/>
      <c r="HN112" s="64"/>
      <c r="HO112" s="64"/>
      <c r="HP112" s="64"/>
      <c r="HQ112" s="64"/>
      <c r="HR112" s="64"/>
      <c r="HS112" s="64"/>
      <c r="HT112" s="64"/>
      <c r="HU112" s="64"/>
      <c r="HV112" s="64"/>
      <c r="HW112" s="64"/>
      <c r="HX112" s="64"/>
      <c r="HY112" s="64"/>
      <c r="HZ112" s="64"/>
      <c r="IA112" s="64"/>
      <c r="IB112" s="64"/>
      <c r="IC112" s="64"/>
      <c r="ID112" s="64"/>
      <c r="IE112" s="64"/>
      <c r="IF112" s="64"/>
      <c r="IG112" s="64"/>
      <c r="IH112" s="64"/>
      <c r="II112" s="64"/>
      <c r="IJ112" s="64"/>
      <c r="IK112" s="64"/>
      <c r="IL112" s="64"/>
      <c r="IM112" s="64"/>
      <c r="IN112" s="64"/>
      <c r="IO112" s="64"/>
      <c r="IP112" s="64"/>
      <c r="IQ112" s="64"/>
      <c r="IR112" s="64"/>
      <c r="IS112" s="64"/>
      <c r="IT112" s="64"/>
      <c r="IU112" s="64"/>
      <c r="IV112" s="64"/>
    </row>
    <row r="113" spans="1:256" ht="15" customHeight="1">
      <c r="A113" s="349" t="s">
        <v>1856</v>
      </c>
      <c r="B113" s="382" t="s">
        <v>1370</v>
      </c>
      <c r="C113" s="64" t="s">
        <v>1371</v>
      </c>
      <c r="D113" s="347" t="s">
        <v>361</v>
      </c>
      <c r="E113" s="359">
        <f>+Sch.12!H89</f>
        <v>-12187594890.139997</v>
      </c>
      <c r="F113" s="359">
        <f>+Sch.12!J89</f>
        <v>-11043496846.769999</v>
      </c>
      <c r="G113" s="358">
        <f t="shared" si="6"/>
        <v>-1144098043.3699989</v>
      </c>
      <c r="I113" s="1014"/>
      <c r="J113" s="1287"/>
      <c r="K113" s="1287"/>
      <c r="L113" s="1287"/>
      <c r="M113" s="1014"/>
      <c r="N113" s="1287"/>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c r="AL113" s="64"/>
      <c r="AM113" s="64"/>
      <c r="AN113" s="64"/>
      <c r="AO113" s="64"/>
      <c r="AP113" s="64"/>
      <c r="AQ113" s="64"/>
      <c r="AR113" s="64"/>
      <c r="AS113" s="64"/>
      <c r="AT113" s="64"/>
      <c r="AU113" s="64"/>
      <c r="AV113" s="64"/>
      <c r="AW113" s="64"/>
      <c r="AX113" s="64"/>
      <c r="AY113" s="64"/>
      <c r="AZ113" s="64"/>
      <c r="BA113" s="64"/>
      <c r="BB113" s="64"/>
      <c r="BC113" s="64"/>
      <c r="BD113" s="64"/>
      <c r="BE113" s="64"/>
      <c r="BF113" s="64"/>
      <c r="BG113" s="64"/>
      <c r="BH113" s="64"/>
      <c r="BI113" s="64"/>
      <c r="BJ113" s="64"/>
      <c r="BK113" s="64"/>
      <c r="BL113" s="64"/>
      <c r="BM113" s="64"/>
      <c r="BN113" s="64"/>
      <c r="BO113" s="64"/>
      <c r="BP113" s="64"/>
      <c r="BQ113" s="64"/>
      <c r="BR113" s="64"/>
      <c r="BS113" s="64"/>
      <c r="BT113" s="64"/>
      <c r="BU113" s="64"/>
      <c r="BV113" s="64"/>
      <c r="BW113" s="64"/>
      <c r="BX113" s="64"/>
      <c r="BY113" s="64"/>
      <c r="BZ113" s="64"/>
      <c r="CA113" s="64"/>
      <c r="CB113" s="64"/>
      <c r="CC113" s="64"/>
      <c r="CD113" s="64"/>
      <c r="CE113" s="64"/>
      <c r="CF113" s="64"/>
      <c r="CG113" s="64"/>
      <c r="CH113" s="64"/>
      <c r="CI113" s="64"/>
      <c r="CJ113" s="64"/>
      <c r="CK113" s="64"/>
      <c r="CL113" s="64"/>
      <c r="CM113" s="64"/>
      <c r="CN113" s="64"/>
      <c r="CO113" s="64"/>
      <c r="CP113" s="64"/>
      <c r="CQ113" s="64"/>
      <c r="CR113" s="64"/>
      <c r="CS113" s="64"/>
      <c r="CT113" s="64"/>
      <c r="CU113" s="64"/>
      <c r="CV113" s="64"/>
      <c r="CW113" s="64"/>
      <c r="CX113" s="64"/>
      <c r="CY113" s="64"/>
      <c r="CZ113" s="64"/>
      <c r="DA113" s="64"/>
      <c r="DB113" s="64"/>
      <c r="DC113" s="64"/>
      <c r="DD113" s="64"/>
      <c r="DE113" s="64"/>
      <c r="DF113" s="64"/>
      <c r="DG113" s="64"/>
      <c r="DH113" s="64"/>
      <c r="DI113" s="64"/>
      <c r="DJ113" s="64"/>
      <c r="DK113" s="64"/>
      <c r="DL113" s="64"/>
      <c r="DM113" s="64"/>
      <c r="DN113" s="64"/>
      <c r="DO113" s="64"/>
      <c r="DP113" s="64"/>
      <c r="DQ113" s="64"/>
      <c r="DR113" s="64"/>
      <c r="DS113" s="64"/>
      <c r="DT113" s="64"/>
      <c r="DU113" s="64"/>
      <c r="DV113" s="64"/>
      <c r="DW113" s="64"/>
      <c r="DX113" s="64"/>
      <c r="DY113" s="64"/>
      <c r="DZ113" s="64"/>
      <c r="EA113" s="64"/>
      <c r="EB113" s="64"/>
      <c r="EC113" s="64"/>
      <c r="ED113" s="64"/>
      <c r="EE113" s="64"/>
      <c r="EF113" s="64"/>
      <c r="EG113" s="64"/>
      <c r="EH113" s="64"/>
      <c r="EI113" s="64"/>
      <c r="EJ113" s="64"/>
      <c r="EK113" s="64"/>
      <c r="EL113" s="64"/>
      <c r="EM113" s="64"/>
      <c r="EN113" s="64"/>
      <c r="EO113" s="64"/>
      <c r="EP113" s="64"/>
      <c r="EQ113" s="64"/>
      <c r="ER113" s="64"/>
      <c r="ES113" s="64"/>
      <c r="ET113" s="64"/>
      <c r="EU113" s="64"/>
      <c r="EV113" s="64"/>
      <c r="EW113" s="64"/>
      <c r="EX113" s="64"/>
      <c r="EY113" s="64"/>
      <c r="EZ113" s="64"/>
      <c r="FA113" s="64"/>
      <c r="FB113" s="64"/>
      <c r="FC113" s="64"/>
      <c r="FD113" s="64"/>
      <c r="FE113" s="64"/>
      <c r="FF113" s="64"/>
      <c r="FG113" s="64"/>
      <c r="FH113" s="64"/>
      <c r="FI113" s="64"/>
      <c r="FJ113" s="64"/>
      <c r="FK113" s="64"/>
      <c r="FL113" s="64"/>
      <c r="FM113" s="64"/>
      <c r="FN113" s="64"/>
      <c r="FO113" s="64"/>
      <c r="FP113" s="64"/>
      <c r="FQ113" s="64"/>
      <c r="FR113" s="64"/>
      <c r="FS113" s="64"/>
      <c r="FT113" s="64"/>
      <c r="FU113" s="64"/>
      <c r="FV113" s="64"/>
      <c r="FW113" s="64"/>
      <c r="FX113" s="64"/>
      <c r="FY113" s="64"/>
      <c r="FZ113" s="64"/>
      <c r="GA113" s="64"/>
      <c r="GB113" s="64"/>
      <c r="GC113" s="64"/>
      <c r="GD113" s="64"/>
      <c r="GE113" s="64"/>
      <c r="GF113" s="64"/>
      <c r="GG113" s="64"/>
      <c r="GH113" s="64"/>
      <c r="GI113" s="64"/>
      <c r="GJ113" s="64"/>
      <c r="GK113" s="64"/>
      <c r="GL113" s="64"/>
      <c r="GM113" s="64"/>
      <c r="GN113" s="64"/>
      <c r="GO113" s="64"/>
      <c r="GP113" s="64"/>
      <c r="GQ113" s="64"/>
      <c r="GR113" s="64"/>
      <c r="GS113" s="64"/>
      <c r="GT113" s="64"/>
      <c r="GU113" s="64"/>
      <c r="GV113" s="64"/>
      <c r="GW113" s="64"/>
      <c r="GX113" s="64"/>
      <c r="GY113" s="64"/>
      <c r="GZ113" s="64"/>
      <c r="HA113" s="64"/>
      <c r="HB113" s="64"/>
      <c r="HC113" s="64"/>
      <c r="HD113" s="64"/>
      <c r="HE113" s="64"/>
      <c r="HF113" s="64"/>
      <c r="HG113" s="64"/>
      <c r="HH113" s="64"/>
      <c r="HI113" s="64"/>
      <c r="HJ113" s="64"/>
      <c r="HK113" s="64"/>
      <c r="HL113" s="64"/>
      <c r="HM113" s="64"/>
      <c r="HN113" s="64"/>
      <c r="HO113" s="64"/>
      <c r="HP113" s="64"/>
      <c r="HQ113" s="64"/>
      <c r="HR113" s="64"/>
      <c r="HS113" s="64"/>
      <c r="HT113" s="64"/>
      <c r="HU113" s="64"/>
      <c r="HV113" s="64"/>
      <c r="HW113" s="64"/>
      <c r="HX113" s="64"/>
      <c r="HY113" s="64"/>
      <c r="HZ113" s="64"/>
      <c r="IA113" s="64"/>
      <c r="IB113" s="64"/>
      <c r="IC113" s="64"/>
      <c r="ID113" s="64"/>
      <c r="IE113" s="64"/>
      <c r="IF113" s="64"/>
      <c r="IG113" s="64"/>
      <c r="IH113" s="64"/>
      <c r="II113" s="64"/>
      <c r="IJ113" s="64"/>
      <c r="IK113" s="64"/>
      <c r="IL113" s="64"/>
      <c r="IM113" s="64"/>
      <c r="IN113" s="64"/>
      <c r="IO113" s="64"/>
      <c r="IP113" s="64"/>
      <c r="IQ113" s="64"/>
      <c r="IR113" s="64"/>
      <c r="IS113" s="64"/>
      <c r="IT113" s="64"/>
      <c r="IU113" s="64"/>
      <c r="IV113" s="64"/>
    </row>
    <row r="114" spans="1:256" ht="15" customHeight="1">
      <c r="A114" s="349" t="s">
        <v>1858</v>
      </c>
      <c r="B114" s="382"/>
      <c r="C114" s="350" t="s">
        <v>1372</v>
      </c>
      <c r="D114" s="360"/>
      <c r="E114" s="362">
        <f>SUM(E106:E113)-2*E109</f>
        <v>-2502739594.6999989</v>
      </c>
      <c r="F114" s="362">
        <f>SUM(F106:F113)-2*F109</f>
        <v>-1597973382.7699986</v>
      </c>
      <c r="G114" s="363">
        <f>SUM(G106:G113)-2*G109</f>
        <v>-904766211.93000126</v>
      </c>
      <c r="H114" s="424"/>
      <c r="I114" s="1014"/>
      <c r="J114" s="1287"/>
      <c r="K114" s="1287"/>
      <c r="L114" s="1287"/>
      <c r="M114" s="1287"/>
      <c r="N114" s="1287"/>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c r="AL114" s="64"/>
      <c r="AM114" s="64"/>
      <c r="AN114" s="64"/>
      <c r="AO114" s="64"/>
      <c r="AP114" s="64"/>
      <c r="AQ114" s="64"/>
      <c r="AR114" s="64"/>
      <c r="AS114" s="64"/>
      <c r="AT114" s="64"/>
      <c r="AU114" s="64"/>
      <c r="AV114" s="64"/>
      <c r="AW114" s="64"/>
      <c r="AX114" s="64"/>
      <c r="AY114" s="64"/>
      <c r="AZ114" s="64"/>
      <c r="BA114" s="64"/>
      <c r="BB114" s="64"/>
      <c r="BC114" s="64"/>
      <c r="BD114" s="64"/>
      <c r="BE114" s="64"/>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4"/>
      <c r="CP114" s="64"/>
      <c r="CQ114" s="64"/>
      <c r="CR114" s="64"/>
      <c r="CS114" s="64"/>
      <c r="CT114" s="64"/>
      <c r="CU114" s="64"/>
      <c r="CV114" s="64"/>
      <c r="CW114" s="64"/>
      <c r="CX114" s="64"/>
      <c r="CY114" s="64"/>
      <c r="CZ114" s="64"/>
      <c r="DA114" s="64"/>
      <c r="DB114" s="64"/>
      <c r="DC114" s="64"/>
      <c r="DD114" s="64"/>
      <c r="DE114" s="64"/>
      <c r="DF114" s="64"/>
      <c r="DG114" s="64"/>
      <c r="DH114" s="64"/>
      <c r="DI114" s="64"/>
      <c r="DJ114" s="64"/>
      <c r="DK114" s="64"/>
      <c r="DL114" s="64"/>
      <c r="DM114" s="64"/>
      <c r="DN114" s="64"/>
      <c r="DO114" s="64"/>
      <c r="DP114" s="64"/>
      <c r="DQ114" s="64"/>
      <c r="DR114" s="64"/>
      <c r="DS114" s="64"/>
      <c r="DT114" s="64"/>
      <c r="DU114" s="64"/>
      <c r="DV114" s="64"/>
      <c r="DW114" s="64"/>
      <c r="DX114" s="64"/>
      <c r="DY114" s="64"/>
      <c r="DZ114" s="64"/>
      <c r="EA114" s="64"/>
      <c r="EB114" s="64"/>
      <c r="EC114" s="64"/>
      <c r="ED114" s="64"/>
      <c r="EE114" s="64"/>
      <c r="EF114" s="64"/>
      <c r="EG114" s="64"/>
      <c r="EH114" s="64"/>
      <c r="EI114" s="64"/>
      <c r="EJ114" s="64"/>
      <c r="EK114" s="64"/>
      <c r="EL114" s="64"/>
      <c r="EM114" s="64"/>
      <c r="EN114" s="64"/>
      <c r="EO114" s="64"/>
      <c r="EP114" s="64"/>
      <c r="EQ114" s="64"/>
      <c r="ER114" s="64"/>
      <c r="ES114" s="64"/>
      <c r="ET114" s="64"/>
      <c r="EU114" s="64"/>
      <c r="EV114" s="64"/>
      <c r="EW114" s="64"/>
      <c r="EX114" s="64"/>
      <c r="EY114" s="64"/>
      <c r="EZ114" s="64"/>
      <c r="FA114" s="64"/>
      <c r="FB114" s="64"/>
      <c r="FC114" s="64"/>
      <c r="FD114" s="64"/>
      <c r="FE114" s="64"/>
      <c r="FF114" s="64"/>
      <c r="FG114" s="64"/>
      <c r="FH114" s="64"/>
      <c r="FI114" s="64"/>
      <c r="FJ114" s="64"/>
      <c r="FK114" s="64"/>
      <c r="FL114" s="64"/>
      <c r="FM114" s="64"/>
      <c r="FN114" s="64"/>
      <c r="FO114" s="64"/>
      <c r="FP114" s="64"/>
      <c r="FQ114" s="64"/>
      <c r="FR114" s="64"/>
      <c r="FS114" s="64"/>
      <c r="FT114" s="64"/>
      <c r="FU114" s="64"/>
      <c r="FV114" s="64"/>
      <c r="FW114" s="64"/>
      <c r="FX114" s="64"/>
      <c r="FY114" s="64"/>
      <c r="FZ114" s="64"/>
      <c r="GA114" s="64"/>
      <c r="GB114" s="64"/>
      <c r="GC114" s="64"/>
      <c r="GD114" s="64"/>
      <c r="GE114" s="64"/>
      <c r="GF114" s="64"/>
      <c r="GG114" s="64"/>
      <c r="GH114" s="64"/>
      <c r="GI114" s="64"/>
      <c r="GJ114" s="64"/>
      <c r="GK114" s="64"/>
      <c r="GL114" s="64"/>
      <c r="GM114" s="64"/>
      <c r="GN114" s="64"/>
      <c r="GO114" s="64"/>
      <c r="GP114" s="64"/>
      <c r="GQ114" s="64"/>
      <c r="GR114" s="64"/>
      <c r="GS114" s="64"/>
      <c r="GT114" s="64"/>
      <c r="GU114" s="64"/>
      <c r="GV114" s="64"/>
      <c r="GW114" s="64"/>
      <c r="GX114" s="64"/>
      <c r="GY114" s="64"/>
      <c r="GZ114" s="64"/>
      <c r="HA114" s="64"/>
      <c r="HB114" s="64"/>
      <c r="HC114" s="64"/>
      <c r="HD114" s="64"/>
      <c r="HE114" s="64"/>
      <c r="HF114" s="64"/>
      <c r="HG114" s="64"/>
      <c r="HH114" s="64"/>
      <c r="HI114" s="64"/>
      <c r="HJ114" s="64"/>
      <c r="HK114" s="64"/>
      <c r="HL114" s="64"/>
      <c r="HM114" s="64"/>
      <c r="HN114" s="64"/>
      <c r="HO114" s="64"/>
      <c r="HP114" s="64"/>
      <c r="HQ114" s="64"/>
      <c r="HR114" s="64"/>
      <c r="HS114" s="64"/>
      <c r="HT114" s="64"/>
      <c r="HU114" s="64"/>
      <c r="HV114" s="64"/>
      <c r="HW114" s="64"/>
      <c r="HX114" s="64"/>
      <c r="HY114" s="64"/>
      <c r="HZ114" s="64"/>
      <c r="IA114" s="64"/>
      <c r="IB114" s="64"/>
      <c r="IC114" s="64"/>
      <c r="ID114" s="64"/>
      <c r="IE114" s="64"/>
      <c r="IF114" s="64"/>
      <c r="IG114" s="64"/>
      <c r="IH114" s="64"/>
      <c r="II114" s="64"/>
      <c r="IJ114" s="64"/>
      <c r="IK114" s="64"/>
      <c r="IL114" s="64"/>
      <c r="IM114" s="64"/>
      <c r="IN114" s="64"/>
      <c r="IO114" s="64"/>
      <c r="IP114" s="64"/>
      <c r="IQ114" s="64"/>
      <c r="IR114" s="64"/>
      <c r="IS114" s="64"/>
      <c r="IT114" s="64"/>
      <c r="IU114" s="64"/>
      <c r="IV114" s="64"/>
    </row>
    <row r="115" spans="1:256" ht="18.75" customHeight="1" thickBot="1">
      <c r="A115" s="393" t="s">
        <v>2439</v>
      </c>
      <c r="B115" s="394" t="s">
        <v>1373</v>
      </c>
      <c r="C115" s="395"/>
      <c r="D115" s="315"/>
      <c r="E115" s="369">
        <f>E86+E95+E104+E114-2</f>
        <v>12459645159.92</v>
      </c>
      <c r="F115" s="369">
        <f>F86+F95+F104+F114+1</f>
        <v>12125936770.629999</v>
      </c>
      <c r="G115" s="370">
        <f>G86+G95+G104+G114-2</f>
        <v>333708391.28999996</v>
      </c>
      <c r="H115" s="418"/>
      <c r="I115" s="1515"/>
      <c r="J115" s="1014"/>
      <c r="K115" s="1014"/>
      <c r="L115" s="1014"/>
      <c r="M115" s="1014"/>
      <c r="N115" s="1014"/>
    </row>
    <row r="116" spans="1:256" ht="18.75" customHeight="1" thickTop="1" thickBot="1">
      <c r="A116" s="371" t="s">
        <v>2454</v>
      </c>
      <c r="B116" s="372"/>
      <c r="C116" s="372"/>
      <c r="D116" s="372"/>
      <c r="E116" s="396"/>
      <c r="F116" s="396"/>
      <c r="G116" s="397"/>
      <c r="I116" s="1516"/>
      <c r="J116" s="1014"/>
      <c r="K116" s="1014"/>
      <c r="L116" s="1014"/>
      <c r="M116" s="1014"/>
      <c r="N116" s="1014"/>
    </row>
    <row r="117" spans="1:256" ht="18.95" customHeight="1">
      <c r="C117" s="161"/>
      <c r="D117" s="2" t="s">
        <v>711</v>
      </c>
      <c r="E117" s="418"/>
      <c r="F117" s="418"/>
      <c r="G117" s="335" t="s">
        <v>1285</v>
      </c>
      <c r="I117" s="1517"/>
      <c r="J117" s="1516"/>
      <c r="K117" s="1014"/>
      <c r="L117" s="1014"/>
      <c r="M117" s="1014"/>
      <c r="N117" s="1014"/>
    </row>
    <row r="118" spans="1:256" ht="18.95" customHeight="1">
      <c r="A118" s="161" t="s">
        <v>80</v>
      </c>
      <c r="B118" s="161"/>
      <c r="C118" s="161"/>
      <c r="D118" s="161"/>
      <c r="E118" s="161"/>
      <c r="F118" s="161"/>
      <c r="G118" s="161"/>
      <c r="I118" s="1533"/>
      <c r="J118" s="1014"/>
      <c r="K118" s="1014"/>
      <c r="L118" s="1014"/>
      <c r="M118" s="1014"/>
      <c r="N118" s="1014"/>
    </row>
    <row r="119" spans="1:256" ht="15.75" thickBot="1">
      <c r="A119" s="150" t="str">
        <f>'Data Sheet'!A50</f>
        <v>Annual Report of VERIZON NEW YORK INC.                                                                 For the period ending DECEMBER 31, 2017</v>
      </c>
      <c r="I119" s="1533"/>
      <c r="J119" s="1014"/>
      <c r="K119" s="1014"/>
      <c r="L119" s="1014"/>
      <c r="M119" s="1014"/>
      <c r="N119" s="1014"/>
    </row>
    <row r="120" spans="1:256" ht="19.899999999999999" customHeight="1">
      <c r="A120" s="266"/>
      <c r="B120" s="398"/>
      <c r="C120" s="163"/>
      <c r="D120" s="163"/>
      <c r="E120" s="163"/>
      <c r="F120" s="163"/>
      <c r="G120" s="267"/>
      <c r="I120" s="1533"/>
      <c r="J120" s="1014"/>
      <c r="K120" s="1014"/>
      <c r="L120" s="1014"/>
      <c r="M120" s="1014"/>
      <c r="N120" s="1014"/>
    </row>
    <row r="121" spans="1:256" ht="19.899999999999999" customHeight="1">
      <c r="A121" s="151" t="s">
        <v>1374</v>
      </c>
      <c r="B121" s="161"/>
      <c r="C121" s="161"/>
      <c r="D121" s="161"/>
      <c r="E121" s="161"/>
      <c r="F121" s="161"/>
      <c r="G121" s="268"/>
      <c r="I121" s="1014"/>
      <c r="J121" s="1014"/>
      <c r="K121" s="1014"/>
      <c r="L121" s="1014"/>
      <c r="M121" s="1014"/>
      <c r="N121" s="1014"/>
    </row>
    <row r="122" spans="1:256" ht="18.95" customHeight="1">
      <c r="A122" s="154"/>
      <c r="G122" s="270"/>
      <c r="I122" s="1014"/>
      <c r="J122" s="1014"/>
      <c r="K122" s="1014"/>
      <c r="L122" s="1014"/>
      <c r="M122" s="1014"/>
      <c r="N122" s="1014"/>
    </row>
    <row r="123" spans="1:256" ht="13.9" customHeight="1">
      <c r="A123" s="169" t="s">
        <v>1375</v>
      </c>
      <c r="B123" s="399"/>
      <c r="C123" s="150"/>
      <c r="D123" s="150"/>
      <c r="E123" s="150"/>
      <c r="F123" s="150"/>
      <c r="G123" s="168"/>
      <c r="I123" s="1533"/>
      <c r="J123" s="1014"/>
      <c r="K123" s="1014"/>
      <c r="L123" s="1014"/>
      <c r="M123" s="1014"/>
      <c r="N123" s="1014"/>
    </row>
    <row r="124" spans="1:256" ht="13.9" customHeight="1">
      <c r="A124" s="169"/>
      <c r="B124" s="399"/>
      <c r="C124" s="150"/>
      <c r="D124" s="150"/>
      <c r="E124" s="150"/>
      <c r="F124" s="150"/>
      <c r="G124" s="168"/>
      <c r="I124" s="1517"/>
      <c r="J124" s="1014"/>
      <c r="K124" s="1014"/>
      <c r="L124" s="1014"/>
      <c r="M124" s="1014"/>
      <c r="N124" s="1014"/>
    </row>
    <row r="125" spans="1:256" ht="13.9" customHeight="1">
      <c r="A125" s="400" t="s">
        <v>248</v>
      </c>
      <c r="B125" s="399"/>
      <c r="C125" s="150"/>
      <c r="D125" s="150"/>
      <c r="E125" s="150"/>
      <c r="F125" s="150"/>
      <c r="G125" s="168"/>
      <c r="I125" s="1534"/>
      <c r="J125" s="1014"/>
      <c r="K125" s="1014"/>
      <c r="L125" s="1014"/>
      <c r="M125" s="1014"/>
      <c r="N125" s="1014"/>
    </row>
    <row r="126" spans="1:256" ht="13.9" customHeight="1">
      <c r="A126" s="400" t="s">
        <v>249</v>
      </c>
      <c r="B126" s="399"/>
      <c r="C126" s="150"/>
      <c r="D126" s="150"/>
      <c r="E126" s="150"/>
      <c r="F126" s="150"/>
      <c r="G126" s="168"/>
      <c r="I126" s="1014"/>
      <c r="J126" s="1014"/>
      <c r="K126" s="1014"/>
      <c r="L126" s="1014"/>
      <c r="M126" s="1014"/>
      <c r="N126" s="1014"/>
    </row>
    <row r="127" spans="1:256" ht="13.9" customHeight="1">
      <c r="A127" s="400" t="s">
        <v>250</v>
      </c>
      <c r="B127" s="399"/>
      <c r="C127" s="150"/>
      <c r="D127" s="150"/>
      <c r="E127" s="150"/>
      <c r="F127" s="150"/>
      <c r="G127" s="168"/>
      <c r="I127" s="1014"/>
      <c r="J127" s="1014"/>
      <c r="K127" s="1014"/>
      <c r="L127" s="1014"/>
      <c r="M127" s="1014"/>
      <c r="N127" s="1014"/>
    </row>
    <row r="128" spans="1:256" ht="13.9" customHeight="1">
      <c r="A128" s="400" t="s">
        <v>251</v>
      </c>
      <c r="B128" s="399"/>
      <c r="C128" s="150"/>
      <c r="D128" s="150"/>
      <c r="E128" s="150"/>
      <c r="F128" s="150"/>
      <c r="G128" s="168"/>
      <c r="I128" s="1014"/>
      <c r="J128" s="1014"/>
      <c r="K128" s="1014"/>
      <c r="L128" s="1014"/>
      <c r="M128" s="1014"/>
      <c r="N128" s="1014"/>
    </row>
    <row r="129" spans="1:14" ht="13.9" customHeight="1">
      <c r="A129" s="400" t="s">
        <v>252</v>
      </c>
      <c r="B129" s="399"/>
      <c r="C129" s="150"/>
      <c r="D129" s="150"/>
      <c r="E129" s="150"/>
      <c r="F129" s="150"/>
      <c r="G129" s="168"/>
      <c r="I129" s="1014"/>
      <c r="J129" s="1014"/>
      <c r="K129" s="1014"/>
      <c r="L129" s="1014"/>
      <c r="M129" s="1014"/>
      <c r="N129" s="1014"/>
    </row>
    <row r="130" spans="1:14" ht="13.9" customHeight="1">
      <c r="A130" s="169"/>
      <c r="B130" s="399"/>
      <c r="C130" s="150"/>
      <c r="D130" s="150"/>
      <c r="E130" s="150"/>
      <c r="F130" s="150"/>
      <c r="G130" s="168"/>
      <c r="I130" s="1014"/>
      <c r="J130" s="1014"/>
      <c r="K130" s="1014"/>
      <c r="L130" s="1014"/>
      <c r="M130" s="1014"/>
      <c r="N130" s="1014"/>
    </row>
    <row r="131" spans="1:14" ht="13.9" customHeight="1">
      <c r="A131" s="169" t="s">
        <v>253</v>
      </c>
      <c r="B131" s="399"/>
      <c r="C131" s="150"/>
      <c r="D131" s="150"/>
      <c r="E131" s="150"/>
      <c r="F131" s="150"/>
      <c r="G131" s="168"/>
      <c r="I131" s="1014"/>
      <c r="J131" s="1014"/>
      <c r="K131" s="1014"/>
      <c r="L131" s="1014"/>
      <c r="M131" s="1014"/>
      <c r="N131" s="1014"/>
    </row>
    <row r="132" spans="1:14" ht="13.9" customHeight="1">
      <c r="A132" s="169" t="s">
        <v>254</v>
      </c>
      <c r="B132" s="399"/>
      <c r="C132" s="150"/>
      <c r="D132" s="150"/>
      <c r="E132" s="150"/>
      <c r="F132" s="150"/>
      <c r="G132" s="168"/>
      <c r="I132" s="1014"/>
      <c r="J132" s="1014"/>
      <c r="K132" s="1014"/>
      <c r="L132" s="1014"/>
      <c r="M132" s="1014"/>
      <c r="N132" s="1014"/>
    </row>
    <row r="133" spans="1:14" ht="13.9" customHeight="1">
      <c r="A133" s="169"/>
      <c r="B133" s="399"/>
      <c r="C133" s="150"/>
      <c r="D133" s="150"/>
      <c r="E133" s="150"/>
      <c r="F133" s="150"/>
      <c r="G133" s="168"/>
      <c r="I133" s="1014"/>
      <c r="J133" s="1014"/>
      <c r="K133" s="1014"/>
      <c r="L133" s="1014"/>
      <c r="M133" s="1014"/>
      <c r="N133" s="1014"/>
    </row>
    <row r="134" spans="1:14" ht="13.9" customHeight="1">
      <c r="A134" s="169" t="s">
        <v>255</v>
      </c>
      <c r="B134" s="399"/>
      <c r="C134" s="150"/>
      <c r="D134" s="150"/>
      <c r="E134" s="150"/>
      <c r="F134" s="150"/>
      <c r="G134" s="168"/>
      <c r="I134" s="1014"/>
      <c r="J134" s="1014"/>
      <c r="K134" s="1014"/>
      <c r="L134" s="1014"/>
      <c r="M134" s="1014"/>
      <c r="N134" s="1014"/>
    </row>
    <row r="135" spans="1:14" ht="13.9" customHeight="1" thickBot="1">
      <c r="A135" s="401" t="s">
        <v>256</v>
      </c>
      <c r="B135" s="402"/>
      <c r="C135" s="226"/>
      <c r="D135" s="226"/>
      <c r="E135" s="226"/>
      <c r="F135" s="226"/>
      <c r="G135" s="403"/>
      <c r="I135" s="1014"/>
      <c r="J135" s="1014"/>
      <c r="K135" s="1014"/>
      <c r="L135" s="1014"/>
      <c r="M135" s="1014"/>
      <c r="N135" s="1014"/>
    </row>
    <row r="136" spans="1:14" ht="13.9" customHeight="1">
      <c r="A136" s="169" t="s">
        <v>90</v>
      </c>
      <c r="B136" s="399"/>
      <c r="C136" s="150"/>
      <c r="D136" s="150"/>
      <c r="E136" s="150"/>
      <c r="F136" s="150"/>
      <c r="G136" s="168"/>
      <c r="I136" s="1014"/>
      <c r="J136" s="1014"/>
      <c r="K136" s="1014"/>
      <c r="L136" s="1014"/>
      <c r="M136" s="1014"/>
      <c r="N136" s="1014"/>
    </row>
    <row r="137" spans="1:14" ht="13.9" customHeight="1">
      <c r="A137" s="169"/>
      <c r="B137" s="399"/>
      <c r="C137" s="150"/>
      <c r="D137" s="150"/>
      <c r="E137" s="150"/>
      <c r="F137" s="150"/>
      <c r="G137" s="168"/>
      <c r="I137" s="1014"/>
      <c r="J137" s="1014"/>
      <c r="K137" s="1014"/>
      <c r="L137" s="1014"/>
      <c r="M137" s="1014"/>
      <c r="N137" s="1014"/>
    </row>
    <row r="138" spans="1:14" ht="13.9" customHeight="1">
      <c r="A138" s="404" t="s">
        <v>257</v>
      </c>
      <c r="B138" s="405"/>
      <c r="C138" s="406"/>
      <c r="D138" s="406"/>
      <c r="E138" s="406"/>
      <c r="F138" s="406"/>
      <c r="G138" s="407"/>
      <c r="I138" s="1014"/>
      <c r="J138" s="1014"/>
      <c r="K138" s="1014"/>
    </row>
    <row r="139" spans="1:14" ht="13.9" customHeight="1">
      <c r="A139" s="404" t="s">
        <v>258</v>
      </c>
      <c r="B139" s="405"/>
      <c r="C139" s="406"/>
      <c r="D139" s="406"/>
      <c r="E139" s="406"/>
      <c r="F139" s="406"/>
      <c r="G139" s="407"/>
      <c r="I139" s="1014"/>
      <c r="J139" s="1014"/>
      <c r="K139" s="1014"/>
    </row>
    <row r="140" spans="1:14" ht="13.9" customHeight="1">
      <c r="A140" s="404"/>
      <c r="B140" s="405"/>
      <c r="C140" s="406"/>
      <c r="D140" s="406"/>
      <c r="E140" s="406"/>
      <c r="F140" s="406"/>
      <c r="G140" s="407"/>
      <c r="I140" s="1014"/>
      <c r="J140" s="1014"/>
      <c r="K140" s="1014"/>
    </row>
    <row r="141" spans="1:14" ht="13.9" customHeight="1">
      <c r="A141" s="404" t="s">
        <v>259</v>
      </c>
      <c r="B141" s="405"/>
      <c r="C141" s="406"/>
      <c r="D141" s="406"/>
      <c r="E141" s="406"/>
      <c r="F141" s="406"/>
      <c r="G141" s="407"/>
      <c r="I141" s="1014"/>
      <c r="J141" s="1014"/>
      <c r="K141" s="1014"/>
    </row>
    <row r="142" spans="1:14" ht="13.9" customHeight="1">
      <c r="A142" s="404"/>
      <c r="B142" s="405"/>
      <c r="C142" s="406"/>
      <c r="D142" s="406"/>
      <c r="E142" s="406"/>
      <c r="F142" s="406"/>
      <c r="G142" s="407"/>
    </row>
    <row r="143" spans="1:14" ht="13.9" customHeight="1">
      <c r="A143" s="408" t="s">
        <v>260</v>
      </c>
      <c r="B143" s="167"/>
      <c r="C143" s="167"/>
      <c r="D143" s="167"/>
      <c r="E143" s="167"/>
      <c r="F143" s="167"/>
      <c r="G143" s="409"/>
    </row>
    <row r="144" spans="1:14" ht="13.9" customHeight="1">
      <c r="A144" s="404"/>
      <c r="B144" s="410"/>
      <c r="C144" s="410"/>
      <c r="D144" s="410"/>
      <c r="E144" s="410"/>
      <c r="F144" s="410"/>
      <c r="G144" s="411"/>
    </row>
    <row r="145" spans="1:7" ht="13.9" customHeight="1">
      <c r="A145" s="274"/>
      <c r="B145" s="412"/>
      <c r="C145" s="258"/>
      <c r="D145" s="258"/>
      <c r="E145" s="258"/>
      <c r="F145" s="258"/>
      <c r="G145" s="275"/>
    </row>
    <row r="146" spans="1:7" ht="13.9" customHeight="1">
      <c r="A146" s="257"/>
      <c r="B146" s="413"/>
      <c r="C146" s="155"/>
      <c r="D146" s="155"/>
      <c r="E146" s="155"/>
      <c r="F146" s="155"/>
      <c r="G146" s="275"/>
    </row>
    <row r="147" spans="1:7">
      <c r="A147" s="274"/>
      <c r="B147" s="413"/>
      <c r="C147" s="155"/>
      <c r="D147" s="155"/>
      <c r="E147" s="155"/>
      <c r="F147" s="155"/>
      <c r="G147" s="275"/>
    </row>
    <row r="148" spans="1:7">
      <c r="A148" s="274"/>
      <c r="B148" s="413"/>
      <c r="C148" s="155"/>
      <c r="D148" s="155"/>
      <c r="E148" s="155"/>
      <c r="F148" s="155"/>
      <c r="G148" s="275"/>
    </row>
    <row r="149" spans="1:7">
      <c r="A149" s="274"/>
      <c r="B149" s="413"/>
      <c r="C149" s="155"/>
      <c r="D149" s="155"/>
      <c r="E149" s="155"/>
      <c r="F149" s="155"/>
      <c r="G149" s="275"/>
    </row>
    <row r="150" spans="1:7">
      <c r="A150" s="274"/>
      <c r="B150" s="413"/>
      <c r="C150" s="155"/>
      <c r="D150" s="155"/>
      <c r="E150" s="155"/>
      <c r="F150" s="155"/>
      <c r="G150" s="275"/>
    </row>
    <row r="151" spans="1:7">
      <c r="A151" s="274"/>
      <c r="B151" s="413"/>
      <c r="C151" s="155"/>
      <c r="D151" s="155"/>
      <c r="E151" s="155"/>
      <c r="F151" s="155"/>
      <c r="G151" s="275"/>
    </row>
    <row r="152" spans="1:7">
      <c r="A152" s="274"/>
      <c r="B152" s="413"/>
      <c r="C152" s="155"/>
      <c r="D152" s="155"/>
      <c r="E152" s="155"/>
      <c r="F152" s="155"/>
      <c r="G152" s="275"/>
    </row>
    <row r="153" spans="1:7">
      <c r="A153" s="274"/>
      <c r="B153" s="413"/>
      <c r="C153" s="155"/>
      <c r="D153" s="155"/>
      <c r="E153" s="155"/>
      <c r="F153" s="155"/>
      <c r="G153" s="275"/>
    </row>
    <row r="154" spans="1:7">
      <c r="A154" s="274"/>
      <c r="B154" s="413"/>
      <c r="C154" s="155"/>
      <c r="D154" s="155"/>
      <c r="E154" s="155"/>
      <c r="F154" s="155"/>
      <c r="G154" s="275"/>
    </row>
    <row r="155" spans="1:7">
      <c r="A155" s="274"/>
      <c r="B155" s="413"/>
      <c r="C155" s="155"/>
      <c r="D155" s="155"/>
      <c r="E155" s="155"/>
      <c r="F155" s="155"/>
      <c r="G155" s="275"/>
    </row>
    <row r="156" spans="1:7">
      <c r="A156" s="274"/>
      <c r="B156" s="413"/>
      <c r="C156" s="155"/>
      <c r="D156" s="155"/>
      <c r="E156" s="155"/>
      <c r="F156" s="155"/>
      <c r="G156" s="275"/>
    </row>
    <row r="157" spans="1:7">
      <c r="A157" s="274"/>
      <c r="B157" s="413"/>
      <c r="C157" s="155"/>
      <c r="D157" s="155"/>
      <c r="E157" s="155"/>
      <c r="F157" s="155"/>
      <c r="G157" s="275"/>
    </row>
    <row r="158" spans="1:7">
      <c r="A158" s="274"/>
      <c r="B158" s="413"/>
      <c r="C158" s="155"/>
      <c r="D158" s="155"/>
      <c r="E158" s="155"/>
      <c r="F158" s="155"/>
      <c r="G158" s="275"/>
    </row>
    <row r="159" spans="1:7">
      <c r="A159" s="274"/>
      <c r="B159" s="413"/>
      <c r="C159" s="155"/>
      <c r="D159" s="155"/>
      <c r="E159" s="155"/>
      <c r="F159" s="155"/>
      <c r="G159" s="275"/>
    </row>
    <row r="160" spans="1:7">
      <c r="A160" s="274"/>
      <c r="B160" s="413"/>
      <c r="C160" s="155"/>
      <c r="D160" s="155"/>
      <c r="E160" s="155"/>
      <c r="F160" s="155"/>
      <c r="G160" s="275"/>
    </row>
    <row r="161" spans="1:7">
      <c r="A161" s="274"/>
      <c r="B161" s="413"/>
      <c r="C161" s="155"/>
      <c r="D161" s="155"/>
      <c r="E161" s="155"/>
      <c r="F161" s="155"/>
      <c r="G161" s="275"/>
    </row>
    <row r="162" spans="1:7">
      <c r="A162" s="274"/>
      <c r="B162" s="413"/>
      <c r="C162" s="155"/>
      <c r="D162" s="155"/>
      <c r="E162" s="155"/>
      <c r="F162" s="155"/>
      <c r="G162" s="275"/>
    </row>
    <row r="163" spans="1:7">
      <c r="A163" s="274"/>
      <c r="B163" s="413"/>
      <c r="C163" s="155"/>
      <c r="D163" s="155"/>
      <c r="E163" s="155"/>
      <c r="F163" s="155"/>
      <c r="G163" s="275"/>
    </row>
    <row r="164" spans="1:7">
      <c r="A164" s="274"/>
      <c r="B164" s="413"/>
      <c r="C164" s="155"/>
      <c r="D164" s="155"/>
      <c r="E164" s="155"/>
      <c r="F164" s="155"/>
      <c r="G164" s="275"/>
    </row>
    <row r="165" spans="1:7">
      <c r="A165" s="274"/>
      <c r="B165" s="413"/>
      <c r="C165" s="155"/>
      <c r="D165" s="155"/>
      <c r="E165" s="155"/>
      <c r="F165" s="155"/>
      <c r="G165" s="275"/>
    </row>
    <row r="166" spans="1:7">
      <c r="A166" s="274"/>
      <c r="B166" s="413"/>
      <c r="C166" s="155"/>
      <c r="D166" s="155"/>
      <c r="E166" s="155"/>
      <c r="F166" s="155"/>
      <c r="G166" s="275"/>
    </row>
    <row r="167" spans="1:7">
      <c r="A167" s="274"/>
      <c r="B167" s="413"/>
      <c r="C167" s="155"/>
      <c r="D167" s="155"/>
      <c r="E167" s="155"/>
      <c r="F167" s="155"/>
      <c r="G167" s="275"/>
    </row>
    <row r="168" spans="1:7">
      <c r="A168" s="274"/>
      <c r="B168" s="413"/>
      <c r="C168" s="155"/>
      <c r="D168" s="155"/>
      <c r="E168" s="155"/>
      <c r="F168" s="155"/>
      <c r="G168" s="275"/>
    </row>
    <row r="169" spans="1:7">
      <c r="A169" s="274"/>
      <c r="B169" s="413"/>
      <c r="C169" s="155"/>
      <c r="D169" s="155"/>
      <c r="E169" s="155"/>
      <c r="F169" s="155"/>
      <c r="G169" s="275"/>
    </row>
    <row r="170" spans="1:7">
      <c r="A170" s="274"/>
      <c r="B170" s="413"/>
      <c r="C170" s="155"/>
      <c r="D170" s="155"/>
      <c r="E170" s="155"/>
      <c r="F170" s="155"/>
      <c r="G170" s="275"/>
    </row>
    <row r="171" spans="1:7">
      <c r="A171" s="274"/>
      <c r="B171" s="413"/>
      <c r="C171" s="155"/>
      <c r="D171" s="155"/>
      <c r="E171" s="155"/>
      <c r="F171" s="155"/>
      <c r="G171" s="275"/>
    </row>
    <row r="172" spans="1:7">
      <c r="A172" s="274"/>
      <c r="B172" s="413"/>
      <c r="C172" s="155"/>
      <c r="D172" s="155"/>
      <c r="E172" s="155"/>
      <c r="F172" s="155"/>
      <c r="G172" s="275"/>
    </row>
    <row r="173" spans="1:7" ht="15.75" thickBot="1">
      <c r="A173" s="276"/>
      <c r="B173" s="414"/>
      <c r="C173" s="160"/>
      <c r="D173" s="160"/>
      <c r="E173" s="160"/>
      <c r="F173" s="160"/>
      <c r="G173" s="277"/>
    </row>
    <row r="174" spans="1:7">
      <c r="A174" s="2" t="s">
        <v>2390</v>
      </c>
    </row>
    <row r="175" spans="1:7">
      <c r="A175" s="161" t="s">
        <v>81</v>
      </c>
      <c r="B175" s="161"/>
      <c r="C175" s="161"/>
      <c r="D175" s="161"/>
      <c r="E175" s="161"/>
      <c r="F175" s="161"/>
      <c r="G175" s="161"/>
    </row>
    <row r="176" spans="1:7">
      <c r="B176" s="2"/>
    </row>
    <row r="177" spans="2:2">
      <c r="B177" s="2"/>
    </row>
    <row r="178" spans="2:2">
      <c r="B178" s="2"/>
    </row>
    <row r="179" spans="2:2">
      <c r="B179" s="2"/>
    </row>
    <row r="180" spans="2:2">
      <c r="B180" s="2"/>
    </row>
    <row r="181" spans="2:2">
      <c r="B181" s="2"/>
    </row>
    <row r="182" spans="2:2">
      <c r="B182" s="2"/>
    </row>
    <row r="183" spans="2:2">
      <c r="B183" s="2"/>
    </row>
    <row r="184" spans="2:2">
      <c r="B184" s="2"/>
    </row>
    <row r="185" spans="2:2">
      <c r="B185" s="2"/>
    </row>
    <row r="186" spans="2:2">
      <c r="B186" s="2"/>
    </row>
    <row r="187" spans="2:2">
      <c r="B187" s="2"/>
    </row>
    <row r="188" spans="2:2">
      <c r="B188" s="2"/>
    </row>
    <row r="189" spans="2:2">
      <c r="B189" s="2"/>
    </row>
    <row r="190" spans="2:2">
      <c r="B190" s="2"/>
    </row>
    <row r="191" spans="2:2">
      <c r="B191" s="2"/>
    </row>
    <row r="192" spans="2:2">
      <c r="B192" s="2"/>
    </row>
    <row r="193" spans="2:2">
      <c r="B193" s="2"/>
    </row>
    <row r="194" spans="2:2">
      <c r="B194" s="2"/>
    </row>
    <row r="195" spans="2:2">
      <c r="B195" s="2"/>
    </row>
    <row r="196" spans="2:2">
      <c r="B196" s="2"/>
    </row>
  </sheetData>
  <printOptions horizontalCentered="1" verticalCentered="1"/>
  <pageMargins left="0.5" right="0.5" top="0.5" bottom="0.5" header="0" footer="0"/>
  <pageSetup scale="80" fitToHeight="4" orientation="portrait" r:id="rId1"/>
  <headerFooter alignWithMargins="0"/>
  <rowBreaks count="2" manualBreakCount="2">
    <brk id="61" max="16383" man="1"/>
    <brk id="118" max="16383"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V138"/>
  <sheetViews>
    <sheetView defaultGridColor="0" topLeftCell="A31" colorId="22" zoomScale="75" zoomScaleNormal="75" workbookViewId="0">
      <selection activeCell="L36" sqref="L36"/>
    </sheetView>
  </sheetViews>
  <sheetFormatPr defaultColWidth="9.77734375" defaultRowHeight="15"/>
  <cols>
    <col min="1" max="1" width="2.77734375" customWidth="1"/>
    <col min="2" max="2" width="5.77734375" customWidth="1"/>
    <col min="3" max="3" width="1.77734375" customWidth="1"/>
    <col min="4" max="4" width="6.77734375" customWidth="1"/>
    <col min="5" max="5" width="49.44140625" customWidth="1"/>
    <col min="6" max="6" width="7.77734375" customWidth="1"/>
    <col min="7" max="7" width="1.77734375" customWidth="1"/>
    <col min="8" max="8" width="16.77734375" customWidth="1"/>
    <col min="9" max="9" width="1.77734375" customWidth="1"/>
    <col min="10" max="10" width="16.77734375" customWidth="1"/>
    <col min="12" max="12" width="17.6640625" customWidth="1"/>
    <col min="13" max="13" width="15.109375" bestFit="1" customWidth="1"/>
    <col min="14" max="14" width="13.109375" customWidth="1"/>
    <col min="16" max="16" width="14" customWidth="1"/>
    <col min="18" max="18" width="15.6640625" bestFit="1" customWidth="1"/>
  </cols>
  <sheetData>
    <row r="1" spans="1:21" ht="15.75" thickBot="1">
      <c r="A1" s="64" t="str">
        <f>'Data Sheet'!A54</f>
        <v>Annual Report of VERIZON NEW YORK INC.                                                                                           For the period ending DECEMBER 31, 2017</v>
      </c>
      <c r="B1" s="2"/>
      <c r="C1" s="2"/>
      <c r="D1" s="2"/>
      <c r="E1" s="155"/>
      <c r="F1" s="2"/>
      <c r="G1" s="2"/>
      <c r="H1" s="2"/>
      <c r="I1" s="2"/>
      <c r="J1" s="2"/>
      <c r="K1" s="2"/>
    </row>
    <row r="2" spans="1:21">
      <c r="A2" s="266"/>
      <c r="B2" s="163"/>
      <c r="C2" s="163"/>
      <c r="D2" s="163"/>
      <c r="E2" s="163"/>
      <c r="F2" s="163"/>
      <c r="G2" s="163"/>
      <c r="H2" s="163"/>
      <c r="I2" s="163"/>
      <c r="J2" s="267"/>
      <c r="K2" s="2"/>
    </row>
    <row r="3" spans="1:21" ht="15.75">
      <c r="A3" s="154"/>
      <c r="B3" s="70" t="s">
        <v>261</v>
      </c>
      <c r="C3" s="161"/>
      <c r="D3" s="161"/>
      <c r="E3" s="161"/>
      <c r="F3" s="161"/>
      <c r="G3" s="161"/>
      <c r="H3" s="161"/>
      <c r="I3" s="161"/>
      <c r="J3" s="268"/>
      <c r="K3" s="2"/>
    </row>
    <row r="4" spans="1:21">
      <c r="A4" s="154"/>
      <c r="B4" s="2"/>
      <c r="C4" s="2"/>
      <c r="D4" s="2"/>
      <c r="E4" s="2"/>
      <c r="F4" s="2"/>
      <c r="G4" s="2"/>
      <c r="H4" s="2"/>
      <c r="I4" s="2"/>
      <c r="J4" s="270"/>
      <c r="K4" s="2"/>
    </row>
    <row r="5" spans="1:21">
      <c r="A5" s="154"/>
      <c r="B5" s="2" t="s">
        <v>262</v>
      </c>
      <c r="C5" s="2"/>
      <c r="D5" s="2"/>
      <c r="E5" s="2"/>
      <c r="F5" s="2"/>
      <c r="G5" s="2"/>
      <c r="H5" s="2"/>
      <c r="I5" s="2"/>
      <c r="J5" s="270"/>
      <c r="K5" s="2"/>
      <c r="L5" s="1026"/>
      <c r="M5" s="1147"/>
    </row>
    <row r="6" spans="1:21">
      <c r="A6" s="154"/>
      <c r="B6" s="2" t="s">
        <v>263</v>
      </c>
      <c r="C6" s="2"/>
      <c r="D6" s="2"/>
      <c r="E6" s="2"/>
      <c r="F6" s="2"/>
      <c r="G6" s="2"/>
      <c r="H6" s="2"/>
      <c r="I6" s="2"/>
      <c r="J6" s="270"/>
      <c r="K6" s="2"/>
    </row>
    <row r="7" spans="1:21">
      <c r="A7" s="271"/>
      <c r="B7" s="272"/>
      <c r="C7" s="272"/>
      <c r="D7" s="272"/>
      <c r="E7" s="272"/>
      <c r="F7" s="272"/>
      <c r="G7" s="272"/>
      <c r="H7" s="272"/>
      <c r="I7" s="272"/>
      <c r="J7" s="273"/>
      <c r="K7" s="2"/>
    </row>
    <row r="8" spans="1:21">
      <c r="A8" s="154"/>
      <c r="B8" s="2"/>
      <c r="C8" s="312"/>
      <c r="D8" s="2"/>
      <c r="E8" s="2"/>
      <c r="F8" s="312"/>
      <c r="G8" s="415" t="s">
        <v>264</v>
      </c>
      <c r="H8" s="395"/>
      <c r="I8" s="395"/>
      <c r="J8" s="416"/>
      <c r="K8" s="2"/>
    </row>
    <row r="9" spans="1:21">
      <c r="A9" s="154"/>
      <c r="B9" s="2"/>
      <c r="C9" s="312"/>
      <c r="D9" s="2"/>
      <c r="E9" s="2"/>
      <c r="F9" s="316" t="s">
        <v>922</v>
      </c>
      <c r="G9" s="312"/>
      <c r="H9" s="313" t="s">
        <v>265</v>
      </c>
      <c r="I9" s="312"/>
      <c r="J9" s="1109" t="s">
        <v>266</v>
      </c>
      <c r="K9" s="2"/>
      <c r="L9" s="1026"/>
      <c r="M9" s="1147"/>
      <c r="N9" s="1147"/>
      <c r="O9" s="1147"/>
    </row>
    <row r="10" spans="1:21">
      <c r="A10" s="154"/>
      <c r="B10" s="313" t="s">
        <v>36</v>
      </c>
      <c r="C10" s="312"/>
      <c r="D10" s="161" t="s">
        <v>551</v>
      </c>
      <c r="E10" s="161"/>
      <c r="F10" s="316" t="s">
        <v>267</v>
      </c>
      <c r="G10" s="312"/>
      <c r="H10" s="313" t="s">
        <v>53</v>
      </c>
      <c r="I10" s="312"/>
      <c r="J10" s="1109" t="s">
        <v>53</v>
      </c>
      <c r="K10" s="2"/>
      <c r="L10" s="1483"/>
    </row>
    <row r="11" spans="1:21">
      <c r="A11" s="154"/>
      <c r="B11" s="313" t="s">
        <v>48</v>
      </c>
      <c r="C11" s="312"/>
      <c r="D11" s="161" t="s">
        <v>462</v>
      </c>
      <c r="E11" s="161"/>
      <c r="F11" s="316" t="s">
        <v>463</v>
      </c>
      <c r="G11" s="312"/>
      <c r="H11" s="313" t="s">
        <v>464</v>
      </c>
      <c r="I11" s="312"/>
      <c r="J11" s="1109" t="s">
        <v>62</v>
      </c>
      <c r="K11" s="2"/>
      <c r="L11" s="1147"/>
      <c r="M11" s="1147"/>
      <c r="N11" s="1147"/>
      <c r="O11" s="1147"/>
      <c r="P11" s="1147"/>
      <c r="Q11" s="1147"/>
      <c r="R11" s="1147"/>
    </row>
    <row r="12" spans="1:21">
      <c r="A12" s="271"/>
      <c r="B12" s="272"/>
      <c r="C12" s="315"/>
      <c r="D12" s="272"/>
      <c r="E12" s="272"/>
      <c r="F12" s="315"/>
      <c r="G12" s="315"/>
      <c r="H12" s="272"/>
      <c r="I12" s="315"/>
      <c r="J12" s="273"/>
      <c r="K12" s="1014"/>
      <c r="L12" s="1147"/>
      <c r="M12" s="1147"/>
      <c r="N12" s="1147"/>
      <c r="O12" s="1147"/>
      <c r="P12" s="1147"/>
      <c r="Q12" s="1147"/>
      <c r="R12" s="1147"/>
      <c r="S12" s="1147"/>
      <c r="T12" s="1147"/>
      <c r="U12" s="1147"/>
    </row>
    <row r="13" spans="1:21">
      <c r="A13" s="154"/>
      <c r="B13" s="2"/>
      <c r="C13" s="312"/>
      <c r="D13" s="161" t="s">
        <v>1438</v>
      </c>
      <c r="E13" s="161"/>
      <c r="F13" s="312"/>
      <c r="G13" s="312"/>
      <c r="H13" s="2"/>
      <c r="I13" s="312"/>
      <c r="J13" s="270"/>
      <c r="K13" s="1014"/>
      <c r="L13" s="1518"/>
      <c r="M13" s="1147"/>
      <c r="N13" s="1147"/>
      <c r="O13" s="1147"/>
      <c r="P13" s="1147"/>
      <c r="Q13" s="1147"/>
      <c r="R13" s="1147"/>
      <c r="S13" s="1147"/>
      <c r="T13" s="1147"/>
      <c r="U13" s="1147"/>
    </row>
    <row r="14" spans="1:21">
      <c r="A14" s="154"/>
      <c r="B14" s="2"/>
      <c r="C14" s="312"/>
      <c r="D14" s="161" t="s">
        <v>1439</v>
      </c>
      <c r="E14" s="161"/>
      <c r="F14" s="312"/>
      <c r="G14" s="312"/>
      <c r="H14" s="2"/>
      <c r="I14" s="312"/>
      <c r="J14" s="270"/>
      <c r="K14" s="1014"/>
      <c r="L14" s="1147"/>
      <c r="M14" s="1147"/>
      <c r="N14" s="1147"/>
      <c r="O14" s="1147"/>
      <c r="P14" s="1147"/>
      <c r="Q14" s="1147"/>
      <c r="R14" s="1147"/>
      <c r="S14" s="1147"/>
      <c r="T14" s="1147"/>
      <c r="U14" s="1147"/>
    </row>
    <row r="15" spans="1:21">
      <c r="A15" s="154"/>
      <c r="B15" s="313" t="s">
        <v>467</v>
      </c>
      <c r="C15" s="312"/>
      <c r="D15" s="2"/>
      <c r="E15" s="2" t="s">
        <v>1440</v>
      </c>
      <c r="F15" s="316">
        <v>51</v>
      </c>
      <c r="G15" s="312"/>
      <c r="H15" s="418">
        <f>Sch.42!D59</f>
        <v>4986070423.1899996</v>
      </c>
      <c r="I15" s="419"/>
      <c r="J15" s="420">
        <f>+Sch.42!E59</f>
        <v>5240782258.3900003</v>
      </c>
      <c r="K15" s="1014"/>
      <c r="L15" s="1026"/>
      <c r="M15" s="1026"/>
      <c r="N15" s="1026"/>
      <c r="O15" s="1026"/>
      <c r="P15" s="1147"/>
      <c r="Q15" s="1147"/>
      <c r="R15" s="1147"/>
      <c r="S15" s="1147"/>
      <c r="T15" s="1147"/>
      <c r="U15" s="1147"/>
    </row>
    <row r="16" spans="1:21">
      <c r="A16" s="154"/>
      <c r="B16" s="313" t="s">
        <v>825</v>
      </c>
      <c r="C16" s="312"/>
      <c r="D16" s="2"/>
      <c r="E16" s="2" t="s">
        <v>1441</v>
      </c>
      <c r="F16" s="316" t="s">
        <v>3097</v>
      </c>
      <c r="G16" s="315"/>
      <c r="H16" s="1544">
        <f>+Sch.44!H150</f>
        <v>7578159191.3599987</v>
      </c>
      <c r="I16" s="421"/>
      <c r="J16" s="423">
        <f>+Sch.44!I150</f>
        <v>6320388945.1599989</v>
      </c>
      <c r="K16" s="1014"/>
      <c r="L16" s="1026"/>
      <c r="M16" s="1147"/>
      <c r="N16" s="1026"/>
      <c r="O16" s="1147"/>
      <c r="P16" s="1147"/>
      <c r="Q16" s="1147"/>
      <c r="R16" s="1147"/>
      <c r="S16" s="1147"/>
      <c r="T16" s="1147"/>
      <c r="U16" s="1147"/>
    </row>
    <row r="17" spans="1:21">
      <c r="A17" s="154"/>
      <c r="B17" s="313" t="s">
        <v>1067</v>
      </c>
      <c r="C17" s="312"/>
      <c r="D17" s="161" t="s">
        <v>1104</v>
      </c>
      <c r="E17" s="161"/>
      <c r="F17" s="312"/>
      <c r="G17" s="315"/>
      <c r="H17" s="421">
        <f>H15-H16</f>
        <v>-2592088768.1699991</v>
      </c>
      <c r="I17" s="422"/>
      <c r="J17" s="423">
        <f>J15-J16</f>
        <v>-1079606686.7699986</v>
      </c>
      <c r="K17" s="1014"/>
      <c r="L17" s="1147"/>
      <c r="M17" s="1147"/>
      <c r="N17" s="1147"/>
      <c r="O17" s="1147"/>
      <c r="P17" s="1147"/>
      <c r="Q17" s="1147"/>
      <c r="R17" s="1147"/>
      <c r="S17" s="1147"/>
      <c r="T17" s="1147"/>
      <c r="U17" s="1147"/>
    </row>
    <row r="18" spans="1:21">
      <c r="A18" s="154"/>
      <c r="B18" s="2"/>
      <c r="C18" s="312"/>
      <c r="D18" s="161" t="s">
        <v>1443</v>
      </c>
      <c r="E18" s="161"/>
      <c r="F18" s="312"/>
      <c r="G18" s="312"/>
      <c r="H18" s="424"/>
      <c r="I18" s="425"/>
      <c r="J18" s="426"/>
      <c r="K18" s="1014"/>
      <c r="L18" s="1147"/>
      <c r="M18" s="1147"/>
      <c r="N18" s="1147"/>
      <c r="O18" s="1147"/>
      <c r="P18" s="1147"/>
      <c r="Q18" s="1147"/>
      <c r="R18" s="1147"/>
      <c r="S18" s="1147"/>
      <c r="T18" s="1147"/>
      <c r="U18" s="1147"/>
    </row>
    <row r="19" spans="1:21">
      <c r="A19" s="154"/>
      <c r="B19" s="313" t="s">
        <v>71</v>
      </c>
      <c r="C19" s="312"/>
      <c r="D19" s="2" t="s">
        <v>1444</v>
      </c>
      <c r="E19" s="2" t="s">
        <v>1445</v>
      </c>
      <c r="F19" s="316" t="s">
        <v>2499</v>
      </c>
      <c r="G19" s="312"/>
      <c r="H19" s="427">
        <v>462.48</v>
      </c>
      <c r="I19" s="425"/>
      <c r="J19" s="428">
        <v>12337</v>
      </c>
      <c r="K19" s="1014"/>
      <c r="L19" s="1026"/>
      <c r="M19" s="1026"/>
      <c r="N19" s="1147"/>
      <c r="O19" s="1147"/>
      <c r="P19" s="1147"/>
      <c r="Q19" s="1147"/>
      <c r="R19" s="1147"/>
      <c r="S19" s="1147"/>
      <c r="T19" s="1147"/>
      <c r="U19" s="1147"/>
    </row>
    <row r="20" spans="1:21">
      <c r="A20" s="154"/>
      <c r="B20" s="313" t="s">
        <v>72</v>
      </c>
      <c r="C20" s="312"/>
      <c r="D20" s="2" t="s">
        <v>1446</v>
      </c>
      <c r="E20" s="2" t="s">
        <v>1447</v>
      </c>
      <c r="F20" s="316" t="s">
        <v>2499</v>
      </c>
      <c r="G20" s="312"/>
      <c r="H20" s="427">
        <v>0</v>
      </c>
      <c r="I20" s="425"/>
      <c r="J20" s="428">
        <v>0</v>
      </c>
      <c r="K20" s="1014"/>
      <c r="L20" s="1026"/>
      <c r="M20" s="1026"/>
      <c r="N20" s="1147"/>
      <c r="O20" s="1147"/>
      <c r="P20" s="1147"/>
      <c r="Q20" s="1147"/>
      <c r="R20" s="1147"/>
      <c r="S20" s="1147"/>
      <c r="T20" s="1147"/>
      <c r="U20" s="1147"/>
    </row>
    <row r="21" spans="1:21">
      <c r="A21" s="154"/>
      <c r="B21" s="313" t="s">
        <v>476</v>
      </c>
      <c r="C21" s="312"/>
      <c r="D21" s="2" t="s">
        <v>404</v>
      </c>
      <c r="E21" s="2" t="s">
        <v>405</v>
      </c>
      <c r="F21" s="316" t="s">
        <v>2499</v>
      </c>
      <c r="G21" s="312"/>
      <c r="H21" s="427">
        <v>0</v>
      </c>
      <c r="I21" s="425"/>
      <c r="J21" s="428">
        <v>0</v>
      </c>
      <c r="K21" s="1014"/>
      <c r="L21" s="1026"/>
      <c r="M21" s="1026"/>
      <c r="N21" s="1147"/>
      <c r="O21" s="1147"/>
      <c r="P21" s="1147"/>
      <c r="Q21" s="1147"/>
      <c r="R21" s="1147"/>
      <c r="S21" s="1147"/>
      <c r="T21" s="1147"/>
      <c r="U21" s="1147"/>
    </row>
    <row r="22" spans="1:21">
      <c r="A22" s="154"/>
      <c r="B22" s="313" t="s">
        <v>479</v>
      </c>
      <c r="C22" s="312"/>
      <c r="D22" s="2" t="s">
        <v>406</v>
      </c>
      <c r="E22" s="2" t="s">
        <v>407</v>
      </c>
      <c r="F22" s="316" t="s">
        <v>2499</v>
      </c>
      <c r="G22" s="312"/>
      <c r="H22" s="427">
        <v>-1888795.9200000006</v>
      </c>
      <c r="I22" s="425"/>
      <c r="J22" s="428">
        <v>19533900</v>
      </c>
      <c r="K22" s="1014"/>
      <c r="L22" s="1026"/>
      <c r="M22" s="1026"/>
      <c r="N22" s="1147"/>
      <c r="O22" s="1147"/>
      <c r="P22" s="1147"/>
      <c r="Q22" s="1147"/>
      <c r="R22" s="1147"/>
      <c r="S22" s="1147"/>
      <c r="T22" s="1147"/>
      <c r="U22" s="1147"/>
    </row>
    <row r="23" spans="1:21">
      <c r="A23" s="154"/>
      <c r="B23" s="313" t="s">
        <v>2076</v>
      </c>
      <c r="C23" s="312"/>
      <c r="D23" s="2" t="s">
        <v>408</v>
      </c>
      <c r="E23" s="2" t="s">
        <v>409</v>
      </c>
      <c r="F23" s="316" t="s">
        <v>2499</v>
      </c>
      <c r="G23" s="315"/>
      <c r="H23" s="430">
        <v>24508.760000000002</v>
      </c>
      <c r="I23" s="422"/>
      <c r="J23" s="430">
        <v>1414</v>
      </c>
      <c r="K23" s="1014"/>
      <c r="L23" s="1026"/>
      <c r="M23" s="1026"/>
      <c r="N23" s="1147"/>
      <c r="O23" s="1147"/>
      <c r="P23" s="1147"/>
      <c r="Q23" s="1147"/>
      <c r="R23" s="1147"/>
      <c r="S23" s="1147"/>
      <c r="T23" s="1147"/>
      <c r="U23" s="1147"/>
    </row>
    <row r="24" spans="1:21">
      <c r="A24" s="154"/>
      <c r="B24" s="313" t="s">
        <v>337</v>
      </c>
      <c r="C24" s="312"/>
      <c r="D24" s="161" t="s">
        <v>410</v>
      </c>
      <c r="E24" s="161"/>
      <c r="F24" s="312"/>
      <c r="G24" s="315"/>
      <c r="H24" s="421">
        <f>SUM(H19:H23)</f>
        <v>-1863824.6800000006</v>
      </c>
      <c r="I24" s="422"/>
      <c r="J24" s="430">
        <f>SUM(J19:J23)</f>
        <v>19547651</v>
      </c>
      <c r="K24" s="1014"/>
      <c r="L24" s="1147"/>
      <c r="M24" s="1147"/>
      <c r="N24" s="1147"/>
      <c r="O24" s="1147"/>
      <c r="P24" s="1147"/>
      <c r="Q24" s="1147"/>
      <c r="R24" s="1147"/>
      <c r="S24" s="1147"/>
      <c r="T24" s="1147"/>
      <c r="U24" s="1147"/>
    </row>
    <row r="25" spans="1:21">
      <c r="A25" s="154"/>
      <c r="B25" s="2"/>
      <c r="C25" s="312"/>
      <c r="D25" s="161" t="s">
        <v>411</v>
      </c>
      <c r="E25" s="161"/>
      <c r="F25" s="312"/>
      <c r="G25" s="312"/>
      <c r="H25" s="424"/>
      <c r="I25" s="425"/>
      <c r="J25" s="426"/>
      <c r="K25" s="1014"/>
      <c r="L25" s="1147"/>
      <c r="M25" s="1147"/>
      <c r="N25" s="1147"/>
      <c r="O25" s="1147"/>
      <c r="P25" s="1147"/>
      <c r="Q25" s="1147"/>
      <c r="R25" s="1147"/>
      <c r="S25" s="1147"/>
      <c r="T25" s="1147"/>
      <c r="U25" s="1147"/>
    </row>
    <row r="26" spans="1:21">
      <c r="A26" s="154"/>
      <c r="B26" s="313" t="s">
        <v>73</v>
      </c>
      <c r="C26" s="312"/>
      <c r="D26" s="2" t="s">
        <v>412</v>
      </c>
      <c r="E26" s="2" t="s">
        <v>413</v>
      </c>
      <c r="F26" s="316" t="s">
        <v>3081</v>
      </c>
      <c r="G26" s="312"/>
      <c r="H26" s="427">
        <f>+Sch.28!H83-Sch.28!C83</f>
        <v>-5730894</v>
      </c>
      <c r="I26" s="425"/>
      <c r="J26" s="428">
        <v>-1662221</v>
      </c>
      <c r="K26" s="1014"/>
      <c r="L26" s="1026"/>
      <c r="M26" s="1026"/>
      <c r="N26" s="1026"/>
      <c r="O26" s="1147"/>
      <c r="P26" s="1147"/>
      <c r="Q26" s="1147"/>
      <c r="R26" s="1147"/>
      <c r="S26" s="1147"/>
      <c r="T26" s="1147"/>
      <c r="U26" s="1147"/>
    </row>
    <row r="27" spans="1:21">
      <c r="A27" s="154"/>
      <c r="B27" s="313" t="s">
        <v>74</v>
      </c>
      <c r="C27" s="312"/>
      <c r="D27" s="2" t="s">
        <v>414</v>
      </c>
      <c r="E27" s="2" t="s">
        <v>415</v>
      </c>
      <c r="F27" s="316" t="s">
        <v>3098</v>
      </c>
      <c r="G27" s="312"/>
      <c r="H27" s="424">
        <f>Sch.45!F62</f>
        <v>-1079769833.1299999</v>
      </c>
      <c r="I27" s="425"/>
      <c r="J27" s="428">
        <v>-630802787</v>
      </c>
      <c r="K27" s="1014"/>
      <c r="L27" s="1026"/>
      <c r="M27" s="1026"/>
      <c r="N27" s="1147"/>
      <c r="O27" s="1147"/>
      <c r="P27" s="1480"/>
      <c r="Q27" s="1147"/>
      <c r="R27" s="1147"/>
      <c r="S27" s="1147"/>
      <c r="T27" s="1147"/>
      <c r="U27" s="1147"/>
    </row>
    <row r="28" spans="1:21">
      <c r="A28" s="154"/>
      <c r="B28" s="313" t="s">
        <v>75</v>
      </c>
      <c r="C28" s="312"/>
      <c r="D28" s="2" t="s">
        <v>416</v>
      </c>
      <c r="E28" s="2" t="s">
        <v>417</v>
      </c>
      <c r="F28" s="316" t="s">
        <v>3098</v>
      </c>
      <c r="G28" s="312"/>
      <c r="H28" s="427">
        <f>+Sch.45!R43</f>
        <v>-3199724.74</v>
      </c>
      <c r="I28" s="425"/>
      <c r="J28" s="428">
        <v>-5441944</v>
      </c>
      <c r="K28" s="1014"/>
      <c r="L28" s="1026"/>
      <c r="M28" s="1026"/>
      <c r="N28" s="1147"/>
      <c r="O28" s="1147"/>
      <c r="P28" s="1480"/>
      <c r="Q28" s="1147"/>
      <c r="R28" s="1147"/>
      <c r="S28" s="1147"/>
      <c r="T28" s="1147"/>
      <c r="U28" s="1147"/>
    </row>
    <row r="29" spans="1:21">
      <c r="A29" s="154"/>
      <c r="B29" s="313" t="s">
        <v>76</v>
      </c>
      <c r="C29" s="312"/>
      <c r="D29" s="2" t="s">
        <v>418</v>
      </c>
      <c r="E29" s="2" t="s">
        <v>419</v>
      </c>
      <c r="F29" s="316" t="s">
        <v>3098</v>
      </c>
      <c r="G29" s="312"/>
      <c r="H29" s="424">
        <f>Sch.45!I62+Sch.45!J62</f>
        <v>433685911.81999999</v>
      </c>
      <c r="I29" s="425"/>
      <c r="J29" s="428">
        <v>461757476</v>
      </c>
      <c r="K29" s="1014"/>
      <c r="L29" s="1026"/>
      <c r="M29" s="1026"/>
      <c r="N29" s="1147"/>
      <c r="O29" s="1147"/>
      <c r="P29" s="1480"/>
      <c r="Q29" s="1147"/>
      <c r="R29" s="1147"/>
      <c r="S29" s="1147"/>
      <c r="T29" s="1147"/>
      <c r="U29" s="1147"/>
    </row>
    <row r="30" spans="1:21">
      <c r="A30" s="154"/>
      <c r="B30" s="313" t="s">
        <v>77</v>
      </c>
      <c r="C30" s="312"/>
      <c r="D30" s="2" t="s">
        <v>420</v>
      </c>
      <c r="E30" s="2" t="s">
        <v>421</v>
      </c>
      <c r="F30" s="316" t="s">
        <v>3081</v>
      </c>
      <c r="G30" s="315"/>
      <c r="H30" s="429">
        <f>(+Sch.28!H27-Sch.28!C27)+(Sch.28!H37-Sch.28!C37)+(Sch.28!H50-Sch.28!C50)+(Sch.28!H73-Sch.28!C73)-Sch.28!G66-Sch.28!G70+37855411</f>
        <v>-293388741</v>
      </c>
      <c r="I30" s="422"/>
      <c r="J30" s="430">
        <v>-20430561</v>
      </c>
      <c r="K30" s="1014"/>
      <c r="L30" s="1026"/>
      <c r="M30" s="1026"/>
      <c r="N30" s="1026"/>
      <c r="O30" s="1147"/>
      <c r="P30" s="1480"/>
      <c r="Q30" s="1147"/>
      <c r="R30" s="1147"/>
      <c r="S30" s="1147"/>
      <c r="T30" s="1147"/>
      <c r="U30" s="1147"/>
    </row>
    <row r="31" spans="1:21">
      <c r="A31" s="154"/>
      <c r="B31" s="313" t="s">
        <v>78</v>
      </c>
      <c r="C31" s="312"/>
      <c r="D31" s="161" t="s">
        <v>422</v>
      </c>
      <c r="E31" s="161"/>
      <c r="F31" s="312"/>
      <c r="G31" s="315"/>
      <c r="H31" s="421">
        <f>SUM(H26:H30)</f>
        <v>-948403281.04999995</v>
      </c>
      <c r="I31" s="422"/>
      <c r="J31" s="430">
        <f>SUM(J26:J30)</f>
        <v>-196580037</v>
      </c>
      <c r="K31" s="1014"/>
      <c r="L31" s="1147"/>
      <c r="M31" s="1147"/>
      <c r="N31" s="1147"/>
      <c r="O31" s="1147"/>
      <c r="P31" s="1480"/>
      <c r="Q31" s="1147"/>
      <c r="R31" s="1147"/>
      <c r="S31" s="1147"/>
      <c r="T31" s="1147"/>
      <c r="U31" s="1147"/>
    </row>
    <row r="32" spans="1:21">
      <c r="A32" s="154"/>
      <c r="B32" s="313" t="s">
        <v>79</v>
      </c>
      <c r="C32" s="312"/>
      <c r="D32" s="161" t="s">
        <v>423</v>
      </c>
      <c r="E32" s="161"/>
      <c r="F32" s="312"/>
      <c r="G32" s="315"/>
      <c r="H32" s="421">
        <f>H17+H24-H31</f>
        <v>-1645549311.799999</v>
      </c>
      <c r="I32" s="422"/>
      <c r="J32" s="423">
        <f>J17+J24-J31</f>
        <v>-863478998.76999855</v>
      </c>
      <c r="K32" s="1014"/>
      <c r="L32" s="1147"/>
      <c r="M32" s="1147"/>
      <c r="N32" s="1147"/>
      <c r="O32" s="1147"/>
      <c r="P32" s="1480"/>
      <c r="Q32" s="1147"/>
      <c r="R32" s="1147"/>
      <c r="S32" s="1147"/>
      <c r="T32" s="1147"/>
      <c r="U32" s="1147"/>
    </row>
    <row r="33" spans="1:21">
      <c r="A33" s="154"/>
      <c r="B33" s="2"/>
      <c r="C33" s="312"/>
      <c r="D33" s="161" t="s">
        <v>424</v>
      </c>
      <c r="E33" s="161"/>
      <c r="F33" s="312"/>
      <c r="G33" s="312"/>
      <c r="H33" s="424"/>
      <c r="I33" s="425"/>
      <c r="J33" s="426"/>
      <c r="K33" s="1014"/>
      <c r="L33" s="1147"/>
      <c r="M33" s="1147"/>
      <c r="N33" s="1147"/>
      <c r="O33" s="1147"/>
      <c r="P33" s="1480"/>
      <c r="Q33" s="1147"/>
      <c r="R33" s="1147"/>
      <c r="S33" s="1147"/>
      <c r="T33" s="1147"/>
      <c r="U33" s="1147"/>
    </row>
    <row r="34" spans="1:21">
      <c r="A34" s="154"/>
      <c r="B34" s="313" t="s">
        <v>80</v>
      </c>
      <c r="C34" s="312"/>
      <c r="D34" s="2" t="s">
        <v>425</v>
      </c>
      <c r="E34" s="2" t="s">
        <v>426</v>
      </c>
      <c r="F34" s="316" t="s">
        <v>2499</v>
      </c>
      <c r="G34" s="312"/>
      <c r="H34" s="427">
        <v>0</v>
      </c>
      <c r="I34" s="425"/>
      <c r="J34" s="428">
        <v>0</v>
      </c>
      <c r="K34" s="1014"/>
      <c r="L34" s="1026"/>
      <c r="M34" s="1026"/>
      <c r="N34" s="1147"/>
      <c r="O34" s="1147"/>
      <c r="P34" s="1147"/>
      <c r="Q34" s="1147"/>
      <c r="R34" s="1147"/>
      <c r="S34" s="1147"/>
      <c r="T34" s="1147"/>
      <c r="U34" s="1147"/>
    </row>
    <row r="35" spans="1:21">
      <c r="A35" s="154"/>
      <c r="B35" s="313" t="s">
        <v>81</v>
      </c>
      <c r="C35" s="312"/>
      <c r="D35" s="2" t="s">
        <v>427</v>
      </c>
      <c r="E35" s="2" t="s">
        <v>428</v>
      </c>
      <c r="F35" s="316" t="s">
        <v>2499</v>
      </c>
      <c r="G35" s="312"/>
      <c r="H35" s="427">
        <v>141698.67000000001</v>
      </c>
      <c r="I35" s="425"/>
      <c r="J35" s="428">
        <v>884521</v>
      </c>
      <c r="K35" s="1014"/>
      <c r="L35" s="1026"/>
      <c r="M35" s="1026"/>
      <c r="N35" s="1147"/>
      <c r="O35" s="1147"/>
      <c r="P35" s="1147"/>
      <c r="Q35" s="1147"/>
      <c r="R35" s="1147"/>
      <c r="S35" s="1147"/>
      <c r="T35" s="1147"/>
      <c r="U35" s="1147"/>
    </row>
    <row r="36" spans="1:21">
      <c r="A36" s="154"/>
      <c r="B36" s="313" t="s">
        <v>82</v>
      </c>
      <c r="C36" s="312"/>
      <c r="D36" s="2" t="s">
        <v>429</v>
      </c>
      <c r="E36" s="2" t="s">
        <v>430</v>
      </c>
      <c r="F36" s="316" t="s">
        <v>2499</v>
      </c>
      <c r="G36" s="312"/>
      <c r="H36" s="427">
        <v>0</v>
      </c>
      <c r="I36" s="425"/>
      <c r="J36" s="428">
        <v>0</v>
      </c>
      <c r="K36" s="1014"/>
      <c r="L36" s="1026"/>
      <c r="M36" s="1026"/>
      <c r="N36" s="1147"/>
      <c r="O36" s="1147"/>
      <c r="P36" s="1147"/>
      <c r="Q36" s="1147"/>
      <c r="R36" s="1147"/>
      <c r="S36" s="1147"/>
      <c r="T36" s="1147"/>
      <c r="U36" s="1147"/>
    </row>
    <row r="37" spans="1:21">
      <c r="A37" s="154"/>
      <c r="B37" s="313" t="s">
        <v>83</v>
      </c>
      <c r="C37" s="312"/>
      <c r="D37" s="2" t="s">
        <v>431</v>
      </c>
      <c r="E37" s="2" t="s">
        <v>432</v>
      </c>
      <c r="F37" s="316" t="s">
        <v>2499</v>
      </c>
      <c r="G37" s="312"/>
      <c r="H37" s="427">
        <v>10568130.52</v>
      </c>
      <c r="I37" s="425"/>
      <c r="J37" s="428">
        <v>24580162</v>
      </c>
      <c r="K37" s="1014"/>
      <c r="L37" s="1026"/>
      <c r="M37" s="1026"/>
      <c r="N37" s="1147"/>
      <c r="O37" s="1147"/>
      <c r="P37" s="1147"/>
      <c r="Q37" s="1147"/>
      <c r="R37" s="1147"/>
      <c r="S37" s="1147"/>
      <c r="T37" s="1147"/>
      <c r="U37" s="1147"/>
    </row>
    <row r="38" spans="1:21">
      <c r="A38" s="154"/>
      <c r="B38" s="313" t="s">
        <v>84</v>
      </c>
      <c r="C38" s="312"/>
      <c r="D38" s="2" t="s">
        <v>433</v>
      </c>
      <c r="E38" s="2" t="s">
        <v>434</v>
      </c>
      <c r="F38" s="316" t="s">
        <v>2499</v>
      </c>
      <c r="G38" s="312"/>
      <c r="H38" s="427">
        <v>0</v>
      </c>
      <c r="I38" s="425"/>
      <c r="J38" s="428">
        <v>0</v>
      </c>
      <c r="K38" s="1014"/>
      <c r="L38" s="1026"/>
      <c r="M38" s="1026"/>
      <c r="N38" s="1147"/>
      <c r="O38" s="1147"/>
      <c r="P38" s="1147"/>
      <c r="Q38" s="1147"/>
      <c r="R38" s="1147"/>
      <c r="S38" s="1147"/>
      <c r="T38" s="1147"/>
      <c r="U38" s="1147"/>
    </row>
    <row r="39" spans="1:21">
      <c r="A39" s="154"/>
      <c r="B39" s="313" t="s">
        <v>85</v>
      </c>
      <c r="C39" s="312"/>
      <c r="D39" s="2" t="s">
        <v>435</v>
      </c>
      <c r="E39" s="2" t="s">
        <v>436</v>
      </c>
      <c r="F39" s="316" t="s">
        <v>1859</v>
      </c>
      <c r="G39" s="312"/>
      <c r="H39" s="424">
        <f>+Sch.30!K50</f>
        <v>218576267.45999998</v>
      </c>
      <c r="I39" s="425"/>
      <c r="J39" s="428">
        <v>150715375</v>
      </c>
      <c r="K39" s="1014"/>
      <c r="L39" s="1288"/>
      <c r="M39" s="1026"/>
      <c r="N39" s="1026"/>
      <c r="O39" s="1026"/>
      <c r="P39" s="1026"/>
      <c r="Q39" s="1026"/>
      <c r="R39" s="1026"/>
      <c r="S39" s="1287"/>
      <c r="T39" s="1147"/>
      <c r="U39" s="1147"/>
    </row>
    <row r="40" spans="1:21">
      <c r="A40" s="154"/>
      <c r="B40" s="313" t="s">
        <v>86</v>
      </c>
      <c r="C40" s="312"/>
      <c r="D40" s="2" t="s">
        <v>437</v>
      </c>
      <c r="E40" s="2" t="s">
        <v>438</v>
      </c>
      <c r="F40" s="316" t="s">
        <v>2499</v>
      </c>
      <c r="G40" s="312"/>
      <c r="H40" s="424">
        <v>-114448383.7</v>
      </c>
      <c r="I40" s="425"/>
      <c r="J40" s="428">
        <v>-107321211</v>
      </c>
      <c r="K40" s="1014"/>
      <c r="L40" s="1014"/>
      <c r="M40" s="1026"/>
      <c r="O40" s="1147"/>
      <c r="P40" s="1014"/>
      <c r="Q40" s="1147"/>
      <c r="R40" s="1147"/>
      <c r="S40" s="1147"/>
      <c r="T40" s="1147"/>
      <c r="U40" s="1147"/>
    </row>
    <row r="41" spans="1:21">
      <c r="A41" s="154"/>
      <c r="B41" s="313" t="s">
        <v>87</v>
      </c>
      <c r="C41" s="312"/>
      <c r="D41" s="2" t="s">
        <v>439</v>
      </c>
      <c r="E41" s="2" t="s">
        <v>440</v>
      </c>
      <c r="F41" s="316" t="s">
        <v>2499</v>
      </c>
      <c r="G41" s="315"/>
      <c r="H41" s="421">
        <v>8087551.0599999996</v>
      </c>
      <c r="I41" s="422"/>
      <c r="J41" s="430">
        <v>6437378</v>
      </c>
      <c r="K41" s="1014"/>
      <c r="L41" s="1014"/>
      <c r="M41" s="1026"/>
      <c r="O41" s="1147"/>
      <c r="P41" s="1014"/>
      <c r="Q41" s="1147"/>
      <c r="R41" s="1147"/>
      <c r="S41" s="1147"/>
      <c r="T41" s="1147"/>
      <c r="U41" s="1147"/>
    </row>
    <row r="42" spans="1:21">
      <c r="A42" s="154"/>
      <c r="B42" s="313" t="s">
        <v>88</v>
      </c>
      <c r="C42" s="312"/>
      <c r="D42" s="161" t="s">
        <v>441</v>
      </c>
      <c r="E42" s="161"/>
      <c r="F42" s="312"/>
      <c r="G42" s="315"/>
      <c r="H42" s="421">
        <f>SUM(H34:H40)-H41</f>
        <v>106750161.88999997</v>
      </c>
      <c r="I42" s="422"/>
      <c r="J42" s="423">
        <f>SUM(J34:J40)-J41</f>
        <v>62421469</v>
      </c>
      <c r="K42" s="1014"/>
      <c r="L42" s="1147"/>
      <c r="M42" s="1147"/>
      <c r="N42" s="1147"/>
      <c r="O42" s="1147"/>
      <c r="P42" s="1147"/>
      <c r="Q42" s="1147"/>
      <c r="R42" s="1147"/>
      <c r="S42" s="1147"/>
      <c r="T42" s="1147"/>
      <c r="U42" s="1147"/>
    </row>
    <row r="43" spans="1:21">
      <c r="A43" s="154"/>
      <c r="B43" s="2"/>
      <c r="C43" s="312"/>
      <c r="D43" s="161" t="s">
        <v>1533</v>
      </c>
      <c r="E43" s="161"/>
      <c r="F43" s="312"/>
      <c r="G43" s="312"/>
      <c r="H43" s="424"/>
      <c r="I43" s="425"/>
      <c r="J43" s="426"/>
      <c r="K43" s="1014"/>
      <c r="L43" s="1147"/>
      <c r="M43" s="1147"/>
      <c r="N43" s="1147"/>
      <c r="O43" s="1147"/>
      <c r="P43" s="1147"/>
      <c r="Q43" s="1147"/>
      <c r="R43" s="1147"/>
      <c r="S43" s="1147"/>
      <c r="T43" s="1147"/>
      <c r="U43" s="1147"/>
    </row>
    <row r="44" spans="1:21">
      <c r="A44" s="154"/>
      <c r="B44" s="313" t="s">
        <v>2088</v>
      </c>
      <c r="C44" s="312"/>
      <c r="D44" s="2" t="s">
        <v>1534</v>
      </c>
      <c r="E44" s="2" t="s">
        <v>1535</v>
      </c>
      <c r="F44" s="316" t="s">
        <v>3081</v>
      </c>
      <c r="G44" s="312"/>
      <c r="H44" s="427">
        <f>+Sch.28!H144</f>
        <v>0</v>
      </c>
      <c r="I44" s="425"/>
      <c r="J44" s="428">
        <f>+Sch.28!J144</f>
        <v>0</v>
      </c>
      <c r="K44" s="1014"/>
      <c r="L44" s="1026"/>
      <c r="M44" s="1026"/>
      <c r="N44" s="1026"/>
      <c r="O44" s="1147"/>
      <c r="P44" s="1147"/>
      <c r="Q44" s="1147"/>
      <c r="R44" s="1147"/>
      <c r="S44" s="1147"/>
      <c r="T44" s="1147"/>
      <c r="U44" s="1147"/>
    </row>
    <row r="45" spans="1:21">
      <c r="A45" s="154"/>
      <c r="B45" s="313" t="s">
        <v>2090</v>
      </c>
      <c r="C45" s="312"/>
      <c r="D45" s="2" t="s">
        <v>1536</v>
      </c>
      <c r="E45" s="2" t="s">
        <v>1537</v>
      </c>
      <c r="F45" s="316" t="s">
        <v>3098</v>
      </c>
      <c r="G45" s="312"/>
      <c r="H45" s="424">
        <f>Sch.45!G62</f>
        <v>36479434.270000003</v>
      </c>
      <c r="I45" s="425"/>
      <c r="J45" s="420">
        <v>5958306</v>
      </c>
      <c r="K45" s="1014"/>
      <c r="L45" s="1026"/>
      <c r="M45" s="1026"/>
      <c r="N45" s="1147"/>
      <c r="O45" s="1147"/>
      <c r="P45" s="1147"/>
      <c r="Q45" s="1147"/>
      <c r="R45" s="1147"/>
      <c r="S45" s="1147"/>
      <c r="T45" s="1147"/>
      <c r="U45" s="1147"/>
    </row>
    <row r="46" spans="1:21">
      <c r="A46" s="154"/>
      <c r="B46" s="313" t="s">
        <v>2093</v>
      </c>
      <c r="C46" s="312"/>
      <c r="D46" s="2" t="s">
        <v>1539</v>
      </c>
      <c r="E46" s="2" t="s">
        <v>1540</v>
      </c>
      <c r="F46" s="316" t="s">
        <v>3098</v>
      </c>
      <c r="G46" s="312"/>
      <c r="H46" s="427">
        <f>+Sch.45!R44</f>
        <v>-80780223.640000001</v>
      </c>
      <c r="I46" s="425"/>
      <c r="J46" s="428">
        <v>-47665450</v>
      </c>
      <c r="K46" s="1014"/>
      <c r="L46" s="1026"/>
      <c r="M46" s="1026"/>
      <c r="N46" s="1147"/>
      <c r="O46" s="1147"/>
      <c r="P46" s="1147"/>
      <c r="Q46" s="1147"/>
      <c r="R46" s="1147"/>
      <c r="S46" s="1147"/>
      <c r="T46" s="1147"/>
      <c r="U46" s="1147"/>
    </row>
    <row r="47" spans="1:21">
      <c r="A47" s="154"/>
      <c r="B47" s="313" t="s">
        <v>2096</v>
      </c>
      <c r="C47" s="312"/>
      <c r="D47" s="2" t="s">
        <v>1541</v>
      </c>
      <c r="E47" s="2" t="s">
        <v>1542</v>
      </c>
      <c r="F47" s="316" t="s">
        <v>3098</v>
      </c>
      <c r="G47" s="312"/>
      <c r="H47" s="424">
        <f>Sch.45!N62</f>
        <v>4650000</v>
      </c>
      <c r="I47" s="425"/>
      <c r="J47" s="428">
        <v>3750000</v>
      </c>
      <c r="K47" s="1014"/>
      <c r="L47" s="1026"/>
      <c r="M47" s="1026"/>
      <c r="N47" s="1147"/>
      <c r="O47" s="1147"/>
      <c r="P47" s="1147"/>
      <c r="Q47" s="1147"/>
      <c r="R47" s="1147"/>
      <c r="S47" s="1147"/>
      <c r="T47" s="1147"/>
      <c r="U47" s="1147"/>
    </row>
    <row r="48" spans="1:21">
      <c r="A48" s="154"/>
      <c r="B48" s="313" t="s">
        <v>2410</v>
      </c>
      <c r="C48" s="312"/>
      <c r="D48" s="2" t="s">
        <v>1543</v>
      </c>
      <c r="E48" s="2" t="s">
        <v>1544</v>
      </c>
      <c r="F48" s="316" t="s">
        <v>3081</v>
      </c>
      <c r="G48" s="315"/>
      <c r="H48" s="429">
        <f>(+Sch.28!H102-Sch.28!C102)+(Sch.28!H125-Sch.28!C125)+(Sch.28!H135-Sch.28!C135)-37855411</f>
        <v>-48638030</v>
      </c>
      <c r="I48" s="422"/>
      <c r="J48" s="430">
        <v>-48029030</v>
      </c>
      <c r="K48" s="1014"/>
      <c r="L48" s="1026"/>
      <c r="M48" s="1026"/>
      <c r="N48" s="1026"/>
      <c r="O48" s="1147"/>
      <c r="P48" s="1147"/>
      <c r="Q48" s="1147"/>
      <c r="R48" s="1147"/>
      <c r="S48" s="1147"/>
      <c r="T48" s="1147"/>
      <c r="U48" s="1147"/>
    </row>
    <row r="49" spans="1:21">
      <c r="A49" s="154"/>
      <c r="B49" s="313" t="s">
        <v>2413</v>
      </c>
      <c r="C49" s="312"/>
      <c r="D49" s="161" t="s">
        <v>1545</v>
      </c>
      <c r="E49" s="161"/>
      <c r="F49" s="312"/>
      <c r="G49" s="315"/>
      <c r="H49" s="421">
        <f>SUM(H44:H48)</f>
        <v>-88288819.370000005</v>
      </c>
      <c r="I49" s="422"/>
      <c r="J49" s="423">
        <f>SUM(J44:J48)</f>
        <v>-85986174</v>
      </c>
      <c r="K49" s="1014"/>
      <c r="L49" s="1026"/>
      <c r="M49" s="1147"/>
      <c r="N49" s="1147"/>
      <c r="O49" s="1147"/>
      <c r="P49" s="1147"/>
      <c r="Q49" s="1147"/>
      <c r="R49" s="1147"/>
      <c r="S49" s="1147"/>
      <c r="T49" s="1147"/>
      <c r="U49" s="1147"/>
    </row>
    <row r="50" spans="1:21">
      <c r="A50" s="154"/>
      <c r="B50" s="313" t="s">
        <v>2416</v>
      </c>
      <c r="C50" s="312"/>
      <c r="D50" s="161" t="s">
        <v>1546</v>
      </c>
      <c r="E50" s="161"/>
      <c r="F50" s="312"/>
      <c r="G50" s="315"/>
      <c r="H50" s="421">
        <f>H42-H49</f>
        <v>195038981.25999999</v>
      </c>
      <c r="I50" s="422"/>
      <c r="J50" s="423">
        <f>J42-J49</f>
        <v>148407643</v>
      </c>
      <c r="K50" s="1014"/>
      <c r="L50" s="1026"/>
      <c r="M50" s="1147"/>
      <c r="N50" s="1147"/>
      <c r="O50" s="1147"/>
      <c r="P50" s="1147"/>
      <c r="Q50" s="1147"/>
      <c r="R50" s="1147"/>
      <c r="S50" s="1147"/>
      <c r="T50" s="1147"/>
      <c r="U50" s="1147"/>
    </row>
    <row r="51" spans="1:21">
      <c r="A51" s="154"/>
      <c r="B51" s="313" t="s">
        <v>2420</v>
      </c>
      <c r="C51" s="312"/>
      <c r="D51" s="161" t="s">
        <v>1547</v>
      </c>
      <c r="E51" s="161"/>
      <c r="F51" s="312"/>
      <c r="G51" s="315"/>
      <c r="H51" s="421">
        <f>H32+H50</f>
        <v>-1450510330.539999</v>
      </c>
      <c r="I51" s="422"/>
      <c r="J51" s="423">
        <f>J32+J50</f>
        <v>-715071355.76999855</v>
      </c>
      <c r="K51" s="1014"/>
      <c r="L51" s="1026"/>
      <c r="M51" s="1147"/>
      <c r="N51" s="1147"/>
      <c r="O51" s="1147"/>
      <c r="P51" s="1147"/>
      <c r="Q51" s="1147"/>
      <c r="R51" s="1147"/>
      <c r="S51" s="1147"/>
      <c r="T51" s="1147"/>
      <c r="U51" s="1147"/>
    </row>
    <row r="52" spans="1:21">
      <c r="A52" s="154"/>
      <c r="B52" s="2"/>
      <c r="C52" s="312"/>
      <c r="D52" s="161" t="s">
        <v>1548</v>
      </c>
      <c r="E52" s="161"/>
      <c r="F52" s="312"/>
      <c r="G52" s="312"/>
      <c r="H52" s="424"/>
      <c r="I52" s="425"/>
      <c r="J52" s="426"/>
      <c r="K52" s="1014"/>
      <c r="L52" s="1026"/>
      <c r="M52" s="1147"/>
      <c r="N52" s="1147"/>
      <c r="O52" s="1147"/>
      <c r="P52" s="1147"/>
      <c r="Q52" s="1147"/>
      <c r="R52" s="1147"/>
      <c r="S52" s="1147"/>
      <c r="T52" s="1147"/>
      <c r="U52" s="1147"/>
    </row>
    <row r="53" spans="1:21">
      <c r="A53" s="154"/>
      <c r="B53" s="313" t="s">
        <v>2423</v>
      </c>
      <c r="C53" s="312"/>
      <c r="D53" s="2" t="s">
        <v>1549</v>
      </c>
      <c r="E53" s="2" t="s">
        <v>1550</v>
      </c>
      <c r="F53" s="316" t="s">
        <v>3096</v>
      </c>
      <c r="G53" s="312"/>
      <c r="H53" s="424">
        <f>+Sch.36!G41+Sch.36!L41+Sch.36!M41</f>
        <v>19805361.699999999</v>
      </c>
      <c r="I53" s="425"/>
      <c r="J53" s="428">
        <v>28084633</v>
      </c>
      <c r="K53" s="1014"/>
      <c r="L53" s="1288"/>
      <c r="M53" s="1026"/>
      <c r="N53" s="1147"/>
      <c r="O53" s="1147"/>
      <c r="P53" s="1147"/>
      <c r="Q53" s="1147"/>
      <c r="R53" s="1147"/>
      <c r="S53" s="1147"/>
      <c r="T53" s="1147"/>
      <c r="U53" s="1147"/>
    </row>
    <row r="54" spans="1:21">
      <c r="A54" s="154"/>
      <c r="B54" s="313" t="s">
        <v>2426</v>
      </c>
      <c r="C54" s="312"/>
      <c r="D54" s="2" t="s">
        <v>1551</v>
      </c>
      <c r="E54" s="2" t="s">
        <v>2068</v>
      </c>
      <c r="F54" s="316" t="s">
        <v>2499</v>
      </c>
      <c r="G54" s="312"/>
      <c r="H54" s="424">
        <v>181397.85</v>
      </c>
      <c r="I54" s="425"/>
      <c r="J54" s="428">
        <v>232077</v>
      </c>
      <c r="K54" s="1014"/>
      <c r="L54" s="1026"/>
      <c r="M54" s="1026"/>
      <c r="N54" s="1147"/>
      <c r="O54" s="1147"/>
      <c r="P54" s="1147"/>
      <c r="Q54" s="1147"/>
      <c r="R54" s="1147"/>
      <c r="S54" s="1147"/>
      <c r="T54" s="1147"/>
      <c r="U54" s="1147"/>
    </row>
    <row r="55" spans="1:21">
      <c r="A55" s="154"/>
      <c r="B55" s="313" t="s">
        <v>1849</v>
      </c>
      <c r="C55" s="312"/>
      <c r="D55" s="2" t="s">
        <v>1552</v>
      </c>
      <c r="E55" s="2" t="s">
        <v>2067</v>
      </c>
      <c r="F55" s="316" t="s">
        <v>3096</v>
      </c>
      <c r="G55" s="312"/>
      <c r="H55" s="424">
        <f>+Sch.36!K41</f>
        <v>306041.31</v>
      </c>
      <c r="I55" s="425"/>
      <c r="J55" s="428">
        <v>73566</v>
      </c>
      <c r="K55" s="1014"/>
      <c r="L55" s="1288"/>
      <c r="M55" s="1026"/>
      <c r="N55" s="1147"/>
      <c r="O55" s="1147"/>
      <c r="P55" s="1147"/>
      <c r="Q55" s="1147"/>
      <c r="R55" s="1147"/>
      <c r="S55" s="1147"/>
      <c r="T55" s="1147"/>
      <c r="U55" s="1147"/>
    </row>
    <row r="56" spans="1:21">
      <c r="A56" s="154"/>
      <c r="B56" s="313" t="s">
        <v>1851</v>
      </c>
      <c r="C56" s="312"/>
      <c r="D56" s="2" t="s">
        <v>1553</v>
      </c>
      <c r="E56" s="2" t="s">
        <v>1554</v>
      </c>
      <c r="F56" s="316">
        <v>61</v>
      </c>
      <c r="G56" s="315"/>
      <c r="H56" s="421">
        <f>Sch.49!E33+Sch.49!E58</f>
        <v>206646491.24000001</v>
      </c>
      <c r="I56" s="422"/>
      <c r="J56" s="430">
        <v>304841676</v>
      </c>
      <c r="K56" s="1014"/>
      <c r="L56" s="1026"/>
      <c r="M56" s="1026"/>
      <c r="N56" s="1147"/>
      <c r="O56" s="1147"/>
      <c r="P56" s="1147"/>
      <c r="Q56" s="1026"/>
      <c r="R56" s="1147"/>
      <c r="S56" s="1147"/>
      <c r="T56" s="1147"/>
      <c r="U56" s="1147"/>
    </row>
    <row r="57" spans="1:21">
      <c r="A57" s="154"/>
      <c r="B57" s="313" t="s">
        <v>1852</v>
      </c>
      <c r="C57" s="312"/>
      <c r="D57" s="161" t="s">
        <v>1555</v>
      </c>
      <c r="E57" s="161"/>
      <c r="F57" s="312"/>
      <c r="G57" s="315"/>
      <c r="H57" s="421">
        <f>SUM(H53:H56)</f>
        <v>226939292.10000002</v>
      </c>
      <c r="I57" s="422"/>
      <c r="J57" s="423">
        <f>SUM(J53:J56)</f>
        <v>333231952</v>
      </c>
      <c r="K57" s="1014"/>
      <c r="L57" s="1026"/>
      <c r="M57" s="1147"/>
      <c r="N57" s="1147"/>
      <c r="O57" s="1147"/>
      <c r="P57" s="1147"/>
      <c r="Q57" s="1147"/>
      <c r="R57" s="1147"/>
      <c r="S57" s="1147"/>
      <c r="T57" s="1147"/>
      <c r="U57" s="1147"/>
    </row>
    <row r="58" spans="1:21" ht="15.75" thickBot="1">
      <c r="A58" s="304"/>
      <c r="B58" s="431" t="s">
        <v>1856</v>
      </c>
      <c r="C58" s="432"/>
      <c r="D58" s="372" t="s">
        <v>1556</v>
      </c>
      <c r="E58" s="372"/>
      <c r="F58" s="432"/>
      <c r="G58" s="432"/>
      <c r="H58" s="433">
        <f>H51-H57</f>
        <v>-1677449622.6399989</v>
      </c>
      <c r="I58" s="434"/>
      <c r="J58" s="435">
        <f>J51-J57</f>
        <v>-1048303307.7699986</v>
      </c>
      <c r="K58" s="1014"/>
      <c r="L58" s="1147"/>
      <c r="M58" s="1147"/>
      <c r="N58" s="1147"/>
      <c r="O58" s="1147"/>
      <c r="P58" s="1147"/>
      <c r="Q58" s="1147"/>
      <c r="R58" s="1147"/>
      <c r="S58" s="1147"/>
      <c r="T58" s="1147"/>
      <c r="U58" s="1147"/>
    </row>
    <row r="59" spans="1:21">
      <c r="A59" s="2"/>
      <c r="B59" s="2" t="s">
        <v>1285</v>
      </c>
      <c r="C59" s="2"/>
      <c r="D59" s="2"/>
      <c r="E59" s="2"/>
      <c r="F59" s="2"/>
      <c r="G59" s="2"/>
      <c r="H59" s="424"/>
      <c r="I59" s="424"/>
      <c r="J59" s="424"/>
      <c r="K59" s="1014"/>
      <c r="L59" s="1147"/>
      <c r="M59" s="1147"/>
      <c r="N59" s="1147"/>
      <c r="O59" s="1147"/>
      <c r="P59" s="1147"/>
      <c r="Q59" s="1147"/>
      <c r="R59" s="1147"/>
      <c r="S59" s="1147"/>
      <c r="T59" s="1147"/>
      <c r="U59" s="1147"/>
    </row>
    <row r="60" spans="1:21">
      <c r="A60" s="161">
        <v>19</v>
      </c>
      <c r="B60" s="161"/>
      <c r="C60" s="161"/>
      <c r="D60" s="161"/>
      <c r="E60" s="161"/>
      <c r="F60" s="161"/>
      <c r="G60" s="161"/>
      <c r="H60" s="436"/>
      <c r="I60" s="436"/>
      <c r="J60" s="436"/>
      <c r="K60" s="1147"/>
      <c r="L60" s="1147"/>
      <c r="M60" s="1147"/>
      <c r="N60" s="1147"/>
      <c r="O60" s="1147"/>
      <c r="P60" s="1147"/>
      <c r="Q60" s="1147"/>
      <c r="R60" s="1147"/>
      <c r="S60" s="1147"/>
      <c r="T60" s="1147"/>
      <c r="U60" s="1147"/>
    </row>
    <row r="61" spans="1:21" ht="15.75" thickBot="1">
      <c r="A61" s="64" t="str">
        <f>'Data Sheet'!A54</f>
        <v>Annual Report of VERIZON NEW YORK INC.                                                                                           For the period ending DECEMBER 31, 2017</v>
      </c>
      <c r="B61" s="2"/>
      <c r="C61" s="2"/>
      <c r="D61" s="2"/>
      <c r="E61" s="155"/>
      <c r="F61" s="2"/>
      <c r="G61" s="2"/>
      <c r="H61" s="2"/>
      <c r="I61" s="424"/>
      <c r="J61" s="424"/>
      <c r="K61" s="1014"/>
      <c r="L61" s="1147"/>
      <c r="M61" s="1147"/>
      <c r="N61" s="1147"/>
      <c r="O61" s="1147"/>
      <c r="P61" s="1147"/>
      <c r="Q61" s="1147"/>
      <c r="R61" s="1147"/>
      <c r="S61" s="1147"/>
      <c r="T61" s="1147"/>
      <c r="U61" s="1147"/>
    </row>
    <row r="62" spans="1:21">
      <c r="A62" s="266"/>
      <c r="B62" s="163"/>
      <c r="C62" s="163"/>
      <c r="D62" s="163"/>
      <c r="E62" s="163"/>
      <c r="F62" s="163"/>
      <c r="G62" s="163"/>
      <c r="H62" s="163"/>
      <c r="I62" s="437"/>
      <c r="J62" s="438"/>
      <c r="K62" s="1014"/>
      <c r="L62" s="1147"/>
      <c r="M62" s="1147"/>
      <c r="N62" s="1147"/>
      <c r="O62" s="1147"/>
      <c r="P62" s="1147"/>
      <c r="Q62" s="1147"/>
      <c r="R62" s="1147"/>
      <c r="S62" s="1147"/>
      <c r="T62" s="1147"/>
      <c r="U62" s="1147"/>
    </row>
    <row r="63" spans="1:21" ht="15.75">
      <c r="A63" s="154"/>
      <c r="B63" s="439" t="s">
        <v>1557</v>
      </c>
      <c r="C63" s="439"/>
      <c r="D63" s="161"/>
      <c r="E63" s="161"/>
      <c r="F63" s="161"/>
      <c r="G63" s="161"/>
      <c r="H63" s="161"/>
      <c r="I63" s="436"/>
      <c r="J63" s="440"/>
      <c r="K63" s="1014"/>
      <c r="L63" s="1147"/>
      <c r="M63" s="1147"/>
      <c r="N63" s="1147"/>
      <c r="O63" s="1147"/>
      <c r="P63" s="1147"/>
      <c r="Q63" s="1147"/>
      <c r="R63" s="1147"/>
      <c r="S63" s="1147"/>
      <c r="T63" s="1147"/>
      <c r="U63" s="1147"/>
    </row>
    <row r="64" spans="1:21">
      <c r="A64" s="271"/>
      <c r="B64" s="272"/>
      <c r="C64" s="272"/>
      <c r="D64" s="272"/>
      <c r="E64" s="272"/>
      <c r="F64" s="272"/>
      <c r="G64" s="272"/>
      <c r="H64" s="272"/>
      <c r="I64" s="421"/>
      <c r="J64" s="423"/>
      <c r="K64" s="1014"/>
      <c r="L64" s="1147"/>
      <c r="M64" s="1147"/>
      <c r="N64" s="1147"/>
      <c r="O64" s="1147"/>
      <c r="P64" s="1147"/>
      <c r="Q64" s="1147"/>
      <c r="R64" s="1147"/>
      <c r="S64" s="1147"/>
      <c r="T64" s="1147"/>
      <c r="U64" s="1147"/>
    </row>
    <row r="65" spans="1:21">
      <c r="A65" s="154"/>
      <c r="B65" s="2"/>
      <c r="C65" s="312"/>
      <c r="D65" s="2"/>
      <c r="E65" s="2"/>
      <c r="F65" s="312"/>
      <c r="G65" s="441" t="s">
        <v>264</v>
      </c>
      <c r="H65" s="442"/>
      <c r="I65" s="442"/>
      <c r="J65" s="443"/>
      <c r="K65" s="1014"/>
      <c r="L65" s="1147"/>
      <c r="M65" s="1147"/>
      <c r="N65" s="1147"/>
      <c r="O65" s="1147"/>
      <c r="P65" s="1147"/>
      <c r="Q65" s="1147"/>
      <c r="R65" s="1147"/>
      <c r="S65" s="1147"/>
      <c r="T65" s="1147"/>
      <c r="U65" s="1147"/>
    </row>
    <row r="66" spans="1:21">
      <c r="A66" s="154"/>
      <c r="B66" s="2"/>
      <c r="C66" s="312"/>
      <c r="D66" s="2"/>
      <c r="E66" s="2"/>
      <c r="F66" s="316" t="s">
        <v>922</v>
      </c>
      <c r="G66" s="312"/>
      <c r="H66" s="444" t="s">
        <v>265</v>
      </c>
      <c r="I66" s="425"/>
      <c r="J66" s="445" t="s">
        <v>266</v>
      </c>
      <c r="K66" s="1014"/>
      <c r="L66" s="1147"/>
      <c r="M66" s="1147"/>
      <c r="N66" s="1147"/>
      <c r="O66" s="1147"/>
      <c r="P66" s="1147"/>
      <c r="Q66" s="1147"/>
      <c r="R66" s="1147"/>
      <c r="S66" s="1147"/>
      <c r="T66" s="1147"/>
      <c r="U66" s="1147"/>
    </row>
    <row r="67" spans="1:21">
      <c r="A67" s="154"/>
      <c r="B67" s="313" t="s">
        <v>36</v>
      </c>
      <c r="C67" s="312"/>
      <c r="D67" s="161" t="s">
        <v>551</v>
      </c>
      <c r="E67" s="161"/>
      <c r="F67" s="316" t="s">
        <v>267</v>
      </c>
      <c r="G67" s="312"/>
      <c r="H67" s="444" t="s">
        <v>53</v>
      </c>
      <c r="I67" s="425"/>
      <c r="J67" s="445" t="s">
        <v>53</v>
      </c>
      <c r="K67" s="1014"/>
      <c r="L67" s="1147"/>
      <c r="M67" s="1147"/>
      <c r="N67" s="1147"/>
      <c r="O67" s="1147"/>
      <c r="P67" s="1147"/>
      <c r="Q67" s="1147"/>
      <c r="R67" s="1147"/>
      <c r="S67" s="1147"/>
      <c r="T67" s="1147"/>
      <c r="U67" s="1147"/>
    </row>
    <row r="68" spans="1:21">
      <c r="A68" s="154"/>
      <c r="B68" s="313" t="s">
        <v>48</v>
      </c>
      <c r="C68" s="312"/>
      <c r="D68" s="161" t="s">
        <v>462</v>
      </c>
      <c r="E68" s="161"/>
      <c r="F68" s="316" t="s">
        <v>463</v>
      </c>
      <c r="G68" s="312"/>
      <c r="H68" s="444" t="s">
        <v>464</v>
      </c>
      <c r="I68" s="425"/>
      <c r="J68" s="445" t="s">
        <v>62</v>
      </c>
      <c r="K68" s="1014"/>
      <c r="L68" s="1147"/>
      <c r="M68" s="1147"/>
      <c r="N68" s="1147"/>
      <c r="O68" s="1147"/>
      <c r="P68" s="1147"/>
      <c r="Q68" s="1147"/>
      <c r="R68" s="1147"/>
      <c r="S68" s="1147"/>
      <c r="T68" s="1147"/>
      <c r="U68" s="1147"/>
    </row>
    <row r="69" spans="1:21">
      <c r="A69" s="271"/>
      <c r="B69" s="272"/>
      <c r="C69" s="315"/>
      <c r="D69" s="272"/>
      <c r="E69" s="272"/>
      <c r="F69" s="315"/>
      <c r="G69" s="315"/>
      <c r="H69" s="421"/>
      <c r="I69" s="422"/>
      <c r="J69" s="423"/>
      <c r="K69" s="1014"/>
      <c r="L69" s="1147"/>
      <c r="M69" s="1147"/>
      <c r="N69" s="1147"/>
      <c r="O69" s="1147"/>
      <c r="P69" s="1147"/>
      <c r="Q69" s="1147"/>
      <c r="R69" s="1147"/>
      <c r="S69" s="1147"/>
      <c r="T69" s="1147"/>
      <c r="U69" s="1147"/>
    </row>
    <row r="70" spans="1:21">
      <c r="A70" s="154"/>
      <c r="B70" s="2"/>
      <c r="C70" s="312"/>
      <c r="D70" s="161" t="s">
        <v>1558</v>
      </c>
      <c r="E70" s="161"/>
      <c r="F70" s="312"/>
      <c r="G70" s="312"/>
      <c r="H70" s="424"/>
      <c r="I70" s="425"/>
      <c r="J70" s="426"/>
      <c r="K70" s="1014"/>
      <c r="L70" s="1147"/>
      <c r="M70" s="1147"/>
      <c r="N70" s="1147"/>
      <c r="O70" s="1147"/>
      <c r="P70" s="1147"/>
      <c r="Q70" s="1147"/>
      <c r="R70" s="1147"/>
      <c r="S70" s="1147"/>
      <c r="T70" s="1147"/>
      <c r="U70" s="1147"/>
    </row>
    <row r="71" spans="1:21">
      <c r="A71" s="154"/>
      <c r="B71" s="313" t="s">
        <v>1858</v>
      </c>
      <c r="C71" s="312"/>
      <c r="D71" s="2" t="s">
        <v>1559</v>
      </c>
      <c r="E71" s="2" t="s">
        <v>1560</v>
      </c>
      <c r="F71" s="316">
        <v>63</v>
      </c>
      <c r="G71" s="312"/>
      <c r="H71" s="424">
        <f>Sch.51!J33</f>
        <v>0</v>
      </c>
      <c r="I71" s="425"/>
      <c r="J71" s="428">
        <v>0</v>
      </c>
      <c r="K71" s="1014"/>
      <c r="L71" s="1026"/>
      <c r="M71" s="1026"/>
      <c r="N71" s="1147"/>
      <c r="O71" s="1147"/>
      <c r="P71" s="1147"/>
      <c r="Q71" s="1147"/>
      <c r="R71" s="1147"/>
      <c r="S71" s="1147"/>
      <c r="T71" s="1147"/>
      <c r="U71" s="1147"/>
    </row>
    <row r="72" spans="1:21">
      <c r="A72" s="154"/>
      <c r="B72" s="313" t="s">
        <v>2439</v>
      </c>
      <c r="C72" s="312"/>
      <c r="D72" s="2" t="s">
        <v>1561</v>
      </c>
      <c r="E72" s="2" t="s">
        <v>1562</v>
      </c>
      <c r="F72" s="316">
        <v>63</v>
      </c>
      <c r="G72" s="312"/>
      <c r="H72" s="424">
        <f>Sch.51!F33</f>
        <v>0</v>
      </c>
      <c r="I72" s="425"/>
      <c r="J72" s="428">
        <v>0</v>
      </c>
      <c r="K72" s="1014"/>
      <c r="L72" s="1026"/>
      <c r="M72" s="1026"/>
      <c r="N72" s="1147"/>
      <c r="O72" s="1147"/>
      <c r="P72" s="1147"/>
      <c r="Q72" s="1147"/>
      <c r="R72" s="1147"/>
      <c r="S72" s="1147"/>
      <c r="T72" s="1147"/>
      <c r="U72" s="1147"/>
    </row>
    <row r="73" spans="1:21">
      <c r="A73" s="154"/>
      <c r="B73" s="313" t="s">
        <v>2442</v>
      </c>
      <c r="C73" s="312"/>
      <c r="D73" s="2" t="s">
        <v>1563</v>
      </c>
      <c r="E73" s="2" t="s">
        <v>1564</v>
      </c>
      <c r="F73" s="316">
        <v>63</v>
      </c>
      <c r="G73" s="312"/>
      <c r="H73" s="424">
        <f>Sch.51!H33</f>
        <v>0</v>
      </c>
      <c r="I73" s="425"/>
      <c r="J73" s="428">
        <v>0</v>
      </c>
      <c r="K73" s="1014"/>
      <c r="L73" s="1026"/>
      <c r="M73" s="1026"/>
      <c r="N73" s="1147"/>
      <c r="O73" s="1147"/>
      <c r="P73" s="1147"/>
      <c r="Q73" s="1147"/>
      <c r="R73" s="1147"/>
      <c r="S73" s="1147"/>
      <c r="T73" s="1147"/>
      <c r="U73" s="1147"/>
    </row>
    <row r="74" spans="1:21">
      <c r="A74" s="154"/>
      <c r="B74" s="313" t="s">
        <v>2444</v>
      </c>
      <c r="C74" s="312"/>
      <c r="D74" s="2" t="s">
        <v>1565</v>
      </c>
      <c r="E74" s="2" t="s">
        <v>1566</v>
      </c>
      <c r="F74" s="316">
        <v>63</v>
      </c>
      <c r="G74" s="315"/>
      <c r="H74" s="421">
        <f>Sch.51!N33</f>
        <v>0</v>
      </c>
      <c r="I74" s="422"/>
      <c r="J74" s="430">
        <v>0</v>
      </c>
      <c r="K74" s="1014"/>
      <c r="L74" s="1026"/>
      <c r="M74" s="1026"/>
      <c r="N74" s="1147"/>
      <c r="O74" s="1147"/>
      <c r="P74" s="1147"/>
      <c r="Q74" s="1147"/>
      <c r="R74" s="1147"/>
      <c r="S74" s="1147"/>
      <c r="T74" s="1147"/>
      <c r="U74" s="1147"/>
    </row>
    <row r="75" spans="1:21">
      <c r="A75" s="154"/>
      <c r="B75" s="313" t="s">
        <v>2447</v>
      </c>
      <c r="C75" s="312"/>
      <c r="D75" s="161" t="s">
        <v>1567</v>
      </c>
      <c r="E75" s="161"/>
      <c r="F75" s="312"/>
      <c r="G75" s="315"/>
      <c r="H75" s="421">
        <f>SUM(H71:H74)</f>
        <v>0</v>
      </c>
      <c r="I75" s="422"/>
      <c r="J75" s="423">
        <f>SUM(J71:J74)</f>
        <v>0</v>
      </c>
      <c r="K75" s="1014"/>
      <c r="L75" s="1147"/>
      <c r="M75" s="1147"/>
      <c r="N75" s="1147"/>
      <c r="O75" s="1147"/>
      <c r="P75" s="1147"/>
      <c r="Q75" s="1147"/>
      <c r="R75" s="1147"/>
      <c r="S75" s="1147"/>
      <c r="T75" s="1147"/>
      <c r="U75" s="1147"/>
    </row>
    <row r="76" spans="1:21">
      <c r="A76" s="154"/>
      <c r="B76" s="2"/>
      <c r="C76" s="312"/>
      <c r="D76" s="161" t="s">
        <v>1568</v>
      </c>
      <c r="E76" s="161"/>
      <c r="F76" s="312"/>
      <c r="G76" s="312"/>
      <c r="H76" s="424"/>
      <c r="I76" s="425"/>
      <c r="J76" s="426"/>
      <c r="K76" s="1014"/>
      <c r="L76" s="1147"/>
      <c r="M76" s="1147"/>
      <c r="N76" s="1147"/>
      <c r="O76" s="1147"/>
      <c r="P76" s="1147"/>
      <c r="Q76" s="1147"/>
      <c r="R76" s="1147"/>
      <c r="S76" s="1147"/>
      <c r="T76" s="1147"/>
      <c r="U76" s="1147"/>
    </row>
    <row r="77" spans="1:21">
      <c r="A77" s="154"/>
      <c r="B77" s="313" t="s">
        <v>2450</v>
      </c>
      <c r="C77" s="312"/>
      <c r="D77" s="2" t="s">
        <v>1569</v>
      </c>
      <c r="E77" s="2" t="s">
        <v>1570</v>
      </c>
      <c r="F77" s="316" t="s">
        <v>1571</v>
      </c>
      <c r="G77" s="312"/>
      <c r="H77" s="943" t="s">
        <v>1572</v>
      </c>
      <c r="I77" s="312"/>
      <c r="J77" s="944" t="s">
        <v>1572</v>
      </c>
      <c r="K77" s="1014"/>
      <c r="L77" s="1147"/>
      <c r="M77" s="1147"/>
      <c r="N77" s="1147"/>
      <c r="O77" s="1147"/>
      <c r="P77" s="1147"/>
      <c r="Q77" s="1147"/>
      <c r="R77" s="1147"/>
      <c r="S77" s="1147"/>
      <c r="T77" s="1147"/>
      <c r="U77" s="1147"/>
    </row>
    <row r="78" spans="1:21">
      <c r="A78" s="154"/>
      <c r="B78" s="313" t="s">
        <v>2452</v>
      </c>
      <c r="C78" s="312"/>
      <c r="D78" s="2" t="s">
        <v>1573</v>
      </c>
      <c r="E78" s="2" t="s">
        <v>1574</v>
      </c>
      <c r="F78" s="316" t="s">
        <v>1571</v>
      </c>
      <c r="G78" s="315"/>
      <c r="H78" s="446"/>
      <c r="I78" s="315"/>
      <c r="J78" s="430"/>
      <c r="K78" s="1014"/>
      <c r="L78" s="1147"/>
      <c r="M78" s="1147"/>
      <c r="N78" s="1147"/>
      <c r="O78" s="1147"/>
      <c r="P78" s="1147"/>
      <c r="Q78" s="1147"/>
      <c r="R78" s="1147"/>
      <c r="S78" s="1147"/>
      <c r="T78" s="1147"/>
      <c r="U78" s="1147"/>
    </row>
    <row r="79" spans="1:21">
      <c r="A79" s="154"/>
      <c r="B79" s="313" t="s">
        <v>1575</v>
      </c>
      <c r="C79" s="312"/>
      <c r="D79" s="161" t="s">
        <v>1576</v>
      </c>
      <c r="E79" s="161"/>
      <c r="F79" s="312"/>
      <c r="G79" s="315"/>
      <c r="H79" s="421">
        <f>H75+H78</f>
        <v>0</v>
      </c>
      <c r="I79" s="422"/>
      <c r="J79" s="423">
        <f>J75+J78</f>
        <v>0</v>
      </c>
      <c r="K79" s="1014"/>
      <c r="L79" s="1480"/>
      <c r="M79" s="1147"/>
      <c r="N79" s="1147"/>
      <c r="O79" s="1147"/>
      <c r="P79" s="1147"/>
      <c r="Q79" s="1147"/>
      <c r="R79" s="1147"/>
      <c r="S79" s="1147"/>
      <c r="T79" s="1147"/>
      <c r="U79" s="1147"/>
    </row>
    <row r="80" spans="1:21" ht="15.75" thickBot="1">
      <c r="A80" s="271"/>
      <c r="B80" s="321" t="s">
        <v>786</v>
      </c>
      <c r="C80" s="315"/>
      <c r="D80" s="395" t="s">
        <v>1577</v>
      </c>
      <c r="E80" s="395"/>
      <c r="F80" s="315"/>
      <c r="G80" s="447"/>
      <c r="H80" s="448">
        <f>H58+H79</f>
        <v>-1677449622.6399989</v>
      </c>
      <c r="I80" s="369"/>
      <c r="J80" s="449">
        <f>J58+J79</f>
        <v>-1048303307.7699986</v>
      </c>
      <c r="K80" s="1014"/>
      <c r="L80" s="1519"/>
      <c r="M80" s="1519"/>
      <c r="N80" s="1147"/>
      <c r="O80" s="1147"/>
      <c r="P80" s="1147"/>
      <c r="Q80" s="1147"/>
      <c r="R80" s="1147"/>
      <c r="S80" s="1147"/>
      <c r="T80" s="1147"/>
      <c r="U80" s="1147"/>
    </row>
    <row r="81" spans="1:22" ht="15.75" thickTop="1">
      <c r="A81" s="154"/>
      <c r="B81" s="2"/>
      <c r="C81" s="312"/>
      <c r="D81" s="161" t="s">
        <v>1578</v>
      </c>
      <c r="E81" s="161"/>
      <c r="F81" s="312"/>
      <c r="G81" s="312"/>
      <c r="H81" s="2"/>
      <c r="I81" s="312"/>
      <c r="J81" s="270"/>
      <c r="K81" s="1014"/>
      <c r="L81" s="1147"/>
      <c r="M81" s="1147"/>
      <c r="N81" s="1147"/>
      <c r="O81" s="1147"/>
      <c r="P81" s="1147"/>
      <c r="Q81" s="1147"/>
      <c r="R81" s="1147"/>
      <c r="S81" s="1147"/>
      <c r="T81" s="1147"/>
      <c r="U81" s="1147"/>
    </row>
    <row r="82" spans="1:22">
      <c r="A82" s="154"/>
      <c r="B82" s="313" t="s">
        <v>2134</v>
      </c>
      <c r="C82" s="312"/>
      <c r="D82" s="2" t="s">
        <v>1370</v>
      </c>
      <c r="E82" s="2" t="s">
        <v>1579</v>
      </c>
      <c r="F82" s="312"/>
      <c r="G82" s="315"/>
      <c r="H82" s="450">
        <f>+J91</f>
        <v>-11043496846.769999</v>
      </c>
      <c r="I82" s="451"/>
      <c r="J82" s="452">
        <v>-10044875164</v>
      </c>
      <c r="K82" s="1014"/>
      <c r="L82" s="1147"/>
      <c r="M82" s="1147"/>
      <c r="N82" s="1147"/>
      <c r="O82" s="1147"/>
      <c r="P82" s="1147"/>
      <c r="Q82" s="1147"/>
      <c r="R82" s="1147"/>
      <c r="S82" s="1147"/>
      <c r="T82" s="1147"/>
      <c r="U82" s="1147"/>
    </row>
    <row r="83" spans="1:22">
      <c r="A83" s="154"/>
      <c r="B83" s="313" t="s">
        <v>1580</v>
      </c>
      <c r="C83" s="312"/>
      <c r="D83" s="2" t="s">
        <v>1581</v>
      </c>
      <c r="E83" s="2" t="s">
        <v>2069</v>
      </c>
      <c r="F83" s="312"/>
      <c r="G83" s="312"/>
      <c r="H83" s="424">
        <f>H80-H39</f>
        <v>-1896025890.099999</v>
      </c>
      <c r="I83" s="425"/>
      <c r="J83" s="426">
        <f>J80-J39</f>
        <v>-1199018682.7699986</v>
      </c>
      <c r="K83" s="1014"/>
      <c r="L83" s="1147"/>
      <c r="M83" s="1518"/>
      <c r="N83" s="1147"/>
      <c r="O83" s="1147"/>
      <c r="P83" s="1147"/>
      <c r="Q83" s="1147"/>
      <c r="R83" s="1147"/>
      <c r="S83" s="1147"/>
      <c r="T83" s="1147"/>
      <c r="U83" s="1147"/>
    </row>
    <row r="84" spans="1:22">
      <c r="A84" s="154"/>
      <c r="B84" s="313" t="s">
        <v>1582</v>
      </c>
      <c r="C84" s="312"/>
      <c r="D84" s="2" t="s">
        <v>1583</v>
      </c>
      <c r="E84" s="2" t="s">
        <v>2070</v>
      </c>
      <c r="F84" s="312"/>
      <c r="G84" s="312"/>
      <c r="H84" s="427"/>
      <c r="I84" s="425"/>
      <c r="J84" s="428"/>
      <c r="K84" s="1014"/>
      <c r="L84" s="1147"/>
      <c r="M84" s="1147"/>
      <c r="N84" s="1147"/>
      <c r="O84" s="1147"/>
      <c r="P84" s="1147"/>
      <c r="Q84" s="1147"/>
      <c r="R84" s="1147"/>
      <c r="S84" s="1147"/>
      <c r="T84" s="1147"/>
      <c r="U84" s="1147"/>
    </row>
    <row r="85" spans="1:22">
      <c r="A85" s="154"/>
      <c r="B85" s="313" t="s">
        <v>1584</v>
      </c>
      <c r="C85" s="312"/>
      <c r="D85" s="2" t="s">
        <v>1585</v>
      </c>
      <c r="E85" s="2" t="s">
        <v>1586</v>
      </c>
      <c r="F85" s="316" t="s">
        <v>3096</v>
      </c>
      <c r="G85" s="312"/>
      <c r="H85" s="424">
        <f>Sch.36!K63</f>
        <v>0</v>
      </c>
      <c r="I85" s="425"/>
      <c r="J85" s="428">
        <v>0</v>
      </c>
      <c r="K85" s="1014"/>
      <c r="L85" s="1288"/>
      <c r="M85" s="1026"/>
      <c r="N85" s="1147"/>
      <c r="O85" s="1147"/>
      <c r="P85" s="1147"/>
      <c r="Q85" s="1147"/>
      <c r="R85" s="1147"/>
      <c r="S85" s="1147"/>
      <c r="T85" s="1147"/>
      <c r="U85" s="1147"/>
    </row>
    <row r="86" spans="1:22">
      <c r="A86" s="154"/>
      <c r="B86" s="313" t="s">
        <v>1587</v>
      </c>
      <c r="C86" s="312"/>
      <c r="D86" s="2" t="s">
        <v>1588</v>
      </c>
      <c r="E86" s="2" t="s">
        <v>1589</v>
      </c>
      <c r="F86" s="316" t="s">
        <v>3096</v>
      </c>
      <c r="G86" s="312"/>
      <c r="H86" s="424">
        <f>Sch.36!K56</f>
        <v>0</v>
      </c>
      <c r="I86" s="425"/>
      <c r="J86" s="428">
        <v>0</v>
      </c>
      <c r="K86" s="1014"/>
      <c r="L86" s="1288"/>
      <c r="M86" s="1026"/>
      <c r="N86" s="1147"/>
      <c r="O86" s="1147"/>
      <c r="P86" s="1147"/>
      <c r="Q86" s="1147"/>
      <c r="R86" s="1147"/>
      <c r="S86" s="1147"/>
      <c r="T86" s="1147"/>
      <c r="U86" s="1147"/>
    </row>
    <row r="87" spans="1:22">
      <c r="A87" s="154"/>
      <c r="B87" s="313" t="s">
        <v>1863</v>
      </c>
      <c r="C87" s="312"/>
      <c r="D87" s="2" t="s">
        <v>1590</v>
      </c>
      <c r="E87" s="2" t="s">
        <v>1591</v>
      </c>
      <c r="F87" s="316">
        <v>50</v>
      </c>
      <c r="G87" s="315"/>
      <c r="H87" s="429">
        <f>+Sch.41!D26-Sch.41!E26-Sch.41!E34+Sch.41!D34-1</f>
        <v>-751927846.72999978</v>
      </c>
      <c r="I87" s="422"/>
      <c r="J87" s="430">
        <v>-200397000</v>
      </c>
      <c r="K87" s="1014"/>
      <c r="L87" s="1026"/>
      <c r="M87" s="1026"/>
      <c r="N87" s="1518"/>
      <c r="O87" s="1147"/>
      <c r="P87" s="1147"/>
      <c r="Q87" s="1147"/>
      <c r="R87" s="1147"/>
      <c r="S87" s="1147"/>
      <c r="T87" s="1147"/>
      <c r="U87" s="1147"/>
    </row>
    <row r="88" spans="1:22">
      <c r="A88" s="154"/>
      <c r="B88" s="313" t="s">
        <v>1865</v>
      </c>
      <c r="C88" s="312"/>
      <c r="D88" s="161" t="s">
        <v>1592</v>
      </c>
      <c r="E88" s="161"/>
      <c r="F88" s="312"/>
      <c r="G88" s="315"/>
      <c r="H88" s="421">
        <f>H83-SUM(H84:H87)</f>
        <v>-1144098043.3699992</v>
      </c>
      <c r="I88" s="422"/>
      <c r="J88" s="423">
        <f>J83-SUM(J84:J87)</f>
        <v>-998621682.76999855</v>
      </c>
      <c r="K88" s="1014"/>
      <c r="L88" s="1147"/>
      <c r="M88" s="1147"/>
      <c r="N88" s="1147"/>
      <c r="O88" s="1147"/>
      <c r="P88" s="1147"/>
      <c r="Q88" s="1147"/>
      <c r="R88" s="1147"/>
      <c r="S88" s="1147"/>
      <c r="T88" s="1147"/>
      <c r="U88" s="1147"/>
    </row>
    <row r="89" spans="1:22">
      <c r="A89" s="154"/>
      <c r="B89" s="313" t="s">
        <v>1866</v>
      </c>
      <c r="C89" s="312"/>
      <c r="D89" s="2" t="s">
        <v>1370</v>
      </c>
      <c r="E89" s="2" t="s">
        <v>2071</v>
      </c>
      <c r="F89" s="312"/>
      <c r="G89" s="312"/>
      <c r="H89" s="424">
        <f>H82+H88</f>
        <v>-12187594890.139997</v>
      </c>
      <c r="I89" s="425"/>
      <c r="J89" s="426">
        <f>J82+J88</f>
        <v>-11043496846.769999</v>
      </c>
      <c r="K89" s="1014"/>
      <c r="L89" s="1147"/>
      <c r="M89" s="1147"/>
      <c r="N89" s="1147"/>
      <c r="O89" s="1147"/>
      <c r="P89" s="1147"/>
      <c r="Q89" s="1147"/>
      <c r="R89" s="1147"/>
      <c r="S89" s="1147"/>
      <c r="T89" s="1147"/>
      <c r="U89" s="1147"/>
    </row>
    <row r="90" spans="1:22">
      <c r="A90" s="154"/>
      <c r="B90" s="313" t="s">
        <v>1867</v>
      </c>
      <c r="C90" s="312"/>
      <c r="D90" s="2" t="s">
        <v>1366</v>
      </c>
      <c r="E90" s="2" t="s">
        <v>2072</v>
      </c>
      <c r="F90" s="312"/>
      <c r="G90" s="315"/>
      <c r="H90" s="429"/>
      <c r="I90" s="422"/>
      <c r="J90" s="430"/>
      <c r="K90" s="1014"/>
      <c r="L90" s="1147"/>
      <c r="M90" s="1147"/>
      <c r="N90" s="1147"/>
      <c r="O90" s="1147"/>
      <c r="P90" s="1147"/>
      <c r="Q90" s="1147"/>
      <c r="R90" s="1147"/>
      <c r="S90" s="1147"/>
      <c r="T90" s="1147"/>
      <c r="U90" s="1147"/>
    </row>
    <row r="91" spans="1:22" ht="15.75" thickBot="1">
      <c r="A91" s="154"/>
      <c r="B91" s="313" t="s">
        <v>1593</v>
      </c>
      <c r="C91" s="312"/>
      <c r="D91" s="161" t="s">
        <v>1594</v>
      </c>
      <c r="E91" s="161"/>
      <c r="F91" s="312"/>
      <c r="G91" s="447"/>
      <c r="H91" s="448">
        <f>H89+H90</f>
        <v>-12187594890.139997</v>
      </c>
      <c r="I91" s="369"/>
      <c r="J91" s="449">
        <f>J89+J90</f>
        <v>-11043496846.769999</v>
      </c>
      <c r="K91" s="1014"/>
      <c r="L91" s="1147"/>
      <c r="M91" s="1147"/>
      <c r="N91" s="1147"/>
      <c r="O91" s="1147"/>
      <c r="P91" s="1147"/>
      <c r="Q91" s="1147"/>
      <c r="R91" s="1147"/>
      <c r="S91" s="1147"/>
      <c r="T91" s="1147"/>
      <c r="U91" s="1147"/>
    </row>
    <row r="92" spans="1:22" ht="15.75" thickTop="1">
      <c r="A92" s="307"/>
      <c r="B92" s="309"/>
      <c r="C92" s="308"/>
      <c r="D92" s="352" t="s">
        <v>1595</v>
      </c>
      <c r="E92" s="352"/>
      <c r="F92" s="308"/>
      <c r="G92" s="312"/>
      <c r="H92" s="2"/>
      <c r="I92" s="312"/>
      <c r="J92" s="270"/>
      <c r="K92" s="1014"/>
      <c r="L92" s="1147"/>
      <c r="M92" s="1147"/>
      <c r="N92" s="1147"/>
      <c r="O92" s="1147"/>
      <c r="P92" s="1147"/>
      <c r="Q92" s="1147"/>
      <c r="R92" s="1147"/>
      <c r="S92" s="1147"/>
      <c r="T92" s="1147"/>
      <c r="U92" s="1147"/>
    </row>
    <row r="93" spans="1:22">
      <c r="A93" s="154"/>
      <c r="B93" s="313" t="s">
        <v>1596</v>
      </c>
      <c r="C93" s="312"/>
      <c r="D93" s="2" t="s">
        <v>1368</v>
      </c>
      <c r="E93" s="2" t="s">
        <v>767</v>
      </c>
      <c r="F93" s="312"/>
      <c r="G93" s="312"/>
      <c r="H93" s="2"/>
      <c r="I93" s="312"/>
      <c r="J93" s="270"/>
      <c r="K93" s="1014"/>
      <c r="L93" s="1147"/>
      <c r="M93" s="1147"/>
      <c r="N93" s="1147"/>
      <c r="O93" s="1147"/>
      <c r="P93" s="1147"/>
      <c r="Q93" s="1147"/>
      <c r="R93" s="1147"/>
      <c r="S93" s="1147"/>
      <c r="T93" s="1147"/>
      <c r="U93" s="1147"/>
    </row>
    <row r="94" spans="1:22">
      <c r="A94" s="154"/>
      <c r="B94" s="2"/>
      <c r="C94" s="312"/>
      <c r="D94" s="2"/>
      <c r="E94" s="335" t="s">
        <v>768</v>
      </c>
      <c r="F94" s="312"/>
      <c r="G94" s="315"/>
      <c r="H94" s="450">
        <f>+J99</f>
        <v>368583625</v>
      </c>
      <c r="I94" s="451"/>
      <c r="J94" s="452">
        <v>417868250</v>
      </c>
      <c r="K94" s="1014"/>
      <c r="L94" s="1147"/>
      <c r="M94" s="1147"/>
      <c r="N94" s="1147"/>
      <c r="O94" s="1147"/>
      <c r="P94" s="1147"/>
      <c r="Q94" s="1147"/>
      <c r="R94" s="1147"/>
      <c r="S94" s="1147"/>
      <c r="T94" s="1147"/>
      <c r="U94" s="1147"/>
    </row>
    <row r="95" spans="1:22">
      <c r="A95" s="154"/>
      <c r="B95" s="313" t="s">
        <v>470</v>
      </c>
      <c r="C95" s="312"/>
      <c r="D95" s="2"/>
      <c r="E95" s="2" t="s">
        <v>769</v>
      </c>
      <c r="F95" s="316" t="s">
        <v>1859</v>
      </c>
      <c r="G95" s="312"/>
      <c r="H95" s="424">
        <f>+H39</f>
        <v>218576267.45999998</v>
      </c>
      <c r="I95" s="425"/>
      <c r="J95" s="428">
        <v>150715375</v>
      </c>
      <c r="K95" s="1014"/>
      <c r="L95" s="1014"/>
      <c r="M95" s="1014"/>
      <c r="N95" s="1287"/>
      <c r="O95" s="1287"/>
      <c r="P95" s="1287"/>
      <c r="Q95" s="1287"/>
      <c r="R95" s="1287"/>
      <c r="S95" s="1287"/>
      <c r="T95" s="1147"/>
      <c r="U95" s="1147"/>
      <c r="V95" s="1147"/>
    </row>
    <row r="96" spans="1:22">
      <c r="A96" s="154"/>
      <c r="B96" s="313" t="s">
        <v>474</v>
      </c>
      <c r="C96" s="312"/>
      <c r="D96" s="2"/>
      <c r="E96" s="2" t="s">
        <v>2073</v>
      </c>
      <c r="F96" s="316" t="s">
        <v>1859</v>
      </c>
      <c r="G96" s="312"/>
      <c r="H96" s="427">
        <f>+Sch.30!L37</f>
        <v>0</v>
      </c>
      <c r="I96" s="425"/>
      <c r="J96" s="428">
        <v>200000000</v>
      </c>
      <c r="K96" s="1014"/>
      <c r="L96" s="1014"/>
      <c r="M96" s="1014"/>
      <c r="N96" s="1287"/>
      <c r="O96" s="1287"/>
      <c r="P96" s="1287"/>
      <c r="Q96" s="1287"/>
      <c r="R96" s="1287"/>
      <c r="S96" s="1287"/>
      <c r="T96" s="1147"/>
      <c r="U96" s="1147"/>
      <c r="V96" s="1147"/>
    </row>
    <row r="97" spans="1:21">
      <c r="A97" s="154"/>
      <c r="B97" s="313" t="s">
        <v>477</v>
      </c>
      <c r="C97" s="312"/>
      <c r="D97" s="2"/>
      <c r="E97" s="2" t="s">
        <v>2074</v>
      </c>
      <c r="F97" s="316">
        <v>50</v>
      </c>
      <c r="G97" s="315"/>
      <c r="H97" s="429">
        <v>0</v>
      </c>
      <c r="I97" s="422"/>
      <c r="J97" s="430">
        <v>0</v>
      </c>
      <c r="K97" s="1014"/>
      <c r="L97" s="1026"/>
      <c r="M97" s="1026"/>
      <c r="N97" s="1026"/>
      <c r="O97" s="1147"/>
      <c r="P97" s="1147"/>
      <c r="Q97" s="1147"/>
      <c r="R97" s="1147"/>
      <c r="S97" s="1147"/>
      <c r="T97" s="1147"/>
      <c r="U97" s="1147"/>
    </row>
    <row r="98" spans="1:21">
      <c r="A98" s="154"/>
      <c r="B98" s="313" t="s">
        <v>480</v>
      </c>
      <c r="C98" s="312"/>
      <c r="D98" s="2" t="s">
        <v>1368</v>
      </c>
      <c r="E98" s="2" t="s">
        <v>767</v>
      </c>
      <c r="F98" s="312"/>
      <c r="G98" s="312"/>
      <c r="H98" s="2"/>
      <c r="I98" s="312"/>
      <c r="J98" s="270"/>
      <c r="K98" s="1014"/>
      <c r="L98" s="1147"/>
      <c r="M98" s="1147"/>
      <c r="N98" s="1147"/>
      <c r="O98" s="1147"/>
      <c r="P98" s="1147"/>
      <c r="Q98" s="1147"/>
      <c r="R98" s="1147"/>
      <c r="S98" s="1147"/>
      <c r="T98" s="1147"/>
      <c r="U98" s="1147"/>
    </row>
    <row r="99" spans="1:21" ht="15.75" thickBot="1">
      <c r="A99" s="271"/>
      <c r="B99" s="272"/>
      <c r="C99" s="315"/>
      <c r="D99" s="272"/>
      <c r="E99" s="453" t="s">
        <v>770</v>
      </c>
      <c r="F99" s="315"/>
      <c r="G99" s="447"/>
      <c r="H99" s="1718">
        <f>H94+H95-H96+H97</f>
        <v>587159892.46000004</v>
      </c>
      <c r="I99" s="1719"/>
      <c r="J99" s="1717">
        <f>J94+J95-J96+J97</f>
        <v>368583625</v>
      </c>
      <c r="K99" s="1014"/>
      <c r="L99" s="1026"/>
      <c r="M99" s="1147"/>
      <c r="N99" s="1147"/>
      <c r="O99" s="1147"/>
      <c r="P99" s="1147"/>
      <c r="Q99" s="1147"/>
      <c r="R99" s="1147"/>
      <c r="S99" s="1147"/>
      <c r="T99" s="1147"/>
      <c r="U99" s="1147"/>
    </row>
    <row r="100" spans="1:21" ht="15.75" thickTop="1">
      <c r="A100" s="154"/>
      <c r="B100" s="161" t="s">
        <v>771</v>
      </c>
      <c r="C100" s="161"/>
      <c r="D100" s="161"/>
      <c r="E100" s="161"/>
      <c r="F100" s="161"/>
      <c r="G100" s="161"/>
      <c r="H100" s="161"/>
      <c r="I100" s="161"/>
      <c r="J100" s="268"/>
      <c r="K100" s="1014"/>
      <c r="L100" s="1147"/>
      <c r="M100" s="1147"/>
      <c r="N100" s="1147"/>
      <c r="O100" s="1147"/>
      <c r="P100" s="1147"/>
      <c r="Q100" s="1147"/>
      <c r="R100" s="1147"/>
      <c r="S100" s="1147"/>
      <c r="T100" s="1147"/>
      <c r="U100" s="1147"/>
    </row>
    <row r="101" spans="1:21">
      <c r="A101" s="154"/>
      <c r="B101" s="2"/>
      <c r="C101" s="2"/>
      <c r="D101" s="2"/>
      <c r="E101" s="2"/>
      <c r="F101" s="2"/>
      <c r="G101" s="2"/>
      <c r="H101" s="2"/>
      <c r="I101" s="2"/>
      <c r="J101" s="270"/>
      <c r="K101" s="1014"/>
      <c r="L101" s="1147"/>
      <c r="M101" s="1147"/>
      <c r="N101" s="1147"/>
      <c r="O101" s="1147"/>
      <c r="P101" s="1147"/>
      <c r="Q101" s="1147"/>
      <c r="R101" s="1147"/>
      <c r="S101" s="1147"/>
      <c r="T101" s="1147"/>
      <c r="U101" s="1147"/>
    </row>
    <row r="102" spans="1:21">
      <c r="A102" s="154"/>
      <c r="B102" s="454" t="s">
        <v>772</v>
      </c>
      <c r="C102" s="155"/>
      <c r="D102" s="155" t="s">
        <v>773</v>
      </c>
      <c r="E102" s="155"/>
      <c r="F102" s="155"/>
      <c r="G102" s="155"/>
      <c r="H102" s="155"/>
      <c r="I102" s="155"/>
      <c r="J102" s="275"/>
      <c r="K102" s="1014"/>
      <c r="L102" s="1147"/>
      <c r="M102" s="1147"/>
      <c r="N102" s="1147"/>
      <c r="O102" s="1147"/>
      <c r="P102" s="1147"/>
      <c r="Q102" s="1147"/>
      <c r="R102" s="1147"/>
      <c r="S102" s="1147"/>
      <c r="T102" s="1147"/>
      <c r="U102" s="1147"/>
    </row>
    <row r="103" spans="1:21">
      <c r="A103" s="154"/>
      <c r="B103" s="155"/>
      <c r="C103" s="155"/>
      <c r="D103" s="155" t="s">
        <v>774</v>
      </c>
      <c r="E103" s="155"/>
      <c r="F103" s="155"/>
      <c r="G103" s="155"/>
      <c r="H103" s="155"/>
      <c r="I103" s="155"/>
      <c r="J103" s="275"/>
      <c r="K103" s="1014"/>
      <c r="L103" s="1147"/>
      <c r="M103" s="1147"/>
      <c r="N103" s="1147"/>
      <c r="O103" s="1147"/>
      <c r="P103" s="1147"/>
      <c r="Q103" s="1147"/>
      <c r="R103" s="1147"/>
      <c r="S103" s="1147"/>
      <c r="T103" s="1147"/>
      <c r="U103" s="1147"/>
    </row>
    <row r="104" spans="1:21">
      <c r="A104" s="274"/>
      <c r="B104" s="155"/>
      <c r="C104" s="155"/>
      <c r="D104" s="155"/>
      <c r="E104" s="155"/>
      <c r="F104" s="155"/>
      <c r="G104" s="155"/>
      <c r="H104" s="155"/>
      <c r="I104" s="155"/>
      <c r="J104" s="275"/>
      <c r="K104" s="1014"/>
      <c r="L104" s="1147"/>
      <c r="M104" s="1147"/>
      <c r="N104" s="1147"/>
      <c r="O104" s="1147"/>
      <c r="P104" s="1147"/>
      <c r="Q104" s="1147"/>
      <c r="R104" s="1147"/>
      <c r="S104" s="1147"/>
      <c r="T104" s="1147"/>
      <c r="U104" s="1147"/>
    </row>
    <row r="105" spans="1:21">
      <c r="A105" s="274"/>
      <c r="B105" s="155"/>
      <c r="C105" s="155"/>
      <c r="D105" s="155"/>
      <c r="E105" s="155"/>
      <c r="F105" s="155"/>
      <c r="G105" s="155"/>
      <c r="H105" s="155"/>
      <c r="I105" s="155"/>
      <c r="J105" s="275"/>
      <c r="K105" s="1014"/>
      <c r="L105" s="1026"/>
      <c r="M105" s="1147"/>
      <c r="N105" s="1147"/>
      <c r="O105" s="1147"/>
      <c r="P105" s="1147"/>
      <c r="Q105" s="1147"/>
      <c r="R105" s="1147"/>
      <c r="S105" s="1147"/>
      <c r="T105" s="1147"/>
      <c r="U105" s="1147"/>
    </row>
    <row r="106" spans="1:21">
      <c r="A106" s="274"/>
      <c r="B106" s="155"/>
      <c r="C106" s="155"/>
      <c r="D106" s="155"/>
      <c r="E106" s="155"/>
      <c r="F106" s="155"/>
      <c r="G106" s="155"/>
      <c r="H106" s="155"/>
      <c r="I106" s="155"/>
      <c r="J106" s="275"/>
      <c r="K106" s="2"/>
    </row>
    <row r="107" spans="1:21">
      <c r="A107" s="274"/>
      <c r="B107" s="155"/>
      <c r="C107" s="155"/>
      <c r="D107" s="155"/>
      <c r="E107" s="155"/>
      <c r="F107" s="155"/>
      <c r="G107" s="155"/>
      <c r="H107" s="155"/>
      <c r="I107" s="155"/>
      <c r="J107" s="275"/>
      <c r="K107" s="2"/>
    </row>
    <row r="108" spans="1:21">
      <c r="A108" s="274"/>
      <c r="B108" s="155"/>
      <c r="C108" s="155"/>
      <c r="D108" s="155"/>
      <c r="E108" s="155"/>
      <c r="F108" s="155"/>
      <c r="G108" s="155"/>
      <c r="H108" s="155"/>
      <c r="I108" s="155"/>
      <c r="J108" s="275"/>
      <c r="K108" s="2"/>
    </row>
    <row r="109" spans="1:21">
      <c r="A109" s="274"/>
      <c r="B109" s="155"/>
      <c r="C109" s="155"/>
      <c r="D109" s="155"/>
      <c r="E109" s="155"/>
      <c r="F109" s="155"/>
      <c r="G109" s="155"/>
      <c r="H109" s="155"/>
      <c r="I109" s="155"/>
      <c r="J109" s="275"/>
      <c r="K109" s="2"/>
    </row>
    <row r="110" spans="1:21">
      <c r="A110" s="274"/>
      <c r="B110" s="155"/>
      <c r="C110" s="155"/>
      <c r="D110" s="155"/>
      <c r="E110" s="155"/>
      <c r="F110" s="155"/>
      <c r="G110" s="155"/>
      <c r="H110" s="155"/>
      <c r="I110" s="155"/>
      <c r="J110" s="275"/>
      <c r="K110" s="2"/>
    </row>
    <row r="111" spans="1:21">
      <c r="A111" s="274"/>
      <c r="B111" s="155"/>
      <c r="C111" s="155"/>
      <c r="D111" s="155"/>
      <c r="E111" s="155"/>
      <c r="F111" s="155"/>
      <c r="G111" s="155"/>
      <c r="H111" s="155"/>
      <c r="I111" s="155"/>
      <c r="J111" s="275"/>
      <c r="K111" s="2"/>
    </row>
    <row r="112" spans="1:21">
      <c r="A112" s="274"/>
      <c r="B112" s="155"/>
      <c r="C112" s="155"/>
      <c r="D112" s="155"/>
      <c r="E112" s="155"/>
      <c r="F112" s="155"/>
      <c r="G112" s="155"/>
      <c r="H112" s="155"/>
      <c r="I112" s="155"/>
      <c r="J112" s="275"/>
      <c r="K112" s="2"/>
    </row>
    <row r="113" spans="1:11">
      <c r="A113" s="274"/>
      <c r="B113" s="155"/>
      <c r="C113" s="155"/>
      <c r="D113" s="155"/>
      <c r="E113" s="155"/>
      <c r="F113" s="155"/>
      <c r="G113" s="155"/>
      <c r="H113" s="155"/>
      <c r="I113" s="155"/>
      <c r="J113" s="275"/>
      <c r="K113" s="2"/>
    </row>
    <row r="114" spans="1:11">
      <c r="A114" s="274"/>
      <c r="B114" s="155"/>
      <c r="C114" s="155"/>
      <c r="D114" s="155"/>
      <c r="E114" s="155"/>
      <c r="F114" s="155"/>
      <c r="G114" s="155"/>
      <c r="H114" s="155"/>
      <c r="I114" s="155"/>
      <c r="J114" s="275"/>
      <c r="K114" s="2"/>
    </row>
    <row r="115" spans="1:11">
      <c r="A115" s="274"/>
      <c r="B115" s="155"/>
      <c r="C115" s="155"/>
      <c r="D115" s="155"/>
      <c r="E115" s="155"/>
      <c r="F115" s="155"/>
      <c r="G115" s="155"/>
      <c r="H115" s="155"/>
      <c r="I115" s="155"/>
      <c r="J115" s="275"/>
      <c r="K115" s="2"/>
    </row>
    <row r="116" spans="1:11">
      <c r="A116" s="274"/>
      <c r="B116" s="155"/>
      <c r="C116" s="155"/>
      <c r="D116" s="155"/>
      <c r="E116" s="155"/>
      <c r="F116" s="155"/>
      <c r="G116" s="155"/>
      <c r="H116" s="155"/>
      <c r="I116" s="155"/>
      <c r="J116" s="275"/>
      <c r="K116" s="2"/>
    </row>
    <row r="117" spans="1:11">
      <c r="A117" s="274"/>
      <c r="B117" s="155"/>
      <c r="C117" s="155"/>
      <c r="D117" s="155"/>
      <c r="E117" s="155"/>
      <c r="F117" s="155"/>
      <c r="G117" s="155"/>
      <c r="H117" s="155"/>
      <c r="I117" s="155"/>
      <c r="J117" s="275"/>
      <c r="K117" s="2"/>
    </row>
    <row r="118" spans="1:11" ht="15.75" thickBot="1">
      <c r="A118" s="276"/>
      <c r="B118" s="160"/>
      <c r="C118" s="160"/>
      <c r="D118" s="160"/>
      <c r="E118" s="160"/>
      <c r="F118" s="160"/>
      <c r="G118" s="160"/>
      <c r="H118" s="160"/>
      <c r="I118" s="160"/>
      <c r="J118" s="277"/>
      <c r="K118" s="2"/>
    </row>
    <row r="119" spans="1:11">
      <c r="A119" s="2"/>
      <c r="B119" s="2"/>
      <c r="C119" s="2"/>
      <c r="D119" s="2"/>
      <c r="E119" s="2"/>
      <c r="F119" s="2"/>
      <c r="G119" s="2"/>
      <c r="H119" s="2"/>
      <c r="I119" s="2"/>
      <c r="J119" s="335" t="s">
        <v>1285</v>
      </c>
      <c r="K119" s="2"/>
    </row>
    <row r="120" spans="1:11">
      <c r="A120" s="161">
        <v>20</v>
      </c>
      <c r="B120" s="161"/>
      <c r="C120" s="161"/>
      <c r="D120" s="161"/>
      <c r="E120" s="161"/>
      <c r="F120" s="161"/>
      <c r="G120" s="161"/>
      <c r="H120" s="161"/>
      <c r="I120" s="161"/>
      <c r="J120" s="161"/>
      <c r="K120" s="2"/>
    </row>
    <row r="121" spans="1:11">
      <c r="A121" s="2"/>
    </row>
    <row r="122" spans="1:11">
      <c r="A122" s="2"/>
    </row>
    <row r="123" spans="1:11">
      <c r="A123" s="2"/>
    </row>
    <row r="124" spans="1:11">
      <c r="A124" s="2"/>
    </row>
    <row r="125" spans="1:11">
      <c r="A125" s="2"/>
    </row>
    <row r="126" spans="1:11">
      <c r="A126" s="2"/>
    </row>
    <row r="127" spans="1:11">
      <c r="A127" s="2"/>
    </row>
    <row r="128" spans="1: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sheetData>
  <printOptions horizontalCentered="1" verticalCentered="1"/>
  <pageMargins left="0.5" right="0.5" top="0.5" bottom="0.5" header="0" footer="0"/>
  <pageSetup scale="71" fitToHeight="2" orientation="portrait" r:id="rId1"/>
  <headerFooter alignWithMargins="0"/>
  <rowBreaks count="1" manualBreakCount="1">
    <brk id="6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7426" r:id="rId4" name="Button 18">
              <controlPr locked="0" defaultSize="0" autoFill="0" autoLine="0" autoPict="0">
                <anchor moveWithCells="1" sizeWithCells="1">
                  <from>
                    <xdr:col>0</xdr:col>
                    <xdr:colOff>0</xdr:colOff>
                    <xdr:row>121</xdr:row>
                    <xdr:rowOff>0</xdr:rowOff>
                  </from>
                  <to>
                    <xdr:col>0</xdr:col>
                    <xdr:colOff>0</xdr:colOff>
                    <xdr:row>123</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169"/>
  <sheetViews>
    <sheetView defaultGridColor="0" colorId="22" zoomScale="75" zoomScaleNormal="75" workbookViewId="0">
      <selection activeCell="F29" sqref="F29"/>
    </sheetView>
  </sheetViews>
  <sheetFormatPr defaultColWidth="9.77734375" defaultRowHeight="15"/>
  <cols>
    <col min="1" max="1" width="1.77734375" customWidth="1"/>
    <col min="2" max="2" width="5.77734375" customWidth="1"/>
    <col min="3" max="3" width="2.77734375" customWidth="1"/>
    <col min="4" max="4" width="55.77734375" customWidth="1"/>
    <col min="5" max="5" width="8.77734375" customWidth="1"/>
    <col min="6" max="6" width="16.77734375" customWidth="1"/>
    <col min="7" max="7" width="19.5546875" customWidth="1"/>
  </cols>
  <sheetData>
    <row r="1" spans="1:8" ht="15.75" thickBot="1">
      <c r="A1" s="2"/>
      <c r="B1" s="150" t="str">
        <f>'Data Sheet'!A54</f>
        <v>Annual Report of VERIZON NEW YORK INC.                                                                                           For the period ending DECEMBER 31, 2017</v>
      </c>
      <c r="C1" s="2"/>
      <c r="D1" s="2"/>
      <c r="E1" s="2"/>
      <c r="F1" s="2"/>
      <c r="G1" s="2"/>
      <c r="H1" s="2"/>
    </row>
    <row r="2" spans="1:8">
      <c r="A2" s="2"/>
      <c r="B2" s="266"/>
      <c r="C2" s="163"/>
      <c r="D2" s="163"/>
      <c r="E2" s="163"/>
      <c r="F2" s="163"/>
      <c r="G2" s="267"/>
      <c r="H2" s="2"/>
    </row>
    <row r="3" spans="1:8" ht="15.75">
      <c r="A3" s="2"/>
      <c r="B3" s="151" t="s">
        <v>775</v>
      </c>
      <c r="C3" s="161"/>
      <c r="D3" s="439"/>
      <c r="E3" s="439"/>
      <c r="F3" s="439"/>
      <c r="G3" s="455"/>
      <c r="H3" s="2"/>
    </row>
    <row r="4" spans="1:8">
      <c r="A4" s="2"/>
      <c r="B4" s="271"/>
      <c r="C4" s="272"/>
      <c r="D4" s="272"/>
      <c r="E4" s="272"/>
      <c r="F4" s="272"/>
      <c r="G4" s="273"/>
      <c r="H4" s="2"/>
    </row>
    <row r="5" spans="1:8">
      <c r="A5" s="2"/>
      <c r="B5" s="156" t="s">
        <v>36</v>
      </c>
      <c r="C5" s="312"/>
      <c r="D5" s="313" t="s">
        <v>776</v>
      </c>
      <c r="E5" s="314"/>
      <c r="F5" s="313" t="s">
        <v>777</v>
      </c>
      <c r="G5" s="456" t="s">
        <v>778</v>
      </c>
      <c r="H5" s="2"/>
    </row>
    <row r="6" spans="1:8">
      <c r="A6" s="2"/>
      <c r="B6" s="393" t="s">
        <v>48</v>
      </c>
      <c r="C6" s="315"/>
      <c r="D6" s="321" t="s">
        <v>462</v>
      </c>
      <c r="E6" s="319"/>
      <c r="F6" s="321" t="s">
        <v>463</v>
      </c>
      <c r="G6" s="457" t="s">
        <v>464</v>
      </c>
      <c r="H6" s="2"/>
    </row>
    <row r="7" spans="1:8">
      <c r="A7" s="2"/>
      <c r="B7" s="156"/>
      <c r="C7" s="312"/>
      <c r="D7" s="2" t="s">
        <v>779</v>
      </c>
      <c r="E7" s="458"/>
      <c r="F7" s="424"/>
      <c r="G7" s="459"/>
      <c r="H7" s="2"/>
    </row>
    <row r="8" spans="1:8">
      <c r="A8" s="2"/>
      <c r="B8" s="156">
        <v>1</v>
      </c>
      <c r="C8" s="312"/>
      <c r="D8" s="2" t="s">
        <v>780</v>
      </c>
      <c r="E8" s="460"/>
      <c r="F8" s="461">
        <f>Sch.12!H80</f>
        <v>-1677449622.6399989</v>
      </c>
      <c r="G8" s="462">
        <f>Sch.12!J80</f>
        <v>-1048303307.7699986</v>
      </c>
      <c r="H8" s="2"/>
    </row>
    <row r="9" spans="1:8">
      <c r="A9" s="2"/>
      <c r="B9" s="156"/>
      <c r="C9" s="312"/>
      <c r="D9" s="2" t="s">
        <v>781</v>
      </c>
      <c r="E9" s="458"/>
      <c r="F9" s="1558"/>
      <c r="G9" s="459"/>
      <c r="H9" s="2"/>
    </row>
    <row r="10" spans="1:8">
      <c r="A10" s="2"/>
      <c r="B10" s="156"/>
      <c r="C10" s="312"/>
      <c r="D10" s="2" t="s">
        <v>782</v>
      </c>
      <c r="E10" s="458"/>
      <c r="F10" s="1558"/>
      <c r="G10" s="459"/>
      <c r="H10" s="2"/>
    </row>
    <row r="11" spans="1:8">
      <c r="A11" s="2"/>
      <c r="B11" s="156">
        <v>2</v>
      </c>
      <c r="C11" s="312"/>
      <c r="D11" s="1452" t="s">
        <v>2054</v>
      </c>
      <c r="E11" s="458"/>
      <c r="F11" s="1558">
        <v>998305019.27999961</v>
      </c>
      <c r="G11" s="459">
        <v>1002869137.2600001</v>
      </c>
      <c r="H11" s="2"/>
    </row>
    <row r="12" spans="1:8">
      <c r="A12" s="2"/>
      <c r="B12" s="156">
        <v>3</v>
      </c>
      <c r="C12" s="312"/>
      <c r="D12" s="1452" t="s">
        <v>2055</v>
      </c>
      <c r="E12" s="458"/>
      <c r="F12" s="1558">
        <v>36196843.469999999</v>
      </c>
      <c r="G12" s="459">
        <v>36726578.75</v>
      </c>
      <c r="H12" s="2"/>
    </row>
    <row r="13" spans="1:8">
      <c r="A13" s="2"/>
      <c r="B13" s="156">
        <v>4</v>
      </c>
      <c r="C13" s="312"/>
      <c r="D13" s="1452" t="s">
        <v>2056</v>
      </c>
      <c r="E13" s="458"/>
      <c r="F13" s="1558">
        <v>-299119634</v>
      </c>
      <c r="G13" s="459">
        <v>-22092782.000000007</v>
      </c>
      <c r="H13" s="2"/>
    </row>
    <row r="14" spans="1:8">
      <c r="A14" s="2"/>
      <c r="B14" s="156">
        <v>5</v>
      </c>
      <c r="C14" s="312"/>
      <c r="D14" s="1452" t="s">
        <v>2057</v>
      </c>
      <c r="E14" s="458"/>
      <c r="F14" s="1558"/>
      <c r="G14" s="459"/>
      <c r="H14" s="2"/>
    </row>
    <row r="15" spans="1:8">
      <c r="A15" s="2"/>
      <c r="B15" s="156">
        <v>6</v>
      </c>
      <c r="C15" s="312"/>
      <c r="D15" s="1452" t="s">
        <v>2058</v>
      </c>
      <c r="E15" s="458"/>
      <c r="F15" s="1558">
        <v>108725669.7599996</v>
      </c>
      <c r="G15" s="459">
        <v>12570953.460000288</v>
      </c>
      <c r="H15" s="2"/>
    </row>
    <row r="16" spans="1:8">
      <c r="A16" s="2"/>
      <c r="B16" s="156"/>
      <c r="C16" s="312"/>
      <c r="D16" s="1452" t="s">
        <v>2059</v>
      </c>
      <c r="E16" s="458"/>
      <c r="F16" s="1558"/>
      <c r="G16" s="459"/>
      <c r="H16" s="2"/>
    </row>
    <row r="17" spans="1:8">
      <c r="A17" s="2"/>
      <c r="B17" s="156">
        <v>7</v>
      </c>
      <c r="C17" s="312"/>
      <c r="D17" s="1452" t="s">
        <v>2060</v>
      </c>
      <c r="E17" s="458"/>
      <c r="F17" s="1558">
        <v>643107.06999999844</v>
      </c>
      <c r="G17" s="459">
        <v>-2631437.3299999991</v>
      </c>
      <c r="H17" s="2"/>
    </row>
    <row r="18" spans="1:8">
      <c r="A18" s="2"/>
      <c r="B18" s="156">
        <v>8</v>
      </c>
      <c r="C18" s="312"/>
      <c r="D18" s="1452" t="s">
        <v>2061</v>
      </c>
      <c r="E18" s="458"/>
      <c r="F18" s="1558">
        <v>-253042311.32000005</v>
      </c>
      <c r="G18" s="459">
        <v>20588379.039999843</v>
      </c>
      <c r="H18" s="2"/>
    </row>
    <row r="19" spans="1:8">
      <c r="A19" s="2"/>
      <c r="B19" s="156"/>
      <c r="C19" s="312"/>
      <c r="D19" s="1452" t="s">
        <v>2062</v>
      </c>
      <c r="E19" s="458"/>
      <c r="F19" s="1558"/>
      <c r="G19" s="459"/>
      <c r="H19" s="2"/>
    </row>
    <row r="20" spans="1:8">
      <c r="A20" s="2"/>
      <c r="B20" s="156">
        <v>9</v>
      </c>
      <c r="C20" s="312"/>
      <c r="D20" s="1452" t="s">
        <v>2063</v>
      </c>
      <c r="E20" s="458"/>
      <c r="F20" s="1558">
        <v>-13137060.01000002</v>
      </c>
      <c r="G20" s="459">
        <v>-52192929.720000014</v>
      </c>
      <c r="H20" s="2"/>
    </row>
    <row r="21" spans="1:8">
      <c r="A21" s="2"/>
      <c r="B21" s="156">
        <v>10</v>
      </c>
      <c r="C21" s="312"/>
      <c r="D21" s="1452" t="s">
        <v>2064</v>
      </c>
      <c r="E21" s="458"/>
      <c r="F21" s="1558">
        <v>-45852090.970000014</v>
      </c>
      <c r="G21" s="459">
        <v>-39394185.389999986</v>
      </c>
      <c r="H21" s="2"/>
    </row>
    <row r="22" spans="1:8">
      <c r="A22" s="2"/>
      <c r="B22" s="156">
        <v>11</v>
      </c>
      <c r="C22" s="312"/>
      <c r="D22" s="1452" t="s">
        <v>2065</v>
      </c>
      <c r="E22" s="458"/>
      <c r="F22" s="1558">
        <v>5914561.4799999967</v>
      </c>
      <c r="G22" s="459">
        <v>-18104382.07</v>
      </c>
      <c r="H22" s="2"/>
    </row>
    <row r="23" spans="1:8">
      <c r="A23" s="2"/>
      <c r="B23" s="156">
        <v>12</v>
      </c>
      <c r="C23" s="312"/>
      <c r="D23" s="1452" t="s">
        <v>2066</v>
      </c>
      <c r="E23" s="458"/>
      <c r="F23" s="1558">
        <v>-218576267.46000001</v>
      </c>
      <c r="G23" s="459">
        <v>-150715374.55000001</v>
      </c>
      <c r="H23" s="2"/>
    </row>
    <row r="24" spans="1:8">
      <c r="A24" s="2"/>
      <c r="B24" s="156">
        <v>13</v>
      </c>
      <c r="C24" s="312"/>
      <c r="D24" s="1452" t="s">
        <v>1789</v>
      </c>
      <c r="E24" s="458"/>
      <c r="F24" s="1558">
        <v>0</v>
      </c>
      <c r="G24" s="459">
        <v>200000000</v>
      </c>
      <c r="H24" s="2"/>
    </row>
    <row r="25" spans="1:8">
      <c r="A25" s="2"/>
      <c r="B25" s="156"/>
      <c r="C25" s="312"/>
      <c r="D25" s="1452" t="s">
        <v>1790</v>
      </c>
      <c r="E25" s="458"/>
      <c r="F25" s="1558"/>
      <c r="G25" s="459"/>
      <c r="H25" s="2"/>
    </row>
    <row r="26" spans="1:8">
      <c r="A26" s="2"/>
      <c r="B26" s="156"/>
      <c r="C26" s="312"/>
      <c r="D26" s="1452" t="s">
        <v>1791</v>
      </c>
      <c r="E26" s="458"/>
      <c r="F26" s="902"/>
      <c r="G26" s="459"/>
      <c r="H26" s="2"/>
    </row>
    <row r="27" spans="1:8">
      <c r="A27" s="2"/>
      <c r="B27" s="156">
        <v>14</v>
      </c>
      <c r="C27" s="312"/>
      <c r="D27" s="1453" t="s">
        <v>3085</v>
      </c>
      <c r="E27" s="464"/>
      <c r="F27" s="1558">
        <v>1956120502.5900002</v>
      </c>
      <c r="G27" s="459">
        <v>726571203.30999994</v>
      </c>
      <c r="H27" s="2"/>
    </row>
    <row r="28" spans="1:8">
      <c r="A28" s="2"/>
      <c r="B28" s="156">
        <v>15</v>
      </c>
      <c r="C28" s="312"/>
      <c r="D28" s="1453" t="s">
        <v>3086</v>
      </c>
      <c r="E28" s="464"/>
      <c r="F28" s="1558">
        <v>28068330.030000001</v>
      </c>
      <c r="G28" s="459">
        <v>31151666.860000003</v>
      </c>
      <c r="H28" s="2"/>
    </row>
    <row r="29" spans="1:8">
      <c r="A29" s="2"/>
      <c r="B29" s="156">
        <v>16</v>
      </c>
      <c r="C29" s="312"/>
      <c r="D29" s="1453" t="s">
        <v>46</v>
      </c>
      <c r="E29" s="464"/>
      <c r="F29" s="1558">
        <f>-2374172286.16-2</f>
        <v>-2374172288.1599998</v>
      </c>
      <c r="G29" s="459">
        <v>-373376229.75000244</v>
      </c>
      <c r="H29" s="2"/>
    </row>
    <row r="30" spans="1:8">
      <c r="A30" s="2"/>
      <c r="B30" s="156">
        <v>17</v>
      </c>
      <c r="C30" s="312"/>
      <c r="D30" s="2" t="s">
        <v>1792</v>
      </c>
      <c r="E30" s="458"/>
      <c r="F30" s="465">
        <f>SUM(F11:F29)</f>
        <v>-69925618.240000248</v>
      </c>
      <c r="G30" s="466">
        <f>SUM(G11:G29)</f>
        <v>1371970597.8699975</v>
      </c>
      <c r="H30" s="2"/>
    </row>
    <row r="31" spans="1:8">
      <c r="A31" s="2"/>
      <c r="B31" s="156">
        <v>18</v>
      </c>
      <c r="C31" s="312"/>
      <c r="D31" s="313" t="s">
        <v>1793</v>
      </c>
      <c r="E31" s="458"/>
      <c r="F31" s="465">
        <f>F8+F30</f>
        <v>-1747375240.8799992</v>
      </c>
      <c r="G31" s="466">
        <f>G8+G30</f>
        <v>323667290.09999895</v>
      </c>
      <c r="H31" s="2"/>
    </row>
    <row r="32" spans="1:8">
      <c r="A32" s="2"/>
      <c r="B32" s="156"/>
      <c r="C32" s="312"/>
      <c r="D32" s="2"/>
      <c r="E32" s="458"/>
      <c r="F32" s="424"/>
      <c r="G32" s="459"/>
      <c r="H32" s="2"/>
    </row>
    <row r="33" spans="1:8">
      <c r="A33" s="2"/>
      <c r="B33" s="156"/>
      <c r="C33" s="312"/>
      <c r="D33" s="2" t="s">
        <v>1794</v>
      </c>
      <c r="E33" s="458"/>
      <c r="F33" s="424"/>
      <c r="G33" s="459"/>
      <c r="H33" s="2"/>
    </row>
    <row r="34" spans="1:8">
      <c r="A34" s="2"/>
      <c r="B34" s="156"/>
      <c r="C34" s="312"/>
      <c r="D34" s="2" t="s">
        <v>1795</v>
      </c>
      <c r="E34" s="458"/>
      <c r="F34" s="427"/>
      <c r="G34" s="463"/>
      <c r="H34" s="2"/>
    </row>
    <row r="35" spans="1:8">
      <c r="A35" s="2"/>
      <c r="B35" s="156"/>
      <c r="C35" s="312"/>
      <c r="D35" s="2" t="s">
        <v>1796</v>
      </c>
      <c r="E35" s="458"/>
      <c r="F35" s="427"/>
      <c r="G35" s="463"/>
      <c r="H35" s="2"/>
    </row>
    <row r="36" spans="1:8">
      <c r="A36" s="2"/>
      <c r="B36" s="156">
        <v>19</v>
      </c>
      <c r="C36" s="312"/>
      <c r="D36" s="1452" t="s">
        <v>1797</v>
      </c>
      <c r="E36" s="458"/>
      <c r="F36" s="427">
        <v>-1281997787.1500001</v>
      </c>
      <c r="G36" s="463">
        <v>-823018721.50999999</v>
      </c>
      <c r="H36" s="2"/>
    </row>
    <row r="37" spans="1:8">
      <c r="A37" s="2"/>
      <c r="B37" s="156">
        <v>20</v>
      </c>
      <c r="C37" s="312"/>
      <c r="D37" s="1452" t="s">
        <v>1798</v>
      </c>
      <c r="E37" s="458"/>
      <c r="F37" s="1450"/>
      <c r="G37" s="1451"/>
      <c r="H37" s="2"/>
    </row>
    <row r="38" spans="1:8">
      <c r="A38" s="2"/>
      <c r="B38" s="156">
        <v>21</v>
      </c>
      <c r="C38" s="312"/>
      <c r="D38" s="1452" t="s">
        <v>1799</v>
      </c>
      <c r="E38" s="458"/>
      <c r="F38" s="1450"/>
      <c r="G38" s="1451"/>
      <c r="H38" s="2"/>
    </row>
    <row r="39" spans="1:8">
      <c r="A39" s="2"/>
      <c r="B39" s="156">
        <v>22</v>
      </c>
      <c r="C39" s="312"/>
      <c r="D39" s="1452" t="s">
        <v>1800</v>
      </c>
      <c r="E39" s="458"/>
      <c r="F39" s="1450"/>
      <c r="G39" s="1451"/>
      <c r="H39" s="2"/>
    </row>
    <row r="40" spans="1:8">
      <c r="A40" s="2"/>
      <c r="B40" s="156"/>
      <c r="C40" s="312"/>
      <c r="D40" s="1452" t="s">
        <v>199</v>
      </c>
      <c r="E40" s="458"/>
      <c r="F40" s="1450"/>
      <c r="G40" s="1451"/>
      <c r="H40" s="2"/>
    </row>
    <row r="41" spans="1:8">
      <c r="A41" s="2"/>
      <c r="B41" s="156">
        <f>B39+1</f>
        <v>23</v>
      </c>
      <c r="C41" s="312"/>
      <c r="D41" s="1452" t="s">
        <v>200</v>
      </c>
      <c r="E41" s="458"/>
      <c r="F41" s="1450"/>
      <c r="G41" s="1451"/>
      <c r="H41" s="2"/>
    </row>
    <row r="42" spans="1:8">
      <c r="A42" s="2"/>
      <c r="B42" s="156">
        <f t="shared" ref="B42:B50" si="0">B41+1</f>
        <v>24</v>
      </c>
      <c r="C42" s="312"/>
      <c r="D42" s="1452" t="s">
        <v>201</v>
      </c>
      <c r="E42" s="458"/>
      <c r="F42" s="1450"/>
      <c r="G42" s="1451"/>
      <c r="H42" s="2"/>
    </row>
    <row r="43" spans="1:8">
      <c r="A43" s="2"/>
      <c r="B43" s="156">
        <f t="shared" si="0"/>
        <v>25</v>
      </c>
      <c r="C43" s="312"/>
      <c r="D43" s="1452" t="s">
        <v>202</v>
      </c>
      <c r="E43" s="458"/>
      <c r="F43" s="1450"/>
      <c r="G43" s="1451"/>
      <c r="H43" s="2"/>
    </row>
    <row r="44" spans="1:8">
      <c r="A44" s="2"/>
      <c r="B44" s="156">
        <f t="shared" si="0"/>
        <v>26</v>
      </c>
      <c r="C44" s="312"/>
      <c r="D44" s="1452" t="s">
        <v>203</v>
      </c>
      <c r="E44" s="458"/>
      <c r="F44" s="1450"/>
      <c r="G44" s="1451"/>
      <c r="H44" s="2"/>
    </row>
    <row r="45" spans="1:8">
      <c r="A45" s="2"/>
      <c r="B45" s="156">
        <f t="shared" si="0"/>
        <v>27</v>
      </c>
      <c r="C45" s="312"/>
      <c r="D45" s="1452" t="s">
        <v>204</v>
      </c>
      <c r="E45" s="458"/>
      <c r="F45" s="1558">
        <v>78789133.380000591</v>
      </c>
      <c r="G45" s="459">
        <v>-223124567.40999997</v>
      </c>
      <c r="H45" s="2"/>
    </row>
    <row r="46" spans="1:8">
      <c r="A46" s="2"/>
      <c r="B46" s="156">
        <f t="shared" si="0"/>
        <v>28</v>
      </c>
      <c r="C46" s="312"/>
      <c r="D46" s="1452" t="s">
        <v>205</v>
      </c>
      <c r="E46" s="458"/>
      <c r="F46" s="465">
        <f>SUM(F36:F45)</f>
        <v>-1203208653.7699995</v>
      </c>
      <c r="G46" s="466">
        <f>SUM(G36:G45)</f>
        <v>-1046143288.92</v>
      </c>
      <c r="H46" s="2"/>
    </row>
    <row r="47" spans="1:8">
      <c r="A47" s="2"/>
      <c r="B47" s="156">
        <f t="shared" si="0"/>
        <v>29</v>
      </c>
      <c r="C47" s="312"/>
      <c r="D47" s="1452" t="s">
        <v>206</v>
      </c>
      <c r="E47" s="458"/>
      <c r="F47" s="427"/>
      <c r="G47" s="463"/>
      <c r="H47" s="2"/>
    </row>
    <row r="48" spans="1:8">
      <c r="A48" s="2"/>
      <c r="B48" s="156">
        <f t="shared" si="0"/>
        <v>30</v>
      </c>
      <c r="C48" s="312"/>
      <c r="D48" s="1452" t="s">
        <v>207</v>
      </c>
      <c r="E48" s="458"/>
      <c r="F48" s="427"/>
      <c r="G48" s="463"/>
      <c r="H48" s="2"/>
    </row>
    <row r="49" spans="1:8">
      <c r="A49" s="2"/>
      <c r="B49" s="156">
        <f t="shared" si="0"/>
        <v>31</v>
      </c>
      <c r="C49" s="312"/>
      <c r="D49" s="1452" t="s">
        <v>208</v>
      </c>
      <c r="E49" s="458"/>
      <c r="F49" s="427"/>
      <c r="G49" s="463"/>
      <c r="H49" s="2"/>
    </row>
    <row r="50" spans="1:8">
      <c r="A50" s="2"/>
      <c r="B50" s="156">
        <f t="shared" si="0"/>
        <v>32</v>
      </c>
      <c r="C50" s="312"/>
      <c r="D50" s="1452" t="s">
        <v>209</v>
      </c>
      <c r="E50" s="458"/>
      <c r="F50" s="427"/>
      <c r="G50" s="463"/>
      <c r="H50" s="2"/>
    </row>
    <row r="51" spans="1:8">
      <c r="A51" s="2"/>
      <c r="B51" s="156"/>
      <c r="C51" s="312"/>
      <c r="D51" s="1452" t="s">
        <v>210</v>
      </c>
      <c r="E51" s="458"/>
      <c r="G51" s="463"/>
      <c r="H51" s="2"/>
    </row>
    <row r="52" spans="1:8">
      <c r="A52" s="2"/>
      <c r="B52" s="156">
        <v>33</v>
      </c>
      <c r="C52" s="312"/>
      <c r="D52" s="1452" t="s">
        <v>211</v>
      </c>
      <c r="E52" s="458"/>
      <c r="F52" s="427">
        <v>4109592.1900000004</v>
      </c>
      <c r="G52" s="1867">
        <v>13734301.833918501</v>
      </c>
      <c r="H52" s="2"/>
    </row>
    <row r="53" spans="1:8">
      <c r="A53" s="2"/>
      <c r="B53" s="156">
        <f>B52+1</f>
        <v>34</v>
      </c>
      <c r="C53" s="312"/>
      <c r="D53" s="1452" t="s">
        <v>212</v>
      </c>
      <c r="E53" s="458"/>
      <c r="F53" s="427"/>
      <c r="G53" s="1867"/>
      <c r="H53" s="2"/>
    </row>
    <row r="54" spans="1:8">
      <c r="A54" s="2"/>
      <c r="B54" s="156">
        <f>B53+1</f>
        <v>35</v>
      </c>
      <c r="C54" s="312"/>
      <c r="D54" s="1452" t="s">
        <v>213</v>
      </c>
      <c r="E54" s="458"/>
      <c r="F54" s="427"/>
      <c r="G54" s="1867"/>
      <c r="H54" s="2"/>
    </row>
    <row r="55" spans="1:8">
      <c r="A55" s="2"/>
      <c r="B55" s="156">
        <f>B54+1</f>
        <v>36</v>
      </c>
      <c r="C55" s="312"/>
      <c r="D55" s="1452" t="s">
        <v>2503</v>
      </c>
      <c r="E55" s="458"/>
      <c r="F55" s="427"/>
      <c r="G55" s="1867"/>
      <c r="H55" s="2"/>
    </row>
    <row r="56" spans="1:8">
      <c r="A56" s="2"/>
      <c r="B56" s="156"/>
      <c r="C56" s="312"/>
      <c r="D56" s="1452" t="s">
        <v>2504</v>
      </c>
      <c r="E56" s="458"/>
      <c r="F56" s="427">
        <v>-91143.680000000008</v>
      </c>
      <c r="G56" s="1867">
        <v>-934365</v>
      </c>
      <c r="H56" s="2"/>
    </row>
    <row r="57" spans="1:8">
      <c r="A57" s="2"/>
      <c r="B57" s="156">
        <v>37</v>
      </c>
      <c r="C57" s="312"/>
      <c r="D57" s="1454"/>
      <c r="E57" s="464"/>
      <c r="F57" s="427"/>
      <c r="G57" s="463"/>
      <c r="H57" s="2"/>
    </row>
    <row r="58" spans="1:8">
      <c r="A58" s="2"/>
      <c r="B58" s="156">
        <f>B57+1</f>
        <v>38</v>
      </c>
      <c r="C58" s="312"/>
      <c r="D58" s="1454"/>
      <c r="E58" s="464"/>
      <c r="F58" s="427"/>
      <c r="G58" s="463"/>
      <c r="H58" s="2"/>
    </row>
    <row r="59" spans="1:8">
      <c r="A59" s="2"/>
      <c r="B59" s="156">
        <f>B58+1</f>
        <v>39</v>
      </c>
      <c r="C59" s="312"/>
      <c r="D59" s="1452" t="s">
        <v>2505</v>
      </c>
      <c r="E59" s="458"/>
      <c r="F59" s="464"/>
      <c r="G59" s="430"/>
      <c r="H59" s="2"/>
    </row>
    <row r="60" spans="1:8" ht="15.75" thickBot="1">
      <c r="A60" s="2"/>
      <c r="B60" s="467">
        <f>B59+1</f>
        <v>40</v>
      </c>
      <c r="C60" s="432"/>
      <c r="D60" s="431" t="s">
        <v>2506</v>
      </c>
      <c r="E60" s="468"/>
      <c r="F60" s="469">
        <f>F46+SUM(F47:F59)</f>
        <v>-1199190205.2599995</v>
      </c>
      <c r="G60" s="470">
        <f>G46+SUM(G47:G59)</f>
        <v>-1033343352.0860815</v>
      </c>
      <c r="H60" s="2"/>
    </row>
    <row r="61" spans="1:8">
      <c r="A61" s="2"/>
      <c r="B61" s="313" t="s">
        <v>1285</v>
      </c>
      <c r="C61" s="2"/>
      <c r="D61" s="2"/>
      <c r="E61" s="424"/>
      <c r="F61" s="424"/>
      <c r="G61" s="424"/>
      <c r="H61" s="2"/>
    </row>
    <row r="62" spans="1:8">
      <c r="A62" s="161">
        <v>21</v>
      </c>
      <c r="B62" s="161"/>
      <c r="C62" s="161"/>
      <c r="D62" s="161"/>
      <c r="E62" s="161"/>
      <c r="F62" s="161"/>
      <c r="G62" s="161"/>
      <c r="H62" s="2"/>
    </row>
    <row r="63" spans="1:8">
      <c r="A63" s="2"/>
      <c r="B63" s="2"/>
      <c r="C63" s="2"/>
      <c r="D63" s="2"/>
      <c r="E63" s="2"/>
      <c r="F63" s="2"/>
      <c r="G63" s="2"/>
      <c r="H63" s="2"/>
    </row>
    <row r="64" spans="1:8" ht="15.75" thickBot="1">
      <c r="A64" s="2"/>
      <c r="B64" s="150" t="str">
        <f>'Data Sheet'!A54</f>
        <v>Annual Report of VERIZON NEW YORK INC.                                                                                           For the period ending DECEMBER 31, 2017</v>
      </c>
      <c r="C64" s="2"/>
      <c r="D64" s="2"/>
      <c r="E64" s="2"/>
      <c r="F64" s="2"/>
      <c r="G64" s="2"/>
      <c r="H64" s="2"/>
    </row>
    <row r="65" spans="1:8">
      <c r="A65" s="2"/>
      <c r="B65" s="266"/>
      <c r="C65" s="163"/>
      <c r="D65" s="163"/>
      <c r="E65" s="163"/>
      <c r="F65" s="163"/>
      <c r="G65" s="267"/>
      <c r="H65" s="2"/>
    </row>
    <row r="66" spans="1:8" ht="18">
      <c r="A66" s="2"/>
      <c r="B66" s="471"/>
      <c r="C66" s="166" t="s">
        <v>2507</v>
      </c>
      <c r="D66" s="161"/>
      <c r="E66" s="161"/>
      <c r="F66" s="161"/>
      <c r="G66" s="268"/>
      <c r="H66" s="2"/>
    </row>
    <row r="67" spans="1:8">
      <c r="A67" s="2"/>
      <c r="B67" s="271"/>
      <c r="C67" s="272"/>
      <c r="D67" s="272"/>
      <c r="E67" s="272"/>
      <c r="F67" s="272"/>
      <c r="G67" s="273"/>
      <c r="H67" s="2"/>
    </row>
    <row r="68" spans="1:8">
      <c r="A68" s="2"/>
      <c r="B68" s="472" t="s">
        <v>36</v>
      </c>
      <c r="C68" s="2"/>
      <c r="D68" s="313" t="s">
        <v>776</v>
      </c>
      <c r="E68" s="314"/>
      <c r="F68" s="313" t="s">
        <v>777</v>
      </c>
      <c r="G68" s="456" t="s">
        <v>778</v>
      </c>
      <c r="H68" s="2"/>
    </row>
    <row r="69" spans="1:8">
      <c r="A69" s="2"/>
      <c r="B69" s="473" t="s">
        <v>48</v>
      </c>
      <c r="C69" s="272"/>
      <c r="D69" s="321" t="s">
        <v>462</v>
      </c>
      <c r="E69" s="319"/>
      <c r="F69" s="321" t="s">
        <v>463</v>
      </c>
      <c r="G69" s="457" t="s">
        <v>464</v>
      </c>
      <c r="H69" s="2"/>
    </row>
    <row r="70" spans="1:8">
      <c r="A70" s="2"/>
      <c r="B70" s="474"/>
      <c r="C70" s="2"/>
      <c r="D70" s="2" t="s">
        <v>2508</v>
      </c>
      <c r="E70" s="314"/>
      <c r="F70" s="427"/>
      <c r="G70" s="463"/>
      <c r="H70" s="2"/>
    </row>
    <row r="71" spans="1:8">
      <c r="A71" s="2"/>
      <c r="B71" s="474"/>
      <c r="C71" s="2"/>
      <c r="D71" s="2" t="s">
        <v>2509</v>
      </c>
      <c r="E71" s="314"/>
      <c r="F71" s="427"/>
      <c r="G71" s="463"/>
      <c r="H71" s="2"/>
    </row>
    <row r="72" spans="1:8">
      <c r="A72" s="2"/>
      <c r="B72" s="472">
        <v>41</v>
      </c>
      <c r="C72" s="2"/>
      <c r="D72" s="2" t="s">
        <v>2510</v>
      </c>
      <c r="E72" s="314"/>
      <c r="F72" s="427"/>
      <c r="G72" s="463"/>
      <c r="H72" s="2"/>
    </row>
    <row r="73" spans="1:8">
      <c r="A73" s="2"/>
      <c r="B73" s="472">
        <v>42</v>
      </c>
      <c r="C73" s="2"/>
      <c r="D73" s="2" t="s">
        <v>2511</v>
      </c>
      <c r="E73" s="314"/>
      <c r="F73" s="427"/>
      <c r="G73" s="463"/>
      <c r="H73" s="2"/>
    </row>
    <row r="74" spans="1:8">
      <c r="A74" s="2"/>
      <c r="B74" s="472">
        <v>43</v>
      </c>
      <c r="C74" s="2"/>
      <c r="D74" s="2" t="s">
        <v>2512</v>
      </c>
      <c r="E74" s="314"/>
      <c r="F74" s="427"/>
      <c r="G74" s="463"/>
      <c r="H74" s="2"/>
    </row>
    <row r="75" spans="1:8">
      <c r="A75" s="2"/>
      <c r="B75" s="472">
        <v>44</v>
      </c>
      <c r="C75" s="2"/>
      <c r="D75" s="1452" t="s">
        <v>1287</v>
      </c>
      <c r="E75" s="314"/>
      <c r="F75" s="427">
        <v>2343186080.5500002</v>
      </c>
      <c r="G75" s="463">
        <v>-3666005950.5900011</v>
      </c>
      <c r="H75" s="2"/>
    </row>
    <row r="76" spans="1:8">
      <c r="A76" s="2"/>
      <c r="B76" s="472">
        <v>45</v>
      </c>
      <c r="C76" s="2"/>
      <c r="D76" s="1452" t="s">
        <v>1288</v>
      </c>
      <c r="E76" s="314"/>
      <c r="F76" s="427"/>
      <c r="G76" s="463"/>
      <c r="H76" s="2"/>
    </row>
    <row r="77" spans="1:8">
      <c r="A77" s="2"/>
      <c r="B77" s="472">
        <v>46</v>
      </c>
      <c r="C77" s="2"/>
      <c r="D77" s="1452" t="s">
        <v>1289</v>
      </c>
      <c r="E77" s="314"/>
      <c r="F77" s="427">
        <v>-704736.23</v>
      </c>
      <c r="G77" s="463">
        <v>-77959.450000000186</v>
      </c>
      <c r="H77" s="2"/>
    </row>
    <row r="78" spans="1:8">
      <c r="A78" s="2"/>
      <c r="B78" s="472"/>
      <c r="C78" s="2"/>
      <c r="D78" s="1452" t="s">
        <v>1290</v>
      </c>
      <c r="E78" s="314"/>
      <c r="F78" s="427"/>
      <c r="G78" s="463"/>
      <c r="H78" s="2"/>
    </row>
    <row r="79" spans="1:8">
      <c r="A79" s="2"/>
      <c r="B79" s="472">
        <v>47</v>
      </c>
      <c r="C79" s="2"/>
      <c r="D79" s="1452" t="s">
        <v>2510</v>
      </c>
      <c r="E79" s="314"/>
      <c r="F79" s="427"/>
      <c r="G79" s="463"/>
      <c r="H79" s="2"/>
    </row>
    <row r="80" spans="1:8">
      <c r="A80" s="2"/>
      <c r="B80" s="472">
        <v>48</v>
      </c>
      <c r="C80" s="2"/>
      <c r="D80" s="1452" t="s">
        <v>2511</v>
      </c>
      <c r="E80" s="314"/>
      <c r="F80" s="427"/>
      <c r="G80" s="463"/>
      <c r="H80" s="2"/>
    </row>
    <row r="81" spans="1:8">
      <c r="A81" s="2"/>
      <c r="B81" s="472">
        <v>49</v>
      </c>
      <c r="C81" s="2"/>
      <c r="D81" s="1452" t="s">
        <v>2512</v>
      </c>
      <c r="E81" s="314"/>
      <c r="F81" s="427">
        <v>-156315000</v>
      </c>
      <c r="G81" s="463">
        <v>-284820000</v>
      </c>
      <c r="H81" s="2"/>
    </row>
    <row r="82" spans="1:8">
      <c r="A82" s="2"/>
      <c r="B82" s="472"/>
      <c r="C82" s="2"/>
      <c r="D82" s="1452" t="s">
        <v>1291</v>
      </c>
      <c r="E82" s="314"/>
      <c r="F82" s="427"/>
      <c r="G82" s="463"/>
      <c r="H82" s="2"/>
    </row>
    <row r="83" spans="1:8">
      <c r="A83" s="2"/>
      <c r="B83" s="472">
        <v>50</v>
      </c>
      <c r="C83" s="2"/>
      <c r="D83" s="1452" t="s">
        <v>2510</v>
      </c>
      <c r="E83" s="314"/>
      <c r="F83" s="427"/>
      <c r="G83" s="463"/>
      <c r="H83" s="2"/>
    </row>
    <row r="84" spans="1:8">
      <c r="A84" s="2"/>
      <c r="B84" s="472">
        <v>51</v>
      </c>
      <c r="C84" s="2"/>
      <c r="D84" s="1452" t="s">
        <v>2511</v>
      </c>
      <c r="E84" s="314"/>
      <c r="F84" s="427"/>
      <c r="G84" s="463"/>
      <c r="H84" s="2"/>
    </row>
    <row r="85" spans="1:8">
      <c r="A85" s="2"/>
      <c r="B85" s="472"/>
      <c r="C85" s="2"/>
      <c r="D85" s="1452" t="s">
        <v>1292</v>
      </c>
      <c r="E85" s="314"/>
      <c r="F85" s="427"/>
      <c r="G85" s="463"/>
      <c r="H85" s="2"/>
    </row>
    <row r="86" spans="1:8">
      <c r="A86" s="2"/>
      <c r="B86" s="472">
        <v>52</v>
      </c>
      <c r="C86" s="2"/>
      <c r="D86" s="1453" t="s">
        <v>3087</v>
      </c>
      <c r="E86" s="322"/>
      <c r="F86" s="427"/>
      <c r="G86" s="463"/>
      <c r="H86" s="2"/>
    </row>
    <row r="87" spans="1:8">
      <c r="A87" s="2"/>
      <c r="B87" s="472">
        <v>53</v>
      </c>
      <c r="C87" s="2"/>
      <c r="D87" s="1453" t="s">
        <v>3088</v>
      </c>
      <c r="E87" s="322"/>
      <c r="F87" s="427"/>
      <c r="G87" s="463"/>
      <c r="H87" s="2"/>
    </row>
    <row r="88" spans="1:8">
      <c r="A88" s="2"/>
      <c r="B88" s="472">
        <v>54</v>
      </c>
      <c r="C88" s="2"/>
      <c r="D88" s="1453" t="s">
        <v>3089</v>
      </c>
      <c r="E88" s="322"/>
      <c r="F88" s="427">
        <v>0</v>
      </c>
      <c r="G88" s="463">
        <v>0</v>
      </c>
      <c r="H88" s="2"/>
    </row>
    <row r="89" spans="1:8">
      <c r="A89" s="2"/>
      <c r="B89" s="472">
        <v>55</v>
      </c>
      <c r="C89" s="2"/>
      <c r="D89" s="1453" t="s">
        <v>3090</v>
      </c>
      <c r="E89" s="322"/>
      <c r="F89" s="427">
        <v>-303836.29000107944</v>
      </c>
      <c r="G89" s="463">
        <v>10365207.460000234</v>
      </c>
      <c r="H89" s="2"/>
    </row>
    <row r="90" spans="1:8">
      <c r="A90" s="2"/>
      <c r="B90" s="472">
        <v>56</v>
      </c>
      <c r="C90" s="2"/>
      <c r="D90" s="1454" t="s">
        <v>3460</v>
      </c>
      <c r="E90" s="322"/>
      <c r="F90" s="427">
        <v>-12284306.5</v>
      </c>
      <c r="G90" s="463">
        <v>-56077451.729999997</v>
      </c>
      <c r="H90" s="2"/>
    </row>
    <row r="91" spans="1:8">
      <c r="A91" s="2"/>
      <c r="B91" s="472">
        <v>57</v>
      </c>
      <c r="C91" s="2"/>
      <c r="D91" s="1454" t="s">
        <v>3461</v>
      </c>
      <c r="E91" s="322"/>
      <c r="F91" s="427">
        <v>0</v>
      </c>
      <c r="G91" s="463">
        <v>4700000000</v>
      </c>
      <c r="H91" s="2"/>
    </row>
    <row r="92" spans="1:8">
      <c r="A92" s="2"/>
      <c r="B92" s="472">
        <v>58</v>
      </c>
      <c r="C92" s="2"/>
      <c r="D92" s="1454" t="s">
        <v>3597</v>
      </c>
      <c r="E92" s="314"/>
      <c r="F92" s="429">
        <v>772987245</v>
      </c>
      <c r="G92" s="475"/>
      <c r="H92" s="2"/>
    </row>
    <row r="93" spans="1:8">
      <c r="A93" s="2"/>
      <c r="B93" s="472">
        <f>B92+1</f>
        <v>59</v>
      </c>
      <c r="C93" s="2"/>
      <c r="D93" s="161" t="s">
        <v>1293</v>
      </c>
      <c r="E93" s="476"/>
      <c r="F93" s="421">
        <f>SUM(F72:F92)</f>
        <v>2946565446.5299993</v>
      </c>
      <c r="G93" s="477">
        <f>SUM(G72:G92)</f>
        <v>703383845.6899991</v>
      </c>
      <c r="H93" s="2"/>
    </row>
    <row r="94" spans="1:8">
      <c r="A94" s="2"/>
      <c r="B94" s="472">
        <f>B93+1</f>
        <v>60</v>
      </c>
      <c r="C94" s="2"/>
      <c r="D94" s="2" t="s">
        <v>1294</v>
      </c>
      <c r="E94" s="314"/>
      <c r="F94" s="421">
        <f>F31+F60+F93</f>
        <v>0.39000082015991211</v>
      </c>
      <c r="G94" s="477">
        <f>G31+G60+G93+1+0.49</f>
        <v>-6292214.8060834501</v>
      </c>
      <c r="H94" s="2"/>
    </row>
    <row r="95" spans="1:8">
      <c r="A95" s="2"/>
      <c r="B95" s="472">
        <f>B94+1</f>
        <v>61</v>
      </c>
      <c r="C95" s="2"/>
      <c r="D95" s="2" t="s">
        <v>1295</v>
      </c>
      <c r="E95" s="314"/>
      <c r="F95" s="421">
        <v>0</v>
      </c>
      <c r="G95" s="1455">
        <v>6292214.6460845564</v>
      </c>
      <c r="H95" s="2"/>
    </row>
    <row r="96" spans="1:8">
      <c r="A96" s="2"/>
      <c r="B96" s="473">
        <f>B95+1</f>
        <v>62</v>
      </c>
      <c r="C96" s="272"/>
      <c r="D96" s="272" t="s">
        <v>1296</v>
      </c>
      <c r="E96" s="319"/>
      <c r="F96" s="461">
        <f>F94+F95</f>
        <v>0.39000082015991211</v>
      </c>
      <c r="G96" s="462">
        <f>G94+G95</f>
        <v>-0.15999889373779297</v>
      </c>
      <c r="H96" s="2"/>
    </row>
    <row r="97" spans="1:8">
      <c r="A97" s="2"/>
      <c r="B97" s="154"/>
      <c r="C97" s="2"/>
      <c r="D97" s="2"/>
      <c r="E97" s="2"/>
      <c r="F97" s="2"/>
      <c r="G97" s="270"/>
      <c r="H97" s="2"/>
    </row>
    <row r="98" spans="1:8">
      <c r="A98" s="2"/>
      <c r="B98" s="269" t="s">
        <v>1297</v>
      </c>
      <c r="C98" s="161"/>
      <c r="D98" s="161"/>
      <c r="E98" s="161"/>
      <c r="F98" s="161"/>
      <c r="G98" s="268"/>
      <c r="H98" s="2"/>
    </row>
    <row r="99" spans="1:8">
      <c r="A99" s="2"/>
      <c r="B99" s="269"/>
      <c r="C99" s="161"/>
      <c r="D99" s="161"/>
      <c r="E99" s="161"/>
      <c r="F99" s="161"/>
      <c r="G99" s="268"/>
      <c r="H99" s="2"/>
    </row>
    <row r="100" spans="1:8">
      <c r="A100" s="2"/>
      <c r="B100" s="154" t="s">
        <v>1298</v>
      </c>
      <c r="C100" s="2"/>
      <c r="D100" s="2"/>
      <c r="E100" s="2" t="s">
        <v>1299</v>
      </c>
      <c r="F100" s="161"/>
      <c r="G100" s="268"/>
      <c r="H100" s="2"/>
    </row>
    <row r="101" spans="1:8">
      <c r="A101" s="2"/>
      <c r="B101" s="154" t="s">
        <v>1300</v>
      </c>
      <c r="C101" s="2"/>
      <c r="D101" s="2"/>
      <c r="E101" s="2" t="s">
        <v>1301</v>
      </c>
      <c r="F101" s="2"/>
      <c r="G101" s="270"/>
      <c r="H101" s="2"/>
    </row>
    <row r="102" spans="1:8">
      <c r="A102" s="2"/>
      <c r="B102" s="154" t="s">
        <v>1302</v>
      </c>
      <c r="C102" s="2"/>
      <c r="D102" s="2"/>
      <c r="E102" s="2" t="s">
        <v>1303</v>
      </c>
      <c r="F102" s="2"/>
      <c r="G102" s="270"/>
      <c r="H102" s="2"/>
    </row>
    <row r="103" spans="1:8">
      <c r="A103" s="2"/>
      <c r="B103" s="154" t="s">
        <v>1304</v>
      </c>
      <c r="C103" s="2"/>
      <c r="D103" s="2"/>
      <c r="E103" s="2" t="s">
        <v>1305</v>
      </c>
      <c r="F103" s="2"/>
      <c r="G103" s="270"/>
      <c r="H103" s="2"/>
    </row>
    <row r="104" spans="1:8">
      <c r="A104" s="2"/>
      <c r="B104" s="154" t="s">
        <v>1306</v>
      </c>
      <c r="C104" s="2"/>
      <c r="D104" s="2"/>
      <c r="E104" s="2" t="s">
        <v>1307</v>
      </c>
      <c r="F104" s="2"/>
      <c r="G104" s="270"/>
      <c r="H104" s="2"/>
    </row>
    <row r="105" spans="1:8">
      <c r="A105" s="2"/>
      <c r="B105" s="154" t="s">
        <v>1308</v>
      </c>
      <c r="C105" s="2"/>
      <c r="D105" s="2"/>
      <c r="E105" s="2"/>
      <c r="F105" s="2"/>
      <c r="G105" s="270"/>
      <c r="H105" s="2"/>
    </row>
    <row r="106" spans="1:8">
      <c r="A106" s="2"/>
      <c r="B106" s="154"/>
      <c r="C106" s="2"/>
      <c r="D106" s="2"/>
      <c r="E106" s="2" t="s">
        <v>1309</v>
      </c>
      <c r="F106" s="2"/>
      <c r="G106" s="270"/>
      <c r="H106" s="2"/>
    </row>
    <row r="107" spans="1:8">
      <c r="A107" s="2"/>
      <c r="B107" s="154" t="s">
        <v>1310</v>
      </c>
      <c r="C107" s="2"/>
      <c r="D107" s="2"/>
      <c r="E107" s="2" t="s">
        <v>1311</v>
      </c>
      <c r="F107" s="2"/>
      <c r="G107" s="270"/>
      <c r="H107" s="2"/>
    </row>
    <row r="108" spans="1:8">
      <c r="A108" s="2"/>
      <c r="B108" s="154" t="s">
        <v>1312</v>
      </c>
      <c r="C108" s="2"/>
      <c r="D108" s="2"/>
      <c r="E108" s="2" t="s">
        <v>1313</v>
      </c>
      <c r="F108" s="2"/>
      <c r="G108" s="270"/>
      <c r="H108" s="2"/>
    </row>
    <row r="109" spans="1:8">
      <c r="A109" s="2"/>
      <c r="B109" s="154" t="s">
        <v>1314</v>
      </c>
      <c r="C109" s="2"/>
      <c r="D109" s="2"/>
      <c r="E109" s="2" t="s">
        <v>1315</v>
      </c>
      <c r="F109" s="2"/>
      <c r="G109" s="270"/>
      <c r="H109" s="2"/>
    </row>
    <row r="110" spans="1:8">
      <c r="A110" s="2"/>
      <c r="B110" s="154"/>
      <c r="C110" s="2"/>
      <c r="D110" s="2"/>
      <c r="E110" s="2" t="s">
        <v>1316</v>
      </c>
      <c r="F110" s="2"/>
      <c r="G110" s="270"/>
      <c r="H110" s="2"/>
    </row>
    <row r="111" spans="1:8">
      <c r="A111" s="2"/>
      <c r="B111" s="154" t="s">
        <v>1317</v>
      </c>
      <c r="C111" s="2"/>
      <c r="D111" s="2"/>
      <c r="E111" s="2" t="s">
        <v>1318</v>
      </c>
      <c r="F111" s="2"/>
      <c r="G111" s="270"/>
      <c r="H111" s="2"/>
    </row>
    <row r="112" spans="1:8">
      <c r="A112" s="2"/>
      <c r="B112" s="154" t="s">
        <v>1319</v>
      </c>
      <c r="C112" s="424"/>
      <c r="D112" s="2"/>
      <c r="E112" s="2" t="s">
        <v>1320</v>
      </c>
      <c r="F112" s="2"/>
      <c r="G112" s="270"/>
      <c r="H112" s="2"/>
    </row>
    <row r="113" spans="1:8">
      <c r="A113" s="2"/>
      <c r="B113" s="154" t="s">
        <v>1321</v>
      </c>
      <c r="C113" s="424"/>
      <c r="D113" s="2"/>
      <c r="E113" s="2" t="s">
        <v>1322</v>
      </c>
      <c r="F113" s="2"/>
      <c r="G113" s="270"/>
      <c r="H113" s="2"/>
    </row>
    <row r="114" spans="1:8">
      <c r="A114" s="2"/>
      <c r="B114" s="154" t="s">
        <v>1323</v>
      </c>
      <c r="C114" s="424"/>
      <c r="D114" s="2"/>
      <c r="E114" s="2" t="s">
        <v>1324</v>
      </c>
      <c r="F114" s="2"/>
      <c r="G114" s="270"/>
      <c r="H114" s="2"/>
    </row>
    <row r="115" spans="1:8">
      <c r="A115" s="2"/>
      <c r="B115" s="154" t="s">
        <v>1325</v>
      </c>
      <c r="C115" s="424"/>
      <c r="D115" s="2"/>
      <c r="E115" s="424"/>
      <c r="F115" s="2"/>
      <c r="G115" s="270"/>
      <c r="H115" s="2"/>
    </row>
    <row r="116" spans="1:8">
      <c r="A116" s="2"/>
      <c r="B116" s="274"/>
      <c r="C116" s="155"/>
      <c r="D116" s="155"/>
      <c r="E116" s="155"/>
      <c r="F116" s="155"/>
      <c r="G116" s="275"/>
      <c r="H116" s="2"/>
    </row>
    <row r="117" spans="1:8">
      <c r="A117" s="2"/>
      <c r="B117" s="274"/>
      <c r="C117" s="155"/>
      <c r="D117" s="155"/>
      <c r="E117" s="155"/>
      <c r="F117" s="427"/>
      <c r="G117" s="275"/>
      <c r="H117" s="2"/>
    </row>
    <row r="118" spans="1:8">
      <c r="A118" s="2"/>
      <c r="B118" s="274"/>
      <c r="C118" s="155"/>
      <c r="D118" s="155"/>
      <c r="E118" s="155"/>
      <c r="F118" s="155"/>
      <c r="G118" s="275"/>
      <c r="H118" s="2"/>
    </row>
    <row r="119" spans="1:8">
      <c r="A119" s="2"/>
      <c r="B119" s="274"/>
      <c r="C119" s="155"/>
      <c r="D119" s="155"/>
      <c r="E119" s="155"/>
      <c r="F119" s="155"/>
      <c r="G119" s="275"/>
      <c r="H119" s="2"/>
    </row>
    <row r="120" spans="1:8">
      <c r="A120" s="2"/>
      <c r="B120" s="274"/>
      <c r="C120" s="155"/>
      <c r="D120" s="155"/>
      <c r="E120" s="155"/>
      <c r="F120" s="155"/>
      <c r="G120" s="275"/>
      <c r="H120" s="2"/>
    </row>
    <row r="121" spans="1:8">
      <c r="A121" s="2"/>
      <c r="B121" s="274"/>
      <c r="C121" s="155"/>
      <c r="D121" s="155"/>
      <c r="E121" s="155"/>
      <c r="F121" s="155"/>
      <c r="G121" s="275"/>
      <c r="H121" s="2"/>
    </row>
    <row r="122" spans="1:8">
      <c r="A122" s="2"/>
      <c r="B122" s="274"/>
      <c r="C122" s="155"/>
      <c r="D122" s="155"/>
      <c r="E122" s="155"/>
      <c r="F122" s="427"/>
      <c r="G122" s="428"/>
      <c r="H122" s="2"/>
    </row>
    <row r="123" spans="1:8">
      <c r="A123" s="2"/>
      <c r="B123" s="274"/>
      <c r="C123" s="155"/>
      <c r="D123" s="155"/>
      <c r="E123" s="155"/>
      <c r="F123" s="427"/>
      <c r="G123" s="428"/>
      <c r="H123" s="2"/>
    </row>
    <row r="124" spans="1:8" ht="15.75" thickBot="1">
      <c r="A124" s="2"/>
      <c r="B124" s="276"/>
      <c r="C124" s="160"/>
      <c r="D124" s="160"/>
      <c r="E124" s="160"/>
      <c r="F124" s="160"/>
      <c r="G124" s="277"/>
      <c r="H124" s="2"/>
    </row>
    <row r="125" spans="1:8">
      <c r="A125" s="2"/>
      <c r="B125" s="2"/>
      <c r="C125" s="2"/>
      <c r="D125" s="2"/>
      <c r="E125" s="424"/>
      <c r="F125" s="424"/>
      <c r="G125" s="335" t="s">
        <v>1285</v>
      </c>
      <c r="H125" s="2"/>
    </row>
    <row r="126" spans="1:8">
      <c r="A126" s="161">
        <v>22</v>
      </c>
      <c r="B126" s="161"/>
      <c r="C126" s="161"/>
      <c r="D126" s="161"/>
      <c r="E126" s="436"/>
      <c r="F126" s="436"/>
      <c r="G126" s="436"/>
      <c r="H126" s="2"/>
    </row>
    <row r="127" spans="1:8">
      <c r="A127" s="2"/>
      <c r="B127" s="2"/>
      <c r="C127" s="155"/>
      <c r="D127" s="155"/>
      <c r="E127" s="155"/>
      <c r="F127" s="155"/>
      <c r="G127" s="155"/>
      <c r="H127" s="2"/>
    </row>
    <row r="128" spans="1:8">
      <c r="A128" s="2"/>
      <c r="B128" s="2"/>
      <c r="C128" s="155"/>
      <c r="D128" s="155"/>
      <c r="E128" s="155"/>
      <c r="F128" s="155"/>
      <c r="G128" s="155"/>
      <c r="H128" s="2"/>
    </row>
    <row r="129" spans="1:8">
      <c r="A129" s="2"/>
      <c r="B129" s="2"/>
      <c r="C129" s="155"/>
      <c r="D129" s="155"/>
      <c r="E129" s="155"/>
      <c r="F129" s="155"/>
      <c r="G129" s="155"/>
      <c r="H129" s="2"/>
    </row>
    <row r="130" spans="1:8">
      <c r="A130" s="2"/>
      <c r="B130" s="2"/>
      <c r="C130" s="155"/>
      <c r="D130" s="155"/>
      <c r="E130" s="155"/>
      <c r="F130" s="155"/>
      <c r="G130" s="155"/>
      <c r="H130" s="2"/>
    </row>
    <row r="131" spans="1:8">
      <c r="A131" s="2"/>
      <c r="B131" s="2"/>
      <c r="C131" s="155"/>
      <c r="D131" s="155"/>
      <c r="E131" s="155"/>
      <c r="F131" s="155"/>
      <c r="G131" s="155"/>
      <c r="H131" s="2"/>
    </row>
    <row r="132" spans="1:8">
      <c r="A132" s="2"/>
      <c r="B132" s="2"/>
      <c r="C132" s="155"/>
      <c r="D132" s="155"/>
      <c r="E132" s="155"/>
      <c r="F132" s="155"/>
      <c r="G132" s="155"/>
      <c r="H132" s="2"/>
    </row>
    <row r="133" spans="1:8">
      <c r="A133" s="2"/>
      <c r="B133" s="2"/>
      <c r="C133" s="155"/>
      <c r="D133" s="155"/>
      <c r="E133" s="155"/>
      <c r="F133" s="155"/>
      <c r="G133" s="155"/>
      <c r="H133" s="2"/>
    </row>
    <row r="134" spans="1:8">
      <c r="A134" s="2"/>
      <c r="B134" s="2"/>
      <c r="C134" s="155"/>
      <c r="D134" s="155"/>
      <c r="E134" s="155"/>
      <c r="F134" s="155"/>
      <c r="G134" s="155"/>
      <c r="H134" s="2"/>
    </row>
    <row r="135" spans="1:8">
      <c r="A135" s="2"/>
      <c r="B135" s="2"/>
      <c r="C135" s="155"/>
      <c r="D135" s="155"/>
      <c r="E135" s="155"/>
      <c r="F135" s="155"/>
      <c r="G135" s="155"/>
      <c r="H135" s="2"/>
    </row>
    <row r="136" spans="1:8">
      <c r="A136" s="2"/>
      <c r="B136" s="2"/>
      <c r="C136" s="155"/>
      <c r="D136" s="155"/>
      <c r="E136" s="155"/>
      <c r="F136" s="155"/>
      <c r="G136" s="155"/>
      <c r="H136" s="2"/>
    </row>
    <row r="137" spans="1:8">
      <c r="A137" s="2"/>
      <c r="B137" s="2"/>
      <c r="C137" s="155"/>
      <c r="D137" s="155"/>
      <c r="E137" s="155"/>
      <c r="F137" s="155"/>
      <c r="G137" s="155"/>
      <c r="H137" s="2"/>
    </row>
    <row r="138" spans="1:8">
      <c r="A138" s="2"/>
      <c r="B138" s="2"/>
      <c r="C138" s="155"/>
      <c r="D138" s="155"/>
      <c r="E138" s="155"/>
      <c r="F138" s="155"/>
      <c r="G138" s="155"/>
      <c r="H138" s="2"/>
    </row>
    <row r="139" spans="1:8">
      <c r="A139" s="2"/>
      <c r="B139" s="2"/>
      <c r="C139" s="155"/>
      <c r="D139" s="155"/>
      <c r="E139" s="155"/>
      <c r="F139" s="155"/>
      <c r="G139" s="155"/>
      <c r="H139" s="2"/>
    </row>
    <row r="140" spans="1:8">
      <c r="A140" s="2"/>
      <c r="B140" s="2"/>
      <c r="C140" s="155"/>
      <c r="D140" s="155"/>
      <c r="E140" s="155"/>
      <c r="F140" s="155"/>
      <c r="G140" s="155"/>
      <c r="H140" s="2"/>
    </row>
    <row r="141" spans="1:8">
      <c r="A141" s="2"/>
      <c r="B141" s="2"/>
      <c r="C141" s="155"/>
      <c r="D141" s="155"/>
      <c r="E141" s="155"/>
      <c r="F141" s="155"/>
      <c r="G141" s="155"/>
      <c r="H141" s="2"/>
    </row>
    <row r="142" spans="1:8">
      <c r="A142" s="2"/>
      <c r="B142" s="2"/>
      <c r="C142" s="155"/>
      <c r="D142" s="155"/>
      <c r="E142" s="155"/>
      <c r="F142" s="155"/>
      <c r="G142" s="155"/>
      <c r="H142" s="2"/>
    </row>
    <row r="143" spans="1:8">
      <c r="A143" s="2"/>
      <c r="B143" s="2"/>
      <c r="C143" s="155"/>
      <c r="D143" s="155"/>
      <c r="E143" s="155"/>
      <c r="F143" s="155"/>
      <c r="G143" s="155"/>
      <c r="H143" s="2"/>
    </row>
    <row r="144" spans="1:8">
      <c r="A144" s="2"/>
      <c r="B144" s="2"/>
      <c r="C144" s="155"/>
      <c r="D144" s="155"/>
      <c r="E144" s="155"/>
      <c r="F144" s="155"/>
      <c r="G144" s="155"/>
      <c r="H144" s="2"/>
    </row>
    <row r="145" spans="1:8">
      <c r="A145" s="2"/>
      <c r="B145" s="2"/>
      <c r="C145" s="155"/>
      <c r="D145" s="155"/>
      <c r="E145" s="155"/>
      <c r="F145" s="155"/>
      <c r="G145" s="155"/>
      <c r="H145" s="2"/>
    </row>
    <row r="146" spans="1:8">
      <c r="A146" s="2"/>
      <c r="B146" s="2"/>
      <c r="C146" s="155"/>
      <c r="D146" s="155"/>
      <c r="E146" s="155"/>
      <c r="F146" s="155"/>
      <c r="G146" s="155"/>
      <c r="H146" s="2"/>
    </row>
    <row r="147" spans="1:8">
      <c r="A147" s="2"/>
      <c r="B147" s="2"/>
      <c r="C147" s="155"/>
      <c r="D147" s="155"/>
      <c r="E147" s="155"/>
      <c r="F147" s="155"/>
      <c r="G147" s="155"/>
      <c r="H147" s="2"/>
    </row>
    <row r="148" spans="1:8">
      <c r="A148" s="2"/>
      <c r="B148" s="2"/>
      <c r="C148" s="155"/>
      <c r="D148" s="155"/>
      <c r="E148" s="155"/>
      <c r="F148" s="155"/>
      <c r="G148" s="155"/>
      <c r="H148" s="2"/>
    </row>
    <row r="149" spans="1:8">
      <c r="A149" s="2"/>
      <c r="B149" s="2"/>
      <c r="C149" s="155"/>
      <c r="D149" s="155"/>
      <c r="E149" s="155"/>
      <c r="F149" s="155"/>
      <c r="G149" s="155"/>
      <c r="H149" s="2"/>
    </row>
    <row r="150" spans="1:8">
      <c r="A150" s="2"/>
      <c r="B150" s="2"/>
      <c r="C150" s="155"/>
      <c r="D150" s="155"/>
      <c r="E150" s="155"/>
      <c r="F150" s="155"/>
      <c r="G150" s="155"/>
      <c r="H150" s="2"/>
    </row>
    <row r="151" spans="1:8">
      <c r="A151" s="2"/>
      <c r="B151" s="2"/>
      <c r="C151" s="155"/>
      <c r="D151" s="155"/>
      <c r="E151" s="155"/>
      <c r="F151" s="155"/>
      <c r="G151" s="155"/>
      <c r="H151" s="2"/>
    </row>
    <row r="152" spans="1:8">
      <c r="A152" s="2"/>
      <c r="B152" s="2"/>
      <c r="C152" s="155"/>
      <c r="D152" s="155"/>
      <c r="E152" s="155"/>
      <c r="F152" s="155"/>
      <c r="G152" s="155"/>
      <c r="H152" s="2"/>
    </row>
    <row r="153" spans="1:8">
      <c r="A153" s="2"/>
      <c r="B153" s="2"/>
      <c r="C153" s="155"/>
      <c r="D153" s="155"/>
      <c r="E153" s="155"/>
      <c r="F153" s="155"/>
      <c r="G153" s="155"/>
      <c r="H153" s="2"/>
    </row>
    <row r="154" spans="1:8">
      <c r="A154" s="2"/>
      <c r="B154" s="2"/>
      <c r="C154" s="155"/>
      <c r="D154" s="155"/>
      <c r="E154" s="155"/>
      <c r="F154" s="155"/>
      <c r="G154" s="155"/>
      <c r="H154" s="2"/>
    </row>
    <row r="155" spans="1:8">
      <c r="A155" s="2"/>
      <c r="B155" s="2"/>
      <c r="C155" s="155"/>
      <c r="D155" s="155"/>
      <c r="E155" s="155"/>
      <c r="F155" s="155"/>
      <c r="G155" s="155"/>
      <c r="H155" s="2"/>
    </row>
    <row r="156" spans="1:8">
      <c r="A156" s="2"/>
      <c r="B156" s="2"/>
      <c r="C156" s="155"/>
      <c r="D156" s="155"/>
      <c r="E156" s="155"/>
      <c r="F156" s="155"/>
      <c r="G156" s="155"/>
      <c r="H156" s="2"/>
    </row>
    <row r="157" spans="1:8">
      <c r="A157" s="2"/>
      <c r="B157" s="2"/>
      <c r="C157" s="155"/>
      <c r="D157" s="155"/>
      <c r="E157" s="155"/>
      <c r="F157" s="155"/>
      <c r="G157" s="155"/>
      <c r="H157" s="2"/>
    </row>
    <row r="158" spans="1:8">
      <c r="A158" s="2"/>
      <c r="B158" s="2"/>
      <c r="C158" s="155"/>
      <c r="D158" s="155"/>
      <c r="E158" s="155"/>
      <c r="F158" s="155"/>
      <c r="G158" s="155"/>
      <c r="H158" s="2"/>
    </row>
    <row r="159" spans="1:8">
      <c r="A159" s="2"/>
      <c r="B159" s="2"/>
      <c r="C159" s="155"/>
      <c r="D159" s="155"/>
      <c r="E159" s="155"/>
      <c r="F159" s="155"/>
      <c r="G159" s="155"/>
      <c r="H159" s="2"/>
    </row>
    <row r="160" spans="1:8">
      <c r="A160" s="2"/>
      <c r="B160" s="2"/>
      <c r="C160" s="155"/>
      <c r="D160" s="155"/>
      <c r="E160" s="155"/>
      <c r="F160" s="155"/>
      <c r="G160" s="155"/>
      <c r="H160" s="2"/>
    </row>
    <row r="161" spans="1:8">
      <c r="A161" s="2"/>
      <c r="B161" s="2"/>
      <c r="C161" s="155"/>
      <c r="D161" s="155"/>
      <c r="E161" s="155"/>
      <c r="F161" s="155"/>
      <c r="G161" s="155"/>
      <c r="H161" s="2"/>
    </row>
    <row r="162" spans="1:8">
      <c r="A162" s="2"/>
      <c r="B162" s="2"/>
      <c r="C162" s="155"/>
      <c r="D162" s="155"/>
      <c r="E162" s="155"/>
      <c r="F162" s="155"/>
      <c r="G162" s="155"/>
      <c r="H162" s="2"/>
    </row>
    <row r="163" spans="1:8">
      <c r="A163" s="2"/>
      <c r="B163" s="2"/>
      <c r="C163" s="155"/>
      <c r="D163" s="155"/>
      <c r="E163" s="155"/>
      <c r="F163" s="155"/>
      <c r="G163" s="155"/>
      <c r="H163" s="2"/>
    </row>
    <row r="164" spans="1:8">
      <c r="A164" s="2"/>
      <c r="B164" s="2"/>
      <c r="C164" s="155"/>
      <c r="D164" s="155"/>
      <c r="E164" s="155"/>
      <c r="F164" s="155"/>
      <c r="G164" s="155"/>
      <c r="H164" s="2"/>
    </row>
    <row r="165" spans="1:8">
      <c r="A165" s="2"/>
      <c r="B165" s="2"/>
      <c r="C165" s="155"/>
      <c r="D165" s="155"/>
      <c r="E165" s="155"/>
      <c r="F165" s="155"/>
      <c r="G165" s="155"/>
      <c r="H165" s="2"/>
    </row>
    <row r="166" spans="1:8">
      <c r="A166" s="2"/>
      <c r="B166" s="2"/>
      <c r="C166" s="155"/>
      <c r="D166" s="155"/>
      <c r="E166" s="155"/>
      <c r="F166" s="155"/>
      <c r="G166" s="155"/>
      <c r="H166" s="2"/>
    </row>
    <row r="167" spans="1:8">
      <c r="A167" s="2"/>
      <c r="B167" s="2"/>
      <c r="C167" s="155"/>
      <c r="D167" s="155"/>
      <c r="E167" s="155"/>
      <c r="F167" s="155"/>
      <c r="G167" s="155"/>
      <c r="H167" s="2"/>
    </row>
    <row r="168" spans="1:8">
      <c r="A168" s="2"/>
      <c r="B168" s="2"/>
      <c r="C168" s="155"/>
      <c r="D168" s="155"/>
      <c r="E168" s="155"/>
      <c r="F168" s="155"/>
      <c r="G168" s="155"/>
      <c r="H168" s="2"/>
    </row>
    <row r="169" spans="1:8">
      <c r="A169" s="2"/>
      <c r="B169" s="2"/>
      <c r="C169" s="155"/>
      <c r="D169" s="155"/>
      <c r="E169" s="155"/>
      <c r="F169" s="155"/>
      <c r="G169" s="155"/>
      <c r="H169" s="2"/>
    </row>
  </sheetData>
  <printOptions horizontalCentered="1"/>
  <pageMargins left="0.5" right="0.5" top="0.5" bottom="0.5" header="0.5" footer="0.5"/>
  <pageSetup scale="67" fitToHeight="3" orientation="portrait" r:id="rId1"/>
  <headerFooter alignWithMargins="0"/>
  <rowBreaks count="1" manualBreakCount="1">
    <brk id="6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Y164"/>
  <sheetViews>
    <sheetView defaultGridColor="0" colorId="22" zoomScale="75" zoomScaleNormal="75" workbookViewId="0">
      <selection activeCell="D12" sqref="D12"/>
    </sheetView>
  </sheetViews>
  <sheetFormatPr defaultColWidth="9.77734375" defaultRowHeight="15"/>
  <cols>
    <col min="1" max="1" width="4.77734375" customWidth="1"/>
    <col min="2" max="2" width="6.77734375" customWidth="1"/>
    <col min="3" max="3" width="35.77734375" customWidth="1"/>
    <col min="4" max="4" width="20.109375" customWidth="1"/>
    <col min="5" max="5" width="23.21875" customWidth="1"/>
    <col min="6" max="6" width="19.109375" customWidth="1"/>
    <col min="7" max="9" width="15.77734375" customWidth="1"/>
    <col min="10" max="10" width="16.77734375" customWidth="1"/>
    <col min="11" max="11" width="17.5546875" bestFit="1" customWidth="1"/>
    <col min="12" max="12" width="10.77734375" bestFit="1" customWidth="1"/>
    <col min="13" max="13" width="17.5546875" bestFit="1" customWidth="1"/>
    <col min="14" max="14" width="16.77734375" customWidth="1"/>
    <col min="15" max="15" width="18.5546875" bestFit="1" customWidth="1"/>
    <col min="16" max="16" width="18.33203125" bestFit="1" customWidth="1"/>
    <col min="17" max="17" width="15.6640625" bestFit="1" customWidth="1"/>
    <col min="18" max="18" width="18.5546875" bestFit="1" customWidth="1"/>
    <col min="19" max="19" width="18.33203125" bestFit="1" customWidth="1"/>
    <col min="21" max="21" width="11.33203125" bestFit="1" customWidth="1"/>
    <col min="23" max="23" width="15.109375" bestFit="1" customWidth="1"/>
    <col min="24" max="24" width="15.6640625" bestFit="1" customWidth="1"/>
  </cols>
  <sheetData>
    <row r="1" spans="1:19">
      <c r="A1" s="64" t="str">
        <f>'Data Sheet'!A58</f>
        <v>Annual Report of VERIZON NEW YORK INC.                                                                                                                   For the period ending DECEMBER 31, 2017</v>
      </c>
      <c r="B1" s="2"/>
      <c r="C1" s="2"/>
      <c r="D1" s="2"/>
      <c r="E1" s="2"/>
      <c r="F1" s="2"/>
      <c r="G1" s="2"/>
      <c r="H1" s="2"/>
      <c r="I1" s="2"/>
      <c r="J1" s="2"/>
      <c r="K1" s="2"/>
      <c r="L1" s="2"/>
      <c r="M1" s="2"/>
      <c r="N1" s="2"/>
      <c r="O1" s="2"/>
      <c r="P1" s="2"/>
      <c r="Q1" s="2"/>
      <c r="R1" s="2"/>
      <c r="S1" s="2"/>
    </row>
    <row r="2" spans="1:19">
      <c r="A2" s="308"/>
      <c r="B2" s="309"/>
      <c r="C2" s="309"/>
      <c r="D2" s="309"/>
      <c r="E2" s="309"/>
      <c r="F2" s="309"/>
      <c r="G2" s="309"/>
      <c r="H2" s="309"/>
      <c r="I2" s="309"/>
      <c r="J2" s="310"/>
      <c r="K2" s="2"/>
      <c r="L2" s="2"/>
      <c r="M2" s="2"/>
      <c r="N2" s="2"/>
      <c r="O2" s="2"/>
      <c r="P2" s="2"/>
      <c r="Q2" s="2"/>
      <c r="R2" s="2"/>
      <c r="S2" s="2"/>
    </row>
    <row r="3" spans="1:19" ht="15.75">
      <c r="A3" s="312"/>
      <c r="B3" s="166" t="s">
        <v>1326</v>
      </c>
      <c r="C3" s="161"/>
      <c r="D3" s="161"/>
      <c r="E3" s="161"/>
      <c r="F3" s="161"/>
      <c r="G3" s="161"/>
      <c r="H3" s="161"/>
      <c r="I3" s="161"/>
      <c r="J3" s="476"/>
      <c r="K3" s="2"/>
      <c r="L3" s="2"/>
      <c r="M3" s="2"/>
      <c r="N3" s="2"/>
      <c r="O3" s="2"/>
      <c r="P3" s="2"/>
      <c r="Q3" s="2"/>
      <c r="R3" s="2"/>
      <c r="S3" s="2"/>
    </row>
    <row r="4" spans="1:19" ht="15.75">
      <c r="A4" s="482"/>
      <c r="B4" s="166"/>
      <c r="C4" s="161"/>
      <c r="D4" s="161"/>
      <c r="E4" s="2"/>
      <c r="F4" s="2"/>
      <c r="G4" s="2"/>
      <c r="H4" s="2"/>
      <c r="I4" s="2"/>
      <c r="J4" s="314"/>
      <c r="K4" s="2"/>
      <c r="L4" s="2"/>
      <c r="M4" s="2"/>
      <c r="N4" s="2"/>
      <c r="O4" s="2"/>
      <c r="P4" s="2"/>
      <c r="Q4" s="2"/>
      <c r="R4" s="2"/>
      <c r="S4" s="2"/>
    </row>
    <row r="5" spans="1:19">
      <c r="A5" s="316" t="s">
        <v>1870</v>
      </c>
      <c r="B5" s="2" t="s">
        <v>1327</v>
      </c>
      <c r="C5" s="2"/>
      <c r="D5" s="2"/>
      <c r="E5" s="2"/>
      <c r="F5" s="960" t="s">
        <v>1328</v>
      </c>
      <c r="G5" s="2"/>
      <c r="H5" s="2"/>
      <c r="I5" s="2"/>
      <c r="J5" s="314"/>
      <c r="K5" s="2"/>
      <c r="L5" s="2"/>
      <c r="M5" s="2"/>
      <c r="N5" s="2"/>
      <c r="O5" s="2"/>
      <c r="P5" s="2"/>
      <c r="Q5" s="2"/>
      <c r="R5" s="2"/>
      <c r="S5" s="2"/>
    </row>
    <row r="6" spans="1:19">
      <c r="A6" s="312"/>
      <c r="B6" s="2" t="s">
        <v>686</v>
      </c>
      <c r="C6" s="2"/>
      <c r="D6" s="2"/>
      <c r="E6" s="2"/>
      <c r="F6" s="960" t="s">
        <v>687</v>
      </c>
      <c r="G6" s="2"/>
      <c r="H6" s="2"/>
      <c r="I6" s="161"/>
      <c r="J6" s="476"/>
      <c r="K6" s="161"/>
      <c r="L6" s="161"/>
      <c r="M6" s="161"/>
      <c r="N6" s="2"/>
      <c r="O6" s="2"/>
      <c r="P6" s="2"/>
      <c r="Q6" s="2"/>
      <c r="R6" s="2"/>
      <c r="S6" s="2"/>
    </row>
    <row r="7" spans="1:19">
      <c r="A7" s="312"/>
      <c r="B7" s="2" t="s">
        <v>688</v>
      </c>
      <c r="C7" s="2"/>
      <c r="D7" s="2"/>
      <c r="E7" s="2"/>
      <c r="F7" s="960" t="s">
        <v>689</v>
      </c>
      <c r="G7" s="2"/>
      <c r="H7" s="2"/>
      <c r="I7" s="2"/>
      <c r="J7" s="314"/>
      <c r="K7" s="2"/>
      <c r="L7" s="2"/>
      <c r="M7" s="2"/>
      <c r="N7" s="2"/>
      <c r="O7" s="2"/>
      <c r="P7" s="2"/>
      <c r="Q7" s="2"/>
      <c r="R7" s="2"/>
      <c r="S7" s="2"/>
    </row>
    <row r="8" spans="1:19">
      <c r="A8" s="312"/>
      <c r="B8" s="2" t="s">
        <v>690</v>
      </c>
      <c r="C8" s="2"/>
      <c r="D8" s="2"/>
      <c r="E8" s="2"/>
      <c r="F8" s="960" t="s">
        <v>691</v>
      </c>
      <c r="G8" s="2"/>
      <c r="H8" s="2"/>
      <c r="I8" s="2"/>
      <c r="J8" s="314"/>
      <c r="K8" s="2"/>
      <c r="L8" s="2"/>
      <c r="M8" s="2"/>
      <c r="N8" s="2"/>
      <c r="O8" s="2"/>
      <c r="P8" s="2"/>
      <c r="Q8" s="2"/>
      <c r="R8" s="2"/>
      <c r="S8" s="2"/>
    </row>
    <row r="9" spans="1:19">
      <c r="A9" s="312"/>
      <c r="B9" s="2"/>
      <c r="C9" s="2"/>
      <c r="D9" s="2"/>
      <c r="E9" s="2"/>
      <c r="F9" s="960" t="s">
        <v>692</v>
      </c>
      <c r="G9" s="2"/>
      <c r="H9" s="2"/>
      <c r="I9" s="2"/>
      <c r="J9" s="314"/>
      <c r="K9" s="2"/>
      <c r="L9" s="2"/>
      <c r="M9" s="2"/>
      <c r="N9" s="2"/>
      <c r="O9" s="2"/>
      <c r="P9" s="2"/>
      <c r="Q9" s="2"/>
      <c r="R9" s="2"/>
      <c r="S9" s="2"/>
    </row>
    <row r="10" spans="1:19">
      <c r="A10" s="316" t="s">
        <v>1884</v>
      </c>
      <c r="B10" s="2" t="s">
        <v>693</v>
      </c>
      <c r="C10" s="2"/>
      <c r="D10" s="2"/>
      <c r="E10" s="2"/>
      <c r="F10" s="960" t="s">
        <v>694</v>
      </c>
      <c r="G10" s="2"/>
      <c r="H10" s="2"/>
      <c r="I10" s="2"/>
      <c r="J10" s="314"/>
      <c r="K10" s="2"/>
      <c r="L10" s="2"/>
      <c r="M10" s="2"/>
      <c r="N10" s="2"/>
      <c r="O10" s="2"/>
      <c r="P10" s="2"/>
      <c r="Q10" s="2"/>
      <c r="R10" s="2"/>
      <c r="S10" s="2"/>
    </row>
    <row r="11" spans="1:19">
      <c r="A11" s="312"/>
      <c r="B11" s="2" t="s">
        <v>695</v>
      </c>
      <c r="C11" s="2"/>
      <c r="D11" s="2"/>
      <c r="E11" s="2"/>
      <c r="F11" s="960" t="s">
        <v>696</v>
      </c>
      <c r="G11" s="2"/>
      <c r="H11" s="2"/>
      <c r="I11" s="2"/>
      <c r="J11" s="314"/>
      <c r="K11" s="2"/>
      <c r="L11" s="2"/>
      <c r="M11" s="2"/>
      <c r="N11" s="2"/>
      <c r="O11" s="2"/>
      <c r="P11" s="2"/>
      <c r="Q11" s="2"/>
      <c r="R11" s="2"/>
      <c r="S11" s="2"/>
    </row>
    <row r="12" spans="1:19">
      <c r="A12" s="312"/>
      <c r="B12" s="2"/>
      <c r="C12" s="2"/>
      <c r="D12" s="2"/>
      <c r="E12" s="2"/>
      <c r="F12" s="960" t="s">
        <v>697</v>
      </c>
      <c r="G12" s="2"/>
      <c r="H12" s="2"/>
      <c r="I12" s="2"/>
      <c r="J12" s="314"/>
      <c r="K12" s="2"/>
      <c r="L12" s="2"/>
      <c r="M12" s="2"/>
      <c r="N12" s="2"/>
      <c r="O12" s="2"/>
      <c r="P12" s="2"/>
      <c r="Q12" s="2"/>
      <c r="R12" s="2"/>
      <c r="S12" s="2"/>
    </row>
    <row r="13" spans="1:19">
      <c r="A13" s="316" t="s">
        <v>1233</v>
      </c>
      <c r="B13" s="2" t="s">
        <v>366</v>
      </c>
      <c r="C13" s="2"/>
      <c r="D13" s="2"/>
      <c r="E13" s="2"/>
      <c r="F13" s="960" t="s">
        <v>367</v>
      </c>
      <c r="G13" s="2"/>
      <c r="H13" s="2"/>
      <c r="I13" s="2"/>
      <c r="J13" s="314"/>
      <c r="K13" s="2"/>
      <c r="L13" s="2"/>
      <c r="M13" s="2"/>
      <c r="N13" s="2"/>
      <c r="O13" s="2"/>
      <c r="P13" s="2"/>
      <c r="Q13" s="2"/>
      <c r="R13" s="2"/>
      <c r="S13" s="2"/>
    </row>
    <row r="14" spans="1:19">
      <c r="A14" s="312"/>
      <c r="B14" s="2"/>
      <c r="C14" s="2"/>
      <c r="D14" s="2"/>
      <c r="E14" s="2"/>
      <c r="F14" s="960" t="s">
        <v>368</v>
      </c>
      <c r="G14" s="2"/>
      <c r="H14" s="2"/>
      <c r="I14" s="2"/>
      <c r="J14" s="314"/>
      <c r="K14" s="2"/>
      <c r="L14" s="2"/>
      <c r="M14" s="2"/>
      <c r="N14" s="2"/>
      <c r="O14" s="2"/>
      <c r="P14" s="2"/>
      <c r="Q14" s="2"/>
      <c r="R14" s="2"/>
      <c r="S14" s="2"/>
    </row>
    <row r="15" spans="1:19">
      <c r="A15" s="312"/>
      <c r="B15" s="2"/>
      <c r="C15" s="2"/>
      <c r="D15" s="2"/>
      <c r="E15" s="2"/>
      <c r="F15" s="960"/>
      <c r="G15" s="2"/>
      <c r="H15" s="2"/>
      <c r="I15" s="2"/>
      <c r="J15" s="314"/>
      <c r="K15" s="2"/>
      <c r="L15" s="2"/>
      <c r="M15" s="2"/>
      <c r="N15" s="2"/>
      <c r="O15" s="2"/>
      <c r="P15" s="2"/>
      <c r="Q15" s="2"/>
      <c r="R15" s="2"/>
      <c r="S15" s="2"/>
    </row>
    <row r="16" spans="1:19">
      <c r="A16" s="387"/>
      <c r="B16" s="309"/>
      <c r="C16" s="309"/>
      <c r="D16" s="483" t="s">
        <v>923</v>
      </c>
      <c r="E16" s="484" t="s">
        <v>369</v>
      </c>
      <c r="F16" s="484"/>
      <c r="G16" s="485" t="s">
        <v>370</v>
      </c>
      <c r="H16" s="486"/>
      <c r="I16" s="483" t="s">
        <v>371</v>
      </c>
      <c r="J16" s="487" t="s">
        <v>923</v>
      </c>
      <c r="K16" s="2"/>
      <c r="L16" s="2"/>
      <c r="M16" s="2"/>
      <c r="N16" s="2"/>
      <c r="O16" s="2"/>
      <c r="P16" s="2"/>
      <c r="Q16" s="2"/>
      <c r="R16" s="2"/>
      <c r="S16" s="2"/>
    </row>
    <row r="17" spans="1:24">
      <c r="A17" s="392"/>
      <c r="B17" s="2"/>
      <c r="C17" s="2"/>
      <c r="D17" s="488" t="s">
        <v>372</v>
      </c>
      <c r="E17" s="313" t="s">
        <v>373</v>
      </c>
      <c r="F17" s="316" t="s">
        <v>373</v>
      </c>
      <c r="G17" s="489" t="s">
        <v>374</v>
      </c>
      <c r="H17" s="483" t="s">
        <v>375</v>
      </c>
      <c r="I17" s="488" t="s">
        <v>1081</v>
      </c>
      <c r="J17" s="490" t="s">
        <v>376</v>
      </c>
      <c r="K17" s="2"/>
      <c r="L17" s="2"/>
      <c r="M17" s="2"/>
      <c r="N17" s="2"/>
      <c r="O17" s="2"/>
      <c r="P17" s="2"/>
      <c r="Q17" s="2"/>
      <c r="R17" s="2"/>
      <c r="S17" s="2"/>
    </row>
    <row r="18" spans="1:24">
      <c r="A18" s="488" t="s">
        <v>36</v>
      </c>
      <c r="B18" s="2"/>
      <c r="C18" s="313" t="s">
        <v>377</v>
      </c>
      <c r="D18" s="488" t="s">
        <v>378</v>
      </c>
      <c r="E18" s="313" t="s">
        <v>379</v>
      </c>
      <c r="F18" s="316" t="s">
        <v>380</v>
      </c>
      <c r="G18" s="316" t="s">
        <v>381</v>
      </c>
      <c r="H18" s="488" t="s">
        <v>380</v>
      </c>
      <c r="I18" s="490" t="s">
        <v>382</v>
      </c>
      <c r="J18" s="490" t="s">
        <v>378</v>
      </c>
      <c r="K18" s="2"/>
      <c r="L18" s="2"/>
      <c r="M18" s="2"/>
      <c r="N18" s="2"/>
      <c r="O18" s="2"/>
      <c r="P18" s="2"/>
      <c r="Q18" s="2"/>
      <c r="R18" s="2"/>
      <c r="S18" s="2"/>
    </row>
    <row r="19" spans="1:24">
      <c r="A19" s="488" t="s">
        <v>48</v>
      </c>
      <c r="B19" s="2"/>
      <c r="C19" s="313" t="s">
        <v>383</v>
      </c>
      <c r="D19" s="488" t="s">
        <v>463</v>
      </c>
      <c r="E19" s="313" t="s">
        <v>464</v>
      </c>
      <c r="F19" s="316" t="s">
        <v>62</v>
      </c>
      <c r="G19" s="316" t="s">
        <v>63</v>
      </c>
      <c r="H19" s="488" t="s">
        <v>64</v>
      </c>
      <c r="I19" s="490" t="s">
        <v>65</v>
      </c>
      <c r="J19" s="490" t="s">
        <v>66</v>
      </c>
      <c r="K19" s="2"/>
      <c r="L19" s="2"/>
      <c r="M19" s="2"/>
      <c r="N19" s="2"/>
      <c r="O19" s="2"/>
      <c r="P19" s="2"/>
      <c r="Q19" s="2"/>
      <c r="R19" s="2"/>
      <c r="S19" s="2"/>
    </row>
    <row r="20" spans="1:24">
      <c r="A20" s="491"/>
      <c r="B20" s="315"/>
      <c r="C20" s="272"/>
      <c r="D20" s="491"/>
      <c r="E20" s="272"/>
      <c r="F20" s="315"/>
      <c r="G20" s="315"/>
      <c r="H20" s="491"/>
      <c r="I20" s="319"/>
      <c r="J20" s="319"/>
      <c r="K20" s="2"/>
      <c r="L20" s="2"/>
      <c r="M20" s="2"/>
      <c r="N20" s="2"/>
      <c r="O20" s="2"/>
      <c r="P20" s="2"/>
      <c r="Q20" s="2"/>
      <c r="R20" s="2"/>
      <c r="S20" s="2"/>
    </row>
    <row r="21" spans="1:24" ht="15.75">
      <c r="A21" s="312"/>
      <c r="B21" s="492" t="s">
        <v>384</v>
      </c>
      <c r="C21" s="2"/>
      <c r="D21" s="392"/>
      <c r="E21" s="2"/>
      <c r="F21" s="312"/>
      <c r="G21" s="312"/>
      <c r="H21" s="312"/>
      <c r="I21" s="392"/>
      <c r="J21" s="392"/>
      <c r="K21" s="2"/>
    </row>
    <row r="22" spans="1:24" ht="15.75">
      <c r="A22" s="312"/>
      <c r="B22" s="492" t="s">
        <v>385</v>
      </c>
      <c r="C22" s="2"/>
      <c r="D22" s="392"/>
      <c r="E22" s="2"/>
      <c r="F22" s="312"/>
      <c r="G22" s="312"/>
      <c r="H22" s="312"/>
      <c r="I22" s="392"/>
      <c r="J22" s="392"/>
      <c r="K22" s="1014"/>
      <c r="L22" s="1147"/>
      <c r="M22" s="1026"/>
      <c r="N22" s="1147"/>
      <c r="O22" s="1147"/>
      <c r="P22" s="1147"/>
      <c r="Q22" s="1147"/>
      <c r="R22" s="1147"/>
      <c r="S22" s="1147"/>
      <c r="T22" s="1147"/>
      <c r="U22" s="1147"/>
      <c r="V22" s="1147"/>
      <c r="W22" s="1147"/>
      <c r="X22" s="1147"/>
    </row>
    <row r="23" spans="1:24">
      <c r="A23" s="316" t="s">
        <v>467</v>
      </c>
      <c r="B23" s="493" t="s">
        <v>386</v>
      </c>
      <c r="C23" s="2" t="s">
        <v>387</v>
      </c>
      <c r="D23" s="1563">
        <v>54692530.640000001</v>
      </c>
      <c r="E23" s="1564"/>
      <c r="F23" s="1565">
        <v>16542.82</v>
      </c>
      <c r="G23" s="1566"/>
      <c r="H23" s="1565">
        <v>91514.559999999998</v>
      </c>
      <c r="I23" s="1567">
        <v>0</v>
      </c>
      <c r="J23" s="494">
        <f t="shared" ref="J23:J34" si="0">D23+SUM(E23:F23)-SUM(G23:H23)+I23</f>
        <v>54617558.899999999</v>
      </c>
      <c r="K23" s="1480"/>
      <c r="L23" s="1014"/>
      <c r="M23" s="1516"/>
      <c r="N23" s="1533"/>
      <c r="O23" s="1516"/>
      <c r="P23" s="1516"/>
      <c r="Q23" s="1147"/>
      <c r="R23" s="1147"/>
      <c r="S23" s="1147"/>
      <c r="T23" s="1147"/>
      <c r="U23" s="1147"/>
      <c r="V23" s="1147"/>
      <c r="W23" s="1147"/>
      <c r="X23" s="1147"/>
    </row>
    <row r="24" spans="1:24">
      <c r="A24" s="316" t="s">
        <v>825</v>
      </c>
      <c r="B24" s="493" t="s">
        <v>388</v>
      </c>
      <c r="C24" s="2" t="s">
        <v>389</v>
      </c>
      <c r="D24" s="1563">
        <v>131095024.7</v>
      </c>
      <c r="E24" s="1568"/>
      <c r="F24" s="1565">
        <v>0</v>
      </c>
      <c r="G24" s="1569"/>
      <c r="H24" s="1565">
        <v>20360025.91</v>
      </c>
      <c r="I24" s="1567">
        <v>256842.3599999994</v>
      </c>
      <c r="J24" s="495">
        <f t="shared" si="0"/>
        <v>110991841.15000001</v>
      </c>
      <c r="K24" s="1480"/>
      <c r="L24" s="1014"/>
      <c r="M24" s="1516"/>
      <c r="N24" s="1533"/>
      <c r="O24" s="1516"/>
      <c r="P24" s="1516"/>
      <c r="Q24" s="1147"/>
      <c r="R24" s="1147"/>
      <c r="S24" s="1147"/>
      <c r="T24" s="1147"/>
      <c r="U24" s="1147"/>
      <c r="V24" s="1147"/>
      <c r="W24" s="1147"/>
      <c r="X24" s="1147"/>
    </row>
    <row r="25" spans="1:24">
      <c r="A25" s="316" t="s">
        <v>1067</v>
      </c>
      <c r="B25" s="493" t="s">
        <v>390</v>
      </c>
      <c r="C25" s="2" t="s">
        <v>391</v>
      </c>
      <c r="D25" s="1563">
        <v>0</v>
      </c>
      <c r="E25" s="1568"/>
      <c r="F25" s="1565">
        <v>0</v>
      </c>
      <c r="G25" s="1569"/>
      <c r="H25" s="1565">
        <v>0</v>
      </c>
      <c r="I25" s="1567">
        <v>0</v>
      </c>
      <c r="J25" s="495">
        <f t="shared" si="0"/>
        <v>0</v>
      </c>
      <c r="K25" s="1480"/>
      <c r="L25" s="1014"/>
      <c r="M25" s="1516"/>
      <c r="N25" s="1533"/>
      <c r="O25" s="1516"/>
      <c r="P25" s="1516"/>
      <c r="Q25" s="1147"/>
      <c r="R25" s="1147"/>
      <c r="S25" s="1147"/>
      <c r="T25" s="1147"/>
      <c r="U25" s="1147"/>
      <c r="V25" s="1147"/>
      <c r="W25" s="1147"/>
      <c r="X25" s="1147"/>
    </row>
    <row r="26" spans="1:24">
      <c r="A26" s="316" t="s">
        <v>71</v>
      </c>
      <c r="B26" s="493" t="s">
        <v>392</v>
      </c>
      <c r="C26" s="2" t="s">
        <v>393</v>
      </c>
      <c r="D26" s="1563">
        <v>151498768.14000002</v>
      </c>
      <c r="E26" s="1568"/>
      <c r="F26" s="1565">
        <v>22441811.309999999</v>
      </c>
      <c r="G26" s="1569"/>
      <c r="H26" s="1565">
        <v>2482353.4500000002</v>
      </c>
      <c r="I26" s="1567">
        <v>0</v>
      </c>
      <c r="J26" s="495">
        <f t="shared" si="0"/>
        <v>171458226.00000003</v>
      </c>
      <c r="K26" s="1480"/>
      <c r="L26" s="1014"/>
      <c r="M26" s="1516"/>
      <c r="N26" s="1533"/>
      <c r="O26" s="1516"/>
      <c r="P26" s="1516"/>
      <c r="Q26" s="1147"/>
      <c r="R26" s="1147"/>
      <c r="S26" s="1147"/>
      <c r="T26" s="1147"/>
      <c r="U26" s="1147"/>
      <c r="V26" s="1147"/>
      <c r="W26" s="1147"/>
      <c r="X26" s="1147"/>
    </row>
    <row r="27" spans="1:24">
      <c r="A27" s="316" t="s">
        <v>72</v>
      </c>
      <c r="B27" s="493" t="s">
        <v>394</v>
      </c>
      <c r="C27" s="2" t="s">
        <v>395</v>
      </c>
      <c r="D27" s="1563">
        <v>0</v>
      </c>
      <c r="E27" s="1568"/>
      <c r="F27" s="1565">
        <v>0</v>
      </c>
      <c r="G27" s="1569"/>
      <c r="H27" s="1565">
        <v>0</v>
      </c>
      <c r="I27" s="1567">
        <v>0</v>
      </c>
      <c r="J27" s="495">
        <f t="shared" si="0"/>
        <v>0</v>
      </c>
      <c r="K27" s="1480"/>
      <c r="L27" s="1014"/>
      <c r="M27" s="1516"/>
      <c r="N27" s="1533"/>
      <c r="O27" s="1516"/>
      <c r="P27" s="1516"/>
      <c r="Q27" s="1147"/>
      <c r="R27" s="1147"/>
      <c r="S27" s="1147"/>
      <c r="T27" s="1147"/>
      <c r="U27" s="1147"/>
      <c r="V27" s="1147"/>
      <c r="W27" s="1147"/>
      <c r="X27" s="1147"/>
    </row>
    <row r="28" spans="1:24">
      <c r="A28" s="316" t="s">
        <v>476</v>
      </c>
      <c r="B28" s="493" t="s">
        <v>396</v>
      </c>
      <c r="C28" s="2" t="s">
        <v>397</v>
      </c>
      <c r="D28" s="1563">
        <v>0</v>
      </c>
      <c r="E28" s="1568"/>
      <c r="F28" s="1565">
        <v>0</v>
      </c>
      <c r="G28" s="1569"/>
      <c r="H28" s="1565">
        <v>0</v>
      </c>
      <c r="I28" s="1567">
        <v>0</v>
      </c>
      <c r="J28" s="495">
        <f t="shared" si="0"/>
        <v>0</v>
      </c>
      <c r="K28" s="1480"/>
      <c r="L28" s="1014"/>
      <c r="M28" s="1516"/>
      <c r="N28" s="1533"/>
      <c r="O28" s="1516"/>
      <c r="P28" s="1516"/>
      <c r="Q28" s="1147"/>
      <c r="R28" s="1147"/>
      <c r="S28" s="1147"/>
      <c r="T28" s="1147"/>
      <c r="U28" s="1147"/>
      <c r="V28" s="1147"/>
      <c r="W28" s="1147"/>
      <c r="X28" s="1147"/>
    </row>
    <row r="29" spans="1:24">
      <c r="A29" s="316" t="s">
        <v>479</v>
      </c>
      <c r="B29" s="493" t="s">
        <v>398</v>
      </c>
      <c r="C29" s="2" t="s">
        <v>399</v>
      </c>
      <c r="D29" s="1563">
        <v>2922211187.9299998</v>
      </c>
      <c r="E29" s="1568"/>
      <c r="F29" s="1565">
        <v>121729580.04000001</v>
      </c>
      <c r="G29" s="1569"/>
      <c r="H29" s="1565">
        <v>12384654.51</v>
      </c>
      <c r="I29" s="1567">
        <v>-922719.85999917984</v>
      </c>
      <c r="J29" s="495">
        <f t="shared" si="0"/>
        <v>3030633393.6000004</v>
      </c>
      <c r="K29" s="1480"/>
      <c r="L29" s="1014"/>
      <c r="M29" s="1516"/>
      <c r="N29" s="1533"/>
      <c r="O29" s="1516"/>
      <c r="P29" s="1516"/>
      <c r="Q29" s="1147"/>
      <c r="R29" s="1147"/>
      <c r="S29" s="1147"/>
      <c r="T29" s="1147"/>
      <c r="U29" s="1147"/>
      <c r="V29" s="1147"/>
      <c r="W29" s="1147"/>
      <c r="X29" s="1147"/>
    </row>
    <row r="30" spans="1:24">
      <c r="A30" s="316" t="s">
        <v>2076</v>
      </c>
      <c r="B30" s="493" t="s">
        <v>400</v>
      </c>
      <c r="C30" s="2" t="s">
        <v>401</v>
      </c>
      <c r="D30" s="1563">
        <v>5274626.2699999996</v>
      </c>
      <c r="E30" s="1568"/>
      <c r="F30" s="1565">
        <v>10734.41</v>
      </c>
      <c r="G30" s="1569"/>
      <c r="H30" s="1565">
        <v>0</v>
      </c>
      <c r="I30" s="1567">
        <v>0</v>
      </c>
      <c r="J30" s="495">
        <f t="shared" si="0"/>
        <v>5285360.68</v>
      </c>
      <c r="K30" s="1480"/>
      <c r="L30" s="1014"/>
      <c r="M30" s="1516"/>
      <c r="N30" s="1533"/>
      <c r="O30" s="1516"/>
      <c r="P30" s="1516"/>
      <c r="Q30" s="1147"/>
      <c r="R30" s="1147"/>
      <c r="S30" s="1147"/>
      <c r="T30" s="1147"/>
      <c r="U30" s="1147"/>
      <c r="V30" s="1147"/>
      <c r="W30" s="1147"/>
      <c r="X30" s="1147"/>
    </row>
    <row r="31" spans="1:24">
      <c r="A31" s="316" t="s">
        <v>337</v>
      </c>
      <c r="B31" s="493" t="s">
        <v>402</v>
      </c>
      <c r="C31" s="2" t="s">
        <v>403</v>
      </c>
      <c r="D31" s="1563">
        <v>0</v>
      </c>
      <c r="E31" s="1568"/>
      <c r="F31" s="1565">
        <v>0</v>
      </c>
      <c r="G31" s="1569"/>
      <c r="H31" s="1565">
        <v>0</v>
      </c>
      <c r="I31" s="1567">
        <v>0</v>
      </c>
      <c r="J31" s="495">
        <f t="shared" si="0"/>
        <v>0</v>
      </c>
      <c r="K31" s="1480"/>
      <c r="L31" s="1014"/>
      <c r="M31" s="1516"/>
      <c r="N31" s="1533"/>
      <c r="O31" s="1516"/>
      <c r="P31" s="1516"/>
      <c r="Q31" s="1147"/>
      <c r="R31" s="1147"/>
      <c r="S31" s="1147"/>
      <c r="T31" s="1147"/>
      <c r="U31" s="1147"/>
      <c r="V31" s="1147"/>
      <c r="W31" s="1147"/>
      <c r="X31" s="1147"/>
    </row>
    <row r="32" spans="1:24">
      <c r="A32" s="316" t="s">
        <v>73</v>
      </c>
      <c r="B32" s="312"/>
      <c r="C32" s="2" t="s">
        <v>2261</v>
      </c>
      <c r="D32" s="1563">
        <v>3553070.06</v>
      </c>
      <c r="E32" s="1568"/>
      <c r="F32" s="1565">
        <v>0</v>
      </c>
      <c r="G32" s="1569"/>
      <c r="H32" s="1565">
        <v>0</v>
      </c>
      <c r="I32" s="1567">
        <v>0</v>
      </c>
      <c r="J32" s="495">
        <f t="shared" si="0"/>
        <v>3553070.06</v>
      </c>
      <c r="K32" s="1480"/>
      <c r="L32" s="1014"/>
      <c r="M32" s="1516"/>
      <c r="N32" s="1533"/>
      <c r="O32" s="1516"/>
      <c r="P32" s="1516"/>
      <c r="Q32" s="1147"/>
      <c r="R32" s="1147"/>
      <c r="S32" s="1147"/>
      <c r="T32" s="1147"/>
      <c r="U32" s="1147"/>
      <c r="V32" s="1147"/>
      <c r="W32" s="1147"/>
      <c r="X32" s="1147"/>
    </row>
    <row r="33" spans="1:24">
      <c r="A33" s="316" t="s">
        <v>74</v>
      </c>
      <c r="B33" s="312"/>
      <c r="C33" s="2" t="s">
        <v>2262</v>
      </c>
      <c r="D33" s="1563">
        <v>2446185.2400000002</v>
      </c>
      <c r="E33" s="1568"/>
      <c r="F33" s="1565">
        <v>0</v>
      </c>
      <c r="G33" s="1569"/>
      <c r="H33" s="1565">
        <v>0</v>
      </c>
      <c r="I33" s="1567">
        <v>0</v>
      </c>
      <c r="J33" s="495">
        <f t="shared" si="0"/>
        <v>2446185.2400000002</v>
      </c>
      <c r="K33" s="1480"/>
      <c r="L33" s="1014"/>
      <c r="M33" s="1516"/>
      <c r="N33" s="1533"/>
      <c r="O33" s="1516"/>
      <c r="P33" s="1516"/>
      <c r="Q33" s="1147"/>
      <c r="R33" s="1147"/>
      <c r="S33" s="1147"/>
      <c r="T33" s="1147"/>
      <c r="U33" s="1147"/>
      <c r="V33" s="1147"/>
      <c r="W33" s="1147"/>
      <c r="X33" s="1147"/>
    </row>
    <row r="34" spans="1:24">
      <c r="A34" s="316" t="s">
        <v>75</v>
      </c>
      <c r="B34" s="493" t="s">
        <v>2263</v>
      </c>
      <c r="C34" s="2" t="s">
        <v>2264</v>
      </c>
      <c r="D34" s="1563">
        <v>54766619.579999998</v>
      </c>
      <c r="E34" s="1568"/>
      <c r="F34" s="1565">
        <v>14630.220000000001</v>
      </c>
      <c r="G34" s="1569"/>
      <c r="H34" s="1565">
        <v>6332640.54</v>
      </c>
      <c r="I34" s="1567">
        <v>-231985.08999999613</v>
      </c>
      <c r="J34" s="495">
        <f t="shared" si="0"/>
        <v>48216624.170000002</v>
      </c>
      <c r="K34" s="1480"/>
      <c r="L34" s="1014"/>
      <c r="M34" s="1516"/>
      <c r="N34" s="1533"/>
      <c r="O34" s="1516"/>
      <c r="P34" s="1516"/>
      <c r="Q34" s="1147"/>
      <c r="R34" s="1147"/>
      <c r="S34" s="1147"/>
      <c r="T34" s="1147"/>
      <c r="U34" s="1147"/>
      <c r="V34" s="1147"/>
      <c r="W34" s="1147"/>
      <c r="X34" s="1147"/>
    </row>
    <row r="35" spans="1:24" ht="15.75">
      <c r="A35" s="316" t="s">
        <v>76</v>
      </c>
      <c r="B35" s="492" t="s">
        <v>2265</v>
      </c>
      <c r="C35" s="2"/>
      <c r="D35" s="496">
        <f t="shared" ref="D35:J35" si="1">SUM(D23:D34)</f>
        <v>3325538012.5599995</v>
      </c>
      <c r="E35" s="497">
        <f t="shared" si="1"/>
        <v>0</v>
      </c>
      <c r="F35" s="497">
        <f t="shared" si="1"/>
        <v>144213298.80000001</v>
      </c>
      <c r="G35" s="497">
        <f t="shared" si="1"/>
        <v>0</v>
      </c>
      <c r="H35" s="497">
        <f t="shared" si="1"/>
        <v>41651188.969999999</v>
      </c>
      <c r="I35" s="497">
        <f t="shared" si="1"/>
        <v>-897862.58999917656</v>
      </c>
      <c r="J35" s="497">
        <f t="shared" si="1"/>
        <v>3427202259.8000002</v>
      </c>
      <c r="K35" s="1480"/>
      <c r="L35" s="1014"/>
      <c r="M35" s="1516"/>
      <c r="N35" s="1533"/>
      <c r="O35" s="1516"/>
      <c r="P35" s="1516"/>
      <c r="Q35" s="1147"/>
      <c r="R35" s="1147"/>
      <c r="S35" s="1147"/>
      <c r="T35" s="1147"/>
      <c r="U35" s="1147"/>
      <c r="V35" s="1147"/>
      <c r="W35" s="1147"/>
      <c r="X35" s="1147"/>
    </row>
    <row r="36" spans="1:24">
      <c r="A36" s="312"/>
      <c r="B36" s="312"/>
      <c r="C36" s="2"/>
      <c r="D36" s="392"/>
      <c r="E36" s="2"/>
      <c r="F36" s="312"/>
      <c r="G36" s="312"/>
      <c r="H36" s="312"/>
      <c r="I36" s="392"/>
      <c r="J36" s="392"/>
      <c r="K36" s="1480"/>
      <c r="L36" s="1014"/>
      <c r="M36" s="1516"/>
      <c r="N36" s="1533"/>
      <c r="O36" s="1516"/>
      <c r="P36" s="1516"/>
      <c r="Q36" s="1147"/>
      <c r="R36" s="1147"/>
      <c r="S36" s="1147"/>
      <c r="T36" s="1147"/>
      <c r="U36" s="1147"/>
      <c r="V36" s="1147"/>
      <c r="W36" s="1147"/>
      <c r="X36" s="1147"/>
    </row>
    <row r="37" spans="1:24" ht="15.75">
      <c r="A37" s="312"/>
      <c r="B37" s="492" t="s">
        <v>2266</v>
      </c>
      <c r="C37" s="2"/>
      <c r="D37" s="495"/>
      <c r="E37" s="424"/>
      <c r="F37" s="425"/>
      <c r="G37" s="312"/>
      <c r="H37" s="312"/>
      <c r="I37" s="392"/>
      <c r="J37" s="392"/>
      <c r="K37" s="1480"/>
      <c r="L37" s="1014"/>
      <c r="M37" s="1516"/>
      <c r="N37" s="1533"/>
      <c r="O37" s="1516"/>
      <c r="P37" s="1516"/>
      <c r="Q37" s="1147"/>
      <c r="R37" s="1147"/>
      <c r="S37" s="1147"/>
      <c r="T37" s="1147"/>
      <c r="U37" s="1147"/>
      <c r="V37" s="1147"/>
      <c r="W37" s="1147"/>
      <c r="X37" s="1147"/>
    </row>
    <row r="38" spans="1:24">
      <c r="A38" s="316" t="s">
        <v>77</v>
      </c>
      <c r="B38" s="493" t="s">
        <v>2267</v>
      </c>
      <c r="C38" s="2" t="s">
        <v>2268</v>
      </c>
      <c r="D38" s="1563">
        <v>4097.92</v>
      </c>
      <c r="E38" s="1564"/>
      <c r="F38" s="1565">
        <v>0</v>
      </c>
      <c r="G38" s="1566"/>
      <c r="H38" s="1570">
        <v>0</v>
      </c>
      <c r="I38" s="1567">
        <v>1964.5299999999997</v>
      </c>
      <c r="J38" s="494">
        <f t="shared" ref="J38:J48" si="2">D38+SUM(E38:F38)-SUM(G38:H38)+I38</f>
        <v>6062.45</v>
      </c>
      <c r="K38" s="1480"/>
      <c r="L38" s="1014"/>
      <c r="M38" s="1516"/>
      <c r="N38" s="1533"/>
      <c r="O38" s="1516"/>
      <c r="P38" s="1516"/>
      <c r="Q38" s="1147"/>
      <c r="R38" s="1147"/>
      <c r="S38" s="1147"/>
      <c r="T38" s="1147"/>
      <c r="U38" s="1147"/>
      <c r="V38" s="1147"/>
      <c r="W38" s="1147"/>
      <c r="X38" s="1147"/>
    </row>
    <row r="39" spans="1:24">
      <c r="A39" s="316" t="s">
        <v>78</v>
      </c>
      <c r="B39" s="493" t="s">
        <v>2269</v>
      </c>
      <c r="C39" s="2" t="s">
        <v>2270</v>
      </c>
      <c r="D39" s="1563">
        <v>3103850323.5599999</v>
      </c>
      <c r="E39" s="1568"/>
      <c r="F39" s="1565">
        <v>57725360.850000001</v>
      </c>
      <c r="G39" s="1569"/>
      <c r="H39" s="1570">
        <v>45416752.650000006</v>
      </c>
      <c r="I39" s="1567">
        <v>4319950.3999996185</v>
      </c>
      <c r="J39" s="495">
        <f t="shared" si="2"/>
        <v>3120478882.1599994</v>
      </c>
      <c r="K39" s="1480"/>
      <c r="L39" s="1014"/>
      <c r="M39" s="1516"/>
      <c r="N39" s="1533"/>
      <c r="O39" s="1516"/>
      <c r="P39" s="1516"/>
      <c r="Q39" s="1147"/>
      <c r="R39" s="1147"/>
      <c r="S39" s="1147"/>
      <c r="T39" s="1147"/>
      <c r="U39" s="1147"/>
      <c r="V39" s="1147"/>
      <c r="W39" s="1147"/>
      <c r="X39" s="1147"/>
    </row>
    <row r="40" spans="1:24">
      <c r="A40" s="316" t="s">
        <v>79</v>
      </c>
      <c r="B40" s="493" t="s">
        <v>2271</v>
      </c>
      <c r="C40" s="2" t="s">
        <v>2272</v>
      </c>
      <c r="D40" s="1563">
        <v>0</v>
      </c>
      <c r="E40" s="1568"/>
      <c r="F40" s="1565">
        <v>0</v>
      </c>
      <c r="G40" s="1569"/>
      <c r="H40" s="1570">
        <v>0</v>
      </c>
      <c r="I40" s="1567">
        <v>0</v>
      </c>
      <c r="J40" s="495">
        <f t="shared" si="2"/>
        <v>0</v>
      </c>
      <c r="K40" s="1480"/>
      <c r="L40" s="1014"/>
      <c r="M40" s="1516"/>
      <c r="N40" s="1533"/>
      <c r="O40" s="1516"/>
      <c r="P40" s="1516"/>
      <c r="Q40" s="1147"/>
      <c r="R40" s="1147"/>
      <c r="S40" s="1147"/>
      <c r="T40" s="1147"/>
      <c r="U40" s="1147"/>
      <c r="V40" s="1147"/>
      <c r="W40" s="1147"/>
      <c r="X40" s="1147"/>
    </row>
    <row r="41" spans="1:24">
      <c r="A41" s="316" t="s">
        <v>80</v>
      </c>
      <c r="B41" s="312"/>
      <c r="C41" s="2" t="s">
        <v>624</v>
      </c>
      <c r="D41" s="1563">
        <v>0</v>
      </c>
      <c r="E41" s="1568"/>
      <c r="F41" s="1565">
        <v>0</v>
      </c>
      <c r="G41" s="1569"/>
      <c r="H41" s="1570">
        <v>0</v>
      </c>
      <c r="I41" s="1567">
        <v>0</v>
      </c>
      <c r="J41" s="495">
        <f t="shared" si="2"/>
        <v>0</v>
      </c>
      <c r="K41" s="1480"/>
      <c r="L41" s="1014"/>
      <c r="M41" s="1516"/>
      <c r="N41" s="1533"/>
      <c r="O41" s="1516"/>
      <c r="P41" s="1516"/>
      <c r="Q41" s="1147"/>
      <c r="R41" s="1147"/>
      <c r="S41" s="1147"/>
      <c r="T41" s="1147"/>
      <c r="U41" s="1147"/>
      <c r="V41" s="1147"/>
      <c r="W41" s="1147"/>
      <c r="X41" s="1147"/>
    </row>
    <row r="42" spans="1:24">
      <c r="A42" s="316" t="s">
        <v>81</v>
      </c>
      <c r="B42" s="312"/>
      <c r="C42" s="2" t="s">
        <v>625</v>
      </c>
      <c r="D42" s="1563">
        <v>0</v>
      </c>
      <c r="E42" s="1568"/>
      <c r="F42" s="1565">
        <v>0</v>
      </c>
      <c r="G42" s="1569"/>
      <c r="H42" s="1570">
        <v>0</v>
      </c>
      <c r="I42" s="1567">
        <v>0</v>
      </c>
      <c r="J42" s="495">
        <f t="shared" si="2"/>
        <v>0</v>
      </c>
      <c r="K42" s="1480"/>
      <c r="L42" s="1014"/>
      <c r="M42" s="1516"/>
      <c r="N42" s="1533"/>
      <c r="O42" s="1516"/>
      <c r="P42" s="1516"/>
      <c r="Q42" s="1147"/>
      <c r="R42" s="1147"/>
      <c r="S42" s="1147"/>
      <c r="T42" s="1147"/>
      <c r="U42" s="1147"/>
      <c r="V42" s="1147"/>
      <c r="W42" s="1147"/>
      <c r="X42" s="1147"/>
    </row>
    <row r="43" spans="1:24">
      <c r="A43" s="316" t="s">
        <v>82</v>
      </c>
      <c r="B43" s="312"/>
      <c r="C43" s="2" t="s">
        <v>626</v>
      </c>
      <c r="D43" s="1563">
        <v>0</v>
      </c>
      <c r="E43" s="1568"/>
      <c r="F43" s="1565">
        <v>0</v>
      </c>
      <c r="G43" s="1569"/>
      <c r="H43" s="1570">
        <v>0</v>
      </c>
      <c r="I43" s="1567">
        <v>0</v>
      </c>
      <c r="J43" s="495">
        <f t="shared" si="2"/>
        <v>0</v>
      </c>
      <c r="K43" s="1480"/>
      <c r="L43" s="1014"/>
      <c r="M43" s="1516"/>
      <c r="N43" s="1533"/>
      <c r="O43" s="1516"/>
      <c r="P43" s="1516"/>
      <c r="Q43" s="1147"/>
      <c r="R43" s="1147"/>
      <c r="S43" s="1147"/>
      <c r="T43" s="1147"/>
      <c r="U43" s="1147"/>
      <c r="V43" s="1147"/>
      <c r="W43" s="1147"/>
      <c r="X43" s="1147"/>
    </row>
    <row r="44" spans="1:24">
      <c r="A44" s="316" t="s">
        <v>83</v>
      </c>
      <c r="B44" s="493" t="s">
        <v>627</v>
      </c>
      <c r="C44" s="2" t="s">
        <v>628</v>
      </c>
      <c r="D44" s="1563">
        <v>19061446.960000001</v>
      </c>
      <c r="E44" s="1568"/>
      <c r="F44" s="1565">
        <v>105443.03</v>
      </c>
      <c r="G44" s="1569"/>
      <c r="H44" s="1570">
        <v>37554.18</v>
      </c>
      <c r="I44" s="1567">
        <v>-611638.11000000313</v>
      </c>
      <c r="J44" s="495">
        <f t="shared" si="2"/>
        <v>18517697.699999999</v>
      </c>
      <c r="K44" s="1480"/>
      <c r="L44" s="1014"/>
      <c r="M44" s="1516"/>
      <c r="N44" s="1533"/>
      <c r="O44" s="1516"/>
      <c r="P44" s="1516"/>
      <c r="Q44" s="1147"/>
      <c r="R44" s="1147"/>
      <c r="S44" s="1147"/>
      <c r="T44" s="1147"/>
      <c r="U44" s="1147"/>
      <c r="V44" s="1147"/>
      <c r="W44" s="1147"/>
      <c r="X44" s="1147"/>
    </row>
    <row r="45" spans="1:24">
      <c r="A45" s="316" t="s">
        <v>84</v>
      </c>
      <c r="B45" s="493" t="s">
        <v>629</v>
      </c>
      <c r="C45" s="2" t="s">
        <v>630</v>
      </c>
      <c r="D45" s="1563">
        <v>0</v>
      </c>
      <c r="E45" s="1568"/>
      <c r="F45" s="1565">
        <v>0</v>
      </c>
      <c r="G45" s="1569"/>
      <c r="H45" s="1570">
        <v>0</v>
      </c>
      <c r="I45" s="1567">
        <v>0</v>
      </c>
      <c r="J45" s="1423">
        <f t="shared" si="2"/>
        <v>0</v>
      </c>
      <c r="K45" s="1480"/>
      <c r="L45" s="1014"/>
      <c r="M45" s="1516"/>
      <c r="N45" s="1533"/>
      <c r="O45" s="1516"/>
      <c r="P45" s="1516"/>
      <c r="Q45" s="1147"/>
      <c r="R45" s="1147"/>
      <c r="S45" s="1147"/>
      <c r="T45" s="1147"/>
      <c r="U45" s="1147"/>
      <c r="V45" s="1147"/>
      <c r="W45" s="1147"/>
      <c r="X45" s="1147"/>
    </row>
    <row r="46" spans="1:24">
      <c r="A46" s="316" t="s">
        <v>85</v>
      </c>
      <c r="B46" s="312"/>
      <c r="C46" s="2" t="s">
        <v>631</v>
      </c>
      <c r="D46" s="1563">
        <v>0</v>
      </c>
      <c r="E46" s="1568"/>
      <c r="F46" s="1565">
        <v>0</v>
      </c>
      <c r="G46" s="1569"/>
      <c r="H46" s="1570">
        <v>0</v>
      </c>
      <c r="I46" s="1567">
        <v>0</v>
      </c>
      <c r="J46" s="495">
        <f t="shared" si="2"/>
        <v>0</v>
      </c>
      <c r="K46" s="1480"/>
      <c r="L46" s="1014"/>
      <c r="M46" s="1516"/>
      <c r="N46" s="1533"/>
      <c r="O46" s="1516"/>
      <c r="P46" s="1516"/>
      <c r="Q46" s="1147"/>
      <c r="R46" s="1147"/>
      <c r="S46" s="1147"/>
      <c r="T46" s="1147"/>
      <c r="U46" s="1147"/>
      <c r="V46" s="1147"/>
      <c r="W46" s="1147"/>
      <c r="X46" s="1147"/>
    </row>
    <row r="47" spans="1:24">
      <c r="A47" s="316" t="s">
        <v>86</v>
      </c>
      <c r="B47" s="312"/>
      <c r="C47" s="2" t="s">
        <v>632</v>
      </c>
      <c r="D47" s="1563">
        <v>1543325.56</v>
      </c>
      <c r="E47" s="1568"/>
      <c r="F47" s="1565">
        <v>0</v>
      </c>
      <c r="G47" s="1569"/>
      <c r="H47" s="1570">
        <v>0</v>
      </c>
      <c r="I47" s="1567">
        <v>-903.55000000004657</v>
      </c>
      <c r="J47" s="495">
        <f t="shared" si="2"/>
        <v>1542422.01</v>
      </c>
      <c r="K47" s="1480"/>
      <c r="L47" s="1014"/>
      <c r="M47" s="1516"/>
      <c r="N47" s="1533"/>
      <c r="O47" s="1516"/>
      <c r="P47" s="1516"/>
      <c r="Q47" s="1147"/>
      <c r="R47" s="1147"/>
      <c r="S47" s="1147"/>
      <c r="T47" s="1147"/>
      <c r="U47" s="1147"/>
      <c r="V47" s="1147"/>
      <c r="W47" s="1147"/>
      <c r="X47" s="1147"/>
    </row>
    <row r="48" spans="1:24">
      <c r="A48" s="316" t="s">
        <v>87</v>
      </c>
      <c r="B48" s="493" t="s">
        <v>633</v>
      </c>
      <c r="C48" s="2" t="s">
        <v>634</v>
      </c>
      <c r="D48" s="1563">
        <v>7271638469.1199999</v>
      </c>
      <c r="E48" s="1568"/>
      <c r="F48" s="1565">
        <v>473755895.88999999</v>
      </c>
      <c r="G48" s="1569"/>
      <c r="H48" s="1570">
        <v>88912937.719999999</v>
      </c>
      <c r="I48" s="1567">
        <v>-161619495.25999928</v>
      </c>
      <c r="J48" s="495">
        <f t="shared" si="2"/>
        <v>7494861932.0300007</v>
      </c>
      <c r="K48" s="1480"/>
      <c r="L48" s="1014"/>
      <c r="M48" s="1516"/>
      <c r="N48" s="1533"/>
      <c r="O48" s="1516"/>
      <c r="P48" s="1516"/>
      <c r="Q48" s="1147"/>
      <c r="R48" s="1147"/>
      <c r="S48" s="1147"/>
      <c r="T48" s="1147"/>
      <c r="U48" s="1147"/>
      <c r="V48" s="1147"/>
      <c r="W48" s="1147"/>
      <c r="X48" s="1147"/>
    </row>
    <row r="49" spans="1:24" ht="15.75">
      <c r="A49" s="318" t="s">
        <v>88</v>
      </c>
      <c r="B49" s="498" t="s">
        <v>635</v>
      </c>
      <c r="C49" s="272"/>
      <c r="D49" s="496">
        <f t="shared" ref="D49:J49" si="3">SUM(D38:D48)</f>
        <v>10396097663.119999</v>
      </c>
      <c r="E49" s="497">
        <f t="shared" si="3"/>
        <v>0</v>
      </c>
      <c r="F49" s="497">
        <f t="shared" si="3"/>
        <v>531586699.76999998</v>
      </c>
      <c r="G49" s="497">
        <f t="shared" si="3"/>
        <v>0</v>
      </c>
      <c r="H49" s="497">
        <f t="shared" si="3"/>
        <v>134367244.55000001</v>
      </c>
      <c r="I49" s="497">
        <f t="shared" si="3"/>
        <v>-157910121.98999965</v>
      </c>
      <c r="J49" s="497">
        <f t="shared" si="3"/>
        <v>10635406996.35</v>
      </c>
      <c r="K49" s="1480"/>
      <c r="L49" s="1014"/>
      <c r="M49" s="1516"/>
      <c r="N49" s="1533"/>
      <c r="O49" s="1516"/>
      <c r="P49" s="1516"/>
      <c r="Q49" s="1147"/>
      <c r="R49" s="1147"/>
      <c r="S49" s="1147"/>
      <c r="T49" s="1147"/>
      <c r="U49" s="1147"/>
      <c r="V49" s="1147"/>
      <c r="W49" s="1147"/>
      <c r="X49" s="1147"/>
    </row>
    <row r="50" spans="1:24">
      <c r="A50" s="2" t="s">
        <v>1285</v>
      </c>
      <c r="B50" s="2"/>
      <c r="C50" s="2"/>
      <c r="D50" s="309"/>
      <c r="E50" s="309"/>
      <c r="F50" s="309"/>
      <c r="G50" s="2"/>
      <c r="H50" s="2"/>
      <c r="I50" s="2"/>
      <c r="J50" s="309"/>
      <c r="K50" s="1480"/>
      <c r="L50" s="1014"/>
      <c r="M50" s="1516"/>
      <c r="N50" s="1533"/>
      <c r="O50" s="1516"/>
      <c r="P50" s="1516"/>
      <c r="Q50" s="1014"/>
      <c r="R50" s="1014"/>
      <c r="S50" s="1014"/>
      <c r="T50" s="1147"/>
      <c r="U50" s="1147"/>
      <c r="V50" s="1147"/>
      <c r="W50" s="1147"/>
      <c r="X50" s="1147"/>
    </row>
    <row r="51" spans="1:24">
      <c r="A51" s="2"/>
      <c r="B51" s="2"/>
      <c r="C51" s="2"/>
      <c r="D51" s="424" t="s">
        <v>711</v>
      </c>
      <c r="E51" s="424"/>
      <c r="F51" s="424"/>
      <c r="G51" s="2"/>
      <c r="H51" s="2"/>
      <c r="I51" s="2"/>
      <c r="J51" s="948"/>
      <c r="K51" s="1480"/>
      <c r="L51" s="1014"/>
      <c r="M51" s="1516"/>
      <c r="N51" s="1533"/>
      <c r="O51" s="1516"/>
      <c r="P51" s="1516"/>
      <c r="Q51" s="1534"/>
      <c r="R51" s="1014"/>
      <c r="S51" s="1014"/>
      <c r="T51" s="1147"/>
      <c r="U51" s="1147"/>
      <c r="V51" s="1147"/>
      <c r="W51" s="1147"/>
      <c r="X51" s="1147"/>
    </row>
    <row r="52" spans="1:24">
      <c r="A52" s="161">
        <v>23</v>
      </c>
      <c r="B52" s="161"/>
      <c r="C52" s="161"/>
      <c r="D52" s="436"/>
      <c r="E52" s="436"/>
      <c r="F52" s="436"/>
      <c r="G52" s="161"/>
      <c r="H52" s="161"/>
      <c r="I52" s="161"/>
      <c r="J52" s="961"/>
      <c r="K52" s="1480"/>
      <c r="L52" s="1014"/>
      <c r="M52" s="1516"/>
      <c r="N52" s="1533"/>
      <c r="O52" s="1516"/>
      <c r="P52" s="1516"/>
      <c r="Q52" s="1534"/>
      <c r="R52" s="1014"/>
      <c r="S52" s="1014"/>
      <c r="T52" s="1147"/>
      <c r="U52" s="1147"/>
      <c r="V52" s="1147"/>
      <c r="W52" s="1147"/>
      <c r="X52" s="1147"/>
    </row>
    <row r="53" spans="1:24">
      <c r="A53" s="2"/>
      <c r="B53" s="2"/>
      <c r="C53" s="2"/>
      <c r="D53" s="424"/>
      <c r="E53" s="424"/>
      <c r="F53" s="424"/>
      <c r="G53" s="2"/>
      <c r="H53" s="2"/>
      <c r="I53" s="2"/>
      <c r="J53" s="948"/>
      <c r="K53" s="1480"/>
      <c r="L53" s="1014"/>
      <c r="M53" s="1516"/>
      <c r="N53" s="1533"/>
      <c r="O53" s="1516"/>
      <c r="P53" s="1516"/>
      <c r="Q53" s="1014"/>
      <c r="R53" s="1014"/>
      <c r="S53" s="1014"/>
      <c r="T53" s="1147"/>
      <c r="U53" s="1147"/>
      <c r="V53" s="1147"/>
      <c r="W53" s="1147"/>
      <c r="X53" s="1147"/>
    </row>
    <row r="54" spans="1:24">
      <c r="A54" s="64" t="str">
        <f>'Data Sheet'!A58</f>
        <v>Annual Report of VERIZON NEW YORK INC.                                                                                                                   For the period ending DECEMBER 31, 2017</v>
      </c>
      <c r="B54" s="2"/>
      <c r="C54" s="2"/>
      <c r="D54" s="2"/>
      <c r="E54" s="2"/>
      <c r="F54" s="2"/>
      <c r="G54" s="2"/>
      <c r="H54" s="2"/>
      <c r="I54" s="2"/>
      <c r="J54" s="272"/>
      <c r="K54" s="1480"/>
      <c r="L54" s="1014"/>
      <c r="M54" s="1516"/>
      <c r="N54" s="1533"/>
      <c r="O54" s="1516"/>
      <c r="P54" s="1516"/>
      <c r="Q54" s="1014"/>
      <c r="R54" s="1014"/>
      <c r="S54" s="1014"/>
      <c r="T54" s="1147"/>
      <c r="U54" s="1147"/>
      <c r="V54" s="1147"/>
      <c r="W54" s="1147"/>
      <c r="X54" s="1147"/>
    </row>
    <row r="55" spans="1:24">
      <c r="A55" s="308"/>
      <c r="B55" s="309"/>
      <c r="C55" s="309"/>
      <c r="D55" s="309"/>
      <c r="E55" s="309"/>
      <c r="F55" s="309"/>
      <c r="G55" s="309"/>
      <c r="H55" s="309"/>
      <c r="I55" s="309"/>
      <c r="J55" s="310"/>
      <c r="K55" s="1480"/>
      <c r="L55" s="1014"/>
      <c r="M55" s="1516"/>
      <c r="N55" s="1533"/>
      <c r="O55" s="1516"/>
      <c r="P55" s="1516"/>
      <c r="Q55" s="1014"/>
      <c r="R55" s="1014"/>
      <c r="S55" s="1014"/>
      <c r="T55" s="1147"/>
      <c r="U55" s="1147"/>
      <c r="V55" s="1147"/>
      <c r="W55" s="1147"/>
      <c r="X55" s="1147"/>
    </row>
    <row r="56" spans="1:24" ht="15.75">
      <c r="A56" s="312"/>
      <c r="B56" s="166" t="s">
        <v>636</v>
      </c>
      <c r="C56" s="161"/>
      <c r="D56" s="161"/>
      <c r="E56" s="161"/>
      <c r="F56" s="161"/>
      <c r="G56" s="161"/>
      <c r="H56" s="161"/>
      <c r="I56" s="161"/>
      <c r="J56" s="476"/>
      <c r="K56" s="1480"/>
      <c r="L56" s="1014"/>
      <c r="M56" s="1516"/>
      <c r="N56" s="1533"/>
      <c r="O56" s="1516"/>
      <c r="P56" s="1516"/>
      <c r="Q56" s="1014"/>
      <c r="R56" s="1014"/>
      <c r="S56" s="1014"/>
      <c r="T56" s="1147"/>
      <c r="U56" s="1147"/>
      <c r="V56" s="1147"/>
      <c r="W56" s="1147"/>
      <c r="X56" s="1147"/>
    </row>
    <row r="57" spans="1:24">
      <c r="A57" s="312"/>
      <c r="B57" s="2"/>
      <c r="C57" s="2"/>
      <c r="D57" s="2"/>
      <c r="E57" s="2"/>
      <c r="F57" s="2"/>
      <c r="G57" s="2"/>
      <c r="H57" s="2"/>
      <c r="I57" s="2"/>
      <c r="J57" s="319"/>
      <c r="K57" s="1480"/>
      <c r="L57" s="1014"/>
      <c r="M57" s="1516"/>
      <c r="N57" s="1533"/>
      <c r="O57" s="1516"/>
      <c r="P57" s="1516"/>
      <c r="Q57" s="1014"/>
      <c r="R57" s="1014"/>
      <c r="S57" s="1014"/>
      <c r="T57" s="1147"/>
      <c r="U57" s="1147"/>
      <c r="V57" s="1147"/>
      <c r="W57" s="1147"/>
      <c r="X57" s="1147"/>
    </row>
    <row r="58" spans="1:24">
      <c r="A58" s="387"/>
      <c r="B58" s="309"/>
      <c r="C58" s="309"/>
      <c r="D58" s="483" t="s">
        <v>923</v>
      </c>
      <c r="E58" s="484" t="s">
        <v>369</v>
      </c>
      <c r="F58" s="484"/>
      <c r="G58" s="485" t="s">
        <v>370</v>
      </c>
      <c r="H58" s="486"/>
      <c r="I58" s="483" t="s">
        <v>371</v>
      </c>
      <c r="J58" s="487" t="s">
        <v>923</v>
      </c>
      <c r="K58" s="1480"/>
      <c r="L58" s="1014"/>
      <c r="M58" s="1516"/>
      <c r="N58" s="1533"/>
      <c r="O58" s="1516"/>
      <c r="P58" s="1516"/>
      <c r="Q58" s="1014"/>
      <c r="R58" s="1014"/>
      <c r="S58" s="1014"/>
      <c r="T58" s="1147"/>
      <c r="U58" s="1147"/>
      <c r="V58" s="1147"/>
      <c r="W58" s="1147"/>
      <c r="X58" s="1147"/>
    </row>
    <row r="59" spans="1:24">
      <c r="A59" s="392"/>
      <c r="B59" s="2"/>
      <c r="C59" s="2"/>
      <c r="D59" s="488" t="s">
        <v>372</v>
      </c>
      <c r="E59" s="313" t="s">
        <v>373</v>
      </c>
      <c r="F59" s="316" t="s">
        <v>373</v>
      </c>
      <c r="G59" s="489" t="s">
        <v>374</v>
      </c>
      <c r="H59" s="483" t="s">
        <v>375</v>
      </c>
      <c r="I59" s="488" t="s">
        <v>1081</v>
      </c>
      <c r="J59" s="490" t="s">
        <v>376</v>
      </c>
      <c r="K59" s="1480"/>
      <c r="L59" s="1014"/>
      <c r="M59" s="1516"/>
      <c r="N59" s="1533"/>
      <c r="O59" s="1516"/>
      <c r="P59" s="1516"/>
      <c r="Q59" s="1014"/>
      <c r="R59" s="1014"/>
      <c r="S59" s="1014"/>
      <c r="T59" s="1147"/>
      <c r="U59" s="1147"/>
      <c r="V59" s="1147"/>
      <c r="W59" s="1147"/>
      <c r="X59" s="1147"/>
    </row>
    <row r="60" spans="1:24">
      <c r="A60" s="488" t="s">
        <v>36</v>
      </c>
      <c r="B60" s="2"/>
      <c r="C60" s="313" t="s">
        <v>377</v>
      </c>
      <c r="D60" s="488" t="s">
        <v>378</v>
      </c>
      <c r="E60" s="313" t="s">
        <v>379</v>
      </c>
      <c r="F60" s="316" t="s">
        <v>380</v>
      </c>
      <c r="G60" s="316" t="s">
        <v>381</v>
      </c>
      <c r="H60" s="488" t="s">
        <v>380</v>
      </c>
      <c r="I60" s="490" t="s">
        <v>382</v>
      </c>
      <c r="J60" s="490" t="s">
        <v>378</v>
      </c>
      <c r="K60" s="1480"/>
      <c r="L60" s="1014"/>
      <c r="M60" s="1516"/>
      <c r="N60" s="1533"/>
      <c r="O60" s="1516"/>
      <c r="P60" s="1516"/>
      <c r="Q60" s="1014"/>
      <c r="R60" s="1014"/>
      <c r="S60" s="1014"/>
      <c r="T60" s="1147"/>
      <c r="U60" s="1147"/>
      <c r="V60" s="1147"/>
      <c r="W60" s="1147"/>
      <c r="X60" s="1147"/>
    </row>
    <row r="61" spans="1:24">
      <c r="A61" s="488" t="s">
        <v>48</v>
      </c>
      <c r="B61" s="2"/>
      <c r="C61" s="313" t="s">
        <v>383</v>
      </c>
      <c r="D61" s="488" t="s">
        <v>463</v>
      </c>
      <c r="E61" s="313" t="s">
        <v>464</v>
      </c>
      <c r="F61" s="316" t="s">
        <v>62</v>
      </c>
      <c r="G61" s="316" t="s">
        <v>63</v>
      </c>
      <c r="H61" s="488" t="s">
        <v>64</v>
      </c>
      <c r="I61" s="490" t="s">
        <v>65</v>
      </c>
      <c r="J61" s="490" t="s">
        <v>66</v>
      </c>
      <c r="K61" s="1480"/>
      <c r="L61" s="1014"/>
      <c r="M61" s="1516"/>
      <c r="N61" s="1533"/>
      <c r="O61" s="1516"/>
      <c r="P61" s="1516"/>
      <c r="Q61" s="1014"/>
      <c r="R61" s="1014"/>
      <c r="S61" s="1014"/>
      <c r="T61" s="1147"/>
      <c r="U61" s="1147"/>
      <c r="V61" s="1147"/>
      <c r="W61" s="1147"/>
      <c r="X61" s="1147"/>
    </row>
    <row r="62" spans="1:24">
      <c r="A62" s="491"/>
      <c r="B62" s="315"/>
      <c r="C62" s="272"/>
      <c r="D62" s="491"/>
      <c r="E62" s="272"/>
      <c r="F62" s="315"/>
      <c r="G62" s="315"/>
      <c r="H62" s="491"/>
      <c r="I62" s="319"/>
      <c r="J62" s="319"/>
      <c r="K62" s="1480"/>
      <c r="L62" s="1014"/>
      <c r="M62" s="1516"/>
      <c r="N62" s="1533"/>
      <c r="O62" s="1516"/>
      <c r="P62" s="1516"/>
      <c r="Q62" s="1014"/>
      <c r="R62" s="1014"/>
      <c r="S62" s="1014"/>
      <c r="T62" s="1147"/>
      <c r="U62" s="1147"/>
      <c r="V62" s="1147"/>
      <c r="W62" s="1147"/>
      <c r="X62" s="1147"/>
    </row>
    <row r="63" spans="1:24" ht="15.75">
      <c r="A63" s="312"/>
      <c r="B63" s="492" t="s">
        <v>637</v>
      </c>
      <c r="C63" s="2"/>
      <c r="D63" s="392"/>
      <c r="E63" s="2"/>
      <c r="F63" s="425"/>
      <c r="G63" s="312"/>
      <c r="H63" s="312"/>
      <c r="I63" s="392"/>
      <c r="J63" s="392"/>
      <c r="K63" s="1480"/>
      <c r="L63" s="1014"/>
      <c r="M63" s="1516"/>
      <c r="N63" s="1533"/>
      <c r="O63" s="1516"/>
      <c r="P63" s="1516"/>
      <c r="Q63" s="1014"/>
      <c r="R63" s="1014"/>
      <c r="S63" s="1014"/>
      <c r="T63" s="1147"/>
      <c r="U63" s="1147"/>
      <c r="V63" s="1147"/>
      <c r="W63" s="1147"/>
      <c r="X63" s="1147"/>
    </row>
    <row r="64" spans="1:24">
      <c r="A64" s="316" t="s">
        <v>2088</v>
      </c>
      <c r="B64" s="493" t="s">
        <v>638</v>
      </c>
      <c r="C64" s="2" t="s">
        <v>639</v>
      </c>
      <c r="D64" s="1563">
        <v>0</v>
      </c>
      <c r="E64" s="1564"/>
      <c r="F64" s="1565">
        <v>0</v>
      </c>
      <c r="G64" s="1566"/>
      <c r="H64" s="1565">
        <v>0</v>
      </c>
      <c r="I64" s="1567">
        <v>0</v>
      </c>
      <c r="J64" s="494">
        <f>D64+SUM(E64:F64)-SUM(G64:H64)+I64</f>
        <v>0</v>
      </c>
      <c r="K64" s="1480"/>
      <c r="L64" s="1014"/>
      <c r="M64" s="1516"/>
      <c r="N64" s="1533"/>
      <c r="O64" s="1516"/>
      <c r="P64" s="1516"/>
      <c r="Q64" s="1014"/>
      <c r="R64" s="1014"/>
      <c r="S64" s="1014"/>
      <c r="T64" s="1147"/>
      <c r="U64" s="1147"/>
      <c r="V64" s="1147"/>
      <c r="W64" s="1147"/>
      <c r="X64" s="1147"/>
    </row>
    <row r="65" spans="1:24">
      <c r="A65" s="316" t="s">
        <v>2090</v>
      </c>
      <c r="B65" s="493" t="s">
        <v>640</v>
      </c>
      <c r="C65" s="2" t="s">
        <v>641</v>
      </c>
      <c r="D65" s="1563">
        <v>0</v>
      </c>
      <c r="E65" s="1568"/>
      <c r="F65" s="1565">
        <v>0</v>
      </c>
      <c r="G65" s="1569"/>
      <c r="H65" s="1565">
        <v>0</v>
      </c>
      <c r="I65" s="1567">
        <v>0</v>
      </c>
      <c r="J65" s="495">
        <f>D65+SUM(E65:F65)-SUM(G65:H65)+I65</f>
        <v>0</v>
      </c>
      <c r="K65" s="1480"/>
      <c r="L65" s="1014"/>
      <c r="M65" s="1516"/>
      <c r="N65" s="1533"/>
      <c r="O65" s="1516"/>
      <c r="P65" s="1516"/>
      <c r="Q65" s="1014"/>
      <c r="R65" s="1014"/>
      <c r="S65" s="1014"/>
      <c r="T65" s="1147"/>
      <c r="U65" s="1147"/>
      <c r="V65" s="1147"/>
      <c r="W65" s="1147"/>
      <c r="X65" s="1147"/>
    </row>
    <row r="66" spans="1:24">
      <c r="A66" s="316" t="s">
        <v>2093</v>
      </c>
      <c r="B66" s="493" t="s">
        <v>642</v>
      </c>
      <c r="C66" s="2" t="s">
        <v>643</v>
      </c>
      <c r="D66" s="1563">
        <v>0</v>
      </c>
      <c r="E66" s="1568"/>
      <c r="F66" s="1565">
        <v>0</v>
      </c>
      <c r="G66" s="1569"/>
      <c r="H66" s="1565">
        <v>0</v>
      </c>
      <c r="I66" s="1567">
        <v>0</v>
      </c>
      <c r="J66" s="495">
        <f>D66+SUM(E66:F66)-SUM(G66:H66)+I66</f>
        <v>0</v>
      </c>
      <c r="K66" s="1480"/>
      <c r="L66" s="1014"/>
      <c r="M66" s="1516"/>
      <c r="N66" s="1533"/>
      <c r="O66" s="1516"/>
      <c r="P66" s="1516"/>
      <c r="Q66" s="1014"/>
      <c r="R66" s="1014"/>
      <c r="S66" s="1014"/>
      <c r="T66" s="1147"/>
      <c r="U66" s="1147"/>
      <c r="V66" s="1147"/>
      <c r="W66" s="1147"/>
      <c r="X66" s="1147"/>
    </row>
    <row r="67" spans="1:24">
      <c r="A67" s="316" t="s">
        <v>2096</v>
      </c>
      <c r="B67" s="493" t="s">
        <v>644</v>
      </c>
      <c r="C67" s="2" t="s">
        <v>645</v>
      </c>
      <c r="D67" s="1563">
        <v>10880767.41</v>
      </c>
      <c r="E67" s="1568"/>
      <c r="F67" s="1565">
        <v>0</v>
      </c>
      <c r="G67" s="1569"/>
      <c r="H67" s="1565">
        <v>0</v>
      </c>
      <c r="I67" s="1567">
        <v>0</v>
      </c>
      <c r="J67" s="495">
        <f>D67+SUM(E67:F67)-SUM(G67:H67)+I67</f>
        <v>10880767.41</v>
      </c>
      <c r="K67" s="1480"/>
      <c r="L67" s="1014"/>
      <c r="M67" s="1516"/>
      <c r="N67" s="1533"/>
      <c r="O67" s="1516"/>
      <c r="P67" s="1516"/>
      <c r="Q67" s="1014"/>
      <c r="R67" s="1014"/>
      <c r="S67" s="1014"/>
      <c r="T67" s="1147"/>
      <c r="U67" s="1147"/>
      <c r="V67" s="1147"/>
      <c r="W67" s="1147"/>
      <c r="X67" s="1147"/>
    </row>
    <row r="68" spans="1:24">
      <c r="A68" s="316" t="s">
        <v>2410</v>
      </c>
      <c r="B68" s="493" t="s">
        <v>646</v>
      </c>
      <c r="C68" s="2" t="s">
        <v>647</v>
      </c>
      <c r="D68" s="1563">
        <v>182763563.53999999</v>
      </c>
      <c r="E68" s="1568"/>
      <c r="F68" s="1565">
        <v>1347347.46</v>
      </c>
      <c r="G68" s="1569"/>
      <c r="H68" s="1565">
        <v>728742.86</v>
      </c>
      <c r="I68" s="1567">
        <v>-306412.41999998689</v>
      </c>
      <c r="J68" s="495">
        <f>D68+SUM(E68:F68)-SUM(G68:H68)+I68</f>
        <v>183075755.72</v>
      </c>
      <c r="K68" s="1480"/>
      <c r="L68" s="1014"/>
      <c r="M68" s="1516"/>
      <c r="N68" s="1533"/>
      <c r="O68" s="1516"/>
      <c r="P68" s="1516"/>
      <c r="Q68" s="1014"/>
      <c r="R68" s="1014"/>
      <c r="S68" s="1014"/>
      <c r="T68" s="1147"/>
      <c r="U68" s="1147"/>
      <c r="V68" s="1147"/>
      <c r="W68" s="1147"/>
      <c r="X68" s="1147"/>
    </row>
    <row r="69" spans="1:24" ht="15.75">
      <c r="A69" s="316" t="s">
        <v>2413</v>
      </c>
      <c r="B69" s="492" t="s">
        <v>648</v>
      </c>
      <c r="C69" s="2"/>
      <c r="D69" s="496">
        <f t="shared" ref="D69:J69" si="4">SUM(D64:D68)</f>
        <v>193644330.94999999</v>
      </c>
      <c r="E69" s="497">
        <f t="shared" si="4"/>
        <v>0</v>
      </c>
      <c r="F69" s="497">
        <f t="shared" si="4"/>
        <v>1347347.46</v>
      </c>
      <c r="G69" s="497">
        <f t="shared" si="4"/>
        <v>0</v>
      </c>
      <c r="H69" s="497">
        <f t="shared" si="4"/>
        <v>728742.86</v>
      </c>
      <c r="I69" s="497">
        <f t="shared" si="4"/>
        <v>-306412.41999998689</v>
      </c>
      <c r="J69" s="497">
        <f t="shared" si="4"/>
        <v>193956523.13</v>
      </c>
      <c r="K69" s="1480"/>
      <c r="L69" s="1014"/>
      <c r="M69" s="1516"/>
      <c r="N69" s="1533"/>
      <c r="O69" s="1516"/>
      <c r="P69" s="1516"/>
      <c r="Q69" s="1014"/>
      <c r="R69" s="1014"/>
      <c r="S69" s="1014"/>
      <c r="T69" s="1147"/>
      <c r="U69" s="1147"/>
      <c r="V69" s="1147"/>
      <c r="W69" s="1147"/>
      <c r="X69" s="1147"/>
    </row>
    <row r="70" spans="1:24">
      <c r="A70" s="312"/>
      <c r="B70" s="312"/>
      <c r="C70" s="2"/>
      <c r="D70" s="392"/>
      <c r="E70" s="2"/>
      <c r="F70" s="392"/>
      <c r="G70" s="2"/>
      <c r="H70" s="392"/>
      <c r="I70" s="314"/>
      <c r="J70" s="314"/>
      <c r="K70" s="1480"/>
      <c r="L70" s="1014"/>
      <c r="M70" s="1516"/>
      <c r="N70" s="1533"/>
      <c r="O70" s="1516"/>
      <c r="P70" s="1516"/>
      <c r="Q70" s="1014"/>
      <c r="R70" s="1014"/>
      <c r="S70" s="1014"/>
      <c r="T70" s="1147"/>
      <c r="U70" s="1147"/>
      <c r="V70" s="1147"/>
      <c r="W70" s="1147"/>
      <c r="X70" s="1147"/>
    </row>
    <row r="71" spans="1:24" ht="15.75">
      <c r="A71" s="312"/>
      <c r="B71" s="492" t="s">
        <v>649</v>
      </c>
      <c r="C71" s="2"/>
      <c r="D71" s="392"/>
      <c r="E71" s="2"/>
      <c r="F71" s="392"/>
      <c r="G71" s="2"/>
      <c r="H71" s="392"/>
      <c r="I71" s="314"/>
      <c r="J71" s="314"/>
      <c r="K71" s="1480"/>
      <c r="L71" s="1014"/>
      <c r="M71" s="1516"/>
      <c r="N71" s="1533"/>
      <c r="O71" s="1516"/>
      <c r="P71" s="1516"/>
      <c r="Q71" s="1014"/>
      <c r="R71" s="1014"/>
      <c r="S71" s="1014"/>
      <c r="T71" s="1147"/>
      <c r="U71" s="1147"/>
      <c r="V71" s="1147"/>
      <c r="W71" s="1147"/>
      <c r="X71" s="1147"/>
    </row>
    <row r="72" spans="1:24">
      <c r="A72" s="316" t="s">
        <v>2416</v>
      </c>
      <c r="B72" s="312">
        <v>2411</v>
      </c>
      <c r="C72" s="2" t="s">
        <v>650</v>
      </c>
      <c r="D72" s="1563">
        <v>841070248.63999999</v>
      </c>
      <c r="E72" s="1564"/>
      <c r="F72" s="1626">
        <v>28912069.280000001</v>
      </c>
      <c r="G72" s="1564"/>
      <c r="H72" s="1626">
        <v>5033576.33</v>
      </c>
      <c r="I72" s="1567">
        <v>0</v>
      </c>
      <c r="J72" s="1627">
        <f t="shared" ref="J72:J80" si="5">D72+SUM(E72:F72)-SUM(G72:H72)+I72</f>
        <v>864948741.58999991</v>
      </c>
      <c r="K72" s="1480"/>
      <c r="L72" s="1014"/>
      <c r="M72" s="1516"/>
      <c r="N72" s="1533"/>
      <c r="O72" s="1516"/>
      <c r="P72" s="1516"/>
      <c r="Q72" s="1014"/>
      <c r="R72" s="1014"/>
      <c r="S72" s="1014"/>
      <c r="T72" s="1147"/>
      <c r="U72" s="1147"/>
      <c r="V72" s="1147"/>
      <c r="W72" s="1147"/>
      <c r="X72" s="1147"/>
    </row>
    <row r="73" spans="1:24">
      <c r="A73" s="316" t="s">
        <v>2420</v>
      </c>
      <c r="B73" s="493" t="s">
        <v>651</v>
      </c>
      <c r="C73" s="2" t="s">
        <v>652</v>
      </c>
      <c r="D73" s="1563">
        <v>6177195753.29</v>
      </c>
      <c r="E73" s="1568"/>
      <c r="F73" s="1626">
        <v>196141307.81999999</v>
      </c>
      <c r="G73" s="1568"/>
      <c r="H73" s="1626">
        <v>11192937.469999999</v>
      </c>
      <c r="I73" s="1567">
        <v>8041996.1700000763</v>
      </c>
      <c r="J73" s="495">
        <f t="shared" si="5"/>
        <v>6370186119.8099995</v>
      </c>
      <c r="K73" s="1480"/>
      <c r="L73" s="1014"/>
      <c r="M73" s="1516"/>
      <c r="N73" s="1533"/>
      <c r="O73" s="1516"/>
      <c r="P73" s="1516"/>
      <c r="Q73" s="1014"/>
      <c r="R73" s="1014"/>
      <c r="S73" s="1014"/>
      <c r="T73" s="1147"/>
      <c r="U73" s="1147"/>
      <c r="V73" s="1147"/>
      <c r="W73" s="1147"/>
      <c r="X73" s="1147"/>
    </row>
    <row r="74" spans="1:24">
      <c r="A74" s="316" t="s">
        <v>2423</v>
      </c>
      <c r="B74" s="493" t="s">
        <v>653</v>
      </c>
      <c r="C74" s="2" t="s">
        <v>654</v>
      </c>
      <c r="D74" s="1563">
        <v>2644989016.2600002</v>
      </c>
      <c r="E74" s="1568"/>
      <c r="F74" s="1626">
        <v>78169420.140000001</v>
      </c>
      <c r="G74" s="1568"/>
      <c r="H74" s="1626">
        <v>7282823.6900000004</v>
      </c>
      <c r="I74" s="1567">
        <v>0</v>
      </c>
      <c r="J74" s="495">
        <f t="shared" si="5"/>
        <v>2715875612.71</v>
      </c>
      <c r="K74" s="1480"/>
      <c r="L74" s="1014"/>
      <c r="M74" s="1516"/>
      <c r="N74" s="1533"/>
      <c r="O74" s="1516"/>
      <c r="P74" s="1516"/>
      <c r="Q74" s="1014"/>
      <c r="R74" s="1014"/>
      <c r="S74" s="1014"/>
      <c r="T74" s="1147"/>
      <c r="U74" s="1147"/>
      <c r="V74" s="1147"/>
      <c r="W74" s="1147"/>
      <c r="X74" s="1147"/>
    </row>
    <row r="75" spans="1:24">
      <c r="A75" s="316" t="s">
        <v>2426</v>
      </c>
      <c r="B75" s="493" t="s">
        <v>655</v>
      </c>
      <c r="C75" s="2" t="s">
        <v>656</v>
      </c>
      <c r="D75" s="1563">
        <v>1269182230.4100001</v>
      </c>
      <c r="E75" s="1568"/>
      <c r="F75" s="1626">
        <v>53628151.68</v>
      </c>
      <c r="G75" s="1568"/>
      <c r="H75" s="1626">
        <v>610221.93999999994</v>
      </c>
      <c r="I75" s="1567">
        <v>0</v>
      </c>
      <c r="J75" s="495">
        <f t="shared" si="5"/>
        <v>1322200160.1500001</v>
      </c>
      <c r="K75" s="1480"/>
      <c r="L75" s="1014"/>
      <c r="M75" s="1516"/>
      <c r="N75" s="1533"/>
      <c r="O75" s="1516"/>
      <c r="P75" s="1516"/>
      <c r="Q75" s="1014"/>
      <c r="R75" s="1014"/>
      <c r="S75" s="1014"/>
      <c r="T75" s="1147"/>
      <c r="U75" s="1147"/>
      <c r="V75" s="1147"/>
      <c r="W75" s="1147"/>
      <c r="X75" s="1147"/>
    </row>
    <row r="76" spans="1:24">
      <c r="A76" s="316" t="s">
        <v>1849</v>
      </c>
      <c r="B76" s="493" t="s">
        <v>657</v>
      </c>
      <c r="C76" s="2" t="s">
        <v>658</v>
      </c>
      <c r="D76" s="1563">
        <v>5020231.43</v>
      </c>
      <c r="E76" s="1568"/>
      <c r="F76" s="1626">
        <v>7.49</v>
      </c>
      <c r="G76" s="1568"/>
      <c r="H76" s="1626">
        <v>0</v>
      </c>
      <c r="I76" s="1567">
        <v>0</v>
      </c>
      <c r="J76" s="495">
        <f t="shared" si="5"/>
        <v>5020238.92</v>
      </c>
      <c r="K76" s="1480"/>
      <c r="L76" s="1014"/>
      <c r="M76" s="1516"/>
      <c r="N76" s="1533"/>
      <c r="O76" s="1516"/>
      <c r="P76" s="1516"/>
      <c r="Q76" s="1014"/>
      <c r="R76" s="1014"/>
      <c r="S76" s="1014"/>
      <c r="T76" s="1147"/>
      <c r="U76" s="1147"/>
      <c r="V76" s="1147"/>
      <c r="W76" s="1147"/>
      <c r="X76" s="1147"/>
    </row>
    <row r="77" spans="1:24">
      <c r="A77" s="316" t="s">
        <v>1851</v>
      </c>
      <c r="B77" s="493" t="s">
        <v>659</v>
      </c>
      <c r="C77" s="2" t="s">
        <v>660</v>
      </c>
      <c r="D77" s="1563">
        <v>0</v>
      </c>
      <c r="E77" s="1568"/>
      <c r="F77" s="1626">
        <v>0</v>
      </c>
      <c r="G77" s="1568"/>
      <c r="H77" s="1626">
        <v>0</v>
      </c>
      <c r="I77" s="1567">
        <v>0</v>
      </c>
      <c r="J77" s="495">
        <f t="shared" si="5"/>
        <v>0</v>
      </c>
      <c r="K77" s="1480"/>
      <c r="L77" s="1014"/>
      <c r="M77" s="1516"/>
      <c r="N77" s="1533"/>
      <c r="O77" s="1516"/>
      <c r="P77" s="1516"/>
      <c r="Q77" s="1014"/>
      <c r="R77" s="1014"/>
      <c r="S77" s="1014"/>
      <c r="T77" s="1147"/>
      <c r="U77" s="1147"/>
      <c r="V77" s="1147"/>
      <c r="W77" s="1147"/>
      <c r="X77" s="1147"/>
    </row>
    <row r="78" spans="1:24">
      <c r="A78" s="316" t="s">
        <v>1852</v>
      </c>
      <c r="B78" s="493" t="s">
        <v>661</v>
      </c>
      <c r="C78" s="2" t="s">
        <v>662</v>
      </c>
      <c r="D78" s="1563">
        <v>1225490088.4000001</v>
      </c>
      <c r="E78" s="1568"/>
      <c r="F78" s="1626">
        <v>179128189.02000001</v>
      </c>
      <c r="G78" s="1568"/>
      <c r="H78" s="1626">
        <v>828128.15</v>
      </c>
      <c r="I78" s="1567">
        <v>0</v>
      </c>
      <c r="J78" s="495">
        <f t="shared" si="5"/>
        <v>1403790149.27</v>
      </c>
      <c r="K78" s="1480"/>
      <c r="L78" s="1014"/>
      <c r="M78" s="1516"/>
      <c r="N78" s="1533"/>
      <c r="O78" s="1516"/>
      <c r="P78" s="1516"/>
      <c r="Q78" s="1014"/>
      <c r="R78" s="1014"/>
      <c r="S78" s="1014"/>
      <c r="T78" s="1147"/>
      <c r="U78" s="1147"/>
      <c r="V78" s="1147"/>
      <c r="W78" s="1147"/>
      <c r="X78" s="1147"/>
    </row>
    <row r="79" spans="1:24">
      <c r="A79" s="316" t="s">
        <v>1856</v>
      </c>
      <c r="B79" s="493" t="s">
        <v>663</v>
      </c>
      <c r="C79" s="2" t="s">
        <v>664</v>
      </c>
      <c r="D79" s="1563">
        <v>0</v>
      </c>
      <c r="E79" s="1568"/>
      <c r="F79" s="1626">
        <v>0</v>
      </c>
      <c r="G79" s="1568"/>
      <c r="H79" s="1626">
        <v>0</v>
      </c>
      <c r="I79" s="1567">
        <v>0</v>
      </c>
      <c r="J79" s="495">
        <f t="shared" si="5"/>
        <v>0</v>
      </c>
      <c r="K79" s="1480"/>
      <c r="L79" s="1014"/>
      <c r="M79" s="1516"/>
      <c r="N79" s="1533"/>
      <c r="O79" s="1516"/>
      <c r="P79" s="1516"/>
      <c r="Q79" s="1014"/>
      <c r="R79" s="1014"/>
      <c r="S79" s="1014"/>
      <c r="T79" s="1147"/>
      <c r="U79" s="1147"/>
      <c r="V79" s="1147"/>
      <c r="W79" s="1147"/>
      <c r="X79" s="1147"/>
    </row>
    <row r="80" spans="1:24">
      <c r="A80" s="316" t="s">
        <v>1858</v>
      </c>
      <c r="B80" s="493" t="s">
        <v>665</v>
      </c>
      <c r="C80" s="2" t="s">
        <v>666</v>
      </c>
      <c r="D80" s="1563">
        <v>2089312277.3700001</v>
      </c>
      <c r="E80" s="1568"/>
      <c r="F80" s="1626">
        <v>43776226.700000003</v>
      </c>
      <c r="G80" s="1568"/>
      <c r="H80" s="1626">
        <v>227.37</v>
      </c>
      <c r="I80" s="1567">
        <v>0</v>
      </c>
      <c r="J80" s="495">
        <f t="shared" si="5"/>
        <v>2133088276.7000003</v>
      </c>
      <c r="K80" s="1480"/>
      <c r="L80" s="1014"/>
      <c r="M80" s="1516"/>
      <c r="N80" s="1533"/>
      <c r="O80" s="1516"/>
      <c r="P80" s="1516"/>
      <c r="Q80" s="1014"/>
      <c r="R80" s="1014"/>
      <c r="S80" s="1014"/>
      <c r="T80" s="1147"/>
      <c r="U80" s="1147"/>
      <c r="V80" s="1147"/>
      <c r="W80" s="1147"/>
      <c r="X80" s="1147"/>
    </row>
    <row r="81" spans="1:25" ht="15.75">
      <c r="A81" s="316" t="s">
        <v>2439</v>
      </c>
      <c r="B81" s="492" t="s">
        <v>667</v>
      </c>
      <c r="C81" s="2"/>
      <c r="D81" s="496">
        <f t="shared" ref="D81:J81" si="6">SUM(D72:D80)</f>
        <v>14252259845.800001</v>
      </c>
      <c r="E81" s="497">
        <f t="shared" si="6"/>
        <v>0</v>
      </c>
      <c r="F81" s="497">
        <f t="shared" si="6"/>
        <v>579755372.13000011</v>
      </c>
      <c r="G81" s="497">
        <f t="shared" si="6"/>
        <v>0</v>
      </c>
      <c r="H81" s="497">
        <f t="shared" si="6"/>
        <v>24947914.949999999</v>
      </c>
      <c r="I81" s="497">
        <f t="shared" si="6"/>
        <v>8041996.1700000763</v>
      </c>
      <c r="J81" s="497">
        <f t="shared" si="6"/>
        <v>14815109299.150002</v>
      </c>
      <c r="K81" s="1480"/>
      <c r="L81" s="1014"/>
      <c r="M81" s="1516"/>
      <c r="N81" s="1533"/>
      <c r="O81" s="1516"/>
      <c r="P81" s="1516"/>
      <c r="Q81" s="1014"/>
      <c r="R81" s="1014"/>
      <c r="S81" s="1014"/>
      <c r="T81" s="1147"/>
      <c r="U81" s="1147"/>
      <c r="V81" s="1147"/>
      <c r="W81" s="1147"/>
      <c r="X81" s="1147"/>
    </row>
    <row r="82" spans="1:25">
      <c r="A82" s="312"/>
      <c r="B82" s="312"/>
      <c r="C82" s="2"/>
      <c r="D82" s="392"/>
      <c r="E82" s="2"/>
      <c r="F82" s="392"/>
      <c r="G82" s="2"/>
      <c r="H82" s="392"/>
      <c r="I82" s="314"/>
      <c r="J82" s="314"/>
      <c r="K82" s="1480"/>
      <c r="L82" s="1014"/>
      <c r="M82" s="1516"/>
      <c r="N82" s="1533"/>
      <c r="O82" s="1516"/>
      <c r="P82" s="1516"/>
      <c r="Q82" s="1014"/>
      <c r="R82" s="1014"/>
      <c r="S82" s="1014"/>
      <c r="T82" s="1147"/>
      <c r="U82" s="1147"/>
      <c r="V82" s="1147"/>
      <c r="W82" s="1147"/>
      <c r="X82" s="1147"/>
    </row>
    <row r="83" spans="1:25" ht="15.75">
      <c r="A83" s="312"/>
      <c r="B83" s="492" t="s">
        <v>668</v>
      </c>
      <c r="C83" s="2"/>
      <c r="D83" s="392"/>
      <c r="E83" s="2"/>
      <c r="F83" s="392"/>
      <c r="G83" s="2"/>
      <c r="H83" s="392"/>
      <c r="I83" s="314"/>
      <c r="J83" s="314"/>
      <c r="K83" s="1480"/>
      <c r="L83" s="1014"/>
      <c r="M83" s="1516"/>
      <c r="N83" s="1533"/>
      <c r="O83" s="1516"/>
      <c r="P83" s="1516"/>
      <c r="Q83" s="1014"/>
      <c r="R83" s="1014"/>
      <c r="S83" s="1014"/>
      <c r="T83" s="1147"/>
      <c r="U83" s="1147"/>
      <c r="V83" s="1147"/>
      <c r="W83" s="1147"/>
      <c r="X83" s="1147"/>
    </row>
    <row r="84" spans="1:25">
      <c r="A84" s="316" t="s">
        <v>2442</v>
      </c>
      <c r="B84" s="493" t="s">
        <v>669</v>
      </c>
      <c r="C84" s="2" t="s">
        <v>670</v>
      </c>
      <c r="D84" s="1563">
        <v>25313785.859999999</v>
      </c>
      <c r="E84" s="1564"/>
      <c r="F84" s="1626">
        <v>0</v>
      </c>
      <c r="G84" s="1564"/>
      <c r="H84" s="1565">
        <v>0</v>
      </c>
      <c r="I84" s="1567">
        <v>-3788203.3500000015</v>
      </c>
      <c r="J84" s="494">
        <f>D84+SUM(E84:F84)-SUM(G84:H84)+I84</f>
        <v>21525582.509999998</v>
      </c>
      <c r="K84" s="1480"/>
      <c r="L84" s="1014"/>
      <c r="M84" s="1516"/>
      <c r="N84" s="1026"/>
      <c r="O84" s="1026"/>
      <c r="P84" s="1014"/>
      <c r="Q84" s="1014"/>
      <c r="R84" s="1014"/>
      <c r="S84" s="1147"/>
      <c r="T84" s="1147"/>
      <c r="U84" s="1147"/>
      <c r="V84" s="1147"/>
      <c r="W84" s="1147"/>
      <c r="X84" s="1147"/>
    </row>
    <row r="85" spans="1:25">
      <c r="A85" s="316" t="s">
        <v>2444</v>
      </c>
      <c r="B85" s="493" t="s">
        <v>671</v>
      </c>
      <c r="C85" s="2" t="s">
        <v>672</v>
      </c>
      <c r="D85" s="1563">
        <v>194260877.86000001</v>
      </c>
      <c r="E85" s="1568"/>
      <c r="F85" s="1626">
        <v>16967175.329999998</v>
      </c>
      <c r="G85" s="1568"/>
      <c r="H85" s="1565">
        <v>2170940.56</v>
      </c>
      <c r="I85" s="1567">
        <v>3998389.6100000143</v>
      </c>
      <c r="J85" s="1423">
        <f>D85+SUM(E85:F85)-SUM(G85:H85)+I85</f>
        <v>213055502.24000001</v>
      </c>
      <c r="K85" s="1480"/>
      <c r="L85" s="1014"/>
      <c r="M85" s="1516"/>
      <c r="N85" s="1014"/>
      <c r="O85" s="1480"/>
      <c r="P85" s="1147"/>
      <c r="Q85" s="1014"/>
      <c r="R85" s="1014"/>
      <c r="S85" s="1147"/>
      <c r="T85" s="1147"/>
      <c r="U85" s="1516"/>
      <c r="V85" s="1147"/>
      <c r="W85" s="1147"/>
      <c r="X85" s="1746"/>
      <c r="Y85" s="1482"/>
    </row>
    <row r="86" spans="1:25">
      <c r="A86" s="316" t="s">
        <v>2447</v>
      </c>
      <c r="B86" s="493" t="s">
        <v>673</v>
      </c>
      <c r="C86" s="2" t="s">
        <v>674</v>
      </c>
      <c r="D86" s="1563">
        <v>846126552.67000008</v>
      </c>
      <c r="E86" s="1568"/>
      <c r="F86" s="1626">
        <v>8127893.6600000001</v>
      </c>
      <c r="G86" s="1568"/>
      <c r="H86" s="1565">
        <v>0</v>
      </c>
      <c r="I86" s="1567">
        <v>3577222.8600000143</v>
      </c>
      <c r="J86" s="495">
        <f>D86+SUM(E86:F86)-SUM(G86:H86)+I86</f>
        <v>857831669.19000006</v>
      </c>
      <c r="K86" s="1480"/>
      <c r="L86" s="1014"/>
      <c r="M86" s="1516"/>
      <c r="N86" s="1014"/>
      <c r="O86" s="1480"/>
      <c r="P86" s="1147"/>
      <c r="Q86" s="1014"/>
      <c r="R86" s="1014"/>
      <c r="S86" s="1147"/>
      <c r="T86" s="1147"/>
      <c r="U86" s="1516"/>
      <c r="V86" s="1147"/>
      <c r="W86" s="1147"/>
      <c r="X86" s="1746"/>
      <c r="Y86" s="1482"/>
    </row>
    <row r="87" spans="1:25" ht="15.75">
      <c r="A87" s="316" t="s">
        <v>2450</v>
      </c>
      <c r="B87" s="492" t="s">
        <v>675</v>
      </c>
      <c r="C87" s="2"/>
      <c r="D87" s="496">
        <f t="shared" ref="D87:J87" si="7">SUM(D84:D86)</f>
        <v>1065701216.3900001</v>
      </c>
      <c r="E87" s="497">
        <f t="shared" si="7"/>
        <v>0</v>
      </c>
      <c r="F87" s="497">
        <f t="shared" si="7"/>
        <v>25095068.989999998</v>
      </c>
      <c r="G87" s="497">
        <f t="shared" si="7"/>
        <v>0</v>
      </c>
      <c r="H87" s="497">
        <f t="shared" si="7"/>
        <v>2170940.56</v>
      </c>
      <c r="I87" s="497">
        <f t="shared" si="7"/>
        <v>3787409.1200000271</v>
      </c>
      <c r="J87" s="497">
        <f t="shared" si="7"/>
        <v>1092412753.9400001</v>
      </c>
      <c r="K87" s="1480"/>
      <c r="L87" s="1014"/>
      <c r="M87" s="1516"/>
      <c r="N87" s="1533"/>
      <c r="O87" s="1516"/>
      <c r="P87" s="1516"/>
      <c r="Q87" s="1014"/>
      <c r="R87" s="1014"/>
      <c r="S87" s="1014"/>
      <c r="T87" s="1147"/>
      <c r="U87" s="1147"/>
      <c r="V87" s="1147"/>
      <c r="W87" s="1147"/>
      <c r="X87" s="1147"/>
    </row>
    <row r="88" spans="1:25">
      <c r="A88" s="312"/>
      <c r="B88" s="312"/>
      <c r="C88" s="2"/>
      <c r="D88" s="392"/>
      <c r="E88" s="2"/>
      <c r="F88" s="392"/>
      <c r="G88" s="2"/>
      <c r="H88" s="392"/>
      <c r="I88" s="314"/>
      <c r="J88" s="314"/>
      <c r="K88" s="1480"/>
      <c r="L88" s="1014"/>
      <c r="M88" s="1516"/>
      <c r="N88" s="1533"/>
      <c r="O88" s="1516"/>
      <c r="P88" s="1516"/>
      <c r="Q88" s="1014"/>
      <c r="R88" s="1014"/>
      <c r="S88" s="1014"/>
      <c r="T88" s="1147"/>
      <c r="U88" s="1147"/>
      <c r="V88" s="1147"/>
      <c r="W88" s="1147"/>
      <c r="X88" s="1147"/>
    </row>
    <row r="89" spans="1:25">
      <c r="A89" s="312"/>
      <c r="B89" s="312"/>
      <c r="C89" s="2"/>
      <c r="D89" s="392"/>
      <c r="E89" s="2"/>
      <c r="F89" s="392"/>
      <c r="G89" s="2"/>
      <c r="H89" s="392"/>
      <c r="I89" s="314"/>
      <c r="J89" s="314"/>
      <c r="K89" s="1480"/>
      <c r="L89" s="1014"/>
      <c r="M89" s="1516"/>
      <c r="N89" s="1534"/>
      <c r="O89" s="1887"/>
      <c r="P89" s="1887"/>
      <c r="Q89" s="1014"/>
      <c r="R89" s="1014"/>
      <c r="S89" s="1014"/>
      <c r="T89" s="1147"/>
      <c r="U89" s="1147"/>
      <c r="V89" s="1147"/>
      <c r="W89" s="1147"/>
      <c r="X89" s="1147"/>
    </row>
    <row r="90" spans="1:25" ht="15.75">
      <c r="A90" s="316" t="s">
        <v>2452</v>
      </c>
      <c r="B90" s="492" t="s">
        <v>676</v>
      </c>
      <c r="C90" s="2"/>
      <c r="D90" s="496">
        <f t="shared" ref="D90:J90" si="8">D35+D49+D69+D81+D87</f>
        <v>29233241068.82</v>
      </c>
      <c r="E90" s="497">
        <f t="shared" si="8"/>
        <v>0</v>
      </c>
      <c r="F90" s="497">
        <f t="shared" si="8"/>
        <v>1281997787.1500001</v>
      </c>
      <c r="G90" s="497">
        <f t="shared" si="8"/>
        <v>0</v>
      </c>
      <c r="H90" s="497">
        <f t="shared" si="8"/>
        <v>203866031.89000002</v>
      </c>
      <c r="I90" s="497">
        <f t="shared" si="8"/>
        <v>-147284991.7099987</v>
      </c>
      <c r="J90" s="497">
        <f t="shared" si="8"/>
        <v>30164087832.369999</v>
      </c>
      <c r="K90" s="1480"/>
      <c r="L90" s="1014"/>
      <c r="M90" s="1888"/>
      <c r="N90" s="1534"/>
      <c r="O90" s="1887"/>
      <c r="P90" s="1887"/>
      <c r="Q90" s="1014"/>
      <c r="R90" s="1014"/>
      <c r="S90" s="1014"/>
      <c r="T90" s="1147"/>
      <c r="U90" s="1147"/>
      <c r="V90" s="1147"/>
      <c r="W90" s="1147"/>
      <c r="X90" s="1147"/>
    </row>
    <row r="91" spans="1:25">
      <c r="A91" s="312"/>
      <c r="B91" s="312"/>
      <c r="C91" s="2"/>
      <c r="D91" s="392"/>
      <c r="E91" s="2"/>
      <c r="F91" s="392"/>
      <c r="G91" s="2"/>
      <c r="H91" s="392"/>
      <c r="I91" s="314"/>
      <c r="J91" s="314"/>
      <c r="K91" s="1480"/>
      <c r="L91" s="1014"/>
      <c r="M91" s="1516"/>
      <c r="N91" s="1014"/>
      <c r="O91" s="1887"/>
      <c r="P91" s="1887"/>
      <c r="Q91" s="1014"/>
      <c r="R91" s="1014"/>
      <c r="S91" s="1014"/>
      <c r="T91" s="1147"/>
      <c r="U91" s="1147"/>
      <c r="V91" s="1147"/>
      <c r="W91" s="1147"/>
      <c r="X91" s="1147"/>
    </row>
    <row r="92" spans="1:25">
      <c r="A92" s="316" t="s">
        <v>1575</v>
      </c>
      <c r="B92" s="312" t="s">
        <v>677</v>
      </c>
      <c r="C92" s="2"/>
      <c r="D92" s="1563">
        <v>0</v>
      </c>
      <c r="E92" s="1564"/>
      <c r="F92" s="1565">
        <v>0</v>
      </c>
      <c r="G92" s="1564"/>
      <c r="H92" s="1565">
        <v>0</v>
      </c>
      <c r="I92" s="1567">
        <v>0</v>
      </c>
      <c r="J92" s="494">
        <f t="shared" ref="J92:J99" si="9">D92+SUM(E92:F92)-SUM(G92:H92)+I92</f>
        <v>0</v>
      </c>
      <c r="K92" s="1480"/>
      <c r="L92" s="1014"/>
      <c r="M92" s="1516"/>
      <c r="N92" s="1014"/>
      <c r="O92" s="1887"/>
      <c r="P92" s="1887"/>
      <c r="Q92" s="1147"/>
      <c r="R92" s="1147"/>
      <c r="S92" s="1014"/>
      <c r="T92" s="1147"/>
      <c r="U92" s="1147"/>
      <c r="V92" s="1147"/>
      <c r="W92" s="1147"/>
      <c r="X92" s="1147"/>
    </row>
    <row r="93" spans="1:25">
      <c r="A93" s="316" t="s">
        <v>786</v>
      </c>
      <c r="B93" s="312" t="s">
        <v>678</v>
      </c>
      <c r="C93" s="2"/>
      <c r="D93" s="1563">
        <v>0</v>
      </c>
      <c r="E93" s="1564"/>
      <c r="F93" s="1565">
        <v>0</v>
      </c>
      <c r="G93" s="1564"/>
      <c r="H93" s="1565">
        <v>0</v>
      </c>
      <c r="I93" s="1567">
        <v>0</v>
      </c>
      <c r="J93" s="1423">
        <f t="shared" si="9"/>
        <v>0</v>
      </c>
      <c r="K93" s="1480"/>
      <c r="L93" s="1014"/>
      <c r="M93" s="1516"/>
      <c r="N93" s="1014"/>
      <c r="O93" s="1887"/>
      <c r="P93" s="1887"/>
      <c r="Q93" s="1014"/>
      <c r="R93" s="1014"/>
      <c r="S93" s="1014"/>
      <c r="T93" s="1147"/>
      <c r="U93" s="1147"/>
      <c r="V93" s="1147"/>
      <c r="W93" s="1147"/>
      <c r="X93" s="1147"/>
    </row>
    <row r="94" spans="1:25">
      <c r="A94" s="316" t="s">
        <v>2134</v>
      </c>
      <c r="B94" s="312" t="s">
        <v>679</v>
      </c>
      <c r="C94" s="2"/>
      <c r="D94" s="1563">
        <v>699165640.73000002</v>
      </c>
      <c r="E94" s="1568"/>
      <c r="F94" s="1565">
        <v>-84914722.409999996</v>
      </c>
      <c r="G94" s="1568"/>
      <c r="H94" s="1565">
        <v>0</v>
      </c>
      <c r="I94" s="1567">
        <v>148138945.59000003</v>
      </c>
      <c r="J94" s="1423">
        <f t="shared" si="9"/>
        <v>762389863.91000009</v>
      </c>
      <c r="K94" s="1480"/>
      <c r="L94" s="1014"/>
      <c r="M94" s="1516"/>
      <c r="N94" s="1533"/>
      <c r="O94" s="1516"/>
      <c r="P94" s="1480"/>
      <c r="Q94" s="1014"/>
      <c r="R94" s="1014"/>
      <c r="S94" s="1014"/>
      <c r="T94" s="1147"/>
      <c r="U94" s="1147"/>
      <c r="V94" s="1147"/>
      <c r="W94" s="1147"/>
      <c r="X94" s="1147"/>
    </row>
    <row r="95" spans="1:25">
      <c r="A95" s="316" t="s">
        <v>1580</v>
      </c>
      <c r="B95" s="312" t="s">
        <v>680</v>
      </c>
      <c r="C95" s="2"/>
      <c r="D95" s="1563">
        <v>0</v>
      </c>
      <c r="E95" s="1568"/>
      <c r="F95" s="1565">
        <v>0</v>
      </c>
      <c r="G95" s="1568"/>
      <c r="H95" s="1565">
        <v>0</v>
      </c>
      <c r="I95" s="1567">
        <v>0</v>
      </c>
      <c r="J95" s="1423">
        <f t="shared" si="9"/>
        <v>0</v>
      </c>
      <c r="K95" s="1480"/>
      <c r="L95" s="1014"/>
      <c r="M95" s="1516"/>
      <c r="N95" s="1533"/>
      <c r="O95" s="1516"/>
      <c r="P95" s="1480"/>
      <c r="Q95" s="1014"/>
      <c r="R95" s="1014"/>
      <c r="S95" s="1014"/>
      <c r="T95" s="1147"/>
      <c r="U95" s="1147"/>
      <c r="V95" s="1147"/>
      <c r="W95" s="1147"/>
      <c r="X95" s="1147"/>
    </row>
    <row r="96" spans="1:25">
      <c r="A96" s="316" t="s">
        <v>1582</v>
      </c>
      <c r="B96" s="312"/>
      <c r="C96" s="2" t="s">
        <v>681</v>
      </c>
      <c r="D96" s="1563">
        <v>0</v>
      </c>
      <c r="E96" s="1568"/>
      <c r="F96" s="1565">
        <v>0</v>
      </c>
      <c r="G96" s="1568"/>
      <c r="H96" s="1565">
        <v>0</v>
      </c>
      <c r="I96" s="1567">
        <v>0</v>
      </c>
      <c r="J96" s="1423">
        <f t="shared" si="9"/>
        <v>0</v>
      </c>
      <c r="K96" s="1480"/>
      <c r="L96" s="1014"/>
      <c r="M96" s="1516"/>
      <c r="N96" s="1533"/>
      <c r="O96" s="1516"/>
      <c r="P96" s="1480"/>
      <c r="Q96" s="1014"/>
      <c r="R96" s="1014"/>
      <c r="S96" s="1014"/>
      <c r="T96" s="1147"/>
      <c r="U96" s="1147"/>
      <c r="V96" s="1147"/>
      <c r="W96" s="1147"/>
      <c r="X96" s="1147"/>
    </row>
    <row r="97" spans="1:24">
      <c r="A97" s="316" t="s">
        <v>1584</v>
      </c>
      <c r="B97" s="312"/>
      <c r="C97" s="2" t="s">
        <v>682</v>
      </c>
      <c r="D97" s="1563">
        <v>0</v>
      </c>
      <c r="E97" s="1568"/>
      <c r="F97" s="1565">
        <v>0</v>
      </c>
      <c r="G97" s="1568"/>
      <c r="H97" s="1565">
        <v>0</v>
      </c>
      <c r="I97" s="1567">
        <v>0</v>
      </c>
      <c r="J97" s="1423">
        <f t="shared" si="9"/>
        <v>0</v>
      </c>
      <c r="K97" s="1480"/>
      <c r="L97" s="1014"/>
      <c r="M97" s="1516"/>
      <c r="N97" s="1533"/>
      <c r="O97" s="1516"/>
      <c r="P97" s="1480"/>
      <c r="Q97" s="1014"/>
      <c r="R97" s="1014"/>
      <c r="S97" s="1014"/>
      <c r="T97" s="1147"/>
      <c r="U97" s="1147"/>
      <c r="V97" s="1147"/>
      <c r="W97" s="1147"/>
      <c r="X97" s="1147"/>
    </row>
    <row r="98" spans="1:24">
      <c r="A98" s="316" t="s">
        <v>1587</v>
      </c>
      <c r="B98" s="312" t="s">
        <v>683</v>
      </c>
      <c r="C98" s="2"/>
      <c r="D98" s="1563">
        <v>-117274.87</v>
      </c>
      <c r="E98" s="1568"/>
      <c r="F98" s="1565">
        <v>0</v>
      </c>
      <c r="G98" s="1568"/>
      <c r="H98" s="1565">
        <v>0</v>
      </c>
      <c r="I98" s="1567">
        <v>151994308.09</v>
      </c>
      <c r="J98" s="1423">
        <f>D98+SUM(E98:F98)-SUM(G98:H98)+I98</f>
        <v>151877033.22</v>
      </c>
      <c r="K98" s="1480"/>
      <c r="L98" s="1014"/>
      <c r="M98" s="1516"/>
      <c r="N98" s="1533"/>
      <c r="O98" s="1516"/>
      <c r="P98" s="1516"/>
      <c r="Q98" s="1147"/>
      <c r="R98" s="1147"/>
      <c r="S98" s="1014"/>
      <c r="T98" s="1147"/>
      <c r="U98" s="1147"/>
      <c r="V98" s="1147"/>
      <c r="W98" s="1147"/>
      <c r="X98" s="1147"/>
    </row>
    <row r="99" spans="1:24">
      <c r="A99" s="316" t="s">
        <v>1863</v>
      </c>
      <c r="B99" s="312" t="s">
        <v>684</v>
      </c>
      <c r="C99" s="2"/>
      <c r="D99" s="1563">
        <v>0</v>
      </c>
      <c r="E99" s="1568"/>
      <c r="F99" s="1565">
        <v>0</v>
      </c>
      <c r="G99" s="1568"/>
      <c r="H99" s="1565">
        <v>0</v>
      </c>
      <c r="I99" s="1567">
        <v>0</v>
      </c>
      <c r="J99" s="495">
        <f t="shared" si="9"/>
        <v>0</v>
      </c>
      <c r="K99" s="1480"/>
      <c r="L99" s="1014"/>
      <c r="M99" s="1014"/>
      <c r="N99" s="1014"/>
      <c r="O99" s="1014"/>
      <c r="P99" s="1014"/>
      <c r="Q99" s="1014"/>
      <c r="R99" s="1014"/>
      <c r="S99" s="1014"/>
      <c r="T99" s="1147"/>
      <c r="U99" s="1147"/>
      <c r="V99" s="1147"/>
      <c r="W99" s="1147"/>
      <c r="X99" s="1147"/>
    </row>
    <row r="100" spans="1:24">
      <c r="A100" s="312"/>
      <c r="B100" s="312"/>
      <c r="C100" s="2"/>
      <c r="D100" s="495"/>
      <c r="E100" s="424"/>
      <c r="F100" s="495"/>
      <c r="G100" s="424"/>
      <c r="H100" s="495"/>
      <c r="I100" s="479"/>
      <c r="J100" s="495"/>
      <c r="K100" s="1480"/>
      <c r="L100" s="1014"/>
      <c r="M100" s="1014"/>
      <c r="N100" s="1014"/>
      <c r="O100" s="1014"/>
      <c r="P100" s="1014"/>
      <c r="Q100" s="1014"/>
      <c r="R100" s="1014"/>
      <c r="S100" s="1014"/>
      <c r="T100" s="1147"/>
      <c r="U100" s="1147"/>
      <c r="V100" s="1147"/>
      <c r="W100" s="1147"/>
      <c r="X100" s="1147"/>
    </row>
    <row r="101" spans="1:24">
      <c r="A101" s="312"/>
      <c r="B101" s="312"/>
      <c r="C101" s="2"/>
      <c r="D101" s="499"/>
      <c r="E101" s="421"/>
      <c r="F101" s="495"/>
      <c r="G101" s="424"/>
      <c r="H101" s="495"/>
      <c r="I101" s="458"/>
      <c r="J101" s="495"/>
      <c r="K101" s="1480"/>
      <c r="L101" s="1014"/>
      <c r="M101" s="1014"/>
      <c r="N101" s="1014"/>
      <c r="O101" s="1014"/>
      <c r="P101" s="1014"/>
      <c r="Q101" s="1014"/>
      <c r="R101" s="1014"/>
      <c r="S101" s="1014"/>
      <c r="T101" s="1147"/>
      <c r="U101" s="1147"/>
      <c r="V101" s="1147"/>
      <c r="W101" s="1147"/>
      <c r="X101" s="1147"/>
    </row>
    <row r="102" spans="1:24" ht="15.75">
      <c r="A102" s="318" t="s">
        <v>1865</v>
      </c>
      <c r="B102" s="992" t="s">
        <v>685</v>
      </c>
      <c r="C102" s="272"/>
      <c r="D102" s="500">
        <f t="shared" ref="D102:J102" si="10">D90+SUM(D92:D101)</f>
        <v>29932289434.68</v>
      </c>
      <c r="E102" s="501">
        <f t="shared" si="10"/>
        <v>0</v>
      </c>
      <c r="F102" s="496">
        <f t="shared" si="10"/>
        <v>1197083064.74</v>
      </c>
      <c r="G102" s="497">
        <f t="shared" si="10"/>
        <v>0</v>
      </c>
      <c r="H102" s="497">
        <f t="shared" si="10"/>
        <v>203866031.89000002</v>
      </c>
      <c r="I102" s="497">
        <f t="shared" si="10"/>
        <v>152848261.97000137</v>
      </c>
      <c r="J102" s="497">
        <f t="shared" si="10"/>
        <v>31078354729.5</v>
      </c>
      <c r="K102" s="1480"/>
      <c r="L102" s="1014"/>
      <c r="M102" s="1888"/>
      <c r="N102" s="1014"/>
      <c r="O102" s="1014"/>
      <c r="P102" s="1014"/>
      <c r="Q102" s="1014"/>
      <c r="R102" s="1014"/>
      <c r="S102" s="1014"/>
      <c r="T102" s="1147"/>
      <c r="U102" s="1147"/>
      <c r="V102" s="1147"/>
      <c r="W102" s="1147"/>
      <c r="X102" s="1147"/>
    </row>
    <row r="103" spans="1:24">
      <c r="A103" s="4" t="s">
        <v>1285</v>
      </c>
      <c r="B103" s="2"/>
      <c r="C103" s="2"/>
      <c r="D103" s="2"/>
      <c r="E103" s="2"/>
      <c r="F103" s="424"/>
      <c r="G103" s="2"/>
      <c r="H103" s="2"/>
      <c r="I103" s="2"/>
      <c r="J103" s="2"/>
      <c r="K103" s="1014"/>
      <c r="L103" s="1014"/>
      <c r="M103" s="1014"/>
      <c r="N103" s="1014"/>
      <c r="O103" s="1014"/>
      <c r="P103" s="1014"/>
      <c r="Q103" s="1014"/>
      <c r="R103" s="1014"/>
      <c r="S103" s="1014"/>
      <c r="T103" s="1147"/>
      <c r="U103" s="1147"/>
      <c r="V103" s="1147"/>
      <c r="W103" s="1147"/>
      <c r="X103" s="1147"/>
    </row>
    <row r="104" spans="1:24">
      <c r="A104" s="161">
        <v>24</v>
      </c>
      <c r="B104" s="161"/>
      <c r="C104" s="161"/>
      <c r="D104" s="436"/>
      <c r="E104" s="436"/>
      <c r="F104" s="436"/>
      <c r="G104" s="161"/>
      <c r="H104" s="161"/>
      <c r="I104" s="161"/>
      <c r="J104" s="161"/>
      <c r="K104" s="1014"/>
      <c r="L104" s="1014"/>
      <c r="M104" s="1516"/>
      <c r="N104" s="1014"/>
      <c r="O104" s="1014"/>
      <c r="P104" s="1014"/>
      <c r="Q104" s="1014"/>
      <c r="R104" s="1014"/>
      <c r="S104" s="1014"/>
      <c r="T104" s="1147"/>
      <c r="U104" s="1147"/>
      <c r="V104" s="1147"/>
      <c r="W104" s="1147"/>
      <c r="X104" s="1147"/>
    </row>
    <row r="105" spans="1:24">
      <c r="A105" s="2"/>
      <c r="B105" s="2"/>
      <c r="C105" s="161"/>
      <c r="D105" s="436"/>
      <c r="E105" s="436"/>
      <c r="F105" s="2"/>
      <c r="G105" s="161"/>
      <c r="H105" s="161"/>
      <c r="I105" s="161"/>
      <c r="J105" s="161"/>
      <c r="K105" s="1014"/>
      <c r="L105" s="1515"/>
      <c r="M105" s="1887"/>
      <c r="N105" s="1014"/>
      <c r="O105" s="1014"/>
      <c r="P105" s="1014"/>
      <c r="Q105" s="1014"/>
      <c r="R105" s="1014"/>
      <c r="S105" s="1014"/>
      <c r="T105" s="1147"/>
      <c r="U105" s="1147"/>
      <c r="V105" s="1147"/>
      <c r="W105" s="1147"/>
      <c r="X105" s="1147"/>
    </row>
    <row r="106" spans="1:24">
      <c r="A106" s="2"/>
      <c r="B106" s="2"/>
      <c r="C106" s="2"/>
      <c r="D106" s="1534"/>
      <c r="E106" s="1534"/>
      <c r="F106" s="1534"/>
      <c r="G106" s="1014"/>
      <c r="H106" s="1014"/>
      <c r="I106" s="1014"/>
      <c r="J106" s="2"/>
      <c r="K106" s="1014"/>
      <c r="L106" s="1014"/>
      <c r="M106" s="1014"/>
      <c r="N106" s="1014"/>
      <c r="O106" s="1014"/>
      <c r="P106" s="1014"/>
      <c r="Q106" s="1014"/>
      <c r="R106" s="1014"/>
      <c r="S106" s="1014"/>
      <c r="T106" s="1147"/>
      <c r="U106" s="1147"/>
      <c r="V106" s="1147"/>
      <c r="W106" s="1147"/>
      <c r="X106" s="1147"/>
    </row>
    <row r="107" spans="1:24">
      <c r="A107" s="2"/>
      <c r="B107" s="2"/>
      <c r="C107" s="2"/>
      <c r="D107" s="1147"/>
      <c r="E107" s="1517"/>
      <c r="F107" s="1014"/>
      <c r="G107" s="1014"/>
      <c r="H107" s="1014"/>
      <c r="I107" s="1014"/>
      <c r="J107" s="1014"/>
      <c r="K107" s="1014"/>
      <c r="L107" s="1014"/>
      <c r="M107" s="1014"/>
      <c r="N107" s="1014"/>
      <c r="O107" s="1014"/>
      <c r="P107" s="1014"/>
      <c r="Q107" s="1014"/>
      <c r="R107" s="1014"/>
      <c r="S107" s="1014"/>
      <c r="T107" s="1147"/>
      <c r="U107" s="1147"/>
      <c r="V107" s="1147"/>
      <c r="W107" s="1147"/>
      <c r="X107" s="1147"/>
    </row>
    <row r="108" spans="1:24">
      <c r="A108" s="2"/>
      <c r="B108" s="2"/>
      <c r="C108" s="2"/>
      <c r="D108" s="2"/>
      <c r="E108" s="2"/>
      <c r="F108" s="2"/>
      <c r="G108" s="1014"/>
      <c r="H108" s="1014"/>
      <c r="I108" s="1014"/>
      <c r="J108" s="1014"/>
      <c r="K108" s="1014"/>
      <c r="L108" s="1014"/>
      <c r="M108" s="1014"/>
      <c r="N108" s="1014"/>
      <c r="O108" s="1014"/>
      <c r="P108" s="1014"/>
      <c r="Q108" s="1147"/>
      <c r="R108" s="1147"/>
      <c r="S108" s="1147"/>
      <c r="T108" s="1147"/>
      <c r="U108" s="1147"/>
      <c r="V108" s="1147"/>
      <c r="W108" s="1147"/>
      <c r="X108" s="1147"/>
    </row>
    <row r="109" spans="1:24">
      <c r="A109" s="2"/>
      <c r="B109" s="2"/>
      <c r="C109" s="2"/>
      <c r="D109" s="2"/>
      <c r="E109" s="2"/>
      <c r="F109" s="2"/>
      <c r="G109" s="1014"/>
      <c r="H109" s="1014"/>
      <c r="I109" s="1014"/>
      <c r="J109" s="1014"/>
      <c r="K109" s="1014"/>
      <c r="L109" s="1014"/>
      <c r="M109" s="1014"/>
      <c r="N109" s="1014"/>
      <c r="O109" s="1014"/>
      <c r="P109" s="1014"/>
      <c r="Q109" s="1147"/>
      <c r="R109" s="1147"/>
      <c r="S109" s="1147"/>
      <c r="T109" s="1147"/>
      <c r="U109" s="1147"/>
      <c r="V109" s="1147"/>
      <c r="W109" s="1147"/>
      <c r="X109" s="1147"/>
    </row>
    <row r="110" spans="1:24">
      <c r="A110" s="2"/>
      <c r="B110" s="2"/>
      <c r="C110" s="2"/>
      <c r="D110" s="2"/>
      <c r="E110" s="2"/>
      <c r="F110" s="2"/>
      <c r="G110" s="1014"/>
      <c r="H110" s="1014"/>
      <c r="I110" s="1014"/>
      <c r="J110" s="1014"/>
      <c r="K110" s="1014"/>
      <c r="L110" s="1014"/>
      <c r="M110" s="1014"/>
      <c r="N110" s="1014"/>
      <c r="O110" s="1516"/>
      <c r="P110" s="1516"/>
      <c r="Q110" s="1480"/>
      <c r="R110" s="1480"/>
      <c r="S110" s="1147"/>
      <c r="T110" s="1147"/>
      <c r="U110" s="1147"/>
      <c r="V110" s="1147"/>
      <c r="W110" s="1147"/>
      <c r="X110" s="1147"/>
    </row>
    <row r="111" spans="1:24">
      <c r="A111" s="2"/>
      <c r="B111" s="2"/>
      <c r="C111" s="2"/>
      <c r="D111" s="2"/>
      <c r="E111" s="2"/>
      <c r="F111" s="2"/>
      <c r="G111" s="1014"/>
      <c r="H111" s="1014"/>
      <c r="I111" s="1014"/>
      <c r="J111" s="1014"/>
      <c r="K111" s="1014"/>
      <c r="L111" s="1014"/>
      <c r="M111" s="1014"/>
      <c r="N111" s="1014"/>
      <c r="O111" s="1516"/>
      <c r="P111" s="1516"/>
      <c r="Q111" s="1480"/>
      <c r="R111" s="1480"/>
      <c r="S111" s="1147"/>
      <c r="T111" s="1147"/>
      <c r="U111" s="1147"/>
      <c r="V111" s="1147"/>
      <c r="W111" s="1147"/>
      <c r="X111" s="1147"/>
    </row>
    <row r="112" spans="1:24">
      <c r="A112" s="2"/>
      <c r="B112" s="2"/>
      <c r="C112" s="2"/>
      <c r="D112" s="2"/>
      <c r="E112" s="2"/>
      <c r="F112" s="2"/>
      <c r="G112" s="1014"/>
      <c r="H112" s="1014"/>
      <c r="I112" s="1014"/>
      <c r="J112" s="1014"/>
      <c r="K112" s="1014"/>
      <c r="L112" s="1014"/>
      <c r="M112" s="1014"/>
      <c r="N112" s="1014"/>
      <c r="O112" s="1014"/>
      <c r="P112" s="1014"/>
      <c r="Q112" s="1147"/>
      <c r="R112" s="1839"/>
      <c r="S112" s="1147"/>
      <c r="T112" s="1147"/>
      <c r="U112" s="1147"/>
      <c r="V112" s="1147"/>
      <c r="W112" s="1147"/>
      <c r="X112" s="1147"/>
    </row>
    <row r="113" spans="1:24">
      <c r="A113" s="2"/>
      <c r="B113" s="2"/>
      <c r="C113" s="2"/>
      <c r="D113" s="2"/>
      <c r="E113" s="2"/>
      <c r="F113" s="2"/>
      <c r="G113" s="2"/>
      <c r="H113" s="2"/>
      <c r="I113" s="2"/>
      <c r="J113" s="2"/>
      <c r="K113" s="1014"/>
      <c r="L113" s="1014"/>
      <c r="M113" s="1014"/>
      <c r="N113" s="1014"/>
      <c r="O113" s="1014"/>
      <c r="P113" s="1014"/>
      <c r="Q113" s="1147"/>
      <c r="R113" s="1147"/>
      <c r="S113" s="1147"/>
      <c r="T113" s="1147"/>
      <c r="U113" s="1147"/>
      <c r="V113" s="1147"/>
      <c r="W113" s="1147"/>
      <c r="X113" s="1147"/>
    </row>
    <row r="114" spans="1:24">
      <c r="A114" s="2"/>
      <c r="B114" s="2"/>
      <c r="C114" s="2"/>
      <c r="D114" s="2"/>
      <c r="E114" s="2"/>
      <c r="F114" s="2"/>
      <c r="G114" s="2"/>
      <c r="H114" s="2"/>
      <c r="I114" s="2"/>
      <c r="J114" s="2"/>
      <c r="K114" s="1014"/>
      <c r="L114" s="1014"/>
      <c r="M114" s="1014"/>
      <c r="N114" s="1014"/>
      <c r="O114" s="1516"/>
      <c r="P114" s="1516"/>
      <c r="Q114" s="1480"/>
      <c r="R114" s="1480"/>
      <c r="S114" s="1147"/>
      <c r="T114" s="1147"/>
      <c r="U114" s="1147"/>
      <c r="V114" s="1147"/>
      <c r="W114" s="1147"/>
      <c r="X114" s="1147"/>
    </row>
    <row r="115" spans="1:24">
      <c r="A115" s="2"/>
      <c r="B115" s="2"/>
      <c r="C115" s="2"/>
      <c r="D115" s="2"/>
      <c r="E115" s="2"/>
      <c r="F115" s="2"/>
      <c r="G115" s="2"/>
      <c r="H115" s="2"/>
      <c r="I115" s="2"/>
      <c r="J115" s="2"/>
      <c r="K115" s="1014"/>
      <c r="L115" s="1014"/>
      <c r="M115" s="1014"/>
      <c r="N115" s="1014"/>
      <c r="O115" s="1516"/>
      <c r="P115" s="1516"/>
      <c r="Q115" s="1480"/>
      <c r="R115" s="1480"/>
      <c r="S115" s="1147"/>
      <c r="T115" s="1147"/>
      <c r="U115" s="1147"/>
      <c r="V115" s="1147"/>
      <c r="W115" s="1147"/>
      <c r="X115" s="1147"/>
    </row>
    <row r="116" spans="1:24">
      <c r="A116" s="2"/>
      <c r="B116" s="2"/>
      <c r="C116" s="2"/>
      <c r="D116" s="2"/>
      <c r="E116" s="2"/>
      <c r="F116" s="2"/>
      <c r="G116" s="2"/>
      <c r="H116" s="2"/>
      <c r="I116" s="2"/>
      <c r="J116" s="2"/>
      <c r="K116" s="1014"/>
      <c r="L116" s="1014"/>
      <c r="M116" s="1014"/>
      <c r="N116" s="1014"/>
      <c r="O116" s="1516"/>
      <c r="P116" s="1516"/>
      <c r="Q116" s="1480"/>
      <c r="R116" s="1480"/>
      <c r="S116" s="1147"/>
      <c r="T116" s="1147"/>
      <c r="U116" s="1147"/>
      <c r="V116" s="1147"/>
      <c r="W116" s="1147"/>
      <c r="X116" s="1147"/>
    </row>
    <row r="117" spans="1:24">
      <c r="A117" s="2"/>
      <c r="B117" s="2"/>
      <c r="C117" s="2"/>
      <c r="D117" s="2"/>
      <c r="E117" s="2"/>
      <c r="F117" s="2"/>
      <c r="G117" s="2"/>
      <c r="H117" s="2"/>
      <c r="I117" s="2"/>
      <c r="J117" s="2"/>
      <c r="K117" s="1014"/>
      <c r="L117" s="1014"/>
      <c r="M117" s="1014"/>
      <c r="N117" s="1014"/>
      <c r="O117" s="1516"/>
      <c r="P117" s="1516"/>
      <c r="Q117" s="1480"/>
      <c r="R117" s="1480"/>
      <c r="S117" s="1147"/>
      <c r="T117" s="1147"/>
      <c r="U117" s="1147"/>
      <c r="V117" s="1147"/>
      <c r="W117" s="1147"/>
      <c r="X117" s="1147"/>
    </row>
    <row r="118" spans="1:24">
      <c r="A118" s="2"/>
      <c r="B118" s="2"/>
      <c r="C118" s="2"/>
      <c r="D118" s="2"/>
      <c r="E118" s="2"/>
      <c r="F118" s="2"/>
      <c r="G118" s="2"/>
      <c r="H118" s="2"/>
      <c r="I118" s="2"/>
      <c r="J118" s="2"/>
      <c r="K118" s="1014"/>
      <c r="L118" s="1014"/>
      <c r="M118" s="1014"/>
      <c r="N118" s="1014"/>
      <c r="O118" s="1516"/>
      <c r="P118" s="1516"/>
      <c r="Q118" s="1480"/>
      <c r="R118" s="1480"/>
      <c r="S118" s="1147"/>
      <c r="T118" s="1147"/>
      <c r="U118" s="1147"/>
      <c r="V118" s="1147"/>
      <c r="W118" s="1147"/>
      <c r="X118" s="1147"/>
    </row>
    <row r="119" spans="1:24">
      <c r="A119" s="2"/>
      <c r="B119" s="2"/>
      <c r="C119" s="2"/>
      <c r="D119" s="2"/>
      <c r="E119" s="2"/>
      <c r="F119" s="2"/>
      <c r="G119" s="2"/>
      <c r="H119" s="2"/>
      <c r="I119" s="2"/>
      <c r="J119" s="2"/>
      <c r="K119" s="1014"/>
      <c r="L119" s="1014"/>
      <c r="M119" s="1014"/>
      <c r="N119" s="1014"/>
      <c r="O119" s="1516"/>
      <c r="P119" s="1516"/>
      <c r="Q119" s="1480"/>
      <c r="R119" s="1480"/>
      <c r="S119" s="1147"/>
      <c r="T119" s="1147"/>
      <c r="U119" s="1147"/>
      <c r="V119" s="1147"/>
      <c r="W119" s="1147"/>
      <c r="X119" s="1147"/>
    </row>
    <row r="120" spans="1:24">
      <c r="A120" s="2"/>
      <c r="B120" s="2"/>
      <c r="C120" s="2"/>
      <c r="D120" s="2"/>
      <c r="E120" s="2"/>
      <c r="F120" s="2"/>
      <c r="G120" s="2"/>
      <c r="H120" s="2"/>
      <c r="I120" s="2"/>
      <c r="J120" s="2"/>
      <c r="K120" s="1014"/>
      <c r="L120" s="1014"/>
      <c r="M120" s="1014"/>
      <c r="N120" s="1014"/>
      <c r="O120" s="1516"/>
      <c r="P120" s="1516"/>
      <c r="Q120" s="1480"/>
      <c r="R120" s="1480"/>
      <c r="S120" s="1147"/>
      <c r="T120" s="1147"/>
      <c r="U120" s="1147"/>
      <c r="V120" s="1147"/>
      <c r="W120" s="1147"/>
      <c r="X120" s="1147"/>
    </row>
    <row r="121" spans="1:24">
      <c r="A121" s="2"/>
      <c r="B121" s="2"/>
      <c r="C121" s="2"/>
      <c r="D121" s="2"/>
      <c r="E121" s="2"/>
      <c r="F121" s="2"/>
      <c r="G121" s="2"/>
      <c r="H121" s="2"/>
      <c r="I121" s="2"/>
      <c r="J121" s="2"/>
      <c r="K121" s="1014"/>
      <c r="L121" s="1014"/>
      <c r="M121" s="1014"/>
      <c r="N121" s="1014"/>
      <c r="O121" s="1014"/>
      <c r="P121" s="1014"/>
      <c r="Q121" s="1147"/>
      <c r="R121" s="1839"/>
      <c r="S121" s="1147"/>
      <c r="T121" s="1147"/>
      <c r="U121" s="1147"/>
      <c r="V121" s="1147"/>
      <c r="W121" s="1147"/>
      <c r="X121" s="1147"/>
    </row>
    <row r="122" spans="1:24">
      <c r="A122" s="2"/>
      <c r="B122" s="2"/>
      <c r="C122" s="2"/>
      <c r="D122" s="2"/>
      <c r="E122" s="2"/>
      <c r="F122" s="2"/>
      <c r="G122" s="2"/>
      <c r="H122" s="2"/>
      <c r="I122" s="2"/>
      <c r="J122" s="2"/>
      <c r="K122" s="1014"/>
      <c r="L122" s="1014"/>
      <c r="M122" s="1014"/>
      <c r="N122" s="1014"/>
      <c r="O122" s="1014"/>
      <c r="P122" s="1014"/>
      <c r="Q122" s="1147"/>
      <c r="R122" s="1147"/>
      <c r="S122" s="1147"/>
      <c r="T122" s="1147"/>
      <c r="U122" s="1147"/>
      <c r="V122" s="1147"/>
      <c r="W122" s="1147"/>
      <c r="X122" s="1147"/>
    </row>
    <row r="123" spans="1:24">
      <c r="K123" s="1147"/>
      <c r="L123" s="1014"/>
      <c r="M123" s="1014"/>
      <c r="N123" s="1014"/>
      <c r="O123" s="1014"/>
      <c r="P123" s="1014"/>
      <c r="Q123" s="1147"/>
      <c r="R123" s="1147"/>
      <c r="S123" s="1147"/>
      <c r="T123" s="1147"/>
      <c r="U123" s="1147"/>
      <c r="V123" s="1147"/>
      <c r="W123" s="1147"/>
      <c r="X123" s="1147"/>
    </row>
    <row r="124" spans="1:24">
      <c r="K124" s="1147"/>
      <c r="L124" s="1014"/>
      <c r="M124" s="1014"/>
      <c r="N124" s="1014"/>
      <c r="O124" s="1014"/>
      <c r="P124" s="1014"/>
      <c r="Q124" s="1147"/>
      <c r="R124" s="1147"/>
      <c r="S124" s="1147"/>
      <c r="T124" s="1147"/>
      <c r="U124" s="1147"/>
      <c r="V124" s="1147"/>
      <c r="W124" s="1147"/>
      <c r="X124" s="1147"/>
    </row>
    <row r="125" spans="1:24">
      <c r="K125" s="1147"/>
      <c r="L125" s="1014"/>
      <c r="M125" s="1014"/>
      <c r="N125" s="1014"/>
      <c r="O125" s="1014"/>
      <c r="P125" s="1014"/>
      <c r="Q125" s="1147"/>
      <c r="R125" s="1147"/>
      <c r="S125" s="1147"/>
      <c r="T125" s="1147"/>
      <c r="U125" s="1147"/>
      <c r="V125" s="1147"/>
      <c r="W125" s="1147"/>
      <c r="X125" s="1147"/>
    </row>
    <row r="126" spans="1:24">
      <c r="K126" s="1147"/>
      <c r="L126" s="1014"/>
      <c r="M126" s="1014"/>
      <c r="N126" s="1014"/>
      <c r="O126" s="1014"/>
      <c r="P126" s="1014"/>
      <c r="Q126" s="1147"/>
      <c r="R126" s="1147"/>
      <c r="S126" s="1147"/>
      <c r="T126" s="1147"/>
      <c r="U126" s="1147"/>
      <c r="V126" s="1147"/>
      <c r="W126" s="1147"/>
      <c r="X126" s="1147"/>
    </row>
    <row r="127" spans="1:24">
      <c r="K127" s="1147"/>
      <c r="L127" s="1014"/>
      <c r="M127" s="1014"/>
      <c r="N127" s="1014"/>
      <c r="O127" s="1014"/>
      <c r="P127" s="1014"/>
      <c r="Q127" s="1147"/>
      <c r="R127" s="1147"/>
      <c r="S127" s="1147"/>
      <c r="T127" s="1147"/>
      <c r="U127" s="1147"/>
      <c r="V127" s="1147"/>
      <c r="W127" s="1147"/>
      <c r="X127" s="1147"/>
    </row>
    <row r="128" spans="1:24">
      <c r="K128" s="1147"/>
      <c r="L128" s="1014"/>
      <c r="M128" s="1014"/>
      <c r="N128" s="1014"/>
      <c r="O128" s="1014"/>
      <c r="P128" s="1014"/>
      <c r="Q128" s="1147"/>
      <c r="R128" s="1147"/>
      <c r="S128" s="1147"/>
      <c r="T128" s="1147"/>
      <c r="U128" s="1147"/>
      <c r="V128" s="1147"/>
      <c r="W128" s="1147"/>
      <c r="X128" s="1147"/>
    </row>
    <row r="129" spans="11:24">
      <c r="K129" s="1147"/>
      <c r="L129" s="1014"/>
      <c r="M129" s="1014"/>
      <c r="N129" s="1014"/>
      <c r="O129" s="1014"/>
      <c r="P129" s="1014"/>
      <c r="Q129" s="1147"/>
      <c r="R129" s="1147"/>
      <c r="S129" s="1147"/>
      <c r="T129" s="1147"/>
      <c r="U129" s="1147"/>
      <c r="V129" s="1147"/>
      <c r="W129" s="1147"/>
      <c r="X129" s="1147"/>
    </row>
    <row r="130" spans="11:24">
      <c r="K130" s="1147"/>
      <c r="L130" s="1014"/>
      <c r="M130" s="1014"/>
      <c r="N130" s="1014"/>
      <c r="O130" s="1014"/>
      <c r="P130" s="1014"/>
      <c r="Q130" s="1147"/>
      <c r="R130" s="1147"/>
      <c r="S130" s="1147"/>
      <c r="T130" s="1147"/>
      <c r="U130" s="1147"/>
      <c r="V130" s="1147"/>
      <c r="W130" s="1147"/>
      <c r="X130" s="1147"/>
    </row>
    <row r="131" spans="11:24">
      <c r="K131" s="1147"/>
      <c r="L131" s="1014"/>
      <c r="M131" s="1014"/>
      <c r="N131" s="1014"/>
      <c r="O131" s="1014"/>
      <c r="P131" s="1014"/>
      <c r="Q131" s="1147"/>
      <c r="R131" s="1147"/>
      <c r="S131" s="1147"/>
      <c r="T131" s="1147"/>
      <c r="U131" s="1147"/>
      <c r="V131" s="1147"/>
      <c r="W131" s="1147"/>
      <c r="X131" s="1147"/>
    </row>
    <row r="132" spans="11:24">
      <c r="K132" s="1147"/>
      <c r="L132" s="1014"/>
      <c r="M132" s="1014"/>
      <c r="N132" s="1014"/>
      <c r="O132" s="1014"/>
      <c r="P132" s="1014"/>
      <c r="Q132" s="1147"/>
      <c r="R132" s="1147"/>
      <c r="S132" s="1147"/>
      <c r="T132" s="1147"/>
      <c r="U132" s="1147"/>
      <c r="V132" s="1147"/>
      <c r="W132" s="1147"/>
      <c r="X132" s="1147"/>
    </row>
    <row r="133" spans="11:24">
      <c r="K133" s="1147"/>
      <c r="L133" s="1014"/>
      <c r="M133" s="1014"/>
      <c r="N133" s="1014"/>
      <c r="O133" s="1014"/>
      <c r="P133" s="1014"/>
      <c r="Q133" s="1147"/>
      <c r="R133" s="1147"/>
      <c r="S133" s="1147"/>
      <c r="T133" s="1147"/>
      <c r="U133" s="1147"/>
      <c r="V133" s="1147"/>
      <c r="W133" s="1147"/>
      <c r="X133" s="1147"/>
    </row>
    <row r="134" spans="11:24">
      <c r="K134" s="1147"/>
      <c r="L134" s="1014"/>
      <c r="M134" s="1014"/>
      <c r="N134" s="1014"/>
      <c r="O134" s="1014"/>
      <c r="P134" s="1014"/>
      <c r="Q134" s="1147"/>
      <c r="R134" s="1147"/>
      <c r="S134" s="1147"/>
      <c r="T134" s="1147"/>
      <c r="U134" s="1147"/>
      <c r="V134" s="1147"/>
      <c r="W134" s="1147"/>
      <c r="X134" s="1147"/>
    </row>
    <row r="135" spans="11:24">
      <c r="K135" s="1147"/>
      <c r="L135" s="1014"/>
      <c r="M135" s="1014"/>
      <c r="N135" s="1014"/>
      <c r="O135" s="1014"/>
      <c r="P135" s="1014"/>
      <c r="Q135" s="1147"/>
      <c r="R135" s="1147"/>
      <c r="S135" s="1147"/>
      <c r="T135" s="1147"/>
      <c r="U135" s="1147"/>
      <c r="V135" s="1147"/>
      <c r="W135" s="1147"/>
      <c r="X135" s="1147"/>
    </row>
    <row r="136" spans="11:24">
      <c r="K136" s="1147"/>
      <c r="L136" s="1014"/>
      <c r="M136" s="1014"/>
      <c r="N136" s="1014"/>
      <c r="O136" s="1014"/>
      <c r="P136" s="1014"/>
      <c r="Q136" s="1147"/>
      <c r="R136" s="1147"/>
      <c r="S136" s="1147"/>
      <c r="T136" s="1147"/>
      <c r="U136" s="1147"/>
      <c r="V136" s="1147"/>
      <c r="W136" s="1147"/>
      <c r="X136" s="1147"/>
    </row>
    <row r="137" spans="11:24">
      <c r="K137" s="1147"/>
      <c r="L137" s="1014"/>
      <c r="M137" s="1014"/>
      <c r="N137" s="1014"/>
      <c r="O137" s="1014"/>
      <c r="P137" s="1014"/>
      <c r="Q137" s="1147"/>
      <c r="R137" s="1147"/>
      <c r="S137" s="1147"/>
      <c r="T137" s="1147"/>
      <c r="U137" s="1147"/>
      <c r="V137" s="1147"/>
      <c r="W137" s="1147"/>
      <c r="X137" s="1147"/>
    </row>
    <row r="138" spans="11:24">
      <c r="K138" s="1147"/>
      <c r="L138" s="1014"/>
      <c r="M138" s="1014"/>
      <c r="N138" s="1014"/>
      <c r="O138" s="1014"/>
      <c r="P138" s="1014"/>
      <c r="Q138" s="1147"/>
      <c r="R138" s="1147"/>
      <c r="S138" s="1147"/>
      <c r="T138" s="1147"/>
      <c r="U138" s="1147"/>
      <c r="V138" s="1147"/>
      <c r="W138" s="1147"/>
      <c r="X138" s="1147"/>
    </row>
    <row r="139" spans="11:24">
      <c r="K139" s="1147"/>
      <c r="L139" s="1014"/>
      <c r="M139" s="1014"/>
      <c r="N139" s="1014"/>
      <c r="O139" s="1014"/>
      <c r="P139" s="1014"/>
      <c r="Q139" s="1147"/>
      <c r="R139" s="1147"/>
      <c r="S139" s="1147"/>
      <c r="T139" s="1147"/>
      <c r="U139" s="1147"/>
      <c r="V139" s="1147"/>
      <c r="W139" s="1147"/>
      <c r="X139" s="1147"/>
    </row>
    <row r="140" spans="11:24">
      <c r="K140" s="1147"/>
      <c r="L140" s="1014"/>
      <c r="M140" s="1014"/>
      <c r="N140" s="1014"/>
      <c r="O140" s="1014"/>
      <c r="P140" s="1014"/>
      <c r="Q140" s="1147"/>
      <c r="R140" s="1147"/>
      <c r="S140" s="1147"/>
      <c r="T140" s="1147"/>
      <c r="U140" s="1147"/>
      <c r="V140" s="1147"/>
      <c r="W140" s="1147"/>
      <c r="X140" s="1147"/>
    </row>
    <row r="141" spans="11:24">
      <c r="K141" s="1147"/>
      <c r="L141" s="1014"/>
      <c r="M141" s="1014"/>
      <c r="N141" s="1014"/>
      <c r="O141" s="1014"/>
      <c r="P141" s="1014"/>
      <c r="Q141" s="1147"/>
      <c r="R141" s="1147"/>
      <c r="S141" s="1147"/>
      <c r="T141" s="1147"/>
      <c r="U141" s="1147"/>
      <c r="V141" s="1147"/>
      <c r="W141" s="1147"/>
      <c r="X141" s="1147"/>
    </row>
    <row r="142" spans="11:24">
      <c r="K142" s="1147"/>
      <c r="L142" s="1014"/>
      <c r="M142" s="1014"/>
      <c r="N142" s="1014"/>
      <c r="O142" s="1014"/>
      <c r="P142" s="1014"/>
      <c r="Q142" s="1147"/>
      <c r="R142" s="1147"/>
      <c r="S142" s="1147"/>
      <c r="T142" s="1147"/>
      <c r="U142" s="1147"/>
      <c r="V142" s="1147"/>
      <c r="W142" s="1147"/>
      <c r="X142" s="1147"/>
    </row>
    <row r="143" spans="11:24">
      <c r="K143" s="1147"/>
      <c r="L143" s="1014"/>
      <c r="M143" s="1014"/>
      <c r="N143" s="1014"/>
      <c r="O143" s="1014"/>
      <c r="P143" s="1014"/>
      <c r="Q143" s="1147"/>
      <c r="R143" s="1147"/>
      <c r="S143" s="1147"/>
      <c r="T143" s="1147"/>
      <c r="U143" s="1147"/>
      <c r="V143" s="1147"/>
      <c r="W143" s="1147"/>
      <c r="X143" s="1147"/>
    </row>
    <row r="144" spans="11:24">
      <c r="K144" s="1147"/>
      <c r="L144" s="1014"/>
      <c r="M144" s="1014"/>
      <c r="N144" s="1014"/>
      <c r="O144" s="1014"/>
      <c r="P144" s="1014"/>
      <c r="Q144" s="1147"/>
      <c r="R144" s="1147"/>
      <c r="S144" s="1147"/>
      <c r="T144" s="1147"/>
      <c r="U144" s="1147"/>
      <c r="V144" s="1147"/>
      <c r="W144" s="1147"/>
      <c r="X144" s="1147"/>
    </row>
    <row r="145" spans="11:24">
      <c r="K145" s="1147"/>
      <c r="L145" s="1014"/>
      <c r="M145" s="1014"/>
      <c r="N145" s="1014"/>
      <c r="O145" s="1014"/>
      <c r="P145" s="1014"/>
      <c r="Q145" s="1147"/>
      <c r="R145" s="1147"/>
      <c r="S145" s="1147"/>
      <c r="T145" s="1147"/>
      <c r="U145" s="1147"/>
      <c r="V145" s="1147"/>
      <c r="W145" s="1147"/>
      <c r="X145" s="1147"/>
    </row>
    <row r="146" spans="11:24">
      <c r="K146" s="1147"/>
      <c r="L146" s="1014"/>
      <c r="M146" s="1014"/>
      <c r="N146" s="1014"/>
      <c r="O146" s="1014"/>
      <c r="P146" s="1014"/>
      <c r="Q146" s="1147"/>
      <c r="R146" s="1147"/>
      <c r="S146" s="1147"/>
      <c r="T146" s="1147"/>
      <c r="U146" s="1147"/>
      <c r="V146" s="1147"/>
      <c r="W146" s="1147"/>
      <c r="X146" s="1147"/>
    </row>
    <row r="147" spans="11:24">
      <c r="K147" s="1147"/>
      <c r="L147" s="1014"/>
      <c r="M147" s="1014"/>
      <c r="N147" s="1014"/>
      <c r="O147" s="1014"/>
      <c r="P147" s="1014"/>
      <c r="Q147" s="1147"/>
      <c r="R147" s="1147"/>
      <c r="S147" s="1147"/>
      <c r="T147" s="1147"/>
      <c r="U147" s="1147"/>
      <c r="V147" s="1147"/>
      <c r="W147" s="1147"/>
      <c r="X147" s="1147"/>
    </row>
    <row r="148" spans="11:24">
      <c r="K148" s="1147"/>
      <c r="L148" s="1014"/>
      <c r="M148" s="1014"/>
      <c r="N148" s="1014"/>
      <c r="O148" s="1014"/>
      <c r="P148" s="1014"/>
      <c r="Q148" s="1147"/>
      <c r="R148" s="1147"/>
      <c r="S148" s="1147"/>
      <c r="T148" s="1147"/>
      <c r="U148" s="1147"/>
      <c r="V148" s="1147"/>
      <c r="W148" s="1147"/>
      <c r="X148" s="1147"/>
    </row>
    <row r="149" spans="11:24">
      <c r="K149" s="1147"/>
      <c r="L149" s="1014"/>
      <c r="M149" s="1014"/>
      <c r="N149" s="1147"/>
      <c r="O149" s="1014"/>
      <c r="P149" s="1014"/>
      <c r="Q149" s="1147"/>
      <c r="R149" s="1147"/>
      <c r="S149" s="1147"/>
      <c r="T149" s="1147"/>
      <c r="U149" s="1147"/>
      <c r="V149" s="1147"/>
      <c r="W149" s="1147"/>
      <c r="X149" s="1147"/>
    </row>
    <row r="150" spans="11:24">
      <c r="K150" s="1147"/>
      <c r="L150" s="1014"/>
      <c r="M150" s="1014"/>
      <c r="N150" s="1147"/>
      <c r="O150" s="1147"/>
      <c r="P150" s="1147"/>
      <c r="Q150" s="1147"/>
      <c r="R150" s="1147"/>
      <c r="S150" s="1147"/>
      <c r="T150" s="1147"/>
      <c r="U150" s="1147"/>
      <c r="V150" s="1147"/>
      <c r="W150" s="1147"/>
      <c r="X150" s="1147"/>
    </row>
    <row r="151" spans="11:24">
      <c r="L151" s="2"/>
      <c r="M151" s="2"/>
    </row>
    <row r="152" spans="11:24">
      <c r="L152" s="2"/>
      <c r="M152" s="2"/>
    </row>
    <row r="153" spans="11:24">
      <c r="L153" s="2"/>
      <c r="M153" s="2"/>
    </row>
    <row r="154" spans="11:24">
      <c r="L154" s="2"/>
      <c r="M154" s="2"/>
    </row>
    <row r="155" spans="11:24">
      <c r="L155" s="2"/>
      <c r="M155" s="2"/>
    </row>
    <row r="156" spans="11:24">
      <c r="L156" s="2"/>
      <c r="M156" s="2"/>
    </row>
    <row r="157" spans="11:24">
      <c r="L157" s="2"/>
      <c r="M157" s="2"/>
    </row>
    <row r="158" spans="11:24">
      <c r="L158" s="2"/>
      <c r="M158" s="2"/>
    </row>
    <row r="159" spans="11:24">
      <c r="L159" s="2"/>
      <c r="M159" s="2"/>
    </row>
    <row r="160" spans="11:24">
      <c r="L160" s="2"/>
      <c r="M160" s="2"/>
    </row>
    <row r="161" spans="12:13">
      <c r="L161" s="2"/>
      <c r="M161" s="2"/>
    </row>
    <row r="162" spans="12:13">
      <c r="L162" s="2"/>
      <c r="M162" s="2"/>
    </row>
    <row r="163" spans="12:13">
      <c r="L163" s="2"/>
      <c r="M163" s="2"/>
    </row>
    <row r="164" spans="12:13">
      <c r="L164" s="2"/>
      <c r="M164" s="2"/>
    </row>
  </sheetData>
  <printOptions horizontalCentered="1" verticalCentered="1"/>
  <pageMargins left="0.5" right="0.5" top="0.5" bottom="0.5" header="0" footer="0"/>
  <pageSetup scale="61" fitToHeight="2" orientation="landscape" r:id="rId1"/>
  <headerFooter alignWithMargins="0"/>
  <rowBreaks count="1" manualBreakCount="1">
    <brk id="52" max="9"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K69"/>
  <sheetViews>
    <sheetView defaultGridColor="0" topLeftCell="A16" colorId="22" zoomScale="75" zoomScaleNormal="75" workbookViewId="0">
      <selection activeCell="G62" sqref="G62"/>
    </sheetView>
  </sheetViews>
  <sheetFormatPr defaultColWidth="9.77734375" defaultRowHeight="15"/>
  <cols>
    <col min="1" max="1" width="4.77734375" customWidth="1"/>
    <col min="2" max="2" width="35.77734375" customWidth="1"/>
    <col min="3" max="3" width="16.77734375" customWidth="1"/>
    <col min="4" max="10" width="13.77734375" customWidth="1"/>
  </cols>
  <sheetData>
    <row r="1" spans="1:11" ht="15.75" thickBot="1">
      <c r="A1" s="150" t="str">
        <f>'Data Sheet'!A58</f>
        <v>Annual Report of VERIZON NEW YORK INC.                                                                                                                   For the period ending DECEMBER 31, 2017</v>
      </c>
      <c r="B1" s="2"/>
      <c r="C1" s="2"/>
      <c r="D1" s="2"/>
      <c r="E1" s="2"/>
      <c r="F1" s="2"/>
      <c r="G1" s="2"/>
      <c r="H1" s="2"/>
      <c r="I1" s="2"/>
      <c r="J1" s="2"/>
      <c r="K1" s="65"/>
    </row>
    <row r="2" spans="1:11">
      <c r="A2" s="266"/>
      <c r="B2" s="163"/>
      <c r="C2" s="163"/>
      <c r="D2" s="163"/>
      <c r="E2" s="163"/>
      <c r="F2" s="163"/>
      <c r="G2" s="163"/>
      <c r="H2" s="163"/>
      <c r="I2" s="163"/>
      <c r="J2" s="267"/>
      <c r="K2" s="65"/>
    </row>
    <row r="3" spans="1:11" ht="18">
      <c r="A3" s="541"/>
      <c r="B3" s="161"/>
      <c r="C3" s="161"/>
      <c r="D3" s="161"/>
      <c r="E3" s="161"/>
      <c r="F3" s="161"/>
      <c r="G3" s="161"/>
      <c r="H3" s="161"/>
      <c r="I3" s="161"/>
      <c r="J3" s="268"/>
      <c r="K3" s="65"/>
    </row>
    <row r="4" spans="1:11" ht="18">
      <c r="A4" s="541"/>
      <c r="B4" s="161"/>
      <c r="C4" s="161"/>
      <c r="D4" s="161"/>
      <c r="E4" s="161"/>
      <c r="F4" s="161"/>
      <c r="G4" s="161"/>
      <c r="H4" s="161"/>
      <c r="I4" s="161"/>
      <c r="J4" s="268"/>
      <c r="K4" s="65"/>
    </row>
    <row r="5" spans="1:11" ht="18">
      <c r="A5" s="541"/>
      <c r="B5" s="161"/>
      <c r="C5" s="161"/>
      <c r="D5" s="161"/>
      <c r="E5" s="161"/>
      <c r="F5" s="161"/>
      <c r="G5" s="161"/>
      <c r="H5" s="161"/>
      <c r="I5" s="161"/>
      <c r="J5" s="268"/>
      <c r="K5" s="65"/>
    </row>
    <row r="6" spans="1:11">
      <c r="A6" s="154"/>
      <c r="B6" s="2"/>
      <c r="C6" s="2"/>
      <c r="D6" s="2"/>
      <c r="E6" s="2"/>
      <c r="F6" s="2"/>
      <c r="G6" s="2"/>
      <c r="H6" s="2"/>
      <c r="I6" s="2"/>
      <c r="J6" s="270"/>
      <c r="K6" s="65"/>
    </row>
    <row r="7" spans="1:11">
      <c r="A7" s="154"/>
      <c r="B7" s="2"/>
      <c r="C7" s="2"/>
      <c r="D7" s="2"/>
      <c r="E7" s="2"/>
      <c r="F7" s="2"/>
      <c r="G7" s="2"/>
      <c r="H7" s="2"/>
      <c r="I7" s="2"/>
      <c r="J7" s="270"/>
      <c r="K7" s="65"/>
    </row>
    <row r="8" spans="1:11">
      <c r="A8" s="154"/>
      <c r="B8" s="2"/>
      <c r="C8" s="2"/>
      <c r="D8" s="2"/>
      <c r="E8" s="2"/>
      <c r="F8" s="2"/>
      <c r="G8" s="2"/>
      <c r="H8" s="2"/>
      <c r="I8" s="2"/>
      <c r="J8" s="270"/>
      <c r="K8" s="65"/>
    </row>
    <row r="9" spans="1:11">
      <c r="A9" s="154"/>
      <c r="B9" s="2"/>
      <c r="C9" s="2"/>
      <c r="D9" s="2"/>
      <c r="E9" s="2"/>
      <c r="F9" s="2"/>
      <c r="G9" s="2"/>
      <c r="H9" s="2"/>
      <c r="I9" s="2"/>
      <c r="J9" s="270"/>
      <c r="K9" s="65"/>
    </row>
    <row r="10" spans="1:11">
      <c r="A10" s="154"/>
      <c r="B10" s="2"/>
      <c r="C10" s="2"/>
      <c r="D10" s="2"/>
      <c r="E10" s="2"/>
      <c r="F10" s="2"/>
      <c r="G10" s="2"/>
      <c r="H10" s="2"/>
      <c r="I10" s="2"/>
      <c r="J10" s="270"/>
      <c r="K10" s="65"/>
    </row>
    <row r="11" spans="1:11">
      <c r="A11" s="154"/>
      <c r="B11" s="2"/>
      <c r="C11" s="2"/>
      <c r="D11" s="2"/>
      <c r="E11" s="2"/>
      <c r="F11" s="2"/>
      <c r="G11" s="2"/>
      <c r="H11" s="2"/>
      <c r="I11" s="2"/>
      <c r="J11" s="270"/>
      <c r="K11" s="65"/>
    </row>
    <row r="12" spans="1:11">
      <c r="A12" s="154"/>
      <c r="B12" s="2"/>
      <c r="C12" s="2"/>
      <c r="D12" s="2"/>
      <c r="E12" s="2"/>
      <c r="F12" s="161"/>
      <c r="G12" s="161"/>
      <c r="H12" s="161"/>
      <c r="I12" s="161"/>
      <c r="J12" s="268"/>
      <c r="K12" s="65"/>
    </row>
    <row r="13" spans="1:11">
      <c r="A13" s="154"/>
      <c r="B13" s="2"/>
      <c r="C13" s="2"/>
      <c r="D13" s="2"/>
      <c r="E13" s="2"/>
      <c r="F13" s="2"/>
      <c r="G13" s="2"/>
      <c r="H13" s="2"/>
      <c r="I13" s="2"/>
      <c r="J13" s="270"/>
      <c r="K13" s="65"/>
    </row>
    <row r="14" spans="1:11">
      <c r="A14" s="154"/>
      <c r="B14" s="2"/>
      <c r="C14" s="2"/>
      <c r="D14" s="2"/>
      <c r="E14" s="65"/>
      <c r="F14" s="2"/>
      <c r="G14" s="2"/>
      <c r="H14" s="2"/>
      <c r="I14" s="2"/>
      <c r="J14" s="73"/>
      <c r="K14" s="65"/>
    </row>
    <row r="15" spans="1:11">
      <c r="A15" s="154"/>
      <c r="B15" s="313"/>
      <c r="C15" s="2"/>
      <c r="D15" s="2"/>
      <c r="E15" s="2"/>
      <c r="F15" s="2"/>
      <c r="G15" s="2"/>
      <c r="H15" s="2"/>
      <c r="I15" s="2"/>
      <c r="J15" s="270"/>
      <c r="K15" s="65"/>
    </row>
    <row r="16" spans="1:11">
      <c r="A16" s="154"/>
      <c r="B16" s="2"/>
      <c r="C16" s="2"/>
      <c r="D16" s="2"/>
      <c r="E16" s="2"/>
      <c r="F16" s="2"/>
      <c r="G16" s="2"/>
      <c r="H16" s="2"/>
      <c r="I16" s="2"/>
      <c r="J16" s="270"/>
      <c r="K16" s="65"/>
    </row>
    <row r="17" spans="1:11">
      <c r="A17" s="154"/>
      <c r="B17" s="155"/>
      <c r="C17" s="480"/>
      <c r="D17" s="480"/>
      <c r="E17" s="418"/>
      <c r="F17" s="480"/>
      <c r="G17" s="480"/>
      <c r="H17" s="480"/>
      <c r="I17" s="480"/>
      <c r="J17" s="542"/>
      <c r="K17" s="65"/>
    </row>
    <row r="18" spans="1:11">
      <c r="A18" s="154"/>
      <c r="B18" s="155"/>
      <c r="C18" s="155"/>
      <c r="D18" s="155"/>
      <c r="E18" s="2"/>
      <c r="F18" s="155"/>
      <c r="G18" s="155"/>
      <c r="H18" s="155"/>
      <c r="I18" s="155"/>
      <c r="J18" s="275"/>
      <c r="K18" s="65"/>
    </row>
    <row r="19" spans="1:11">
      <c r="A19" s="154"/>
      <c r="B19" s="155"/>
      <c r="C19" s="155"/>
      <c r="D19" s="155"/>
      <c r="E19" s="2"/>
      <c r="F19" s="155"/>
      <c r="G19" s="155"/>
      <c r="H19" s="155"/>
      <c r="I19" s="155"/>
      <c r="J19" s="275"/>
      <c r="K19" s="65"/>
    </row>
    <row r="20" spans="1:11">
      <c r="A20" s="154"/>
      <c r="B20" s="155"/>
      <c r="C20" s="155"/>
      <c r="D20" s="155"/>
      <c r="E20" s="2"/>
      <c r="F20" s="155"/>
      <c r="G20" s="155"/>
      <c r="H20" s="155"/>
      <c r="I20" s="155"/>
      <c r="J20" s="275"/>
      <c r="K20" s="65"/>
    </row>
    <row r="21" spans="1:11">
      <c r="A21" s="154"/>
      <c r="B21" s="155"/>
      <c r="C21" s="155"/>
      <c r="D21" s="155"/>
      <c r="E21" s="2"/>
      <c r="F21" s="155"/>
      <c r="G21" s="155"/>
      <c r="H21" s="155"/>
      <c r="I21" s="155"/>
      <c r="J21" s="275"/>
      <c r="K21" s="65"/>
    </row>
    <row r="22" spans="1:11">
      <c r="A22" s="154"/>
      <c r="B22" s="155"/>
      <c r="C22" s="155"/>
      <c r="D22" s="155"/>
      <c r="E22" s="2"/>
      <c r="F22" s="155"/>
      <c r="G22" s="155"/>
      <c r="H22" s="155"/>
      <c r="I22" s="155"/>
      <c r="J22" s="275"/>
      <c r="K22" s="65"/>
    </row>
    <row r="23" spans="1:11">
      <c r="A23" s="154"/>
      <c r="B23" s="155"/>
      <c r="C23" s="155"/>
      <c r="D23" s="155"/>
      <c r="E23" s="2"/>
      <c r="F23" s="155"/>
      <c r="G23" s="155"/>
      <c r="H23" s="155"/>
      <c r="I23" s="155"/>
      <c r="J23" s="275"/>
      <c r="K23" s="65"/>
    </row>
    <row r="24" spans="1:11">
      <c r="A24" s="154"/>
      <c r="B24" s="155"/>
      <c r="C24" s="155"/>
      <c r="D24" s="155"/>
      <c r="E24" s="2"/>
      <c r="F24" s="155"/>
      <c r="G24" s="155"/>
      <c r="H24" s="155"/>
      <c r="I24" s="155"/>
      <c r="J24" s="275"/>
      <c r="K24" s="65"/>
    </row>
    <row r="25" spans="1:11" ht="18">
      <c r="A25" s="541" t="s">
        <v>1408</v>
      </c>
      <c r="B25" s="543"/>
      <c r="C25" s="543"/>
      <c r="D25" s="543"/>
      <c r="E25" s="1"/>
      <c r="F25" s="543"/>
      <c r="G25" s="543"/>
      <c r="H25" s="543"/>
      <c r="I25" s="543"/>
      <c r="J25" s="544"/>
      <c r="K25" s="65"/>
    </row>
    <row r="26" spans="1:11">
      <c r="A26" s="154"/>
      <c r="B26" s="155"/>
      <c r="C26" s="155"/>
      <c r="D26" s="155"/>
      <c r="E26" s="2"/>
      <c r="F26" s="155"/>
      <c r="G26" s="155"/>
      <c r="H26" s="155"/>
      <c r="I26" s="155"/>
      <c r="J26" s="275"/>
      <c r="K26" s="65"/>
    </row>
    <row r="27" spans="1:11">
      <c r="A27" s="154"/>
      <c r="B27" s="155"/>
      <c r="C27" s="155"/>
      <c r="D27" s="155"/>
      <c r="E27" s="2"/>
      <c r="F27" s="155"/>
      <c r="G27" s="155"/>
      <c r="H27" s="155"/>
      <c r="I27" s="155"/>
      <c r="J27" s="275"/>
      <c r="K27" s="65"/>
    </row>
    <row r="28" spans="1:11">
      <c r="A28" s="154"/>
      <c r="B28" s="155"/>
      <c r="C28" s="155"/>
      <c r="D28" s="155"/>
      <c r="E28" s="2"/>
      <c r="F28" s="155"/>
      <c r="G28" s="155"/>
      <c r="H28" s="155"/>
      <c r="I28" s="155"/>
      <c r="J28" s="275"/>
      <c r="K28" s="65"/>
    </row>
    <row r="29" spans="1:11">
      <c r="A29" s="154"/>
      <c r="B29" s="155"/>
      <c r="C29" s="155"/>
      <c r="D29" s="155"/>
      <c r="E29" s="2"/>
      <c r="F29" s="155"/>
      <c r="G29" s="155"/>
      <c r="H29" s="155"/>
      <c r="I29" s="155"/>
      <c r="J29" s="275"/>
      <c r="K29" s="65"/>
    </row>
    <row r="30" spans="1:11">
      <c r="A30" s="154"/>
      <c r="B30" s="155"/>
      <c r="C30" s="155"/>
      <c r="D30" s="155"/>
      <c r="E30" s="2"/>
      <c r="F30" s="155"/>
      <c r="G30" s="155"/>
      <c r="H30" s="155"/>
      <c r="I30" s="155"/>
      <c r="J30" s="275"/>
      <c r="K30" s="65"/>
    </row>
    <row r="31" spans="1:11">
      <c r="A31" s="154"/>
      <c r="B31" s="155"/>
      <c r="C31" s="155"/>
      <c r="D31" s="155"/>
      <c r="E31" s="2"/>
      <c r="F31" s="155"/>
      <c r="G31" s="155"/>
      <c r="H31" s="155"/>
      <c r="I31" s="155"/>
      <c r="J31" s="275"/>
      <c r="K31" s="65"/>
    </row>
    <row r="32" spans="1:11">
      <c r="A32" s="154"/>
      <c r="B32" s="155"/>
      <c r="C32" s="155"/>
      <c r="D32" s="155"/>
      <c r="E32" s="2"/>
      <c r="F32" s="155"/>
      <c r="G32" s="155"/>
      <c r="H32" s="155"/>
      <c r="I32" s="155"/>
      <c r="J32" s="275"/>
      <c r="K32" s="65"/>
    </row>
    <row r="33" spans="1:11">
      <c r="A33" s="154"/>
      <c r="B33" s="155"/>
      <c r="C33" s="155"/>
      <c r="D33" s="155"/>
      <c r="E33" s="2"/>
      <c r="F33" s="155"/>
      <c r="G33" s="155"/>
      <c r="H33" s="155"/>
      <c r="I33" s="155"/>
      <c r="J33" s="275"/>
      <c r="K33" s="65"/>
    </row>
    <row r="34" spans="1:11">
      <c r="A34" s="154"/>
      <c r="B34" s="155"/>
      <c r="C34" s="155"/>
      <c r="D34" s="155"/>
      <c r="E34" s="2"/>
      <c r="F34" s="155"/>
      <c r="G34" s="155"/>
      <c r="H34" s="155"/>
      <c r="I34" s="155"/>
      <c r="J34" s="275"/>
      <c r="K34" s="65"/>
    </row>
    <row r="35" spans="1:11">
      <c r="A35" s="154"/>
      <c r="B35" s="155"/>
      <c r="C35" s="155"/>
      <c r="D35" s="155"/>
      <c r="E35" s="2"/>
      <c r="F35" s="155"/>
      <c r="G35" s="155"/>
      <c r="H35" s="155"/>
      <c r="I35" s="155"/>
      <c r="J35" s="275"/>
      <c r="K35" s="65"/>
    </row>
    <row r="36" spans="1:11">
      <c r="A36" s="154"/>
      <c r="B36" s="155"/>
      <c r="C36" s="155"/>
      <c r="D36" s="155"/>
      <c r="E36" s="2"/>
      <c r="F36" s="155"/>
      <c r="G36" s="155"/>
      <c r="H36" s="155"/>
      <c r="I36" s="155"/>
      <c r="J36" s="275"/>
      <c r="K36" s="65"/>
    </row>
    <row r="37" spans="1:11">
      <c r="A37" s="154"/>
      <c r="B37" s="155"/>
      <c r="C37" s="155"/>
      <c r="D37" s="155"/>
      <c r="E37" s="2"/>
      <c r="F37" s="155"/>
      <c r="G37" s="155"/>
      <c r="H37" s="155"/>
      <c r="I37" s="155"/>
      <c r="J37" s="275"/>
      <c r="K37" s="65"/>
    </row>
    <row r="38" spans="1:11">
      <c r="A38" s="154"/>
      <c r="B38" s="155"/>
      <c r="C38" s="155"/>
      <c r="D38" s="155"/>
      <c r="E38" s="2"/>
      <c r="F38" s="155"/>
      <c r="G38" s="155"/>
      <c r="H38" s="155"/>
      <c r="I38" s="155"/>
      <c r="J38" s="275"/>
      <c r="K38" s="65"/>
    </row>
    <row r="39" spans="1:11">
      <c r="A39" s="154"/>
      <c r="B39" s="155"/>
      <c r="C39" s="155"/>
      <c r="D39" s="155"/>
      <c r="E39" s="2"/>
      <c r="F39" s="155"/>
      <c r="G39" s="155"/>
      <c r="H39" s="155"/>
      <c r="I39" s="155"/>
      <c r="J39" s="275"/>
      <c r="K39" s="65"/>
    </row>
    <row r="40" spans="1:11">
      <c r="A40" s="154"/>
      <c r="B40" s="155"/>
      <c r="C40" s="155"/>
      <c r="D40" s="155"/>
      <c r="E40" s="2"/>
      <c r="F40" s="155"/>
      <c r="G40" s="155"/>
      <c r="H40" s="155"/>
      <c r="I40" s="155"/>
      <c r="J40" s="275"/>
      <c r="K40" s="65"/>
    </row>
    <row r="41" spans="1:11">
      <c r="A41" s="154"/>
      <c r="B41" s="155"/>
      <c r="C41" s="155"/>
      <c r="D41" s="155"/>
      <c r="E41" s="2"/>
      <c r="F41" s="155"/>
      <c r="G41" s="155"/>
      <c r="H41" s="155"/>
      <c r="I41" s="155"/>
      <c r="J41" s="275"/>
      <c r="K41" s="65"/>
    </row>
    <row r="42" spans="1:11">
      <c r="A42" s="154"/>
      <c r="B42" s="155"/>
      <c r="C42" s="155"/>
      <c r="D42" s="155"/>
      <c r="E42" s="2"/>
      <c r="F42" s="155"/>
      <c r="G42" s="155"/>
      <c r="H42" s="155"/>
      <c r="I42" s="155"/>
      <c r="J42" s="275"/>
      <c r="K42" s="65"/>
    </row>
    <row r="43" spans="1:11">
      <c r="A43" s="154"/>
      <c r="B43" s="155"/>
      <c r="C43" s="155"/>
      <c r="D43" s="155"/>
      <c r="E43" s="2"/>
      <c r="F43" s="155"/>
      <c r="G43" s="155"/>
      <c r="H43" s="155"/>
      <c r="I43" s="155"/>
      <c r="J43" s="275"/>
      <c r="K43" s="65"/>
    </row>
    <row r="44" spans="1:11">
      <c r="A44" s="154"/>
      <c r="B44" s="155"/>
      <c r="C44" s="155"/>
      <c r="D44" s="155"/>
      <c r="E44" s="2"/>
      <c r="F44" s="155"/>
      <c r="G44" s="155"/>
      <c r="H44" s="155"/>
      <c r="I44" s="155"/>
      <c r="J44" s="275"/>
      <c r="K44" s="65"/>
    </row>
    <row r="45" spans="1:11">
      <c r="A45" s="154"/>
      <c r="B45" s="155"/>
      <c r="C45" s="155"/>
      <c r="D45" s="155"/>
      <c r="E45" s="2"/>
      <c r="F45" s="155"/>
      <c r="G45" s="155"/>
      <c r="H45" s="155"/>
      <c r="I45" s="155"/>
      <c r="J45" s="275"/>
      <c r="K45" s="65"/>
    </row>
    <row r="46" spans="1:11">
      <c r="A46" s="154"/>
      <c r="B46" s="155"/>
      <c r="C46" s="155"/>
      <c r="D46" s="155"/>
      <c r="E46" s="2"/>
      <c r="F46" s="155"/>
      <c r="G46" s="155"/>
      <c r="H46" s="155"/>
      <c r="I46" s="155"/>
      <c r="J46" s="275"/>
      <c r="K46" s="65"/>
    </row>
    <row r="47" spans="1:11">
      <c r="A47" s="154"/>
      <c r="B47" s="155"/>
      <c r="C47" s="155"/>
      <c r="D47" s="155"/>
      <c r="E47" s="2"/>
      <c r="F47" s="155"/>
      <c r="G47" s="155"/>
      <c r="H47" s="155"/>
      <c r="I47" s="155"/>
      <c r="J47" s="275"/>
      <c r="K47" s="65"/>
    </row>
    <row r="48" spans="1:11">
      <c r="A48" s="154"/>
      <c r="B48" s="155"/>
      <c r="C48" s="155"/>
      <c r="D48" s="155"/>
      <c r="E48" s="2"/>
      <c r="F48" s="155"/>
      <c r="G48" s="155"/>
      <c r="H48" s="155"/>
      <c r="I48" s="155"/>
      <c r="J48" s="275"/>
      <c r="K48" s="65"/>
    </row>
    <row r="49" spans="1:11" ht="15.75" thickBot="1">
      <c r="A49" s="304"/>
      <c r="B49" s="305"/>
      <c r="C49" s="545"/>
      <c r="D49" s="545"/>
      <c r="E49" s="545"/>
      <c r="F49" s="545"/>
      <c r="G49" s="545"/>
      <c r="H49" s="545"/>
      <c r="I49" s="545"/>
      <c r="J49" s="546"/>
      <c r="K49" s="65"/>
    </row>
    <row r="50" spans="1:11">
      <c r="A50" s="161"/>
      <c r="B50" s="2"/>
      <c r="C50" s="2"/>
      <c r="D50" s="2"/>
      <c r="E50" s="2"/>
      <c r="F50" s="2"/>
      <c r="G50" s="2"/>
      <c r="H50" s="2"/>
      <c r="I50" s="2"/>
      <c r="J50" s="335" t="s">
        <v>1525</v>
      </c>
      <c r="K50" s="65"/>
    </row>
    <row r="51" spans="1:11">
      <c r="A51" s="65"/>
      <c r="B51" s="65"/>
      <c r="C51" s="295"/>
      <c r="D51" s="295"/>
      <c r="E51" s="65"/>
      <c r="F51" s="65"/>
      <c r="G51" s="65"/>
      <c r="H51" s="65"/>
      <c r="I51" s="65"/>
      <c r="J51" s="65"/>
      <c r="K51" s="65"/>
    </row>
    <row r="52" spans="1:11">
      <c r="A52" s="132">
        <v>25</v>
      </c>
      <c r="B52" s="132"/>
      <c r="C52" s="132"/>
      <c r="D52" s="132"/>
      <c r="E52" s="132"/>
      <c r="F52" s="132"/>
      <c r="G52" s="132"/>
      <c r="H52" s="132"/>
      <c r="I52" s="132"/>
      <c r="J52" s="132"/>
      <c r="K52" s="65"/>
    </row>
    <row r="53" spans="1:11">
      <c r="A53" s="65"/>
    </row>
    <row r="54" spans="1:11">
      <c r="A54" s="65"/>
    </row>
    <row r="55" spans="1:11">
      <c r="A55" s="65"/>
    </row>
    <row r="56" spans="1:11">
      <c r="A56" s="65"/>
    </row>
    <row r="57" spans="1:11">
      <c r="A57" s="65"/>
    </row>
    <row r="58" spans="1:11">
      <c r="A58" s="65"/>
    </row>
    <row r="59" spans="1:11">
      <c r="A59" s="65"/>
    </row>
    <row r="60" spans="1:11">
      <c r="A60" s="65"/>
    </row>
    <row r="61" spans="1:11">
      <c r="A61" s="65"/>
    </row>
    <row r="62" spans="1:11">
      <c r="A62" s="65"/>
    </row>
    <row r="63" spans="1:11">
      <c r="A63" s="65"/>
    </row>
    <row r="64" spans="1:11">
      <c r="A64" s="65"/>
    </row>
    <row r="65" spans="1:1">
      <c r="A65" s="65"/>
    </row>
    <row r="66" spans="1:1">
      <c r="A66" s="65"/>
    </row>
    <row r="67" spans="1:1">
      <c r="A67" s="65"/>
    </row>
    <row r="68" spans="1:1">
      <c r="A68" s="65"/>
    </row>
    <row r="69" spans="1:1">
      <c r="A69" s="65"/>
    </row>
  </sheetData>
  <pageMargins left="0.5" right="0.5" top="0.5" bottom="0.5" header="0.5" footer="0.5"/>
  <pageSetup scale="6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51" r:id="rId4" name="Button 23">
              <controlPr locked="0" defaultSize="0" autoFill="0" autoLine="0" autoPict="0">
                <anchor moveWithCells="1" sizeWithCells="1">
                  <from>
                    <xdr:col>0</xdr:col>
                    <xdr:colOff>0</xdr:colOff>
                    <xdr:row>54</xdr:row>
                    <xdr:rowOff>161925</xdr:rowOff>
                  </from>
                  <to>
                    <xdr:col>0</xdr:col>
                    <xdr:colOff>0</xdr:colOff>
                    <xdr:row>57</xdr:row>
                    <xdr:rowOff>114300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K65"/>
  <sheetViews>
    <sheetView defaultGridColor="0" topLeftCell="A22" colorId="22" zoomScale="75" zoomScaleNormal="75" workbookViewId="0">
      <selection activeCell="F58" sqref="F58"/>
    </sheetView>
  </sheetViews>
  <sheetFormatPr defaultColWidth="9.77734375" defaultRowHeight="15"/>
  <cols>
    <col min="1" max="1" width="2.77734375" customWidth="1"/>
    <col min="2" max="2" width="12.77734375" customWidth="1"/>
    <col min="3" max="3" width="8.77734375" customWidth="1"/>
    <col min="4" max="7" width="7.77734375" customWidth="1"/>
    <col min="8" max="8" width="8.77734375" customWidth="1"/>
    <col min="9" max="9" width="12.77734375" customWidth="1"/>
    <col min="10" max="10" width="2.77734375" customWidth="1"/>
  </cols>
  <sheetData>
    <row r="1" spans="1:11" ht="16.5" thickBot="1">
      <c r="A1" s="31" t="s">
        <v>446</v>
      </c>
      <c r="B1" s="2"/>
      <c r="C1" s="2"/>
      <c r="D1" s="2"/>
      <c r="E1" s="2"/>
      <c r="F1" s="2"/>
      <c r="G1" s="2"/>
      <c r="H1" s="2"/>
      <c r="I1" s="2"/>
      <c r="J1" s="2"/>
      <c r="K1" s="2"/>
    </row>
    <row r="2" spans="1:11" ht="12.95" customHeight="1">
      <c r="A2" s="32"/>
      <c r="B2" s="33"/>
      <c r="C2" s="33"/>
      <c r="D2" s="33"/>
      <c r="E2" s="33"/>
      <c r="F2" s="33"/>
      <c r="G2" s="34" t="s">
        <v>447</v>
      </c>
      <c r="H2" s="35"/>
      <c r="I2" s="33"/>
      <c r="J2" s="36"/>
      <c r="K2" s="2"/>
    </row>
    <row r="3" spans="1:11" ht="21.95" customHeight="1" thickBot="1">
      <c r="A3" s="37"/>
      <c r="B3" s="38"/>
      <c r="C3" s="38"/>
      <c r="D3" s="38"/>
      <c r="E3" s="38"/>
      <c r="F3" s="38"/>
      <c r="G3" s="39"/>
      <c r="H3" s="40"/>
      <c r="I3" s="40"/>
      <c r="J3" s="41"/>
      <c r="K3" s="2"/>
    </row>
    <row r="4" spans="1:11">
      <c r="A4" s="37"/>
      <c r="B4" s="38"/>
      <c r="C4" s="38"/>
      <c r="D4" s="38"/>
      <c r="E4" s="38"/>
      <c r="F4" s="38"/>
      <c r="G4" s="38"/>
      <c r="H4" s="38"/>
      <c r="I4" s="38"/>
      <c r="J4" s="42"/>
      <c r="K4" s="2"/>
    </row>
    <row r="5" spans="1:11" ht="22.9" customHeight="1">
      <c r="A5" s="37"/>
      <c r="B5" s="38"/>
      <c r="C5" s="38"/>
      <c r="D5" s="38"/>
      <c r="E5" s="38"/>
      <c r="F5" s="38"/>
      <c r="G5" s="38"/>
      <c r="H5" s="38"/>
      <c r="I5" s="38"/>
      <c r="J5" s="42"/>
      <c r="K5" s="2"/>
    </row>
    <row r="6" spans="1:11" ht="18">
      <c r="A6" s="43" t="s">
        <v>448</v>
      </c>
      <c r="B6" s="44"/>
      <c r="C6" s="44"/>
      <c r="D6" s="44"/>
      <c r="E6" s="44"/>
      <c r="F6" s="44"/>
      <c r="G6" s="44"/>
      <c r="H6" s="44"/>
      <c r="I6" s="44"/>
      <c r="J6" s="45"/>
      <c r="K6" s="2"/>
    </row>
    <row r="7" spans="1:11">
      <c r="A7" s="37"/>
      <c r="B7" s="38"/>
      <c r="C7" s="38"/>
      <c r="D7" s="38"/>
      <c r="E7" s="38"/>
      <c r="F7" s="38"/>
      <c r="G7" s="38"/>
      <c r="H7" s="38"/>
      <c r="I7" s="38"/>
      <c r="J7" s="42"/>
      <c r="K7" s="2"/>
    </row>
    <row r="8" spans="1:11" ht="16.899999999999999" customHeight="1">
      <c r="A8" s="37"/>
      <c r="B8" s="38"/>
      <c r="C8" s="38"/>
      <c r="D8" s="38"/>
      <c r="E8" s="38"/>
      <c r="F8" s="38"/>
      <c r="G8" s="38"/>
      <c r="H8" s="38"/>
      <c r="I8" s="38"/>
      <c r="J8" s="42"/>
      <c r="K8" s="2"/>
    </row>
    <row r="9" spans="1:11" ht="24" customHeight="1">
      <c r="A9" s="46" t="s">
        <v>700</v>
      </c>
      <c r="B9" s="47"/>
      <c r="C9" s="47"/>
      <c r="D9" s="47"/>
      <c r="E9" s="47"/>
      <c r="F9" s="47"/>
      <c r="G9" s="47"/>
      <c r="H9" s="47"/>
      <c r="I9" s="47"/>
      <c r="J9" s="48"/>
      <c r="K9" s="2"/>
    </row>
    <row r="10" spans="1:11">
      <c r="A10" s="37"/>
      <c r="B10" s="38"/>
      <c r="C10" s="38"/>
      <c r="D10" s="38"/>
      <c r="E10" s="38"/>
      <c r="F10" s="38"/>
      <c r="G10" s="38"/>
      <c r="H10" s="38"/>
      <c r="I10" s="38"/>
      <c r="J10" s="42"/>
      <c r="K10" s="2"/>
    </row>
    <row r="11" spans="1:11" ht="9.9499999999999993" customHeight="1">
      <c r="A11" s="37"/>
      <c r="B11" s="38"/>
      <c r="C11" s="38"/>
      <c r="D11" s="38"/>
      <c r="E11" s="38"/>
      <c r="F11" s="38"/>
      <c r="G11" s="38"/>
      <c r="H11" s="38"/>
      <c r="I11" s="38"/>
      <c r="J11" s="42"/>
      <c r="K11" s="2"/>
    </row>
    <row r="12" spans="1:11" ht="13.9" customHeight="1">
      <c r="A12" s="43" t="s">
        <v>449</v>
      </c>
      <c r="B12" s="44"/>
      <c r="C12" s="44"/>
      <c r="D12" s="44"/>
      <c r="E12" s="44"/>
      <c r="F12" s="44"/>
      <c r="G12" s="44"/>
      <c r="H12" s="44"/>
      <c r="I12" s="44"/>
      <c r="J12" s="45"/>
      <c r="K12" s="2"/>
    </row>
    <row r="13" spans="1:11" ht="18.95" customHeight="1">
      <c r="A13" s="37"/>
      <c r="B13" s="38"/>
      <c r="C13" s="38"/>
      <c r="D13" s="38"/>
      <c r="E13" s="38"/>
      <c r="F13" s="38"/>
      <c r="G13" s="38"/>
      <c r="H13" s="38"/>
      <c r="I13" s="38"/>
      <c r="J13" s="42"/>
      <c r="K13" s="2"/>
    </row>
    <row r="14" spans="1:11" ht="18.95" customHeight="1" thickBot="1">
      <c r="A14" s="37"/>
      <c r="B14" s="44" t="str">
        <f>'Data Sheet'!C23</f>
        <v>VERIZON NEW YORK INC.</v>
      </c>
      <c r="C14" s="44"/>
      <c r="D14" s="44"/>
      <c r="E14" s="44"/>
      <c r="F14" s="44"/>
      <c r="G14" s="44"/>
      <c r="H14" s="44"/>
      <c r="I14" s="44"/>
      <c r="J14" s="42"/>
      <c r="K14" s="2"/>
    </row>
    <row r="15" spans="1:11" ht="15.75">
      <c r="A15" s="49"/>
      <c r="B15" s="50" t="s">
        <v>450</v>
      </c>
      <c r="C15" s="51"/>
      <c r="D15" s="51"/>
      <c r="E15" s="51"/>
      <c r="F15" s="51"/>
      <c r="G15" s="51"/>
      <c r="H15" s="51"/>
      <c r="I15" s="51"/>
      <c r="J15" s="42"/>
      <c r="K15" s="2"/>
    </row>
    <row r="16" spans="1:11">
      <c r="A16" s="52" t="s">
        <v>451</v>
      </c>
      <c r="B16" s="53"/>
      <c r="C16" s="53"/>
      <c r="D16" s="53"/>
      <c r="E16" s="53"/>
      <c r="F16" s="53"/>
      <c r="G16" s="53"/>
      <c r="H16" s="53"/>
      <c r="I16" s="53"/>
      <c r="J16" s="54"/>
      <c r="K16" s="2"/>
    </row>
    <row r="17" spans="1:11">
      <c r="A17" s="37"/>
      <c r="B17" s="38"/>
      <c r="C17" s="38"/>
      <c r="D17" s="38"/>
      <c r="E17" s="38"/>
      <c r="F17" s="38"/>
      <c r="G17" s="38"/>
      <c r="H17" s="38"/>
      <c r="I17" s="38"/>
      <c r="J17" s="42"/>
      <c r="K17" s="2"/>
    </row>
    <row r="18" spans="1:11" ht="19.899999999999999" customHeight="1" thickBot="1">
      <c r="A18" s="37"/>
      <c r="B18" s="55" t="str">
        <f>'Data Sheet'!C25</f>
        <v>140 WEST STREET</v>
      </c>
      <c r="C18" s="55"/>
      <c r="D18" s="55"/>
      <c r="E18" s="55"/>
      <c r="F18" s="55"/>
      <c r="G18" s="55"/>
      <c r="H18" s="55"/>
      <c r="I18" s="55"/>
      <c r="J18" s="42"/>
      <c r="K18" s="2"/>
    </row>
    <row r="19" spans="1:11">
      <c r="A19" s="37"/>
      <c r="B19" s="38"/>
      <c r="C19" s="38"/>
      <c r="D19" s="38"/>
      <c r="E19" s="38"/>
      <c r="F19" s="38"/>
      <c r="G19" s="38"/>
      <c r="H19" s="38"/>
      <c r="I19" s="38"/>
      <c r="J19" s="42"/>
      <c r="K19" s="2"/>
    </row>
    <row r="20" spans="1:11" ht="21.95" customHeight="1" thickBot="1">
      <c r="A20" s="37"/>
      <c r="B20" s="55" t="str">
        <f>'Data Sheet'!C27</f>
        <v>NEW YORK, N.Y. 10007</v>
      </c>
      <c r="C20" s="55"/>
      <c r="D20" s="55"/>
      <c r="E20" s="55"/>
      <c r="F20" s="55"/>
      <c r="G20" s="55"/>
      <c r="H20" s="55"/>
      <c r="I20" s="55"/>
      <c r="J20" s="42"/>
      <c r="K20" s="2"/>
    </row>
    <row r="21" spans="1:11" ht="15.75">
      <c r="A21" s="37"/>
      <c r="B21" s="56" t="s">
        <v>452</v>
      </c>
      <c r="C21" s="44"/>
      <c r="D21" s="44"/>
      <c r="E21" s="44"/>
      <c r="F21" s="44"/>
      <c r="G21" s="44"/>
      <c r="H21" s="44"/>
      <c r="I21" s="44"/>
      <c r="J21" s="42"/>
      <c r="K21" s="2"/>
    </row>
    <row r="22" spans="1:11">
      <c r="A22" s="37"/>
      <c r="B22" s="57"/>
      <c r="C22" s="38"/>
      <c r="D22" s="38"/>
      <c r="E22" s="38"/>
      <c r="F22" s="38"/>
      <c r="G22" s="38"/>
      <c r="H22" s="38"/>
      <c r="I22" s="38"/>
      <c r="J22" s="42"/>
      <c r="K22" s="2"/>
    </row>
    <row r="23" spans="1:11">
      <c r="A23" s="37"/>
      <c r="B23" s="38"/>
      <c r="C23" s="38"/>
      <c r="D23" s="38"/>
      <c r="E23" s="38"/>
      <c r="F23" s="38"/>
      <c r="G23" s="38"/>
      <c r="H23" s="38"/>
      <c r="I23" s="38"/>
      <c r="J23" s="42"/>
      <c r="K23" s="2"/>
    </row>
    <row r="24" spans="1:11" ht="18" customHeight="1">
      <c r="A24" s="37"/>
      <c r="B24" s="58" t="s">
        <v>453</v>
      </c>
      <c r="C24" s="44"/>
      <c r="D24" s="44"/>
      <c r="E24" s="44"/>
      <c r="F24" s="44"/>
      <c r="G24" s="44"/>
      <c r="H24" s="44"/>
      <c r="I24" s="44"/>
      <c r="J24" s="42"/>
      <c r="K24" s="2"/>
    </row>
    <row r="25" spans="1:11" ht="13.9" customHeight="1">
      <c r="A25" s="37"/>
      <c r="B25" s="38"/>
      <c r="C25" s="38"/>
      <c r="D25" s="38"/>
      <c r="E25" s="38"/>
      <c r="F25" s="38"/>
      <c r="G25" s="38"/>
      <c r="H25" s="38"/>
      <c r="I25" s="38"/>
      <c r="J25" s="42"/>
      <c r="K25" s="2"/>
    </row>
    <row r="26" spans="1:11" ht="27.95" customHeight="1">
      <c r="A26" s="37"/>
      <c r="B26" s="59" t="str">
        <f>UPPER('Data Sheet'!A41)</f>
        <v>YEAR ENDED  DECEMBER 31, 2017</v>
      </c>
      <c r="C26" s="44"/>
      <c r="D26" s="44"/>
      <c r="E26" s="44"/>
      <c r="F26" s="44"/>
      <c r="G26" s="44"/>
      <c r="H26" s="44"/>
      <c r="I26" s="44"/>
      <c r="J26" s="42"/>
      <c r="K26" s="2"/>
    </row>
    <row r="27" spans="1:11" ht="18" customHeight="1">
      <c r="A27" s="37"/>
      <c r="B27" s="38"/>
      <c r="C27" s="38"/>
      <c r="D27" s="38"/>
      <c r="E27" s="38"/>
      <c r="F27" s="38"/>
      <c r="G27" s="38"/>
      <c r="H27" s="38"/>
      <c r="I27" s="38"/>
      <c r="J27" s="42"/>
      <c r="K27" s="2"/>
    </row>
    <row r="28" spans="1:11" ht="27.95" customHeight="1">
      <c r="A28" s="37"/>
      <c r="B28" s="59" t="s">
        <v>454</v>
      </c>
      <c r="C28" s="44"/>
      <c r="D28" s="44"/>
      <c r="E28" s="44"/>
      <c r="F28" s="44"/>
      <c r="G28" s="44"/>
      <c r="H28" s="44"/>
      <c r="I28" s="44"/>
      <c r="J28" s="42"/>
      <c r="K28" s="2"/>
    </row>
    <row r="29" spans="1:11">
      <c r="A29" s="37"/>
      <c r="B29" s="38"/>
      <c r="C29" s="38"/>
      <c r="D29" s="38"/>
      <c r="E29" s="38"/>
      <c r="F29" s="38"/>
      <c r="G29" s="38"/>
      <c r="H29" s="38"/>
      <c r="I29" s="38"/>
      <c r="J29" s="42"/>
      <c r="K29" s="2"/>
    </row>
    <row r="30" spans="1:11">
      <c r="A30" s="37"/>
      <c r="B30" s="38"/>
      <c r="C30" s="38"/>
      <c r="D30" s="38"/>
      <c r="E30" s="38"/>
      <c r="F30" s="38"/>
      <c r="G30" s="38"/>
      <c r="H30" s="38"/>
      <c r="I30" s="38"/>
      <c r="J30" s="42"/>
      <c r="K30" s="2"/>
    </row>
    <row r="31" spans="1:11" ht="19.899999999999999" customHeight="1">
      <c r="A31" s="37"/>
      <c r="B31" s="59" t="s">
        <v>698</v>
      </c>
      <c r="C31" s="44"/>
      <c r="D31" s="44"/>
      <c r="E31" s="44"/>
      <c r="F31" s="44"/>
      <c r="G31" s="44"/>
      <c r="H31" s="44"/>
      <c r="I31" s="44"/>
      <c r="J31" s="42"/>
      <c r="K31" s="2"/>
    </row>
    <row r="32" spans="1:11">
      <c r="A32" s="37"/>
      <c r="B32" s="38"/>
      <c r="C32" s="38"/>
      <c r="D32" s="38"/>
      <c r="E32" s="38"/>
      <c r="F32" s="38"/>
      <c r="G32" s="38"/>
      <c r="H32" s="38"/>
      <c r="I32" s="38"/>
      <c r="J32" s="42"/>
      <c r="K32" s="2"/>
    </row>
    <row r="33" spans="1:11" ht="12" customHeight="1">
      <c r="A33" s="37"/>
      <c r="B33" s="38"/>
      <c r="C33" s="38"/>
      <c r="D33" s="38"/>
      <c r="E33" s="38"/>
      <c r="F33" s="38"/>
      <c r="G33" s="38"/>
      <c r="H33" s="38"/>
      <c r="I33" s="38"/>
      <c r="J33" s="42"/>
      <c r="K33" s="2"/>
    </row>
    <row r="34" spans="1:11" ht="19.899999999999999" customHeight="1">
      <c r="A34" s="37"/>
      <c r="B34" s="59" t="s">
        <v>699</v>
      </c>
      <c r="C34" s="44"/>
      <c r="D34" s="44"/>
      <c r="E34" s="44"/>
      <c r="F34" s="44"/>
      <c r="G34" s="44"/>
      <c r="H34" s="44"/>
      <c r="I34" s="44"/>
      <c r="J34" s="42"/>
      <c r="K34" s="2"/>
    </row>
    <row r="35" spans="1:11" ht="9.9499999999999993" customHeight="1">
      <c r="A35" s="37"/>
      <c r="B35" s="38"/>
      <c r="C35" s="38"/>
      <c r="D35" s="38"/>
      <c r="E35" s="38"/>
      <c r="F35" s="38"/>
      <c r="G35" s="38"/>
      <c r="H35" s="38"/>
      <c r="I35" s="38"/>
      <c r="J35" s="42"/>
      <c r="K35" s="2"/>
    </row>
    <row r="36" spans="1:11" ht="9.9499999999999993" customHeight="1">
      <c r="A36" s="37"/>
      <c r="B36" s="38"/>
      <c r="C36" s="38"/>
      <c r="D36" s="38"/>
      <c r="E36" s="38"/>
      <c r="F36" s="38"/>
      <c r="G36" s="38"/>
      <c r="H36" s="38"/>
      <c r="I36" s="38"/>
      <c r="J36" s="42"/>
      <c r="K36" s="2"/>
    </row>
    <row r="37" spans="1:11">
      <c r="A37" s="37"/>
      <c r="B37" s="38"/>
      <c r="C37" s="38"/>
      <c r="D37" s="38"/>
      <c r="E37" s="38"/>
      <c r="F37" s="38"/>
      <c r="G37" s="38"/>
      <c r="H37" s="38"/>
      <c r="I37" s="38"/>
      <c r="J37" s="42"/>
      <c r="K37" s="2"/>
    </row>
    <row r="38" spans="1:11" ht="15.75" thickBot="1">
      <c r="A38" s="37"/>
      <c r="B38" s="60"/>
      <c r="C38" s="44"/>
      <c r="D38" s="55"/>
      <c r="E38" s="55"/>
      <c r="F38" s="55"/>
      <c r="G38" s="55"/>
      <c r="H38" s="44"/>
      <c r="I38" s="44"/>
      <c r="J38" s="42"/>
      <c r="K38" s="2"/>
    </row>
    <row r="39" spans="1:11" ht="9.9499999999999993" customHeight="1">
      <c r="A39" s="37"/>
      <c r="B39" s="38"/>
      <c r="C39" s="38"/>
      <c r="D39" s="38"/>
      <c r="E39" s="38"/>
      <c r="F39" s="38"/>
      <c r="G39" s="38"/>
      <c r="H39" s="38"/>
      <c r="I39" s="38"/>
      <c r="J39" s="42"/>
      <c r="K39" s="2"/>
    </row>
    <row r="40" spans="1:11">
      <c r="A40" s="37"/>
      <c r="B40" s="61" t="s">
        <v>455</v>
      </c>
      <c r="C40" s="38"/>
      <c r="D40" s="38"/>
      <c r="E40" s="38"/>
      <c r="F40" s="38"/>
      <c r="G40" s="38"/>
      <c r="H40" s="38"/>
      <c r="I40" s="38"/>
      <c r="J40" s="42"/>
      <c r="K40" s="2"/>
    </row>
    <row r="41" spans="1:11" ht="12" customHeight="1">
      <c r="A41" s="37"/>
      <c r="B41" s="982" t="s">
        <v>456</v>
      </c>
      <c r="C41" s="982"/>
      <c r="D41" s="38"/>
      <c r="E41" s="38"/>
      <c r="F41" s="38"/>
      <c r="G41" s="38"/>
      <c r="H41" s="38"/>
      <c r="I41" s="38"/>
      <c r="J41" s="42"/>
      <c r="K41" s="2"/>
    </row>
    <row r="42" spans="1:11" ht="15" customHeight="1">
      <c r="A42" s="37"/>
      <c r="B42" s="1439" t="s">
        <v>3595</v>
      </c>
      <c r="C42" s="62"/>
      <c r="D42" s="62"/>
      <c r="E42" s="62"/>
      <c r="F42" s="44"/>
      <c r="G42" s="44"/>
      <c r="H42" s="44"/>
      <c r="I42" s="44"/>
      <c r="J42" s="42"/>
      <c r="K42" s="2"/>
    </row>
    <row r="43" spans="1:11" ht="15" customHeight="1">
      <c r="A43" s="37"/>
      <c r="B43" s="1439" t="s">
        <v>3594</v>
      </c>
      <c r="C43" s="62"/>
      <c r="D43" s="62"/>
      <c r="E43" s="62"/>
      <c r="F43" s="44"/>
      <c r="G43" s="44"/>
      <c r="H43" s="44"/>
      <c r="I43" s="44"/>
      <c r="J43" s="42"/>
      <c r="K43" s="2"/>
    </row>
    <row r="44" spans="1:11" ht="15" customHeight="1">
      <c r="A44" s="37"/>
      <c r="B44" s="1440" t="s">
        <v>3593</v>
      </c>
      <c r="C44" s="62"/>
      <c r="D44" s="62"/>
      <c r="E44" s="62"/>
      <c r="F44" s="44"/>
      <c r="G44" s="44"/>
      <c r="H44" s="44"/>
      <c r="I44" s="44"/>
      <c r="J44" s="42"/>
      <c r="K44" s="2"/>
    </row>
    <row r="45" spans="1:11" ht="12" customHeight="1">
      <c r="A45" s="37"/>
      <c r="B45" s="38"/>
      <c r="C45" s="38"/>
      <c r="D45" s="38"/>
      <c r="E45" s="38"/>
      <c r="F45" s="38"/>
      <c r="G45" s="38"/>
      <c r="H45" s="38"/>
      <c r="I45" s="38"/>
      <c r="J45" s="42"/>
      <c r="K45" s="2"/>
    </row>
    <row r="46" spans="1:11" ht="3.95" customHeight="1" thickBot="1">
      <c r="A46" s="39"/>
      <c r="B46" s="40"/>
      <c r="C46" s="40"/>
      <c r="D46" s="40"/>
      <c r="E46" s="40"/>
      <c r="F46" s="40"/>
      <c r="G46" s="40"/>
      <c r="H46" s="40"/>
      <c r="I46" s="40"/>
      <c r="J46" s="41"/>
      <c r="K46" s="2"/>
    </row>
    <row r="47" spans="1:11" ht="13.9" customHeight="1">
      <c r="A47" s="38"/>
      <c r="B47" s="38"/>
      <c r="C47" s="38"/>
      <c r="D47" s="38"/>
      <c r="E47" s="38"/>
      <c r="F47" s="38"/>
      <c r="G47" s="38"/>
      <c r="H47" s="38"/>
      <c r="I47" s="63" t="s">
        <v>457</v>
      </c>
      <c r="J47" s="38"/>
      <c r="K47" s="2"/>
    </row>
    <row r="48" spans="1:11">
      <c r="A48" s="2"/>
      <c r="B48" s="2"/>
      <c r="C48" s="2"/>
      <c r="D48" s="2"/>
      <c r="E48" s="2"/>
      <c r="F48" s="2"/>
      <c r="G48" s="2"/>
      <c r="H48" s="2"/>
      <c r="I48" s="2"/>
      <c r="J48" s="2"/>
      <c r="K48" s="2"/>
    </row>
    <row r="49" spans="1:11">
      <c r="A49" s="2"/>
    </row>
    <row r="50" spans="1:11">
      <c r="A50" s="2"/>
    </row>
    <row r="51" spans="1:11">
      <c r="A51" s="2"/>
      <c r="E51" s="1026"/>
      <c r="F51" s="1147"/>
      <c r="G51" s="1147"/>
    </row>
    <row r="52" spans="1:11">
      <c r="A52" s="2"/>
    </row>
    <row r="53" spans="1:11">
      <c r="A53" s="2"/>
    </row>
    <row r="54" spans="1:11">
      <c r="A54" s="2"/>
      <c r="B54" s="2"/>
      <c r="C54" s="2"/>
      <c r="D54" s="2"/>
      <c r="E54" s="2"/>
      <c r="F54" s="2"/>
      <c r="G54" s="2"/>
      <c r="H54" s="2"/>
      <c r="I54" s="2"/>
      <c r="J54" s="2"/>
      <c r="K54" s="2"/>
    </row>
    <row r="55" spans="1:11">
      <c r="A55" s="2"/>
      <c r="B55" s="2"/>
      <c r="C55" s="2"/>
      <c r="D55" s="2"/>
      <c r="E55" s="2"/>
      <c r="F55" s="2"/>
      <c r="G55" s="2"/>
      <c r="H55" s="2"/>
      <c r="I55" s="2"/>
      <c r="J55" s="2"/>
      <c r="K55" s="2"/>
    </row>
    <row r="56" spans="1:11">
      <c r="A56" s="2"/>
      <c r="B56" s="2"/>
      <c r="C56" s="2"/>
      <c r="D56" s="2"/>
      <c r="E56" s="2"/>
      <c r="F56" s="2"/>
      <c r="G56" s="2"/>
      <c r="H56" s="2"/>
      <c r="I56" s="2"/>
      <c r="J56" s="2"/>
      <c r="K56" s="2"/>
    </row>
    <row r="57" spans="1:11">
      <c r="A57" s="2"/>
      <c r="B57" s="2"/>
      <c r="C57" s="2"/>
      <c r="D57" s="2"/>
      <c r="E57" s="2"/>
      <c r="F57" s="2"/>
      <c r="G57" s="2"/>
      <c r="H57" s="2"/>
      <c r="I57" s="2"/>
      <c r="J57" s="2"/>
      <c r="K57" s="2"/>
    </row>
    <row r="58" spans="1:11">
      <c r="A58" s="2"/>
      <c r="B58" s="2"/>
      <c r="C58" s="2"/>
      <c r="D58" s="2"/>
      <c r="E58" s="2"/>
      <c r="F58" s="2"/>
      <c r="G58" s="2"/>
      <c r="H58" s="2"/>
      <c r="I58" s="2"/>
      <c r="J58" s="2"/>
      <c r="K58" s="2"/>
    </row>
    <row r="59" spans="1:11">
      <c r="A59" s="2"/>
      <c r="B59" s="2"/>
      <c r="C59" s="2"/>
      <c r="D59" s="2"/>
      <c r="E59" s="2"/>
      <c r="F59" s="2"/>
      <c r="G59" s="2"/>
      <c r="H59" s="2"/>
      <c r="I59" s="2"/>
      <c r="J59" s="2"/>
      <c r="K59" s="2"/>
    </row>
    <row r="60" spans="1:11">
      <c r="A60" s="2"/>
      <c r="B60" s="2"/>
      <c r="C60" s="2"/>
      <c r="D60" s="2"/>
      <c r="E60" s="2"/>
      <c r="F60" s="2"/>
      <c r="G60" s="2"/>
      <c r="H60" s="2"/>
      <c r="I60" s="2"/>
      <c r="J60" s="2"/>
      <c r="K60" s="2"/>
    </row>
    <row r="61" spans="1:11">
      <c r="A61" s="2"/>
      <c r="B61" s="2"/>
      <c r="C61" s="2"/>
      <c r="D61" s="2"/>
      <c r="E61" s="2"/>
      <c r="F61" s="2"/>
      <c r="G61" s="2"/>
      <c r="H61" s="2"/>
      <c r="I61" s="2"/>
      <c r="J61" s="2"/>
      <c r="K61" s="2"/>
    </row>
    <row r="62" spans="1:11">
      <c r="A62" s="2"/>
      <c r="B62" s="2"/>
      <c r="C62" s="2"/>
      <c r="D62" s="2"/>
      <c r="E62" s="2"/>
      <c r="F62" s="2"/>
      <c r="G62" s="2"/>
      <c r="H62" s="2"/>
      <c r="I62" s="2"/>
      <c r="J62" s="2"/>
      <c r="K62" s="2"/>
    </row>
    <row r="63" spans="1:11">
      <c r="A63" s="2"/>
      <c r="B63" s="2"/>
      <c r="C63" s="2"/>
      <c r="D63" s="2"/>
      <c r="E63" s="2"/>
      <c r="F63" s="2"/>
      <c r="G63" s="2"/>
      <c r="H63" s="2"/>
      <c r="I63" s="2"/>
      <c r="J63" s="2"/>
      <c r="K63" s="2"/>
    </row>
    <row r="64" spans="1:11">
      <c r="A64" s="2"/>
      <c r="B64" s="2"/>
      <c r="C64" s="2"/>
      <c r="D64" s="2"/>
      <c r="E64" s="2"/>
      <c r="F64" s="2"/>
      <c r="G64" s="2"/>
      <c r="H64" s="2"/>
      <c r="I64" s="2"/>
      <c r="J64" s="2"/>
      <c r="K64" s="2"/>
    </row>
    <row r="65" spans="1:11">
      <c r="A65" s="2"/>
      <c r="B65" s="2"/>
      <c r="C65" s="2"/>
      <c r="D65" s="2"/>
      <c r="E65" s="2"/>
      <c r="F65" s="2"/>
      <c r="G65" s="2"/>
      <c r="H65" s="2"/>
      <c r="I65" s="2"/>
      <c r="J65" s="2"/>
      <c r="K65" s="2"/>
    </row>
  </sheetData>
  <printOptions horizontalCentered="1" verticalCentered="1"/>
  <pageMargins left="0.5" right="0.5" top="0.5" bottom="0.5" header="0" footer="0"/>
  <pageSetup scale="89" orientation="portrait" r:id="rId1"/>
  <headerFooter alignWithMargins="0"/>
  <rowBreaks count="1" manualBreakCount="1">
    <brk id="4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075" r:id="rId4" name="Button 3">
              <controlPr locked="0" defaultSize="0" autoFill="0" autoLine="0" autoPict="0">
                <anchor moveWithCells="1" sizeWithCells="1">
                  <from>
                    <xdr:col>0</xdr:col>
                    <xdr:colOff>0</xdr:colOff>
                    <xdr:row>49</xdr:row>
                    <xdr:rowOff>28575</xdr:rowOff>
                  </from>
                  <to>
                    <xdr:col>0</xdr:col>
                    <xdr:colOff>0</xdr:colOff>
                    <xdr:row>52</xdr:row>
                    <xdr:rowOff>76200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O352"/>
  <sheetViews>
    <sheetView defaultGridColor="0" topLeftCell="D1" colorId="22" zoomScale="75" zoomScaleNormal="75" workbookViewId="0">
      <selection activeCell="E22" sqref="E22"/>
    </sheetView>
  </sheetViews>
  <sheetFormatPr defaultColWidth="9.77734375" defaultRowHeight="15"/>
  <cols>
    <col min="1" max="1" width="4.77734375" customWidth="1"/>
    <col min="2" max="2" width="35.77734375" customWidth="1"/>
    <col min="3" max="3" width="10.33203125" style="1589" bestFit="1" customWidth="1"/>
    <col min="4" max="4" width="15.77734375" customWidth="1"/>
    <col min="5" max="5" width="19.6640625" customWidth="1"/>
    <col min="6" max="6" width="6.77734375" customWidth="1"/>
    <col min="7" max="7" width="11.77734375" customWidth="1"/>
    <col min="8" max="8" width="15.77734375" customWidth="1"/>
    <col min="9" max="9" width="15" customWidth="1"/>
    <col min="10" max="10" width="7.109375" customWidth="1"/>
    <col min="11" max="11" width="15.77734375" customWidth="1"/>
    <col min="12" max="12" width="7.109375" customWidth="1"/>
    <col min="13" max="13" width="15.77734375" customWidth="1"/>
    <col min="15" max="15" width="16" customWidth="1"/>
    <col min="16" max="16" width="42.21875" customWidth="1"/>
    <col min="257" max="257" width="4.77734375" customWidth="1"/>
    <col min="258" max="258" width="35.77734375" customWidth="1"/>
    <col min="259" max="259" width="8.21875" bestFit="1" customWidth="1"/>
    <col min="260" max="260" width="15.77734375" customWidth="1"/>
    <col min="261" max="261" width="19.6640625" customWidth="1"/>
    <col min="262" max="262" width="6.77734375" customWidth="1"/>
    <col min="263" max="263" width="11.77734375" customWidth="1"/>
    <col min="264" max="264" width="15.77734375" customWidth="1"/>
    <col min="265" max="265" width="15" customWidth="1"/>
    <col min="266" max="266" width="7.109375" customWidth="1"/>
    <col min="267" max="267" width="15.77734375" customWidth="1"/>
    <col min="268" max="268" width="7.109375" customWidth="1"/>
    <col min="269" max="269" width="15.77734375" customWidth="1"/>
    <col min="513" max="513" width="4.77734375" customWidth="1"/>
    <col min="514" max="514" width="35.77734375" customWidth="1"/>
    <col min="515" max="515" width="8.21875" bestFit="1" customWidth="1"/>
    <col min="516" max="516" width="15.77734375" customWidth="1"/>
    <col min="517" max="517" width="19.6640625" customWidth="1"/>
    <col min="518" max="518" width="6.77734375" customWidth="1"/>
    <col min="519" max="519" width="11.77734375" customWidth="1"/>
    <col min="520" max="520" width="15.77734375" customWidth="1"/>
    <col min="521" max="521" width="15" customWidth="1"/>
    <col min="522" max="522" width="7.109375" customWidth="1"/>
    <col min="523" max="523" width="15.77734375" customWidth="1"/>
    <col min="524" max="524" width="7.109375" customWidth="1"/>
    <col min="525" max="525" width="15.77734375" customWidth="1"/>
    <col min="769" max="769" width="4.77734375" customWidth="1"/>
    <col min="770" max="770" width="35.77734375" customWidth="1"/>
    <col min="771" max="771" width="8.21875" bestFit="1" customWidth="1"/>
    <col min="772" max="772" width="15.77734375" customWidth="1"/>
    <col min="773" max="773" width="19.6640625" customWidth="1"/>
    <col min="774" max="774" width="6.77734375" customWidth="1"/>
    <col min="775" max="775" width="11.77734375" customWidth="1"/>
    <col min="776" max="776" width="15.77734375" customWidth="1"/>
    <col min="777" max="777" width="15" customWidth="1"/>
    <col min="778" max="778" width="7.109375" customWidth="1"/>
    <col min="779" max="779" width="15.77734375" customWidth="1"/>
    <col min="780" max="780" width="7.109375" customWidth="1"/>
    <col min="781" max="781" width="15.77734375" customWidth="1"/>
    <col min="1025" max="1025" width="4.77734375" customWidth="1"/>
    <col min="1026" max="1026" width="35.77734375" customWidth="1"/>
    <col min="1027" max="1027" width="8.21875" bestFit="1" customWidth="1"/>
    <col min="1028" max="1028" width="15.77734375" customWidth="1"/>
    <col min="1029" max="1029" width="19.6640625" customWidth="1"/>
    <col min="1030" max="1030" width="6.77734375" customWidth="1"/>
    <col min="1031" max="1031" width="11.77734375" customWidth="1"/>
    <col min="1032" max="1032" width="15.77734375" customWidth="1"/>
    <col min="1033" max="1033" width="15" customWidth="1"/>
    <col min="1034" max="1034" width="7.109375" customWidth="1"/>
    <col min="1035" max="1035" width="15.77734375" customWidth="1"/>
    <col min="1036" max="1036" width="7.109375" customWidth="1"/>
    <col min="1037" max="1037" width="15.77734375" customWidth="1"/>
    <col min="1281" max="1281" width="4.77734375" customWidth="1"/>
    <col min="1282" max="1282" width="35.77734375" customWidth="1"/>
    <col min="1283" max="1283" width="8.21875" bestFit="1" customWidth="1"/>
    <col min="1284" max="1284" width="15.77734375" customWidth="1"/>
    <col min="1285" max="1285" width="19.6640625" customWidth="1"/>
    <col min="1286" max="1286" width="6.77734375" customWidth="1"/>
    <col min="1287" max="1287" width="11.77734375" customWidth="1"/>
    <col min="1288" max="1288" width="15.77734375" customWidth="1"/>
    <col min="1289" max="1289" width="15" customWidth="1"/>
    <col min="1290" max="1290" width="7.109375" customWidth="1"/>
    <col min="1291" max="1291" width="15.77734375" customWidth="1"/>
    <col min="1292" max="1292" width="7.109375" customWidth="1"/>
    <col min="1293" max="1293" width="15.77734375" customWidth="1"/>
    <col min="1537" max="1537" width="4.77734375" customWidth="1"/>
    <col min="1538" max="1538" width="35.77734375" customWidth="1"/>
    <col min="1539" max="1539" width="8.21875" bestFit="1" customWidth="1"/>
    <col min="1540" max="1540" width="15.77734375" customWidth="1"/>
    <col min="1541" max="1541" width="19.6640625" customWidth="1"/>
    <col min="1542" max="1542" width="6.77734375" customWidth="1"/>
    <col min="1543" max="1543" width="11.77734375" customWidth="1"/>
    <col min="1544" max="1544" width="15.77734375" customWidth="1"/>
    <col min="1545" max="1545" width="15" customWidth="1"/>
    <col min="1546" max="1546" width="7.109375" customWidth="1"/>
    <col min="1547" max="1547" width="15.77734375" customWidth="1"/>
    <col min="1548" max="1548" width="7.109375" customWidth="1"/>
    <col min="1549" max="1549" width="15.77734375" customWidth="1"/>
    <col min="1793" max="1793" width="4.77734375" customWidth="1"/>
    <col min="1794" max="1794" width="35.77734375" customWidth="1"/>
    <col min="1795" max="1795" width="8.21875" bestFit="1" customWidth="1"/>
    <col min="1796" max="1796" width="15.77734375" customWidth="1"/>
    <col min="1797" max="1797" width="19.6640625" customWidth="1"/>
    <col min="1798" max="1798" width="6.77734375" customWidth="1"/>
    <col min="1799" max="1799" width="11.77734375" customWidth="1"/>
    <col min="1800" max="1800" width="15.77734375" customWidth="1"/>
    <col min="1801" max="1801" width="15" customWidth="1"/>
    <col min="1802" max="1802" width="7.109375" customWidth="1"/>
    <col min="1803" max="1803" width="15.77734375" customWidth="1"/>
    <col min="1804" max="1804" width="7.109375" customWidth="1"/>
    <col min="1805" max="1805" width="15.77734375" customWidth="1"/>
    <col min="2049" max="2049" width="4.77734375" customWidth="1"/>
    <col min="2050" max="2050" width="35.77734375" customWidth="1"/>
    <col min="2051" max="2051" width="8.21875" bestFit="1" customWidth="1"/>
    <col min="2052" max="2052" width="15.77734375" customWidth="1"/>
    <col min="2053" max="2053" width="19.6640625" customWidth="1"/>
    <col min="2054" max="2054" width="6.77734375" customWidth="1"/>
    <col min="2055" max="2055" width="11.77734375" customWidth="1"/>
    <col min="2056" max="2056" width="15.77734375" customWidth="1"/>
    <col min="2057" max="2057" width="15" customWidth="1"/>
    <col min="2058" max="2058" width="7.109375" customWidth="1"/>
    <col min="2059" max="2059" width="15.77734375" customWidth="1"/>
    <col min="2060" max="2060" width="7.109375" customWidth="1"/>
    <col min="2061" max="2061" width="15.77734375" customWidth="1"/>
    <col min="2305" max="2305" width="4.77734375" customWidth="1"/>
    <col min="2306" max="2306" width="35.77734375" customWidth="1"/>
    <col min="2307" max="2307" width="8.21875" bestFit="1" customWidth="1"/>
    <col min="2308" max="2308" width="15.77734375" customWidth="1"/>
    <col min="2309" max="2309" width="19.6640625" customWidth="1"/>
    <col min="2310" max="2310" width="6.77734375" customWidth="1"/>
    <col min="2311" max="2311" width="11.77734375" customWidth="1"/>
    <col min="2312" max="2312" width="15.77734375" customWidth="1"/>
    <col min="2313" max="2313" width="15" customWidth="1"/>
    <col min="2314" max="2314" width="7.109375" customWidth="1"/>
    <col min="2315" max="2315" width="15.77734375" customWidth="1"/>
    <col min="2316" max="2316" width="7.109375" customWidth="1"/>
    <col min="2317" max="2317" width="15.77734375" customWidth="1"/>
    <col min="2561" max="2561" width="4.77734375" customWidth="1"/>
    <col min="2562" max="2562" width="35.77734375" customWidth="1"/>
    <col min="2563" max="2563" width="8.21875" bestFit="1" customWidth="1"/>
    <col min="2564" max="2564" width="15.77734375" customWidth="1"/>
    <col min="2565" max="2565" width="19.6640625" customWidth="1"/>
    <col min="2566" max="2566" width="6.77734375" customWidth="1"/>
    <col min="2567" max="2567" width="11.77734375" customWidth="1"/>
    <col min="2568" max="2568" width="15.77734375" customWidth="1"/>
    <col min="2569" max="2569" width="15" customWidth="1"/>
    <col min="2570" max="2570" width="7.109375" customWidth="1"/>
    <col min="2571" max="2571" width="15.77734375" customWidth="1"/>
    <col min="2572" max="2572" width="7.109375" customWidth="1"/>
    <col min="2573" max="2573" width="15.77734375" customWidth="1"/>
    <col min="2817" max="2817" width="4.77734375" customWidth="1"/>
    <col min="2818" max="2818" width="35.77734375" customWidth="1"/>
    <col min="2819" max="2819" width="8.21875" bestFit="1" customWidth="1"/>
    <col min="2820" max="2820" width="15.77734375" customWidth="1"/>
    <col min="2821" max="2821" width="19.6640625" customWidth="1"/>
    <col min="2822" max="2822" width="6.77734375" customWidth="1"/>
    <col min="2823" max="2823" width="11.77734375" customWidth="1"/>
    <col min="2824" max="2824" width="15.77734375" customWidth="1"/>
    <col min="2825" max="2825" width="15" customWidth="1"/>
    <col min="2826" max="2826" width="7.109375" customWidth="1"/>
    <col min="2827" max="2827" width="15.77734375" customWidth="1"/>
    <col min="2828" max="2828" width="7.109375" customWidth="1"/>
    <col min="2829" max="2829" width="15.77734375" customWidth="1"/>
    <col min="3073" max="3073" width="4.77734375" customWidth="1"/>
    <col min="3074" max="3074" width="35.77734375" customWidth="1"/>
    <col min="3075" max="3075" width="8.21875" bestFit="1" customWidth="1"/>
    <col min="3076" max="3076" width="15.77734375" customWidth="1"/>
    <col min="3077" max="3077" width="19.6640625" customWidth="1"/>
    <col min="3078" max="3078" width="6.77734375" customWidth="1"/>
    <col min="3079" max="3079" width="11.77734375" customWidth="1"/>
    <col min="3080" max="3080" width="15.77734375" customWidth="1"/>
    <col min="3081" max="3081" width="15" customWidth="1"/>
    <col min="3082" max="3082" width="7.109375" customWidth="1"/>
    <col min="3083" max="3083" width="15.77734375" customWidth="1"/>
    <col min="3084" max="3084" width="7.109375" customWidth="1"/>
    <col min="3085" max="3085" width="15.77734375" customWidth="1"/>
    <col min="3329" max="3329" width="4.77734375" customWidth="1"/>
    <col min="3330" max="3330" width="35.77734375" customWidth="1"/>
    <col min="3331" max="3331" width="8.21875" bestFit="1" customWidth="1"/>
    <col min="3332" max="3332" width="15.77734375" customWidth="1"/>
    <col min="3333" max="3333" width="19.6640625" customWidth="1"/>
    <col min="3334" max="3334" width="6.77734375" customWidth="1"/>
    <col min="3335" max="3335" width="11.77734375" customWidth="1"/>
    <col min="3336" max="3336" width="15.77734375" customWidth="1"/>
    <col min="3337" max="3337" width="15" customWidth="1"/>
    <col min="3338" max="3338" width="7.109375" customWidth="1"/>
    <col min="3339" max="3339" width="15.77734375" customWidth="1"/>
    <col min="3340" max="3340" width="7.109375" customWidth="1"/>
    <col min="3341" max="3341" width="15.77734375" customWidth="1"/>
    <col min="3585" max="3585" width="4.77734375" customWidth="1"/>
    <col min="3586" max="3586" width="35.77734375" customWidth="1"/>
    <col min="3587" max="3587" width="8.21875" bestFit="1" customWidth="1"/>
    <col min="3588" max="3588" width="15.77734375" customWidth="1"/>
    <col min="3589" max="3589" width="19.6640625" customWidth="1"/>
    <col min="3590" max="3590" width="6.77734375" customWidth="1"/>
    <col min="3591" max="3591" width="11.77734375" customWidth="1"/>
    <col min="3592" max="3592" width="15.77734375" customWidth="1"/>
    <col min="3593" max="3593" width="15" customWidth="1"/>
    <col min="3594" max="3594" width="7.109375" customWidth="1"/>
    <col min="3595" max="3595" width="15.77734375" customWidth="1"/>
    <col min="3596" max="3596" width="7.109375" customWidth="1"/>
    <col min="3597" max="3597" width="15.77734375" customWidth="1"/>
    <col min="3841" max="3841" width="4.77734375" customWidth="1"/>
    <col min="3842" max="3842" width="35.77734375" customWidth="1"/>
    <col min="3843" max="3843" width="8.21875" bestFit="1" customWidth="1"/>
    <col min="3844" max="3844" width="15.77734375" customWidth="1"/>
    <col min="3845" max="3845" width="19.6640625" customWidth="1"/>
    <col min="3846" max="3846" width="6.77734375" customWidth="1"/>
    <col min="3847" max="3847" width="11.77734375" customWidth="1"/>
    <col min="3848" max="3848" width="15.77734375" customWidth="1"/>
    <col min="3849" max="3849" width="15" customWidth="1"/>
    <col min="3850" max="3850" width="7.109375" customWidth="1"/>
    <col min="3851" max="3851" width="15.77734375" customWidth="1"/>
    <col min="3852" max="3852" width="7.109375" customWidth="1"/>
    <col min="3853" max="3853" width="15.77734375" customWidth="1"/>
    <col min="4097" max="4097" width="4.77734375" customWidth="1"/>
    <col min="4098" max="4098" width="35.77734375" customWidth="1"/>
    <col min="4099" max="4099" width="8.21875" bestFit="1" customWidth="1"/>
    <col min="4100" max="4100" width="15.77734375" customWidth="1"/>
    <col min="4101" max="4101" width="19.6640625" customWidth="1"/>
    <col min="4102" max="4102" width="6.77734375" customWidth="1"/>
    <col min="4103" max="4103" width="11.77734375" customWidth="1"/>
    <col min="4104" max="4104" width="15.77734375" customWidth="1"/>
    <col min="4105" max="4105" width="15" customWidth="1"/>
    <col min="4106" max="4106" width="7.109375" customWidth="1"/>
    <col min="4107" max="4107" width="15.77734375" customWidth="1"/>
    <col min="4108" max="4108" width="7.109375" customWidth="1"/>
    <col min="4109" max="4109" width="15.77734375" customWidth="1"/>
    <col min="4353" max="4353" width="4.77734375" customWidth="1"/>
    <col min="4354" max="4354" width="35.77734375" customWidth="1"/>
    <col min="4355" max="4355" width="8.21875" bestFit="1" customWidth="1"/>
    <col min="4356" max="4356" width="15.77734375" customWidth="1"/>
    <col min="4357" max="4357" width="19.6640625" customWidth="1"/>
    <col min="4358" max="4358" width="6.77734375" customWidth="1"/>
    <col min="4359" max="4359" width="11.77734375" customWidth="1"/>
    <col min="4360" max="4360" width="15.77734375" customWidth="1"/>
    <col min="4361" max="4361" width="15" customWidth="1"/>
    <col min="4362" max="4362" width="7.109375" customWidth="1"/>
    <col min="4363" max="4363" width="15.77734375" customWidth="1"/>
    <col min="4364" max="4364" width="7.109375" customWidth="1"/>
    <col min="4365" max="4365" width="15.77734375" customWidth="1"/>
    <col min="4609" max="4609" width="4.77734375" customWidth="1"/>
    <col min="4610" max="4610" width="35.77734375" customWidth="1"/>
    <col min="4611" max="4611" width="8.21875" bestFit="1" customWidth="1"/>
    <col min="4612" max="4612" width="15.77734375" customWidth="1"/>
    <col min="4613" max="4613" width="19.6640625" customWidth="1"/>
    <col min="4614" max="4614" width="6.77734375" customWidth="1"/>
    <col min="4615" max="4615" width="11.77734375" customWidth="1"/>
    <col min="4616" max="4616" width="15.77734375" customWidth="1"/>
    <col min="4617" max="4617" width="15" customWidth="1"/>
    <col min="4618" max="4618" width="7.109375" customWidth="1"/>
    <col min="4619" max="4619" width="15.77734375" customWidth="1"/>
    <col min="4620" max="4620" width="7.109375" customWidth="1"/>
    <col min="4621" max="4621" width="15.77734375" customWidth="1"/>
    <col min="4865" max="4865" width="4.77734375" customWidth="1"/>
    <col min="4866" max="4866" width="35.77734375" customWidth="1"/>
    <col min="4867" max="4867" width="8.21875" bestFit="1" customWidth="1"/>
    <col min="4868" max="4868" width="15.77734375" customWidth="1"/>
    <col min="4869" max="4869" width="19.6640625" customWidth="1"/>
    <col min="4870" max="4870" width="6.77734375" customWidth="1"/>
    <col min="4871" max="4871" width="11.77734375" customWidth="1"/>
    <col min="4872" max="4872" width="15.77734375" customWidth="1"/>
    <col min="4873" max="4873" width="15" customWidth="1"/>
    <col min="4874" max="4874" width="7.109375" customWidth="1"/>
    <col min="4875" max="4875" width="15.77734375" customWidth="1"/>
    <col min="4876" max="4876" width="7.109375" customWidth="1"/>
    <col min="4877" max="4877" width="15.77734375" customWidth="1"/>
    <col min="5121" max="5121" width="4.77734375" customWidth="1"/>
    <col min="5122" max="5122" width="35.77734375" customWidth="1"/>
    <col min="5123" max="5123" width="8.21875" bestFit="1" customWidth="1"/>
    <col min="5124" max="5124" width="15.77734375" customWidth="1"/>
    <col min="5125" max="5125" width="19.6640625" customWidth="1"/>
    <col min="5126" max="5126" width="6.77734375" customWidth="1"/>
    <col min="5127" max="5127" width="11.77734375" customWidth="1"/>
    <col min="5128" max="5128" width="15.77734375" customWidth="1"/>
    <col min="5129" max="5129" width="15" customWidth="1"/>
    <col min="5130" max="5130" width="7.109375" customWidth="1"/>
    <col min="5131" max="5131" width="15.77734375" customWidth="1"/>
    <col min="5132" max="5132" width="7.109375" customWidth="1"/>
    <col min="5133" max="5133" width="15.77734375" customWidth="1"/>
    <col min="5377" max="5377" width="4.77734375" customWidth="1"/>
    <col min="5378" max="5378" width="35.77734375" customWidth="1"/>
    <col min="5379" max="5379" width="8.21875" bestFit="1" customWidth="1"/>
    <col min="5380" max="5380" width="15.77734375" customWidth="1"/>
    <col min="5381" max="5381" width="19.6640625" customWidth="1"/>
    <col min="5382" max="5382" width="6.77734375" customWidth="1"/>
    <col min="5383" max="5383" width="11.77734375" customWidth="1"/>
    <col min="5384" max="5384" width="15.77734375" customWidth="1"/>
    <col min="5385" max="5385" width="15" customWidth="1"/>
    <col min="5386" max="5386" width="7.109375" customWidth="1"/>
    <col min="5387" max="5387" width="15.77734375" customWidth="1"/>
    <col min="5388" max="5388" width="7.109375" customWidth="1"/>
    <col min="5389" max="5389" width="15.77734375" customWidth="1"/>
    <col min="5633" max="5633" width="4.77734375" customWidth="1"/>
    <col min="5634" max="5634" width="35.77734375" customWidth="1"/>
    <col min="5635" max="5635" width="8.21875" bestFit="1" customWidth="1"/>
    <col min="5636" max="5636" width="15.77734375" customWidth="1"/>
    <col min="5637" max="5637" width="19.6640625" customWidth="1"/>
    <col min="5638" max="5638" width="6.77734375" customWidth="1"/>
    <col min="5639" max="5639" width="11.77734375" customWidth="1"/>
    <col min="5640" max="5640" width="15.77734375" customWidth="1"/>
    <col min="5641" max="5641" width="15" customWidth="1"/>
    <col min="5642" max="5642" width="7.109375" customWidth="1"/>
    <col min="5643" max="5643" width="15.77734375" customWidth="1"/>
    <col min="5644" max="5644" width="7.109375" customWidth="1"/>
    <col min="5645" max="5645" width="15.77734375" customWidth="1"/>
    <col min="5889" max="5889" width="4.77734375" customWidth="1"/>
    <col min="5890" max="5890" width="35.77734375" customWidth="1"/>
    <col min="5891" max="5891" width="8.21875" bestFit="1" customWidth="1"/>
    <col min="5892" max="5892" width="15.77734375" customWidth="1"/>
    <col min="5893" max="5893" width="19.6640625" customWidth="1"/>
    <col min="5894" max="5894" width="6.77734375" customWidth="1"/>
    <col min="5895" max="5895" width="11.77734375" customWidth="1"/>
    <col min="5896" max="5896" width="15.77734375" customWidth="1"/>
    <col min="5897" max="5897" width="15" customWidth="1"/>
    <col min="5898" max="5898" width="7.109375" customWidth="1"/>
    <col min="5899" max="5899" width="15.77734375" customWidth="1"/>
    <col min="5900" max="5900" width="7.109375" customWidth="1"/>
    <col min="5901" max="5901" width="15.77734375" customWidth="1"/>
    <col min="6145" max="6145" width="4.77734375" customWidth="1"/>
    <col min="6146" max="6146" width="35.77734375" customWidth="1"/>
    <col min="6147" max="6147" width="8.21875" bestFit="1" customWidth="1"/>
    <col min="6148" max="6148" width="15.77734375" customWidth="1"/>
    <col min="6149" max="6149" width="19.6640625" customWidth="1"/>
    <col min="6150" max="6150" width="6.77734375" customWidth="1"/>
    <col min="6151" max="6151" width="11.77734375" customWidth="1"/>
    <col min="6152" max="6152" width="15.77734375" customWidth="1"/>
    <col min="6153" max="6153" width="15" customWidth="1"/>
    <col min="6154" max="6154" width="7.109375" customWidth="1"/>
    <col min="6155" max="6155" width="15.77734375" customWidth="1"/>
    <col min="6156" max="6156" width="7.109375" customWidth="1"/>
    <col min="6157" max="6157" width="15.77734375" customWidth="1"/>
    <col min="6401" max="6401" width="4.77734375" customWidth="1"/>
    <col min="6402" max="6402" width="35.77734375" customWidth="1"/>
    <col min="6403" max="6403" width="8.21875" bestFit="1" customWidth="1"/>
    <col min="6404" max="6404" width="15.77734375" customWidth="1"/>
    <col min="6405" max="6405" width="19.6640625" customWidth="1"/>
    <col min="6406" max="6406" width="6.77734375" customWidth="1"/>
    <col min="6407" max="6407" width="11.77734375" customWidth="1"/>
    <col min="6408" max="6408" width="15.77734375" customWidth="1"/>
    <col min="6409" max="6409" width="15" customWidth="1"/>
    <col min="6410" max="6410" width="7.109375" customWidth="1"/>
    <col min="6411" max="6411" width="15.77734375" customWidth="1"/>
    <col min="6412" max="6412" width="7.109375" customWidth="1"/>
    <col min="6413" max="6413" width="15.77734375" customWidth="1"/>
    <col min="6657" max="6657" width="4.77734375" customWidth="1"/>
    <col min="6658" max="6658" width="35.77734375" customWidth="1"/>
    <col min="6659" max="6659" width="8.21875" bestFit="1" customWidth="1"/>
    <col min="6660" max="6660" width="15.77734375" customWidth="1"/>
    <col min="6661" max="6661" width="19.6640625" customWidth="1"/>
    <col min="6662" max="6662" width="6.77734375" customWidth="1"/>
    <col min="6663" max="6663" width="11.77734375" customWidth="1"/>
    <col min="6664" max="6664" width="15.77734375" customWidth="1"/>
    <col min="6665" max="6665" width="15" customWidth="1"/>
    <col min="6666" max="6666" width="7.109375" customWidth="1"/>
    <col min="6667" max="6667" width="15.77734375" customWidth="1"/>
    <col min="6668" max="6668" width="7.109375" customWidth="1"/>
    <col min="6669" max="6669" width="15.77734375" customWidth="1"/>
    <col min="6913" max="6913" width="4.77734375" customWidth="1"/>
    <col min="6914" max="6914" width="35.77734375" customWidth="1"/>
    <col min="6915" max="6915" width="8.21875" bestFit="1" customWidth="1"/>
    <col min="6916" max="6916" width="15.77734375" customWidth="1"/>
    <col min="6917" max="6917" width="19.6640625" customWidth="1"/>
    <col min="6918" max="6918" width="6.77734375" customWidth="1"/>
    <col min="6919" max="6919" width="11.77734375" customWidth="1"/>
    <col min="6920" max="6920" width="15.77734375" customWidth="1"/>
    <col min="6921" max="6921" width="15" customWidth="1"/>
    <col min="6922" max="6922" width="7.109375" customWidth="1"/>
    <col min="6923" max="6923" width="15.77734375" customWidth="1"/>
    <col min="6924" max="6924" width="7.109375" customWidth="1"/>
    <col min="6925" max="6925" width="15.77734375" customWidth="1"/>
    <col min="7169" max="7169" width="4.77734375" customWidth="1"/>
    <col min="7170" max="7170" width="35.77734375" customWidth="1"/>
    <col min="7171" max="7171" width="8.21875" bestFit="1" customWidth="1"/>
    <col min="7172" max="7172" width="15.77734375" customWidth="1"/>
    <col min="7173" max="7173" width="19.6640625" customWidth="1"/>
    <col min="7174" max="7174" width="6.77734375" customWidth="1"/>
    <col min="7175" max="7175" width="11.77734375" customWidth="1"/>
    <col min="7176" max="7176" width="15.77734375" customWidth="1"/>
    <col min="7177" max="7177" width="15" customWidth="1"/>
    <col min="7178" max="7178" width="7.109375" customWidth="1"/>
    <col min="7179" max="7179" width="15.77734375" customWidth="1"/>
    <col min="7180" max="7180" width="7.109375" customWidth="1"/>
    <col min="7181" max="7181" width="15.77734375" customWidth="1"/>
    <col min="7425" max="7425" width="4.77734375" customWidth="1"/>
    <col min="7426" max="7426" width="35.77734375" customWidth="1"/>
    <col min="7427" max="7427" width="8.21875" bestFit="1" customWidth="1"/>
    <col min="7428" max="7428" width="15.77734375" customWidth="1"/>
    <col min="7429" max="7429" width="19.6640625" customWidth="1"/>
    <col min="7430" max="7430" width="6.77734375" customWidth="1"/>
    <col min="7431" max="7431" width="11.77734375" customWidth="1"/>
    <col min="7432" max="7432" width="15.77734375" customWidth="1"/>
    <col min="7433" max="7433" width="15" customWidth="1"/>
    <col min="7434" max="7434" width="7.109375" customWidth="1"/>
    <col min="7435" max="7435" width="15.77734375" customWidth="1"/>
    <col min="7436" max="7436" width="7.109375" customWidth="1"/>
    <col min="7437" max="7437" width="15.77734375" customWidth="1"/>
    <col min="7681" max="7681" width="4.77734375" customWidth="1"/>
    <col min="7682" max="7682" width="35.77734375" customWidth="1"/>
    <col min="7683" max="7683" width="8.21875" bestFit="1" customWidth="1"/>
    <col min="7684" max="7684" width="15.77734375" customWidth="1"/>
    <col min="7685" max="7685" width="19.6640625" customWidth="1"/>
    <col min="7686" max="7686" width="6.77734375" customWidth="1"/>
    <col min="7687" max="7687" width="11.77734375" customWidth="1"/>
    <col min="7688" max="7688" width="15.77734375" customWidth="1"/>
    <col min="7689" max="7689" width="15" customWidth="1"/>
    <col min="7690" max="7690" width="7.109375" customWidth="1"/>
    <col min="7691" max="7691" width="15.77734375" customWidth="1"/>
    <col min="7692" max="7692" width="7.109375" customWidth="1"/>
    <col min="7693" max="7693" width="15.77734375" customWidth="1"/>
    <col min="7937" max="7937" width="4.77734375" customWidth="1"/>
    <col min="7938" max="7938" width="35.77734375" customWidth="1"/>
    <col min="7939" max="7939" width="8.21875" bestFit="1" customWidth="1"/>
    <col min="7940" max="7940" width="15.77734375" customWidth="1"/>
    <col min="7941" max="7941" width="19.6640625" customWidth="1"/>
    <col min="7942" max="7942" width="6.77734375" customWidth="1"/>
    <col min="7943" max="7943" width="11.77734375" customWidth="1"/>
    <col min="7944" max="7944" width="15.77734375" customWidth="1"/>
    <col min="7945" max="7945" width="15" customWidth="1"/>
    <col min="7946" max="7946" width="7.109375" customWidth="1"/>
    <col min="7947" max="7947" width="15.77734375" customWidth="1"/>
    <col min="7948" max="7948" width="7.109375" customWidth="1"/>
    <col min="7949" max="7949" width="15.77734375" customWidth="1"/>
    <col min="8193" max="8193" width="4.77734375" customWidth="1"/>
    <col min="8194" max="8194" width="35.77734375" customWidth="1"/>
    <col min="8195" max="8195" width="8.21875" bestFit="1" customWidth="1"/>
    <col min="8196" max="8196" width="15.77734375" customWidth="1"/>
    <col min="8197" max="8197" width="19.6640625" customWidth="1"/>
    <col min="8198" max="8198" width="6.77734375" customWidth="1"/>
    <col min="8199" max="8199" width="11.77734375" customWidth="1"/>
    <col min="8200" max="8200" width="15.77734375" customWidth="1"/>
    <col min="8201" max="8201" width="15" customWidth="1"/>
    <col min="8202" max="8202" width="7.109375" customWidth="1"/>
    <col min="8203" max="8203" width="15.77734375" customWidth="1"/>
    <col min="8204" max="8204" width="7.109375" customWidth="1"/>
    <col min="8205" max="8205" width="15.77734375" customWidth="1"/>
    <col min="8449" max="8449" width="4.77734375" customWidth="1"/>
    <col min="8450" max="8450" width="35.77734375" customWidth="1"/>
    <col min="8451" max="8451" width="8.21875" bestFit="1" customWidth="1"/>
    <col min="8452" max="8452" width="15.77734375" customWidth="1"/>
    <col min="8453" max="8453" width="19.6640625" customWidth="1"/>
    <col min="8454" max="8454" width="6.77734375" customWidth="1"/>
    <col min="8455" max="8455" width="11.77734375" customWidth="1"/>
    <col min="8456" max="8456" width="15.77734375" customWidth="1"/>
    <col min="8457" max="8457" width="15" customWidth="1"/>
    <col min="8458" max="8458" width="7.109375" customWidth="1"/>
    <col min="8459" max="8459" width="15.77734375" customWidth="1"/>
    <col min="8460" max="8460" width="7.109375" customWidth="1"/>
    <col min="8461" max="8461" width="15.77734375" customWidth="1"/>
    <col min="8705" max="8705" width="4.77734375" customWidth="1"/>
    <col min="8706" max="8706" width="35.77734375" customWidth="1"/>
    <col min="8707" max="8707" width="8.21875" bestFit="1" customWidth="1"/>
    <col min="8708" max="8708" width="15.77734375" customWidth="1"/>
    <col min="8709" max="8709" width="19.6640625" customWidth="1"/>
    <col min="8710" max="8710" width="6.77734375" customWidth="1"/>
    <col min="8711" max="8711" width="11.77734375" customWidth="1"/>
    <col min="8712" max="8712" width="15.77734375" customWidth="1"/>
    <col min="8713" max="8713" width="15" customWidth="1"/>
    <col min="8714" max="8714" width="7.109375" customWidth="1"/>
    <col min="8715" max="8715" width="15.77734375" customWidth="1"/>
    <col min="8716" max="8716" width="7.109375" customWidth="1"/>
    <col min="8717" max="8717" width="15.77734375" customWidth="1"/>
    <col min="8961" max="8961" width="4.77734375" customWidth="1"/>
    <col min="8962" max="8962" width="35.77734375" customWidth="1"/>
    <col min="8963" max="8963" width="8.21875" bestFit="1" customWidth="1"/>
    <col min="8964" max="8964" width="15.77734375" customWidth="1"/>
    <col min="8965" max="8965" width="19.6640625" customWidth="1"/>
    <col min="8966" max="8966" width="6.77734375" customWidth="1"/>
    <col min="8967" max="8967" width="11.77734375" customWidth="1"/>
    <col min="8968" max="8968" width="15.77734375" customWidth="1"/>
    <col min="8969" max="8969" width="15" customWidth="1"/>
    <col min="8970" max="8970" width="7.109375" customWidth="1"/>
    <col min="8971" max="8971" width="15.77734375" customWidth="1"/>
    <col min="8972" max="8972" width="7.109375" customWidth="1"/>
    <col min="8973" max="8973" width="15.77734375" customWidth="1"/>
    <col min="9217" max="9217" width="4.77734375" customWidth="1"/>
    <col min="9218" max="9218" width="35.77734375" customWidth="1"/>
    <col min="9219" max="9219" width="8.21875" bestFit="1" customWidth="1"/>
    <col min="9220" max="9220" width="15.77734375" customWidth="1"/>
    <col min="9221" max="9221" width="19.6640625" customWidth="1"/>
    <col min="9222" max="9222" width="6.77734375" customWidth="1"/>
    <col min="9223" max="9223" width="11.77734375" customWidth="1"/>
    <col min="9224" max="9224" width="15.77734375" customWidth="1"/>
    <col min="9225" max="9225" width="15" customWidth="1"/>
    <col min="9226" max="9226" width="7.109375" customWidth="1"/>
    <col min="9227" max="9227" width="15.77734375" customWidth="1"/>
    <col min="9228" max="9228" width="7.109375" customWidth="1"/>
    <col min="9229" max="9229" width="15.77734375" customWidth="1"/>
    <col min="9473" max="9473" width="4.77734375" customWidth="1"/>
    <col min="9474" max="9474" width="35.77734375" customWidth="1"/>
    <col min="9475" max="9475" width="8.21875" bestFit="1" customWidth="1"/>
    <col min="9476" max="9476" width="15.77734375" customWidth="1"/>
    <col min="9477" max="9477" width="19.6640625" customWidth="1"/>
    <col min="9478" max="9478" width="6.77734375" customWidth="1"/>
    <col min="9479" max="9479" width="11.77734375" customWidth="1"/>
    <col min="9480" max="9480" width="15.77734375" customWidth="1"/>
    <col min="9481" max="9481" width="15" customWidth="1"/>
    <col min="9482" max="9482" width="7.109375" customWidth="1"/>
    <col min="9483" max="9483" width="15.77734375" customWidth="1"/>
    <col min="9484" max="9484" width="7.109375" customWidth="1"/>
    <col min="9485" max="9485" width="15.77734375" customWidth="1"/>
    <col min="9729" max="9729" width="4.77734375" customWidth="1"/>
    <col min="9730" max="9730" width="35.77734375" customWidth="1"/>
    <col min="9731" max="9731" width="8.21875" bestFit="1" customWidth="1"/>
    <col min="9732" max="9732" width="15.77734375" customWidth="1"/>
    <col min="9733" max="9733" width="19.6640625" customWidth="1"/>
    <col min="9734" max="9734" width="6.77734375" customWidth="1"/>
    <col min="9735" max="9735" width="11.77734375" customWidth="1"/>
    <col min="9736" max="9736" width="15.77734375" customWidth="1"/>
    <col min="9737" max="9737" width="15" customWidth="1"/>
    <col min="9738" max="9738" width="7.109375" customWidth="1"/>
    <col min="9739" max="9739" width="15.77734375" customWidth="1"/>
    <col min="9740" max="9740" width="7.109375" customWidth="1"/>
    <col min="9741" max="9741" width="15.77734375" customWidth="1"/>
    <col min="9985" max="9985" width="4.77734375" customWidth="1"/>
    <col min="9986" max="9986" width="35.77734375" customWidth="1"/>
    <col min="9987" max="9987" width="8.21875" bestFit="1" customWidth="1"/>
    <col min="9988" max="9988" width="15.77734375" customWidth="1"/>
    <col min="9989" max="9989" width="19.6640625" customWidth="1"/>
    <col min="9990" max="9990" width="6.77734375" customWidth="1"/>
    <col min="9991" max="9991" width="11.77734375" customWidth="1"/>
    <col min="9992" max="9992" width="15.77734375" customWidth="1"/>
    <col min="9993" max="9993" width="15" customWidth="1"/>
    <col min="9994" max="9994" width="7.109375" customWidth="1"/>
    <col min="9995" max="9995" width="15.77734375" customWidth="1"/>
    <col min="9996" max="9996" width="7.109375" customWidth="1"/>
    <col min="9997" max="9997" width="15.77734375" customWidth="1"/>
    <col min="10241" max="10241" width="4.77734375" customWidth="1"/>
    <col min="10242" max="10242" width="35.77734375" customWidth="1"/>
    <col min="10243" max="10243" width="8.21875" bestFit="1" customWidth="1"/>
    <col min="10244" max="10244" width="15.77734375" customWidth="1"/>
    <col min="10245" max="10245" width="19.6640625" customWidth="1"/>
    <col min="10246" max="10246" width="6.77734375" customWidth="1"/>
    <col min="10247" max="10247" width="11.77734375" customWidth="1"/>
    <col min="10248" max="10248" width="15.77734375" customWidth="1"/>
    <col min="10249" max="10249" width="15" customWidth="1"/>
    <col min="10250" max="10250" width="7.109375" customWidth="1"/>
    <col min="10251" max="10251" width="15.77734375" customWidth="1"/>
    <col min="10252" max="10252" width="7.109375" customWidth="1"/>
    <col min="10253" max="10253" width="15.77734375" customWidth="1"/>
    <col min="10497" max="10497" width="4.77734375" customWidth="1"/>
    <col min="10498" max="10498" width="35.77734375" customWidth="1"/>
    <col min="10499" max="10499" width="8.21875" bestFit="1" customWidth="1"/>
    <col min="10500" max="10500" width="15.77734375" customWidth="1"/>
    <col min="10501" max="10501" width="19.6640625" customWidth="1"/>
    <col min="10502" max="10502" width="6.77734375" customWidth="1"/>
    <col min="10503" max="10503" width="11.77734375" customWidth="1"/>
    <col min="10504" max="10504" width="15.77734375" customWidth="1"/>
    <col min="10505" max="10505" width="15" customWidth="1"/>
    <col min="10506" max="10506" width="7.109375" customWidth="1"/>
    <col min="10507" max="10507" width="15.77734375" customWidth="1"/>
    <col min="10508" max="10508" width="7.109375" customWidth="1"/>
    <col min="10509" max="10509" width="15.77734375" customWidth="1"/>
    <col min="10753" max="10753" width="4.77734375" customWidth="1"/>
    <col min="10754" max="10754" width="35.77734375" customWidth="1"/>
    <col min="10755" max="10755" width="8.21875" bestFit="1" customWidth="1"/>
    <col min="10756" max="10756" width="15.77734375" customWidth="1"/>
    <col min="10757" max="10757" width="19.6640625" customWidth="1"/>
    <col min="10758" max="10758" width="6.77734375" customWidth="1"/>
    <col min="10759" max="10759" width="11.77734375" customWidth="1"/>
    <col min="10760" max="10760" width="15.77734375" customWidth="1"/>
    <col min="10761" max="10761" width="15" customWidth="1"/>
    <col min="10762" max="10762" width="7.109375" customWidth="1"/>
    <col min="10763" max="10763" width="15.77734375" customWidth="1"/>
    <col min="10764" max="10764" width="7.109375" customWidth="1"/>
    <col min="10765" max="10765" width="15.77734375" customWidth="1"/>
    <col min="11009" max="11009" width="4.77734375" customWidth="1"/>
    <col min="11010" max="11010" width="35.77734375" customWidth="1"/>
    <col min="11011" max="11011" width="8.21875" bestFit="1" customWidth="1"/>
    <col min="11012" max="11012" width="15.77734375" customWidth="1"/>
    <col min="11013" max="11013" width="19.6640625" customWidth="1"/>
    <col min="11014" max="11014" width="6.77734375" customWidth="1"/>
    <col min="11015" max="11015" width="11.77734375" customWidth="1"/>
    <col min="11016" max="11016" width="15.77734375" customWidth="1"/>
    <col min="11017" max="11017" width="15" customWidth="1"/>
    <col min="11018" max="11018" width="7.109375" customWidth="1"/>
    <col min="11019" max="11019" width="15.77734375" customWidth="1"/>
    <col min="11020" max="11020" width="7.109375" customWidth="1"/>
    <col min="11021" max="11021" width="15.77734375" customWidth="1"/>
    <col min="11265" max="11265" width="4.77734375" customWidth="1"/>
    <col min="11266" max="11266" width="35.77734375" customWidth="1"/>
    <col min="11267" max="11267" width="8.21875" bestFit="1" customWidth="1"/>
    <col min="11268" max="11268" width="15.77734375" customWidth="1"/>
    <col min="11269" max="11269" width="19.6640625" customWidth="1"/>
    <col min="11270" max="11270" width="6.77734375" customWidth="1"/>
    <col min="11271" max="11271" width="11.77734375" customWidth="1"/>
    <col min="11272" max="11272" width="15.77734375" customWidth="1"/>
    <col min="11273" max="11273" width="15" customWidth="1"/>
    <col min="11274" max="11274" width="7.109375" customWidth="1"/>
    <col min="11275" max="11275" width="15.77734375" customWidth="1"/>
    <col min="11276" max="11276" width="7.109375" customWidth="1"/>
    <col min="11277" max="11277" width="15.77734375" customWidth="1"/>
    <col min="11521" max="11521" width="4.77734375" customWidth="1"/>
    <col min="11522" max="11522" width="35.77734375" customWidth="1"/>
    <col min="11523" max="11523" width="8.21875" bestFit="1" customWidth="1"/>
    <col min="11524" max="11524" width="15.77734375" customWidth="1"/>
    <col min="11525" max="11525" width="19.6640625" customWidth="1"/>
    <col min="11526" max="11526" width="6.77734375" customWidth="1"/>
    <col min="11527" max="11527" width="11.77734375" customWidth="1"/>
    <col min="11528" max="11528" width="15.77734375" customWidth="1"/>
    <col min="11529" max="11529" width="15" customWidth="1"/>
    <col min="11530" max="11530" width="7.109375" customWidth="1"/>
    <col min="11531" max="11531" width="15.77734375" customWidth="1"/>
    <col min="11532" max="11532" width="7.109375" customWidth="1"/>
    <col min="11533" max="11533" width="15.77734375" customWidth="1"/>
    <col min="11777" max="11777" width="4.77734375" customWidth="1"/>
    <col min="11778" max="11778" width="35.77734375" customWidth="1"/>
    <col min="11779" max="11779" width="8.21875" bestFit="1" customWidth="1"/>
    <col min="11780" max="11780" width="15.77734375" customWidth="1"/>
    <col min="11781" max="11781" width="19.6640625" customWidth="1"/>
    <col min="11782" max="11782" width="6.77734375" customWidth="1"/>
    <col min="11783" max="11783" width="11.77734375" customWidth="1"/>
    <col min="11784" max="11784" width="15.77734375" customWidth="1"/>
    <col min="11785" max="11785" width="15" customWidth="1"/>
    <col min="11786" max="11786" width="7.109375" customWidth="1"/>
    <col min="11787" max="11787" width="15.77734375" customWidth="1"/>
    <col min="11788" max="11788" width="7.109375" customWidth="1"/>
    <col min="11789" max="11789" width="15.77734375" customWidth="1"/>
    <col min="12033" max="12033" width="4.77734375" customWidth="1"/>
    <col min="12034" max="12034" width="35.77734375" customWidth="1"/>
    <col min="12035" max="12035" width="8.21875" bestFit="1" customWidth="1"/>
    <col min="12036" max="12036" width="15.77734375" customWidth="1"/>
    <col min="12037" max="12037" width="19.6640625" customWidth="1"/>
    <col min="12038" max="12038" width="6.77734375" customWidth="1"/>
    <col min="12039" max="12039" width="11.77734375" customWidth="1"/>
    <col min="12040" max="12040" width="15.77734375" customWidth="1"/>
    <col min="12041" max="12041" width="15" customWidth="1"/>
    <col min="12042" max="12042" width="7.109375" customWidth="1"/>
    <col min="12043" max="12043" width="15.77734375" customWidth="1"/>
    <col min="12044" max="12044" width="7.109375" customWidth="1"/>
    <col min="12045" max="12045" width="15.77734375" customWidth="1"/>
    <col min="12289" max="12289" width="4.77734375" customWidth="1"/>
    <col min="12290" max="12290" width="35.77734375" customWidth="1"/>
    <col min="12291" max="12291" width="8.21875" bestFit="1" customWidth="1"/>
    <col min="12292" max="12292" width="15.77734375" customWidth="1"/>
    <col min="12293" max="12293" width="19.6640625" customWidth="1"/>
    <col min="12294" max="12294" width="6.77734375" customWidth="1"/>
    <col min="12295" max="12295" width="11.77734375" customWidth="1"/>
    <col min="12296" max="12296" width="15.77734375" customWidth="1"/>
    <col min="12297" max="12297" width="15" customWidth="1"/>
    <col min="12298" max="12298" width="7.109375" customWidth="1"/>
    <col min="12299" max="12299" width="15.77734375" customWidth="1"/>
    <col min="12300" max="12300" width="7.109375" customWidth="1"/>
    <col min="12301" max="12301" width="15.77734375" customWidth="1"/>
    <col min="12545" max="12545" width="4.77734375" customWidth="1"/>
    <col min="12546" max="12546" width="35.77734375" customWidth="1"/>
    <col min="12547" max="12547" width="8.21875" bestFit="1" customWidth="1"/>
    <col min="12548" max="12548" width="15.77734375" customWidth="1"/>
    <col min="12549" max="12549" width="19.6640625" customWidth="1"/>
    <col min="12550" max="12550" width="6.77734375" customWidth="1"/>
    <col min="12551" max="12551" width="11.77734375" customWidth="1"/>
    <col min="12552" max="12552" width="15.77734375" customWidth="1"/>
    <col min="12553" max="12553" width="15" customWidth="1"/>
    <col min="12554" max="12554" width="7.109375" customWidth="1"/>
    <col min="12555" max="12555" width="15.77734375" customWidth="1"/>
    <col min="12556" max="12556" width="7.109375" customWidth="1"/>
    <col min="12557" max="12557" width="15.77734375" customWidth="1"/>
    <col min="12801" max="12801" width="4.77734375" customWidth="1"/>
    <col min="12802" max="12802" width="35.77734375" customWidth="1"/>
    <col min="12803" max="12803" width="8.21875" bestFit="1" customWidth="1"/>
    <col min="12804" max="12804" width="15.77734375" customWidth="1"/>
    <col min="12805" max="12805" width="19.6640625" customWidth="1"/>
    <col min="12806" max="12806" width="6.77734375" customWidth="1"/>
    <col min="12807" max="12807" width="11.77734375" customWidth="1"/>
    <col min="12808" max="12808" width="15.77734375" customWidth="1"/>
    <col min="12809" max="12809" width="15" customWidth="1"/>
    <col min="12810" max="12810" width="7.109375" customWidth="1"/>
    <col min="12811" max="12811" width="15.77734375" customWidth="1"/>
    <col min="12812" max="12812" width="7.109375" customWidth="1"/>
    <col min="12813" max="12813" width="15.77734375" customWidth="1"/>
    <col min="13057" max="13057" width="4.77734375" customWidth="1"/>
    <col min="13058" max="13058" width="35.77734375" customWidth="1"/>
    <col min="13059" max="13059" width="8.21875" bestFit="1" customWidth="1"/>
    <col min="13060" max="13060" width="15.77734375" customWidth="1"/>
    <col min="13061" max="13061" width="19.6640625" customWidth="1"/>
    <col min="13062" max="13062" width="6.77734375" customWidth="1"/>
    <col min="13063" max="13063" width="11.77734375" customWidth="1"/>
    <col min="13064" max="13064" width="15.77734375" customWidth="1"/>
    <col min="13065" max="13065" width="15" customWidth="1"/>
    <col min="13066" max="13066" width="7.109375" customWidth="1"/>
    <col min="13067" max="13067" width="15.77734375" customWidth="1"/>
    <col min="13068" max="13068" width="7.109375" customWidth="1"/>
    <col min="13069" max="13069" width="15.77734375" customWidth="1"/>
    <col min="13313" max="13313" width="4.77734375" customWidth="1"/>
    <col min="13314" max="13314" width="35.77734375" customWidth="1"/>
    <col min="13315" max="13315" width="8.21875" bestFit="1" customWidth="1"/>
    <col min="13316" max="13316" width="15.77734375" customWidth="1"/>
    <col min="13317" max="13317" width="19.6640625" customWidth="1"/>
    <col min="13318" max="13318" width="6.77734375" customWidth="1"/>
    <col min="13319" max="13319" width="11.77734375" customWidth="1"/>
    <col min="13320" max="13320" width="15.77734375" customWidth="1"/>
    <col min="13321" max="13321" width="15" customWidth="1"/>
    <col min="13322" max="13322" width="7.109375" customWidth="1"/>
    <col min="13323" max="13323" width="15.77734375" customWidth="1"/>
    <col min="13324" max="13324" width="7.109375" customWidth="1"/>
    <col min="13325" max="13325" width="15.77734375" customWidth="1"/>
    <col min="13569" max="13569" width="4.77734375" customWidth="1"/>
    <col min="13570" max="13570" width="35.77734375" customWidth="1"/>
    <col min="13571" max="13571" width="8.21875" bestFit="1" customWidth="1"/>
    <col min="13572" max="13572" width="15.77734375" customWidth="1"/>
    <col min="13573" max="13573" width="19.6640625" customWidth="1"/>
    <col min="13574" max="13574" width="6.77734375" customWidth="1"/>
    <col min="13575" max="13575" width="11.77734375" customWidth="1"/>
    <col min="13576" max="13576" width="15.77734375" customWidth="1"/>
    <col min="13577" max="13577" width="15" customWidth="1"/>
    <col min="13578" max="13578" width="7.109375" customWidth="1"/>
    <col min="13579" max="13579" width="15.77734375" customWidth="1"/>
    <col min="13580" max="13580" width="7.109375" customWidth="1"/>
    <col min="13581" max="13581" width="15.77734375" customWidth="1"/>
    <col min="13825" max="13825" width="4.77734375" customWidth="1"/>
    <col min="13826" max="13826" width="35.77734375" customWidth="1"/>
    <col min="13827" max="13827" width="8.21875" bestFit="1" customWidth="1"/>
    <col min="13828" max="13828" width="15.77734375" customWidth="1"/>
    <col min="13829" max="13829" width="19.6640625" customWidth="1"/>
    <col min="13830" max="13830" width="6.77734375" customWidth="1"/>
    <col min="13831" max="13831" width="11.77734375" customWidth="1"/>
    <col min="13832" max="13832" width="15.77734375" customWidth="1"/>
    <col min="13833" max="13833" width="15" customWidth="1"/>
    <col min="13834" max="13834" width="7.109375" customWidth="1"/>
    <col min="13835" max="13835" width="15.77734375" customWidth="1"/>
    <col min="13836" max="13836" width="7.109375" customWidth="1"/>
    <col min="13837" max="13837" width="15.77734375" customWidth="1"/>
    <col min="14081" max="14081" width="4.77734375" customWidth="1"/>
    <col min="14082" max="14082" width="35.77734375" customWidth="1"/>
    <col min="14083" max="14083" width="8.21875" bestFit="1" customWidth="1"/>
    <col min="14084" max="14084" width="15.77734375" customWidth="1"/>
    <col min="14085" max="14085" width="19.6640625" customWidth="1"/>
    <col min="14086" max="14086" width="6.77734375" customWidth="1"/>
    <col min="14087" max="14087" width="11.77734375" customWidth="1"/>
    <col min="14088" max="14088" width="15.77734375" customWidth="1"/>
    <col min="14089" max="14089" width="15" customWidth="1"/>
    <col min="14090" max="14090" width="7.109375" customWidth="1"/>
    <col min="14091" max="14091" width="15.77734375" customWidth="1"/>
    <col min="14092" max="14092" width="7.109375" customWidth="1"/>
    <col min="14093" max="14093" width="15.77734375" customWidth="1"/>
    <col min="14337" max="14337" width="4.77734375" customWidth="1"/>
    <col min="14338" max="14338" width="35.77734375" customWidth="1"/>
    <col min="14339" max="14339" width="8.21875" bestFit="1" customWidth="1"/>
    <col min="14340" max="14340" width="15.77734375" customWidth="1"/>
    <col min="14341" max="14341" width="19.6640625" customWidth="1"/>
    <col min="14342" max="14342" width="6.77734375" customWidth="1"/>
    <col min="14343" max="14343" width="11.77734375" customWidth="1"/>
    <col min="14344" max="14344" width="15.77734375" customWidth="1"/>
    <col min="14345" max="14345" width="15" customWidth="1"/>
    <col min="14346" max="14346" width="7.109375" customWidth="1"/>
    <col min="14347" max="14347" width="15.77734375" customWidth="1"/>
    <col min="14348" max="14348" width="7.109375" customWidth="1"/>
    <col min="14349" max="14349" width="15.77734375" customWidth="1"/>
    <col min="14593" max="14593" width="4.77734375" customWidth="1"/>
    <col min="14594" max="14594" width="35.77734375" customWidth="1"/>
    <col min="14595" max="14595" width="8.21875" bestFit="1" customWidth="1"/>
    <col min="14596" max="14596" width="15.77734375" customWidth="1"/>
    <col min="14597" max="14597" width="19.6640625" customWidth="1"/>
    <col min="14598" max="14598" width="6.77734375" customWidth="1"/>
    <col min="14599" max="14599" width="11.77734375" customWidth="1"/>
    <col min="14600" max="14600" width="15.77734375" customWidth="1"/>
    <col min="14601" max="14601" width="15" customWidth="1"/>
    <col min="14602" max="14602" width="7.109375" customWidth="1"/>
    <col min="14603" max="14603" width="15.77734375" customWidth="1"/>
    <col min="14604" max="14604" width="7.109375" customWidth="1"/>
    <col min="14605" max="14605" width="15.77734375" customWidth="1"/>
    <col min="14849" max="14849" width="4.77734375" customWidth="1"/>
    <col min="14850" max="14850" width="35.77734375" customWidth="1"/>
    <col min="14851" max="14851" width="8.21875" bestFit="1" customWidth="1"/>
    <col min="14852" max="14852" width="15.77734375" customWidth="1"/>
    <col min="14853" max="14853" width="19.6640625" customWidth="1"/>
    <col min="14854" max="14854" width="6.77734375" customWidth="1"/>
    <col min="14855" max="14855" width="11.77734375" customWidth="1"/>
    <col min="14856" max="14856" width="15.77734375" customWidth="1"/>
    <col min="14857" max="14857" width="15" customWidth="1"/>
    <col min="14858" max="14858" width="7.109375" customWidth="1"/>
    <col min="14859" max="14859" width="15.77734375" customWidth="1"/>
    <col min="14860" max="14860" width="7.109375" customWidth="1"/>
    <col min="14861" max="14861" width="15.77734375" customWidth="1"/>
    <col min="15105" max="15105" width="4.77734375" customWidth="1"/>
    <col min="15106" max="15106" width="35.77734375" customWidth="1"/>
    <col min="15107" max="15107" width="8.21875" bestFit="1" customWidth="1"/>
    <col min="15108" max="15108" width="15.77734375" customWidth="1"/>
    <col min="15109" max="15109" width="19.6640625" customWidth="1"/>
    <col min="15110" max="15110" width="6.77734375" customWidth="1"/>
    <col min="15111" max="15111" width="11.77734375" customWidth="1"/>
    <col min="15112" max="15112" width="15.77734375" customWidth="1"/>
    <col min="15113" max="15113" width="15" customWidth="1"/>
    <col min="15114" max="15114" width="7.109375" customWidth="1"/>
    <col min="15115" max="15115" width="15.77734375" customWidth="1"/>
    <col min="15116" max="15116" width="7.109375" customWidth="1"/>
    <col min="15117" max="15117" width="15.77734375" customWidth="1"/>
    <col min="15361" max="15361" width="4.77734375" customWidth="1"/>
    <col min="15362" max="15362" width="35.77734375" customWidth="1"/>
    <col min="15363" max="15363" width="8.21875" bestFit="1" customWidth="1"/>
    <col min="15364" max="15364" width="15.77734375" customWidth="1"/>
    <col min="15365" max="15365" width="19.6640625" customWidth="1"/>
    <col min="15366" max="15366" width="6.77734375" customWidth="1"/>
    <col min="15367" max="15367" width="11.77734375" customWidth="1"/>
    <col min="15368" max="15368" width="15.77734375" customWidth="1"/>
    <col min="15369" max="15369" width="15" customWidth="1"/>
    <col min="15370" max="15370" width="7.109375" customWidth="1"/>
    <col min="15371" max="15371" width="15.77734375" customWidth="1"/>
    <col min="15372" max="15372" width="7.109375" customWidth="1"/>
    <col min="15373" max="15373" width="15.77734375" customWidth="1"/>
    <col min="15617" max="15617" width="4.77734375" customWidth="1"/>
    <col min="15618" max="15618" width="35.77734375" customWidth="1"/>
    <col min="15619" max="15619" width="8.21875" bestFit="1" customWidth="1"/>
    <col min="15620" max="15620" width="15.77734375" customWidth="1"/>
    <col min="15621" max="15621" width="19.6640625" customWidth="1"/>
    <col min="15622" max="15622" width="6.77734375" customWidth="1"/>
    <col min="15623" max="15623" width="11.77734375" customWidth="1"/>
    <col min="15624" max="15624" width="15.77734375" customWidth="1"/>
    <col min="15625" max="15625" width="15" customWidth="1"/>
    <col min="15626" max="15626" width="7.109375" customWidth="1"/>
    <col min="15627" max="15627" width="15.77734375" customWidth="1"/>
    <col min="15628" max="15628" width="7.109375" customWidth="1"/>
    <col min="15629" max="15629" width="15.77734375" customWidth="1"/>
    <col min="15873" max="15873" width="4.77734375" customWidth="1"/>
    <col min="15874" max="15874" width="35.77734375" customWidth="1"/>
    <col min="15875" max="15875" width="8.21875" bestFit="1" customWidth="1"/>
    <col min="15876" max="15876" width="15.77734375" customWidth="1"/>
    <col min="15877" max="15877" width="19.6640625" customWidth="1"/>
    <col min="15878" max="15878" width="6.77734375" customWidth="1"/>
    <col min="15879" max="15879" width="11.77734375" customWidth="1"/>
    <col min="15880" max="15880" width="15.77734375" customWidth="1"/>
    <col min="15881" max="15881" width="15" customWidth="1"/>
    <col min="15882" max="15882" width="7.109375" customWidth="1"/>
    <col min="15883" max="15883" width="15.77734375" customWidth="1"/>
    <col min="15884" max="15884" width="7.109375" customWidth="1"/>
    <col min="15885" max="15885" width="15.77734375" customWidth="1"/>
    <col min="16129" max="16129" width="4.77734375" customWidth="1"/>
    <col min="16130" max="16130" width="35.77734375" customWidth="1"/>
    <col min="16131" max="16131" width="8.21875" bestFit="1" customWidth="1"/>
    <col min="16132" max="16132" width="15.77734375" customWidth="1"/>
    <col min="16133" max="16133" width="19.6640625" customWidth="1"/>
    <col min="16134" max="16134" width="6.77734375" customWidth="1"/>
    <col min="16135" max="16135" width="11.77734375" customWidth="1"/>
    <col min="16136" max="16136" width="15.77734375" customWidth="1"/>
    <col min="16137" max="16137" width="15" customWidth="1"/>
    <col min="16138" max="16138" width="7.109375" customWidth="1"/>
    <col min="16139" max="16139" width="15.77734375" customWidth="1"/>
    <col min="16140" max="16140" width="7.109375" customWidth="1"/>
    <col min="16141" max="16141" width="15.77734375" customWidth="1"/>
  </cols>
  <sheetData>
    <row r="1" spans="1:15" ht="18.75" thickBot="1">
      <c r="A1" s="723" t="str">
        <f>+CONAMEDATE7</f>
        <v>Annual Report of VERIZON NEW YORK INC.                                                                                                                   For the period ending DECEMBER 31, 2017</v>
      </c>
      <c r="B1" s="2"/>
      <c r="C1" s="1591"/>
      <c r="D1" s="2"/>
      <c r="E1" s="2"/>
      <c r="F1" s="2"/>
      <c r="G1" s="2"/>
      <c r="H1" s="2"/>
      <c r="I1" s="2"/>
      <c r="J1" s="2"/>
      <c r="K1" s="2"/>
      <c r="L1" s="2"/>
      <c r="M1" s="2"/>
      <c r="N1" s="2"/>
      <c r="O1" s="2"/>
    </row>
    <row r="2" spans="1:15">
      <c r="A2" s="266"/>
      <c r="B2" s="163"/>
      <c r="C2" s="1590"/>
      <c r="D2" s="163"/>
      <c r="E2" s="163"/>
      <c r="F2" s="163"/>
      <c r="G2" s="163"/>
      <c r="H2" s="163"/>
      <c r="I2" s="951"/>
      <c r="J2" s="163"/>
      <c r="K2" s="163"/>
      <c r="L2" s="163"/>
      <c r="M2" s="267"/>
      <c r="N2" s="2"/>
      <c r="O2" s="2"/>
    </row>
    <row r="3" spans="1:15" ht="18">
      <c r="A3" s="154"/>
      <c r="B3" s="166" t="s">
        <v>1409</v>
      </c>
      <c r="C3" s="1578"/>
      <c r="D3" s="161"/>
      <c r="E3" s="161"/>
      <c r="F3" s="547"/>
      <c r="G3" s="161"/>
      <c r="H3" s="161"/>
      <c r="I3" s="161"/>
      <c r="J3" s="161"/>
      <c r="K3" s="161"/>
      <c r="L3" s="161"/>
      <c r="M3" s="268"/>
      <c r="N3" s="2"/>
      <c r="O3" s="2"/>
    </row>
    <row r="4" spans="1:15">
      <c r="A4" s="154"/>
      <c r="B4" s="2"/>
      <c r="C4" s="1591"/>
      <c r="D4" s="2"/>
      <c r="E4" s="2"/>
      <c r="F4" s="2"/>
      <c r="G4" s="2"/>
      <c r="H4" s="2"/>
      <c r="I4" s="2"/>
      <c r="J4" s="2"/>
      <c r="K4" s="2"/>
      <c r="L4" s="2"/>
      <c r="M4" s="270"/>
      <c r="N4" s="2"/>
      <c r="O4" s="2"/>
    </row>
    <row r="5" spans="1:15">
      <c r="A5" s="548" t="s">
        <v>1410</v>
      </c>
      <c r="B5" s="2" t="s">
        <v>1411</v>
      </c>
      <c r="C5" s="1591"/>
      <c r="D5" s="2"/>
      <c r="E5" s="2"/>
      <c r="F5" s="2" t="s">
        <v>1412</v>
      </c>
      <c r="G5" s="2"/>
      <c r="H5" s="2"/>
      <c r="I5" s="2"/>
      <c r="J5" s="2"/>
      <c r="K5" s="2"/>
      <c r="L5" s="2"/>
      <c r="M5" s="270"/>
      <c r="N5" s="2"/>
      <c r="O5" s="2"/>
    </row>
    <row r="6" spans="1:15">
      <c r="A6" s="154"/>
      <c r="B6" s="2" t="s">
        <v>1413</v>
      </c>
      <c r="C6" s="1591"/>
      <c r="D6" s="2"/>
      <c r="E6" s="2"/>
      <c r="F6" s="2" t="s">
        <v>1414</v>
      </c>
      <c r="G6" s="2"/>
      <c r="H6" s="2"/>
      <c r="I6" s="2"/>
      <c r="J6" s="2"/>
      <c r="K6" s="2"/>
      <c r="L6" s="2"/>
      <c r="M6" s="270"/>
      <c r="N6" s="2"/>
      <c r="O6" s="2"/>
    </row>
    <row r="7" spans="1:15">
      <c r="A7" s="154"/>
      <c r="B7" s="2"/>
      <c r="C7" s="1591"/>
      <c r="D7" s="2"/>
      <c r="E7" s="2"/>
      <c r="F7" s="2" t="s">
        <v>1415</v>
      </c>
      <c r="G7" s="2"/>
      <c r="H7" s="2"/>
      <c r="I7" s="2"/>
      <c r="J7" s="2"/>
      <c r="K7" s="2"/>
      <c r="L7" s="2"/>
      <c r="M7" s="270"/>
      <c r="N7" s="2"/>
      <c r="O7" s="2"/>
    </row>
    <row r="8" spans="1:15">
      <c r="A8" s="548" t="s">
        <v>1416</v>
      </c>
      <c r="B8" s="2" t="s">
        <v>1417</v>
      </c>
      <c r="C8" s="1591"/>
      <c r="D8" s="2"/>
      <c r="E8" s="2"/>
      <c r="F8" s="2" t="s">
        <v>1418</v>
      </c>
      <c r="G8" s="2"/>
      <c r="H8" s="2"/>
      <c r="I8" s="2"/>
      <c r="J8" s="2"/>
      <c r="K8" s="2"/>
      <c r="L8" s="2"/>
      <c r="M8" s="270"/>
      <c r="N8" s="2"/>
      <c r="O8" s="2"/>
    </row>
    <row r="9" spans="1:15">
      <c r="A9" s="154"/>
      <c r="B9" s="2" t="s">
        <v>1419</v>
      </c>
      <c r="C9" s="1591"/>
      <c r="D9" s="2"/>
      <c r="E9" s="2"/>
      <c r="F9" s="2"/>
      <c r="G9" s="2"/>
      <c r="H9" s="2"/>
      <c r="I9" s="2"/>
      <c r="J9" s="2"/>
      <c r="K9" s="2"/>
      <c r="L9" s="2"/>
      <c r="M9" s="270"/>
      <c r="N9" s="2"/>
      <c r="O9" s="2"/>
    </row>
    <row r="10" spans="1:15">
      <c r="A10" s="351"/>
      <c r="B10" s="487" t="s">
        <v>1420</v>
      </c>
      <c r="C10" s="1587" t="s">
        <v>1421</v>
      </c>
      <c r="D10" s="487" t="s">
        <v>1422</v>
      </c>
      <c r="E10" s="487" t="s">
        <v>1423</v>
      </c>
      <c r="F10" s="352" t="s">
        <v>46</v>
      </c>
      <c r="G10" s="549"/>
      <c r="H10" s="487" t="s">
        <v>1424</v>
      </c>
      <c r="I10" s="487" t="s">
        <v>1425</v>
      </c>
      <c r="J10" s="352"/>
      <c r="K10" s="549"/>
      <c r="L10" s="352" t="s">
        <v>1426</v>
      </c>
      <c r="M10" s="550"/>
      <c r="N10" s="2"/>
      <c r="O10" s="2"/>
    </row>
    <row r="11" spans="1:15">
      <c r="A11" s="474"/>
      <c r="B11" s="490" t="s">
        <v>1427</v>
      </c>
      <c r="C11" s="1586" t="s">
        <v>48</v>
      </c>
      <c r="D11" s="490" t="s">
        <v>1428</v>
      </c>
      <c r="E11" s="490" t="s">
        <v>1429</v>
      </c>
      <c r="F11" s="161" t="s">
        <v>1081</v>
      </c>
      <c r="G11" s="476"/>
      <c r="H11" s="490" t="s">
        <v>1430</v>
      </c>
      <c r="I11" s="490" t="s">
        <v>1431</v>
      </c>
      <c r="J11" s="161" t="s">
        <v>1432</v>
      </c>
      <c r="K11" s="476"/>
      <c r="L11" s="161" t="s">
        <v>1433</v>
      </c>
      <c r="M11" s="268"/>
      <c r="N11" s="2"/>
      <c r="O11" s="2"/>
    </row>
    <row r="12" spans="1:15">
      <c r="A12" s="474"/>
      <c r="B12" s="551" t="s">
        <v>462</v>
      </c>
      <c r="C12" s="1585" t="s">
        <v>463</v>
      </c>
      <c r="D12" s="551" t="s">
        <v>464</v>
      </c>
      <c r="E12" s="551" t="s">
        <v>62</v>
      </c>
      <c r="F12" s="395" t="s">
        <v>63</v>
      </c>
      <c r="G12" s="552"/>
      <c r="H12" s="551" t="s">
        <v>64</v>
      </c>
      <c r="I12" s="551" t="s">
        <v>65</v>
      </c>
      <c r="J12" s="395" t="s">
        <v>66</v>
      </c>
      <c r="K12" s="552"/>
      <c r="L12" s="395" t="s">
        <v>67</v>
      </c>
      <c r="M12" s="416"/>
      <c r="N12" s="2"/>
      <c r="O12" s="2"/>
    </row>
    <row r="13" spans="1:15">
      <c r="A13" s="472" t="s">
        <v>36</v>
      </c>
      <c r="B13" s="314"/>
      <c r="C13" s="1588"/>
      <c r="D13" s="314"/>
      <c r="E13" s="948"/>
      <c r="F13" s="483" t="s">
        <v>1421</v>
      </c>
      <c r="G13" s="314"/>
      <c r="H13" s="314"/>
      <c r="I13" s="948"/>
      <c r="J13" s="949" t="s">
        <v>1421</v>
      </c>
      <c r="K13" s="353"/>
      <c r="L13" s="950" t="s">
        <v>1421</v>
      </c>
      <c r="M13" s="270"/>
      <c r="N13" s="2"/>
      <c r="O13" s="2"/>
    </row>
    <row r="14" spans="1:15">
      <c r="A14" s="472" t="s">
        <v>48</v>
      </c>
      <c r="B14" s="314"/>
      <c r="C14" s="1588"/>
      <c r="D14" s="314"/>
      <c r="E14" s="490" t="s">
        <v>1731</v>
      </c>
      <c r="F14" s="490" t="s">
        <v>48</v>
      </c>
      <c r="G14" s="490" t="s">
        <v>1731</v>
      </c>
      <c r="H14" s="490" t="s">
        <v>1731</v>
      </c>
      <c r="I14" s="314"/>
      <c r="J14" s="490" t="s">
        <v>48</v>
      </c>
      <c r="K14" s="490" t="s">
        <v>1731</v>
      </c>
      <c r="L14" s="490" t="s">
        <v>48</v>
      </c>
      <c r="M14" s="417" t="s">
        <v>1731</v>
      </c>
      <c r="N14" s="2"/>
      <c r="O14" s="2"/>
    </row>
    <row r="15" spans="1:15" s="958" customFormat="1">
      <c r="A15" s="474" t="s">
        <v>467</v>
      </c>
      <c r="B15" s="314" t="s">
        <v>3262</v>
      </c>
      <c r="C15" s="1341" t="s">
        <v>3311</v>
      </c>
      <c r="D15" s="1341">
        <v>27973</v>
      </c>
      <c r="E15" s="1341">
        <v>27973</v>
      </c>
      <c r="F15" s="1341"/>
      <c r="G15" s="1341"/>
      <c r="H15" s="1341">
        <v>0</v>
      </c>
      <c r="I15" s="1341"/>
      <c r="J15" s="1341"/>
      <c r="K15" s="1341"/>
      <c r="L15" s="1341"/>
      <c r="M15" s="1342">
        <v>0</v>
      </c>
    </row>
    <row r="16" spans="1:15" s="958" customFormat="1">
      <c r="A16" s="474" t="s">
        <v>825</v>
      </c>
      <c r="B16" s="314" t="s">
        <v>3364</v>
      </c>
      <c r="C16" s="1341" t="s">
        <v>3365</v>
      </c>
      <c r="D16" s="1341">
        <v>58585.63</v>
      </c>
      <c r="E16" s="1341">
        <v>3896.62</v>
      </c>
      <c r="F16" s="1341"/>
      <c r="G16" s="1341"/>
      <c r="H16" s="1341">
        <v>54689.01</v>
      </c>
      <c r="I16" s="1341"/>
      <c r="J16" s="1341"/>
      <c r="K16" s="1341"/>
      <c r="L16" s="1341"/>
      <c r="M16" s="1342">
        <v>54689.01</v>
      </c>
    </row>
    <row r="17" spans="1:13" s="958" customFormat="1">
      <c r="A17" s="474" t="s">
        <v>1067</v>
      </c>
      <c r="B17" s="314" t="s">
        <v>3364</v>
      </c>
      <c r="C17" s="1341" t="s">
        <v>3530</v>
      </c>
      <c r="D17" s="1341">
        <v>15658.21</v>
      </c>
      <c r="E17" s="1341">
        <v>1864.07</v>
      </c>
      <c r="F17" s="1341"/>
      <c r="G17" s="1341"/>
      <c r="H17" s="1341">
        <v>13794.14</v>
      </c>
      <c r="I17" s="1341"/>
      <c r="J17" s="1341"/>
      <c r="K17" s="1341"/>
      <c r="L17" s="1341"/>
      <c r="M17" s="1342">
        <v>13794.14</v>
      </c>
    </row>
    <row r="18" spans="1:13" s="958" customFormat="1">
      <c r="A18" s="474" t="s">
        <v>71</v>
      </c>
      <c r="B18" s="314" t="s">
        <v>3270</v>
      </c>
      <c r="C18" s="1341" t="s">
        <v>3530</v>
      </c>
      <c r="D18" s="1341">
        <v>15658.24</v>
      </c>
      <c r="E18" s="1341">
        <v>1864.08</v>
      </c>
      <c r="F18" s="1341"/>
      <c r="G18" s="1341"/>
      <c r="H18" s="1341">
        <v>13794.16</v>
      </c>
      <c r="I18" s="1341"/>
      <c r="J18" s="1341"/>
      <c r="K18" s="1341"/>
      <c r="L18" s="1341"/>
      <c r="M18" s="1342">
        <v>13794.16</v>
      </c>
    </row>
    <row r="19" spans="1:13" s="958" customFormat="1">
      <c r="A19" s="474" t="s">
        <v>72</v>
      </c>
      <c r="B19" s="1581"/>
      <c r="C19" s="1607"/>
      <c r="D19" s="1594"/>
      <c r="E19" s="1595"/>
      <c r="F19" s="1341"/>
      <c r="G19" s="1341"/>
      <c r="H19" s="1596"/>
      <c r="I19" s="1341"/>
      <c r="J19" s="1341"/>
      <c r="K19" s="1341"/>
      <c r="L19" s="1341"/>
      <c r="M19" s="1597"/>
    </row>
    <row r="20" spans="1:13" s="958" customFormat="1">
      <c r="A20" s="474" t="s">
        <v>476</v>
      </c>
      <c r="B20" s="314"/>
      <c r="C20" s="1355"/>
      <c r="D20" s="1341"/>
      <c r="E20" s="1341"/>
      <c r="F20" s="1341"/>
      <c r="G20" s="1341"/>
      <c r="H20" s="1341"/>
      <c r="I20" s="1341"/>
      <c r="J20" s="1341"/>
      <c r="K20" s="1341"/>
      <c r="L20" s="1341"/>
      <c r="M20" s="1342"/>
    </row>
    <row r="21" spans="1:13" s="958" customFormat="1">
      <c r="A21" s="474" t="s">
        <v>479</v>
      </c>
      <c r="B21" s="314"/>
      <c r="C21" s="1355"/>
      <c r="D21" s="1341"/>
      <c r="E21" s="1341"/>
      <c r="F21" s="1341"/>
      <c r="G21" s="1341"/>
      <c r="H21" s="1341"/>
      <c r="I21" s="1341"/>
      <c r="J21" s="1341"/>
      <c r="K21" s="1341"/>
      <c r="L21" s="1341"/>
      <c r="M21" s="1342"/>
    </row>
    <row r="22" spans="1:13" s="958" customFormat="1">
      <c r="A22" s="474" t="s">
        <v>2076</v>
      </c>
      <c r="B22" s="314"/>
      <c r="C22" s="1355"/>
      <c r="D22" s="1341"/>
      <c r="E22" s="1341"/>
      <c r="F22" s="1341"/>
      <c r="G22" s="1341"/>
      <c r="H22" s="1341"/>
      <c r="I22" s="1341"/>
      <c r="J22" s="1341"/>
      <c r="K22" s="1341"/>
      <c r="L22" s="1341"/>
      <c r="M22" s="1342"/>
    </row>
    <row r="23" spans="1:13" s="958" customFormat="1">
      <c r="A23" s="474" t="s">
        <v>337</v>
      </c>
      <c r="B23" s="314"/>
      <c r="C23" s="1355"/>
      <c r="D23" s="1341"/>
      <c r="E23" s="1341"/>
      <c r="F23" s="1341"/>
      <c r="G23" s="1341"/>
      <c r="H23" s="1341"/>
      <c r="I23" s="1341"/>
      <c r="J23" s="1341"/>
      <c r="K23" s="1341"/>
      <c r="L23" s="1341"/>
      <c r="M23" s="1342"/>
    </row>
    <row r="24" spans="1:13" s="958" customFormat="1">
      <c r="A24" s="474" t="s">
        <v>73</v>
      </c>
      <c r="B24" s="314"/>
      <c r="C24" s="1355"/>
      <c r="D24" s="1341"/>
      <c r="E24" s="1341"/>
      <c r="F24" s="1341"/>
      <c r="G24" s="1341"/>
      <c r="H24" s="1341"/>
      <c r="I24" s="1341"/>
      <c r="J24" s="1341"/>
      <c r="K24" s="1341"/>
      <c r="L24" s="1341"/>
      <c r="M24" s="1342"/>
    </row>
    <row r="25" spans="1:13" s="958" customFormat="1">
      <c r="A25" s="474" t="s">
        <v>74</v>
      </c>
      <c r="B25" s="314"/>
      <c r="C25" s="1355"/>
      <c r="D25" s="1341"/>
      <c r="E25" s="1341"/>
      <c r="F25" s="1341"/>
      <c r="G25" s="1341"/>
      <c r="H25" s="1341"/>
      <c r="I25" s="1341"/>
      <c r="J25" s="1341"/>
      <c r="K25" s="1341"/>
      <c r="L25" s="1341"/>
      <c r="M25" s="1342"/>
    </row>
    <row r="26" spans="1:13" s="958" customFormat="1">
      <c r="A26" s="474" t="s">
        <v>75</v>
      </c>
      <c r="B26" s="314"/>
      <c r="C26" s="1355"/>
      <c r="D26" s="1341"/>
      <c r="E26" s="1341"/>
      <c r="F26" s="1341"/>
      <c r="G26" s="1341"/>
      <c r="H26" s="1341"/>
      <c r="I26" s="1341"/>
      <c r="J26" s="1341"/>
      <c r="K26" s="1341"/>
      <c r="L26" s="1341"/>
      <c r="M26" s="1342"/>
    </row>
    <row r="27" spans="1:13" s="958" customFormat="1">
      <c r="A27" s="474" t="s">
        <v>76</v>
      </c>
      <c r="B27" s="314"/>
      <c r="C27" s="1355"/>
      <c r="D27" s="1341"/>
      <c r="E27" s="1341"/>
      <c r="F27" s="1341"/>
      <c r="G27" s="1341"/>
      <c r="H27" s="1341"/>
      <c r="I27" s="1341"/>
      <c r="J27" s="1341"/>
      <c r="K27" s="1341"/>
      <c r="L27" s="1341"/>
      <c r="M27" s="1342"/>
    </row>
    <row r="28" spans="1:13" s="958" customFormat="1">
      <c r="A28" s="474" t="s">
        <v>77</v>
      </c>
      <c r="B28" s="314"/>
      <c r="C28" s="1355"/>
      <c r="D28" s="1341"/>
      <c r="E28" s="1341"/>
      <c r="F28" s="1341"/>
      <c r="G28" s="1341"/>
      <c r="H28" s="1341"/>
      <c r="I28" s="1341"/>
      <c r="J28" s="1341"/>
      <c r="K28" s="1341"/>
      <c r="L28" s="1341"/>
      <c r="M28" s="1342"/>
    </row>
    <row r="29" spans="1:13" s="958" customFormat="1">
      <c r="A29" s="474" t="s">
        <v>78</v>
      </c>
      <c r="B29" s="314"/>
      <c r="C29" s="1355"/>
      <c r="D29" s="1341"/>
      <c r="E29" s="1341"/>
      <c r="F29" s="1341"/>
      <c r="G29" s="1341"/>
      <c r="H29" s="1341"/>
      <c r="I29" s="1341"/>
      <c r="J29" s="1341"/>
      <c r="K29" s="1341"/>
      <c r="L29" s="1341"/>
      <c r="M29" s="1342"/>
    </row>
    <row r="30" spans="1:13" s="958" customFormat="1">
      <c r="A30" s="474" t="s">
        <v>79</v>
      </c>
      <c r="B30" s="314"/>
      <c r="C30" s="1355"/>
      <c r="D30" s="1341"/>
      <c r="E30" s="1341"/>
      <c r="F30" s="1341"/>
      <c r="G30" s="1341"/>
      <c r="H30" s="1341"/>
      <c r="I30" s="1341"/>
      <c r="J30" s="1341"/>
      <c r="K30" s="1341"/>
      <c r="L30" s="1341"/>
      <c r="M30" s="1342"/>
    </row>
    <row r="31" spans="1:13" s="958" customFormat="1">
      <c r="A31" s="474" t="s">
        <v>80</v>
      </c>
      <c r="B31" s="314"/>
      <c r="C31" s="1355"/>
      <c r="D31" s="1341"/>
      <c r="E31" s="1341"/>
      <c r="F31" s="1341"/>
      <c r="G31" s="1341"/>
      <c r="H31" s="1341"/>
      <c r="I31" s="1341"/>
      <c r="J31" s="1341"/>
      <c r="K31" s="1341"/>
      <c r="L31" s="1341"/>
      <c r="M31" s="1342"/>
    </row>
    <row r="32" spans="1:13" s="958" customFormat="1">
      <c r="A32" s="474" t="s">
        <v>81</v>
      </c>
      <c r="B32" s="314"/>
      <c r="C32" s="1355"/>
      <c r="D32" s="1341"/>
      <c r="E32" s="1341"/>
      <c r="F32" s="1341"/>
      <c r="G32" s="1341"/>
      <c r="H32" s="1341"/>
      <c r="I32" s="1341"/>
      <c r="J32" s="1341"/>
      <c r="K32" s="1341"/>
      <c r="L32" s="1341"/>
      <c r="M32" s="1342"/>
    </row>
    <row r="33" spans="1:13" s="958" customFormat="1">
      <c r="A33" s="474" t="s">
        <v>82</v>
      </c>
      <c r="B33" s="314"/>
      <c r="C33" s="1355"/>
      <c r="D33" s="1341"/>
      <c r="E33" s="1341"/>
      <c r="F33" s="1341"/>
      <c r="G33" s="1341"/>
      <c r="H33" s="1341"/>
      <c r="I33" s="1341"/>
      <c r="J33" s="1341"/>
      <c r="K33" s="1341"/>
      <c r="L33" s="1341"/>
      <c r="M33" s="1342"/>
    </row>
    <row r="34" spans="1:13" s="958" customFormat="1">
      <c r="A34" s="474" t="s">
        <v>83</v>
      </c>
      <c r="B34" s="314"/>
      <c r="C34" s="1355"/>
      <c r="D34" s="1341"/>
      <c r="E34" s="1341"/>
      <c r="F34" s="1341"/>
      <c r="G34" s="1341"/>
      <c r="H34" s="1341"/>
      <c r="I34" s="1341"/>
      <c r="J34" s="1341"/>
      <c r="K34" s="1341"/>
      <c r="L34" s="1341"/>
      <c r="M34" s="1342"/>
    </row>
    <row r="35" spans="1:13" s="958" customFormat="1">
      <c r="A35" s="474" t="s">
        <v>84</v>
      </c>
      <c r="B35" s="314"/>
      <c r="C35" s="1355"/>
      <c r="D35" s="1341"/>
      <c r="E35" s="1341"/>
      <c r="F35" s="1341"/>
      <c r="G35" s="1341"/>
      <c r="H35" s="1341"/>
      <c r="I35" s="1341"/>
      <c r="J35" s="1341"/>
      <c r="K35" s="1341"/>
      <c r="L35" s="1341"/>
      <c r="M35" s="1343"/>
    </row>
    <row r="36" spans="1:13" s="958" customFormat="1">
      <c r="A36" s="474" t="s">
        <v>85</v>
      </c>
      <c r="B36" s="314"/>
      <c r="C36" s="1355"/>
      <c r="D36" s="1341"/>
      <c r="E36" s="1341"/>
      <c r="F36" s="1341"/>
      <c r="G36" s="1341"/>
      <c r="H36" s="1341"/>
      <c r="I36" s="1341"/>
      <c r="J36" s="1341"/>
      <c r="K36" s="1341"/>
      <c r="L36" s="1341"/>
      <c r="M36" s="1343"/>
    </row>
    <row r="37" spans="1:13" s="958" customFormat="1">
      <c r="A37" s="474" t="s">
        <v>86</v>
      </c>
      <c r="B37" s="314"/>
      <c r="C37" s="1355"/>
      <c r="D37" s="1341"/>
      <c r="E37" s="1341"/>
      <c r="F37" s="1341"/>
      <c r="G37" s="1341"/>
      <c r="H37" s="1341"/>
      <c r="I37" s="1341"/>
      <c r="J37" s="1341"/>
      <c r="K37" s="1341"/>
      <c r="L37" s="1341"/>
      <c r="M37" s="1343"/>
    </row>
    <row r="38" spans="1:13" s="958" customFormat="1">
      <c r="A38" s="474" t="s">
        <v>87</v>
      </c>
      <c r="B38" s="314"/>
      <c r="C38" s="1355"/>
      <c r="D38" s="1341"/>
      <c r="E38" s="1341"/>
      <c r="F38" s="1341"/>
      <c r="G38" s="1341"/>
      <c r="H38" s="1341"/>
      <c r="I38" s="1341"/>
      <c r="J38" s="1341"/>
      <c r="K38" s="1341"/>
      <c r="L38" s="1341"/>
      <c r="M38" s="1343"/>
    </row>
    <row r="39" spans="1:13" s="958" customFormat="1">
      <c r="A39" s="474" t="s">
        <v>88</v>
      </c>
      <c r="B39" s="314"/>
      <c r="C39" s="1355"/>
      <c r="D39" s="1341"/>
      <c r="E39" s="1341"/>
      <c r="F39" s="1341"/>
      <c r="G39" s="1341"/>
      <c r="H39" s="1341"/>
      <c r="I39" s="1341"/>
      <c r="J39" s="1341"/>
      <c r="K39" s="1341"/>
      <c r="L39" s="1341"/>
      <c r="M39" s="1343"/>
    </row>
    <row r="40" spans="1:13" s="958" customFormat="1">
      <c r="A40" s="474" t="s">
        <v>2088</v>
      </c>
      <c r="B40" s="314"/>
      <c r="C40" s="1355"/>
      <c r="D40" s="1341"/>
      <c r="E40" s="1341"/>
      <c r="F40" s="1341"/>
      <c r="G40" s="1341"/>
      <c r="H40" s="1341"/>
      <c r="I40" s="1341"/>
      <c r="J40" s="1341"/>
      <c r="K40" s="1341"/>
      <c r="L40" s="1341"/>
      <c r="M40" s="1343"/>
    </row>
    <row r="41" spans="1:13" s="958" customFormat="1">
      <c r="A41" s="474" t="s">
        <v>2090</v>
      </c>
      <c r="B41" s="314"/>
      <c r="C41" s="1355"/>
      <c r="D41" s="1341"/>
      <c r="E41" s="1341"/>
      <c r="F41" s="1341"/>
      <c r="G41" s="1341"/>
      <c r="H41" s="1341"/>
      <c r="I41" s="1341"/>
      <c r="J41" s="1341"/>
      <c r="K41" s="1341"/>
      <c r="L41" s="1341"/>
      <c r="M41" s="1343"/>
    </row>
    <row r="42" spans="1:13" s="958" customFormat="1">
      <c r="A42" s="474" t="s">
        <v>2093</v>
      </c>
      <c r="B42" s="314"/>
      <c r="C42" s="1355"/>
      <c r="D42" s="1341"/>
      <c r="E42" s="1341"/>
      <c r="F42" s="1341"/>
      <c r="G42" s="1341"/>
      <c r="H42" s="1341"/>
      <c r="I42" s="1341"/>
      <c r="J42" s="1341"/>
      <c r="K42" s="1341"/>
      <c r="L42" s="1341"/>
      <c r="M42" s="1343"/>
    </row>
    <row r="43" spans="1:13" s="958" customFormat="1">
      <c r="A43" s="474" t="s">
        <v>2096</v>
      </c>
      <c r="B43" s="314"/>
      <c r="C43" s="1355"/>
      <c r="D43" s="1341"/>
      <c r="E43" s="1341"/>
      <c r="F43" s="1341"/>
      <c r="G43" s="1341"/>
      <c r="H43" s="1341"/>
      <c r="I43" s="1341"/>
      <c r="J43" s="1341"/>
      <c r="K43" s="1341"/>
      <c r="L43" s="1341"/>
      <c r="M43" s="1343"/>
    </row>
    <row r="44" spans="1:13" s="958" customFormat="1">
      <c r="A44" s="474" t="s">
        <v>2410</v>
      </c>
      <c r="B44" s="314"/>
      <c r="C44" s="1355"/>
      <c r="D44" s="1341"/>
      <c r="E44" s="1341"/>
      <c r="F44" s="1341"/>
      <c r="G44" s="1341"/>
      <c r="H44" s="1341"/>
      <c r="I44" s="1341"/>
      <c r="J44" s="1341"/>
      <c r="K44" s="1341"/>
      <c r="L44" s="1341"/>
      <c r="M44" s="1343"/>
    </row>
    <row r="45" spans="1:13" s="958" customFormat="1">
      <c r="A45" s="474"/>
      <c r="B45" s="314"/>
      <c r="C45" s="1355"/>
      <c r="D45" s="1341"/>
      <c r="E45" s="1341"/>
      <c r="F45" s="1341"/>
      <c r="G45" s="1341"/>
      <c r="H45" s="1341"/>
      <c r="I45" s="1341"/>
      <c r="J45" s="1341"/>
      <c r="K45" s="1341"/>
      <c r="L45" s="1341"/>
      <c r="M45" s="1344"/>
    </row>
    <row r="46" spans="1:13" s="958" customFormat="1">
      <c r="A46" s="474"/>
      <c r="B46" s="314" t="s">
        <v>2940</v>
      </c>
      <c r="C46" s="1355"/>
      <c r="D46" s="1341">
        <f>SUM(D15:D45)</f>
        <v>117875.08</v>
      </c>
      <c r="E46" s="1341">
        <f>SUM(E15:E45)</f>
        <v>35597.770000000004</v>
      </c>
      <c r="F46" s="1341"/>
      <c r="G46" s="1341"/>
      <c r="H46" s="1341">
        <f>SUM(H15:H45)</f>
        <v>82277.31</v>
      </c>
      <c r="I46" s="1341"/>
      <c r="J46" s="1341"/>
      <c r="K46" s="1341"/>
      <c r="L46" s="1341"/>
      <c r="M46" s="1343">
        <f>SUM(M15:M45)</f>
        <v>82277.31</v>
      </c>
    </row>
    <row r="47" spans="1:13" s="130" customFormat="1">
      <c r="A47" s="474"/>
      <c r="B47" s="1345"/>
      <c r="C47" s="1584"/>
      <c r="D47" s="1346"/>
      <c r="E47" s="1346"/>
      <c r="F47" s="1347"/>
      <c r="G47" s="1346"/>
      <c r="H47" s="1348"/>
      <c r="I47" s="1348"/>
      <c r="J47" s="1348"/>
      <c r="K47" s="1348"/>
      <c r="L47" s="1348"/>
      <c r="M47" s="1345"/>
    </row>
    <row r="48" spans="1:13" s="958" customFormat="1">
      <c r="A48" s="1349" t="s">
        <v>1434</v>
      </c>
      <c r="B48" s="2"/>
      <c r="C48" s="1591"/>
      <c r="D48" s="2"/>
      <c r="E48" s="2"/>
      <c r="F48" s="2"/>
      <c r="G48" s="2"/>
      <c r="H48" s="988"/>
      <c r="I48" s="2"/>
      <c r="J48" s="2"/>
      <c r="K48" s="2"/>
      <c r="L48" s="2"/>
      <c r="M48" s="270"/>
    </row>
    <row r="49" spans="1:13" s="958" customFormat="1">
      <c r="A49" s="154"/>
      <c r="B49" s="2"/>
      <c r="C49" s="1591"/>
      <c r="D49" s="2"/>
      <c r="E49" s="2"/>
      <c r="F49" s="2"/>
      <c r="G49" s="2"/>
      <c r="H49" s="2"/>
      <c r="I49" s="2"/>
      <c r="J49" s="2"/>
      <c r="K49" s="2"/>
      <c r="L49" s="2"/>
      <c r="M49" s="270"/>
    </row>
    <row r="50" spans="1:13" s="958" customFormat="1">
      <c r="A50" s="154"/>
      <c r="B50" s="2"/>
      <c r="C50" s="1591"/>
      <c r="D50" s="2"/>
      <c r="E50" s="2"/>
      <c r="F50" s="2"/>
      <c r="G50" s="2"/>
      <c r="H50" s="2"/>
      <c r="I50" s="2"/>
      <c r="J50" s="2"/>
      <c r="K50" s="2"/>
      <c r="L50" s="2"/>
      <c r="M50" s="270"/>
    </row>
    <row r="51" spans="1:13" s="958" customFormat="1">
      <c r="A51" s="154"/>
      <c r="B51" s="2"/>
      <c r="C51" s="1591"/>
      <c r="D51" s="2"/>
      <c r="E51" s="2"/>
      <c r="F51" s="2"/>
      <c r="G51" s="2"/>
      <c r="H51" s="2"/>
      <c r="I51" s="2"/>
      <c r="J51" s="2"/>
      <c r="K51" s="2"/>
      <c r="L51" s="2"/>
      <c r="M51" s="270"/>
    </row>
    <row r="52" spans="1:13" s="958" customFormat="1" ht="15.75" thickBot="1">
      <c r="A52" s="304"/>
      <c r="B52" s="305"/>
      <c r="C52" s="1579"/>
      <c r="D52" s="305"/>
      <c r="E52" s="305"/>
      <c r="F52" s="305"/>
      <c r="G52" s="305"/>
      <c r="H52" s="305"/>
      <c r="I52" s="305"/>
      <c r="J52" s="305"/>
      <c r="K52" s="305"/>
      <c r="L52" s="305"/>
      <c r="M52" s="306"/>
    </row>
    <row r="53" spans="1:13" s="958" customFormat="1">
      <c r="A53" s="960" t="s">
        <v>2390</v>
      </c>
      <c r="B53" s="161"/>
      <c r="C53" s="1578"/>
      <c r="D53" s="161"/>
      <c r="E53" s="161"/>
      <c r="F53" s="2"/>
      <c r="G53" s="2"/>
      <c r="H53" s="2"/>
      <c r="I53" s="2"/>
      <c r="J53" s="2"/>
      <c r="K53" s="2"/>
      <c r="L53" s="2"/>
      <c r="M53" s="2"/>
    </row>
    <row r="54" spans="1:13" s="958" customFormat="1">
      <c r="A54" s="2"/>
      <c r="B54" s="2"/>
      <c r="C54" s="1591"/>
      <c r="D54" s="2"/>
      <c r="E54" s="2"/>
      <c r="F54" s="2"/>
      <c r="G54" s="2"/>
      <c r="H54" s="2"/>
      <c r="I54" s="2"/>
      <c r="J54" s="2"/>
      <c r="K54" s="2"/>
      <c r="L54" s="2"/>
      <c r="M54" s="2"/>
    </row>
    <row r="55" spans="1:13" s="958" customFormat="1">
      <c r="A55" s="161">
        <v>26</v>
      </c>
      <c r="B55" s="161"/>
      <c r="C55" s="1578"/>
      <c r="D55" s="161"/>
      <c r="E55" s="161"/>
      <c r="F55" s="161"/>
      <c r="G55" s="161"/>
      <c r="H55" s="161"/>
      <c r="I55" s="161"/>
      <c r="J55" s="161"/>
      <c r="K55" s="161"/>
      <c r="L55" s="161"/>
      <c r="M55" s="161"/>
    </row>
    <row r="56" spans="1:13" s="958" customFormat="1" ht="18.75" thickBot="1">
      <c r="A56" s="723" t="str">
        <f>+CONAMEDATE7</f>
        <v>Annual Report of VERIZON NEW YORK INC.                                                                                                                   For the period ending DECEMBER 31, 2017</v>
      </c>
      <c r="B56" s="2"/>
      <c r="C56" s="1591"/>
      <c r="D56" s="2"/>
      <c r="E56" s="2"/>
      <c r="F56" s="2"/>
      <c r="G56" s="2"/>
      <c r="H56" s="2"/>
      <c r="I56" s="2"/>
      <c r="J56" s="2"/>
      <c r="K56" s="2"/>
      <c r="L56" s="2"/>
      <c r="M56" s="2"/>
    </row>
    <row r="57" spans="1:13" s="958" customFormat="1">
      <c r="A57" s="266"/>
      <c r="B57" s="163"/>
      <c r="C57" s="1590"/>
      <c r="D57" s="163"/>
      <c r="E57" s="163"/>
      <c r="F57" s="163"/>
      <c r="G57" s="163"/>
      <c r="H57" s="163"/>
      <c r="I57" s="951"/>
      <c r="J57" s="163"/>
      <c r="K57" s="163"/>
      <c r="L57" s="163"/>
      <c r="M57" s="267"/>
    </row>
    <row r="58" spans="1:13" s="958" customFormat="1" ht="18">
      <c r="A58" s="154"/>
      <c r="B58" s="166" t="s">
        <v>1409</v>
      </c>
      <c r="C58" s="1578"/>
      <c r="D58" s="161"/>
      <c r="E58" s="161"/>
      <c r="F58" s="547"/>
      <c r="G58" s="161"/>
      <c r="H58" s="161"/>
      <c r="I58" s="161"/>
      <c r="J58" s="161"/>
      <c r="K58" s="161"/>
      <c r="L58" s="161"/>
      <c r="M58" s="268"/>
    </row>
    <row r="59" spans="1:13" s="958" customFormat="1">
      <c r="A59" s="154"/>
      <c r="B59" s="2"/>
      <c r="C59" s="1591"/>
      <c r="D59" s="2"/>
      <c r="E59" s="2"/>
      <c r="F59" s="2"/>
      <c r="G59" s="2"/>
      <c r="H59" s="2"/>
      <c r="I59" s="2"/>
      <c r="J59" s="2"/>
      <c r="K59" s="2"/>
      <c r="L59" s="2"/>
      <c r="M59" s="270"/>
    </row>
    <row r="60" spans="1:13" s="958" customFormat="1">
      <c r="A60" s="548" t="s">
        <v>1410</v>
      </c>
      <c r="B60" s="2" t="s">
        <v>1411</v>
      </c>
      <c r="C60" s="1591"/>
      <c r="D60" s="2"/>
      <c r="E60" s="2"/>
      <c r="F60" s="2" t="s">
        <v>1412</v>
      </c>
      <c r="G60" s="2"/>
      <c r="H60" s="2"/>
      <c r="I60" s="2"/>
      <c r="J60" s="2"/>
      <c r="K60" s="2"/>
      <c r="L60" s="2"/>
      <c r="M60" s="270"/>
    </row>
    <row r="61" spans="1:13" s="958" customFormat="1">
      <c r="A61" s="154"/>
      <c r="B61" s="2" t="s">
        <v>1413</v>
      </c>
      <c r="C61" s="1591"/>
      <c r="D61" s="2"/>
      <c r="E61" s="2"/>
      <c r="F61" s="2" t="s">
        <v>1414</v>
      </c>
      <c r="G61" s="2"/>
      <c r="H61" s="2"/>
      <c r="I61" s="2"/>
      <c r="J61" s="2"/>
      <c r="K61" s="2"/>
      <c r="L61" s="2"/>
      <c r="M61" s="270"/>
    </row>
    <row r="62" spans="1:13" s="958" customFormat="1">
      <c r="A62" s="154"/>
      <c r="B62" s="2"/>
      <c r="C62" s="1591"/>
      <c r="D62" s="2"/>
      <c r="E62" s="2"/>
      <c r="F62" s="2" t="s">
        <v>1415</v>
      </c>
      <c r="G62" s="2"/>
      <c r="H62" s="2"/>
      <c r="I62" s="2"/>
      <c r="J62" s="2"/>
      <c r="K62" s="2"/>
      <c r="L62" s="2"/>
      <c r="M62" s="270"/>
    </row>
    <row r="63" spans="1:13" s="958" customFormat="1">
      <c r="A63" s="548" t="s">
        <v>1416</v>
      </c>
      <c r="B63" s="2" t="s">
        <v>1417</v>
      </c>
      <c r="C63" s="1591"/>
      <c r="D63" s="2"/>
      <c r="E63" s="2"/>
      <c r="F63" s="2" t="s">
        <v>1418</v>
      </c>
      <c r="G63" s="2"/>
      <c r="H63" s="2"/>
      <c r="I63" s="2"/>
      <c r="J63" s="2"/>
      <c r="K63" s="2"/>
      <c r="L63" s="2"/>
      <c r="M63" s="270"/>
    </row>
    <row r="64" spans="1:13" s="958" customFormat="1">
      <c r="A64" s="154"/>
      <c r="B64" s="2" t="s">
        <v>1419</v>
      </c>
      <c r="C64" s="1591"/>
      <c r="D64" s="2"/>
      <c r="E64" s="2"/>
      <c r="F64" s="2"/>
      <c r="G64" s="2"/>
      <c r="H64" s="2"/>
      <c r="I64" s="2"/>
      <c r="J64" s="2"/>
      <c r="K64" s="2"/>
      <c r="L64" s="2"/>
      <c r="M64" s="270"/>
    </row>
    <row r="65" spans="1:13" s="958" customFormat="1">
      <c r="A65" s="351"/>
      <c r="B65" s="487" t="s">
        <v>1420</v>
      </c>
      <c r="C65" s="1587" t="s">
        <v>1421</v>
      </c>
      <c r="D65" s="487" t="s">
        <v>1422</v>
      </c>
      <c r="E65" s="487" t="s">
        <v>1423</v>
      </c>
      <c r="F65" s="352" t="s">
        <v>46</v>
      </c>
      <c r="G65" s="549"/>
      <c r="H65" s="487" t="s">
        <v>1424</v>
      </c>
      <c r="I65" s="487" t="s">
        <v>1425</v>
      </c>
      <c r="J65" s="352"/>
      <c r="K65" s="549"/>
      <c r="L65" s="352" t="s">
        <v>1426</v>
      </c>
      <c r="M65" s="550"/>
    </row>
    <row r="66" spans="1:13" s="958" customFormat="1">
      <c r="A66" s="474"/>
      <c r="B66" s="490" t="s">
        <v>1427</v>
      </c>
      <c r="C66" s="1586" t="s">
        <v>48</v>
      </c>
      <c r="D66" s="490" t="s">
        <v>1428</v>
      </c>
      <c r="E66" s="490" t="s">
        <v>1429</v>
      </c>
      <c r="F66" s="161" t="s">
        <v>1081</v>
      </c>
      <c r="G66" s="476"/>
      <c r="H66" s="490" t="s">
        <v>1430</v>
      </c>
      <c r="I66" s="490" t="s">
        <v>1431</v>
      </c>
      <c r="J66" s="161" t="s">
        <v>1432</v>
      </c>
      <c r="K66" s="476"/>
      <c r="L66" s="161" t="s">
        <v>1433</v>
      </c>
      <c r="M66" s="268"/>
    </row>
    <row r="67" spans="1:13" s="958" customFormat="1">
      <c r="A67" s="474"/>
      <c r="B67" s="551" t="s">
        <v>462</v>
      </c>
      <c r="C67" s="1585" t="s">
        <v>463</v>
      </c>
      <c r="D67" s="551" t="s">
        <v>464</v>
      </c>
      <c r="E67" s="551" t="s">
        <v>62</v>
      </c>
      <c r="F67" s="395" t="s">
        <v>63</v>
      </c>
      <c r="G67" s="552"/>
      <c r="H67" s="551" t="s">
        <v>64</v>
      </c>
      <c r="I67" s="551" t="s">
        <v>65</v>
      </c>
      <c r="J67" s="395" t="s">
        <v>66</v>
      </c>
      <c r="K67" s="552"/>
      <c r="L67" s="395" t="s">
        <v>67</v>
      </c>
      <c r="M67" s="416"/>
    </row>
    <row r="68" spans="1:13" s="958" customFormat="1">
      <c r="A68" s="472" t="s">
        <v>36</v>
      </c>
      <c r="B68" s="314"/>
      <c r="C68" s="1588"/>
      <c r="D68" s="314"/>
      <c r="E68" s="948"/>
      <c r="F68" s="483" t="s">
        <v>1421</v>
      </c>
      <c r="G68" s="314"/>
      <c r="H68" s="314"/>
      <c r="I68" s="948"/>
      <c r="J68" s="949" t="s">
        <v>1421</v>
      </c>
      <c r="K68" s="353"/>
      <c r="L68" s="950" t="s">
        <v>1421</v>
      </c>
      <c r="M68" s="270"/>
    </row>
    <row r="69" spans="1:13" s="958" customFormat="1">
      <c r="A69" s="472" t="s">
        <v>48</v>
      </c>
      <c r="B69" s="314"/>
      <c r="C69" s="1588"/>
      <c r="D69" s="314"/>
      <c r="E69" s="490" t="s">
        <v>1731</v>
      </c>
      <c r="F69" s="490" t="s">
        <v>48</v>
      </c>
      <c r="G69" s="490" t="s">
        <v>1731</v>
      </c>
      <c r="H69" s="490" t="s">
        <v>1731</v>
      </c>
      <c r="I69" s="314"/>
      <c r="J69" s="490" t="s">
        <v>48</v>
      </c>
      <c r="K69" s="490" t="s">
        <v>1731</v>
      </c>
      <c r="L69" s="490" t="s">
        <v>48</v>
      </c>
      <c r="M69" s="417" t="s">
        <v>1731</v>
      </c>
    </row>
    <row r="70" spans="1:13" s="958" customFormat="1">
      <c r="A70" s="474" t="s">
        <v>467</v>
      </c>
      <c r="B70" s="314" t="s">
        <v>3299</v>
      </c>
      <c r="C70" s="1341" t="s">
        <v>3304</v>
      </c>
      <c r="D70" s="1341">
        <v>47924.399999999994</v>
      </c>
      <c r="E70" s="1341">
        <v>47035.819999999992</v>
      </c>
      <c r="F70" s="1341"/>
      <c r="G70" s="1341"/>
      <c r="H70" s="1341">
        <v>888.58000000000175</v>
      </c>
      <c r="I70" s="1341"/>
      <c r="J70" s="1341"/>
      <c r="K70" s="1341"/>
      <c r="L70" s="1341"/>
      <c r="M70" s="1342">
        <v>888.58000000000175</v>
      </c>
    </row>
    <row r="71" spans="1:13" s="958" customFormat="1">
      <c r="A71" s="474" t="s">
        <v>825</v>
      </c>
      <c r="B71" s="314" t="s">
        <v>3299</v>
      </c>
      <c r="C71" s="1341" t="s">
        <v>3300</v>
      </c>
      <c r="D71" s="1341">
        <v>1011.07</v>
      </c>
      <c r="E71" s="1341">
        <v>841.57</v>
      </c>
      <c r="F71" s="1341"/>
      <c r="G71" s="1341"/>
      <c r="H71" s="1341">
        <v>169.5</v>
      </c>
      <c r="I71" s="1341"/>
      <c r="J71" s="1341"/>
      <c r="K71" s="1341"/>
      <c r="L71" s="1341"/>
      <c r="M71" s="1342">
        <v>169.5</v>
      </c>
    </row>
    <row r="72" spans="1:13" s="958" customFormat="1">
      <c r="A72" s="474" t="s">
        <v>1067</v>
      </c>
      <c r="B72" s="314" t="s">
        <v>3301</v>
      </c>
      <c r="C72" s="1341" t="s">
        <v>3298</v>
      </c>
      <c r="D72" s="1341">
        <v>976.22</v>
      </c>
      <c r="E72" s="1341">
        <v>600.65</v>
      </c>
      <c r="F72" s="1341"/>
      <c r="G72" s="1341"/>
      <c r="H72" s="1341">
        <v>375.57000000000005</v>
      </c>
      <c r="I72" s="1341"/>
      <c r="J72" s="1341"/>
      <c r="K72" s="1341"/>
      <c r="L72" s="1341"/>
      <c r="M72" s="1342">
        <v>375.57000000000005</v>
      </c>
    </row>
    <row r="73" spans="1:13" s="958" customFormat="1">
      <c r="A73" s="474" t="s">
        <v>71</v>
      </c>
      <c r="B73" s="314" t="s">
        <v>3302</v>
      </c>
      <c r="C73" s="1341" t="s">
        <v>3300</v>
      </c>
      <c r="D73" s="1341">
        <v>16852.22</v>
      </c>
      <c r="E73" s="1341">
        <v>280.87</v>
      </c>
      <c r="F73" s="1341"/>
      <c r="G73" s="1341"/>
      <c r="H73" s="1341">
        <v>16571.350000000002</v>
      </c>
      <c r="I73" s="1341"/>
      <c r="J73" s="1341"/>
      <c r="K73" s="1341"/>
      <c r="L73" s="1341"/>
      <c r="M73" s="1342">
        <v>16571.350000000002</v>
      </c>
    </row>
    <row r="74" spans="1:13" s="958" customFormat="1">
      <c r="A74" s="474" t="s">
        <v>72</v>
      </c>
      <c r="B74" s="314" t="s">
        <v>3302</v>
      </c>
      <c r="C74" s="1341" t="s">
        <v>3298</v>
      </c>
      <c r="D74" s="1341">
        <v>2580.7099999999996</v>
      </c>
      <c r="E74" s="1341">
        <v>1546.2199999999998</v>
      </c>
      <c r="F74" s="1341"/>
      <c r="G74" s="1341"/>
      <c r="H74" s="1341">
        <v>1034.4899999999998</v>
      </c>
      <c r="I74" s="1341"/>
      <c r="J74" s="1341"/>
      <c r="K74" s="1341"/>
      <c r="L74" s="1341"/>
      <c r="M74" s="1342">
        <v>1034.4899999999998</v>
      </c>
    </row>
    <row r="75" spans="1:13" s="958" customFormat="1">
      <c r="A75" s="474" t="s">
        <v>476</v>
      </c>
      <c r="B75" s="314" t="s">
        <v>3303</v>
      </c>
      <c r="C75" s="1341" t="s">
        <v>3298</v>
      </c>
      <c r="D75" s="1341">
        <v>289.02999999999997</v>
      </c>
      <c r="E75" s="1341">
        <v>196.86</v>
      </c>
      <c r="F75" s="1341"/>
      <c r="G75" s="1341"/>
      <c r="H75" s="1341">
        <v>92.169999999999959</v>
      </c>
      <c r="I75" s="1341"/>
      <c r="J75" s="1341"/>
      <c r="K75" s="1341"/>
      <c r="L75" s="1341"/>
      <c r="M75" s="1342">
        <v>92.169999999999959</v>
      </c>
    </row>
    <row r="76" spans="1:13" s="958" customFormat="1">
      <c r="A76" s="474" t="s">
        <v>479</v>
      </c>
      <c r="B76" s="314" t="s">
        <v>3263</v>
      </c>
      <c r="C76" s="1341" t="s">
        <v>3304</v>
      </c>
      <c r="D76" s="1341">
        <v>134393.68</v>
      </c>
      <c r="E76" s="1341">
        <v>134375.65000000002</v>
      </c>
      <c r="F76" s="1341"/>
      <c r="G76" s="1341"/>
      <c r="H76" s="1341">
        <v>18.029999999969732</v>
      </c>
      <c r="I76" s="1341"/>
      <c r="J76" s="1341"/>
      <c r="K76" s="1341"/>
      <c r="L76" s="1341"/>
      <c r="M76" s="1342">
        <v>18.029999999969732</v>
      </c>
    </row>
    <row r="77" spans="1:13" s="958" customFormat="1">
      <c r="A77" s="474" t="s">
        <v>2076</v>
      </c>
      <c r="B77" s="314" t="s">
        <v>3263</v>
      </c>
      <c r="C77" s="1341" t="s">
        <v>3305</v>
      </c>
      <c r="D77" s="1341">
        <v>31468.379999999997</v>
      </c>
      <c r="E77" s="1341">
        <v>10103.19</v>
      </c>
      <c r="F77" s="1341"/>
      <c r="G77" s="1341"/>
      <c r="H77" s="1341">
        <v>21365.189999999995</v>
      </c>
      <c r="I77" s="1341"/>
      <c r="J77" s="1341"/>
      <c r="K77" s="1341"/>
      <c r="L77" s="1341"/>
      <c r="M77" s="1342">
        <v>21365.189999999995</v>
      </c>
    </row>
    <row r="78" spans="1:13" s="958" customFormat="1">
      <c r="A78" s="474" t="s">
        <v>337</v>
      </c>
      <c r="B78" s="314" t="s">
        <v>3263</v>
      </c>
      <c r="C78" s="1341" t="s">
        <v>3309</v>
      </c>
      <c r="D78" s="1341">
        <v>3796.01</v>
      </c>
      <c r="E78" s="1341">
        <v>3655.9</v>
      </c>
      <c r="F78" s="1341"/>
      <c r="G78" s="1341"/>
      <c r="H78" s="1341">
        <v>140.11000000000013</v>
      </c>
      <c r="I78" s="1341"/>
      <c r="J78" s="1341"/>
      <c r="K78" s="1341"/>
      <c r="L78" s="1341"/>
      <c r="M78" s="1342">
        <v>140.11000000000013</v>
      </c>
    </row>
    <row r="79" spans="1:13" s="958" customFormat="1">
      <c r="A79" s="474" t="s">
        <v>73</v>
      </c>
      <c r="B79" s="314" t="s">
        <v>3263</v>
      </c>
      <c r="C79" s="1341" t="s">
        <v>3300</v>
      </c>
      <c r="D79" s="1341">
        <v>326475.30000000005</v>
      </c>
      <c r="E79" s="1341">
        <v>203301.65000000005</v>
      </c>
      <c r="F79" s="1341"/>
      <c r="G79" s="1341"/>
      <c r="H79" s="1341">
        <v>123173.65</v>
      </c>
      <c r="I79" s="1341"/>
      <c r="J79" s="1341"/>
      <c r="K79" s="1341"/>
      <c r="L79" s="1341"/>
      <c r="M79" s="1342">
        <v>123173.65</v>
      </c>
    </row>
    <row r="80" spans="1:13" s="958" customFormat="1">
      <c r="A80" s="474" t="s">
        <v>74</v>
      </c>
      <c r="B80" s="314" t="s">
        <v>3263</v>
      </c>
      <c r="C80" s="1341" t="s">
        <v>3298</v>
      </c>
      <c r="D80" s="1341">
        <v>71554.859999999986</v>
      </c>
      <c r="E80" s="1341">
        <v>34317.700000000041</v>
      </c>
      <c r="F80" s="1341"/>
      <c r="G80" s="1341"/>
      <c r="H80" s="1341">
        <v>37237.159999999953</v>
      </c>
      <c r="I80" s="1341"/>
      <c r="J80" s="1341"/>
      <c r="K80" s="1341"/>
      <c r="L80" s="1341"/>
      <c r="M80" s="1342">
        <v>37237.159999999953</v>
      </c>
    </row>
    <row r="81" spans="1:13" s="958" customFormat="1">
      <c r="A81" s="474" t="s">
        <v>75</v>
      </c>
      <c r="B81" s="314" t="s">
        <v>3264</v>
      </c>
      <c r="C81" s="1341" t="s">
        <v>3304</v>
      </c>
      <c r="D81" s="1341">
        <v>175653.03</v>
      </c>
      <c r="E81" s="1341">
        <v>173800.85</v>
      </c>
      <c r="F81" s="1341"/>
      <c r="G81" s="1341"/>
      <c r="H81" s="1341">
        <v>1852.179999999993</v>
      </c>
      <c r="I81" s="1341"/>
      <c r="J81" s="1341"/>
      <c r="K81" s="1341"/>
      <c r="L81" s="1341"/>
      <c r="M81" s="1342">
        <v>1852.179999999993</v>
      </c>
    </row>
    <row r="82" spans="1:13" s="958" customFormat="1">
      <c r="A82" s="474" t="s">
        <v>76</v>
      </c>
      <c r="B82" s="314" t="s">
        <v>3264</v>
      </c>
      <c r="C82" s="1341" t="s">
        <v>3309</v>
      </c>
      <c r="D82" s="1341">
        <v>3070.19</v>
      </c>
      <c r="E82" s="1341">
        <v>3061.4500000000003</v>
      </c>
      <c r="F82" s="1341"/>
      <c r="G82" s="1341"/>
      <c r="H82" s="1341">
        <v>8.7399999999997817</v>
      </c>
      <c r="I82" s="1341"/>
      <c r="J82" s="1341"/>
      <c r="K82" s="1341"/>
      <c r="L82" s="1341"/>
      <c r="M82" s="1342">
        <v>8.7399999999997817</v>
      </c>
    </row>
    <row r="83" spans="1:13" s="958" customFormat="1">
      <c r="A83" s="474" t="s">
        <v>77</v>
      </c>
      <c r="B83" s="314" t="s">
        <v>3264</v>
      </c>
      <c r="C83" s="1341" t="s">
        <v>3300</v>
      </c>
      <c r="D83" s="1341">
        <v>131837.32</v>
      </c>
      <c r="E83" s="1341">
        <v>102622.29</v>
      </c>
      <c r="F83" s="1341"/>
      <c r="G83" s="1341"/>
      <c r="H83" s="1341">
        <v>29215.030000000021</v>
      </c>
      <c r="I83" s="1341"/>
      <c r="J83" s="1341"/>
      <c r="K83" s="1341"/>
      <c r="L83" s="1341"/>
      <c r="M83" s="1342">
        <v>29215.030000000021</v>
      </c>
    </row>
    <row r="84" spans="1:13" s="958" customFormat="1">
      <c r="A84" s="474" t="s">
        <v>78</v>
      </c>
      <c r="B84" s="314" t="s">
        <v>3264</v>
      </c>
      <c r="C84" s="1341" t="s">
        <v>3306</v>
      </c>
      <c r="D84" s="1341">
        <v>43324.4</v>
      </c>
      <c r="E84" s="1341">
        <v>30852.05</v>
      </c>
      <c r="F84" s="1341"/>
      <c r="G84" s="1341"/>
      <c r="H84" s="1341">
        <v>12472.350000000002</v>
      </c>
      <c r="I84" s="1341"/>
      <c r="J84" s="1341"/>
      <c r="K84" s="1341"/>
      <c r="L84" s="1341"/>
      <c r="M84" s="1342">
        <v>12472.350000000002</v>
      </c>
    </row>
    <row r="85" spans="1:13" s="958" customFormat="1">
      <c r="A85" s="474" t="s">
        <v>79</v>
      </c>
      <c r="B85" s="314" t="s">
        <v>3264</v>
      </c>
      <c r="C85" s="1341" t="s">
        <v>3298</v>
      </c>
      <c r="D85" s="1341">
        <v>286191.33000000031</v>
      </c>
      <c r="E85" s="1341">
        <v>153539.76000000027</v>
      </c>
      <c r="F85" s="1341"/>
      <c r="G85" s="1341"/>
      <c r="H85" s="1341">
        <v>132651.57</v>
      </c>
      <c r="I85" s="1341"/>
      <c r="J85" s="1341"/>
      <c r="K85" s="1341"/>
      <c r="L85" s="1341"/>
      <c r="M85" s="1342">
        <v>132651.57</v>
      </c>
    </row>
    <row r="86" spans="1:13" s="958" customFormat="1">
      <c r="A86" s="474" t="s">
        <v>80</v>
      </c>
      <c r="B86" s="314" t="s">
        <v>3265</v>
      </c>
      <c r="C86" s="1341" t="s">
        <v>3306</v>
      </c>
      <c r="D86" s="1341">
        <v>12264.78</v>
      </c>
      <c r="E86" s="1341">
        <v>6647.51</v>
      </c>
      <c r="F86" s="1341"/>
      <c r="G86" s="1341"/>
      <c r="H86" s="1341">
        <v>5617.27</v>
      </c>
      <c r="I86" s="1341"/>
      <c r="J86" s="1341"/>
      <c r="K86" s="1341"/>
      <c r="L86" s="1341"/>
      <c r="M86" s="1342">
        <v>5617.27</v>
      </c>
    </row>
    <row r="87" spans="1:13" s="958" customFormat="1">
      <c r="A87" s="474" t="s">
        <v>81</v>
      </c>
      <c r="B87" s="314" t="s">
        <v>3262</v>
      </c>
      <c r="C87" s="1341" t="s">
        <v>3304</v>
      </c>
      <c r="D87" s="1341">
        <v>1353900.8200000003</v>
      </c>
      <c r="E87" s="1341">
        <v>1231229.1900000004</v>
      </c>
      <c r="F87" s="1341"/>
      <c r="G87" s="1341"/>
      <c r="H87" s="1341">
        <v>122671.62999999989</v>
      </c>
      <c r="I87" s="1341"/>
      <c r="J87" s="1341"/>
      <c r="K87" s="1341"/>
      <c r="L87" s="1341"/>
      <c r="M87" s="1342">
        <v>122671.62999999989</v>
      </c>
    </row>
    <row r="88" spans="1:13" s="958" customFormat="1">
      <c r="A88" s="474" t="s">
        <v>82</v>
      </c>
      <c r="B88" s="314" t="s">
        <v>3262</v>
      </c>
      <c r="C88" s="1341" t="s">
        <v>3305</v>
      </c>
      <c r="D88" s="1341">
        <v>218810.43</v>
      </c>
      <c r="E88" s="1341">
        <v>82088.67</v>
      </c>
      <c r="F88" s="1341"/>
      <c r="G88" s="1341"/>
      <c r="H88" s="1341">
        <v>136721.76</v>
      </c>
      <c r="I88" s="1341"/>
      <c r="J88" s="1341"/>
      <c r="K88" s="1341"/>
      <c r="L88" s="1341"/>
      <c r="M88" s="1342">
        <v>136721.76</v>
      </c>
    </row>
    <row r="89" spans="1:13" s="958" customFormat="1">
      <c r="A89" s="474" t="s">
        <v>83</v>
      </c>
      <c r="B89" s="314" t="s">
        <v>3262</v>
      </c>
      <c r="C89" s="1341" t="s">
        <v>3309</v>
      </c>
      <c r="D89" s="1341">
        <v>1816.19</v>
      </c>
      <c r="E89" s="1341">
        <v>1492.8</v>
      </c>
      <c r="F89" s="1341"/>
      <c r="G89" s="1341"/>
      <c r="H89" s="1341">
        <v>323.3900000000001</v>
      </c>
      <c r="I89" s="1341"/>
      <c r="J89" s="1341"/>
      <c r="K89" s="1341"/>
      <c r="L89" s="1341"/>
      <c r="M89" s="1342">
        <v>323.3900000000001</v>
      </c>
    </row>
    <row r="90" spans="1:13" s="958" customFormat="1">
      <c r="A90" s="474" t="s">
        <v>84</v>
      </c>
      <c r="B90" s="314" t="s">
        <v>3262</v>
      </c>
      <c r="C90" s="1341" t="s">
        <v>3300</v>
      </c>
      <c r="D90" s="1341">
        <v>3877641.3699999982</v>
      </c>
      <c r="E90" s="1341">
        <v>2290027.3799999994</v>
      </c>
      <c r="F90" s="1341"/>
      <c r="G90" s="1341"/>
      <c r="H90" s="1341">
        <v>1587613.9899999991</v>
      </c>
      <c r="I90" s="1341"/>
      <c r="J90" s="1341"/>
      <c r="K90" s="1341"/>
      <c r="L90" s="1341"/>
      <c r="M90" s="1342">
        <v>1587613.9899999991</v>
      </c>
    </row>
    <row r="91" spans="1:13" s="958" customFormat="1">
      <c r="A91" s="474" t="s">
        <v>85</v>
      </c>
      <c r="B91" s="314" t="s">
        <v>3262</v>
      </c>
      <c r="C91" s="1341" t="s">
        <v>3306</v>
      </c>
      <c r="D91" s="1341">
        <v>439947.12000000011</v>
      </c>
      <c r="E91" s="1341">
        <v>289237.50999999995</v>
      </c>
      <c r="F91" s="1341"/>
      <c r="G91" s="1341"/>
      <c r="H91" s="1341">
        <v>150709.61000000013</v>
      </c>
      <c r="I91" s="1341"/>
      <c r="J91" s="1341"/>
      <c r="K91" s="1341"/>
      <c r="L91" s="1341"/>
      <c r="M91" s="1342">
        <v>150709.61000000013</v>
      </c>
    </row>
    <row r="92" spans="1:13" s="958" customFormat="1">
      <c r="A92" s="474" t="s">
        <v>86</v>
      </c>
      <c r="B92" s="314" t="s">
        <v>3262</v>
      </c>
      <c r="C92" s="1341" t="s">
        <v>3298</v>
      </c>
      <c r="D92" s="1341">
        <v>430137.6100000001</v>
      </c>
      <c r="E92" s="1341">
        <v>210507.17000000019</v>
      </c>
      <c r="F92" s="1341"/>
      <c r="G92" s="1341"/>
      <c r="H92" s="1341">
        <v>219630.43999999992</v>
      </c>
      <c r="I92" s="1341"/>
      <c r="J92" s="1341"/>
      <c r="K92" s="1341"/>
      <c r="L92" s="1341"/>
      <c r="M92" s="1342">
        <v>219630.43999999992</v>
      </c>
    </row>
    <row r="93" spans="1:13" s="958" customFormat="1">
      <c r="A93" s="474" t="s">
        <v>87</v>
      </c>
      <c r="B93" s="314" t="s">
        <v>3262</v>
      </c>
      <c r="C93" s="1341" t="s">
        <v>3307</v>
      </c>
      <c r="D93" s="1341">
        <v>16167.32</v>
      </c>
      <c r="E93" s="1341">
        <v>9593.26</v>
      </c>
      <c r="F93" s="1341"/>
      <c r="G93" s="1341"/>
      <c r="H93" s="1341">
        <v>6574.0599999999995</v>
      </c>
      <c r="I93" s="1341"/>
      <c r="J93" s="1341"/>
      <c r="K93" s="1341"/>
      <c r="L93" s="1341"/>
      <c r="M93" s="1342">
        <v>6574.0599999999995</v>
      </c>
    </row>
    <row r="94" spans="1:13" s="958" customFormat="1">
      <c r="A94" s="474" t="s">
        <v>88</v>
      </c>
      <c r="B94" s="314" t="s">
        <v>3262</v>
      </c>
      <c r="C94" s="1341" t="s">
        <v>3317</v>
      </c>
      <c r="D94" s="1341">
        <v>1648.53</v>
      </c>
      <c r="E94" s="1341">
        <v>1275.9000000000001</v>
      </c>
      <c r="F94" s="1341"/>
      <c r="G94" s="1341"/>
      <c r="H94" s="1341">
        <v>372.62999999999988</v>
      </c>
      <c r="I94" s="1341"/>
      <c r="J94" s="1341"/>
      <c r="K94" s="1341"/>
      <c r="L94" s="1341"/>
      <c r="M94" s="1342">
        <v>372.62999999999988</v>
      </c>
    </row>
    <row r="95" spans="1:13" s="958" customFormat="1">
      <c r="A95" s="474" t="s">
        <v>2088</v>
      </c>
      <c r="B95" s="314" t="s">
        <v>3266</v>
      </c>
      <c r="C95" s="1341" t="s">
        <v>3304</v>
      </c>
      <c r="D95" s="1341">
        <v>577097.57000000007</v>
      </c>
      <c r="E95" s="1341">
        <v>561165.21</v>
      </c>
      <c r="F95" s="1341"/>
      <c r="G95" s="1341"/>
      <c r="H95" s="1341">
        <v>15932.360000000102</v>
      </c>
      <c r="I95" s="1341"/>
      <c r="J95" s="1341"/>
      <c r="K95" s="1341"/>
      <c r="L95" s="1341"/>
      <c r="M95" s="1342">
        <v>15932.360000000102</v>
      </c>
    </row>
    <row r="96" spans="1:13" s="958" customFormat="1">
      <c r="A96" s="474" t="s">
        <v>2090</v>
      </c>
      <c r="B96" s="314" t="s">
        <v>3266</v>
      </c>
      <c r="C96" s="1341" t="s">
        <v>3305</v>
      </c>
      <c r="D96" s="1341">
        <v>132458.93</v>
      </c>
      <c r="E96" s="1341">
        <v>50772.84</v>
      </c>
      <c r="F96" s="1341"/>
      <c r="G96" s="1341"/>
      <c r="H96" s="1341">
        <v>81686.09</v>
      </c>
      <c r="I96" s="1341"/>
      <c r="J96" s="1341"/>
      <c r="K96" s="1341"/>
      <c r="L96" s="1341"/>
      <c r="M96" s="1342">
        <v>81686.09</v>
      </c>
    </row>
    <row r="97" spans="1:13" s="958" customFormat="1">
      <c r="A97" s="474" t="s">
        <v>2093</v>
      </c>
      <c r="B97" s="314" t="s">
        <v>3266</v>
      </c>
      <c r="C97" s="1341" t="s">
        <v>3309</v>
      </c>
      <c r="D97" s="1341">
        <v>7977.6500000000005</v>
      </c>
      <c r="E97" s="1341">
        <v>5536.920000000001</v>
      </c>
      <c r="F97" s="1341"/>
      <c r="G97" s="1341"/>
      <c r="H97" s="1341">
        <v>2440.7299999999996</v>
      </c>
      <c r="I97" s="1341"/>
      <c r="J97" s="1341"/>
      <c r="K97" s="1341"/>
      <c r="L97" s="1341"/>
      <c r="M97" s="1342">
        <v>2440.7299999999996</v>
      </c>
    </row>
    <row r="98" spans="1:13" s="958" customFormat="1">
      <c r="A98" s="474" t="s">
        <v>2096</v>
      </c>
      <c r="B98" s="314" t="s">
        <v>3266</v>
      </c>
      <c r="C98" s="1341" t="s">
        <v>3300</v>
      </c>
      <c r="D98" s="1341">
        <v>629976.37999999989</v>
      </c>
      <c r="E98" s="1341">
        <v>406407.08000000007</v>
      </c>
      <c r="F98" s="1341"/>
      <c r="G98" s="1341"/>
      <c r="H98" s="1341">
        <v>223569.29999999984</v>
      </c>
      <c r="I98" s="1341"/>
      <c r="J98" s="1341"/>
      <c r="K98" s="1341"/>
      <c r="L98" s="1341"/>
      <c r="M98" s="1342">
        <v>223569.29999999984</v>
      </c>
    </row>
    <row r="99" spans="1:13" s="958" customFormat="1">
      <c r="A99" s="474" t="s">
        <v>2410</v>
      </c>
      <c r="B99" s="314" t="s">
        <v>3266</v>
      </c>
      <c r="C99" s="1341" t="s">
        <v>3306</v>
      </c>
      <c r="D99" s="1341">
        <v>93603.839999999997</v>
      </c>
      <c r="E99" s="1341">
        <v>70484.600000000006</v>
      </c>
      <c r="F99" s="1341"/>
      <c r="G99" s="1341"/>
      <c r="H99" s="1341">
        <v>23119.240000000005</v>
      </c>
      <c r="I99" s="1341"/>
      <c r="J99" s="1341"/>
      <c r="K99" s="1341"/>
      <c r="L99" s="1341"/>
      <c r="M99" s="1342">
        <v>23119.240000000005</v>
      </c>
    </row>
    <row r="100" spans="1:13" s="958" customFormat="1">
      <c r="A100" s="1350" t="s">
        <v>2413</v>
      </c>
      <c r="B100" s="314" t="s">
        <v>3266</v>
      </c>
      <c r="C100" s="1341" t="s">
        <v>3298</v>
      </c>
      <c r="D100" s="1341">
        <v>721925.38000000035</v>
      </c>
      <c r="E100" s="1341">
        <v>351097.15000000055</v>
      </c>
      <c r="F100" s="1341"/>
      <c r="G100" s="1341"/>
      <c r="H100" s="1341">
        <v>370828.22999999981</v>
      </c>
      <c r="I100" s="1341"/>
      <c r="J100" s="1341"/>
      <c r="K100" s="1341"/>
      <c r="L100" s="1341"/>
      <c r="M100" s="1342">
        <v>370828.22999999981</v>
      </c>
    </row>
    <row r="101" spans="1:13" s="958" customFormat="1">
      <c r="A101" s="1350" t="s">
        <v>2416</v>
      </c>
      <c r="B101" s="314" t="s">
        <v>3266</v>
      </c>
      <c r="C101" s="1341" t="s">
        <v>3307</v>
      </c>
      <c r="D101" s="1341">
        <v>4243.5599999999995</v>
      </c>
      <c r="E101" s="1341">
        <v>1884.6699999999998</v>
      </c>
      <c r="F101" s="1341"/>
      <c r="G101" s="1341"/>
      <c r="H101" s="1341">
        <v>2358.8899999999994</v>
      </c>
      <c r="I101" s="1341"/>
      <c r="J101" s="1341"/>
      <c r="K101" s="1341"/>
      <c r="L101" s="1341"/>
      <c r="M101" s="1342">
        <v>2358.8899999999994</v>
      </c>
    </row>
    <row r="102" spans="1:13" s="958" customFormat="1">
      <c r="A102" s="1350" t="s">
        <v>2420</v>
      </c>
      <c r="B102" s="314" t="s">
        <v>3267</v>
      </c>
      <c r="C102" s="1341" t="s">
        <v>3304</v>
      </c>
      <c r="D102" s="1341">
        <v>490141.8299999999</v>
      </c>
      <c r="E102" s="1341">
        <v>453909.67999999988</v>
      </c>
      <c r="F102" s="1341"/>
      <c r="G102" s="1341"/>
      <c r="H102" s="1341">
        <v>36232.150000000023</v>
      </c>
      <c r="I102" s="1341"/>
      <c r="J102" s="1341"/>
      <c r="K102" s="1341"/>
      <c r="L102" s="1341"/>
      <c r="M102" s="1342">
        <v>36232.150000000023</v>
      </c>
    </row>
    <row r="103" spans="1:13" s="958" customFormat="1">
      <c r="A103" s="1350" t="s">
        <v>2423</v>
      </c>
      <c r="B103" s="314" t="s">
        <v>3267</v>
      </c>
      <c r="C103" s="1341" t="s">
        <v>3305</v>
      </c>
      <c r="D103" s="1341">
        <v>47176.75</v>
      </c>
      <c r="E103" s="1341">
        <v>39890.050000000003</v>
      </c>
      <c r="F103" s="1341"/>
      <c r="G103" s="1341"/>
      <c r="H103" s="1341">
        <v>7286.7000000000007</v>
      </c>
      <c r="I103" s="1341"/>
      <c r="J103" s="1341"/>
      <c r="K103" s="1341"/>
      <c r="L103" s="1341"/>
      <c r="M103" s="1342">
        <v>7286.7000000000007</v>
      </c>
    </row>
    <row r="104" spans="1:13" s="958" customFormat="1">
      <c r="A104" s="1350" t="s">
        <v>2426</v>
      </c>
      <c r="B104" s="314" t="s">
        <v>3267</v>
      </c>
      <c r="C104" s="1341" t="s">
        <v>3309</v>
      </c>
      <c r="D104" s="1341">
        <v>4581.3600000000006</v>
      </c>
      <c r="E104" s="1341">
        <v>4535.72</v>
      </c>
      <c r="F104" s="1341"/>
      <c r="G104" s="1341"/>
      <c r="H104" s="1341">
        <v>45.640000000000327</v>
      </c>
      <c r="I104" s="1341"/>
      <c r="J104" s="1341"/>
      <c r="K104" s="1341"/>
      <c r="L104" s="1341"/>
      <c r="M104" s="1342">
        <v>45.640000000000327</v>
      </c>
    </row>
    <row r="105" spans="1:13" s="958" customFormat="1">
      <c r="A105" s="1350" t="s">
        <v>1849</v>
      </c>
      <c r="B105" s="314" t="s">
        <v>3267</v>
      </c>
      <c r="C105" s="1341" t="s">
        <v>3300</v>
      </c>
      <c r="D105" s="1341">
        <v>1929449.52</v>
      </c>
      <c r="E105" s="1341">
        <v>1186416.53</v>
      </c>
      <c r="F105" s="1341"/>
      <c r="G105" s="1341"/>
      <c r="H105" s="1341">
        <v>743032.99</v>
      </c>
      <c r="I105" s="1341"/>
      <c r="J105" s="1341"/>
      <c r="K105" s="1341"/>
      <c r="L105" s="1341"/>
      <c r="M105" s="1342">
        <v>743032.99</v>
      </c>
    </row>
    <row r="106" spans="1:13" s="958" customFormat="1">
      <c r="A106" s="1350" t="s">
        <v>1851</v>
      </c>
      <c r="B106" s="314" t="s">
        <v>3267</v>
      </c>
      <c r="C106" s="1341" t="s">
        <v>3306</v>
      </c>
      <c r="D106" s="1341">
        <v>98631.23000000001</v>
      </c>
      <c r="E106" s="1341">
        <v>67666.720000000001</v>
      </c>
      <c r="F106" s="1341"/>
      <c r="G106" s="1341"/>
      <c r="H106" s="1341">
        <v>30964.510000000009</v>
      </c>
      <c r="I106" s="1341"/>
      <c r="J106" s="1341"/>
      <c r="K106" s="1341"/>
      <c r="L106" s="1341"/>
      <c r="M106" s="1342">
        <v>30964.510000000009</v>
      </c>
    </row>
    <row r="107" spans="1:13" s="958" customFormat="1">
      <c r="A107" s="1350" t="s">
        <v>1852</v>
      </c>
      <c r="B107" s="314" t="s">
        <v>3267</v>
      </c>
      <c r="C107" s="1341" t="s">
        <v>3298</v>
      </c>
      <c r="D107" s="1341">
        <v>2203855.169999999</v>
      </c>
      <c r="E107" s="1341">
        <v>991501.35999999847</v>
      </c>
      <c r="F107" s="1341"/>
      <c r="G107" s="1341"/>
      <c r="H107" s="1341">
        <v>1212353.8100000005</v>
      </c>
      <c r="I107" s="1341"/>
      <c r="J107" s="1341"/>
      <c r="K107" s="1341"/>
      <c r="L107" s="1341"/>
      <c r="M107" s="1342">
        <v>1212353.8100000005</v>
      </c>
    </row>
    <row r="108" spans="1:13" s="958" customFormat="1">
      <c r="A108" s="1350" t="s">
        <v>1856</v>
      </c>
      <c r="B108" s="314" t="s">
        <v>3267</v>
      </c>
      <c r="C108" s="1341" t="s">
        <v>3307</v>
      </c>
      <c r="D108" s="1341">
        <v>1852.91</v>
      </c>
      <c r="E108" s="1341">
        <v>153.73999999999998</v>
      </c>
      <c r="F108" s="1341"/>
      <c r="G108" s="1341"/>
      <c r="H108" s="1341">
        <v>1699.17</v>
      </c>
      <c r="I108" s="1341"/>
      <c r="J108" s="1341"/>
      <c r="K108" s="1341"/>
      <c r="L108" s="1341"/>
      <c r="M108" s="1342">
        <v>1699.17</v>
      </c>
    </row>
    <row r="109" spans="1:13" s="130" customFormat="1">
      <c r="A109" s="474"/>
      <c r="B109" s="314"/>
      <c r="C109" s="1355"/>
      <c r="D109" s="1341"/>
      <c r="E109" s="1341"/>
      <c r="F109" s="1341"/>
      <c r="G109" s="1341"/>
      <c r="H109" s="1341"/>
      <c r="I109" s="1341"/>
      <c r="J109" s="1341"/>
      <c r="K109" s="1341"/>
      <c r="L109" s="1341"/>
      <c r="M109" s="1342"/>
    </row>
    <row r="110" spans="1:13" s="958" customFormat="1">
      <c r="A110" s="474" t="s">
        <v>1434</v>
      </c>
      <c r="B110" s="314"/>
      <c r="C110" s="1355"/>
      <c r="D110" s="1341"/>
      <c r="E110" s="1341"/>
      <c r="F110" s="1341"/>
      <c r="G110" s="1341"/>
      <c r="H110" s="1341"/>
      <c r="I110" s="1341"/>
      <c r="J110" s="1341"/>
      <c r="K110" s="1341"/>
      <c r="L110" s="1341"/>
      <c r="M110" s="1342"/>
    </row>
    <row r="111" spans="1:13" s="958" customFormat="1" ht="15.75" thickBot="1">
      <c r="A111" s="304"/>
      <c r="B111" s="306"/>
      <c r="C111" s="1583"/>
      <c r="D111" s="306"/>
      <c r="E111" s="306"/>
      <c r="F111" s="306"/>
      <c r="G111" s="306"/>
      <c r="H111" s="306"/>
      <c r="I111" s="306"/>
      <c r="J111" s="306"/>
      <c r="K111" s="306"/>
      <c r="L111" s="306"/>
      <c r="M111" s="306"/>
    </row>
    <row r="112" spans="1:13" s="958" customFormat="1">
      <c r="A112" s="960" t="s">
        <v>2390</v>
      </c>
      <c r="B112" s="161"/>
      <c r="C112" s="1578"/>
      <c r="D112" s="1351"/>
      <c r="E112" s="1351"/>
      <c r="F112" s="2"/>
      <c r="G112" s="2"/>
      <c r="H112" s="1351"/>
      <c r="I112" s="2"/>
      <c r="J112" s="2"/>
      <c r="K112" s="2"/>
      <c r="L112" s="2"/>
      <c r="M112" s="2"/>
    </row>
    <row r="113" spans="1:13" s="958" customFormat="1">
      <c r="A113" s="1925">
        <v>27</v>
      </c>
      <c r="B113" s="1925"/>
      <c r="C113" s="1925"/>
      <c r="D113" s="1925"/>
      <c r="E113" s="1925"/>
      <c r="F113" s="1925"/>
      <c r="G113" s="1925"/>
      <c r="H113" s="1925"/>
      <c r="I113" s="1925"/>
      <c r="J113" s="1925"/>
      <c r="K113" s="1925"/>
      <c r="L113" s="1925"/>
      <c r="M113" s="1925"/>
    </row>
    <row r="114" spans="1:13" s="958" customFormat="1">
      <c r="A114" s="2"/>
      <c r="B114" s="2"/>
      <c r="C114" s="1591"/>
      <c r="D114" s="2"/>
      <c r="E114" s="2"/>
      <c r="F114" s="2"/>
      <c r="G114" s="2"/>
      <c r="H114" s="2"/>
      <c r="I114" s="2"/>
      <c r="J114" s="2"/>
      <c r="K114" s="2"/>
      <c r="L114" s="2"/>
      <c r="M114" s="2"/>
    </row>
    <row r="115" spans="1:13" s="958" customFormat="1" ht="18.75" thickBot="1">
      <c r="A115" s="723" t="str">
        <f>+CONAMEDATE7</f>
        <v>Annual Report of VERIZON NEW YORK INC.                                                                                                                   For the period ending DECEMBER 31, 2017</v>
      </c>
      <c r="B115" s="2"/>
      <c r="C115" s="1591"/>
      <c r="D115" s="2"/>
      <c r="E115" s="2"/>
      <c r="F115" s="2"/>
      <c r="G115" s="2"/>
      <c r="H115" s="2"/>
      <c r="I115" s="2"/>
      <c r="J115" s="2"/>
      <c r="K115" s="2"/>
      <c r="L115" s="2"/>
      <c r="M115" s="2"/>
    </row>
    <row r="116" spans="1:13" s="958" customFormat="1">
      <c r="A116" s="266"/>
      <c r="B116" s="163"/>
      <c r="C116" s="1590"/>
      <c r="D116" s="163"/>
      <c r="E116" s="163"/>
      <c r="F116" s="163"/>
      <c r="G116" s="163"/>
      <c r="H116" s="163"/>
      <c r="I116" s="951"/>
      <c r="J116" s="163"/>
      <c r="K116" s="163"/>
      <c r="L116" s="163"/>
      <c r="M116" s="267"/>
    </row>
    <row r="117" spans="1:13" s="958" customFormat="1" ht="18">
      <c r="A117" s="154"/>
      <c r="B117" s="166" t="s">
        <v>1409</v>
      </c>
      <c r="C117" s="1578"/>
      <c r="D117" s="161"/>
      <c r="E117" s="161"/>
      <c r="F117" s="547"/>
      <c r="G117" s="161"/>
      <c r="H117" s="161"/>
      <c r="I117" s="161"/>
      <c r="J117" s="161"/>
      <c r="K117" s="161"/>
      <c r="L117" s="161"/>
      <c r="M117" s="268"/>
    </row>
    <row r="118" spans="1:13" s="958" customFormat="1">
      <c r="A118" s="154"/>
      <c r="B118" s="2"/>
      <c r="C118" s="1591"/>
      <c r="D118" s="2"/>
      <c r="E118" s="2"/>
      <c r="F118" s="2"/>
      <c r="G118" s="2"/>
      <c r="H118" s="2"/>
      <c r="I118" s="2"/>
      <c r="J118" s="2"/>
      <c r="K118" s="2"/>
      <c r="L118" s="2"/>
      <c r="M118" s="270"/>
    </row>
    <row r="119" spans="1:13" s="958" customFormat="1">
      <c r="A119" s="548" t="s">
        <v>1410</v>
      </c>
      <c r="B119" s="2" t="s">
        <v>1411</v>
      </c>
      <c r="C119" s="1591"/>
      <c r="D119" s="2"/>
      <c r="E119" s="2"/>
      <c r="F119" s="2" t="s">
        <v>1412</v>
      </c>
      <c r="G119" s="2"/>
      <c r="H119" s="2"/>
      <c r="I119" s="2"/>
      <c r="J119" s="2"/>
      <c r="K119" s="2"/>
      <c r="L119" s="2"/>
      <c r="M119" s="270"/>
    </row>
    <row r="120" spans="1:13" s="958" customFormat="1">
      <c r="A120" s="154"/>
      <c r="B120" s="2" t="s">
        <v>1413</v>
      </c>
      <c r="C120" s="1591"/>
      <c r="D120" s="2"/>
      <c r="E120" s="2"/>
      <c r="F120" s="2" t="s">
        <v>1414</v>
      </c>
      <c r="G120" s="2"/>
      <c r="H120" s="2"/>
      <c r="I120" s="2"/>
      <c r="J120" s="2"/>
      <c r="K120" s="2"/>
      <c r="L120" s="2"/>
      <c r="M120" s="270"/>
    </row>
    <row r="121" spans="1:13" s="958" customFormat="1">
      <c r="A121" s="154"/>
      <c r="B121" s="2"/>
      <c r="C121" s="1591"/>
      <c r="D121" s="2"/>
      <c r="E121" s="2"/>
      <c r="F121" s="2" t="s">
        <v>1415</v>
      </c>
      <c r="G121" s="2"/>
      <c r="H121" s="2"/>
      <c r="I121" s="2"/>
      <c r="J121" s="2"/>
      <c r="K121" s="2"/>
      <c r="L121" s="2"/>
      <c r="M121" s="270"/>
    </row>
    <row r="122" spans="1:13" s="958" customFormat="1">
      <c r="A122" s="548" t="s">
        <v>1416</v>
      </c>
      <c r="B122" s="2" t="s">
        <v>1417</v>
      </c>
      <c r="C122" s="1591"/>
      <c r="D122" s="2"/>
      <c r="E122" s="2"/>
      <c r="F122" s="2" t="s">
        <v>1418</v>
      </c>
      <c r="G122" s="2"/>
      <c r="H122" s="2"/>
      <c r="I122" s="2"/>
      <c r="J122" s="2"/>
      <c r="K122" s="2"/>
      <c r="L122" s="2"/>
      <c r="M122" s="270"/>
    </row>
    <row r="123" spans="1:13" s="958" customFormat="1">
      <c r="A123" s="154"/>
      <c r="B123" s="2" t="s">
        <v>1419</v>
      </c>
      <c r="C123" s="1591"/>
      <c r="D123" s="2"/>
      <c r="E123" s="2"/>
      <c r="F123" s="2"/>
      <c r="G123" s="2"/>
      <c r="H123" s="2"/>
      <c r="I123" s="2"/>
      <c r="J123" s="2"/>
      <c r="K123" s="2"/>
      <c r="L123" s="2"/>
      <c r="M123" s="270"/>
    </row>
    <row r="124" spans="1:13" s="958" customFormat="1">
      <c r="A124" s="351"/>
      <c r="B124" s="487" t="s">
        <v>1420</v>
      </c>
      <c r="C124" s="1587" t="s">
        <v>1421</v>
      </c>
      <c r="D124" s="487" t="s">
        <v>1422</v>
      </c>
      <c r="E124" s="487" t="s">
        <v>1423</v>
      </c>
      <c r="F124" s="352" t="s">
        <v>46</v>
      </c>
      <c r="G124" s="549"/>
      <c r="H124" s="487" t="s">
        <v>1424</v>
      </c>
      <c r="I124" s="487" t="s">
        <v>1425</v>
      </c>
      <c r="J124" s="352"/>
      <c r="K124" s="549"/>
      <c r="L124" s="352" t="s">
        <v>1426</v>
      </c>
      <c r="M124" s="550"/>
    </row>
    <row r="125" spans="1:13" s="958" customFormat="1">
      <c r="A125" s="474"/>
      <c r="B125" s="490" t="s">
        <v>1427</v>
      </c>
      <c r="C125" s="1586" t="s">
        <v>48</v>
      </c>
      <c r="D125" s="490" t="s">
        <v>1428</v>
      </c>
      <c r="E125" s="490" t="s">
        <v>1429</v>
      </c>
      <c r="F125" s="161" t="s">
        <v>1081</v>
      </c>
      <c r="G125" s="476"/>
      <c r="H125" s="490" t="s">
        <v>1430</v>
      </c>
      <c r="I125" s="490" t="s">
        <v>1431</v>
      </c>
      <c r="J125" s="161" t="s">
        <v>1432</v>
      </c>
      <c r="K125" s="476"/>
      <c r="L125" s="161" t="s">
        <v>1433</v>
      </c>
      <c r="M125" s="268"/>
    </row>
    <row r="126" spans="1:13" s="958" customFormat="1">
      <c r="A126" s="474"/>
      <c r="B126" s="551" t="s">
        <v>462</v>
      </c>
      <c r="C126" s="1585" t="s">
        <v>463</v>
      </c>
      <c r="D126" s="551" t="s">
        <v>464</v>
      </c>
      <c r="E126" s="551" t="s">
        <v>62</v>
      </c>
      <c r="F126" s="395" t="s">
        <v>63</v>
      </c>
      <c r="G126" s="552"/>
      <c r="H126" s="551" t="s">
        <v>64</v>
      </c>
      <c r="I126" s="551" t="s">
        <v>65</v>
      </c>
      <c r="J126" s="395" t="s">
        <v>66</v>
      </c>
      <c r="K126" s="552"/>
      <c r="L126" s="395" t="s">
        <v>67</v>
      </c>
      <c r="M126" s="416"/>
    </row>
    <row r="127" spans="1:13" s="958" customFormat="1">
      <c r="A127" s="472" t="s">
        <v>36</v>
      </c>
      <c r="B127" s="314"/>
      <c r="C127" s="1588"/>
      <c r="D127" s="314"/>
      <c r="E127" s="948"/>
      <c r="F127" s="483" t="s">
        <v>1421</v>
      </c>
      <c r="G127" s="314"/>
      <c r="H127" s="314"/>
      <c r="I127" s="948"/>
      <c r="J127" s="949" t="s">
        <v>1421</v>
      </c>
      <c r="K127" s="353"/>
      <c r="L127" s="950" t="s">
        <v>1421</v>
      </c>
      <c r="M127" s="270"/>
    </row>
    <row r="128" spans="1:13" s="958" customFormat="1">
      <c r="A128" s="472" t="s">
        <v>48</v>
      </c>
      <c r="B128" s="314"/>
      <c r="C128" s="1588"/>
      <c r="D128" s="314"/>
      <c r="E128" s="490" t="s">
        <v>1731</v>
      </c>
      <c r="F128" s="490" t="s">
        <v>48</v>
      </c>
      <c r="G128" s="490" t="s">
        <v>1731</v>
      </c>
      <c r="H128" s="490" t="s">
        <v>1731</v>
      </c>
      <c r="I128" s="314"/>
      <c r="J128" s="490" t="s">
        <v>48</v>
      </c>
      <c r="K128" s="490" t="s">
        <v>1731</v>
      </c>
      <c r="L128" s="490" t="s">
        <v>48</v>
      </c>
      <c r="M128" s="417" t="s">
        <v>1731</v>
      </c>
    </row>
    <row r="129" spans="1:13" s="958" customFormat="1">
      <c r="A129" s="474" t="s">
        <v>467</v>
      </c>
      <c r="B129" s="314" t="s">
        <v>3268</v>
      </c>
      <c r="C129" s="1341" t="s">
        <v>3304</v>
      </c>
      <c r="D129" s="1341">
        <v>811017.39999999991</v>
      </c>
      <c r="E129" s="1341">
        <v>786830.6100000001</v>
      </c>
      <c r="F129" s="1341"/>
      <c r="G129" s="1341"/>
      <c r="H129" s="1341">
        <v>24186.789999999703</v>
      </c>
      <c r="I129" s="1341"/>
      <c r="J129" s="1341"/>
      <c r="K129" s="1341"/>
      <c r="L129" s="1341"/>
      <c r="M129" s="1342">
        <v>24186.789999999703</v>
      </c>
    </row>
    <row r="130" spans="1:13" s="958" customFormat="1">
      <c r="A130" s="474" t="s">
        <v>825</v>
      </c>
      <c r="B130" s="314" t="s">
        <v>3268</v>
      </c>
      <c r="C130" s="1341" t="s">
        <v>3305</v>
      </c>
      <c r="D130" s="1341">
        <v>26297.38</v>
      </c>
      <c r="E130" s="1341">
        <v>11445.92</v>
      </c>
      <c r="F130" s="1341"/>
      <c r="G130" s="1341"/>
      <c r="H130" s="1341">
        <v>14851.460000000001</v>
      </c>
      <c r="I130" s="1341"/>
      <c r="J130" s="1341"/>
      <c r="K130" s="1341"/>
      <c r="L130" s="1341"/>
      <c r="M130" s="1342">
        <v>14851.460000000001</v>
      </c>
    </row>
    <row r="131" spans="1:13" s="958" customFormat="1">
      <c r="A131" s="474" t="s">
        <v>1067</v>
      </c>
      <c r="B131" s="314" t="s">
        <v>3268</v>
      </c>
      <c r="C131" s="1341" t="s">
        <v>3309</v>
      </c>
      <c r="D131" s="1341">
        <v>36621.619999999995</v>
      </c>
      <c r="E131" s="1341">
        <v>36621.619999999995</v>
      </c>
      <c r="F131" s="1341"/>
      <c r="G131" s="1341"/>
      <c r="H131" s="1341">
        <v>0</v>
      </c>
      <c r="I131" s="1341"/>
      <c r="J131" s="1341"/>
      <c r="K131" s="1341"/>
      <c r="L131" s="1341"/>
      <c r="M131" s="1342">
        <v>0</v>
      </c>
    </row>
    <row r="132" spans="1:13" s="958" customFormat="1">
      <c r="A132" s="474" t="s">
        <v>71</v>
      </c>
      <c r="B132" s="314" t="s">
        <v>3268</v>
      </c>
      <c r="C132" s="1341" t="s">
        <v>3300</v>
      </c>
      <c r="D132" s="1341">
        <v>1810828.79</v>
      </c>
      <c r="E132" s="1341">
        <v>1093292.1400000011</v>
      </c>
      <c r="F132" s="1341"/>
      <c r="G132" s="1341"/>
      <c r="H132" s="1341">
        <v>717536.64999999932</v>
      </c>
      <c r="I132" s="1341"/>
      <c r="J132" s="1341"/>
      <c r="K132" s="1341"/>
      <c r="L132" s="1341"/>
      <c r="M132" s="1342">
        <v>717536.64999999932</v>
      </c>
    </row>
    <row r="133" spans="1:13" s="958" customFormat="1">
      <c r="A133" s="474" t="s">
        <v>72</v>
      </c>
      <c r="B133" s="314" t="s">
        <v>3268</v>
      </c>
      <c r="C133" s="1341" t="s">
        <v>3306</v>
      </c>
      <c r="D133" s="1341">
        <v>125703.32</v>
      </c>
      <c r="E133" s="1341">
        <v>84621.609999999986</v>
      </c>
      <c r="F133" s="1341"/>
      <c r="G133" s="1341"/>
      <c r="H133" s="1341">
        <v>41081.71</v>
      </c>
      <c r="I133" s="1341"/>
      <c r="J133" s="1341"/>
      <c r="K133" s="1341"/>
      <c r="L133" s="1341"/>
      <c r="M133" s="1342">
        <v>41081.71</v>
      </c>
    </row>
    <row r="134" spans="1:13" s="958" customFormat="1">
      <c r="A134" s="474" t="s">
        <v>476</v>
      </c>
      <c r="B134" s="314" t="s">
        <v>3268</v>
      </c>
      <c r="C134" s="1341" t="s">
        <v>3298</v>
      </c>
      <c r="D134" s="1341">
        <v>1687954.1499999976</v>
      </c>
      <c r="E134" s="1341">
        <v>735231.23999999766</v>
      </c>
      <c r="F134" s="1341"/>
      <c r="G134" s="1341"/>
      <c r="H134" s="1341">
        <v>952722.90999999968</v>
      </c>
      <c r="I134" s="1341"/>
      <c r="J134" s="1341"/>
      <c r="K134" s="1341"/>
      <c r="L134" s="1341"/>
      <c r="M134" s="1342">
        <v>952722.90999999968</v>
      </c>
    </row>
    <row r="135" spans="1:13" s="958" customFormat="1">
      <c r="A135" s="474" t="s">
        <v>479</v>
      </c>
      <c r="B135" s="314" t="s">
        <v>3268</v>
      </c>
      <c r="C135" s="1341" t="s">
        <v>3307</v>
      </c>
      <c r="D135" s="1341">
        <v>56858.670000000006</v>
      </c>
      <c r="E135" s="1341">
        <v>36889.129999999997</v>
      </c>
      <c r="F135" s="1341"/>
      <c r="G135" s="1341"/>
      <c r="H135" s="1341">
        <v>19969.540000000005</v>
      </c>
      <c r="I135" s="1341"/>
      <c r="J135" s="1341"/>
      <c r="K135" s="1341"/>
      <c r="L135" s="1341"/>
      <c r="M135" s="1342">
        <v>19969.540000000005</v>
      </c>
    </row>
    <row r="136" spans="1:13" s="958" customFormat="1">
      <c r="A136" s="474" t="s">
        <v>2076</v>
      </c>
      <c r="B136" s="314" t="s">
        <v>3269</v>
      </c>
      <c r="C136" s="1341" t="s">
        <v>3304</v>
      </c>
      <c r="D136" s="1341">
        <v>170531.46999999997</v>
      </c>
      <c r="E136" s="1341">
        <v>161530.31999999998</v>
      </c>
      <c r="F136" s="1341"/>
      <c r="G136" s="1341"/>
      <c r="H136" s="1341">
        <v>9001.1499999999942</v>
      </c>
      <c r="I136" s="1341"/>
      <c r="J136" s="1341"/>
      <c r="K136" s="1341"/>
      <c r="L136" s="1341"/>
      <c r="M136" s="1342">
        <v>9001.1499999999942</v>
      </c>
    </row>
    <row r="137" spans="1:13" s="958" customFormat="1">
      <c r="A137" s="474" t="s">
        <v>337</v>
      </c>
      <c r="B137" s="314" t="s">
        <v>3269</v>
      </c>
      <c r="C137" s="1341" t="s">
        <v>3305</v>
      </c>
      <c r="D137" s="1341">
        <v>65086.55999999999</v>
      </c>
      <c r="E137" s="1341">
        <v>23628.800000000003</v>
      </c>
      <c r="F137" s="1341"/>
      <c r="G137" s="1341"/>
      <c r="H137" s="1341">
        <v>41457.759999999987</v>
      </c>
      <c r="I137" s="1341"/>
      <c r="J137" s="1341"/>
      <c r="K137" s="1341"/>
      <c r="L137" s="1341"/>
      <c r="M137" s="1342">
        <v>41457.759999999987</v>
      </c>
    </row>
    <row r="138" spans="1:13" s="958" customFormat="1">
      <c r="A138" s="474" t="s">
        <v>73</v>
      </c>
      <c r="B138" s="314" t="s">
        <v>3269</v>
      </c>
      <c r="C138" s="1341" t="s">
        <v>3309</v>
      </c>
      <c r="D138" s="1341">
        <v>1</v>
      </c>
      <c r="E138" s="1341">
        <v>0.69</v>
      </c>
      <c r="F138" s="1341"/>
      <c r="G138" s="1341"/>
      <c r="H138" s="1341">
        <v>0.31000000000000005</v>
      </c>
      <c r="I138" s="1341"/>
      <c r="J138" s="1341"/>
      <c r="K138" s="1341"/>
      <c r="L138" s="1341"/>
      <c r="M138" s="1342">
        <v>0.31000000000000005</v>
      </c>
    </row>
    <row r="139" spans="1:13" s="958" customFormat="1">
      <c r="A139" s="474" t="s">
        <v>74</v>
      </c>
      <c r="B139" s="314" t="s">
        <v>3269</v>
      </c>
      <c r="C139" s="1341" t="s">
        <v>3300</v>
      </c>
      <c r="D139" s="1341">
        <v>548005.77999999991</v>
      </c>
      <c r="E139" s="1341">
        <v>321851.44000000012</v>
      </c>
      <c r="F139" s="1341"/>
      <c r="G139" s="1341"/>
      <c r="H139" s="1341">
        <v>226154.33999999979</v>
      </c>
      <c r="I139" s="1341"/>
      <c r="J139" s="1341"/>
      <c r="K139" s="1341"/>
      <c r="L139" s="1341"/>
      <c r="M139" s="1342">
        <v>226154.33999999979</v>
      </c>
    </row>
    <row r="140" spans="1:13" s="958" customFormat="1">
      <c r="A140" s="474" t="s">
        <v>75</v>
      </c>
      <c r="B140" s="314" t="s">
        <v>3269</v>
      </c>
      <c r="C140" s="1341" t="s">
        <v>3306</v>
      </c>
      <c r="D140" s="1341">
        <v>54296.85</v>
      </c>
      <c r="E140" s="1341">
        <v>36543.07</v>
      </c>
      <c r="F140" s="1341"/>
      <c r="G140" s="1341"/>
      <c r="H140" s="1341">
        <v>17753.78</v>
      </c>
      <c r="I140" s="1341"/>
      <c r="J140" s="1341"/>
      <c r="K140" s="1341"/>
      <c r="L140" s="1341"/>
      <c r="M140" s="1342">
        <v>17753.78</v>
      </c>
    </row>
    <row r="141" spans="1:13" s="958" customFormat="1">
      <c r="A141" s="474" t="s">
        <v>76</v>
      </c>
      <c r="B141" s="314" t="s">
        <v>3269</v>
      </c>
      <c r="C141" s="1341" t="s">
        <v>3298</v>
      </c>
      <c r="D141" s="1341">
        <v>111487.11</v>
      </c>
      <c r="E141" s="1341">
        <v>61291.410000000025</v>
      </c>
      <c r="F141" s="1341"/>
      <c r="G141" s="1341"/>
      <c r="H141" s="1341">
        <v>50195.699999999975</v>
      </c>
      <c r="I141" s="1341"/>
      <c r="J141" s="1341"/>
      <c r="K141" s="1341"/>
      <c r="L141" s="1341"/>
      <c r="M141" s="1342">
        <v>50195.699999999975</v>
      </c>
    </row>
    <row r="142" spans="1:13" s="958" customFormat="1">
      <c r="A142" s="474" t="s">
        <v>77</v>
      </c>
      <c r="B142" s="314" t="s">
        <v>3269</v>
      </c>
      <c r="C142" s="1341" t="s">
        <v>3307</v>
      </c>
      <c r="D142" s="1341">
        <v>9640.07</v>
      </c>
      <c r="E142" s="1341">
        <v>9640.07</v>
      </c>
      <c r="F142" s="1341"/>
      <c r="G142" s="1341"/>
      <c r="H142" s="1341">
        <v>0</v>
      </c>
      <c r="I142" s="1341"/>
      <c r="J142" s="1341"/>
      <c r="K142" s="1341"/>
      <c r="L142" s="1341"/>
      <c r="M142" s="1342">
        <v>0</v>
      </c>
    </row>
    <row r="143" spans="1:13" s="958" customFormat="1">
      <c r="A143" s="474" t="s">
        <v>78</v>
      </c>
      <c r="B143" s="314" t="s">
        <v>3270</v>
      </c>
      <c r="C143" s="1341" t="s">
        <v>3304</v>
      </c>
      <c r="D143" s="1341">
        <v>801610.16999999993</v>
      </c>
      <c r="E143" s="1341">
        <v>748969.8899999999</v>
      </c>
      <c r="F143" s="1341"/>
      <c r="G143" s="1341"/>
      <c r="H143" s="1341">
        <v>52640.279999999919</v>
      </c>
      <c r="I143" s="1341"/>
      <c r="J143" s="1341"/>
      <c r="K143" s="1341"/>
      <c r="L143" s="1341"/>
      <c r="M143" s="1342">
        <v>52640.279999999919</v>
      </c>
    </row>
    <row r="144" spans="1:13" s="958" customFormat="1">
      <c r="A144" s="474" t="s">
        <v>79</v>
      </c>
      <c r="B144" s="314" t="s">
        <v>3270</v>
      </c>
      <c r="C144" s="1341" t="s">
        <v>3305</v>
      </c>
      <c r="D144" s="1341">
        <v>83032.44</v>
      </c>
      <c r="E144" s="1341">
        <v>44303.83</v>
      </c>
      <c r="F144" s="1341"/>
      <c r="G144" s="1341"/>
      <c r="H144" s="1341">
        <v>38728.610000000008</v>
      </c>
      <c r="I144" s="1341"/>
      <c r="J144" s="1341"/>
      <c r="K144" s="1341"/>
      <c r="L144" s="1341"/>
      <c r="M144" s="1342">
        <v>38728.610000000008</v>
      </c>
    </row>
    <row r="145" spans="1:13" s="958" customFormat="1">
      <c r="A145" s="474" t="s">
        <v>80</v>
      </c>
      <c r="B145" s="314" t="s">
        <v>3270</v>
      </c>
      <c r="C145" s="1341" t="s">
        <v>3309</v>
      </c>
      <c r="D145" s="1341">
        <v>6876.86</v>
      </c>
      <c r="E145" s="1341">
        <v>6876.5499999999993</v>
      </c>
      <c r="F145" s="1341"/>
      <c r="G145" s="1341"/>
      <c r="H145" s="1341">
        <v>0.31000000000040018</v>
      </c>
      <c r="I145" s="1341"/>
      <c r="J145" s="1341"/>
      <c r="K145" s="1341"/>
      <c r="L145" s="1341"/>
      <c r="M145" s="1342">
        <v>0.31000000000040018</v>
      </c>
    </row>
    <row r="146" spans="1:13" s="958" customFormat="1">
      <c r="A146" s="474" t="s">
        <v>81</v>
      </c>
      <c r="B146" s="314" t="s">
        <v>3270</v>
      </c>
      <c r="C146" s="1341" t="s">
        <v>3300</v>
      </c>
      <c r="D146" s="1341">
        <v>1139274.0899999996</v>
      </c>
      <c r="E146" s="1341">
        <v>824919.43000000028</v>
      </c>
      <c r="F146" s="1341"/>
      <c r="G146" s="1341"/>
      <c r="H146" s="1341">
        <v>314354.65999999957</v>
      </c>
      <c r="I146" s="1341"/>
      <c r="J146" s="1341"/>
      <c r="K146" s="1341"/>
      <c r="L146" s="1341"/>
      <c r="M146" s="1342">
        <v>314354.65999999957</v>
      </c>
    </row>
    <row r="147" spans="1:13" s="958" customFormat="1">
      <c r="A147" s="474" t="s">
        <v>82</v>
      </c>
      <c r="B147" s="314" t="s">
        <v>3270</v>
      </c>
      <c r="C147" s="1341" t="s">
        <v>3306</v>
      </c>
      <c r="D147" s="1341">
        <v>108541.42999999998</v>
      </c>
      <c r="E147" s="1341">
        <v>71975.81</v>
      </c>
      <c r="F147" s="1341"/>
      <c r="G147" s="1341"/>
      <c r="H147" s="1341">
        <v>36565.619999999981</v>
      </c>
      <c r="I147" s="1341"/>
      <c r="J147" s="1341"/>
      <c r="K147" s="1341"/>
      <c r="L147" s="1341"/>
      <c r="M147" s="1342">
        <v>36565.619999999981</v>
      </c>
    </row>
    <row r="148" spans="1:13" s="958" customFormat="1">
      <c r="A148" s="474" t="s">
        <v>83</v>
      </c>
      <c r="B148" s="314" t="s">
        <v>3270</v>
      </c>
      <c r="C148" s="1341" t="s">
        <v>3298</v>
      </c>
      <c r="D148" s="1341">
        <v>694894.2200000002</v>
      </c>
      <c r="E148" s="1341">
        <v>348552.53999999992</v>
      </c>
      <c r="F148" s="1341"/>
      <c r="G148" s="1341"/>
      <c r="H148" s="1341">
        <v>346341.68000000017</v>
      </c>
      <c r="I148" s="1341"/>
      <c r="J148" s="1341"/>
      <c r="K148" s="1341"/>
      <c r="L148" s="1341"/>
      <c r="M148" s="1342">
        <v>346341.68000000017</v>
      </c>
    </row>
    <row r="149" spans="1:13" s="958" customFormat="1">
      <c r="A149" s="474" t="s">
        <v>84</v>
      </c>
      <c r="B149" s="314" t="s">
        <v>3270</v>
      </c>
      <c r="C149" s="1341" t="s">
        <v>3307</v>
      </c>
      <c r="D149" s="1341">
        <v>5660.56</v>
      </c>
      <c r="E149" s="1341">
        <v>2191.7399999999998</v>
      </c>
      <c r="F149" s="1341"/>
      <c r="G149" s="1341"/>
      <c r="H149" s="1341">
        <v>3468.8200000000006</v>
      </c>
      <c r="I149" s="1341"/>
      <c r="J149" s="1341"/>
      <c r="K149" s="1341"/>
      <c r="L149" s="1341"/>
      <c r="M149" s="1342">
        <v>3468.8200000000006</v>
      </c>
    </row>
    <row r="150" spans="1:13" s="958" customFormat="1">
      <c r="A150" s="474" t="s">
        <v>85</v>
      </c>
      <c r="B150" s="314" t="s">
        <v>3531</v>
      </c>
      <c r="C150" s="1341" t="s">
        <v>3300</v>
      </c>
      <c r="D150" s="1341">
        <v>78.95</v>
      </c>
      <c r="E150" s="1341">
        <v>60.78</v>
      </c>
      <c r="F150" s="1341"/>
      <c r="G150" s="1341"/>
      <c r="H150" s="1341">
        <v>18.170000000000002</v>
      </c>
      <c r="I150" s="1341"/>
      <c r="J150" s="1341"/>
      <c r="K150" s="1341"/>
      <c r="L150" s="1341"/>
      <c r="M150" s="1342">
        <v>18.170000000000002</v>
      </c>
    </row>
    <row r="151" spans="1:13" s="958" customFormat="1">
      <c r="A151" s="474" t="s">
        <v>86</v>
      </c>
      <c r="B151" s="1598"/>
      <c r="C151" s="1599"/>
      <c r="D151" s="1599"/>
      <c r="E151" s="1599"/>
      <c r="F151" s="1599"/>
      <c r="G151" s="1599"/>
      <c r="H151" s="1599"/>
      <c r="I151" s="1599"/>
      <c r="J151" s="1599"/>
      <c r="K151" s="1599"/>
      <c r="L151" s="1599"/>
      <c r="M151" s="1600"/>
    </row>
    <row r="152" spans="1:13" s="958" customFormat="1">
      <c r="A152" s="474" t="s">
        <v>87</v>
      </c>
      <c r="B152" s="1598"/>
      <c r="C152" s="1599"/>
      <c r="D152" s="1599"/>
      <c r="E152" s="1599"/>
      <c r="F152" s="1599"/>
      <c r="G152" s="1599"/>
      <c r="H152" s="1599"/>
      <c r="I152" s="1599"/>
      <c r="J152" s="1599"/>
      <c r="K152" s="1599"/>
      <c r="L152" s="1599"/>
      <c r="M152" s="1600"/>
    </row>
    <row r="153" spans="1:13" s="958" customFormat="1">
      <c r="A153" s="474" t="s">
        <v>88</v>
      </c>
      <c r="B153" s="1598"/>
      <c r="C153" s="1599"/>
      <c r="D153" s="1599"/>
      <c r="E153" s="1599"/>
      <c r="F153" s="1599"/>
      <c r="G153" s="1599"/>
      <c r="H153" s="1599"/>
      <c r="I153" s="1599"/>
      <c r="J153" s="1599"/>
      <c r="K153" s="1599"/>
      <c r="L153" s="1599"/>
      <c r="M153" s="1600"/>
    </row>
    <row r="154" spans="1:13" s="958" customFormat="1">
      <c r="A154" s="474" t="s">
        <v>2088</v>
      </c>
      <c r="B154" s="1598"/>
      <c r="C154" s="1599"/>
      <c r="D154" s="1599"/>
      <c r="E154" s="1599"/>
      <c r="F154" s="1599"/>
      <c r="G154" s="1599"/>
      <c r="H154" s="1599"/>
      <c r="I154" s="1599"/>
      <c r="J154" s="1599"/>
      <c r="K154" s="1599"/>
      <c r="L154" s="1599"/>
      <c r="M154" s="1600"/>
    </row>
    <row r="155" spans="1:13" s="958" customFormat="1">
      <c r="A155" s="474" t="s">
        <v>2090</v>
      </c>
      <c r="B155" s="1598"/>
      <c r="C155" s="1599"/>
      <c r="D155" s="1599"/>
      <c r="E155" s="1599"/>
      <c r="F155" s="1599"/>
      <c r="G155" s="1599"/>
      <c r="H155" s="1599"/>
      <c r="I155" s="1599"/>
      <c r="J155" s="1599"/>
      <c r="K155" s="1599"/>
      <c r="L155" s="1599"/>
      <c r="M155" s="1600"/>
    </row>
    <row r="156" spans="1:13" s="958" customFormat="1">
      <c r="A156" s="474" t="s">
        <v>2093</v>
      </c>
      <c r="B156" s="1598"/>
      <c r="C156" s="1599"/>
      <c r="D156" s="1599"/>
      <c r="E156" s="1599"/>
      <c r="F156" s="1599"/>
      <c r="G156" s="1599"/>
      <c r="H156" s="1599"/>
      <c r="I156" s="1599"/>
      <c r="J156" s="1599"/>
      <c r="K156" s="1599"/>
      <c r="L156" s="1599"/>
      <c r="M156" s="1600"/>
    </row>
    <row r="157" spans="1:13" s="958" customFormat="1">
      <c r="A157" s="474" t="s">
        <v>2096</v>
      </c>
      <c r="B157" s="1598"/>
      <c r="C157" s="1599"/>
      <c r="D157" s="1599"/>
      <c r="E157" s="1599"/>
      <c r="F157" s="1599"/>
      <c r="G157" s="1599"/>
      <c r="H157" s="1599"/>
      <c r="I157" s="1599"/>
      <c r="J157" s="1599"/>
      <c r="K157" s="1599"/>
      <c r="L157" s="1599"/>
      <c r="M157" s="1600"/>
    </row>
    <row r="158" spans="1:13" s="958" customFormat="1">
      <c r="A158" s="474" t="s">
        <v>2410</v>
      </c>
      <c r="B158" s="1598"/>
      <c r="C158" s="1599"/>
      <c r="D158" s="1599"/>
      <c r="E158" s="1599"/>
      <c r="F158" s="1599"/>
      <c r="G158" s="1599"/>
      <c r="H158" s="1599"/>
      <c r="I158" s="1599"/>
      <c r="J158" s="1599"/>
      <c r="K158" s="1599"/>
      <c r="L158" s="1599"/>
      <c r="M158" s="1600"/>
    </row>
    <row r="159" spans="1:13" s="958" customFormat="1">
      <c r="A159" s="1350" t="s">
        <v>2413</v>
      </c>
      <c r="B159" s="1598"/>
      <c r="C159" s="1599"/>
      <c r="D159" s="1599"/>
      <c r="E159" s="1599"/>
      <c r="F159" s="1599"/>
      <c r="G159" s="1599"/>
      <c r="H159" s="1599"/>
      <c r="I159" s="1599"/>
      <c r="J159" s="1599"/>
      <c r="K159" s="1599"/>
      <c r="L159" s="1599"/>
      <c r="M159" s="1600"/>
    </row>
    <row r="160" spans="1:13" s="958" customFormat="1">
      <c r="A160" s="1350" t="s">
        <v>2416</v>
      </c>
      <c r="B160" s="1598"/>
      <c r="C160" s="1599"/>
      <c r="D160" s="1599"/>
      <c r="E160" s="1599"/>
      <c r="F160" s="1599"/>
      <c r="G160" s="1599"/>
      <c r="H160" s="1599"/>
      <c r="I160" s="1599"/>
      <c r="J160" s="1599"/>
      <c r="K160" s="1599"/>
      <c r="L160" s="1599"/>
      <c r="M160" s="1600"/>
    </row>
    <row r="161" spans="1:15" s="958" customFormat="1">
      <c r="A161" s="1350" t="s">
        <v>2420</v>
      </c>
      <c r="B161" s="1598"/>
      <c r="C161" s="1599"/>
      <c r="D161" s="1599"/>
      <c r="E161" s="1599"/>
      <c r="F161" s="1599"/>
      <c r="G161" s="1599"/>
      <c r="H161" s="1599"/>
      <c r="I161" s="1599"/>
      <c r="J161" s="1599"/>
      <c r="K161" s="1599"/>
      <c r="L161" s="1599"/>
      <c r="M161" s="1600"/>
    </row>
    <row r="162" spans="1:15" s="958" customFormat="1">
      <c r="A162" s="1350" t="s">
        <v>2423</v>
      </c>
      <c r="B162" s="1598"/>
      <c r="C162" s="1599"/>
      <c r="D162" s="1599"/>
      <c r="E162" s="1599"/>
      <c r="F162" s="1599"/>
      <c r="G162" s="1599"/>
      <c r="H162" s="1599"/>
      <c r="I162" s="1599"/>
      <c r="J162" s="1599"/>
      <c r="K162" s="1599"/>
      <c r="L162" s="1599"/>
      <c r="M162" s="1600"/>
    </row>
    <row r="163" spans="1:15" s="958" customFormat="1">
      <c r="A163" s="1350" t="s">
        <v>2426</v>
      </c>
      <c r="B163" s="314"/>
      <c r="C163" s="1355"/>
      <c r="D163" s="1341"/>
      <c r="E163" s="1341"/>
      <c r="F163" s="1341"/>
      <c r="G163" s="1341"/>
      <c r="H163" s="1341"/>
      <c r="I163" s="1341"/>
      <c r="J163" s="1341"/>
      <c r="K163" s="1341"/>
      <c r="L163" s="1341"/>
      <c r="M163" s="1342"/>
    </row>
    <row r="164" spans="1:15" s="958" customFormat="1">
      <c r="A164" s="1350" t="s">
        <v>1849</v>
      </c>
      <c r="B164" s="314"/>
      <c r="C164" s="1355"/>
      <c r="D164" s="1341"/>
      <c r="E164" s="1341"/>
      <c r="F164" s="1341"/>
      <c r="G164" s="1341"/>
      <c r="H164" s="1341"/>
      <c r="I164" s="1341"/>
      <c r="J164" s="1341"/>
      <c r="K164" s="1341"/>
      <c r="L164" s="1341"/>
      <c r="M164" s="1342"/>
    </row>
    <row r="165" spans="1:15" s="958" customFormat="1">
      <c r="A165" s="1350" t="s">
        <v>1851</v>
      </c>
      <c r="B165" s="314"/>
      <c r="C165" s="1355"/>
      <c r="D165" s="1341"/>
      <c r="E165" s="1341"/>
      <c r="F165" s="1341"/>
      <c r="G165" s="1341"/>
      <c r="H165" s="1341"/>
      <c r="I165" s="1341"/>
      <c r="J165" s="1341"/>
      <c r="K165" s="1341"/>
      <c r="L165" s="1341"/>
      <c r="M165" s="1342"/>
    </row>
    <row r="166" spans="1:15" s="958" customFormat="1">
      <c r="A166" s="1350" t="s">
        <v>1852</v>
      </c>
      <c r="B166" s="314"/>
      <c r="C166" s="1355"/>
      <c r="D166" s="1341"/>
      <c r="E166" s="1341"/>
      <c r="F166" s="1341"/>
      <c r="G166" s="1341"/>
      <c r="H166" s="1341"/>
      <c r="I166" s="1341"/>
      <c r="J166" s="1341"/>
      <c r="K166" s="1341"/>
      <c r="L166" s="1341"/>
      <c r="M166" s="1342"/>
    </row>
    <row r="167" spans="1:15" s="958" customFormat="1">
      <c r="A167" s="1350" t="s">
        <v>1856</v>
      </c>
      <c r="B167" s="314"/>
      <c r="C167" s="1355"/>
      <c r="D167" s="1341"/>
      <c r="E167" s="1341"/>
      <c r="F167" s="1341"/>
      <c r="G167" s="1341"/>
      <c r="H167" s="1341"/>
      <c r="I167" s="1341"/>
      <c r="J167" s="1341"/>
      <c r="K167" s="1341"/>
      <c r="L167" s="1341"/>
      <c r="M167" s="1342"/>
    </row>
    <row r="168" spans="1:15" s="958" customFormat="1">
      <c r="A168" s="474"/>
      <c r="B168" s="314" t="s">
        <v>2941</v>
      </c>
      <c r="C168" s="1355"/>
      <c r="D168" s="1341">
        <f>SUM(D129:D165)+SUM(D70:D108)</f>
        <v>22927003.289999999</v>
      </c>
      <c r="E168" s="1341">
        <f>SUM(E129:E165)+SUM(E70:E108)</f>
        <v>14660922.779999996</v>
      </c>
      <c r="F168" s="1341"/>
      <c r="G168" s="1341"/>
      <c r="H168" s="1341">
        <f>SUM(H129:H165)+SUM(H70:H108)</f>
        <v>8266080.5099999979</v>
      </c>
      <c r="I168" s="1341"/>
      <c r="J168" s="1341"/>
      <c r="K168" s="1341"/>
      <c r="L168" s="1341"/>
      <c r="M168" s="1342">
        <f>SUM(M129:M165)+SUM(M70:M108)</f>
        <v>8266080.5099999979</v>
      </c>
    </row>
    <row r="169" spans="1:15" s="958" customFormat="1">
      <c r="A169" s="474" t="s">
        <v>1434</v>
      </c>
      <c r="B169" s="314"/>
      <c r="C169" s="1355"/>
      <c r="D169" s="1341"/>
      <c r="E169" s="1341"/>
      <c r="F169" s="1341"/>
      <c r="G169" s="1341"/>
      <c r="H169" s="1341"/>
      <c r="I169" s="1341"/>
      <c r="J169" s="1341"/>
      <c r="K169" s="1341"/>
      <c r="L169" s="1341"/>
      <c r="M169" s="1342"/>
    </row>
    <row r="170" spans="1:15" s="958" customFormat="1" ht="15.75" thickBot="1">
      <c r="A170" s="304"/>
      <c r="B170" s="306"/>
      <c r="C170" s="1583"/>
      <c r="D170" s="306"/>
      <c r="E170" s="306"/>
      <c r="F170" s="306"/>
      <c r="G170" s="306"/>
      <c r="H170" s="306"/>
      <c r="I170" s="306"/>
      <c r="J170" s="306"/>
      <c r="K170" s="306"/>
      <c r="L170" s="306"/>
      <c r="M170" s="306"/>
    </row>
    <row r="171" spans="1:15" s="958" customFormat="1">
      <c r="A171" s="960" t="s">
        <v>2390</v>
      </c>
      <c r="B171" s="161"/>
      <c r="C171" s="1578"/>
      <c r="D171" s="1351"/>
      <c r="E171" s="1351"/>
      <c r="F171" s="2"/>
      <c r="G171" s="2"/>
      <c r="H171" s="1351"/>
      <c r="I171" s="2"/>
      <c r="J171" s="2"/>
      <c r="K171" s="2"/>
      <c r="L171" s="2"/>
      <c r="M171" s="2"/>
    </row>
    <row r="172" spans="1:15" s="958" customFormat="1">
      <c r="A172" s="1925">
        <v>28</v>
      </c>
      <c r="B172" s="1925"/>
      <c r="C172" s="1925"/>
      <c r="D172" s="1925"/>
      <c r="E172" s="1925"/>
      <c r="F172" s="1925"/>
      <c r="G172" s="1925"/>
      <c r="H172" s="1925"/>
      <c r="I172" s="1925"/>
      <c r="J172" s="1925"/>
      <c r="K172" s="1925"/>
      <c r="L172" s="1925"/>
      <c r="M172" s="1925"/>
    </row>
    <row r="173" spans="1:15" s="958" customFormat="1">
      <c r="B173" s="161"/>
      <c r="C173" s="1578"/>
      <c r="D173" s="161"/>
      <c r="E173" s="161"/>
      <c r="F173" s="161"/>
      <c r="G173" s="161"/>
      <c r="H173" s="161"/>
      <c r="I173" s="161"/>
      <c r="J173" s="161"/>
      <c r="K173" s="161"/>
      <c r="L173" s="161"/>
      <c r="M173" s="161"/>
    </row>
    <row r="174" spans="1:15" s="958" customFormat="1" ht="18.75" thickBot="1">
      <c r="A174" s="723" t="str">
        <f>+CONAMEDATE7</f>
        <v>Annual Report of VERIZON NEW YORK INC.                                                                                                                   For the period ending DECEMBER 31, 2017</v>
      </c>
      <c r="B174" s="2"/>
      <c r="C174" s="1591"/>
      <c r="D174" s="2"/>
      <c r="E174" s="2"/>
      <c r="F174" s="2"/>
      <c r="G174" s="2"/>
      <c r="H174" s="2"/>
      <c r="I174" s="2"/>
      <c r="J174" s="2"/>
      <c r="K174" s="2"/>
      <c r="L174" s="2"/>
      <c r="M174" s="2"/>
      <c r="N174" s="2"/>
      <c r="O174" s="2"/>
    </row>
    <row r="175" spans="1:15" s="958" customFormat="1">
      <c r="A175" s="266"/>
      <c r="B175" s="163"/>
      <c r="C175" s="1590"/>
      <c r="D175" s="163"/>
      <c r="E175" s="163"/>
      <c r="F175" s="163"/>
      <c r="G175" s="163"/>
      <c r="H175" s="163"/>
      <c r="I175" s="951"/>
      <c r="J175" s="163"/>
      <c r="K175" s="163"/>
      <c r="L175" s="163"/>
      <c r="M175" s="267"/>
      <c r="N175" s="2"/>
      <c r="O175" s="2"/>
    </row>
    <row r="176" spans="1:15" s="958" customFormat="1" ht="18">
      <c r="A176" s="154"/>
      <c r="B176" s="166" t="s">
        <v>1409</v>
      </c>
      <c r="C176" s="1578"/>
      <c r="D176" s="161"/>
      <c r="E176" s="161"/>
      <c r="F176" s="547"/>
      <c r="G176" s="161"/>
      <c r="H176" s="161"/>
      <c r="I176" s="161"/>
      <c r="J176" s="161"/>
      <c r="K176" s="161"/>
      <c r="L176" s="161"/>
      <c r="M176" s="268"/>
      <c r="N176" s="2"/>
      <c r="O176" s="2"/>
    </row>
    <row r="177" spans="1:15" s="958" customFormat="1">
      <c r="A177" s="154"/>
      <c r="B177" s="2"/>
      <c r="C177" s="1591"/>
      <c r="D177" s="2"/>
      <c r="E177" s="2"/>
      <c r="F177" s="2"/>
      <c r="G177" s="2"/>
      <c r="H177" s="2"/>
      <c r="I177" s="2"/>
      <c r="J177" s="2"/>
      <c r="K177" s="2"/>
      <c r="L177" s="2"/>
      <c r="M177" s="270"/>
      <c r="N177" s="2"/>
      <c r="O177" s="2"/>
    </row>
    <row r="178" spans="1:15" s="958" customFormat="1">
      <c r="A178" s="548" t="s">
        <v>1410</v>
      </c>
      <c r="B178" s="2" t="s">
        <v>1411</v>
      </c>
      <c r="C178" s="1591"/>
      <c r="D178" s="2"/>
      <c r="E178" s="2"/>
      <c r="F178" s="2" t="s">
        <v>1412</v>
      </c>
      <c r="G178" s="2"/>
      <c r="H178" s="2"/>
      <c r="I178" s="2"/>
      <c r="J178" s="2"/>
      <c r="K178" s="2"/>
      <c r="L178" s="2"/>
      <c r="M178" s="270"/>
      <c r="N178" s="2"/>
      <c r="O178" s="2"/>
    </row>
    <row r="179" spans="1:15" s="958" customFormat="1">
      <c r="A179" s="154"/>
      <c r="B179" s="2" t="s">
        <v>1413</v>
      </c>
      <c r="C179" s="1591"/>
      <c r="D179" s="2"/>
      <c r="E179" s="2"/>
      <c r="F179" s="2" t="s">
        <v>1414</v>
      </c>
      <c r="G179" s="2"/>
      <c r="H179" s="2"/>
      <c r="I179" s="2"/>
      <c r="J179" s="2"/>
      <c r="K179" s="2"/>
      <c r="L179" s="2"/>
      <c r="M179" s="270"/>
      <c r="N179" s="2"/>
      <c r="O179" s="2"/>
    </row>
    <row r="180" spans="1:15" s="958" customFormat="1">
      <c r="A180" s="154"/>
      <c r="B180" s="2"/>
      <c r="C180" s="1591"/>
      <c r="D180" s="2"/>
      <c r="E180" s="2"/>
      <c r="F180" s="2" t="s">
        <v>1415</v>
      </c>
      <c r="G180" s="2"/>
      <c r="H180" s="2"/>
      <c r="I180" s="2"/>
      <c r="J180" s="2"/>
      <c r="K180" s="2"/>
      <c r="L180" s="2"/>
      <c r="M180" s="270"/>
      <c r="N180" s="2"/>
      <c r="O180" s="2"/>
    </row>
    <row r="181" spans="1:15" s="958" customFormat="1">
      <c r="A181" s="548" t="s">
        <v>1416</v>
      </c>
      <c r="B181" s="2" t="s">
        <v>1417</v>
      </c>
      <c r="C181" s="1591"/>
      <c r="D181" s="2"/>
      <c r="E181" s="2"/>
      <c r="F181" s="2" t="s">
        <v>1418</v>
      </c>
      <c r="G181" s="2"/>
      <c r="H181" s="2"/>
      <c r="I181" s="2"/>
      <c r="J181" s="2"/>
      <c r="K181" s="2"/>
      <c r="L181" s="2"/>
      <c r="M181" s="270"/>
      <c r="N181" s="2"/>
      <c r="O181" s="2"/>
    </row>
    <row r="182" spans="1:15" s="958" customFormat="1">
      <c r="A182" s="154"/>
      <c r="B182" s="2" t="s">
        <v>1419</v>
      </c>
      <c r="C182" s="1591"/>
      <c r="D182" s="2"/>
      <c r="E182" s="2"/>
      <c r="F182" s="2"/>
      <c r="G182" s="2"/>
      <c r="H182" s="2"/>
      <c r="I182" s="2"/>
      <c r="J182" s="2"/>
      <c r="K182" s="2"/>
      <c r="L182" s="2"/>
      <c r="M182" s="270"/>
      <c r="N182" s="2"/>
      <c r="O182" s="2"/>
    </row>
    <row r="183" spans="1:15" s="958" customFormat="1">
      <c r="A183" s="351"/>
      <c r="B183" s="487" t="s">
        <v>1420</v>
      </c>
      <c r="C183" s="1587" t="s">
        <v>1421</v>
      </c>
      <c r="D183" s="487" t="s">
        <v>1422</v>
      </c>
      <c r="E183" s="487" t="s">
        <v>1423</v>
      </c>
      <c r="F183" s="352" t="s">
        <v>46</v>
      </c>
      <c r="G183" s="549"/>
      <c r="H183" s="487" t="s">
        <v>1424</v>
      </c>
      <c r="I183" s="487" t="s">
        <v>1425</v>
      </c>
      <c r="J183" s="352"/>
      <c r="K183" s="549"/>
      <c r="L183" s="352" t="s">
        <v>1426</v>
      </c>
      <c r="M183" s="550"/>
      <c r="N183" s="2"/>
      <c r="O183" s="2"/>
    </row>
    <row r="184" spans="1:15" s="958" customFormat="1">
      <c r="A184" s="474"/>
      <c r="B184" s="490" t="s">
        <v>1427</v>
      </c>
      <c r="C184" s="1586" t="s">
        <v>48</v>
      </c>
      <c r="D184" s="490" t="s">
        <v>1428</v>
      </c>
      <c r="E184" s="490" t="s">
        <v>1429</v>
      </c>
      <c r="F184" s="161" t="s">
        <v>1081</v>
      </c>
      <c r="G184" s="476"/>
      <c r="H184" s="490" t="s">
        <v>1430</v>
      </c>
      <c r="I184" s="490" t="s">
        <v>1431</v>
      </c>
      <c r="J184" s="161" t="s">
        <v>1432</v>
      </c>
      <c r="K184" s="476"/>
      <c r="L184" s="161" t="s">
        <v>1433</v>
      </c>
      <c r="M184" s="268"/>
      <c r="N184" s="2"/>
      <c r="O184" s="2"/>
    </row>
    <row r="185" spans="1:15" s="958" customFormat="1">
      <c r="A185" s="474"/>
      <c r="B185" s="551" t="s">
        <v>462</v>
      </c>
      <c r="C185" s="1585" t="s">
        <v>463</v>
      </c>
      <c r="D185" s="551" t="s">
        <v>464</v>
      </c>
      <c r="E185" s="551" t="s">
        <v>62</v>
      </c>
      <c r="F185" s="395" t="s">
        <v>63</v>
      </c>
      <c r="G185" s="552"/>
      <c r="H185" s="551" t="s">
        <v>64</v>
      </c>
      <c r="I185" s="551" t="s">
        <v>65</v>
      </c>
      <c r="J185" s="395" t="s">
        <v>66</v>
      </c>
      <c r="K185" s="552"/>
      <c r="L185" s="395" t="s">
        <v>67</v>
      </c>
      <c r="M185" s="416"/>
      <c r="N185" s="2"/>
      <c r="O185" s="2"/>
    </row>
    <row r="186" spans="1:15" s="958" customFormat="1">
      <c r="A186" s="474" t="s">
        <v>36</v>
      </c>
      <c r="B186" s="314"/>
      <c r="C186" s="1588"/>
      <c r="D186" s="314"/>
      <c r="E186" s="948"/>
      <c r="F186" s="483" t="s">
        <v>1421</v>
      </c>
      <c r="G186" s="314"/>
      <c r="H186" s="314"/>
      <c r="I186" s="948"/>
      <c r="J186" s="949" t="s">
        <v>1421</v>
      </c>
      <c r="K186" s="353"/>
      <c r="L186" s="950" t="s">
        <v>1421</v>
      </c>
      <c r="M186" s="270"/>
      <c r="N186" s="2"/>
      <c r="O186" s="2"/>
    </row>
    <row r="187" spans="1:15" s="958" customFormat="1">
      <c r="A187" s="474" t="s">
        <v>48</v>
      </c>
      <c r="B187" s="314"/>
      <c r="C187" s="1588"/>
      <c r="D187" s="314"/>
      <c r="E187" s="490" t="s">
        <v>1731</v>
      </c>
      <c r="F187" s="490" t="s">
        <v>48</v>
      </c>
      <c r="G187" s="490" t="s">
        <v>1731</v>
      </c>
      <c r="H187" s="490" t="s">
        <v>1731</v>
      </c>
      <c r="I187" s="314"/>
      <c r="J187" s="490" t="s">
        <v>48</v>
      </c>
      <c r="K187" s="490" t="s">
        <v>1731</v>
      </c>
      <c r="L187" s="490" t="s">
        <v>48</v>
      </c>
      <c r="M187" s="417" t="s">
        <v>1731</v>
      </c>
      <c r="N187" s="2"/>
      <c r="O187" s="2"/>
    </row>
    <row r="188" spans="1:15" s="958" customFormat="1">
      <c r="A188" s="474" t="s">
        <v>467</v>
      </c>
      <c r="B188" s="314"/>
      <c r="C188" s="1355"/>
      <c r="D188" s="1341"/>
      <c r="E188" s="1341"/>
      <c r="F188" s="1341"/>
      <c r="G188" s="1341"/>
      <c r="H188" s="1341"/>
      <c r="I188" s="1341"/>
      <c r="J188" s="1341"/>
      <c r="K188" s="1341"/>
      <c r="L188" s="1341"/>
      <c r="M188" s="1342"/>
    </row>
    <row r="189" spans="1:15" s="958" customFormat="1">
      <c r="A189" s="474" t="s">
        <v>825</v>
      </c>
      <c r="B189" s="314" t="s">
        <v>3366</v>
      </c>
      <c r="C189" s="1355" t="s">
        <v>3298</v>
      </c>
      <c r="D189" s="1341">
        <v>457.19</v>
      </c>
      <c r="E189" s="1341">
        <v>303.75</v>
      </c>
      <c r="F189" s="1341"/>
      <c r="G189" s="1341"/>
      <c r="H189" s="1341">
        <v>153.44</v>
      </c>
      <c r="I189" s="1341"/>
      <c r="J189" s="1341"/>
      <c r="K189" s="1341"/>
      <c r="L189" s="1341"/>
      <c r="M189" s="1342">
        <f>H189</f>
        <v>153.44</v>
      </c>
    </row>
    <row r="190" spans="1:15" s="958" customFormat="1">
      <c r="A190" s="474" t="s">
        <v>1067</v>
      </c>
      <c r="B190" s="314" t="s">
        <v>3312</v>
      </c>
      <c r="C190" s="1355" t="s">
        <v>3304</v>
      </c>
      <c r="D190" s="1341">
        <v>13855.52</v>
      </c>
      <c r="E190" s="1341">
        <v>8699.7099999999991</v>
      </c>
      <c r="F190" s="1341"/>
      <c r="G190" s="1341"/>
      <c r="H190" s="1341">
        <v>5155.8100000000013</v>
      </c>
      <c r="I190" s="1341"/>
      <c r="J190" s="1341"/>
      <c r="K190" s="1341"/>
      <c r="L190" s="1341"/>
      <c r="M190" s="1342">
        <f t="shared" ref="M190:M218" si="0">H190</f>
        <v>5155.8100000000013</v>
      </c>
    </row>
    <row r="191" spans="1:15" s="958" customFormat="1">
      <c r="A191" s="474" t="s">
        <v>71</v>
      </c>
      <c r="B191" s="314" t="s">
        <v>3312</v>
      </c>
      <c r="C191" s="1355" t="s">
        <v>3300</v>
      </c>
      <c r="D191" s="1341">
        <v>11674.439999999999</v>
      </c>
      <c r="E191" s="1341">
        <v>7026.2500000000009</v>
      </c>
      <c r="F191" s="1341"/>
      <c r="G191" s="1341"/>
      <c r="H191" s="1341">
        <v>4648.1899999999987</v>
      </c>
      <c r="I191" s="1341"/>
      <c r="J191" s="1341"/>
      <c r="K191" s="1341"/>
      <c r="L191" s="1341"/>
      <c r="M191" s="1342">
        <f t="shared" si="0"/>
        <v>4648.1899999999987</v>
      </c>
    </row>
    <row r="192" spans="1:15" s="958" customFormat="1">
      <c r="A192" s="474" t="s">
        <v>72</v>
      </c>
      <c r="B192" s="314" t="s">
        <v>3312</v>
      </c>
      <c r="C192" s="1355" t="s">
        <v>3298</v>
      </c>
      <c r="D192" s="1341">
        <v>1945.96</v>
      </c>
      <c r="E192" s="1341">
        <v>1263.97</v>
      </c>
      <c r="F192" s="1341"/>
      <c r="G192" s="1341"/>
      <c r="H192" s="1341">
        <v>681.99</v>
      </c>
      <c r="I192" s="1341"/>
      <c r="J192" s="1341"/>
      <c r="K192" s="1341"/>
      <c r="L192" s="1341"/>
      <c r="M192" s="1342">
        <f t="shared" si="0"/>
        <v>681.99</v>
      </c>
    </row>
    <row r="193" spans="1:13" s="958" customFormat="1">
      <c r="A193" s="474" t="s">
        <v>476</v>
      </c>
      <c r="B193" s="314" t="s">
        <v>3313</v>
      </c>
      <c r="C193" s="1355" t="s">
        <v>3304</v>
      </c>
      <c r="D193" s="1341">
        <v>2138.92</v>
      </c>
      <c r="E193" s="1341">
        <v>2138.92</v>
      </c>
      <c r="F193" s="1341"/>
      <c r="G193" s="1341"/>
      <c r="H193" s="1341">
        <v>0</v>
      </c>
      <c r="I193" s="1341"/>
      <c r="J193" s="1341"/>
      <c r="K193" s="1341"/>
      <c r="L193" s="1341"/>
      <c r="M193" s="1342">
        <f t="shared" si="0"/>
        <v>0</v>
      </c>
    </row>
    <row r="194" spans="1:13" s="958" customFormat="1">
      <c r="A194" s="474" t="s">
        <v>479</v>
      </c>
      <c r="B194" s="314" t="s">
        <v>3313</v>
      </c>
      <c r="C194" s="1355" t="s">
        <v>3300</v>
      </c>
      <c r="D194" s="1341">
        <v>15849.94</v>
      </c>
      <c r="E194" s="1341">
        <v>7579.0999999999995</v>
      </c>
      <c r="F194" s="1341"/>
      <c r="G194" s="1341"/>
      <c r="H194" s="1341">
        <v>8270.84</v>
      </c>
      <c r="I194" s="1341"/>
      <c r="J194" s="1341"/>
      <c r="K194" s="1341"/>
      <c r="L194" s="1341"/>
      <c r="M194" s="1342">
        <f t="shared" si="0"/>
        <v>8270.84</v>
      </c>
    </row>
    <row r="195" spans="1:13" s="958" customFormat="1">
      <c r="A195" s="474" t="s">
        <v>2076</v>
      </c>
      <c r="B195" s="314" t="s">
        <v>3313</v>
      </c>
      <c r="C195" s="1355" t="s">
        <v>3298</v>
      </c>
      <c r="D195" s="1341">
        <v>2321.75</v>
      </c>
      <c r="E195" s="1341">
        <v>1625.2299999999998</v>
      </c>
      <c r="F195" s="1341"/>
      <c r="G195" s="1341"/>
      <c r="H195" s="1341">
        <v>696.52000000000032</v>
      </c>
      <c r="I195" s="1341"/>
      <c r="J195" s="1341"/>
      <c r="K195" s="1341"/>
      <c r="L195" s="1341"/>
      <c r="M195" s="1342">
        <f t="shared" si="0"/>
        <v>696.52000000000032</v>
      </c>
    </row>
    <row r="196" spans="1:13" s="958" customFormat="1">
      <c r="A196" s="474" t="s">
        <v>337</v>
      </c>
      <c r="B196" s="314" t="s">
        <v>3314</v>
      </c>
      <c r="C196" s="1355" t="s">
        <v>3304</v>
      </c>
      <c r="D196" s="1341">
        <v>2863.87</v>
      </c>
      <c r="E196" s="1341">
        <v>458.47</v>
      </c>
      <c r="F196" s="1341"/>
      <c r="G196" s="1341"/>
      <c r="H196" s="1341">
        <v>2405.3999999999996</v>
      </c>
      <c r="I196" s="1341"/>
      <c r="J196" s="1341"/>
      <c r="K196" s="1341"/>
      <c r="L196" s="1341"/>
      <c r="M196" s="1342">
        <f t="shared" si="0"/>
        <v>2405.3999999999996</v>
      </c>
    </row>
    <row r="197" spans="1:13" s="958" customFormat="1">
      <c r="A197" s="474" t="s">
        <v>73</v>
      </c>
      <c r="B197" s="314" t="s">
        <v>3314</v>
      </c>
      <c r="C197" s="1355" t="s">
        <v>3300</v>
      </c>
      <c r="D197" s="1341">
        <v>47538.400000000001</v>
      </c>
      <c r="E197" s="1341">
        <v>1490.76</v>
      </c>
      <c r="F197" s="1341"/>
      <c r="G197" s="1341"/>
      <c r="H197" s="1341">
        <v>46047.64</v>
      </c>
      <c r="I197" s="1341"/>
      <c r="J197" s="1341"/>
      <c r="K197" s="1341"/>
      <c r="L197" s="1341"/>
      <c r="M197" s="1342">
        <f t="shared" si="0"/>
        <v>46047.64</v>
      </c>
    </row>
    <row r="198" spans="1:13" s="958" customFormat="1">
      <c r="A198" s="474" t="s">
        <v>74</v>
      </c>
      <c r="B198" s="314" t="s">
        <v>3314</v>
      </c>
      <c r="C198" s="1355" t="s">
        <v>3306</v>
      </c>
      <c r="D198" s="1341">
        <v>3761.19</v>
      </c>
      <c r="E198" s="1341">
        <v>3596.01</v>
      </c>
      <c r="F198" s="1341"/>
      <c r="G198" s="1341"/>
      <c r="H198" s="1341">
        <v>165.17999999999984</v>
      </c>
      <c r="I198" s="1341"/>
      <c r="J198" s="1341"/>
      <c r="K198" s="1341"/>
      <c r="L198" s="1341"/>
      <c r="M198" s="1342">
        <f t="shared" si="0"/>
        <v>165.17999999999984</v>
      </c>
    </row>
    <row r="199" spans="1:13" s="958" customFormat="1">
      <c r="A199" s="474" t="s">
        <v>75</v>
      </c>
      <c r="B199" s="314" t="s">
        <v>3314</v>
      </c>
      <c r="C199" s="1355" t="s">
        <v>3298</v>
      </c>
      <c r="D199" s="1341">
        <v>3789.63</v>
      </c>
      <c r="E199" s="1341">
        <v>2130.4499999999998</v>
      </c>
      <c r="F199" s="1341"/>
      <c r="G199" s="1341"/>
      <c r="H199" s="1341">
        <v>1659.1800000000003</v>
      </c>
      <c r="I199" s="1341"/>
      <c r="J199" s="1341"/>
      <c r="K199" s="1341"/>
      <c r="L199" s="1341"/>
      <c r="M199" s="1342">
        <f t="shared" si="0"/>
        <v>1659.1800000000003</v>
      </c>
    </row>
    <row r="200" spans="1:13" s="958" customFormat="1">
      <c r="A200" s="474" t="s">
        <v>76</v>
      </c>
      <c r="B200" s="314" t="s">
        <v>3315</v>
      </c>
      <c r="C200" s="1355" t="s">
        <v>3304</v>
      </c>
      <c r="D200" s="1341">
        <v>1630.13</v>
      </c>
      <c r="E200" s="1341">
        <v>700.36</v>
      </c>
      <c r="F200" s="1341"/>
      <c r="G200" s="1341"/>
      <c r="H200" s="1341">
        <v>929.7700000000001</v>
      </c>
      <c r="I200" s="1341"/>
      <c r="J200" s="1341"/>
      <c r="K200" s="1341"/>
      <c r="L200" s="1341"/>
      <c r="M200" s="1342">
        <f t="shared" si="0"/>
        <v>929.7700000000001</v>
      </c>
    </row>
    <row r="201" spans="1:13" s="958" customFormat="1">
      <c r="A201" s="474" t="s">
        <v>77</v>
      </c>
      <c r="B201" s="314" t="s">
        <v>3315</v>
      </c>
      <c r="C201" s="1355" t="s">
        <v>3300</v>
      </c>
      <c r="D201" s="1341">
        <v>11741.230000000001</v>
      </c>
      <c r="E201" s="1341">
        <v>11281.68</v>
      </c>
      <c r="F201" s="1341"/>
      <c r="G201" s="1341"/>
      <c r="H201" s="1341">
        <v>459.55000000000109</v>
      </c>
      <c r="I201" s="1341"/>
      <c r="J201" s="1341"/>
      <c r="K201" s="1341"/>
      <c r="L201" s="1341"/>
      <c r="M201" s="1342">
        <f t="shared" si="0"/>
        <v>459.55000000000109</v>
      </c>
    </row>
    <row r="202" spans="1:13" s="958" customFormat="1">
      <c r="A202" s="474" t="s">
        <v>78</v>
      </c>
      <c r="B202" s="314" t="s">
        <v>3315</v>
      </c>
      <c r="C202" s="1355" t="s">
        <v>3298</v>
      </c>
      <c r="D202" s="1341">
        <v>3921.34</v>
      </c>
      <c r="E202" s="1341">
        <v>2191.27</v>
      </c>
      <c r="F202" s="1341"/>
      <c r="G202" s="1341"/>
      <c r="H202" s="1341">
        <v>1730.0700000000002</v>
      </c>
      <c r="I202" s="1341"/>
      <c r="J202" s="1341"/>
      <c r="K202" s="1341"/>
      <c r="L202" s="1341"/>
      <c r="M202" s="1342">
        <f t="shared" si="0"/>
        <v>1730.0700000000002</v>
      </c>
    </row>
    <row r="203" spans="1:13" s="958" customFormat="1">
      <c r="A203" s="474" t="s">
        <v>79</v>
      </c>
      <c r="B203" s="314" t="s">
        <v>3310</v>
      </c>
      <c r="C203" s="1355" t="s">
        <v>3304</v>
      </c>
      <c r="D203" s="1341">
        <v>10415.120000000001</v>
      </c>
      <c r="E203" s="1341">
        <v>10415.120000000001</v>
      </c>
      <c r="F203" s="1341"/>
      <c r="G203" s="1341"/>
      <c r="H203" s="1341">
        <v>0</v>
      </c>
      <c r="I203" s="1341"/>
      <c r="J203" s="1341"/>
      <c r="K203" s="1341"/>
      <c r="L203" s="1341"/>
      <c r="M203" s="1342">
        <f t="shared" si="0"/>
        <v>0</v>
      </c>
    </row>
    <row r="204" spans="1:13" s="958" customFormat="1">
      <c r="A204" s="474" t="s">
        <v>80</v>
      </c>
      <c r="B204" s="314" t="s">
        <v>3310</v>
      </c>
      <c r="C204" s="1355" t="s">
        <v>3300</v>
      </c>
      <c r="D204" s="1341">
        <v>808.07999999999993</v>
      </c>
      <c r="E204" s="1341">
        <v>543.63</v>
      </c>
      <c r="F204" s="1341"/>
      <c r="G204" s="1341"/>
      <c r="H204" s="1341">
        <v>264.44999999999993</v>
      </c>
      <c r="I204" s="1341"/>
      <c r="J204" s="1341"/>
      <c r="K204" s="1341"/>
      <c r="L204" s="1341"/>
      <c r="M204" s="1342">
        <f t="shared" si="0"/>
        <v>264.44999999999993</v>
      </c>
    </row>
    <row r="205" spans="1:13" s="958" customFormat="1">
      <c r="A205" s="474" t="s">
        <v>81</v>
      </c>
      <c r="B205" s="314" t="s">
        <v>3310</v>
      </c>
      <c r="C205" s="1355" t="s">
        <v>3298</v>
      </c>
      <c r="D205" s="1341">
        <v>5645.91</v>
      </c>
      <c r="E205" s="1341">
        <v>5510.25</v>
      </c>
      <c r="F205" s="1341"/>
      <c r="G205" s="1341"/>
      <c r="H205" s="1341">
        <v>135.6599999999994</v>
      </c>
      <c r="I205" s="1341"/>
      <c r="J205" s="1341"/>
      <c r="K205" s="1341"/>
      <c r="L205" s="1341"/>
      <c r="M205" s="1342">
        <f t="shared" si="0"/>
        <v>135.6599999999994</v>
      </c>
    </row>
    <row r="206" spans="1:13" s="958" customFormat="1">
      <c r="A206" s="474" t="s">
        <v>82</v>
      </c>
      <c r="B206" s="314" t="s">
        <v>2949</v>
      </c>
      <c r="C206" s="1355" t="s">
        <v>3300</v>
      </c>
      <c r="D206" s="1341">
        <v>48329.990000000005</v>
      </c>
      <c r="E206" s="1341">
        <v>14638.659999999998</v>
      </c>
      <c r="F206" s="1341"/>
      <c r="G206" s="1341"/>
      <c r="H206" s="1341">
        <v>33691.33</v>
      </c>
      <c r="I206" s="1341"/>
      <c r="J206" s="1341"/>
      <c r="K206" s="1341"/>
      <c r="L206" s="1341"/>
      <c r="M206" s="1342">
        <f t="shared" si="0"/>
        <v>33691.33</v>
      </c>
    </row>
    <row r="207" spans="1:13" s="958" customFormat="1">
      <c r="A207" s="474" t="s">
        <v>83</v>
      </c>
      <c r="B207" s="314" t="s">
        <v>2949</v>
      </c>
      <c r="C207" s="1355" t="s">
        <v>3306</v>
      </c>
      <c r="D207" s="1341">
        <v>753.35</v>
      </c>
      <c r="E207" s="1341">
        <v>6.3099999999999987</v>
      </c>
      <c r="F207" s="1341"/>
      <c r="G207" s="1341"/>
      <c r="H207" s="1341">
        <v>747.04000000000008</v>
      </c>
      <c r="I207" s="1341"/>
      <c r="J207" s="1341"/>
      <c r="K207" s="1341"/>
      <c r="L207" s="1341"/>
      <c r="M207" s="1342">
        <f t="shared" si="0"/>
        <v>747.04000000000008</v>
      </c>
    </row>
    <row r="208" spans="1:13" s="958" customFormat="1">
      <c r="A208" s="474" t="s">
        <v>84</v>
      </c>
      <c r="B208" s="314" t="s">
        <v>2949</v>
      </c>
      <c r="C208" s="1355" t="s">
        <v>3298</v>
      </c>
      <c r="D208" s="1341">
        <v>27063.149999999991</v>
      </c>
      <c r="E208" s="1341">
        <v>13664.050000000007</v>
      </c>
      <c r="F208" s="1341"/>
      <c r="G208" s="1341"/>
      <c r="H208" s="1341">
        <v>13399.099999999984</v>
      </c>
      <c r="I208" s="1341"/>
      <c r="J208" s="1341"/>
      <c r="K208" s="1341"/>
      <c r="L208" s="1341"/>
      <c r="M208" s="1342">
        <f t="shared" si="0"/>
        <v>13399.099999999984</v>
      </c>
    </row>
    <row r="209" spans="1:15" s="958" customFormat="1">
      <c r="A209" s="474" t="s">
        <v>85</v>
      </c>
      <c r="B209" s="314" t="s">
        <v>2948</v>
      </c>
      <c r="C209" s="1355" t="s">
        <v>3300</v>
      </c>
      <c r="D209" s="1341">
        <v>131225.79999999999</v>
      </c>
      <c r="E209" s="1341">
        <v>8029.39</v>
      </c>
      <c r="F209" s="1341"/>
      <c r="G209" s="1341"/>
      <c r="H209" s="1341">
        <v>123196.40999999997</v>
      </c>
      <c r="I209" s="1341"/>
      <c r="J209" s="1341"/>
      <c r="K209" s="1341"/>
      <c r="L209" s="1341"/>
      <c r="M209" s="1342">
        <f t="shared" si="0"/>
        <v>123196.40999999997</v>
      </c>
    </row>
    <row r="210" spans="1:15" s="958" customFormat="1">
      <c r="A210" s="474" t="s">
        <v>86</v>
      </c>
      <c r="B210" s="314" t="s">
        <v>2948</v>
      </c>
      <c r="C210" s="1355" t="s">
        <v>3306</v>
      </c>
      <c r="D210" s="1341">
        <v>12993.49</v>
      </c>
      <c r="E210" s="1341">
        <v>12993.49</v>
      </c>
      <c r="F210" s="1341"/>
      <c r="G210" s="1341"/>
      <c r="H210" s="1341">
        <v>0</v>
      </c>
      <c r="I210" s="1341"/>
      <c r="J210" s="1341"/>
      <c r="K210" s="1341"/>
      <c r="L210" s="1341"/>
      <c r="M210" s="1342">
        <f t="shared" si="0"/>
        <v>0</v>
      </c>
    </row>
    <row r="211" spans="1:15" s="958" customFormat="1">
      <c r="A211" s="474" t="s">
        <v>87</v>
      </c>
      <c r="B211" s="314" t="s">
        <v>2948</v>
      </c>
      <c r="C211" s="1355" t="s">
        <v>3298</v>
      </c>
      <c r="D211" s="1341">
        <v>85881.490000000034</v>
      </c>
      <c r="E211" s="1341">
        <v>50691.079999999994</v>
      </c>
      <c r="F211" s="1341"/>
      <c r="G211" s="1341"/>
      <c r="H211" s="1341">
        <v>35190.410000000047</v>
      </c>
      <c r="I211" s="1341"/>
      <c r="J211" s="1341"/>
      <c r="K211" s="1341"/>
      <c r="L211" s="1341"/>
      <c r="M211" s="1342">
        <f t="shared" si="0"/>
        <v>35190.410000000047</v>
      </c>
    </row>
    <row r="212" spans="1:15" s="958" customFormat="1">
      <c r="A212" s="474" t="s">
        <v>88</v>
      </c>
      <c r="B212" s="314" t="s">
        <v>3316</v>
      </c>
      <c r="C212" s="1355" t="s">
        <v>3306</v>
      </c>
      <c r="D212" s="1341">
        <v>105.26</v>
      </c>
      <c r="E212" s="1341">
        <v>42.97</v>
      </c>
      <c r="F212" s="1341"/>
      <c r="G212" s="1341"/>
      <c r="H212" s="1341">
        <v>62.290000000000006</v>
      </c>
      <c r="I212" s="1341"/>
      <c r="J212" s="1341"/>
      <c r="K212" s="1341"/>
      <c r="L212" s="1341"/>
      <c r="M212" s="1342">
        <f t="shared" si="0"/>
        <v>62.290000000000006</v>
      </c>
    </row>
    <row r="213" spans="1:15" s="958" customFormat="1">
      <c r="A213" s="474" t="s">
        <v>2088</v>
      </c>
      <c r="B213" s="314" t="s">
        <v>2942</v>
      </c>
      <c r="C213" s="1355" t="s">
        <v>3304</v>
      </c>
      <c r="D213" s="1341">
        <v>1912352.9999999993</v>
      </c>
      <c r="E213" s="1341">
        <v>1750632.3</v>
      </c>
      <c r="F213" s="1341"/>
      <c r="G213" s="1341"/>
      <c r="H213" s="1341">
        <v>161720.69999999925</v>
      </c>
      <c r="I213" s="1341"/>
      <c r="J213" s="1341"/>
      <c r="K213" s="1341"/>
      <c r="L213" s="1341"/>
      <c r="M213" s="1342">
        <f t="shared" si="0"/>
        <v>161720.69999999925</v>
      </c>
    </row>
    <row r="214" spans="1:15" s="958" customFormat="1">
      <c r="A214" s="474" t="s">
        <v>2090</v>
      </c>
      <c r="B214" s="314" t="s">
        <v>2942</v>
      </c>
      <c r="C214" s="1355" t="s">
        <v>3305</v>
      </c>
      <c r="D214" s="1341">
        <v>141828.9</v>
      </c>
      <c r="E214" s="1341">
        <v>84993.040000000008</v>
      </c>
      <c r="F214" s="1341"/>
      <c r="G214" s="1341"/>
      <c r="H214" s="1341">
        <v>56835.859999999986</v>
      </c>
      <c r="I214" s="1341"/>
      <c r="J214" s="1341"/>
      <c r="K214" s="1341"/>
      <c r="L214" s="1341"/>
      <c r="M214" s="1342">
        <f t="shared" si="0"/>
        <v>56835.859999999986</v>
      </c>
    </row>
    <row r="215" spans="1:15" s="958" customFormat="1">
      <c r="A215" s="474" t="s">
        <v>2093</v>
      </c>
      <c r="B215" s="314" t="s">
        <v>2942</v>
      </c>
      <c r="C215" s="1355" t="s">
        <v>3309</v>
      </c>
      <c r="D215" s="1341">
        <v>22845.440000000006</v>
      </c>
      <c r="E215" s="1341">
        <v>22711.440000000002</v>
      </c>
      <c r="F215" s="1341"/>
      <c r="G215" s="1341"/>
      <c r="H215" s="1341">
        <v>134.00000000000364</v>
      </c>
      <c r="I215" s="1341"/>
      <c r="J215" s="1341"/>
      <c r="K215" s="1341"/>
      <c r="L215" s="1341"/>
      <c r="M215" s="1342">
        <f t="shared" si="0"/>
        <v>134.00000000000364</v>
      </c>
    </row>
    <row r="216" spans="1:15" s="958" customFormat="1">
      <c r="A216" s="474" t="s">
        <v>2096</v>
      </c>
      <c r="B216" s="314" t="s">
        <v>2942</v>
      </c>
      <c r="C216" s="1355" t="s">
        <v>3300</v>
      </c>
      <c r="D216" s="1341">
        <v>3932521.8799999971</v>
      </c>
      <c r="E216" s="1341">
        <v>2575348.4500000016</v>
      </c>
      <c r="F216" s="1341"/>
      <c r="G216" s="1341"/>
      <c r="H216" s="1341">
        <v>1357173.4299999957</v>
      </c>
      <c r="I216" s="1341"/>
      <c r="J216" s="1341"/>
      <c r="K216" s="1341"/>
      <c r="L216" s="1341"/>
      <c r="M216" s="1342">
        <f t="shared" si="0"/>
        <v>1357173.4299999957</v>
      </c>
    </row>
    <row r="217" spans="1:15" s="958" customFormat="1">
      <c r="A217" s="474" t="s">
        <v>2410</v>
      </c>
      <c r="B217" s="314" t="s">
        <v>2942</v>
      </c>
      <c r="C217" s="1355" t="s">
        <v>3317</v>
      </c>
      <c r="D217" s="1341">
        <v>30318.850000000002</v>
      </c>
      <c r="E217" s="1341">
        <v>27622</v>
      </c>
      <c r="F217" s="1341"/>
      <c r="G217" s="1341"/>
      <c r="H217" s="1341">
        <v>2696.8500000000022</v>
      </c>
      <c r="I217" s="1341"/>
      <c r="J217" s="1341"/>
      <c r="K217" s="1341"/>
      <c r="L217" s="1341"/>
      <c r="M217" s="1342">
        <f t="shared" si="0"/>
        <v>2696.8500000000022</v>
      </c>
    </row>
    <row r="218" spans="1:15" s="958" customFormat="1">
      <c r="A218" s="1350" t="s">
        <v>2413</v>
      </c>
      <c r="B218" s="314" t="s">
        <v>2942</v>
      </c>
      <c r="C218" s="1355" t="s">
        <v>3306</v>
      </c>
      <c r="D218" s="1341">
        <v>241458.36</v>
      </c>
      <c r="E218" s="1341">
        <v>186646.52000000002</v>
      </c>
      <c r="F218" s="1341"/>
      <c r="G218" s="1341"/>
      <c r="H218" s="1341">
        <v>54811.839999999982</v>
      </c>
      <c r="I218" s="1341"/>
      <c r="J218" s="1341"/>
      <c r="K218" s="1341"/>
      <c r="L218" s="1341"/>
      <c r="M218" s="1342">
        <f t="shared" si="0"/>
        <v>54811.839999999982</v>
      </c>
    </row>
    <row r="219" spans="1:15" s="958" customFormat="1">
      <c r="A219" s="474"/>
      <c r="B219" s="314"/>
      <c r="C219" s="1355"/>
      <c r="D219" s="1341"/>
      <c r="E219" s="1341"/>
      <c r="F219" s="1341"/>
      <c r="G219" s="1341"/>
      <c r="H219" s="1341"/>
      <c r="I219" s="1341"/>
      <c r="J219" s="1341"/>
      <c r="K219" s="1341"/>
      <c r="L219" s="1341"/>
      <c r="M219" s="1535"/>
    </row>
    <row r="220" spans="1:15" s="130" customFormat="1">
      <c r="A220" s="474"/>
      <c r="B220" s="314"/>
      <c r="C220" s="1355"/>
      <c r="D220" s="1341"/>
      <c r="E220" s="1341"/>
      <c r="F220" s="1341"/>
      <c r="G220" s="1341"/>
      <c r="H220" s="1341"/>
      <c r="I220" s="1341"/>
      <c r="J220" s="1341"/>
      <c r="K220" s="1341"/>
      <c r="L220" s="1341"/>
      <c r="M220" s="1340"/>
    </row>
    <row r="221" spans="1:15" s="958" customFormat="1">
      <c r="A221" s="474" t="s">
        <v>1434</v>
      </c>
      <c r="B221" s="314"/>
      <c r="C221" s="1355"/>
      <c r="D221" s="1341"/>
      <c r="E221" s="1341"/>
      <c r="F221" s="1341"/>
      <c r="G221" s="1341"/>
      <c r="H221" s="1341"/>
      <c r="I221" s="1341"/>
      <c r="J221" s="1341"/>
      <c r="K221" s="1341"/>
      <c r="L221" s="1341"/>
      <c r="M221" s="1340"/>
      <c r="N221" s="2"/>
      <c r="O221" s="2"/>
    </row>
    <row r="222" spans="1:15" s="958" customFormat="1">
      <c r="A222" s="474"/>
      <c r="B222" s="314"/>
      <c r="C222" s="1355"/>
      <c r="D222" s="1341"/>
      <c r="E222" s="1341"/>
      <c r="F222" s="1341"/>
      <c r="G222" s="1341"/>
      <c r="H222" s="1341"/>
      <c r="I222" s="1341"/>
      <c r="J222" s="1341"/>
      <c r="K222" s="1341"/>
      <c r="L222" s="1341"/>
      <c r="M222" s="1340"/>
      <c r="N222" s="2"/>
      <c r="O222" s="2"/>
    </row>
    <row r="223" spans="1:15" s="958" customFormat="1">
      <c r="A223" s="474"/>
      <c r="B223" s="314"/>
      <c r="C223" s="1355"/>
      <c r="D223" s="1341"/>
      <c r="E223" s="1341"/>
      <c r="F223" s="1341"/>
      <c r="G223" s="1341"/>
      <c r="H223" s="1341"/>
      <c r="I223" s="1341"/>
      <c r="J223" s="1341"/>
      <c r="K223" s="1341"/>
      <c r="L223" s="1341"/>
      <c r="M223" s="1340"/>
      <c r="N223" s="2"/>
      <c r="O223" s="2"/>
    </row>
    <row r="224" spans="1:15" s="958" customFormat="1">
      <c r="A224" s="474"/>
      <c r="B224" s="314"/>
      <c r="C224" s="1355"/>
      <c r="D224" s="1341"/>
      <c r="E224" s="1341"/>
      <c r="F224" s="1341"/>
      <c r="G224" s="1341"/>
      <c r="H224" s="1341"/>
      <c r="I224" s="1341"/>
      <c r="J224" s="1341"/>
      <c r="K224" s="1341"/>
      <c r="L224" s="1341"/>
      <c r="M224" s="1340"/>
      <c r="N224" s="2"/>
      <c r="O224" s="2"/>
    </row>
    <row r="225" spans="1:15" s="958" customFormat="1">
      <c r="A225" s="474"/>
      <c r="B225" s="314"/>
      <c r="C225" s="1355"/>
      <c r="D225" s="1341"/>
      <c r="E225" s="1341"/>
      <c r="F225" s="1341"/>
      <c r="G225" s="1341"/>
      <c r="H225" s="1341"/>
      <c r="I225" s="1341"/>
      <c r="J225" s="1341"/>
      <c r="K225" s="1341"/>
      <c r="L225" s="1341"/>
      <c r="M225" s="1340"/>
      <c r="N225" s="2"/>
      <c r="O225" s="2"/>
    </row>
    <row r="226" spans="1:15" s="958" customFormat="1">
      <c r="A226" s="474"/>
      <c r="B226" s="314"/>
      <c r="C226" s="1355"/>
      <c r="D226" s="1341"/>
      <c r="E226" s="1341"/>
      <c r="F226" s="1341"/>
      <c r="G226" s="1341"/>
      <c r="H226" s="1341"/>
      <c r="I226" s="1341"/>
      <c r="J226" s="1341"/>
      <c r="K226" s="1341"/>
      <c r="L226" s="1341"/>
      <c r="M226" s="1340"/>
      <c r="N226" s="2"/>
      <c r="O226" s="2"/>
    </row>
    <row r="227" spans="1:15" s="958" customFormat="1">
      <c r="A227" s="474"/>
      <c r="B227" s="314"/>
      <c r="C227" s="1355"/>
      <c r="D227" s="1341"/>
      <c r="E227" s="1341"/>
      <c r="F227" s="1341"/>
      <c r="G227" s="1341"/>
      <c r="H227" s="1341"/>
      <c r="I227" s="1341"/>
      <c r="J227" s="1341"/>
      <c r="K227" s="1341"/>
      <c r="L227" s="1341"/>
      <c r="M227" s="1340"/>
      <c r="N227" s="2"/>
      <c r="O227" s="2"/>
    </row>
    <row r="228" spans="1:15" s="958" customFormat="1">
      <c r="A228" s="154" t="s">
        <v>2390</v>
      </c>
      <c r="B228" s="314"/>
      <c r="C228" s="1355"/>
      <c r="D228" s="1341"/>
      <c r="E228" s="1341"/>
      <c r="F228" s="1341"/>
      <c r="G228" s="1341"/>
      <c r="H228" s="1341"/>
      <c r="I228" s="1341"/>
      <c r="J228" s="1341"/>
      <c r="K228" s="1341"/>
      <c r="L228" s="1341"/>
      <c r="M228" s="1340"/>
      <c r="N228" s="2"/>
      <c r="O228" s="2"/>
    </row>
    <row r="229" spans="1:15" s="958" customFormat="1" ht="15.75" thickBot="1">
      <c r="A229" s="304"/>
      <c r="B229" s="305"/>
      <c r="C229" s="1583"/>
      <c r="D229" s="306"/>
      <c r="E229" s="306"/>
      <c r="F229" s="306"/>
      <c r="G229" s="306"/>
      <c r="H229" s="306"/>
      <c r="I229" s="306"/>
      <c r="J229" s="306"/>
      <c r="K229" s="306"/>
      <c r="L229" s="306"/>
      <c r="M229" s="306"/>
      <c r="N229" s="2"/>
      <c r="O229" s="2"/>
    </row>
    <row r="230" spans="1:15" s="958" customFormat="1">
      <c r="A230" s="1926">
        <v>29</v>
      </c>
      <c r="B230" s="1926"/>
      <c r="C230" s="1926"/>
      <c r="D230" s="1926"/>
      <c r="E230" s="1926"/>
      <c r="F230" s="1926"/>
      <c r="G230" s="1926"/>
      <c r="H230" s="1926"/>
      <c r="I230" s="1926"/>
      <c r="J230" s="1926"/>
      <c r="K230" s="1926"/>
      <c r="L230" s="1926"/>
      <c r="M230" s="1926"/>
      <c r="N230" s="2"/>
      <c r="O230" s="2"/>
    </row>
    <row r="231" spans="1:15" s="958" customFormat="1" ht="18.75" thickBot="1">
      <c r="A231" s="723" t="str">
        <f>+CONAMEDATE7</f>
        <v>Annual Report of VERIZON NEW YORK INC.                                                                                                                   For the period ending DECEMBER 31, 2017</v>
      </c>
      <c r="B231" s="2"/>
      <c r="C231" s="1591"/>
      <c r="D231" s="2"/>
      <c r="E231" s="2"/>
      <c r="F231" s="2"/>
      <c r="G231" s="2"/>
      <c r="H231" s="2"/>
      <c r="I231" s="2"/>
      <c r="J231" s="2"/>
      <c r="K231" s="2"/>
      <c r="L231" s="2"/>
      <c r="M231" s="2"/>
    </row>
    <row r="232" spans="1:15" s="958" customFormat="1">
      <c r="A232" s="266"/>
      <c r="B232" s="163"/>
      <c r="C232" s="1590"/>
      <c r="D232" s="163"/>
      <c r="E232" s="163"/>
      <c r="F232" s="163"/>
      <c r="G232" s="163"/>
      <c r="H232" s="163"/>
      <c r="I232" s="951"/>
      <c r="J232" s="163"/>
      <c r="K232" s="163"/>
      <c r="L232" s="163"/>
      <c r="M232" s="267"/>
    </row>
    <row r="233" spans="1:15" s="958" customFormat="1" ht="18">
      <c r="A233" s="154"/>
      <c r="B233" s="166" t="s">
        <v>1409</v>
      </c>
      <c r="C233" s="1578"/>
      <c r="D233" s="161"/>
      <c r="E233" s="161"/>
      <c r="F233" s="547"/>
      <c r="G233" s="161"/>
      <c r="H233" s="161"/>
      <c r="I233" s="161"/>
      <c r="J233" s="161"/>
      <c r="K233" s="161"/>
      <c r="L233" s="161"/>
      <c r="M233" s="268"/>
    </row>
    <row r="234" spans="1:15" s="958" customFormat="1">
      <c r="A234" s="154"/>
      <c r="B234" s="2"/>
      <c r="C234" s="1591"/>
      <c r="D234" s="2"/>
      <c r="E234" s="2"/>
      <c r="F234" s="2"/>
      <c r="G234" s="2"/>
      <c r="H234" s="2"/>
      <c r="I234" s="2"/>
      <c r="J234" s="2"/>
      <c r="K234" s="2"/>
      <c r="L234" s="2"/>
      <c r="M234" s="270"/>
    </row>
    <row r="235" spans="1:15" s="958" customFormat="1">
      <c r="A235" s="548" t="s">
        <v>1410</v>
      </c>
      <c r="B235" s="2" t="s">
        <v>1411</v>
      </c>
      <c r="C235" s="1591"/>
      <c r="D235" s="2"/>
      <c r="E235" s="2"/>
      <c r="F235" s="2" t="s">
        <v>1412</v>
      </c>
      <c r="G235" s="2"/>
      <c r="H235" s="2"/>
      <c r="I235" s="2"/>
      <c r="J235" s="2"/>
      <c r="K235" s="2"/>
      <c r="L235" s="2"/>
      <c r="M235" s="270"/>
    </row>
    <row r="236" spans="1:15" s="958" customFormat="1">
      <c r="A236" s="154"/>
      <c r="B236" s="2" t="s">
        <v>1413</v>
      </c>
      <c r="C236" s="1591"/>
      <c r="D236" s="2"/>
      <c r="E236" s="2"/>
      <c r="F236" s="2" t="s">
        <v>1414</v>
      </c>
      <c r="G236" s="2"/>
      <c r="H236" s="2"/>
      <c r="I236" s="2"/>
      <c r="J236" s="2"/>
      <c r="K236" s="2"/>
      <c r="L236" s="2"/>
      <c r="M236" s="270"/>
    </row>
    <row r="237" spans="1:15" s="958" customFormat="1">
      <c r="A237" s="154"/>
      <c r="B237" s="2"/>
      <c r="C237" s="1591"/>
      <c r="D237" s="2"/>
      <c r="E237" s="2"/>
      <c r="F237" s="2" t="s">
        <v>1415</v>
      </c>
      <c r="G237" s="2"/>
      <c r="H237" s="2"/>
      <c r="I237" s="2"/>
      <c r="J237" s="2"/>
      <c r="K237" s="2"/>
      <c r="L237" s="2"/>
      <c r="M237" s="270"/>
    </row>
    <row r="238" spans="1:15" s="958" customFormat="1">
      <c r="A238" s="548" t="s">
        <v>1416</v>
      </c>
      <c r="B238" s="2" t="s">
        <v>1417</v>
      </c>
      <c r="C238" s="1591"/>
      <c r="D238" s="2"/>
      <c r="E238" s="2"/>
      <c r="F238" s="2" t="s">
        <v>1418</v>
      </c>
      <c r="G238" s="2"/>
      <c r="H238" s="2"/>
      <c r="I238" s="2"/>
      <c r="J238" s="2"/>
      <c r="K238" s="2"/>
      <c r="L238" s="2"/>
      <c r="M238" s="270"/>
    </row>
    <row r="239" spans="1:15" s="958" customFormat="1">
      <c r="A239" s="154"/>
      <c r="B239" s="2" t="s">
        <v>1419</v>
      </c>
      <c r="C239" s="1591"/>
      <c r="D239" s="2"/>
      <c r="E239" s="2"/>
      <c r="F239" s="2"/>
      <c r="G239" s="2"/>
      <c r="H239" s="2"/>
      <c r="I239" s="2"/>
      <c r="J239" s="2"/>
      <c r="K239" s="2"/>
      <c r="L239" s="2"/>
      <c r="M239" s="270"/>
    </row>
    <row r="240" spans="1:15" s="958" customFormat="1">
      <c r="A240" s="351"/>
      <c r="B240" s="487" t="s">
        <v>1420</v>
      </c>
      <c r="C240" s="1587" t="s">
        <v>1421</v>
      </c>
      <c r="D240" s="487" t="s">
        <v>1422</v>
      </c>
      <c r="E240" s="487" t="s">
        <v>1423</v>
      </c>
      <c r="F240" s="352" t="s">
        <v>46</v>
      </c>
      <c r="G240" s="549"/>
      <c r="H240" s="487" t="s">
        <v>1424</v>
      </c>
      <c r="I240" s="487" t="s">
        <v>1425</v>
      </c>
      <c r="J240" s="352"/>
      <c r="K240" s="549"/>
      <c r="L240" s="352" t="s">
        <v>1426</v>
      </c>
      <c r="M240" s="550"/>
    </row>
    <row r="241" spans="1:14" s="958" customFormat="1">
      <c r="A241" s="474"/>
      <c r="B241" s="490" t="s">
        <v>1427</v>
      </c>
      <c r="C241" s="1586" t="s">
        <v>48</v>
      </c>
      <c r="D241" s="490" t="s">
        <v>1428</v>
      </c>
      <c r="E241" s="490" t="s">
        <v>1429</v>
      </c>
      <c r="F241" s="161" t="s">
        <v>1081</v>
      </c>
      <c r="G241" s="476"/>
      <c r="H241" s="490" t="s">
        <v>1430</v>
      </c>
      <c r="I241" s="490" t="s">
        <v>1431</v>
      </c>
      <c r="J241" s="161" t="s">
        <v>1432</v>
      </c>
      <c r="K241" s="476"/>
      <c r="L241" s="161" t="s">
        <v>1433</v>
      </c>
      <c r="M241" s="268"/>
      <c r="N241" s="2"/>
    </row>
    <row r="242" spans="1:14" s="958" customFormat="1">
      <c r="A242" s="474"/>
      <c r="B242" s="551" t="s">
        <v>462</v>
      </c>
      <c r="C242" s="1585" t="s">
        <v>463</v>
      </c>
      <c r="D242" s="551" t="s">
        <v>464</v>
      </c>
      <c r="E242" s="551" t="s">
        <v>62</v>
      </c>
      <c r="F242" s="395" t="s">
        <v>63</v>
      </c>
      <c r="G242" s="552"/>
      <c r="H242" s="551" t="s">
        <v>64</v>
      </c>
      <c r="I242" s="551" t="s">
        <v>65</v>
      </c>
      <c r="J242" s="395" t="s">
        <v>66</v>
      </c>
      <c r="K242" s="552"/>
      <c r="L242" s="395" t="s">
        <v>67</v>
      </c>
      <c r="M242" s="416"/>
      <c r="N242" s="2"/>
    </row>
    <row r="243" spans="1:14" s="958" customFormat="1">
      <c r="A243" s="472" t="s">
        <v>36</v>
      </c>
      <c r="B243" s="314"/>
      <c r="C243" s="1588"/>
      <c r="D243" s="314"/>
      <c r="E243" s="948"/>
      <c r="F243" s="483" t="s">
        <v>1421</v>
      </c>
      <c r="G243" s="314"/>
      <c r="H243" s="314"/>
      <c r="I243" s="948"/>
      <c r="J243" s="949" t="s">
        <v>1421</v>
      </c>
      <c r="K243" s="353"/>
      <c r="L243" s="950" t="s">
        <v>1421</v>
      </c>
      <c r="M243" s="270"/>
      <c r="N243" s="2"/>
    </row>
    <row r="244" spans="1:14" s="958" customFormat="1">
      <c r="A244" s="472" t="s">
        <v>48</v>
      </c>
      <c r="B244" s="314"/>
      <c r="C244" s="1588"/>
      <c r="D244" s="314"/>
      <c r="E244" s="490" t="s">
        <v>1731</v>
      </c>
      <c r="F244" s="490" t="s">
        <v>48</v>
      </c>
      <c r="G244" s="490" t="s">
        <v>1731</v>
      </c>
      <c r="H244" s="490" t="s">
        <v>1731</v>
      </c>
      <c r="I244" s="314"/>
      <c r="J244" s="490" t="s">
        <v>48</v>
      </c>
      <c r="K244" s="490" t="s">
        <v>1731</v>
      </c>
      <c r="L244" s="490" t="s">
        <v>48</v>
      </c>
      <c r="M244" s="417" t="s">
        <v>1731</v>
      </c>
      <c r="N244" s="2"/>
    </row>
    <row r="245" spans="1:14" s="958" customFormat="1">
      <c r="A245" s="472" t="s">
        <v>467</v>
      </c>
      <c r="B245" s="314" t="s">
        <v>2942</v>
      </c>
      <c r="C245" s="1355" t="s">
        <v>3298</v>
      </c>
      <c r="D245" s="1341">
        <v>795895.98999999953</v>
      </c>
      <c r="E245" s="1341">
        <v>552399.97000000009</v>
      </c>
      <c r="F245" s="1341"/>
      <c r="G245" s="1341"/>
      <c r="H245" s="1341">
        <v>243496.01999999958</v>
      </c>
      <c r="I245" s="1341"/>
      <c r="J245" s="1341"/>
      <c r="K245" s="1341"/>
      <c r="L245" s="1341"/>
      <c r="M245" s="1342">
        <f t="shared" ref="M245:M274" si="1">H245</f>
        <v>243496.01999999958</v>
      </c>
    </row>
    <row r="246" spans="1:14" s="958" customFormat="1">
      <c r="A246" s="472" t="s">
        <v>825</v>
      </c>
      <c r="B246" s="314" t="s">
        <v>2942</v>
      </c>
      <c r="C246" s="1355" t="s">
        <v>3307</v>
      </c>
      <c r="D246" s="1341">
        <v>17722.239999999998</v>
      </c>
      <c r="E246" s="1341">
        <v>5182.09</v>
      </c>
      <c r="F246" s="1341"/>
      <c r="G246" s="1341"/>
      <c r="H246" s="1341">
        <v>12540.15</v>
      </c>
      <c r="I246" s="1341"/>
      <c r="J246" s="1341"/>
      <c r="K246" s="1341"/>
      <c r="L246" s="1341"/>
      <c r="M246" s="1342">
        <f t="shared" si="1"/>
        <v>12540.15</v>
      </c>
    </row>
    <row r="247" spans="1:14" s="958" customFormat="1">
      <c r="A247" s="472" t="s">
        <v>1067</v>
      </c>
      <c r="B247" s="314" t="s">
        <v>2942</v>
      </c>
      <c r="C247" s="1355" t="s">
        <v>3308</v>
      </c>
      <c r="D247" s="1341">
        <v>200.9</v>
      </c>
      <c r="E247" s="1341">
        <v>200.9</v>
      </c>
      <c r="F247" s="1341"/>
      <c r="G247" s="1341"/>
      <c r="H247" s="1341">
        <v>0</v>
      </c>
      <c r="I247" s="1341"/>
      <c r="J247" s="1341"/>
      <c r="K247" s="1341"/>
      <c r="L247" s="1341"/>
      <c r="M247" s="1342">
        <f t="shared" si="1"/>
        <v>0</v>
      </c>
    </row>
    <row r="248" spans="1:14" s="958" customFormat="1">
      <c r="A248" s="472" t="s">
        <v>71</v>
      </c>
      <c r="B248" s="314" t="s">
        <v>2943</v>
      </c>
      <c r="C248" s="1355" t="s">
        <v>3304</v>
      </c>
      <c r="D248" s="1341">
        <v>405914</v>
      </c>
      <c r="E248" s="1341">
        <v>352356.95</v>
      </c>
      <c r="F248" s="1341"/>
      <c r="G248" s="1341"/>
      <c r="H248" s="1341">
        <v>53557.049999999988</v>
      </c>
      <c r="I248" s="1341"/>
      <c r="J248" s="1341"/>
      <c r="K248" s="1341"/>
      <c r="L248" s="1341"/>
      <c r="M248" s="1342">
        <f t="shared" si="1"/>
        <v>53557.049999999988</v>
      </c>
    </row>
    <row r="249" spans="1:14" s="958" customFormat="1">
      <c r="A249" s="472" t="s">
        <v>72</v>
      </c>
      <c r="B249" s="314" t="s">
        <v>2943</v>
      </c>
      <c r="C249" s="1355" t="s">
        <v>3305</v>
      </c>
      <c r="D249" s="1341">
        <v>75811</v>
      </c>
      <c r="E249" s="1341">
        <v>53875.95</v>
      </c>
      <c r="F249" s="1341"/>
      <c r="G249" s="1341"/>
      <c r="H249" s="1341">
        <v>21935.050000000003</v>
      </c>
      <c r="I249" s="1341"/>
      <c r="J249" s="1341"/>
      <c r="K249" s="1341"/>
      <c r="L249" s="1341"/>
      <c r="M249" s="1342">
        <f t="shared" si="1"/>
        <v>21935.050000000003</v>
      </c>
    </row>
    <row r="250" spans="1:14" s="958" customFormat="1">
      <c r="A250" s="472" t="s">
        <v>476</v>
      </c>
      <c r="B250" s="314" t="s">
        <v>2943</v>
      </c>
      <c r="C250" s="1355" t="s">
        <v>3309</v>
      </c>
      <c r="D250" s="1341">
        <v>4587.3100000000004</v>
      </c>
      <c r="E250" s="1341">
        <v>4566.5</v>
      </c>
      <c r="F250" s="1341"/>
      <c r="G250" s="1341"/>
      <c r="H250" s="1341">
        <v>20.8100000000004</v>
      </c>
      <c r="I250" s="1341"/>
      <c r="J250" s="1341"/>
      <c r="K250" s="1341"/>
      <c r="L250" s="1341"/>
      <c r="M250" s="1342">
        <f t="shared" si="1"/>
        <v>20.8100000000004</v>
      </c>
    </row>
    <row r="251" spans="1:14" s="958" customFormat="1">
      <c r="A251" s="472" t="s">
        <v>479</v>
      </c>
      <c r="B251" s="314" t="s">
        <v>2943</v>
      </c>
      <c r="C251" s="1355" t="s">
        <v>3300</v>
      </c>
      <c r="D251" s="1341">
        <v>1048778.54</v>
      </c>
      <c r="E251" s="1341">
        <v>657077.29999999993</v>
      </c>
      <c r="F251" s="1341"/>
      <c r="G251" s="1341"/>
      <c r="H251" s="1341">
        <v>391701.24000000022</v>
      </c>
      <c r="I251" s="1341"/>
      <c r="J251" s="1341"/>
      <c r="K251" s="1341"/>
      <c r="L251" s="1341"/>
      <c r="M251" s="1342">
        <f t="shared" si="1"/>
        <v>391701.24000000022</v>
      </c>
    </row>
    <row r="252" spans="1:14" s="958" customFormat="1">
      <c r="A252" s="472" t="s">
        <v>2076</v>
      </c>
      <c r="B252" s="314" t="s">
        <v>2943</v>
      </c>
      <c r="C252" s="1355" t="s">
        <v>3306</v>
      </c>
      <c r="D252" s="1341">
        <v>18982.629999999997</v>
      </c>
      <c r="E252" s="1341">
        <v>11946.39</v>
      </c>
      <c r="F252" s="1341"/>
      <c r="G252" s="1341"/>
      <c r="H252" s="1341">
        <v>7036.2399999999989</v>
      </c>
      <c r="I252" s="1341"/>
      <c r="J252" s="1341"/>
      <c r="K252" s="1341"/>
      <c r="L252" s="1341"/>
      <c r="M252" s="1342">
        <f t="shared" si="1"/>
        <v>7036.2399999999989</v>
      </c>
    </row>
    <row r="253" spans="1:14" s="958" customFormat="1">
      <c r="A253" s="472" t="s">
        <v>337</v>
      </c>
      <c r="B253" s="314" t="s">
        <v>2943</v>
      </c>
      <c r="C253" s="1355" t="s">
        <v>3298</v>
      </c>
      <c r="D253" s="1341">
        <v>618635.1199999986</v>
      </c>
      <c r="E253" s="1341">
        <v>403445.99999999965</v>
      </c>
      <c r="F253" s="1341"/>
      <c r="G253" s="1341"/>
      <c r="H253" s="1341">
        <v>215189.11999999892</v>
      </c>
      <c r="I253" s="1341"/>
      <c r="J253" s="1341"/>
      <c r="K253" s="1341"/>
      <c r="L253" s="1341"/>
      <c r="M253" s="1342">
        <f t="shared" si="1"/>
        <v>215189.11999999892</v>
      </c>
    </row>
    <row r="254" spans="1:14" s="958" customFormat="1">
      <c r="A254" s="472" t="s">
        <v>73</v>
      </c>
      <c r="B254" s="314" t="s">
        <v>2943</v>
      </c>
      <c r="C254" s="1355" t="s">
        <v>3307</v>
      </c>
      <c r="D254" s="1341">
        <v>13529.57</v>
      </c>
      <c r="E254" s="1341">
        <v>3170.0399999999995</v>
      </c>
      <c r="F254" s="1341"/>
      <c r="G254" s="1341"/>
      <c r="H254" s="1341">
        <v>10359.530000000001</v>
      </c>
      <c r="I254" s="1341"/>
      <c r="J254" s="1341"/>
      <c r="K254" s="1341"/>
      <c r="L254" s="1341"/>
      <c r="M254" s="1342">
        <f t="shared" si="1"/>
        <v>10359.530000000001</v>
      </c>
    </row>
    <row r="255" spans="1:14" s="958" customFormat="1">
      <c r="A255" s="472" t="s">
        <v>74</v>
      </c>
      <c r="B255" s="314" t="s">
        <v>2944</v>
      </c>
      <c r="C255" s="1355" t="s">
        <v>3304</v>
      </c>
      <c r="D255" s="1341">
        <v>537481.50999999966</v>
      </c>
      <c r="E255" s="1341">
        <v>484527.52000000008</v>
      </c>
      <c r="F255" s="1341"/>
      <c r="G255" s="1341"/>
      <c r="H255" s="1341">
        <v>52953.989999999583</v>
      </c>
      <c r="I255" s="1341"/>
      <c r="J255" s="1341"/>
      <c r="K255" s="1341"/>
      <c r="L255" s="1341"/>
      <c r="M255" s="1342">
        <f t="shared" si="1"/>
        <v>52953.989999999583</v>
      </c>
    </row>
    <row r="256" spans="1:14" s="958" customFormat="1">
      <c r="A256" s="472" t="s">
        <v>75</v>
      </c>
      <c r="B256" s="314" t="s">
        <v>2944</v>
      </c>
      <c r="C256" s="1355" t="s">
        <v>3305</v>
      </c>
      <c r="D256" s="1341">
        <v>126002.28</v>
      </c>
      <c r="E256" s="1341">
        <v>107378.06</v>
      </c>
      <c r="F256" s="1341"/>
      <c r="G256" s="1341"/>
      <c r="H256" s="1341">
        <v>18624.22</v>
      </c>
      <c r="I256" s="1341"/>
      <c r="J256" s="1341"/>
      <c r="K256" s="1341"/>
      <c r="L256" s="1341"/>
      <c r="M256" s="1342">
        <f t="shared" si="1"/>
        <v>18624.22</v>
      </c>
    </row>
    <row r="257" spans="1:13" s="958" customFormat="1">
      <c r="A257" s="472" t="s">
        <v>76</v>
      </c>
      <c r="B257" s="314" t="s">
        <v>2944</v>
      </c>
      <c r="C257" s="1355" t="s">
        <v>3309</v>
      </c>
      <c r="D257" s="1341">
        <v>6218.3899999999994</v>
      </c>
      <c r="E257" s="1341">
        <v>6212.3499999999995</v>
      </c>
      <c r="F257" s="1341"/>
      <c r="G257" s="1341"/>
      <c r="H257" s="1341">
        <v>6.0399999999999636</v>
      </c>
      <c r="I257" s="1341"/>
      <c r="J257" s="1341"/>
      <c r="K257" s="1341"/>
      <c r="L257" s="1341"/>
      <c r="M257" s="1342">
        <f t="shared" si="1"/>
        <v>6.0399999999999636</v>
      </c>
    </row>
    <row r="258" spans="1:13" s="958" customFormat="1">
      <c r="A258" s="472" t="s">
        <v>77</v>
      </c>
      <c r="B258" s="314" t="s">
        <v>2944</v>
      </c>
      <c r="C258" s="1355" t="s">
        <v>3300</v>
      </c>
      <c r="D258" s="1341">
        <v>2805583.3899999997</v>
      </c>
      <c r="E258" s="1341">
        <v>1043776.1199999992</v>
      </c>
      <c r="F258" s="1341"/>
      <c r="G258" s="1341"/>
      <c r="H258" s="1341">
        <v>1761807.2700000007</v>
      </c>
      <c r="I258" s="1341"/>
      <c r="J258" s="1341"/>
      <c r="K258" s="1341"/>
      <c r="L258" s="1341"/>
      <c r="M258" s="1342">
        <f t="shared" si="1"/>
        <v>1761807.2700000007</v>
      </c>
    </row>
    <row r="259" spans="1:13" s="958" customFormat="1">
      <c r="A259" s="472" t="s">
        <v>78</v>
      </c>
      <c r="B259" s="314" t="s">
        <v>2944</v>
      </c>
      <c r="C259" s="1355" t="s">
        <v>3317</v>
      </c>
      <c r="D259" s="1341">
        <v>6861.880000000001</v>
      </c>
      <c r="E259" s="1341">
        <v>5831.0199999999995</v>
      </c>
      <c r="F259" s="1341"/>
      <c r="G259" s="1341"/>
      <c r="H259" s="1341">
        <v>1030.8600000000015</v>
      </c>
      <c r="I259" s="1341"/>
      <c r="J259" s="1341"/>
      <c r="K259" s="1341"/>
      <c r="L259" s="1341"/>
      <c r="M259" s="1342">
        <f t="shared" si="1"/>
        <v>1030.8600000000015</v>
      </c>
    </row>
    <row r="260" spans="1:13" s="958" customFormat="1">
      <c r="A260" s="472" t="s">
        <v>79</v>
      </c>
      <c r="B260" s="314" t="s">
        <v>2944</v>
      </c>
      <c r="C260" s="1355" t="s">
        <v>3306</v>
      </c>
      <c r="D260" s="1341">
        <v>87349.85</v>
      </c>
      <c r="E260" s="1341">
        <v>76903.700000000012</v>
      </c>
      <c r="F260" s="1341"/>
      <c r="G260" s="1341"/>
      <c r="H260" s="1341">
        <v>10446.149999999994</v>
      </c>
      <c r="I260" s="1341"/>
      <c r="J260" s="1341"/>
      <c r="K260" s="1341"/>
      <c r="L260" s="1341"/>
      <c r="M260" s="1342">
        <f t="shared" si="1"/>
        <v>10446.149999999994</v>
      </c>
    </row>
    <row r="261" spans="1:13" s="958" customFormat="1">
      <c r="A261" s="472" t="s">
        <v>80</v>
      </c>
      <c r="B261" s="314" t="s">
        <v>2944</v>
      </c>
      <c r="C261" s="1355" t="s">
        <v>3298</v>
      </c>
      <c r="D261" s="1341">
        <v>1063952.5299999986</v>
      </c>
      <c r="E261" s="1341">
        <v>619367.68000000075</v>
      </c>
      <c r="F261" s="1341"/>
      <c r="G261" s="1341"/>
      <c r="H261" s="1341">
        <v>444584.84999999788</v>
      </c>
      <c r="I261" s="1341"/>
      <c r="J261" s="1341"/>
      <c r="K261" s="1341"/>
      <c r="L261" s="1341"/>
      <c r="M261" s="1342">
        <f t="shared" si="1"/>
        <v>444584.84999999788</v>
      </c>
    </row>
    <row r="262" spans="1:13" s="958" customFormat="1">
      <c r="A262" s="472" t="s">
        <v>81</v>
      </c>
      <c r="B262" s="314" t="s">
        <v>2944</v>
      </c>
      <c r="C262" s="1355" t="s">
        <v>3307</v>
      </c>
      <c r="D262" s="1341">
        <v>159.19</v>
      </c>
      <c r="E262" s="1341">
        <v>95.63</v>
      </c>
      <c r="F262" s="1341"/>
      <c r="G262" s="1341"/>
      <c r="H262" s="1341">
        <v>63.56</v>
      </c>
      <c r="I262" s="1341"/>
      <c r="J262" s="1341"/>
      <c r="K262" s="1341"/>
      <c r="L262" s="1341"/>
      <c r="M262" s="1342">
        <f t="shared" si="1"/>
        <v>63.56</v>
      </c>
    </row>
    <row r="263" spans="1:13" s="958" customFormat="1">
      <c r="A263" s="472" t="s">
        <v>82</v>
      </c>
      <c r="B263" s="314" t="s">
        <v>2944</v>
      </c>
      <c r="C263" s="1355" t="s">
        <v>3308</v>
      </c>
      <c r="D263" s="1341">
        <v>35.01</v>
      </c>
      <c r="E263" s="1341">
        <v>8.89</v>
      </c>
      <c r="F263" s="1341"/>
      <c r="G263" s="1341"/>
      <c r="H263" s="1341">
        <v>26.119999999999997</v>
      </c>
      <c r="I263" s="1341"/>
      <c r="J263" s="1341"/>
      <c r="K263" s="1341"/>
      <c r="L263" s="1341"/>
      <c r="M263" s="1342">
        <f t="shared" si="1"/>
        <v>26.119999999999997</v>
      </c>
    </row>
    <row r="264" spans="1:13" s="958" customFormat="1">
      <c r="A264" s="472" t="s">
        <v>83</v>
      </c>
      <c r="B264" s="314" t="s">
        <v>2945</v>
      </c>
      <c r="C264" s="1355" t="s">
        <v>3304</v>
      </c>
      <c r="D264" s="1341">
        <v>748742.04</v>
      </c>
      <c r="E264" s="1341">
        <v>677080.9700000002</v>
      </c>
      <c r="F264" s="1341"/>
      <c r="G264" s="1341"/>
      <c r="H264" s="1341">
        <v>71661.069999999876</v>
      </c>
      <c r="I264" s="1341"/>
      <c r="J264" s="1341"/>
      <c r="K264" s="1341"/>
      <c r="L264" s="1341"/>
      <c r="M264" s="1342">
        <f t="shared" si="1"/>
        <v>71661.069999999876</v>
      </c>
    </row>
    <row r="265" spans="1:13" s="958" customFormat="1">
      <c r="A265" s="472" t="s">
        <v>84</v>
      </c>
      <c r="B265" s="314" t="s">
        <v>2945</v>
      </c>
      <c r="C265" s="1355" t="s">
        <v>3305</v>
      </c>
      <c r="D265" s="1341">
        <v>27283.71</v>
      </c>
      <c r="E265" s="1341">
        <v>19163.22</v>
      </c>
      <c r="F265" s="1341"/>
      <c r="G265" s="1341"/>
      <c r="H265" s="1341">
        <v>8120.4899999999961</v>
      </c>
      <c r="I265" s="1341"/>
      <c r="J265" s="1341"/>
      <c r="K265" s="1341"/>
      <c r="L265" s="1341"/>
      <c r="M265" s="1342">
        <f t="shared" si="1"/>
        <v>8120.4899999999961</v>
      </c>
    </row>
    <row r="266" spans="1:13" s="958" customFormat="1">
      <c r="A266" s="472" t="s">
        <v>85</v>
      </c>
      <c r="B266" s="314" t="s">
        <v>2945</v>
      </c>
      <c r="C266" s="1355" t="s">
        <v>3309</v>
      </c>
      <c r="D266" s="1341">
        <v>5728.7400000000007</v>
      </c>
      <c r="E266" s="1341">
        <v>5722.43</v>
      </c>
      <c r="F266" s="1341"/>
      <c r="G266" s="1341"/>
      <c r="H266" s="1341">
        <v>6.3100000000004002</v>
      </c>
      <c r="I266" s="1341"/>
      <c r="J266" s="1341"/>
      <c r="K266" s="1341"/>
      <c r="L266" s="1341"/>
      <c r="M266" s="1342">
        <f t="shared" si="1"/>
        <v>6.3100000000004002</v>
      </c>
    </row>
    <row r="267" spans="1:13" s="958" customFormat="1">
      <c r="A267" s="472" t="s">
        <v>86</v>
      </c>
      <c r="B267" s="314" t="s">
        <v>2945</v>
      </c>
      <c r="C267" s="1355" t="s">
        <v>3300</v>
      </c>
      <c r="D267" s="1341">
        <v>2615624.989999996</v>
      </c>
      <c r="E267" s="1341">
        <v>1359384.1900000009</v>
      </c>
      <c r="F267" s="1341"/>
      <c r="G267" s="1341"/>
      <c r="H267" s="1341">
        <v>1256240.7999999954</v>
      </c>
      <c r="I267" s="1341"/>
      <c r="J267" s="1341"/>
      <c r="K267" s="1341"/>
      <c r="L267" s="1341"/>
      <c r="M267" s="1342">
        <f t="shared" si="1"/>
        <v>1256240.7999999954</v>
      </c>
    </row>
    <row r="268" spans="1:13" s="958" customFormat="1">
      <c r="A268" s="472" t="s">
        <v>87</v>
      </c>
      <c r="B268" s="314" t="s">
        <v>2945</v>
      </c>
      <c r="C268" s="1355" t="s">
        <v>3306</v>
      </c>
      <c r="D268" s="1341">
        <v>145318.10999999999</v>
      </c>
      <c r="E268" s="1341">
        <v>107646.51</v>
      </c>
      <c r="F268" s="1341"/>
      <c r="G268" s="1341"/>
      <c r="H268" s="1341">
        <v>37671.599999999999</v>
      </c>
      <c r="I268" s="1341"/>
      <c r="J268" s="1341"/>
      <c r="K268" s="1341"/>
      <c r="L268" s="1341"/>
      <c r="M268" s="1342">
        <f t="shared" si="1"/>
        <v>37671.599999999999</v>
      </c>
    </row>
    <row r="269" spans="1:13" s="958" customFormat="1">
      <c r="A269" s="472" t="s">
        <v>88</v>
      </c>
      <c r="B269" s="314" t="s">
        <v>2945</v>
      </c>
      <c r="C269" s="1355" t="s">
        <v>3298</v>
      </c>
      <c r="D269" s="1341">
        <v>783147.63999999885</v>
      </c>
      <c r="E269" s="1341">
        <v>445243.05999999971</v>
      </c>
      <c r="F269" s="1341"/>
      <c r="G269" s="1341"/>
      <c r="H269" s="1341">
        <v>337904.5799999992</v>
      </c>
      <c r="I269" s="1341"/>
      <c r="J269" s="1341"/>
      <c r="K269" s="1341"/>
      <c r="L269" s="1341"/>
      <c r="M269" s="1342">
        <f t="shared" si="1"/>
        <v>337904.5799999992</v>
      </c>
    </row>
    <row r="270" spans="1:13" s="958" customFormat="1">
      <c r="A270" s="472" t="s">
        <v>2088</v>
      </c>
      <c r="B270" s="314" t="s">
        <v>2945</v>
      </c>
      <c r="C270" s="1355" t="s">
        <v>3307</v>
      </c>
      <c r="D270" s="1341">
        <v>16480.97</v>
      </c>
      <c r="E270" s="1341">
        <v>13335.980000000001</v>
      </c>
      <c r="F270" s="1341"/>
      <c r="G270" s="1341"/>
      <c r="H270" s="1341">
        <v>3144.989999999998</v>
      </c>
      <c r="I270" s="1341"/>
      <c r="J270" s="1341"/>
      <c r="K270" s="1341"/>
      <c r="L270" s="1341"/>
      <c r="M270" s="1342">
        <f t="shared" si="1"/>
        <v>3144.989999999998</v>
      </c>
    </row>
    <row r="271" spans="1:13" s="958" customFormat="1">
      <c r="A271" s="472" t="s">
        <v>2090</v>
      </c>
      <c r="B271" s="314" t="s">
        <v>2947</v>
      </c>
      <c r="C271" s="1355" t="s">
        <v>3304</v>
      </c>
      <c r="D271" s="1341">
        <v>5.68</v>
      </c>
      <c r="E271" s="1341">
        <v>0.05</v>
      </c>
      <c r="F271" s="1341"/>
      <c r="G271" s="1341"/>
      <c r="H271" s="1341">
        <v>5.63</v>
      </c>
      <c r="I271" s="1341"/>
      <c r="J271" s="1341"/>
      <c r="K271" s="1341"/>
      <c r="L271" s="1341"/>
      <c r="M271" s="1342">
        <f t="shared" si="1"/>
        <v>5.63</v>
      </c>
    </row>
    <row r="272" spans="1:13" s="958" customFormat="1">
      <c r="A272" s="472" t="s">
        <v>2093</v>
      </c>
      <c r="B272" s="314" t="s">
        <v>2947</v>
      </c>
      <c r="C272" s="1355" t="s">
        <v>3300</v>
      </c>
      <c r="D272" s="1341">
        <v>91003.800000000017</v>
      </c>
      <c r="E272" s="1341">
        <v>25861.89</v>
      </c>
      <c r="F272" s="1341"/>
      <c r="G272" s="1341"/>
      <c r="H272" s="1341">
        <v>65141.910000000033</v>
      </c>
      <c r="I272" s="1341"/>
      <c r="J272" s="1341"/>
      <c r="K272" s="1341"/>
      <c r="L272" s="1341"/>
      <c r="M272" s="1342">
        <f t="shared" si="1"/>
        <v>65141.910000000033</v>
      </c>
    </row>
    <row r="273" spans="1:13" s="958" customFormat="1">
      <c r="A273" s="472" t="s">
        <v>2096</v>
      </c>
      <c r="B273" s="314" t="s">
        <v>2947</v>
      </c>
      <c r="C273" s="1355" t="s">
        <v>3306</v>
      </c>
      <c r="D273" s="1341">
        <v>14116.22</v>
      </c>
      <c r="E273" s="1341">
        <v>6059.48</v>
      </c>
      <c r="F273" s="1341"/>
      <c r="G273" s="1341"/>
      <c r="H273" s="1341">
        <v>8056.74</v>
      </c>
      <c r="I273" s="1341"/>
      <c r="J273" s="1341"/>
      <c r="K273" s="1341"/>
      <c r="L273" s="1341"/>
      <c r="M273" s="1342">
        <f t="shared" si="1"/>
        <v>8056.74</v>
      </c>
    </row>
    <row r="274" spans="1:13" s="958" customFormat="1">
      <c r="A274" s="472" t="s">
        <v>2410</v>
      </c>
      <c r="B274" s="314" t="s">
        <v>2947</v>
      </c>
      <c r="C274" s="1355" t="s">
        <v>3298</v>
      </c>
      <c r="D274" s="1341">
        <v>116573.15999999997</v>
      </c>
      <c r="E274" s="1341">
        <v>66969.549999999959</v>
      </c>
      <c r="F274" s="1341"/>
      <c r="G274" s="1341"/>
      <c r="H274" s="1341">
        <v>49603.610000000015</v>
      </c>
      <c r="I274" s="1341"/>
      <c r="J274" s="1341"/>
      <c r="K274" s="1341"/>
      <c r="L274" s="1341"/>
      <c r="M274" s="1342">
        <f t="shared" si="1"/>
        <v>49603.610000000015</v>
      </c>
    </row>
    <row r="275" spans="1:13" s="958" customFormat="1">
      <c r="A275" s="472">
        <v>31</v>
      </c>
      <c r="B275" s="314"/>
      <c r="C275" s="1355"/>
      <c r="D275" s="1341"/>
      <c r="E275" s="1341"/>
      <c r="F275" s="1341"/>
      <c r="G275" s="1341"/>
      <c r="H275" s="1341"/>
      <c r="I275" s="1341"/>
      <c r="J275" s="1341"/>
      <c r="K275" s="1341"/>
      <c r="L275" s="1341"/>
      <c r="M275" s="1342"/>
    </row>
    <row r="276" spans="1:13" s="958" customFormat="1">
      <c r="A276" s="472">
        <v>32</v>
      </c>
      <c r="B276" s="314"/>
      <c r="C276" s="1355"/>
      <c r="D276" s="1341"/>
      <c r="E276" s="1341"/>
      <c r="F276" s="1341"/>
      <c r="G276" s="1341"/>
      <c r="H276" s="1341"/>
      <c r="I276" s="1341"/>
      <c r="J276" s="1341"/>
      <c r="K276" s="1341"/>
      <c r="L276" s="1341"/>
      <c r="M276" s="1342"/>
    </row>
    <row r="277" spans="1:13" s="958" customFormat="1">
      <c r="A277" s="472">
        <v>33</v>
      </c>
      <c r="B277" s="314"/>
      <c r="C277" s="1355"/>
      <c r="D277" s="1341"/>
      <c r="E277" s="1341"/>
      <c r="F277" s="1341"/>
      <c r="G277" s="1341"/>
      <c r="H277" s="1341"/>
      <c r="I277" s="1341"/>
      <c r="J277" s="1341"/>
      <c r="K277" s="1341"/>
      <c r="L277" s="1341"/>
      <c r="M277" s="1342"/>
    </row>
    <row r="278" spans="1:13" s="958" customFormat="1">
      <c r="A278" s="472">
        <v>34</v>
      </c>
      <c r="B278" s="314"/>
      <c r="C278" s="1355"/>
      <c r="D278" s="1341"/>
      <c r="E278" s="1341"/>
      <c r="F278" s="1341"/>
      <c r="G278" s="1341"/>
      <c r="H278" s="1341"/>
      <c r="I278" s="1341"/>
      <c r="J278" s="1341"/>
      <c r="K278" s="1341"/>
      <c r="L278" s="1341"/>
      <c r="M278" s="1342"/>
    </row>
    <row r="279" spans="1:13" s="958" customFormat="1">
      <c r="A279" s="472">
        <v>35</v>
      </c>
      <c r="B279" s="314"/>
      <c r="C279" s="1355"/>
      <c r="D279" s="1341"/>
      <c r="E279" s="1341"/>
      <c r="F279" s="1341"/>
      <c r="G279" s="1341"/>
      <c r="H279" s="1341"/>
      <c r="I279" s="1341"/>
      <c r="J279" s="1341"/>
      <c r="K279" s="1341"/>
      <c r="L279" s="1341"/>
      <c r="M279" s="1342"/>
    </row>
    <row r="280" spans="1:13" s="958" customFormat="1">
      <c r="A280" s="472">
        <v>36</v>
      </c>
      <c r="B280" s="314"/>
      <c r="C280" s="1355"/>
      <c r="D280" s="1341"/>
      <c r="E280" s="1341"/>
      <c r="F280" s="1341"/>
      <c r="G280" s="1341"/>
      <c r="H280" s="1341"/>
      <c r="I280" s="1341"/>
      <c r="J280" s="1341"/>
      <c r="K280" s="1341"/>
      <c r="L280" s="1341"/>
      <c r="M280" s="1342"/>
    </row>
    <row r="281" spans="1:13" s="958" customFormat="1">
      <c r="A281" s="472">
        <v>37</v>
      </c>
      <c r="B281" s="314"/>
      <c r="C281" s="1355"/>
      <c r="D281" s="1341"/>
      <c r="E281" s="1341"/>
      <c r="F281" s="1341"/>
      <c r="G281" s="1341"/>
      <c r="H281" s="1341"/>
      <c r="I281" s="1341"/>
      <c r="J281" s="1341"/>
      <c r="K281" s="1341"/>
      <c r="L281" s="1341"/>
      <c r="M281" s="1342"/>
    </row>
    <row r="282" spans="1:13" s="958" customFormat="1">
      <c r="A282" s="472">
        <v>38</v>
      </c>
      <c r="B282" s="314"/>
      <c r="C282" s="1355"/>
      <c r="D282" s="1341"/>
      <c r="E282" s="1341"/>
      <c r="F282" s="1341"/>
      <c r="G282" s="1341"/>
      <c r="H282" s="1341"/>
      <c r="I282" s="1341"/>
      <c r="J282" s="1341"/>
      <c r="K282" s="1341"/>
      <c r="L282" s="1341"/>
      <c r="M282" s="1342"/>
    </row>
    <row r="283" spans="1:13" s="958" customFormat="1">
      <c r="A283" s="472">
        <v>39</v>
      </c>
      <c r="B283" s="314"/>
      <c r="C283" s="1355"/>
      <c r="D283" s="1341"/>
      <c r="E283" s="1341"/>
      <c r="F283" s="1341"/>
      <c r="G283" s="1341"/>
      <c r="H283" s="1341"/>
      <c r="I283" s="1341"/>
      <c r="J283" s="1341"/>
      <c r="K283" s="1341"/>
      <c r="L283" s="1341"/>
      <c r="M283" s="1342"/>
    </row>
    <row r="284" spans="1:13" s="130" customFormat="1">
      <c r="A284" s="472">
        <v>40</v>
      </c>
      <c r="B284" s="314"/>
      <c r="C284" s="1603"/>
      <c r="D284" s="1341"/>
      <c r="E284" s="1601"/>
      <c r="F284" s="1601"/>
      <c r="G284" s="1601"/>
      <c r="H284" s="1341"/>
      <c r="I284" s="1601"/>
      <c r="J284" s="1601"/>
      <c r="K284" s="1601"/>
      <c r="L284" s="1601"/>
      <c r="M284" s="1602"/>
    </row>
    <row r="285" spans="1:13" s="958" customFormat="1">
      <c r="A285" s="472">
        <v>41</v>
      </c>
      <c r="B285" s="1804"/>
      <c r="C285" s="1603"/>
      <c r="D285" s="1606"/>
      <c r="E285" s="1606"/>
      <c r="F285" s="1601"/>
      <c r="G285" s="1601"/>
      <c r="H285" s="1606"/>
      <c r="I285" s="1601"/>
      <c r="J285" s="1601"/>
      <c r="K285" s="1601"/>
      <c r="L285" s="1601"/>
      <c r="M285" s="1602"/>
    </row>
    <row r="286" spans="1:13" s="958" customFormat="1">
      <c r="A286" s="472"/>
      <c r="B286" s="314"/>
      <c r="C286" s="1355"/>
      <c r="D286" s="1341"/>
      <c r="E286" s="1341"/>
      <c r="F286" s="1341"/>
      <c r="G286" s="1341"/>
      <c r="H286" s="1341"/>
      <c r="I286" s="1341"/>
      <c r="J286" s="1341"/>
      <c r="K286" s="1341"/>
      <c r="L286" s="1341"/>
      <c r="M286" s="1606"/>
    </row>
    <row r="287" spans="1:13" s="958" customFormat="1" ht="15.75" thickBot="1">
      <c r="A287" s="304"/>
      <c r="B287" s="306"/>
      <c r="C287" s="1583"/>
      <c r="D287" s="306"/>
      <c r="E287" s="306"/>
      <c r="F287" s="306"/>
      <c r="G287" s="306"/>
      <c r="H287" s="306"/>
      <c r="I287" s="306"/>
      <c r="J287" s="306"/>
      <c r="K287" s="306"/>
      <c r="L287" s="306"/>
      <c r="M287" s="306"/>
    </row>
    <row r="288" spans="1:13" s="958" customFormat="1">
      <c r="A288" s="960" t="s">
        <v>2390</v>
      </c>
      <c r="B288" s="161"/>
      <c r="C288" s="1578"/>
      <c r="D288" s="1351"/>
      <c r="E288" s="1351"/>
      <c r="F288" s="2"/>
      <c r="G288" s="2"/>
      <c r="H288" s="1351"/>
      <c r="I288" s="2"/>
      <c r="J288" s="2"/>
      <c r="K288" s="2"/>
      <c r="L288" s="2"/>
      <c r="M288" s="2"/>
    </row>
    <row r="289" spans="1:13" s="958" customFormat="1">
      <c r="A289" s="2"/>
      <c r="B289" s="2"/>
      <c r="C289" s="1591"/>
      <c r="D289" s="2"/>
      <c r="E289" s="2"/>
      <c r="F289" s="2"/>
      <c r="G289" s="2"/>
      <c r="H289" s="2"/>
      <c r="I289" s="2"/>
      <c r="J289" s="2"/>
      <c r="K289" s="2"/>
      <c r="L289" s="2"/>
      <c r="M289" s="2"/>
    </row>
    <row r="290" spans="1:13" s="958" customFormat="1">
      <c r="A290" s="161">
        <v>30</v>
      </c>
      <c r="B290" s="161"/>
      <c r="C290" s="1578"/>
      <c r="D290" s="161"/>
      <c r="E290" s="161"/>
      <c r="F290" s="161"/>
      <c r="G290" s="161"/>
      <c r="H290" s="161"/>
      <c r="I290" s="161"/>
      <c r="J290" s="161"/>
      <c r="K290" s="161"/>
      <c r="L290" s="161"/>
      <c r="M290" s="161"/>
    </row>
    <row r="291" spans="1:13" s="958" customFormat="1" ht="18.75" thickBot="1">
      <c r="A291" s="723" t="str">
        <f>+CONAMEDATE7</f>
        <v>Annual Report of VERIZON NEW YORK INC.                                                                                                                   For the period ending DECEMBER 31, 2017</v>
      </c>
      <c r="B291" s="2"/>
      <c r="C291" s="1591"/>
      <c r="D291" s="2"/>
      <c r="E291" s="2"/>
      <c r="F291" s="2"/>
      <c r="G291" s="2"/>
      <c r="H291" s="2"/>
      <c r="I291" s="2"/>
      <c r="J291" s="2"/>
      <c r="K291" s="2"/>
      <c r="L291" s="2"/>
      <c r="M291" s="2"/>
    </row>
    <row r="292" spans="1:13" s="958" customFormat="1">
      <c r="A292" s="266"/>
      <c r="B292" s="163"/>
      <c r="C292" s="1590"/>
      <c r="D292" s="163"/>
      <c r="E292" s="163"/>
      <c r="F292" s="163"/>
      <c r="G292" s="163"/>
      <c r="H292" s="163"/>
      <c r="I292" s="951"/>
      <c r="J292" s="163"/>
      <c r="K292" s="163"/>
      <c r="L292" s="163"/>
      <c r="M292" s="267"/>
    </row>
    <row r="293" spans="1:13" s="958" customFormat="1" ht="18">
      <c r="A293" s="154"/>
      <c r="B293" s="166" t="s">
        <v>1409</v>
      </c>
      <c r="C293" s="1578"/>
      <c r="D293" s="161"/>
      <c r="E293" s="161"/>
      <c r="F293" s="547"/>
      <c r="G293" s="161"/>
      <c r="H293" s="161"/>
      <c r="I293" s="161"/>
      <c r="J293" s="161"/>
      <c r="K293" s="161"/>
      <c r="L293" s="161"/>
      <c r="M293" s="268"/>
    </row>
    <row r="294" spans="1:13" s="958" customFormat="1">
      <c r="A294" s="154"/>
      <c r="B294" s="2"/>
      <c r="C294" s="1591"/>
      <c r="D294" s="2"/>
      <c r="E294" s="2"/>
      <c r="F294" s="2"/>
      <c r="G294" s="2"/>
      <c r="H294" s="2"/>
      <c r="I294" s="2"/>
      <c r="J294" s="2"/>
      <c r="K294" s="2"/>
      <c r="L294" s="2"/>
      <c r="M294" s="270"/>
    </row>
    <row r="295" spans="1:13" s="958" customFormat="1">
      <c r="A295" s="548" t="s">
        <v>1410</v>
      </c>
      <c r="B295" s="2" t="s">
        <v>1411</v>
      </c>
      <c r="C295" s="1591"/>
      <c r="D295" s="2"/>
      <c r="E295" s="2"/>
      <c r="F295" s="2" t="s">
        <v>1412</v>
      </c>
      <c r="G295" s="2"/>
      <c r="H295" s="2"/>
      <c r="I295" s="2"/>
      <c r="J295" s="2"/>
      <c r="K295" s="2"/>
      <c r="L295" s="2"/>
      <c r="M295" s="270"/>
    </row>
    <row r="296" spans="1:13" s="958" customFormat="1">
      <c r="A296" s="154"/>
      <c r="B296" s="2" t="s">
        <v>1413</v>
      </c>
      <c r="C296" s="1591"/>
      <c r="D296" s="2"/>
      <c r="E296" s="2"/>
      <c r="F296" s="2" t="s">
        <v>1414</v>
      </c>
      <c r="G296" s="2"/>
      <c r="H296" s="2"/>
      <c r="I296" s="2"/>
      <c r="J296" s="2"/>
      <c r="K296" s="2"/>
      <c r="L296" s="2"/>
      <c r="M296" s="270"/>
    </row>
    <row r="297" spans="1:13" s="958" customFormat="1">
      <c r="A297" s="154"/>
      <c r="B297" s="2"/>
      <c r="C297" s="1591"/>
      <c r="D297" s="2"/>
      <c r="E297" s="2"/>
      <c r="F297" s="2" t="s">
        <v>1415</v>
      </c>
      <c r="G297" s="2"/>
      <c r="H297" s="2"/>
      <c r="I297" s="2"/>
      <c r="J297" s="2"/>
      <c r="K297" s="2"/>
      <c r="L297" s="2"/>
      <c r="M297" s="270"/>
    </row>
    <row r="298" spans="1:13" s="958" customFormat="1">
      <c r="A298" s="548" t="s">
        <v>1416</v>
      </c>
      <c r="B298" s="2" t="s">
        <v>1417</v>
      </c>
      <c r="C298" s="1591"/>
      <c r="D298" s="2"/>
      <c r="E298" s="2"/>
      <c r="F298" s="2" t="s">
        <v>1418</v>
      </c>
      <c r="G298" s="2"/>
      <c r="H298" s="2"/>
      <c r="I298" s="2"/>
      <c r="J298" s="2"/>
      <c r="K298" s="2"/>
      <c r="L298" s="2"/>
      <c r="M298" s="270"/>
    </row>
    <row r="299" spans="1:13" s="958" customFormat="1">
      <c r="A299" s="154"/>
      <c r="B299" s="2" t="s">
        <v>1419</v>
      </c>
      <c r="C299" s="1591"/>
      <c r="D299" s="2"/>
      <c r="E299" s="2"/>
      <c r="F299" s="2"/>
      <c r="G299" s="2"/>
      <c r="H299" s="2"/>
      <c r="I299" s="2"/>
      <c r="J299" s="2"/>
      <c r="K299" s="2"/>
      <c r="L299" s="2"/>
      <c r="M299" s="270"/>
    </row>
    <row r="300" spans="1:13" s="958" customFormat="1">
      <c r="A300" s="351"/>
      <c r="B300" s="487" t="s">
        <v>1420</v>
      </c>
      <c r="C300" s="1587" t="s">
        <v>1421</v>
      </c>
      <c r="D300" s="487" t="s">
        <v>1422</v>
      </c>
      <c r="E300" s="487" t="s">
        <v>1423</v>
      </c>
      <c r="F300" s="352" t="s">
        <v>46</v>
      </c>
      <c r="G300" s="549"/>
      <c r="H300" s="487" t="s">
        <v>1424</v>
      </c>
      <c r="I300" s="487" t="s">
        <v>1425</v>
      </c>
      <c r="J300" s="352"/>
      <c r="K300" s="549"/>
      <c r="L300" s="352" t="s">
        <v>1426</v>
      </c>
      <c r="M300" s="550"/>
    </row>
    <row r="301" spans="1:13" s="958" customFormat="1">
      <c r="A301" s="474"/>
      <c r="B301" s="490" t="s">
        <v>1427</v>
      </c>
      <c r="C301" s="1586" t="s">
        <v>48</v>
      </c>
      <c r="D301" s="490" t="s">
        <v>1428</v>
      </c>
      <c r="E301" s="490" t="s">
        <v>1429</v>
      </c>
      <c r="F301" s="161" t="s">
        <v>1081</v>
      </c>
      <c r="G301" s="476"/>
      <c r="H301" s="490" t="s">
        <v>1430</v>
      </c>
      <c r="I301" s="490" t="s">
        <v>1431</v>
      </c>
      <c r="J301" s="161" t="s">
        <v>1432</v>
      </c>
      <c r="K301" s="476"/>
      <c r="L301" s="161" t="s">
        <v>1433</v>
      </c>
      <c r="M301" s="268"/>
    </row>
    <row r="302" spans="1:13" s="958" customFormat="1">
      <c r="A302" s="474"/>
      <c r="B302" s="551" t="s">
        <v>462</v>
      </c>
      <c r="C302" s="1585" t="s">
        <v>463</v>
      </c>
      <c r="D302" s="551" t="s">
        <v>464</v>
      </c>
      <c r="E302" s="551" t="s">
        <v>62</v>
      </c>
      <c r="F302" s="395" t="s">
        <v>63</v>
      </c>
      <c r="G302" s="552"/>
      <c r="H302" s="551" t="s">
        <v>64</v>
      </c>
      <c r="I302" s="551" t="s">
        <v>65</v>
      </c>
      <c r="J302" s="395" t="s">
        <v>66</v>
      </c>
      <c r="K302" s="552"/>
      <c r="L302" s="395" t="s">
        <v>67</v>
      </c>
      <c r="M302" s="416"/>
    </row>
    <row r="303" spans="1:13" s="958" customFormat="1">
      <c r="A303" s="472" t="s">
        <v>36</v>
      </c>
      <c r="B303" s="314"/>
      <c r="C303" s="1588"/>
      <c r="D303" s="314"/>
      <c r="E303" s="948"/>
      <c r="F303" s="483" t="s">
        <v>1421</v>
      </c>
      <c r="G303" s="314"/>
      <c r="H303" s="314"/>
      <c r="I303" s="948"/>
      <c r="J303" s="949" t="s">
        <v>1421</v>
      </c>
      <c r="K303" s="353"/>
      <c r="L303" s="950" t="s">
        <v>1421</v>
      </c>
      <c r="M303" s="270"/>
    </row>
    <row r="304" spans="1:13" s="958" customFormat="1">
      <c r="A304" s="472" t="s">
        <v>48</v>
      </c>
      <c r="B304" s="314"/>
      <c r="C304" s="1588"/>
      <c r="D304" s="314"/>
      <c r="E304" s="490" t="s">
        <v>1731</v>
      </c>
      <c r="F304" s="490" t="s">
        <v>48</v>
      </c>
      <c r="G304" s="490" t="s">
        <v>1731</v>
      </c>
      <c r="H304" s="490" t="s">
        <v>1731</v>
      </c>
      <c r="I304" s="314"/>
      <c r="J304" s="490" t="s">
        <v>48</v>
      </c>
      <c r="K304" s="490" t="s">
        <v>1731</v>
      </c>
      <c r="L304" s="490" t="s">
        <v>48</v>
      </c>
      <c r="M304" s="417" t="s">
        <v>1731</v>
      </c>
    </row>
    <row r="305" spans="1:14" s="958" customFormat="1">
      <c r="A305" s="472" t="s">
        <v>467</v>
      </c>
      <c r="B305" s="314"/>
      <c r="C305" s="1355"/>
      <c r="D305" s="1341"/>
      <c r="E305" s="1341"/>
      <c r="F305" s="1341"/>
      <c r="G305" s="1341"/>
      <c r="H305" s="1341"/>
      <c r="I305" s="1341"/>
      <c r="J305" s="1341"/>
      <c r="K305" s="1341"/>
      <c r="L305" s="1341"/>
      <c r="M305" s="1342"/>
      <c r="N305" s="1352"/>
    </row>
    <row r="306" spans="1:14" s="958" customFormat="1">
      <c r="A306" s="472" t="s">
        <v>825</v>
      </c>
      <c r="B306" s="314" t="s">
        <v>2947</v>
      </c>
      <c r="C306" s="1355" t="s">
        <v>3307</v>
      </c>
      <c r="D306" s="1341">
        <v>18979.990000000002</v>
      </c>
      <c r="E306" s="1341">
        <v>18979.990000000002</v>
      </c>
      <c r="F306" s="1341"/>
      <c r="G306" s="1341"/>
      <c r="H306" s="1341">
        <v>0</v>
      </c>
      <c r="I306" s="1341"/>
      <c r="J306" s="1341"/>
      <c r="K306" s="1341"/>
      <c r="L306" s="1341"/>
      <c r="M306" s="1342">
        <f t="shared" ref="M306:M314" si="2">H306</f>
        <v>0</v>
      </c>
      <c r="N306" s="1352"/>
    </row>
    <row r="307" spans="1:14" s="958" customFormat="1">
      <c r="A307" s="472" t="s">
        <v>1067</v>
      </c>
      <c r="B307" s="314" t="s">
        <v>2946</v>
      </c>
      <c r="C307" s="1355" t="s">
        <v>3304</v>
      </c>
      <c r="D307" s="1341">
        <v>899984.13000000035</v>
      </c>
      <c r="E307" s="1341">
        <v>789155.12000000034</v>
      </c>
      <c r="F307" s="1341"/>
      <c r="G307" s="1341"/>
      <c r="H307" s="1341">
        <v>110829.01000000005</v>
      </c>
      <c r="I307" s="1341"/>
      <c r="J307" s="1341"/>
      <c r="K307" s="1341"/>
      <c r="L307" s="1341"/>
      <c r="M307" s="1342">
        <f t="shared" si="2"/>
        <v>110829.01000000005</v>
      </c>
      <c r="N307" s="1352"/>
    </row>
    <row r="308" spans="1:14" s="958" customFormat="1">
      <c r="A308" s="472" t="s">
        <v>71</v>
      </c>
      <c r="B308" s="314" t="s">
        <v>2946</v>
      </c>
      <c r="C308" s="1355" t="s">
        <v>3305</v>
      </c>
      <c r="D308" s="1341">
        <v>56230.979999999996</v>
      </c>
      <c r="E308" s="1341">
        <v>45184.63</v>
      </c>
      <c r="F308" s="1341"/>
      <c r="G308" s="1341"/>
      <c r="H308" s="1341">
        <v>11046.349999999999</v>
      </c>
      <c r="I308" s="1341"/>
      <c r="J308" s="1341"/>
      <c r="K308" s="1341"/>
      <c r="L308" s="1341"/>
      <c r="M308" s="1342">
        <f t="shared" si="2"/>
        <v>11046.349999999999</v>
      </c>
      <c r="N308" s="1352"/>
    </row>
    <row r="309" spans="1:14" s="958" customFormat="1">
      <c r="A309" s="472" t="s">
        <v>72</v>
      </c>
      <c r="B309" s="314" t="s">
        <v>2946</v>
      </c>
      <c r="C309" s="1355" t="s">
        <v>3309</v>
      </c>
      <c r="D309" s="1341">
        <v>1324.47</v>
      </c>
      <c r="E309" s="1341">
        <v>1324.47</v>
      </c>
      <c r="F309" s="1341"/>
      <c r="G309" s="1341"/>
      <c r="H309" s="1341">
        <v>0</v>
      </c>
      <c r="I309" s="1341"/>
      <c r="J309" s="1341"/>
      <c r="K309" s="1341"/>
      <c r="L309" s="1341"/>
      <c r="M309" s="1342">
        <f t="shared" si="2"/>
        <v>0</v>
      </c>
      <c r="N309" s="1352"/>
    </row>
    <row r="310" spans="1:14" s="958" customFormat="1">
      <c r="A310" s="472" t="s">
        <v>476</v>
      </c>
      <c r="B310" s="314" t="s">
        <v>2946</v>
      </c>
      <c r="C310" s="1355" t="s">
        <v>3300</v>
      </c>
      <c r="D310" s="1341">
        <v>1473927.0099999993</v>
      </c>
      <c r="E310" s="1341">
        <v>837309.13999999978</v>
      </c>
      <c r="F310" s="1341"/>
      <c r="G310" s="1341"/>
      <c r="H310" s="1341">
        <v>636617.86999999953</v>
      </c>
      <c r="I310" s="1341"/>
      <c r="J310" s="1341"/>
      <c r="K310" s="1341"/>
      <c r="L310" s="1341"/>
      <c r="M310" s="1342">
        <f t="shared" si="2"/>
        <v>636617.86999999953</v>
      </c>
      <c r="N310" s="1352"/>
    </row>
    <row r="311" spans="1:14" s="958" customFormat="1">
      <c r="A311" s="472" t="s">
        <v>479</v>
      </c>
      <c r="B311" s="314" t="s">
        <v>2946</v>
      </c>
      <c r="C311" s="1355" t="s">
        <v>3306</v>
      </c>
      <c r="D311" s="1341">
        <v>163592.77999999997</v>
      </c>
      <c r="E311" s="1341">
        <v>142654.48000000001</v>
      </c>
      <c r="F311" s="1341"/>
      <c r="G311" s="1341"/>
      <c r="H311" s="1341">
        <v>20938.299999999959</v>
      </c>
      <c r="I311" s="1341"/>
      <c r="J311" s="1341"/>
      <c r="K311" s="1341"/>
      <c r="L311" s="1341"/>
      <c r="M311" s="1342">
        <f t="shared" si="2"/>
        <v>20938.299999999959</v>
      </c>
      <c r="N311" s="1352"/>
    </row>
    <row r="312" spans="1:14" s="958" customFormat="1">
      <c r="A312" s="472" t="s">
        <v>2076</v>
      </c>
      <c r="B312" s="314" t="s">
        <v>2946</v>
      </c>
      <c r="C312" s="1355" t="s">
        <v>3298</v>
      </c>
      <c r="D312" s="1341">
        <v>872377.79</v>
      </c>
      <c r="E312" s="1341">
        <v>560596.26</v>
      </c>
      <c r="F312" s="1341"/>
      <c r="G312" s="1341"/>
      <c r="H312" s="1341">
        <v>311781.53000000009</v>
      </c>
      <c r="I312" s="1341"/>
      <c r="J312" s="1341"/>
      <c r="K312" s="1341"/>
      <c r="L312" s="1341"/>
      <c r="M312" s="1342">
        <f t="shared" si="2"/>
        <v>311781.53000000009</v>
      </c>
      <c r="N312" s="1352"/>
    </row>
    <row r="313" spans="1:14" s="958" customFormat="1">
      <c r="A313" s="472" t="s">
        <v>337</v>
      </c>
      <c r="B313" s="314" t="s">
        <v>2946</v>
      </c>
      <c r="C313" s="1355" t="s">
        <v>3307</v>
      </c>
      <c r="D313" s="1341">
        <v>1194.05</v>
      </c>
      <c r="E313" s="1341">
        <v>749.65</v>
      </c>
      <c r="F313" s="1341"/>
      <c r="G313" s="1341"/>
      <c r="H313" s="1341">
        <v>444.4</v>
      </c>
      <c r="I313" s="1341"/>
      <c r="J313" s="1341"/>
      <c r="K313" s="1341"/>
      <c r="L313" s="1341"/>
      <c r="M313" s="1342">
        <f t="shared" si="2"/>
        <v>444.4</v>
      </c>
      <c r="N313" s="1352"/>
    </row>
    <row r="314" spans="1:14" s="958" customFormat="1">
      <c r="A314" s="472" t="s">
        <v>73</v>
      </c>
      <c r="B314" s="314" t="s">
        <v>3532</v>
      </c>
      <c r="C314" s="1355" t="s">
        <v>3298</v>
      </c>
      <c r="D314" s="1341">
        <v>410.99</v>
      </c>
      <c r="E314" s="1341">
        <v>168.3</v>
      </c>
      <c r="F314" s="1341"/>
      <c r="G314" s="1341"/>
      <c r="H314" s="1341">
        <v>242.69</v>
      </c>
      <c r="I314" s="1341"/>
      <c r="J314" s="1341"/>
      <c r="K314" s="1341"/>
      <c r="L314" s="1341"/>
      <c r="M314" s="1342">
        <f t="shared" si="2"/>
        <v>242.69</v>
      </c>
      <c r="N314" s="1352"/>
    </row>
    <row r="315" spans="1:14" s="958" customFormat="1">
      <c r="A315" s="472" t="s">
        <v>74</v>
      </c>
      <c r="B315" s="314"/>
      <c r="C315" s="1355"/>
      <c r="D315" s="1341"/>
      <c r="E315" s="1341"/>
      <c r="F315" s="1341"/>
      <c r="G315" s="1341"/>
      <c r="H315" s="1341"/>
      <c r="I315" s="1341"/>
      <c r="J315" s="1341"/>
      <c r="K315" s="1341"/>
      <c r="L315" s="1341"/>
      <c r="M315" s="1342"/>
      <c r="N315" s="1352"/>
    </row>
    <row r="316" spans="1:14" s="958" customFormat="1">
      <c r="A316" s="472" t="s">
        <v>75</v>
      </c>
      <c r="B316" s="314"/>
      <c r="C316" s="1355"/>
      <c r="D316" s="1341"/>
      <c r="E316" s="1341"/>
      <c r="F316" s="1341"/>
      <c r="G316" s="1341"/>
      <c r="H316" s="1341"/>
      <c r="I316" s="1341"/>
      <c r="J316" s="1341"/>
      <c r="K316" s="1341"/>
      <c r="L316" s="1341"/>
      <c r="M316" s="1342"/>
      <c r="N316" s="1352"/>
    </row>
    <row r="317" spans="1:14" s="958" customFormat="1">
      <c r="A317" s="472" t="s">
        <v>76</v>
      </c>
      <c r="B317" s="314"/>
      <c r="C317" s="1355"/>
      <c r="D317" s="1341"/>
      <c r="E317" s="1341"/>
      <c r="F317" s="1341"/>
      <c r="G317" s="1341"/>
      <c r="H317" s="1341"/>
      <c r="I317" s="1341"/>
      <c r="J317" s="1341"/>
      <c r="K317" s="1341"/>
      <c r="L317" s="1341"/>
      <c r="M317" s="1342"/>
      <c r="N317" s="1352"/>
    </row>
    <row r="318" spans="1:14">
      <c r="A318" s="472" t="s">
        <v>77</v>
      </c>
      <c r="B318" s="314"/>
      <c r="C318" s="1355"/>
      <c r="D318" s="1341"/>
      <c r="E318" s="1341"/>
      <c r="F318" s="1341"/>
      <c r="G318" s="1341"/>
      <c r="H318" s="1341"/>
      <c r="I318" s="1341"/>
      <c r="J318" s="1341"/>
      <c r="K318" s="1341"/>
      <c r="L318" s="1341"/>
      <c r="M318" s="1342"/>
      <c r="N318" s="1353"/>
    </row>
    <row r="319" spans="1:14">
      <c r="A319" s="472" t="s">
        <v>78</v>
      </c>
      <c r="B319" s="314"/>
      <c r="C319" s="1355"/>
      <c r="D319" s="1341"/>
      <c r="E319" s="1341"/>
      <c r="F319" s="1341"/>
      <c r="G319" s="1341"/>
      <c r="H319" s="1341"/>
      <c r="I319" s="1341"/>
      <c r="J319" s="1341"/>
      <c r="K319" s="1341"/>
      <c r="L319" s="1341"/>
      <c r="M319" s="1342"/>
      <c r="N319" s="1353"/>
    </row>
    <row r="320" spans="1:14">
      <c r="A320" s="472" t="s">
        <v>79</v>
      </c>
      <c r="B320" s="314"/>
      <c r="C320" s="1355"/>
      <c r="D320" s="1341"/>
      <c r="E320" s="1341"/>
      <c r="F320" s="1341"/>
      <c r="G320" s="1341"/>
      <c r="H320" s="1341"/>
      <c r="I320" s="1341"/>
      <c r="J320" s="1341"/>
      <c r="K320" s="1341"/>
      <c r="L320" s="1341"/>
      <c r="M320" s="1342"/>
      <c r="N320" s="1353"/>
    </row>
    <row r="321" spans="1:14">
      <c r="A321" s="472" t="s">
        <v>80</v>
      </c>
      <c r="B321" s="314"/>
      <c r="C321" s="1355"/>
      <c r="D321" s="1341"/>
      <c r="E321" s="1341"/>
      <c r="F321" s="1341"/>
      <c r="G321" s="1341"/>
      <c r="H321" s="1341"/>
      <c r="I321" s="1341"/>
      <c r="J321" s="1341"/>
      <c r="K321" s="1341"/>
      <c r="L321" s="1341"/>
      <c r="M321" s="1342"/>
      <c r="N321" s="1353"/>
    </row>
    <row r="322" spans="1:14">
      <c r="A322" s="472" t="s">
        <v>81</v>
      </c>
      <c r="B322" s="314"/>
      <c r="C322" s="1355"/>
      <c r="D322" s="1341"/>
      <c r="E322" s="1341"/>
      <c r="F322" s="1341"/>
      <c r="G322" s="1341"/>
      <c r="H322" s="1341"/>
      <c r="I322" s="1341"/>
      <c r="J322" s="1341"/>
      <c r="K322" s="1341"/>
      <c r="L322" s="1341"/>
      <c r="M322" s="1342"/>
      <c r="N322" s="1353"/>
    </row>
    <row r="323" spans="1:14">
      <c r="A323" s="472" t="s">
        <v>82</v>
      </c>
      <c r="B323" s="314"/>
      <c r="C323" s="1355"/>
      <c r="D323" s="1341"/>
      <c r="E323" s="1341"/>
      <c r="F323" s="1341"/>
      <c r="G323" s="1341"/>
      <c r="H323" s="1341"/>
      <c r="I323" s="1341"/>
      <c r="J323" s="1341"/>
      <c r="K323" s="1341"/>
      <c r="L323" s="1341"/>
      <c r="M323" s="1342"/>
      <c r="N323" s="1353"/>
    </row>
    <row r="324" spans="1:14">
      <c r="A324" s="472" t="s">
        <v>83</v>
      </c>
      <c r="B324" s="314"/>
      <c r="C324" s="1355"/>
      <c r="D324" s="1341"/>
      <c r="E324" s="1341"/>
      <c r="F324" s="1341"/>
      <c r="G324" s="1341"/>
      <c r="H324" s="1341"/>
      <c r="I324" s="1341"/>
      <c r="J324" s="1341"/>
      <c r="K324" s="1341"/>
      <c r="L324" s="1341"/>
      <c r="M324" s="1342"/>
      <c r="N324" s="1353"/>
    </row>
    <row r="325" spans="1:14">
      <c r="A325" s="472" t="s">
        <v>84</v>
      </c>
      <c r="B325" s="314"/>
      <c r="C325" s="1355"/>
      <c r="D325" s="1341"/>
      <c r="E325" s="1341"/>
      <c r="F325" s="1341"/>
      <c r="G325" s="1341"/>
      <c r="H325" s="1341"/>
      <c r="I325" s="1341"/>
      <c r="J325" s="1341"/>
      <c r="K325" s="1341"/>
      <c r="L325" s="1341"/>
      <c r="M325" s="1342"/>
      <c r="N325" s="1353"/>
    </row>
    <row r="326" spans="1:14">
      <c r="A326" s="472" t="s">
        <v>85</v>
      </c>
      <c r="B326" s="314"/>
      <c r="C326" s="1355"/>
      <c r="D326" s="1341"/>
      <c r="E326" s="1341"/>
      <c r="F326" s="1341"/>
      <c r="G326" s="1341"/>
      <c r="H326" s="1341"/>
      <c r="I326" s="1341"/>
      <c r="J326" s="1341"/>
      <c r="K326" s="1341"/>
      <c r="L326" s="1341"/>
      <c r="M326" s="1342"/>
      <c r="N326" s="1353"/>
    </row>
    <row r="327" spans="1:14">
      <c r="A327" s="472" t="s">
        <v>86</v>
      </c>
      <c r="B327" s="314"/>
      <c r="C327" s="1355"/>
      <c r="D327" s="1341"/>
      <c r="E327" s="1341"/>
      <c r="F327" s="1341"/>
      <c r="G327" s="1341"/>
      <c r="H327" s="1341"/>
      <c r="I327" s="1341"/>
      <c r="J327" s="1341"/>
      <c r="K327" s="1341"/>
      <c r="L327" s="1341"/>
      <c r="M327" s="1342"/>
      <c r="N327" s="1353"/>
    </row>
    <row r="328" spans="1:14">
      <c r="A328" s="472" t="s">
        <v>87</v>
      </c>
      <c r="B328" s="314"/>
      <c r="C328" s="1355"/>
      <c r="D328" s="1341"/>
      <c r="E328" s="1341"/>
      <c r="F328" s="1341"/>
      <c r="G328" s="1341"/>
      <c r="H328" s="1341"/>
      <c r="I328" s="1341"/>
      <c r="J328" s="1341"/>
      <c r="K328" s="1341"/>
      <c r="L328" s="1341"/>
      <c r="M328" s="1342"/>
      <c r="N328" s="1353"/>
    </row>
    <row r="329" spans="1:14">
      <c r="A329" s="472" t="s">
        <v>88</v>
      </c>
      <c r="B329" s="314"/>
      <c r="C329" s="1355"/>
      <c r="D329" s="1341"/>
      <c r="E329" s="1341"/>
      <c r="F329" s="1341"/>
      <c r="G329" s="1341"/>
      <c r="H329" s="1341"/>
      <c r="I329" s="1341"/>
      <c r="J329" s="1341"/>
      <c r="K329" s="1341"/>
      <c r="L329" s="1341"/>
      <c r="M329" s="1342"/>
      <c r="N329" s="1353"/>
    </row>
    <row r="330" spans="1:14">
      <c r="A330" s="472" t="s">
        <v>2088</v>
      </c>
      <c r="B330" s="314"/>
      <c r="C330" s="1355"/>
      <c r="D330" s="1341"/>
      <c r="E330" s="1341"/>
      <c r="F330" s="1341"/>
      <c r="G330" s="1341"/>
      <c r="H330" s="1341"/>
      <c r="I330" s="1341"/>
      <c r="J330" s="1341"/>
      <c r="K330" s="1341"/>
      <c r="L330" s="1341"/>
      <c r="M330" s="1342"/>
      <c r="N330" s="1353"/>
    </row>
    <row r="331" spans="1:14">
      <c r="A331" s="472" t="s">
        <v>2090</v>
      </c>
      <c r="B331" s="314"/>
      <c r="C331" s="1355"/>
      <c r="D331" s="1341"/>
      <c r="E331" s="1341"/>
      <c r="F331" s="1341"/>
      <c r="G331" s="1341"/>
      <c r="H331" s="1341"/>
      <c r="I331" s="1341"/>
      <c r="J331" s="1341"/>
      <c r="K331" s="1341"/>
      <c r="L331" s="1341"/>
      <c r="M331" s="1342"/>
      <c r="N331" s="1353"/>
    </row>
    <row r="332" spans="1:14">
      <c r="A332" s="472" t="s">
        <v>2093</v>
      </c>
      <c r="B332" s="314"/>
      <c r="C332" s="1355"/>
      <c r="D332" s="1341"/>
      <c r="E332" s="1341"/>
      <c r="F332" s="1341"/>
      <c r="G332" s="1341"/>
      <c r="H332" s="1341"/>
      <c r="I332" s="1341"/>
      <c r="J332" s="1341"/>
      <c r="K332" s="1341"/>
      <c r="L332" s="1341"/>
      <c r="M332" s="1342"/>
      <c r="N332" s="1353"/>
    </row>
    <row r="333" spans="1:14">
      <c r="A333" s="472" t="s">
        <v>2096</v>
      </c>
      <c r="B333" s="314"/>
      <c r="C333" s="1355"/>
      <c r="D333" s="1341"/>
      <c r="E333" s="1341"/>
      <c r="F333" s="1341"/>
      <c r="G333" s="1341"/>
      <c r="H333" s="1341"/>
      <c r="I333" s="1341"/>
      <c r="J333" s="1341"/>
      <c r="K333" s="1341"/>
      <c r="L333" s="1341"/>
      <c r="M333" s="1342"/>
      <c r="N333" s="1353"/>
    </row>
    <row r="334" spans="1:14">
      <c r="A334" s="472" t="s">
        <v>2410</v>
      </c>
      <c r="B334" s="314"/>
      <c r="C334" s="1355"/>
      <c r="D334" s="1341"/>
      <c r="E334" s="1341"/>
      <c r="F334" s="1341"/>
      <c r="G334" s="1341"/>
      <c r="H334" s="1341"/>
      <c r="I334" s="1341"/>
      <c r="J334" s="1341"/>
      <c r="K334" s="1341"/>
      <c r="L334" s="1341"/>
      <c r="M334" s="1342"/>
      <c r="N334" s="1353"/>
    </row>
    <row r="335" spans="1:14">
      <c r="A335" s="472">
        <v>31</v>
      </c>
      <c r="B335" s="314"/>
      <c r="C335" s="1355"/>
      <c r="D335" s="1341"/>
      <c r="E335" s="1341"/>
      <c r="F335" s="1341"/>
      <c r="G335" s="1341"/>
      <c r="H335" s="1341"/>
      <c r="I335" s="1341"/>
      <c r="J335" s="1341"/>
      <c r="K335" s="1341"/>
      <c r="L335" s="1341"/>
      <c r="M335" s="1342"/>
      <c r="N335" s="1353"/>
    </row>
    <row r="336" spans="1:14">
      <c r="A336" s="472">
        <v>32</v>
      </c>
      <c r="B336" s="314"/>
      <c r="C336" s="1355"/>
      <c r="D336" s="1341"/>
      <c r="E336" s="1341"/>
      <c r="F336" s="1341"/>
      <c r="G336" s="1341"/>
      <c r="H336" s="1341"/>
      <c r="I336" s="1341"/>
      <c r="J336" s="1341"/>
      <c r="K336" s="1341"/>
      <c r="L336" s="1341"/>
      <c r="M336" s="1342"/>
      <c r="N336" s="1353"/>
    </row>
    <row r="337" spans="1:14">
      <c r="A337" s="472">
        <v>33</v>
      </c>
      <c r="B337" s="314"/>
      <c r="C337" s="1355"/>
      <c r="D337" s="1341"/>
      <c r="E337" s="1341"/>
      <c r="F337" s="1341"/>
      <c r="G337" s="1341"/>
      <c r="H337" s="1341"/>
      <c r="I337" s="1341"/>
      <c r="J337" s="1341"/>
      <c r="K337" s="1341"/>
      <c r="L337" s="1341"/>
      <c r="M337" s="1342"/>
      <c r="N337" s="1353"/>
    </row>
    <row r="338" spans="1:14">
      <c r="A338" s="472">
        <v>34</v>
      </c>
      <c r="B338" s="314"/>
      <c r="C338" s="1355"/>
      <c r="D338" s="1341"/>
      <c r="E338" s="1341"/>
      <c r="F338" s="1341"/>
      <c r="G338" s="1341"/>
      <c r="H338" s="1341"/>
      <c r="I338" s="1341"/>
      <c r="J338" s="1341"/>
      <c r="K338" s="1341"/>
      <c r="L338" s="1341"/>
      <c r="M338" s="1342"/>
      <c r="N338" s="1353"/>
    </row>
    <row r="339" spans="1:14">
      <c r="A339" s="472">
        <v>35</v>
      </c>
      <c r="B339" s="314"/>
      <c r="C339" s="1355"/>
      <c r="D339" s="1341"/>
      <c r="E339" s="1341"/>
      <c r="F339" s="1341"/>
      <c r="G339" s="1341"/>
      <c r="H339" s="1341"/>
      <c r="I339" s="1341"/>
      <c r="J339" s="1341"/>
      <c r="K339" s="1341"/>
      <c r="L339" s="1341"/>
      <c r="M339" s="1342"/>
      <c r="N339" s="1353"/>
    </row>
    <row r="340" spans="1:14">
      <c r="A340" s="472">
        <v>36</v>
      </c>
      <c r="B340" s="314"/>
      <c r="C340" s="1355"/>
      <c r="D340" s="1341"/>
      <c r="E340" s="1341"/>
      <c r="F340" s="1341"/>
      <c r="G340" s="1341"/>
      <c r="H340" s="1341"/>
      <c r="I340" s="1341"/>
      <c r="J340" s="1341"/>
      <c r="K340" s="1341"/>
      <c r="L340" s="1341"/>
      <c r="M340" s="1342"/>
      <c r="N340" s="1353"/>
    </row>
    <row r="341" spans="1:14">
      <c r="A341" s="472">
        <v>37</v>
      </c>
      <c r="B341" s="314"/>
      <c r="C341" s="1355"/>
      <c r="D341" s="1341"/>
      <c r="E341" s="1341"/>
      <c r="F341" s="1341"/>
      <c r="G341" s="1341"/>
      <c r="H341" s="1341"/>
      <c r="I341" s="1341"/>
      <c r="J341" s="1341"/>
      <c r="K341" s="1341"/>
      <c r="L341" s="1341"/>
      <c r="M341" s="1342"/>
      <c r="N341" s="1353"/>
    </row>
    <row r="342" spans="1:14">
      <c r="A342" s="472">
        <v>38</v>
      </c>
      <c r="B342" s="314"/>
      <c r="C342" s="1355"/>
      <c r="D342" s="1341"/>
      <c r="E342" s="1341"/>
      <c r="F342" s="1341"/>
      <c r="G342" s="1341"/>
      <c r="H342" s="1341"/>
      <c r="I342" s="1341"/>
      <c r="J342" s="1341"/>
      <c r="K342" s="1341"/>
      <c r="L342" s="1341"/>
      <c r="M342" s="1342"/>
      <c r="N342" s="1353"/>
    </row>
    <row r="343" spans="1:14">
      <c r="A343" s="472">
        <v>39</v>
      </c>
      <c r="B343" s="314"/>
      <c r="C343" s="1355"/>
      <c r="D343" s="1341"/>
      <c r="E343" s="1341"/>
      <c r="F343" s="1341"/>
      <c r="G343" s="1341"/>
      <c r="H343" s="1341"/>
      <c r="I343" s="1341"/>
      <c r="J343" s="1341"/>
      <c r="K343" s="1341"/>
      <c r="L343" s="1341"/>
      <c r="M343" s="1342"/>
      <c r="N343" s="1353"/>
    </row>
    <row r="344" spans="1:14">
      <c r="A344" s="472">
        <v>40</v>
      </c>
      <c r="B344" s="1604"/>
      <c r="C344" s="1605"/>
      <c r="D344" s="1605"/>
      <c r="E344" s="1605"/>
      <c r="F344" s="1605"/>
      <c r="G344" s="1605"/>
      <c r="H344" s="1605"/>
      <c r="I344" s="1605"/>
      <c r="J344" s="1605"/>
      <c r="K344" s="1605"/>
      <c r="L344" s="1605"/>
      <c r="M344" s="1606"/>
      <c r="N344" s="1353"/>
    </row>
    <row r="345" spans="1:14">
      <c r="A345" s="472"/>
      <c r="B345" s="1804" t="s">
        <v>2950</v>
      </c>
      <c r="C345" s="1355"/>
      <c r="D345" s="1341">
        <f t="shared" ref="D345:E345" si="3">SUM(D306:D344)+SUM(D245:D274)+SUM(D189:D218)</f>
        <v>22413786.159999989</v>
      </c>
      <c r="E345" s="1341">
        <f t="shared" si="3"/>
        <v>14325887.059999999</v>
      </c>
      <c r="F345" s="1341"/>
      <c r="G345" s="1341"/>
      <c r="H345" s="1341">
        <f>SUM(H306:H344)+SUM(H245:H274)+SUM(H189:H218)</f>
        <v>8087899.0999999866</v>
      </c>
      <c r="I345" s="1341"/>
      <c r="J345" s="1341"/>
      <c r="K345" s="1341"/>
      <c r="L345" s="1341"/>
      <c r="M345" s="1606">
        <f>SUM(M306:M344)+SUM(M245:M274)+SUM(M189:M218)</f>
        <v>8087899.0999999866</v>
      </c>
      <c r="N345" s="1353"/>
    </row>
    <row r="346" spans="1:14" ht="15.75" thickBot="1">
      <c r="A346" s="304"/>
      <c r="B346" s="306"/>
      <c r="C346" s="1583"/>
      <c r="D346" s="306"/>
      <c r="E346" s="306"/>
      <c r="F346" s="306"/>
      <c r="G346" s="306"/>
      <c r="H346" s="306"/>
      <c r="I346" s="306"/>
      <c r="J346" s="306"/>
      <c r="K346" s="306"/>
      <c r="L346" s="306"/>
      <c r="M346" s="306"/>
      <c r="N346" s="1353"/>
    </row>
    <row r="347" spans="1:14" ht="15.75" thickBot="1">
      <c r="A347" s="304"/>
      <c r="B347" s="305"/>
      <c r="C347" s="1579"/>
      <c r="D347" s="305"/>
      <c r="E347" s="305"/>
      <c r="F347" s="305"/>
      <c r="G347" s="305"/>
      <c r="H347" s="305"/>
      <c r="I347" s="305"/>
      <c r="J347" s="305"/>
      <c r="K347" s="305"/>
      <c r="L347" s="305"/>
      <c r="M347" s="1354"/>
      <c r="N347" s="1353"/>
    </row>
    <row r="348" spans="1:14">
      <c r="A348" s="960" t="s">
        <v>2390</v>
      </c>
      <c r="B348" s="161"/>
      <c r="C348" s="1578"/>
      <c r="D348" s="1351"/>
      <c r="E348" s="1351"/>
      <c r="F348" s="2"/>
      <c r="G348" s="2"/>
      <c r="H348" s="1351"/>
      <c r="I348" s="2"/>
      <c r="J348" s="2"/>
      <c r="K348" s="2"/>
      <c r="L348" s="2"/>
      <c r="M348" s="2"/>
    </row>
    <row r="349" spans="1:14">
      <c r="A349" s="2"/>
      <c r="B349" s="2"/>
      <c r="C349" s="1591"/>
      <c r="D349" s="2"/>
      <c r="E349" s="2"/>
      <c r="F349" s="2"/>
      <c r="G349" s="2"/>
      <c r="H349" s="2"/>
      <c r="I349" s="2"/>
      <c r="J349" s="2"/>
      <c r="K349" s="2"/>
      <c r="L349" s="2"/>
      <c r="M349" s="2"/>
    </row>
    <row r="350" spans="1:14">
      <c r="A350" s="161">
        <v>31</v>
      </c>
      <c r="B350" s="161"/>
      <c r="C350" s="1578"/>
      <c r="D350" s="161"/>
      <c r="E350" s="161"/>
      <c r="F350" s="161"/>
      <c r="G350" s="161"/>
      <c r="H350" s="161"/>
      <c r="I350" s="161"/>
      <c r="J350" s="161"/>
      <c r="K350" s="161"/>
      <c r="L350" s="161"/>
      <c r="M350" s="161"/>
    </row>
    <row r="352" spans="1:14">
      <c r="E352" s="1026"/>
    </row>
  </sheetData>
  <mergeCells count="3">
    <mergeCell ref="A113:M113"/>
    <mergeCell ref="A172:M172"/>
    <mergeCell ref="A230:M230"/>
  </mergeCells>
  <printOptions horizontalCentered="1" verticalCentered="1"/>
  <pageMargins left="0.25" right="0.25" top="0.5" bottom="0.5" header="0" footer="0"/>
  <pageSetup scale="59" fitToWidth="2" orientation="landscape" r:id="rId1"/>
  <headerFooter alignWithMargins="0"/>
  <rowBreaks count="5" manualBreakCount="5">
    <brk id="55" max="16383" man="1"/>
    <brk id="114" max="16383" man="1"/>
    <brk id="173" max="16383" man="1"/>
    <brk id="230" max="16383" man="1"/>
    <brk id="290" max="16383" man="1"/>
  </rowBreaks>
  <colBreaks count="1" manualBreakCount="1">
    <brk id="13"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23576" r:id="rId4" name="Button 24">
              <controlPr locked="0" defaultSize="0" autoFill="0" autoLine="0" autoPict="0">
                <anchor moveWithCells="1" sizeWithCells="1">
                  <from>
                    <xdr:col>0</xdr:col>
                    <xdr:colOff>0</xdr:colOff>
                    <xdr:row>56</xdr:row>
                    <xdr:rowOff>161925</xdr:rowOff>
                  </from>
                  <to>
                    <xdr:col>0</xdr:col>
                    <xdr:colOff>0</xdr:colOff>
                    <xdr:row>59</xdr:row>
                    <xdr:rowOff>152400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T389"/>
  <sheetViews>
    <sheetView defaultGridColor="0" colorId="22" zoomScale="75" zoomScaleNormal="75" workbookViewId="0">
      <selection activeCell="D4" sqref="D4"/>
    </sheetView>
  </sheetViews>
  <sheetFormatPr defaultColWidth="9.77734375" defaultRowHeight="15"/>
  <cols>
    <col min="1" max="1" width="5.77734375" customWidth="1"/>
    <col min="2" max="2" width="1.77734375" customWidth="1"/>
    <col min="3" max="3" width="9.6640625" customWidth="1"/>
    <col min="4" max="4" width="34.77734375" customWidth="1"/>
    <col min="5" max="5" width="17.77734375" customWidth="1"/>
    <col min="6" max="8" width="16.77734375" customWidth="1"/>
    <col min="9" max="9" width="5.77734375" customWidth="1"/>
    <col min="10" max="13" width="18.77734375" customWidth="1"/>
    <col min="14" max="14" width="20.77734375" customWidth="1"/>
    <col min="15" max="15" width="15.5546875" bestFit="1" customWidth="1"/>
    <col min="16" max="16" width="18" style="1369" customWidth="1"/>
    <col min="17" max="17" width="39.77734375" bestFit="1" customWidth="1"/>
    <col min="18" max="18" width="15.88671875" style="1369" customWidth="1"/>
    <col min="19" max="19" width="18.33203125" bestFit="1" customWidth="1"/>
    <col min="20" max="20" width="15.6640625" bestFit="1" customWidth="1"/>
  </cols>
  <sheetData>
    <row r="1" spans="1:16" customFormat="1" ht="15.75" thickBot="1">
      <c r="A1" s="64" t="str">
        <f>'Data Sheet'!A52</f>
        <v>Annual Report of VERIZON NEW YORK INC.                                                                                  For the period ending DECEMBER 31, 2017</v>
      </c>
      <c r="B1" s="65"/>
      <c r="C1" s="65"/>
      <c r="D1" s="65"/>
      <c r="E1" s="65"/>
      <c r="F1" s="105"/>
      <c r="G1" s="105"/>
      <c r="H1" s="105"/>
      <c r="I1" s="64" t="str">
        <f>'Data Sheet'!A52</f>
        <v>Annual Report of VERIZON NEW YORK INC.                                                                                  For the period ending DECEMBER 31, 2017</v>
      </c>
      <c r="J1" s="65"/>
      <c r="K1" s="65"/>
      <c r="L1" s="105"/>
      <c r="M1" s="105"/>
      <c r="N1" s="65"/>
      <c r="O1" s="65"/>
      <c r="P1" s="1369"/>
    </row>
    <row r="2" spans="1:16" customFormat="1" ht="15.75">
      <c r="A2" s="554" t="s">
        <v>1435</v>
      </c>
      <c r="B2" s="555"/>
      <c r="C2" s="555"/>
      <c r="D2" s="555"/>
      <c r="E2" s="555"/>
      <c r="F2" s="555"/>
      <c r="G2" s="555"/>
      <c r="H2" s="556"/>
      <c r="I2" s="557" t="s">
        <v>1435</v>
      </c>
      <c r="J2" s="338"/>
      <c r="K2" s="555"/>
      <c r="L2" s="555"/>
      <c r="M2" s="555"/>
      <c r="N2" s="556"/>
      <c r="O2" s="65"/>
      <c r="P2" s="1369"/>
    </row>
    <row r="3" spans="1:16" customFormat="1">
      <c r="A3" s="95" t="s">
        <v>1410</v>
      </c>
      <c r="B3" s="65" t="s">
        <v>1436</v>
      </c>
      <c r="C3" s="65"/>
      <c r="D3" s="65"/>
      <c r="E3" s="65"/>
      <c r="F3" s="65"/>
      <c r="G3" s="65"/>
      <c r="H3" s="73"/>
      <c r="I3" s="72"/>
      <c r="J3" s="65"/>
      <c r="K3" s="65"/>
      <c r="L3" s="65"/>
      <c r="M3" s="65"/>
      <c r="N3" s="73"/>
      <c r="O3" s="65"/>
      <c r="P3" s="1369"/>
    </row>
    <row r="4" spans="1:16" customFormat="1">
      <c r="A4" s="72"/>
      <c r="B4" s="65" t="s">
        <v>1437</v>
      </c>
      <c r="C4" s="65"/>
      <c r="D4" s="65"/>
      <c r="E4" s="65"/>
      <c r="F4" s="65"/>
      <c r="G4" s="65"/>
      <c r="H4" s="73"/>
      <c r="I4" s="72"/>
      <c r="J4" s="65"/>
      <c r="K4" s="65"/>
      <c r="L4" s="65"/>
      <c r="M4" s="65"/>
      <c r="N4" s="73"/>
      <c r="O4" s="65"/>
      <c r="P4" s="1369"/>
    </row>
    <row r="5" spans="1:16" customFormat="1">
      <c r="A5" s="95" t="s">
        <v>1416</v>
      </c>
      <c r="B5" s="65" t="s">
        <v>2203</v>
      </c>
      <c r="C5" s="65"/>
      <c r="D5" s="65"/>
      <c r="E5" s="65"/>
      <c r="F5" s="65"/>
      <c r="G5" s="65"/>
      <c r="H5" s="73"/>
      <c r="I5" s="72"/>
      <c r="J5" s="65"/>
      <c r="K5" s="65"/>
      <c r="L5" s="65"/>
      <c r="M5" s="65"/>
      <c r="N5" s="73"/>
      <c r="O5" s="65"/>
      <c r="P5" s="1369"/>
    </row>
    <row r="6" spans="1:16" customFormat="1">
      <c r="A6" s="72"/>
      <c r="B6" s="65" t="s">
        <v>2204</v>
      </c>
      <c r="C6" s="65"/>
      <c r="D6" s="65"/>
      <c r="E6" s="65"/>
      <c r="F6" s="65"/>
      <c r="G6" s="65"/>
      <c r="H6" s="73"/>
      <c r="I6" s="72"/>
      <c r="J6" s="65"/>
      <c r="K6" s="65"/>
      <c r="L6" s="65"/>
      <c r="M6" s="65"/>
      <c r="N6" s="73"/>
      <c r="O6" s="65"/>
      <c r="P6" s="1369"/>
    </row>
    <row r="7" spans="1:16" customFormat="1">
      <c r="A7" s="95" t="s">
        <v>2205</v>
      </c>
      <c r="B7" s="65" t="s">
        <v>2206</v>
      </c>
      <c r="C7" s="65"/>
      <c r="D7" s="65"/>
      <c r="E7" s="65"/>
      <c r="F7" s="65"/>
      <c r="G7" s="65"/>
      <c r="H7" s="73"/>
      <c r="I7" s="72"/>
      <c r="J7" s="65"/>
      <c r="K7" s="65"/>
      <c r="L7" s="65"/>
      <c r="M7" s="65"/>
      <c r="N7" s="73"/>
      <c r="O7" s="65"/>
      <c r="P7" s="1369"/>
    </row>
    <row r="8" spans="1:16" customFormat="1">
      <c r="A8" s="72"/>
      <c r="B8" s="65" t="s">
        <v>2207</v>
      </c>
      <c r="C8" s="65"/>
      <c r="D8" s="65"/>
      <c r="E8" s="65"/>
      <c r="F8" s="65"/>
      <c r="G8" s="65"/>
      <c r="H8" s="73"/>
      <c r="I8" s="72"/>
      <c r="J8" s="65"/>
      <c r="K8" s="65"/>
      <c r="L8" s="65"/>
      <c r="M8" s="65"/>
      <c r="N8" s="73"/>
      <c r="O8" s="65"/>
      <c r="P8" s="1369"/>
    </row>
    <row r="9" spans="1:16" customFormat="1">
      <c r="A9" s="213"/>
      <c r="B9" s="179"/>
      <c r="C9" s="178"/>
      <c r="D9" s="180"/>
      <c r="E9" s="181" t="s">
        <v>2208</v>
      </c>
      <c r="F9" s="232" t="s">
        <v>2209</v>
      </c>
      <c r="G9" s="558"/>
      <c r="H9" s="559"/>
      <c r="I9" s="213"/>
      <c r="J9" s="232" t="s">
        <v>2210</v>
      </c>
      <c r="K9" s="558"/>
      <c r="L9" s="558"/>
      <c r="M9" s="560"/>
      <c r="N9" s="290"/>
      <c r="O9" s="65"/>
      <c r="P9" s="1369"/>
    </row>
    <row r="10" spans="1:16" customFormat="1">
      <c r="A10" s="96"/>
      <c r="B10" s="174"/>
      <c r="C10" s="65"/>
      <c r="D10" s="175"/>
      <c r="E10" s="183" t="s">
        <v>2211</v>
      </c>
      <c r="F10" s="183" t="s">
        <v>1429</v>
      </c>
      <c r="G10" s="183" t="s">
        <v>2212</v>
      </c>
      <c r="H10" s="138" t="s">
        <v>46</v>
      </c>
      <c r="I10" s="96"/>
      <c r="J10" s="183" t="s">
        <v>1403</v>
      </c>
      <c r="K10" s="183" t="s">
        <v>1403</v>
      </c>
      <c r="L10" s="183" t="s">
        <v>2213</v>
      </c>
      <c r="M10" s="183" t="s">
        <v>46</v>
      </c>
      <c r="N10" s="138" t="s">
        <v>923</v>
      </c>
      <c r="O10" s="65"/>
      <c r="P10" s="1369"/>
    </row>
    <row r="11" spans="1:16" customFormat="1">
      <c r="A11" s="90" t="s">
        <v>36</v>
      </c>
      <c r="B11" s="174"/>
      <c r="C11" s="132" t="s">
        <v>2214</v>
      </c>
      <c r="D11" s="561"/>
      <c r="E11" s="183" t="s">
        <v>2215</v>
      </c>
      <c r="F11" s="183" t="s">
        <v>2216</v>
      </c>
      <c r="G11" s="183" t="s">
        <v>2217</v>
      </c>
      <c r="H11" s="138" t="s">
        <v>1387</v>
      </c>
      <c r="I11" s="90" t="s">
        <v>36</v>
      </c>
      <c r="J11" s="183" t="s">
        <v>2218</v>
      </c>
      <c r="K11" s="183" t="s">
        <v>2219</v>
      </c>
      <c r="L11" s="183" t="s">
        <v>2220</v>
      </c>
      <c r="M11" s="183" t="s">
        <v>1386</v>
      </c>
      <c r="N11" s="138" t="s">
        <v>2221</v>
      </c>
      <c r="O11" s="65"/>
      <c r="P11" s="1369"/>
    </row>
    <row r="12" spans="1:16" customFormat="1">
      <c r="A12" s="82" t="s">
        <v>48</v>
      </c>
      <c r="B12" s="177"/>
      <c r="C12" s="562" t="s">
        <v>462</v>
      </c>
      <c r="D12" s="563"/>
      <c r="E12" s="279" t="s">
        <v>463</v>
      </c>
      <c r="F12" s="279" t="s">
        <v>464</v>
      </c>
      <c r="G12" s="279" t="s">
        <v>62</v>
      </c>
      <c r="H12" s="280" t="s">
        <v>63</v>
      </c>
      <c r="I12" s="82" t="s">
        <v>48</v>
      </c>
      <c r="J12" s="279" t="s">
        <v>64</v>
      </c>
      <c r="K12" s="279" t="s">
        <v>65</v>
      </c>
      <c r="L12" s="279" t="s">
        <v>66</v>
      </c>
      <c r="M12" s="279" t="s">
        <v>67</v>
      </c>
      <c r="N12" s="280" t="s">
        <v>68</v>
      </c>
      <c r="O12" s="65"/>
      <c r="P12" s="1369"/>
    </row>
    <row r="13" spans="1:16" customFormat="1">
      <c r="A13" s="96"/>
      <c r="B13" s="132" t="s">
        <v>2222</v>
      </c>
      <c r="C13" s="105"/>
      <c r="D13" s="561"/>
      <c r="E13" s="186"/>
      <c r="F13" s="186"/>
      <c r="G13" s="186"/>
      <c r="H13" s="145"/>
      <c r="I13" s="96"/>
      <c r="J13" s="186"/>
      <c r="K13" s="186"/>
      <c r="L13" s="186"/>
      <c r="M13" s="186"/>
      <c r="N13" s="73"/>
      <c r="O13" s="65"/>
      <c r="P13" s="1369"/>
    </row>
    <row r="14" spans="1:16" customFormat="1">
      <c r="A14" s="96"/>
      <c r="B14" s="65" t="s">
        <v>2223</v>
      </c>
      <c r="C14" s="65"/>
      <c r="D14" s="175"/>
      <c r="E14" s="186"/>
      <c r="F14" s="186"/>
      <c r="G14" s="186"/>
      <c r="H14" s="145"/>
      <c r="I14" s="96"/>
      <c r="J14" s="186"/>
      <c r="K14" s="186"/>
      <c r="L14" s="186"/>
      <c r="M14" s="186"/>
      <c r="N14" s="73"/>
      <c r="O14" s="65"/>
      <c r="P14" s="1592"/>
    </row>
    <row r="15" spans="1:16" customFormat="1">
      <c r="A15" s="90" t="s">
        <v>467</v>
      </c>
      <c r="B15" s="174"/>
      <c r="C15" s="65" t="s">
        <v>388</v>
      </c>
      <c r="D15" s="175" t="s">
        <v>389</v>
      </c>
      <c r="E15" s="1610">
        <v>116399845.73999999</v>
      </c>
      <c r="F15" s="1793">
        <v>6652628.3399999999</v>
      </c>
      <c r="G15" s="1610"/>
      <c r="H15" s="1794">
        <v>232944.51000000499</v>
      </c>
      <c r="I15" s="1609" t="s">
        <v>467</v>
      </c>
      <c r="J15" s="1610">
        <v>0</v>
      </c>
      <c r="K15" s="1610">
        <v>20208969.870000001</v>
      </c>
      <c r="L15" s="1610"/>
      <c r="M15" s="1610"/>
      <c r="N15" s="1339">
        <f>+E15+F15+H15-K15-M15</f>
        <v>103076448.72</v>
      </c>
      <c r="O15" s="1612"/>
      <c r="P15" s="1369"/>
    </row>
    <row r="16" spans="1:16" customFormat="1">
      <c r="A16" s="90" t="s">
        <v>825</v>
      </c>
      <c r="B16" s="174"/>
      <c r="C16" s="65" t="s">
        <v>390</v>
      </c>
      <c r="D16" s="175" t="s">
        <v>391</v>
      </c>
      <c r="E16" s="1610">
        <v>0</v>
      </c>
      <c r="F16" s="1793">
        <v>0</v>
      </c>
      <c r="G16" s="1610"/>
      <c r="H16" s="1608"/>
      <c r="I16" s="1609" t="s">
        <v>825</v>
      </c>
      <c r="J16" s="1610">
        <v>0</v>
      </c>
      <c r="K16" s="1610">
        <v>0</v>
      </c>
      <c r="L16" s="1610"/>
      <c r="M16" s="1610"/>
      <c r="N16" s="1339">
        <f t="shared" ref="N16:N25" si="0">+E16+F16+H16-K16-M16</f>
        <v>0</v>
      </c>
      <c r="O16" s="295"/>
      <c r="P16" s="1369"/>
    </row>
    <row r="17" spans="1:15" customFormat="1">
      <c r="A17" s="90" t="s">
        <v>1067</v>
      </c>
      <c r="B17" s="174"/>
      <c r="C17" s="65" t="s">
        <v>392</v>
      </c>
      <c r="D17" s="175" t="s">
        <v>393</v>
      </c>
      <c r="E17" s="1610">
        <v>105946833.68000001</v>
      </c>
      <c r="F17" s="1793">
        <v>8214022.1900000004</v>
      </c>
      <c r="G17" s="1610"/>
      <c r="H17" s="1794"/>
      <c r="I17" s="1609" t="s">
        <v>1067</v>
      </c>
      <c r="J17" s="1610">
        <v>0</v>
      </c>
      <c r="K17" s="1610">
        <v>2372414.8199999998</v>
      </c>
      <c r="L17" s="1610"/>
      <c r="M17" s="1610"/>
      <c r="N17" s="1339">
        <f t="shared" si="0"/>
        <v>111788441.05000001</v>
      </c>
      <c r="O17" s="295"/>
    </row>
    <row r="18" spans="1:15" customFormat="1">
      <c r="A18" s="90" t="s">
        <v>71</v>
      </c>
      <c r="B18" s="174"/>
      <c r="C18" s="65" t="s">
        <v>394</v>
      </c>
      <c r="D18" s="175" t="s">
        <v>395</v>
      </c>
      <c r="E18" s="1610">
        <v>0</v>
      </c>
      <c r="F18" s="1793">
        <v>0</v>
      </c>
      <c r="G18" s="1610"/>
      <c r="H18" s="1608"/>
      <c r="I18" s="1609" t="s">
        <v>71</v>
      </c>
      <c r="J18" s="1610">
        <v>0</v>
      </c>
      <c r="K18" s="1610">
        <v>0</v>
      </c>
      <c r="L18" s="1610"/>
      <c r="M18" s="1610"/>
      <c r="N18" s="1339">
        <f t="shared" si="0"/>
        <v>0</v>
      </c>
      <c r="O18" s="295"/>
    </row>
    <row r="19" spans="1:15" customFormat="1">
      <c r="A19" s="90" t="s">
        <v>72</v>
      </c>
      <c r="B19" s="174"/>
      <c r="C19" s="65" t="s">
        <v>396</v>
      </c>
      <c r="D19" s="175" t="s">
        <v>397</v>
      </c>
      <c r="E19" s="1610">
        <v>0</v>
      </c>
      <c r="F19" s="1793">
        <v>0</v>
      </c>
      <c r="G19" s="1610"/>
      <c r="H19" s="1608"/>
      <c r="I19" s="1609" t="s">
        <v>72</v>
      </c>
      <c r="J19" s="1610">
        <v>0</v>
      </c>
      <c r="K19" s="1610">
        <v>0</v>
      </c>
      <c r="L19" s="1610"/>
      <c r="M19" s="1610"/>
      <c r="N19" s="1339">
        <f t="shared" si="0"/>
        <v>0</v>
      </c>
      <c r="O19" s="295"/>
    </row>
    <row r="20" spans="1:15" customFormat="1">
      <c r="A20" s="90" t="s">
        <v>476</v>
      </c>
      <c r="B20" s="174"/>
      <c r="C20" s="65" t="s">
        <v>398</v>
      </c>
      <c r="D20" s="175" t="s">
        <v>399</v>
      </c>
      <c r="E20" s="1610">
        <v>1529044364.52</v>
      </c>
      <c r="F20" s="1793">
        <v>144028983.57999998</v>
      </c>
      <c r="G20" s="1610"/>
      <c r="H20" s="1794">
        <v>49784.930000305103</v>
      </c>
      <c r="I20" s="1609" t="s">
        <v>476</v>
      </c>
      <c r="J20" s="1610">
        <v>0</v>
      </c>
      <c r="K20" s="1610">
        <v>10911709.939999999</v>
      </c>
      <c r="L20" s="1610"/>
      <c r="M20" s="1610"/>
      <c r="N20" s="1339">
        <f t="shared" si="0"/>
        <v>1662211423.0900002</v>
      </c>
      <c r="O20" s="295"/>
    </row>
    <row r="21" spans="1:15" customFormat="1">
      <c r="A21" s="90" t="s">
        <v>479</v>
      </c>
      <c r="B21" s="174"/>
      <c r="C21" s="65" t="s">
        <v>400</v>
      </c>
      <c r="D21" s="175" t="s">
        <v>401</v>
      </c>
      <c r="E21" s="1610">
        <v>2970272.16</v>
      </c>
      <c r="F21" s="1793">
        <v>341834.88</v>
      </c>
      <c r="G21" s="1610"/>
      <c r="H21" s="1608"/>
      <c r="I21" s="1609" t="s">
        <v>479</v>
      </c>
      <c r="J21" s="1610">
        <v>0</v>
      </c>
      <c r="K21" s="1610">
        <v>0</v>
      </c>
      <c r="L21" s="1610"/>
      <c r="M21" s="1610"/>
      <c r="N21" s="1339">
        <f t="shared" si="0"/>
        <v>3312107.04</v>
      </c>
      <c r="O21" s="295"/>
    </row>
    <row r="22" spans="1:15" customFormat="1">
      <c r="A22" s="90" t="s">
        <v>2076</v>
      </c>
      <c r="B22" s="174"/>
      <c r="C22" s="65" t="s">
        <v>402</v>
      </c>
      <c r="D22" s="175" t="s">
        <v>403</v>
      </c>
      <c r="E22" s="1610">
        <v>0</v>
      </c>
      <c r="F22" s="1793">
        <v>0</v>
      </c>
      <c r="G22" s="1610"/>
      <c r="H22" s="1608"/>
      <c r="I22" s="1609" t="s">
        <v>2076</v>
      </c>
      <c r="J22" s="1610">
        <v>0</v>
      </c>
      <c r="K22" s="1610">
        <v>0</v>
      </c>
      <c r="L22" s="1610"/>
      <c r="M22" s="1610"/>
      <c r="N22" s="1339">
        <f t="shared" si="0"/>
        <v>0</v>
      </c>
      <c r="O22" s="295"/>
    </row>
    <row r="23" spans="1:15" customFormat="1">
      <c r="A23" s="90" t="s">
        <v>337</v>
      </c>
      <c r="B23" s="174"/>
      <c r="C23" s="65" t="s">
        <v>2224</v>
      </c>
      <c r="D23" s="175" t="s">
        <v>2225</v>
      </c>
      <c r="E23" s="1610">
        <v>3443274.15</v>
      </c>
      <c r="F23" s="1793">
        <v>49326.01</v>
      </c>
      <c r="G23" s="1610"/>
      <c r="H23" s="1608"/>
      <c r="I23" s="1609" t="s">
        <v>337</v>
      </c>
      <c r="J23" s="1610">
        <v>0</v>
      </c>
      <c r="K23" s="1610">
        <v>0</v>
      </c>
      <c r="L23" s="1610"/>
      <c r="M23" s="1610"/>
      <c r="N23" s="1339">
        <f t="shared" si="0"/>
        <v>3492600.1599999997</v>
      </c>
      <c r="O23" s="295"/>
    </row>
    <row r="24" spans="1:15" customFormat="1">
      <c r="A24" s="90" t="s">
        <v>73</v>
      </c>
      <c r="B24" s="174"/>
      <c r="C24" s="65" t="s">
        <v>2226</v>
      </c>
      <c r="D24" s="175" t="s">
        <v>2227</v>
      </c>
      <c r="E24" s="1610">
        <v>2308310.7600000002</v>
      </c>
      <c r="F24" s="1793">
        <v>1641.4</v>
      </c>
      <c r="G24" s="1610"/>
      <c r="H24" s="1608"/>
      <c r="I24" s="1609" t="s">
        <v>73</v>
      </c>
      <c r="J24" s="1610">
        <v>0</v>
      </c>
      <c r="K24" s="1610">
        <v>0</v>
      </c>
      <c r="L24" s="1610"/>
      <c r="M24" s="1610"/>
      <c r="N24" s="1339">
        <f t="shared" si="0"/>
        <v>2309952.16</v>
      </c>
      <c r="O24" s="295"/>
    </row>
    <row r="25" spans="1:15" customFormat="1">
      <c r="A25" s="90" t="s">
        <v>74</v>
      </c>
      <c r="B25" s="65"/>
      <c r="C25" s="65" t="s">
        <v>2263</v>
      </c>
      <c r="D25" s="175" t="s">
        <v>2264</v>
      </c>
      <c r="E25" s="1610">
        <v>54404375.899999999</v>
      </c>
      <c r="F25" s="1793">
        <v>157074.65</v>
      </c>
      <c r="G25" s="1610"/>
      <c r="H25" s="1608"/>
      <c r="I25" s="1609" t="s">
        <v>74</v>
      </c>
      <c r="J25" s="1610">
        <v>0</v>
      </c>
      <c r="K25" s="1610">
        <v>6332640.54</v>
      </c>
      <c r="L25" s="1610"/>
      <c r="M25" s="1610">
        <v>234325.1799999997</v>
      </c>
      <c r="N25" s="1339">
        <f t="shared" si="0"/>
        <v>47994484.829999998</v>
      </c>
      <c r="O25" s="295"/>
    </row>
    <row r="26" spans="1:15" customFormat="1">
      <c r="A26" s="90" t="s">
        <v>75</v>
      </c>
      <c r="B26" s="65"/>
      <c r="C26" s="65"/>
      <c r="D26" s="175" t="s">
        <v>2228</v>
      </c>
      <c r="E26" s="1795">
        <f t="shared" ref="E26:G26" si="1">SUM(E15:E25)</f>
        <v>1814517276.9100003</v>
      </c>
      <c r="F26" s="1795">
        <f t="shared" si="1"/>
        <v>159445511.04999998</v>
      </c>
      <c r="G26" s="1795">
        <f t="shared" si="1"/>
        <v>0</v>
      </c>
      <c r="H26" s="1795">
        <f>SUM(H15:H25)</f>
        <v>282729.44000031007</v>
      </c>
      <c r="I26" s="1609" t="s">
        <v>75</v>
      </c>
      <c r="J26" s="1796">
        <f t="shared" ref="J26:M26" si="2">SUM(J15:J25)</f>
        <v>0</v>
      </c>
      <c r="K26" s="1796">
        <f>SUM(K15:K25)</f>
        <v>39825735.170000002</v>
      </c>
      <c r="L26" s="1796"/>
      <c r="M26" s="1796">
        <f t="shared" si="2"/>
        <v>234325.1799999997</v>
      </c>
      <c r="N26" s="565">
        <f>SUM(N15:N25)</f>
        <v>1934185457.0500002</v>
      </c>
      <c r="O26" s="295"/>
    </row>
    <row r="27" spans="1:15" customFormat="1">
      <c r="A27" s="96"/>
      <c r="B27" s="65" t="s">
        <v>2229</v>
      </c>
      <c r="C27" s="65"/>
      <c r="D27" s="175"/>
      <c r="E27" s="1797"/>
      <c r="F27" s="1797"/>
      <c r="G27" s="1797"/>
      <c r="H27" s="1798"/>
      <c r="I27" s="1799"/>
      <c r="J27" s="1797"/>
      <c r="K27" s="1797"/>
      <c r="L27" s="1797"/>
      <c r="M27" s="1797"/>
      <c r="N27" s="250"/>
      <c r="O27" s="295"/>
    </row>
    <row r="28" spans="1:15" customFormat="1">
      <c r="A28" s="90" t="s">
        <v>76</v>
      </c>
      <c r="B28" s="174"/>
      <c r="C28" s="65" t="s">
        <v>2267</v>
      </c>
      <c r="D28" s="175" t="s">
        <v>2268</v>
      </c>
      <c r="E28" s="1610">
        <v>2848.65</v>
      </c>
      <c r="F28" s="1793">
        <v>0</v>
      </c>
      <c r="G28" s="1610"/>
      <c r="H28" s="1608">
        <v>1964.5300000000002</v>
      </c>
      <c r="I28" s="1609" t="s">
        <v>76</v>
      </c>
      <c r="J28" s="1610">
        <v>0</v>
      </c>
      <c r="K28" s="1610">
        <v>0</v>
      </c>
      <c r="L28" s="1610"/>
      <c r="M28" s="1610"/>
      <c r="N28" s="1339">
        <f t="shared" ref="N28:N38" si="3">+E28+F28+H28-K28-M28</f>
        <v>4813.18</v>
      </c>
      <c r="O28" s="295"/>
    </row>
    <row r="29" spans="1:15" customFormat="1">
      <c r="A29" s="90" t="s">
        <v>77</v>
      </c>
      <c r="B29" s="174"/>
      <c r="C29" s="65" t="s">
        <v>2269</v>
      </c>
      <c r="D29" s="175" t="s">
        <v>1389</v>
      </c>
      <c r="E29" s="1610">
        <v>3020949092.8900003</v>
      </c>
      <c r="F29" s="1793">
        <v>32547123.419999998</v>
      </c>
      <c r="G29" s="1610"/>
      <c r="H29" s="1610">
        <v>80269.679999351501</v>
      </c>
      <c r="I29" s="1609" t="s">
        <v>77</v>
      </c>
      <c r="J29" s="1610">
        <v>0</v>
      </c>
      <c r="K29" s="1610">
        <v>43271665.580000006</v>
      </c>
      <c r="L29" s="1610"/>
      <c r="M29" s="1610"/>
      <c r="N29" s="1339">
        <f t="shared" si="3"/>
        <v>3010304820.4099998</v>
      </c>
      <c r="O29" s="295"/>
    </row>
    <row r="30" spans="1:15" customFormat="1">
      <c r="A30" s="90" t="s">
        <v>78</v>
      </c>
      <c r="B30" s="174"/>
      <c r="C30" s="65" t="s">
        <v>2271</v>
      </c>
      <c r="D30" s="175" t="s">
        <v>2272</v>
      </c>
      <c r="E30" s="1610">
        <v>0</v>
      </c>
      <c r="F30" s="1793">
        <v>0</v>
      </c>
      <c r="G30" s="1610"/>
      <c r="H30" s="1610"/>
      <c r="I30" s="1609" t="s">
        <v>78</v>
      </c>
      <c r="J30" s="1610">
        <v>0</v>
      </c>
      <c r="K30" s="1610">
        <v>0</v>
      </c>
      <c r="L30" s="1610"/>
      <c r="M30" s="1610"/>
      <c r="N30" s="1339">
        <f t="shared" si="3"/>
        <v>0</v>
      </c>
      <c r="O30" s="295"/>
    </row>
    <row r="31" spans="1:15" customFormat="1">
      <c r="A31" s="90" t="s">
        <v>79</v>
      </c>
      <c r="B31" s="174"/>
      <c r="C31" s="65" t="s">
        <v>2224</v>
      </c>
      <c r="D31" s="175" t="s">
        <v>2230</v>
      </c>
      <c r="E31" s="1610">
        <v>0</v>
      </c>
      <c r="F31" s="1793">
        <v>0</v>
      </c>
      <c r="G31" s="1610"/>
      <c r="H31" s="1610"/>
      <c r="I31" s="1609" t="s">
        <v>79</v>
      </c>
      <c r="J31" s="1610">
        <v>0</v>
      </c>
      <c r="K31" s="1610">
        <v>0</v>
      </c>
      <c r="L31" s="1610"/>
      <c r="M31" s="1610"/>
      <c r="N31" s="1339">
        <f t="shared" si="3"/>
        <v>0</v>
      </c>
      <c r="O31" s="295"/>
    </row>
    <row r="32" spans="1:15" customFormat="1">
      <c r="A32" s="90" t="s">
        <v>80</v>
      </c>
      <c r="B32" s="174"/>
      <c r="C32" s="65" t="s">
        <v>2226</v>
      </c>
      <c r="D32" s="175" t="s">
        <v>2231</v>
      </c>
      <c r="E32" s="1610">
        <v>0</v>
      </c>
      <c r="F32" s="1793">
        <v>0</v>
      </c>
      <c r="G32" s="1610"/>
      <c r="H32" s="1610"/>
      <c r="I32" s="1609" t="s">
        <v>80</v>
      </c>
      <c r="J32" s="1610">
        <v>0</v>
      </c>
      <c r="K32" s="1610">
        <v>0</v>
      </c>
      <c r="L32" s="1610"/>
      <c r="M32" s="1610"/>
      <c r="N32" s="1339">
        <f t="shared" si="3"/>
        <v>0</v>
      </c>
      <c r="O32" s="295"/>
    </row>
    <row r="33" spans="1:15" customFormat="1">
      <c r="A33" s="90" t="s">
        <v>81</v>
      </c>
      <c r="B33" s="174"/>
      <c r="C33" s="65" t="s">
        <v>2232</v>
      </c>
      <c r="D33" s="175" t="s">
        <v>2233</v>
      </c>
      <c r="E33" s="1610">
        <v>0</v>
      </c>
      <c r="F33" s="1793">
        <v>0</v>
      </c>
      <c r="G33" s="1610"/>
      <c r="H33" s="1610"/>
      <c r="I33" s="1609" t="s">
        <v>81</v>
      </c>
      <c r="J33" s="1610">
        <v>0</v>
      </c>
      <c r="K33" s="1610">
        <v>0</v>
      </c>
      <c r="L33" s="1610"/>
      <c r="M33" s="1610"/>
      <c r="N33" s="1339">
        <f t="shared" si="3"/>
        <v>0</v>
      </c>
      <c r="O33" s="295"/>
    </row>
    <row r="34" spans="1:15" customFormat="1">
      <c r="A34" s="90" t="s">
        <v>82</v>
      </c>
      <c r="B34" s="174"/>
      <c r="C34" s="65" t="s">
        <v>627</v>
      </c>
      <c r="D34" s="175" t="s">
        <v>628</v>
      </c>
      <c r="E34" s="1610">
        <v>18683365.940000001</v>
      </c>
      <c r="F34" s="1793">
        <v>141529.29</v>
      </c>
      <c r="G34" s="1610"/>
      <c r="H34" s="1610"/>
      <c r="I34" s="1609" t="s">
        <v>82</v>
      </c>
      <c r="J34" s="1610">
        <v>0</v>
      </c>
      <c r="K34" s="1610">
        <v>27709.74</v>
      </c>
      <c r="L34" s="1610"/>
      <c r="M34" s="1610">
        <v>621830.25</v>
      </c>
      <c r="N34" s="1339">
        <f t="shared" si="3"/>
        <v>18175355.240000002</v>
      </c>
      <c r="O34" s="295"/>
    </row>
    <row r="35" spans="1:15" customFormat="1">
      <c r="A35" s="90" t="s">
        <v>83</v>
      </c>
      <c r="B35" s="174"/>
      <c r="C35" s="65" t="s">
        <v>629</v>
      </c>
      <c r="D35" s="175" t="s">
        <v>630</v>
      </c>
      <c r="E35" s="1610"/>
      <c r="F35" s="1793">
        <v>325.37</v>
      </c>
      <c r="G35" s="1610"/>
      <c r="H35" s="1610"/>
      <c r="I35" s="1609" t="s">
        <v>83</v>
      </c>
      <c r="J35" s="1610">
        <v>0</v>
      </c>
      <c r="K35" s="1610">
        <v>0</v>
      </c>
      <c r="L35" s="1610"/>
      <c r="M35" s="1610">
        <v>325.37</v>
      </c>
      <c r="N35" s="1339">
        <f t="shared" si="3"/>
        <v>0</v>
      </c>
      <c r="O35" s="295"/>
    </row>
    <row r="36" spans="1:15" customFormat="1">
      <c r="A36" s="90" t="s">
        <v>84</v>
      </c>
      <c r="B36" s="174"/>
      <c r="C36" s="65" t="s">
        <v>2224</v>
      </c>
      <c r="D36" s="175" t="s">
        <v>2234</v>
      </c>
      <c r="E36" s="1610">
        <v>0</v>
      </c>
      <c r="F36" s="1793">
        <v>0</v>
      </c>
      <c r="G36" s="1610"/>
      <c r="H36" s="1610"/>
      <c r="I36" s="1609" t="s">
        <v>84</v>
      </c>
      <c r="J36" s="1610">
        <v>0</v>
      </c>
      <c r="K36" s="1610">
        <v>0</v>
      </c>
      <c r="L36" s="1610"/>
      <c r="M36" s="1610"/>
      <c r="N36" s="1339">
        <f t="shared" si="3"/>
        <v>0</v>
      </c>
      <c r="O36" s="295"/>
    </row>
    <row r="37" spans="1:15" customFormat="1">
      <c r="A37" s="90" t="s">
        <v>85</v>
      </c>
      <c r="B37" s="174"/>
      <c r="C37" s="65" t="s">
        <v>2226</v>
      </c>
      <c r="D37" s="175" t="s">
        <v>2235</v>
      </c>
      <c r="E37" s="1610">
        <v>1545973.8</v>
      </c>
      <c r="F37" s="1793">
        <v>0</v>
      </c>
      <c r="G37" s="1610"/>
      <c r="H37" s="1608"/>
      <c r="I37" s="1609" t="s">
        <v>84</v>
      </c>
      <c r="J37" s="1610">
        <v>0</v>
      </c>
      <c r="K37" s="1610">
        <v>0</v>
      </c>
      <c r="L37" s="1610"/>
      <c r="M37" s="1610">
        <v>578.17999999993481</v>
      </c>
      <c r="N37" s="1339">
        <f t="shared" si="3"/>
        <v>1545395.62</v>
      </c>
      <c r="O37" s="295"/>
    </row>
    <row r="38" spans="1:15" customFormat="1">
      <c r="A38" s="90" t="s">
        <v>86</v>
      </c>
      <c r="B38" s="174"/>
      <c r="C38" s="65" t="s">
        <v>633</v>
      </c>
      <c r="D38" s="175" t="s">
        <v>634</v>
      </c>
      <c r="E38" s="1610">
        <v>5267218052.5899992</v>
      </c>
      <c r="F38" s="1793">
        <v>366013498.15999997</v>
      </c>
      <c r="G38" s="1610"/>
      <c r="H38" s="1800"/>
      <c r="I38" s="1609" t="s">
        <v>86</v>
      </c>
      <c r="J38" s="1610">
        <v>0</v>
      </c>
      <c r="K38" s="1610">
        <v>63565634.450000003</v>
      </c>
      <c r="L38" s="1610"/>
      <c r="M38" s="1610">
        <v>23212049.340000153</v>
      </c>
      <c r="N38" s="1339">
        <f t="shared" si="3"/>
        <v>5546453866.9599991</v>
      </c>
      <c r="O38" s="295"/>
    </row>
    <row r="39" spans="1:15" customFormat="1">
      <c r="A39" s="90" t="s">
        <v>87</v>
      </c>
      <c r="B39" s="174"/>
      <c r="C39" s="65"/>
      <c r="D39" s="175" t="s">
        <v>2236</v>
      </c>
      <c r="E39" s="1795">
        <f t="shared" ref="E39:G39" si="4">SUM(E28:E38)</f>
        <v>8308399333.8699999</v>
      </c>
      <c r="F39" s="1795">
        <f t="shared" si="4"/>
        <v>398702476.23999995</v>
      </c>
      <c r="G39" s="1795">
        <f t="shared" si="4"/>
        <v>0</v>
      </c>
      <c r="H39" s="1795">
        <f>SUM(H28:H38)</f>
        <v>82234.2099993515</v>
      </c>
      <c r="I39" s="1609" t="s">
        <v>87</v>
      </c>
      <c r="J39" s="1796">
        <f t="shared" ref="J39:M39" si="5">SUM(J28:J38)</f>
        <v>0</v>
      </c>
      <c r="K39" s="1796">
        <f>SUM(K28:K38)</f>
        <v>106865009.77000001</v>
      </c>
      <c r="L39" s="1796"/>
      <c r="M39" s="1796">
        <f t="shared" si="5"/>
        <v>23834783.140000153</v>
      </c>
      <c r="N39" s="565">
        <f>SUM(N28:N38)</f>
        <v>8576484251.4099979</v>
      </c>
      <c r="O39" s="295"/>
    </row>
    <row r="40" spans="1:15" customFormat="1">
      <c r="A40" s="96"/>
      <c r="B40" s="65" t="s">
        <v>2237</v>
      </c>
      <c r="C40" s="65"/>
      <c r="D40" s="175"/>
      <c r="E40" s="1797"/>
      <c r="F40" s="1797"/>
      <c r="G40" s="1797"/>
      <c r="H40" s="1798"/>
      <c r="I40" s="1799"/>
      <c r="J40" s="1797"/>
      <c r="K40" s="1797"/>
      <c r="L40" s="1797"/>
      <c r="M40" s="1797"/>
      <c r="N40" s="250"/>
      <c r="O40" s="295"/>
    </row>
    <row r="41" spans="1:15" customFormat="1">
      <c r="A41" s="90" t="s">
        <v>88</v>
      </c>
      <c r="B41" s="174"/>
      <c r="C41" s="65" t="s">
        <v>638</v>
      </c>
      <c r="D41" s="175" t="s">
        <v>639</v>
      </c>
      <c r="E41" s="1610">
        <v>0</v>
      </c>
      <c r="F41" s="1610">
        <v>0</v>
      </c>
      <c r="G41" s="1610"/>
      <c r="H41" s="1610"/>
      <c r="I41" s="1609" t="s">
        <v>88</v>
      </c>
      <c r="J41" s="1610">
        <v>0</v>
      </c>
      <c r="K41" s="1610">
        <v>0</v>
      </c>
      <c r="L41" s="1610"/>
      <c r="M41" s="1610"/>
      <c r="N41" s="1339">
        <f t="shared" ref="N41:N45" si="6">+E41+F41+H41-K41-M41</f>
        <v>0</v>
      </c>
      <c r="O41" s="295"/>
    </row>
    <row r="42" spans="1:15" customFormat="1">
      <c r="A42" s="90" t="s">
        <v>2088</v>
      </c>
      <c r="B42" s="174"/>
      <c r="C42" s="65" t="s">
        <v>640</v>
      </c>
      <c r="D42" s="175" t="s">
        <v>641</v>
      </c>
      <c r="E42" s="1610">
        <v>0</v>
      </c>
      <c r="F42" s="1610">
        <v>0</v>
      </c>
      <c r="G42" s="1610"/>
      <c r="H42" s="1610"/>
      <c r="I42" s="1609" t="s">
        <v>2088</v>
      </c>
      <c r="J42" s="1610">
        <v>0</v>
      </c>
      <c r="K42" s="1610">
        <v>0</v>
      </c>
      <c r="L42" s="1610"/>
      <c r="M42" s="1610"/>
      <c r="N42" s="1339">
        <f t="shared" si="6"/>
        <v>0</v>
      </c>
      <c r="O42" s="295"/>
    </row>
    <row r="43" spans="1:15" customFormat="1">
      <c r="A43" s="90" t="s">
        <v>2090</v>
      </c>
      <c r="B43" s="174"/>
      <c r="C43" s="65" t="s">
        <v>642</v>
      </c>
      <c r="D43" s="175" t="s">
        <v>643</v>
      </c>
      <c r="E43" s="1610">
        <v>0</v>
      </c>
      <c r="F43" s="1610">
        <v>0</v>
      </c>
      <c r="G43" s="1610"/>
      <c r="H43" s="1610"/>
      <c r="I43" s="1609" t="s">
        <v>2090</v>
      </c>
      <c r="J43" s="1610">
        <v>0</v>
      </c>
      <c r="K43" s="1610">
        <v>0</v>
      </c>
      <c r="L43" s="1610"/>
      <c r="M43" s="1610"/>
      <c r="N43" s="1339">
        <f t="shared" si="6"/>
        <v>0</v>
      </c>
      <c r="O43" s="295"/>
    </row>
    <row r="44" spans="1:15" customFormat="1">
      <c r="A44" s="90" t="s">
        <v>2093</v>
      </c>
      <c r="B44" s="174"/>
      <c r="C44" s="65" t="s">
        <v>644</v>
      </c>
      <c r="D44" s="175" t="s">
        <v>1390</v>
      </c>
      <c r="E44" s="1610">
        <v>10842098.92</v>
      </c>
      <c r="F44" s="1610">
        <v>19651.150000000001</v>
      </c>
      <c r="G44" s="1610"/>
      <c r="H44" s="1608"/>
      <c r="I44" s="1609" t="s">
        <v>2093</v>
      </c>
      <c r="J44" s="1610">
        <v>0</v>
      </c>
      <c r="K44" s="1610">
        <v>0</v>
      </c>
      <c r="L44" s="1610"/>
      <c r="M44" s="1610"/>
      <c r="N44" s="1339">
        <f t="shared" si="6"/>
        <v>10861750.07</v>
      </c>
      <c r="O44" s="295"/>
    </row>
    <row r="45" spans="1:15" customFormat="1">
      <c r="A45" s="90" t="s">
        <v>2093</v>
      </c>
      <c r="B45" s="174"/>
      <c r="C45" s="65" t="s">
        <v>646</v>
      </c>
      <c r="D45" s="175" t="s">
        <v>647</v>
      </c>
      <c r="E45" s="1610">
        <v>168650361.91000003</v>
      </c>
      <c r="F45" s="1610">
        <v>5865424.1500000004</v>
      </c>
      <c r="G45" s="1610"/>
      <c r="H45" s="1608"/>
      <c r="I45" s="1609" t="s">
        <v>2093</v>
      </c>
      <c r="J45" s="1610">
        <v>0</v>
      </c>
      <c r="K45" s="1610">
        <v>658778.73</v>
      </c>
      <c r="L45" s="1610"/>
      <c r="M45" s="1610">
        <v>282296.84000006318</v>
      </c>
      <c r="N45" s="1339">
        <f t="shared" si="6"/>
        <v>173574710.48999998</v>
      </c>
      <c r="O45" s="295"/>
    </row>
    <row r="46" spans="1:15" customFormat="1">
      <c r="A46" s="90" t="s">
        <v>2096</v>
      </c>
      <c r="B46" s="174"/>
      <c r="C46" s="65"/>
      <c r="D46" s="175" t="s">
        <v>2238</v>
      </c>
      <c r="E46" s="1795">
        <f t="shared" ref="E46:G46" si="7">SUM(E41:E45)</f>
        <v>179492460.83000001</v>
      </c>
      <c r="F46" s="1795">
        <f t="shared" si="7"/>
        <v>5885075.3000000007</v>
      </c>
      <c r="G46" s="1795">
        <f t="shared" si="7"/>
        <v>0</v>
      </c>
      <c r="H46" s="1795">
        <f>SUM(H41:H45)</f>
        <v>0</v>
      </c>
      <c r="I46" s="1609" t="s">
        <v>2096</v>
      </c>
      <c r="J46" s="1796">
        <f t="shared" ref="J46:M46" si="8">SUM(J41:J45)</f>
        <v>0</v>
      </c>
      <c r="K46" s="1796">
        <f t="shared" si="8"/>
        <v>658778.73</v>
      </c>
      <c r="L46" s="1796">
        <f t="shared" si="8"/>
        <v>0</v>
      </c>
      <c r="M46" s="1796">
        <f t="shared" si="8"/>
        <v>282296.84000006318</v>
      </c>
      <c r="N46" s="565">
        <f>SUM(N41:N45)</f>
        <v>184436460.55999997</v>
      </c>
      <c r="O46" s="295"/>
    </row>
    <row r="47" spans="1:15" customFormat="1">
      <c r="A47" s="96"/>
      <c r="B47" s="65" t="s">
        <v>2239</v>
      </c>
      <c r="C47" s="65"/>
      <c r="D47" s="175"/>
      <c r="E47" s="1797"/>
      <c r="F47" s="1797"/>
      <c r="G47" s="1797"/>
      <c r="H47" s="1798"/>
      <c r="I47" s="1799"/>
      <c r="J47" s="1797"/>
      <c r="K47" s="1797"/>
      <c r="L47" s="1797"/>
      <c r="M47" s="1797"/>
      <c r="N47" s="250"/>
      <c r="O47" s="295"/>
    </row>
    <row r="48" spans="1:15" customFormat="1">
      <c r="A48" s="90" t="s">
        <v>2410</v>
      </c>
      <c r="B48" s="174"/>
      <c r="C48" s="65" t="s">
        <v>1392</v>
      </c>
      <c r="D48" s="175" t="s">
        <v>650</v>
      </c>
      <c r="E48" s="1610">
        <v>541336576.67000008</v>
      </c>
      <c r="F48" s="1610">
        <v>21246597.550000001</v>
      </c>
      <c r="G48" s="1610"/>
      <c r="H48" s="1610"/>
      <c r="I48" s="1609" t="s">
        <v>2410</v>
      </c>
      <c r="J48" s="1610">
        <v>0</v>
      </c>
      <c r="K48" s="1610">
        <v>3568624.65</v>
      </c>
      <c r="L48" s="1610"/>
      <c r="M48" s="1610">
        <v>1287569.4300000668</v>
      </c>
      <c r="N48" s="1339">
        <f t="shared" ref="N48:N68" si="9">+E48+F48+H48-K48-M48</f>
        <v>557726980.13999999</v>
      </c>
      <c r="O48" s="295"/>
    </row>
    <row r="49" spans="1:17" customFormat="1">
      <c r="A49" s="90" t="s">
        <v>2413</v>
      </c>
      <c r="B49" s="174"/>
      <c r="C49" s="65" t="s">
        <v>1393</v>
      </c>
      <c r="D49" s="175" t="s">
        <v>652</v>
      </c>
      <c r="E49" s="1610">
        <v>3552256339.3499999</v>
      </c>
      <c r="F49" s="1610">
        <v>194592197.20999998</v>
      </c>
      <c r="G49" s="1610"/>
      <c r="H49" s="1610"/>
      <c r="I49" s="1609" t="s">
        <v>2413</v>
      </c>
      <c r="J49" s="1610">
        <v>0</v>
      </c>
      <c r="K49" s="1793">
        <v>7639852.9500000002</v>
      </c>
      <c r="L49" s="1610"/>
      <c r="M49" s="1610">
        <v>3550608.3499999046</v>
      </c>
      <c r="N49" s="1339">
        <f t="shared" si="9"/>
        <v>3735658075.2600002</v>
      </c>
      <c r="O49" s="295"/>
      <c r="P49" s="1369"/>
    </row>
    <row r="50" spans="1:17" customFormat="1">
      <c r="A50" s="90" t="s">
        <v>2416</v>
      </c>
      <c r="B50" s="174"/>
      <c r="C50" s="65" t="s">
        <v>1394</v>
      </c>
      <c r="D50" s="175" t="s">
        <v>654</v>
      </c>
      <c r="E50" s="1610">
        <v>1927270660.8200002</v>
      </c>
      <c r="F50" s="1610">
        <v>78894465.11999999</v>
      </c>
      <c r="G50" s="1610"/>
      <c r="H50" s="1610"/>
      <c r="I50" s="1609" t="s">
        <v>2416</v>
      </c>
      <c r="J50" s="1610">
        <v>0</v>
      </c>
      <c r="K50" s="1793">
        <v>5332798.74</v>
      </c>
      <c r="L50" s="1610"/>
      <c r="M50" s="1610">
        <v>1950858.9000003338</v>
      </c>
      <c r="N50" s="1339">
        <f t="shared" si="9"/>
        <v>1998881468.2999997</v>
      </c>
      <c r="O50" s="295"/>
      <c r="P50" s="1593"/>
      <c r="Q50" s="1147"/>
    </row>
    <row r="51" spans="1:17" customFormat="1">
      <c r="A51" s="90" t="s">
        <v>2420</v>
      </c>
      <c r="B51" s="174"/>
      <c r="C51" s="65" t="s">
        <v>1395</v>
      </c>
      <c r="D51" s="175" t="s">
        <v>656</v>
      </c>
      <c r="E51" s="1610">
        <v>699639315.98000002</v>
      </c>
      <c r="F51" s="1610">
        <v>46313877.420000002</v>
      </c>
      <c r="G51" s="1610"/>
      <c r="H51" s="1610"/>
      <c r="I51" s="1609" t="s">
        <v>2420</v>
      </c>
      <c r="J51" s="1610">
        <v>0</v>
      </c>
      <c r="K51" s="1793">
        <v>421918.36</v>
      </c>
      <c r="L51" s="1610"/>
      <c r="M51" s="1610">
        <v>188303.57999992371</v>
      </c>
      <c r="N51" s="1339">
        <f t="shared" si="9"/>
        <v>745342971.46000004</v>
      </c>
      <c r="O51" s="295"/>
      <c r="P51" s="1480"/>
    </row>
    <row r="52" spans="1:17" customFormat="1">
      <c r="A52" s="90" t="s">
        <v>2423</v>
      </c>
      <c r="B52" s="174"/>
      <c r="C52" s="65" t="s">
        <v>1396</v>
      </c>
      <c r="D52" s="175" t="s">
        <v>658</v>
      </c>
      <c r="E52" s="1610">
        <v>5035091.629999999</v>
      </c>
      <c r="F52" s="1610">
        <f>2063.76+1511.31</f>
        <v>3575.07</v>
      </c>
      <c r="G52" s="1610"/>
      <c r="H52" s="1610"/>
      <c r="I52" s="1609">
        <v>35</v>
      </c>
      <c r="J52" s="1610">
        <v>0</v>
      </c>
      <c r="K52" s="1793">
        <v>0</v>
      </c>
      <c r="L52" s="1610"/>
      <c r="M52" s="1610"/>
      <c r="N52" s="1339">
        <f t="shared" si="9"/>
        <v>5038666.6999999993</v>
      </c>
      <c r="O52" s="295"/>
      <c r="P52" s="1369"/>
    </row>
    <row r="53" spans="1:17" customFormat="1">
      <c r="A53" s="90" t="s">
        <v>2426</v>
      </c>
      <c r="B53" s="174"/>
      <c r="C53" s="65" t="s">
        <v>1397</v>
      </c>
      <c r="D53" s="175" t="s">
        <v>660</v>
      </c>
      <c r="E53" s="1610">
        <v>0</v>
      </c>
      <c r="F53" s="1610">
        <v>0</v>
      </c>
      <c r="G53" s="1610"/>
      <c r="H53" s="1610"/>
      <c r="I53" s="1609" t="s">
        <v>2423</v>
      </c>
      <c r="J53" s="1610">
        <v>0</v>
      </c>
      <c r="K53" s="1793">
        <v>0</v>
      </c>
      <c r="L53" s="1610"/>
      <c r="M53" s="1610"/>
      <c r="N53" s="1339">
        <f t="shared" si="9"/>
        <v>0</v>
      </c>
      <c r="O53" s="295"/>
      <c r="P53" s="1369"/>
    </row>
    <row r="54" spans="1:17" customFormat="1">
      <c r="A54" s="90" t="s">
        <v>1849</v>
      </c>
      <c r="B54" s="174"/>
      <c r="C54" s="65" t="s">
        <v>1398</v>
      </c>
      <c r="D54" s="175" t="s">
        <v>662</v>
      </c>
      <c r="E54" s="1610">
        <v>418787952.10000008</v>
      </c>
      <c r="F54" s="1610">
        <v>50971547.430000007</v>
      </c>
      <c r="G54" s="1610"/>
      <c r="H54" s="1610"/>
      <c r="I54" s="1609">
        <v>35</v>
      </c>
      <c r="J54" s="1610">
        <v>0</v>
      </c>
      <c r="K54" s="1793">
        <v>274322.15000000002</v>
      </c>
      <c r="L54" s="1610"/>
      <c r="M54" s="1610">
        <v>553806.00000011921</v>
      </c>
      <c r="N54" s="1339">
        <f t="shared" si="9"/>
        <v>468931371.38</v>
      </c>
      <c r="O54" s="295"/>
      <c r="P54" s="1369"/>
    </row>
    <row r="55" spans="1:17" customFormat="1">
      <c r="A55" s="90" t="s">
        <v>1849</v>
      </c>
      <c r="B55" s="174"/>
      <c r="C55" s="65" t="s">
        <v>1399</v>
      </c>
      <c r="D55" s="175" t="s">
        <v>664</v>
      </c>
      <c r="E55" s="1610">
        <v>0</v>
      </c>
      <c r="F55" s="1610">
        <v>0</v>
      </c>
      <c r="G55" s="1610"/>
      <c r="H55" s="1610"/>
      <c r="I55" s="1609" t="s">
        <v>1849</v>
      </c>
      <c r="J55" s="1610">
        <v>0</v>
      </c>
      <c r="K55" s="1793">
        <v>0</v>
      </c>
      <c r="L55" s="1610"/>
      <c r="M55" s="1610"/>
      <c r="N55" s="1339">
        <f t="shared" si="9"/>
        <v>0</v>
      </c>
      <c r="O55" s="295"/>
      <c r="P55" s="1369"/>
    </row>
    <row r="56" spans="1:17" customFormat="1">
      <c r="A56" s="90" t="s">
        <v>1851</v>
      </c>
      <c r="B56" s="174"/>
      <c r="C56" s="65" t="s">
        <v>1400</v>
      </c>
      <c r="D56" s="175" t="s">
        <v>1401</v>
      </c>
      <c r="E56" s="1610">
        <v>1023831366.5500001</v>
      </c>
      <c r="F56" s="1610">
        <v>42249696.940000005</v>
      </c>
      <c r="G56" s="1610"/>
      <c r="H56" s="1610"/>
      <c r="I56" s="1609" t="s">
        <v>1851</v>
      </c>
      <c r="J56" s="1610">
        <v>0</v>
      </c>
      <c r="K56" s="1793">
        <v>206.35</v>
      </c>
      <c r="L56" s="1610"/>
      <c r="M56" s="1610">
        <v>21.020000100135803</v>
      </c>
      <c r="N56" s="1339">
        <f t="shared" si="9"/>
        <v>1066080836.12</v>
      </c>
      <c r="O56" s="295"/>
      <c r="P56" s="1369"/>
    </row>
    <row r="57" spans="1:17" customFormat="1">
      <c r="A57" s="90" t="s">
        <v>1852</v>
      </c>
      <c r="B57" s="174"/>
      <c r="C57" s="65"/>
      <c r="D57" s="175" t="s">
        <v>2240</v>
      </c>
      <c r="E57" s="1795">
        <f>SUM(E48:E56)</f>
        <v>8168157303.1000004</v>
      </c>
      <c r="F57" s="1795">
        <f t="shared" ref="F57:G57" si="10">SUM(F48:F56)</f>
        <v>434271956.74000001</v>
      </c>
      <c r="G57" s="1795">
        <f t="shared" si="10"/>
        <v>0</v>
      </c>
      <c r="H57" s="1795">
        <f>SUM(H48:H56)</f>
        <v>0</v>
      </c>
      <c r="I57" s="1609" t="s">
        <v>1852</v>
      </c>
      <c r="J57" s="1796">
        <f t="shared" ref="J57:M57" si="11">SUM(J48:J56)</f>
        <v>0</v>
      </c>
      <c r="K57" s="1796">
        <f t="shared" si="11"/>
        <v>17237723.199999999</v>
      </c>
      <c r="L57" s="1796">
        <f t="shared" si="11"/>
        <v>0</v>
      </c>
      <c r="M57" s="1796">
        <f t="shared" si="11"/>
        <v>7531167.2800004482</v>
      </c>
      <c r="N57" s="565">
        <f>SUM(N48:N56)</f>
        <v>8577660369.3599997</v>
      </c>
      <c r="O57" s="295"/>
      <c r="P57" s="1369"/>
    </row>
    <row r="58" spans="1:17" customFormat="1">
      <c r="A58" s="90" t="s">
        <v>1856</v>
      </c>
      <c r="B58" s="174"/>
      <c r="C58" s="65" t="s">
        <v>2241</v>
      </c>
      <c r="D58" s="175" t="s">
        <v>2242</v>
      </c>
      <c r="E58" s="1610">
        <v>0</v>
      </c>
      <c r="F58" s="1610">
        <v>0</v>
      </c>
      <c r="G58" s="1610"/>
      <c r="H58" s="1610"/>
      <c r="I58" s="1609" t="s">
        <v>1856</v>
      </c>
      <c r="J58" s="1610">
        <v>0</v>
      </c>
      <c r="K58" s="1610">
        <v>0</v>
      </c>
      <c r="L58" s="1610"/>
      <c r="M58" s="1610"/>
      <c r="N58" s="1339">
        <f t="shared" si="9"/>
        <v>0</v>
      </c>
      <c r="O58" s="295"/>
      <c r="P58" s="1369"/>
    </row>
    <row r="59" spans="1:17" customFormat="1">
      <c r="A59" s="90" t="s">
        <v>1858</v>
      </c>
      <c r="B59" s="174"/>
      <c r="C59" s="65" t="s">
        <v>2241</v>
      </c>
      <c r="D59" s="175" t="s">
        <v>2242</v>
      </c>
      <c r="E59" s="1610">
        <v>0</v>
      </c>
      <c r="F59" s="1610">
        <v>0</v>
      </c>
      <c r="G59" s="1610"/>
      <c r="H59" s="1610"/>
      <c r="I59" s="1609" t="s">
        <v>1858</v>
      </c>
      <c r="J59" s="1610">
        <v>0</v>
      </c>
      <c r="K59" s="1610">
        <v>0</v>
      </c>
      <c r="L59" s="1610"/>
      <c r="M59" s="1610"/>
      <c r="N59" s="1339">
        <f t="shared" si="9"/>
        <v>0</v>
      </c>
      <c r="O59" s="295"/>
      <c r="P59" s="1369"/>
    </row>
    <row r="60" spans="1:17" customFormat="1">
      <c r="A60" s="90" t="s">
        <v>2439</v>
      </c>
      <c r="B60" s="105"/>
      <c r="C60" s="65" t="s">
        <v>2241</v>
      </c>
      <c r="D60" s="566" t="s">
        <v>2243</v>
      </c>
      <c r="E60" s="1795">
        <f>E26+E39+E46+E57+E58+E59</f>
        <v>18470566374.709999</v>
      </c>
      <c r="F60" s="1795">
        <f t="shared" ref="F60:G60" si="12">F26+F39+F46+F57+F58+F59</f>
        <v>998305019.32999992</v>
      </c>
      <c r="G60" s="1795">
        <f t="shared" si="12"/>
        <v>0</v>
      </c>
      <c r="H60" s="1795">
        <f>H26+H39+H46+H57+H58+H59</f>
        <v>364963.6499996616</v>
      </c>
      <c r="I60" s="1609" t="s">
        <v>2439</v>
      </c>
      <c r="J60" s="1796">
        <f>J26+J39+J46+J57+J58+J59</f>
        <v>0</v>
      </c>
      <c r="K60" s="1796">
        <f>K26+K39+K46+K57+K58+K59</f>
        <v>164587246.86999997</v>
      </c>
      <c r="L60" s="1796">
        <f t="shared" ref="L60:M60" si="13">L26+L39+L46+L57+L58+L59</f>
        <v>0</v>
      </c>
      <c r="M60" s="1796">
        <f t="shared" si="13"/>
        <v>31882572.440000664</v>
      </c>
      <c r="N60" s="565">
        <f>N26+N39+N46+N57+N58+N59</f>
        <v>19272766538.379997</v>
      </c>
      <c r="O60" s="295"/>
      <c r="P60" s="1369"/>
    </row>
    <row r="61" spans="1:17" customFormat="1">
      <c r="A61" s="90" t="s">
        <v>2442</v>
      </c>
      <c r="B61" s="105"/>
      <c r="C61" s="65" t="s">
        <v>2244</v>
      </c>
      <c r="D61" s="175" t="s">
        <v>2245</v>
      </c>
      <c r="E61" s="1610">
        <v>0</v>
      </c>
      <c r="F61" s="1610">
        <v>0</v>
      </c>
      <c r="G61" s="1610"/>
      <c r="H61" s="1610"/>
      <c r="I61" s="1609" t="s">
        <v>2442</v>
      </c>
      <c r="J61" s="1610">
        <v>0</v>
      </c>
      <c r="K61" s="1610">
        <v>0</v>
      </c>
      <c r="L61" s="1610"/>
      <c r="M61" s="1610"/>
      <c r="N61" s="1339">
        <f t="shared" si="9"/>
        <v>0</v>
      </c>
      <c r="O61" s="295"/>
      <c r="P61" s="1369"/>
    </row>
    <row r="62" spans="1:17" customFormat="1">
      <c r="A62" s="90" t="s">
        <v>2444</v>
      </c>
      <c r="B62" s="174"/>
      <c r="C62" s="65" t="s">
        <v>2246</v>
      </c>
      <c r="D62" s="175" t="s">
        <v>2247</v>
      </c>
      <c r="E62" s="1610">
        <v>0</v>
      </c>
      <c r="F62" s="1610">
        <v>0</v>
      </c>
      <c r="G62" s="1610"/>
      <c r="H62" s="1610"/>
      <c r="I62" s="1609" t="s">
        <v>2444</v>
      </c>
      <c r="J62" s="1610">
        <v>0</v>
      </c>
      <c r="K62" s="1610">
        <v>0</v>
      </c>
      <c r="L62" s="1610"/>
      <c r="M62" s="1610"/>
      <c r="N62" s="1339">
        <f t="shared" si="9"/>
        <v>0</v>
      </c>
      <c r="O62" s="295"/>
      <c r="P62" s="1369"/>
    </row>
    <row r="63" spans="1:17" customFormat="1">
      <c r="A63" s="90" t="s">
        <v>2447</v>
      </c>
      <c r="B63" s="174"/>
      <c r="C63" s="65"/>
      <c r="D63" s="566" t="s">
        <v>2248</v>
      </c>
      <c r="E63" s="1795">
        <f>SUM(E60:E62)</f>
        <v>18470566374.709999</v>
      </c>
      <c r="F63" s="1795">
        <f t="shared" ref="F63:G63" si="14">SUM(F60:F62)</f>
        <v>998305019.32999992</v>
      </c>
      <c r="G63" s="1795">
        <f t="shared" si="14"/>
        <v>0</v>
      </c>
      <c r="H63" s="1795">
        <f>SUM(H60:H62)</f>
        <v>364963.6499996616</v>
      </c>
      <c r="I63" s="1609" t="s">
        <v>2447</v>
      </c>
      <c r="J63" s="1796">
        <f t="shared" ref="J63:L63" si="15">SUM(J60:J62)</f>
        <v>0</v>
      </c>
      <c r="K63" s="1796">
        <f>SUM(K60:K62)</f>
        <v>164587246.86999997</v>
      </c>
      <c r="L63" s="1796">
        <f t="shared" si="15"/>
        <v>0</v>
      </c>
      <c r="M63" s="1796">
        <f>SUM(M60:M62)</f>
        <v>31882572.440000664</v>
      </c>
      <c r="N63" s="1359">
        <f>SUM(N60:N62)</f>
        <v>19272766538.379997</v>
      </c>
      <c r="O63" s="295"/>
      <c r="P63" s="1369"/>
    </row>
    <row r="64" spans="1:17" customFormat="1">
      <c r="A64" s="90" t="s">
        <v>2450</v>
      </c>
      <c r="B64" s="174"/>
      <c r="C64" s="65" t="s">
        <v>2249</v>
      </c>
      <c r="D64" s="175" t="s">
        <v>670</v>
      </c>
      <c r="E64" s="1610">
        <v>18802840.350000001</v>
      </c>
      <c r="F64" s="1610">
        <v>1038080.5</v>
      </c>
      <c r="G64" s="1610"/>
      <c r="H64" s="1610"/>
      <c r="I64" s="1609" t="s">
        <v>2450</v>
      </c>
      <c r="J64" s="1610">
        <v>0</v>
      </c>
      <c r="K64" s="1610">
        <v>0</v>
      </c>
      <c r="L64" s="1610"/>
      <c r="M64" s="1610">
        <v>1057069.4100000039</v>
      </c>
      <c r="N64" s="1339">
        <f t="shared" si="9"/>
        <v>18783851.439999998</v>
      </c>
      <c r="O64" s="295"/>
      <c r="P64" s="1369"/>
    </row>
    <row r="65" spans="1:19">
      <c r="A65" s="90" t="s">
        <v>2452</v>
      </c>
      <c r="B65" s="174"/>
      <c r="C65" s="65" t="s">
        <v>2250</v>
      </c>
      <c r="D65" s="175" t="s">
        <v>672</v>
      </c>
      <c r="E65" s="1610">
        <v>120743944.56</v>
      </c>
      <c r="F65" s="1610">
        <v>17676466.829999998</v>
      </c>
      <c r="G65" s="1610"/>
      <c r="H65" s="1608">
        <v>1003344.3700000346</v>
      </c>
      <c r="I65" s="1609" t="s">
        <v>2452</v>
      </c>
      <c r="J65" s="1610">
        <v>0</v>
      </c>
      <c r="K65" s="1610">
        <v>1911221.43</v>
      </c>
      <c r="L65" s="1610"/>
      <c r="M65" s="1610"/>
      <c r="N65" s="1339">
        <f t="shared" si="9"/>
        <v>137512534.33000001</v>
      </c>
      <c r="O65" s="295"/>
      <c r="R65"/>
    </row>
    <row r="66" spans="1:19">
      <c r="A66" s="90" t="s">
        <v>1575</v>
      </c>
      <c r="B66" s="174"/>
      <c r="C66" s="65"/>
      <c r="D66" s="175" t="s">
        <v>2251</v>
      </c>
      <c r="E66" s="1795">
        <f t="shared" ref="E66:G66" si="16">E64+E65</f>
        <v>139546784.91</v>
      </c>
      <c r="F66" s="1795">
        <f t="shared" si="16"/>
        <v>18714547.329999998</v>
      </c>
      <c r="G66" s="1795">
        <f t="shared" si="16"/>
        <v>0</v>
      </c>
      <c r="H66" s="1795">
        <f>H64+H65</f>
        <v>1003344.3700000346</v>
      </c>
      <c r="I66" s="1609" t="s">
        <v>1575</v>
      </c>
      <c r="J66" s="1796">
        <f t="shared" ref="J66:M66" si="17">J64+J65</f>
        <v>0</v>
      </c>
      <c r="K66" s="1796">
        <f>K64+K65</f>
        <v>1911221.43</v>
      </c>
      <c r="L66" s="1796">
        <f t="shared" si="17"/>
        <v>0</v>
      </c>
      <c r="M66" s="1796">
        <f t="shared" si="17"/>
        <v>1057069.4100000039</v>
      </c>
      <c r="N66" s="1359">
        <f>N64+N65</f>
        <v>156296385.77000001</v>
      </c>
      <c r="O66" s="295"/>
      <c r="R66"/>
    </row>
    <row r="67" spans="1:19">
      <c r="A67" s="90" t="s">
        <v>786</v>
      </c>
      <c r="B67" s="174"/>
      <c r="C67" s="65" t="s">
        <v>2252</v>
      </c>
      <c r="D67" s="175" t="s">
        <v>2253</v>
      </c>
      <c r="E67" s="1610">
        <v>801425200.98000002</v>
      </c>
      <c r="F67" s="1610">
        <v>17482296.140000001</v>
      </c>
      <c r="G67" s="1610"/>
      <c r="H67" s="1610"/>
      <c r="I67" s="1609" t="s">
        <v>786</v>
      </c>
      <c r="J67" s="1610">
        <v>0</v>
      </c>
      <c r="K67" s="1610">
        <v>0</v>
      </c>
      <c r="L67" s="1610"/>
      <c r="M67" s="1610">
        <v>1498.1699999570847</v>
      </c>
      <c r="N67" s="1339">
        <f t="shared" si="9"/>
        <v>818905998.95000005</v>
      </c>
      <c r="O67" s="295"/>
      <c r="R67"/>
    </row>
    <row r="68" spans="1:19">
      <c r="A68" s="90" t="s">
        <v>2134</v>
      </c>
      <c r="B68" s="105"/>
      <c r="C68" s="105" t="s">
        <v>2254</v>
      </c>
      <c r="D68" s="175" t="s">
        <v>2255</v>
      </c>
      <c r="E68" s="1610">
        <v>0</v>
      </c>
      <c r="F68" s="1610">
        <v>0</v>
      </c>
      <c r="G68" s="1610"/>
      <c r="H68" s="1610"/>
      <c r="I68" s="1609" t="s">
        <v>2134</v>
      </c>
      <c r="J68" s="1610">
        <v>0</v>
      </c>
      <c r="K68" s="1610">
        <v>0</v>
      </c>
      <c r="L68" s="1610"/>
      <c r="M68" s="1610"/>
      <c r="N68" s="1339">
        <f t="shared" si="9"/>
        <v>0</v>
      </c>
      <c r="O68" s="295"/>
      <c r="R68"/>
    </row>
    <row r="69" spans="1:19">
      <c r="A69" s="90" t="s">
        <v>1580</v>
      </c>
      <c r="B69" s="174"/>
      <c r="C69" s="65"/>
      <c r="D69" s="566" t="s">
        <v>2256</v>
      </c>
      <c r="E69" s="1795">
        <f>E66+E67+E68</f>
        <v>940971985.88999999</v>
      </c>
      <c r="F69" s="1796">
        <f>SUM(F66:F68)</f>
        <v>36196843.469999999</v>
      </c>
      <c r="G69" s="1796"/>
      <c r="H69" s="1795">
        <f>SUM(H66:H68)</f>
        <v>1003344.3700000346</v>
      </c>
      <c r="I69" s="1609" t="s">
        <v>1580</v>
      </c>
      <c r="J69" s="1796">
        <f>SUM(J66:J68)</f>
        <v>0</v>
      </c>
      <c r="K69" s="1796">
        <f>SUM(K66:K68)</f>
        <v>1911221.43</v>
      </c>
      <c r="L69" s="1796"/>
      <c r="M69" s="1796">
        <f>SUM(M66:M68)</f>
        <v>1058567.579999961</v>
      </c>
      <c r="N69" s="565">
        <f>SUM(N66:N68)</f>
        <v>975202384.72000003</v>
      </c>
      <c r="O69" s="295"/>
      <c r="R69"/>
    </row>
    <row r="70" spans="1:19" ht="15.75" thickBot="1">
      <c r="A70" s="286" t="s">
        <v>1582</v>
      </c>
      <c r="B70" s="567"/>
      <c r="C70" s="101" t="s">
        <v>2257</v>
      </c>
      <c r="D70" s="287"/>
      <c r="E70" s="1801">
        <f>E63+E69</f>
        <v>19411538360.599998</v>
      </c>
      <c r="F70" s="1801">
        <f>F69+F63</f>
        <v>1034501862.8</v>
      </c>
      <c r="G70" s="1801">
        <f t="shared" ref="G70:H70" si="18">G69+G63</f>
        <v>0</v>
      </c>
      <c r="H70" s="1801">
        <f t="shared" si="18"/>
        <v>1368308.0199996962</v>
      </c>
      <c r="I70" s="1802" t="s">
        <v>1582</v>
      </c>
      <c r="J70" s="1801">
        <f>J63+J69</f>
        <v>0</v>
      </c>
      <c r="K70" s="1801">
        <f>K69+K63</f>
        <v>166498468.29999998</v>
      </c>
      <c r="L70" s="1801">
        <f t="shared" ref="L70" si="19">L69+L63</f>
        <v>0</v>
      </c>
      <c r="M70" s="1801">
        <f>M69+M63</f>
        <v>32941140.020000625</v>
      </c>
      <c r="N70" s="524">
        <f>N63+N69</f>
        <v>20247968923.099998</v>
      </c>
      <c r="O70" s="295"/>
      <c r="R70"/>
    </row>
    <row r="71" spans="1:19">
      <c r="A71" s="162" t="s">
        <v>1285</v>
      </c>
      <c r="B71" s="65"/>
      <c r="C71" s="65"/>
      <c r="D71" s="65"/>
      <c r="E71" s="65"/>
      <c r="F71" s="65"/>
      <c r="G71" s="65"/>
      <c r="H71" s="65"/>
      <c r="I71" s="65"/>
      <c r="J71" s="65"/>
      <c r="K71" s="65"/>
      <c r="L71" s="65"/>
      <c r="M71" s="65"/>
      <c r="N71" s="568" t="s">
        <v>1285</v>
      </c>
      <c r="O71" s="65"/>
      <c r="R71"/>
    </row>
    <row r="72" spans="1:19">
      <c r="A72" s="132">
        <v>32</v>
      </c>
      <c r="B72" s="132"/>
      <c r="C72" s="132"/>
      <c r="D72" s="132"/>
      <c r="E72" s="132"/>
      <c r="F72" s="132"/>
      <c r="G72" s="132"/>
      <c r="H72" s="132"/>
      <c r="I72" s="132">
        <v>33</v>
      </c>
      <c r="J72" s="132"/>
      <c r="K72" s="132"/>
      <c r="L72" s="132"/>
      <c r="M72" s="132"/>
      <c r="N72" s="132"/>
      <c r="O72" s="65"/>
      <c r="R72"/>
    </row>
    <row r="73" spans="1:19">
      <c r="E73" s="1370"/>
      <c r="F73" s="1482"/>
      <c r="H73" s="1628"/>
      <c r="R73"/>
    </row>
    <row r="74" spans="1:19">
      <c r="D74" s="130"/>
      <c r="E74" s="1629"/>
      <c r="F74" s="1369"/>
      <c r="G74" s="1369"/>
      <c r="H74" s="1482"/>
      <c r="N74" s="130"/>
      <c r="O74" s="130"/>
      <c r="P74" s="1592"/>
      <c r="R74"/>
    </row>
    <row r="75" spans="1:19">
      <c r="E75" s="1629"/>
      <c r="F75" s="1369"/>
      <c r="G75" s="1369"/>
      <c r="H75" s="1482"/>
      <c r="J75" s="130"/>
      <c r="N75" s="1369"/>
      <c r="O75" s="1483"/>
      <c r="R75"/>
    </row>
    <row r="76" spans="1:19">
      <c r="E76" s="1629"/>
      <c r="F76" s="1369"/>
      <c r="G76" s="1369"/>
      <c r="H76" s="1482"/>
      <c r="J76" s="130"/>
      <c r="N76" s="1369"/>
      <c r="O76" s="1361"/>
      <c r="R76"/>
    </row>
    <row r="77" spans="1:19">
      <c r="E77" s="1630"/>
      <c r="F77" s="1369"/>
      <c r="G77" s="1369"/>
      <c r="H77" s="1482"/>
      <c r="J77" s="130"/>
      <c r="N77" s="1369"/>
      <c r="O77" s="1483"/>
      <c r="R77"/>
    </row>
    <row r="78" spans="1:19">
      <c r="E78" s="1368"/>
      <c r="F78" s="1369"/>
      <c r="G78" s="1367"/>
      <c r="H78" s="1482"/>
      <c r="J78" s="1026"/>
      <c r="K78" s="1147"/>
      <c r="N78" s="1369"/>
      <c r="O78" s="1483"/>
      <c r="R78"/>
    </row>
    <row r="79" spans="1:19" ht="17.25">
      <c r="E79" s="1368"/>
      <c r="F79" s="1369"/>
      <c r="G79" s="1803"/>
      <c r="H79" s="1482"/>
      <c r="J79" s="1026"/>
      <c r="K79" s="1147"/>
      <c r="N79" s="1369"/>
      <c r="O79" s="1483"/>
      <c r="R79"/>
      <c r="S79" s="1370"/>
    </row>
    <row r="80" spans="1:19">
      <c r="F80" s="1367"/>
      <c r="G80" s="1367"/>
      <c r="H80" s="1482"/>
      <c r="J80" s="1026"/>
      <c r="K80" s="1147"/>
      <c r="P80"/>
      <c r="Q80" s="1367"/>
      <c r="R80" s="1367"/>
      <c r="S80" s="1367"/>
    </row>
    <row r="81" spans="6:19">
      <c r="F81" s="1367"/>
      <c r="G81" s="1367"/>
      <c r="H81" s="1482"/>
      <c r="J81" s="1026"/>
      <c r="K81" s="1147"/>
      <c r="P81"/>
      <c r="Q81" s="1367"/>
      <c r="R81" s="1367"/>
      <c r="S81" s="1367"/>
    </row>
    <row r="82" spans="6:19">
      <c r="F82" s="1367"/>
      <c r="G82" s="1367"/>
      <c r="H82" s="1482"/>
      <c r="J82" s="1026"/>
      <c r="K82" s="1147"/>
      <c r="P82"/>
      <c r="Q82" s="1367"/>
      <c r="R82" s="1367"/>
      <c r="S82" s="1367"/>
    </row>
    <row r="83" spans="6:19">
      <c r="F83" s="1367"/>
      <c r="G83" s="1367"/>
      <c r="H83" s="1482"/>
      <c r="J83" s="1026"/>
      <c r="K83" s="1147"/>
      <c r="P83"/>
      <c r="Q83" s="1367"/>
      <c r="R83" s="1367"/>
      <c r="S83" s="1367"/>
    </row>
    <row r="84" spans="6:19">
      <c r="F84" s="1367"/>
      <c r="G84" s="1367"/>
      <c r="H84" s="1482"/>
      <c r="J84" s="1026"/>
      <c r="K84" s="1147"/>
      <c r="P84"/>
      <c r="Q84" s="1367"/>
      <c r="R84" s="1367"/>
      <c r="S84" s="1367"/>
    </row>
    <row r="85" spans="6:19">
      <c r="F85" s="1367"/>
      <c r="G85" s="1367"/>
      <c r="H85" s="1482"/>
      <c r="J85" s="1026"/>
      <c r="K85" s="1147"/>
      <c r="P85"/>
      <c r="Q85" s="1367"/>
      <c r="R85" s="1367"/>
      <c r="S85" s="1367"/>
    </row>
    <row r="86" spans="6:19">
      <c r="F86" s="1367"/>
      <c r="G86" s="1367"/>
      <c r="H86" s="1482"/>
      <c r="J86" s="1026"/>
      <c r="K86" s="1147"/>
      <c r="P86"/>
      <c r="Q86" s="1367"/>
      <c r="R86" s="1367"/>
      <c r="S86" s="1367"/>
    </row>
    <row r="87" spans="6:19">
      <c r="F87" s="1367"/>
      <c r="G87" s="1367"/>
      <c r="H87" s="1482"/>
      <c r="J87" s="1026"/>
      <c r="K87" s="1147"/>
      <c r="P87"/>
      <c r="Q87" s="1367"/>
      <c r="R87" s="1367"/>
      <c r="S87" s="1367"/>
    </row>
    <row r="88" spans="6:19">
      <c r="F88" s="1367"/>
      <c r="G88" s="1367"/>
      <c r="H88" s="1482"/>
      <c r="J88" s="1026"/>
      <c r="K88" s="1147"/>
      <c r="P88"/>
      <c r="Q88" s="1367"/>
      <c r="R88" s="1367"/>
      <c r="S88" s="1367"/>
    </row>
    <row r="89" spans="6:19">
      <c r="F89" s="1367"/>
      <c r="G89" s="1367"/>
      <c r="H89" s="1482"/>
      <c r="J89" s="1026"/>
      <c r="K89" s="1147"/>
      <c r="P89"/>
      <c r="Q89" s="1367"/>
      <c r="R89" s="1367"/>
      <c r="S89" s="1367"/>
    </row>
    <row r="90" spans="6:19">
      <c r="F90" s="1367"/>
      <c r="G90" s="1367"/>
      <c r="H90" s="1482"/>
      <c r="J90" s="1026"/>
      <c r="K90" s="1147"/>
      <c r="P90"/>
      <c r="Q90" s="1367"/>
      <c r="R90" s="1367"/>
      <c r="S90" s="1367"/>
    </row>
    <row r="91" spans="6:19">
      <c r="F91" s="1367"/>
      <c r="G91" s="1367"/>
      <c r="H91" s="1482"/>
      <c r="J91" s="1026"/>
      <c r="K91" s="1147"/>
      <c r="P91"/>
      <c r="Q91" s="1367"/>
      <c r="R91" s="1367"/>
      <c r="S91" s="1367"/>
    </row>
    <row r="92" spans="6:19">
      <c r="F92" s="1367"/>
      <c r="G92" s="1367"/>
      <c r="H92" s="1482"/>
      <c r="J92" s="1026"/>
      <c r="K92" s="1147"/>
      <c r="P92"/>
      <c r="Q92" s="1367"/>
      <c r="R92" s="1367"/>
      <c r="S92" s="1367"/>
    </row>
    <row r="93" spans="6:19">
      <c r="F93" s="1367"/>
      <c r="G93" s="1367"/>
      <c r="H93" s="1482"/>
      <c r="J93" s="1026"/>
      <c r="K93" s="1147"/>
      <c r="P93"/>
      <c r="Q93" s="1367"/>
      <c r="R93" s="1367"/>
      <c r="S93" s="1367"/>
    </row>
    <row r="94" spans="6:19">
      <c r="F94" s="1367"/>
      <c r="G94" s="1367"/>
      <c r="H94" s="1482"/>
      <c r="J94" s="1026"/>
      <c r="K94" s="1147"/>
      <c r="P94"/>
      <c r="Q94" s="1367"/>
      <c r="R94" s="1367"/>
      <c r="S94" s="1367"/>
    </row>
    <row r="95" spans="6:19">
      <c r="F95" s="1367"/>
      <c r="G95" s="1367"/>
      <c r="H95" s="1482"/>
      <c r="J95" s="1026"/>
      <c r="K95" s="1147"/>
      <c r="P95"/>
      <c r="Q95" s="1367"/>
      <c r="R95" s="1367"/>
      <c r="S95" s="1367"/>
    </row>
    <row r="96" spans="6:19">
      <c r="F96" s="1367"/>
      <c r="G96" s="1367"/>
      <c r="H96" s="1482"/>
      <c r="J96" s="1026"/>
      <c r="K96" s="1147"/>
      <c r="P96"/>
      <c r="Q96" s="1367"/>
      <c r="R96" s="1367"/>
      <c r="S96" s="1367"/>
    </row>
    <row r="97" spans="6:19">
      <c r="F97" s="1367"/>
      <c r="G97" s="1367"/>
      <c r="H97" s="1482"/>
      <c r="J97" s="1026"/>
      <c r="K97" s="1147"/>
      <c r="P97"/>
      <c r="Q97" s="1367"/>
      <c r="R97" s="1367"/>
      <c r="S97" s="1367"/>
    </row>
    <row r="98" spans="6:19">
      <c r="F98" s="1367"/>
      <c r="G98" s="1367"/>
      <c r="H98" s="1482"/>
      <c r="J98" s="1026"/>
      <c r="K98" s="1147"/>
      <c r="P98"/>
      <c r="Q98" s="1367"/>
      <c r="R98" s="1367"/>
      <c r="S98" s="1367"/>
    </row>
    <row r="99" spans="6:19">
      <c r="F99" s="1367"/>
      <c r="G99" s="1367"/>
      <c r="H99" s="1482"/>
      <c r="J99" s="1026"/>
      <c r="K99" s="1147"/>
      <c r="P99"/>
      <c r="Q99" s="1367"/>
      <c r="R99" s="1367"/>
      <c r="S99" s="1367"/>
    </row>
    <row r="100" spans="6:19">
      <c r="F100" s="1367"/>
      <c r="G100" s="1367"/>
      <c r="H100" s="1482"/>
      <c r="J100" s="1026"/>
      <c r="K100" s="1147"/>
      <c r="P100"/>
      <c r="Q100" s="1367"/>
      <c r="R100" s="1367"/>
      <c r="S100" s="1367"/>
    </row>
    <row r="101" spans="6:19">
      <c r="F101" s="1367"/>
      <c r="G101" s="1367"/>
      <c r="H101" s="1482"/>
      <c r="J101" s="1026"/>
      <c r="K101" s="1147"/>
      <c r="P101"/>
      <c r="Q101" s="1367"/>
      <c r="R101" s="1367"/>
      <c r="S101" s="1367"/>
    </row>
    <row r="102" spans="6:19">
      <c r="F102" s="1367"/>
      <c r="G102" s="1367"/>
      <c r="H102" s="1482"/>
      <c r="J102" s="1026"/>
      <c r="K102" s="1147"/>
      <c r="P102"/>
      <c r="Q102" s="1367"/>
      <c r="R102" s="1367"/>
      <c r="S102" s="1367"/>
    </row>
    <row r="103" spans="6:19">
      <c r="F103" s="1367"/>
      <c r="G103" s="1367"/>
      <c r="H103" s="1482"/>
      <c r="J103" s="1026"/>
      <c r="K103" s="1147"/>
      <c r="P103"/>
      <c r="Q103" s="1367"/>
      <c r="R103" s="1367"/>
      <c r="S103" s="1367"/>
    </row>
    <row r="104" spans="6:19">
      <c r="F104" s="1367"/>
      <c r="G104" s="1367"/>
      <c r="H104" s="1482"/>
      <c r="J104" s="1026"/>
      <c r="K104" s="1147"/>
      <c r="P104"/>
      <c r="Q104" s="1367"/>
      <c r="R104" s="1367"/>
      <c r="S104" s="1367"/>
    </row>
    <row r="105" spans="6:19">
      <c r="F105" s="1367"/>
      <c r="G105" s="1367"/>
      <c r="H105" s="1482"/>
      <c r="J105" s="1026"/>
      <c r="K105" s="1147"/>
      <c r="P105"/>
      <c r="Q105" s="1367"/>
      <c r="R105" s="1367"/>
      <c r="S105" s="1367"/>
    </row>
    <row r="106" spans="6:19">
      <c r="F106" s="1367"/>
      <c r="G106" s="1367"/>
      <c r="H106" s="1482"/>
      <c r="J106" s="1026"/>
      <c r="K106" s="1147"/>
      <c r="P106"/>
      <c r="Q106" s="1367"/>
      <c r="R106" s="1367"/>
      <c r="S106" s="1367"/>
    </row>
    <row r="107" spans="6:19">
      <c r="F107" s="1367"/>
      <c r="G107" s="1367"/>
      <c r="H107" s="1482"/>
      <c r="J107" s="1026"/>
      <c r="K107" s="1147"/>
      <c r="P107"/>
      <c r="Q107" s="1367"/>
      <c r="R107" s="1367"/>
      <c r="S107" s="1367"/>
    </row>
    <row r="108" spans="6:19">
      <c r="F108" s="1367"/>
      <c r="G108" s="1367"/>
      <c r="H108" s="1482"/>
      <c r="J108" s="1026"/>
      <c r="K108" s="1147"/>
      <c r="P108"/>
      <c r="Q108" s="1367"/>
      <c r="R108" s="1367"/>
      <c r="S108" s="1367"/>
    </row>
    <row r="109" spans="6:19">
      <c r="F109" s="1367"/>
      <c r="G109" s="1367"/>
      <c r="H109" s="1482"/>
      <c r="J109" s="1026"/>
      <c r="K109" s="1147"/>
      <c r="P109"/>
      <c r="Q109" s="1367"/>
      <c r="R109" s="1367"/>
      <c r="S109" s="1367"/>
    </row>
    <row r="110" spans="6:19">
      <c r="F110" s="1367"/>
      <c r="G110" s="1367"/>
      <c r="H110" s="1482"/>
      <c r="J110" s="1026"/>
      <c r="K110" s="1147"/>
      <c r="P110"/>
      <c r="Q110" s="1367"/>
      <c r="R110" s="1367"/>
      <c r="S110" s="1367"/>
    </row>
    <row r="111" spans="6:19">
      <c r="F111" s="1367"/>
      <c r="G111" s="1367"/>
      <c r="H111" s="1482"/>
      <c r="J111" s="1026"/>
      <c r="K111" s="1147"/>
      <c r="P111"/>
      <c r="Q111" s="1367"/>
      <c r="R111" s="1367"/>
      <c r="S111" s="1367"/>
    </row>
    <row r="112" spans="6:19">
      <c r="F112" s="1367"/>
      <c r="G112" s="1367"/>
      <c r="H112" s="1482"/>
      <c r="J112" s="1026"/>
      <c r="K112" s="1147"/>
      <c r="P112"/>
      <c r="Q112" s="1367"/>
      <c r="R112" s="1367"/>
      <c r="S112" s="1367"/>
    </row>
    <row r="113" spans="6:20">
      <c r="F113" s="1367"/>
      <c r="G113" s="1367"/>
      <c r="H113" s="1482"/>
      <c r="J113" s="1026"/>
      <c r="K113" s="1147"/>
      <c r="P113"/>
      <c r="Q113" s="1367"/>
      <c r="R113" s="1367"/>
      <c r="S113" s="1367"/>
    </row>
    <row r="114" spans="6:20">
      <c r="F114" s="1367"/>
      <c r="G114" s="1367"/>
      <c r="H114" s="1482"/>
      <c r="J114" s="1026"/>
      <c r="K114" s="1147"/>
      <c r="P114"/>
      <c r="Q114" s="1367"/>
      <c r="R114" s="1367"/>
      <c r="S114" s="1367"/>
    </row>
    <row r="115" spans="6:20">
      <c r="F115" s="1367"/>
      <c r="G115" s="1367"/>
      <c r="H115" s="1482"/>
      <c r="J115" s="1026"/>
      <c r="K115" s="1147"/>
      <c r="P115"/>
      <c r="Q115" s="1367"/>
      <c r="R115" s="1367"/>
      <c r="S115" s="1367"/>
    </row>
    <row r="116" spans="6:20">
      <c r="F116" s="1367"/>
      <c r="G116" s="1367"/>
      <c r="H116" s="1482"/>
      <c r="J116" s="1026"/>
      <c r="K116" s="1147"/>
      <c r="P116"/>
      <c r="Q116" s="1367"/>
      <c r="R116" s="1367"/>
      <c r="S116" s="1367"/>
    </row>
    <row r="117" spans="6:20">
      <c r="F117" s="1367"/>
      <c r="G117" s="1367"/>
      <c r="H117" s="1482"/>
      <c r="J117" s="1026"/>
      <c r="K117" s="1147"/>
      <c r="P117"/>
      <c r="Q117" s="1367"/>
      <c r="R117" s="1367"/>
      <c r="S117" s="1367"/>
    </row>
    <row r="118" spans="6:20">
      <c r="F118" s="1367"/>
      <c r="G118" s="1367"/>
      <c r="H118" s="1482"/>
      <c r="J118" s="1026"/>
      <c r="K118" s="1147"/>
      <c r="P118"/>
      <c r="Q118" s="1367"/>
      <c r="R118" s="1367"/>
      <c r="S118" s="1367"/>
    </row>
    <row r="119" spans="6:20">
      <c r="F119" s="1367"/>
      <c r="G119" s="1367"/>
      <c r="H119" s="1482"/>
      <c r="J119" s="1026"/>
      <c r="K119" s="1147"/>
      <c r="P119"/>
      <c r="Q119" s="1367"/>
      <c r="R119" s="1367"/>
      <c r="S119" s="1367"/>
    </row>
    <row r="120" spans="6:20">
      <c r="F120" s="1367"/>
      <c r="G120" s="1367"/>
      <c r="H120" s="1367"/>
      <c r="J120" s="1026"/>
      <c r="K120" s="1147"/>
      <c r="P120"/>
      <c r="Q120" s="1367"/>
      <c r="R120" s="1367"/>
      <c r="S120" s="1367"/>
    </row>
    <row r="121" spans="6:20">
      <c r="F121" s="1367"/>
      <c r="G121" s="1367"/>
      <c r="H121" s="1367"/>
      <c r="J121" s="1026"/>
      <c r="K121" s="1147"/>
      <c r="P121"/>
      <c r="Q121" s="1367"/>
      <c r="R121" s="1367"/>
      <c r="S121" s="1367"/>
      <c r="T121" s="1367"/>
    </row>
    <row r="122" spans="6:20">
      <c r="F122" s="1367"/>
      <c r="G122" s="1367"/>
      <c r="H122" s="1367"/>
      <c r="J122" s="1026"/>
      <c r="K122" s="1147"/>
      <c r="P122"/>
      <c r="Q122" s="1367"/>
      <c r="R122" s="1367"/>
      <c r="S122" s="1367"/>
    </row>
    <row r="123" spans="6:20">
      <c r="F123" s="1367"/>
      <c r="G123" s="1367"/>
      <c r="H123" s="1367"/>
      <c r="J123" s="1026"/>
      <c r="K123" s="1147"/>
      <c r="P123"/>
      <c r="Q123" s="1367"/>
      <c r="R123" s="1367"/>
      <c r="S123" s="1367"/>
    </row>
    <row r="124" spans="6:20">
      <c r="F124" s="1367"/>
      <c r="G124" s="1367"/>
      <c r="H124" s="1367"/>
      <c r="J124" s="1026"/>
      <c r="K124" s="1147"/>
      <c r="P124"/>
      <c r="Q124" s="1367"/>
      <c r="R124" s="1367"/>
      <c r="S124" s="1367"/>
      <c r="T124" s="1367"/>
    </row>
    <row r="125" spans="6:20">
      <c r="F125" s="1367"/>
      <c r="G125" s="1367"/>
      <c r="H125" s="1367"/>
      <c r="J125" s="1026"/>
      <c r="K125" s="1147"/>
      <c r="N125" s="1369"/>
      <c r="O125" s="1483"/>
      <c r="R125"/>
      <c r="S125" s="1369"/>
      <c r="T125" s="1369"/>
    </row>
    <row r="126" spans="6:20">
      <c r="F126" s="1367"/>
      <c r="G126" s="1367"/>
      <c r="H126" s="1367"/>
      <c r="J126" s="1026"/>
      <c r="K126" s="1147"/>
      <c r="N126" s="1369"/>
      <c r="O126" s="1483"/>
      <c r="R126"/>
    </row>
    <row r="127" spans="6:20">
      <c r="F127" s="1367"/>
      <c r="G127" s="1367"/>
      <c r="H127" s="1367"/>
      <c r="J127" s="1026"/>
      <c r="K127" s="1147"/>
      <c r="P127"/>
      <c r="Q127" s="1367"/>
      <c r="R127" s="1367"/>
      <c r="S127" s="1367"/>
    </row>
    <row r="128" spans="6:20">
      <c r="F128" s="1367"/>
      <c r="G128" s="1367"/>
      <c r="H128" s="1367"/>
      <c r="J128" s="1026"/>
      <c r="K128" s="1147"/>
      <c r="P128"/>
      <c r="Q128" s="1367"/>
      <c r="R128" s="1367"/>
      <c r="S128" s="1367"/>
    </row>
    <row r="129" spans="5:19">
      <c r="F129" s="1367"/>
      <c r="G129" s="1367"/>
      <c r="H129" s="1367"/>
      <c r="J129" s="1026"/>
      <c r="K129" s="1147"/>
      <c r="P129"/>
      <c r="Q129" s="1367"/>
      <c r="R129" s="1367"/>
      <c r="S129" s="1367"/>
    </row>
    <row r="130" spans="5:19">
      <c r="E130" s="1368"/>
      <c r="F130" s="1369"/>
      <c r="G130" s="1367"/>
      <c r="H130" s="1367"/>
      <c r="J130" s="1026"/>
      <c r="K130" s="1147"/>
      <c r="P130"/>
      <c r="Q130" s="1367"/>
      <c r="R130" s="1367"/>
      <c r="S130" s="1367"/>
    </row>
    <row r="131" spans="5:19">
      <c r="E131" s="1368"/>
      <c r="F131" s="1369"/>
      <c r="G131" s="1367"/>
      <c r="H131" s="1367"/>
      <c r="J131" s="1026"/>
      <c r="K131" s="1147"/>
      <c r="P131"/>
      <c r="Q131" s="1367"/>
      <c r="R131" s="1367"/>
      <c r="S131" s="1367"/>
    </row>
    <row r="132" spans="5:19">
      <c r="E132" s="1368"/>
      <c r="F132" s="1369"/>
      <c r="G132" s="1367"/>
      <c r="H132" s="1367"/>
      <c r="J132" s="1026"/>
      <c r="K132" s="1147"/>
      <c r="P132"/>
      <c r="Q132" s="1367"/>
      <c r="R132" s="1367"/>
      <c r="S132" s="1367"/>
    </row>
    <row r="133" spans="5:19">
      <c r="E133" s="1368"/>
      <c r="F133" s="1369"/>
      <c r="G133" s="1367"/>
      <c r="H133" s="1367"/>
      <c r="J133" s="1026"/>
      <c r="K133" s="1147"/>
      <c r="P133"/>
      <c r="Q133" s="1367"/>
      <c r="R133" s="1367"/>
      <c r="S133" s="1367"/>
    </row>
    <row r="134" spans="5:19">
      <c r="E134" s="1368"/>
      <c r="F134" s="1369"/>
      <c r="G134" s="1367"/>
      <c r="H134" s="1367"/>
      <c r="J134" s="1026"/>
      <c r="K134" s="1147"/>
      <c r="S134" s="1367"/>
    </row>
    <row r="135" spans="5:19">
      <c r="E135" s="1368"/>
      <c r="F135" s="1369"/>
      <c r="G135" s="1367"/>
      <c r="H135" s="1367"/>
      <c r="J135" s="1026"/>
      <c r="K135" s="1147"/>
    </row>
    <row r="136" spans="5:19">
      <c r="E136" s="1368"/>
      <c r="F136" s="1369"/>
      <c r="G136" s="1367"/>
      <c r="H136" s="1367"/>
      <c r="J136" s="1026"/>
      <c r="K136" s="1147"/>
      <c r="P136"/>
      <c r="Q136" s="1367"/>
      <c r="R136" s="1367"/>
      <c r="S136" s="1367"/>
    </row>
    <row r="137" spans="5:19">
      <c r="E137" s="1368"/>
      <c r="F137" s="1369"/>
      <c r="G137" s="1367"/>
      <c r="H137" s="1367"/>
      <c r="J137" s="1026"/>
      <c r="K137" s="1147"/>
      <c r="P137"/>
      <c r="Q137" s="1367"/>
      <c r="R137" s="1367"/>
      <c r="S137" s="1367"/>
    </row>
    <row r="138" spans="5:19">
      <c r="E138" s="1368"/>
      <c r="F138" s="1369"/>
      <c r="G138" s="1367"/>
      <c r="H138" s="1367"/>
      <c r="J138" s="1026"/>
      <c r="K138" s="1147"/>
      <c r="S138" s="1367"/>
    </row>
    <row r="139" spans="5:19">
      <c r="E139" s="1368"/>
      <c r="F139" s="1369"/>
      <c r="G139" s="1367"/>
      <c r="H139" s="1367"/>
      <c r="J139" s="1026"/>
      <c r="K139" s="1147"/>
    </row>
    <row r="140" spans="5:19">
      <c r="E140" s="1368"/>
      <c r="F140" s="1369"/>
      <c r="G140" s="1367"/>
      <c r="H140" s="1367"/>
      <c r="J140" s="1026"/>
      <c r="K140" s="1147"/>
    </row>
    <row r="141" spans="5:19">
      <c r="E141" s="1368"/>
      <c r="F141" s="1369"/>
      <c r="G141" s="1367"/>
      <c r="H141" s="1367"/>
      <c r="J141" s="1026"/>
      <c r="K141" s="1147"/>
      <c r="N141" s="1369"/>
      <c r="O141" s="1483"/>
      <c r="R141"/>
      <c r="S141" s="1367"/>
    </row>
    <row r="142" spans="5:19">
      <c r="E142" s="1368"/>
      <c r="F142" s="1369"/>
      <c r="G142" s="1367"/>
      <c r="H142" s="1367"/>
      <c r="J142" s="1026"/>
      <c r="K142" s="1147"/>
      <c r="N142" s="1369"/>
      <c r="O142" s="1483"/>
      <c r="R142"/>
    </row>
    <row r="143" spans="5:19">
      <c r="E143" s="1368"/>
      <c r="F143" s="1369"/>
      <c r="G143" s="1367"/>
      <c r="H143" s="1367"/>
      <c r="J143" s="1026"/>
      <c r="K143" s="1147"/>
      <c r="N143" s="1369"/>
      <c r="O143" s="1483"/>
      <c r="R143"/>
    </row>
    <row r="144" spans="5:19">
      <c r="E144" s="1368"/>
      <c r="F144" s="1369"/>
      <c r="G144" s="1367"/>
      <c r="H144" s="1367"/>
      <c r="J144" s="1026"/>
      <c r="K144" s="1147"/>
      <c r="N144" s="1369"/>
      <c r="O144" s="1483"/>
      <c r="R144"/>
    </row>
    <row r="145" spans="3:18">
      <c r="E145" s="1368"/>
      <c r="F145" s="1369"/>
      <c r="G145" s="1367"/>
      <c r="H145" s="1367"/>
      <c r="J145" s="1026"/>
      <c r="K145" s="1147"/>
      <c r="N145" s="1369"/>
      <c r="O145" s="1483"/>
      <c r="R145"/>
    </row>
    <row r="146" spans="3:18">
      <c r="E146" s="1368"/>
      <c r="F146" s="1369"/>
      <c r="G146" s="1367"/>
      <c r="H146" s="1367"/>
      <c r="J146" s="1026"/>
      <c r="K146" s="1147"/>
      <c r="N146" s="1369"/>
      <c r="O146" s="1483"/>
      <c r="R146"/>
    </row>
    <row r="147" spans="3:18">
      <c r="E147" s="1368"/>
      <c r="F147" s="1369"/>
      <c r="G147" s="1367"/>
      <c r="H147" s="1367"/>
      <c r="J147" s="1026"/>
      <c r="K147" s="1147"/>
      <c r="N147" s="1369"/>
      <c r="O147" s="1483"/>
      <c r="R147"/>
    </row>
    <row r="148" spans="3:18">
      <c r="E148" s="1368"/>
      <c r="F148" s="1369"/>
      <c r="G148" s="1367"/>
      <c r="H148" s="1367"/>
      <c r="J148" s="1026"/>
      <c r="K148" s="1147"/>
      <c r="N148" s="1369"/>
      <c r="O148" s="1483"/>
      <c r="R148"/>
    </row>
    <row r="149" spans="3:18">
      <c r="E149" s="1368"/>
      <c r="F149" s="1369"/>
      <c r="G149" s="1367"/>
      <c r="H149" s="1367"/>
      <c r="J149" s="1026"/>
      <c r="K149" s="1147"/>
      <c r="N149" s="1369"/>
      <c r="O149" s="1483"/>
      <c r="R149"/>
    </row>
    <row r="150" spans="3:18">
      <c r="E150" s="1368"/>
      <c r="F150" s="1369"/>
      <c r="G150" s="1367"/>
      <c r="H150" s="1367"/>
      <c r="J150" s="1026"/>
      <c r="K150" s="1147"/>
      <c r="N150" s="1369"/>
      <c r="O150" s="1483"/>
      <c r="R150"/>
    </row>
    <row r="151" spans="3:18">
      <c r="E151" s="1368"/>
      <c r="F151" s="1369"/>
      <c r="G151" s="1367"/>
      <c r="H151" s="1367"/>
      <c r="J151" s="1026"/>
      <c r="K151" s="1147"/>
      <c r="N151" s="1369"/>
      <c r="O151" s="1483"/>
      <c r="R151"/>
    </row>
    <row r="152" spans="3:18">
      <c r="E152" s="1368"/>
      <c r="F152" s="1369"/>
      <c r="G152" s="1367"/>
      <c r="H152" s="1367"/>
      <c r="J152" s="1026"/>
      <c r="K152" s="1147"/>
      <c r="N152" s="1369"/>
      <c r="O152" s="1483"/>
      <c r="R152"/>
    </row>
    <row r="153" spans="3:18">
      <c r="E153" s="1368"/>
      <c r="F153" s="1369"/>
      <c r="G153" s="1367"/>
      <c r="H153" s="1367"/>
      <c r="J153" s="1026"/>
      <c r="K153" s="1147"/>
      <c r="N153" s="1369"/>
      <c r="O153" s="1483"/>
      <c r="R153"/>
    </row>
    <row r="154" spans="3:18">
      <c r="E154" s="1368"/>
      <c r="F154" s="1369"/>
      <c r="G154" s="1367"/>
      <c r="H154" s="1367"/>
      <c r="J154" s="1026"/>
      <c r="K154" s="1147"/>
      <c r="N154" s="1369"/>
      <c r="O154" s="1483"/>
      <c r="R154"/>
    </row>
    <row r="155" spans="3:18" hidden="1">
      <c r="E155" s="1368"/>
      <c r="F155" s="1369"/>
      <c r="G155" s="1367"/>
      <c r="H155" s="1367"/>
      <c r="J155" s="1026"/>
      <c r="K155" s="1147"/>
      <c r="N155" s="1369"/>
      <c r="O155" s="1483"/>
      <c r="R155"/>
    </row>
    <row r="156" spans="3:18" hidden="1">
      <c r="E156" s="1368"/>
      <c r="F156" s="1369"/>
      <c r="G156" s="1367"/>
      <c r="H156" s="1367"/>
      <c r="J156" s="1026"/>
      <c r="K156" s="1147"/>
      <c r="N156" s="1369"/>
      <c r="O156" s="1483"/>
      <c r="R156"/>
    </row>
    <row r="157" spans="3:18" hidden="1">
      <c r="F157" s="1369"/>
      <c r="G157" s="1367"/>
      <c r="J157" s="1147"/>
      <c r="N157" s="1367"/>
      <c r="O157" s="1483"/>
      <c r="R157"/>
    </row>
    <row r="158" spans="3:18" ht="15.75" hidden="1">
      <c r="H158" s="1582"/>
      <c r="J158" s="1147"/>
    </row>
    <row r="159" spans="3:18" ht="15.75" hidden="1">
      <c r="C159" s="1580"/>
      <c r="D159" s="1580"/>
      <c r="E159" s="1580"/>
      <c r="F159" s="1580"/>
      <c r="G159" s="1573"/>
      <c r="H159" s="1573"/>
      <c r="J159" s="1147"/>
      <c r="Q159" s="1370"/>
    </row>
    <row r="160" spans="3:18" ht="15.75" hidden="1">
      <c r="C160" s="1580"/>
      <c r="D160" s="1580"/>
      <c r="E160" s="1580"/>
      <c r="F160" s="1580"/>
      <c r="G160" s="1573"/>
      <c r="H160" s="1573"/>
      <c r="J160" s="1147"/>
      <c r="O160" s="1580"/>
      <c r="P160" s="1580"/>
      <c r="Q160" s="1580"/>
      <c r="R160" s="1611"/>
    </row>
    <row r="161" spans="3:18" ht="15.75" hidden="1">
      <c r="C161" s="1580"/>
      <c r="D161" s="1580"/>
      <c r="E161" s="1580"/>
      <c r="F161" s="1580"/>
      <c r="G161" s="1573"/>
      <c r="H161" s="1573"/>
      <c r="J161" s="1147"/>
      <c r="O161" s="1580"/>
      <c r="P161" s="1580"/>
      <c r="Q161" s="1580"/>
      <c r="R161" s="1611"/>
    </row>
    <row r="162" spans="3:18" ht="15.75" hidden="1">
      <c r="C162" s="1580"/>
      <c r="D162" s="1580"/>
      <c r="E162" s="1580"/>
      <c r="F162" s="1580"/>
      <c r="G162" s="1573"/>
      <c r="H162" s="1573"/>
      <c r="J162" s="1147"/>
      <c r="O162" s="1580"/>
      <c r="P162" s="1580"/>
      <c r="Q162" s="1580"/>
      <c r="R162" s="1611"/>
    </row>
    <row r="163" spans="3:18" ht="15.75" hidden="1">
      <c r="C163" s="1580"/>
      <c r="D163" s="1580"/>
      <c r="E163" s="1580"/>
      <c r="F163" s="1580"/>
      <c r="G163" s="1573"/>
      <c r="H163" s="1573"/>
      <c r="J163" s="1147"/>
      <c r="O163" s="1580"/>
      <c r="P163" s="1580"/>
      <c r="Q163" s="1580"/>
      <c r="R163" s="1611"/>
    </row>
    <row r="164" spans="3:18" ht="15.75" hidden="1">
      <c r="C164" s="1580"/>
      <c r="D164" s="1580"/>
      <c r="E164" s="1580"/>
      <c r="F164" s="1580"/>
      <c r="G164" s="1573"/>
      <c r="H164" s="1573"/>
      <c r="J164" s="1147"/>
      <c r="O164" s="1580"/>
      <c r="P164" s="1580"/>
      <c r="Q164" s="1580"/>
      <c r="R164" s="1611"/>
    </row>
    <row r="165" spans="3:18" ht="15.75" hidden="1">
      <c r="C165" s="1580"/>
      <c r="D165" s="1580"/>
      <c r="E165" s="1580"/>
      <c r="F165" s="1580"/>
      <c r="G165" s="1573"/>
      <c r="H165" s="1573"/>
      <c r="J165" s="1147"/>
      <c r="O165" s="1580"/>
      <c r="P165" s="1580"/>
      <c r="Q165" s="1580"/>
      <c r="R165" s="1611"/>
    </row>
    <row r="166" spans="3:18" ht="15.75" hidden="1">
      <c r="C166" s="1580"/>
      <c r="D166" s="1580"/>
      <c r="E166" s="1580"/>
      <c r="F166" s="1580"/>
      <c r="G166" s="1573"/>
      <c r="H166" s="1573"/>
      <c r="J166" s="1147"/>
      <c r="O166" s="1580"/>
      <c r="P166" s="1580"/>
      <c r="Q166" s="1580"/>
      <c r="R166" s="1611"/>
    </row>
    <row r="167" spans="3:18" ht="15.75" hidden="1">
      <c r="C167" s="1580"/>
      <c r="D167" s="1580"/>
      <c r="E167" s="1580"/>
      <c r="F167" s="1580"/>
      <c r="G167" s="1573"/>
      <c r="H167" s="1573"/>
      <c r="J167" s="1147"/>
      <c r="O167" s="1580"/>
      <c r="P167" s="1580"/>
      <c r="Q167" s="1580"/>
      <c r="R167" s="1611"/>
    </row>
    <row r="168" spans="3:18" ht="15.75" hidden="1">
      <c r="C168" s="1580"/>
      <c r="D168" s="1580"/>
      <c r="E168" s="1580"/>
      <c r="F168" s="1580"/>
      <c r="G168" s="1573"/>
      <c r="H168" s="1573"/>
      <c r="J168" s="1147"/>
      <c r="O168" s="1580"/>
      <c r="P168" s="1580"/>
      <c r="Q168" s="1580"/>
      <c r="R168" s="1611"/>
    </row>
    <row r="169" spans="3:18" ht="15.75" hidden="1">
      <c r="C169" s="1580"/>
      <c r="D169" s="1580"/>
      <c r="E169" s="1580"/>
      <c r="F169" s="1580"/>
      <c r="G169" s="1573"/>
      <c r="H169" s="1573"/>
      <c r="J169" s="1147"/>
      <c r="O169" s="1580"/>
      <c r="P169" s="1580"/>
      <c r="Q169" s="1580"/>
      <c r="R169" s="1611"/>
    </row>
    <row r="170" spans="3:18" ht="15.75" hidden="1">
      <c r="C170" s="1580"/>
      <c r="D170" s="1580"/>
      <c r="E170" s="1580"/>
      <c r="F170" s="1580"/>
      <c r="G170" s="1573"/>
      <c r="H170" s="1573"/>
      <c r="J170" s="1147"/>
      <c r="O170" s="1580"/>
      <c r="P170" s="1580"/>
      <c r="Q170" s="1580"/>
      <c r="R170" s="1611"/>
    </row>
    <row r="171" spans="3:18" ht="15.75" hidden="1">
      <c r="C171" s="1580"/>
      <c r="D171" s="1580"/>
      <c r="E171" s="1580"/>
      <c r="F171" s="1580"/>
      <c r="G171" s="1573"/>
      <c r="H171" s="1573"/>
      <c r="J171" s="1147"/>
      <c r="O171" s="1580"/>
      <c r="P171" s="1580"/>
      <c r="Q171" s="1580"/>
      <c r="R171" s="1611"/>
    </row>
    <row r="172" spans="3:18" ht="15.75" hidden="1">
      <c r="C172" s="1580"/>
      <c r="D172" s="1580"/>
      <c r="E172" s="1580"/>
      <c r="F172" s="1580"/>
      <c r="G172" s="1573"/>
      <c r="H172" s="1573"/>
      <c r="J172" s="1147"/>
      <c r="O172" s="1580"/>
      <c r="P172" s="1580"/>
      <c r="Q172" s="1580"/>
      <c r="R172" s="1611"/>
    </row>
    <row r="173" spans="3:18" ht="15.75" hidden="1">
      <c r="C173" s="1580"/>
      <c r="D173" s="1580"/>
      <c r="E173" s="1580"/>
      <c r="F173" s="1580"/>
      <c r="G173" s="1573"/>
      <c r="H173" s="1573"/>
      <c r="J173" s="1147"/>
      <c r="O173" s="1580"/>
      <c r="P173" s="1580"/>
      <c r="Q173" s="1580"/>
      <c r="R173" s="1611"/>
    </row>
    <row r="174" spans="3:18" ht="15.75" hidden="1">
      <c r="C174" s="1580"/>
      <c r="D174" s="1580"/>
      <c r="E174" s="1580"/>
      <c r="F174" s="1580"/>
      <c r="G174" s="1573"/>
      <c r="H174" s="1573"/>
      <c r="J174" s="1147"/>
      <c r="O174" s="1580"/>
      <c r="P174" s="1580"/>
      <c r="Q174" s="1580"/>
      <c r="R174" s="1611"/>
    </row>
    <row r="175" spans="3:18" ht="15.75" hidden="1">
      <c r="C175" s="1580"/>
      <c r="D175" s="1580"/>
      <c r="E175" s="1580"/>
      <c r="F175" s="1580"/>
      <c r="G175" s="1573"/>
      <c r="H175" s="1573"/>
      <c r="J175" s="1147"/>
      <c r="O175" s="1580"/>
      <c r="P175" s="1580"/>
      <c r="Q175" s="1580"/>
      <c r="R175" s="1611"/>
    </row>
    <row r="176" spans="3:18" ht="15.75" hidden="1">
      <c r="C176" s="1580"/>
      <c r="D176" s="1580"/>
      <c r="E176" s="1580"/>
      <c r="F176" s="1580"/>
      <c r="G176" s="1573"/>
      <c r="H176" s="1573"/>
      <c r="J176" s="1147"/>
      <c r="O176" s="1580"/>
      <c r="P176" s="1580"/>
      <c r="Q176" s="1580"/>
      <c r="R176" s="1611"/>
    </row>
    <row r="177" spans="3:18" ht="15.75" hidden="1">
      <c r="C177" s="1580"/>
      <c r="D177" s="1580"/>
      <c r="E177" s="1580"/>
      <c r="F177" s="1580"/>
      <c r="G177" s="1573"/>
      <c r="H177" s="1573"/>
      <c r="J177" s="1147"/>
      <c r="O177" s="1580"/>
      <c r="P177" s="1580"/>
      <c r="Q177" s="1580"/>
      <c r="R177" s="1611"/>
    </row>
    <row r="178" spans="3:18" ht="15.75" hidden="1">
      <c r="C178" s="1580"/>
      <c r="D178" s="1580"/>
      <c r="E178" s="1580"/>
      <c r="F178" s="1580"/>
      <c r="G178" s="1573"/>
      <c r="H178" s="1573"/>
      <c r="J178" s="1147"/>
      <c r="O178" s="1580"/>
      <c r="P178" s="1580"/>
      <c r="Q178" s="1580"/>
      <c r="R178" s="1611"/>
    </row>
    <row r="179" spans="3:18" ht="15.75" hidden="1">
      <c r="C179" s="1580"/>
      <c r="D179" s="1580"/>
      <c r="E179" s="1580"/>
      <c r="F179" s="1580"/>
      <c r="G179" s="1573"/>
      <c r="H179" s="1573"/>
      <c r="J179" s="1147"/>
      <c r="O179" s="1580"/>
      <c r="P179" s="1580"/>
      <c r="Q179" s="1580"/>
      <c r="R179" s="1611"/>
    </row>
    <row r="180" spans="3:18" ht="15.75" hidden="1">
      <c r="C180" s="1580"/>
      <c r="D180" s="1580"/>
      <c r="E180" s="1580"/>
      <c r="F180" s="1580"/>
      <c r="G180" s="1573"/>
      <c r="H180" s="1573"/>
      <c r="J180" s="1147"/>
      <c r="O180" s="1580"/>
      <c r="P180" s="1580"/>
      <c r="Q180" s="1580"/>
      <c r="R180" s="1611"/>
    </row>
    <row r="181" spans="3:18" ht="15.75" hidden="1">
      <c r="C181" s="1580"/>
      <c r="D181" s="1580"/>
      <c r="E181" s="1580"/>
      <c r="F181" s="1580"/>
      <c r="G181" s="1573"/>
      <c r="H181" s="1573"/>
      <c r="J181" s="1147"/>
      <c r="O181" s="1580"/>
      <c r="P181" s="1580"/>
      <c r="Q181" s="1580"/>
      <c r="R181" s="1611"/>
    </row>
    <row r="182" spans="3:18" ht="15.75" hidden="1">
      <c r="C182" s="1580"/>
      <c r="D182" s="1580"/>
      <c r="E182" s="1580"/>
      <c r="F182" s="1580"/>
      <c r="G182" s="1573"/>
      <c r="H182" s="1573"/>
      <c r="J182" s="1147"/>
      <c r="O182" s="1580"/>
      <c r="P182" s="1580"/>
      <c r="Q182" s="1580"/>
      <c r="R182" s="1611"/>
    </row>
    <row r="183" spans="3:18" ht="15.75" hidden="1">
      <c r="C183" s="1580"/>
      <c r="D183" s="1580"/>
      <c r="E183" s="1580"/>
      <c r="F183" s="1580"/>
      <c r="G183" s="1573"/>
      <c r="H183" s="1573"/>
      <c r="J183" s="1147"/>
      <c r="O183" s="1580"/>
      <c r="P183" s="1580"/>
      <c r="Q183" s="1580"/>
      <c r="R183" s="1611"/>
    </row>
    <row r="184" spans="3:18" ht="15.75" hidden="1">
      <c r="C184" s="1580"/>
      <c r="D184" s="1580"/>
      <c r="E184" s="1580"/>
      <c r="F184" s="1580"/>
      <c r="G184" s="1573"/>
      <c r="H184" s="1573"/>
      <c r="J184" s="1147"/>
      <c r="O184" s="1580"/>
      <c r="P184" s="1580"/>
      <c r="Q184" s="1580"/>
      <c r="R184" s="1611"/>
    </row>
    <row r="185" spans="3:18" ht="15.75" hidden="1">
      <c r="C185" s="1580"/>
      <c r="D185" s="1580"/>
      <c r="E185" s="1580"/>
      <c r="F185" s="1580"/>
      <c r="G185" s="1573"/>
      <c r="H185" s="1573"/>
      <c r="J185" s="1147"/>
      <c r="O185" s="1580"/>
      <c r="P185" s="1580"/>
      <c r="Q185" s="1580"/>
      <c r="R185" s="1611"/>
    </row>
    <row r="186" spans="3:18" ht="15.75" hidden="1">
      <c r="C186" s="1580"/>
      <c r="D186" s="1580"/>
      <c r="E186" s="1580"/>
      <c r="F186" s="1580"/>
      <c r="G186" s="1573"/>
      <c r="H186" s="1573"/>
      <c r="J186" s="1147"/>
      <c r="O186" s="1580"/>
      <c r="P186" s="1580"/>
      <c r="Q186" s="1580"/>
      <c r="R186" s="1611"/>
    </row>
    <row r="187" spans="3:18" ht="15.75" hidden="1">
      <c r="C187" s="1580"/>
      <c r="D187" s="1580"/>
      <c r="E187" s="1580"/>
      <c r="F187" s="1580"/>
      <c r="G187" s="1573"/>
      <c r="H187" s="1573"/>
      <c r="J187" s="1147"/>
      <c r="O187" s="1580"/>
      <c r="P187" s="1580"/>
      <c r="Q187" s="1580"/>
      <c r="R187" s="1611"/>
    </row>
    <row r="188" spans="3:18" ht="15.75" hidden="1">
      <c r="C188" s="1580"/>
      <c r="D188" s="1580"/>
      <c r="E188" s="1580"/>
      <c r="F188" s="1580"/>
      <c r="G188" s="1573"/>
      <c r="H188" s="1573"/>
      <c r="J188" s="1147"/>
      <c r="O188" s="1580"/>
      <c r="P188" s="1580"/>
      <c r="Q188" s="1580"/>
      <c r="R188" s="1611"/>
    </row>
    <row r="189" spans="3:18" ht="15.75" hidden="1">
      <c r="C189" s="1580"/>
      <c r="D189" s="1580"/>
      <c r="E189" s="1580"/>
      <c r="F189" s="1580"/>
      <c r="G189" s="1573"/>
      <c r="H189" s="1573"/>
      <c r="J189" s="1147"/>
      <c r="O189" s="1580"/>
      <c r="P189" s="1580"/>
      <c r="Q189" s="1580"/>
      <c r="R189" s="1611"/>
    </row>
    <row r="190" spans="3:18" ht="15.75" hidden="1">
      <c r="C190" s="1580"/>
      <c r="D190" s="1580"/>
      <c r="E190" s="1580"/>
      <c r="F190" s="1580"/>
      <c r="G190" s="1573"/>
      <c r="H190" s="1573"/>
      <c r="J190" s="1147"/>
      <c r="O190" s="1580"/>
      <c r="P190" s="1580"/>
      <c r="Q190" s="1580"/>
      <c r="R190" s="1611"/>
    </row>
    <row r="191" spans="3:18" ht="15.75" hidden="1">
      <c r="C191" s="1580"/>
      <c r="D191" s="1580"/>
      <c r="E191" s="1580"/>
      <c r="F191" s="1580"/>
      <c r="G191" s="1573"/>
      <c r="H191" s="1573"/>
      <c r="J191" s="1147"/>
      <c r="O191" s="1580"/>
      <c r="P191" s="1580"/>
      <c r="Q191" s="1580"/>
      <c r="R191" s="1611"/>
    </row>
    <row r="192" spans="3:18" ht="15.75" hidden="1">
      <c r="C192" s="1580"/>
      <c r="D192" s="1580"/>
      <c r="E192" s="1580"/>
      <c r="F192" s="1580"/>
      <c r="G192" s="1573"/>
      <c r="H192" s="1573"/>
      <c r="J192" s="1147"/>
      <c r="O192" s="1580"/>
      <c r="P192" s="1580"/>
      <c r="Q192" s="1580"/>
      <c r="R192" s="1611"/>
    </row>
    <row r="193" spans="3:19" ht="15.75" hidden="1">
      <c r="C193" s="1580"/>
      <c r="D193" s="1580"/>
      <c r="E193" s="1580"/>
      <c r="F193" s="1580"/>
      <c r="G193" s="1573"/>
      <c r="H193" s="1573"/>
      <c r="J193" s="1147"/>
      <c r="O193" s="1580"/>
      <c r="P193" s="1580"/>
      <c r="Q193" s="1580"/>
      <c r="R193" s="1611"/>
    </row>
    <row r="194" spans="3:19" ht="15.75" hidden="1">
      <c r="C194" s="1580"/>
      <c r="D194" s="1580"/>
      <c r="E194" s="1580"/>
      <c r="F194" s="1580"/>
      <c r="G194" s="1573"/>
      <c r="H194" s="1573"/>
      <c r="J194" s="1147"/>
      <c r="O194" s="1580"/>
      <c r="P194" s="1580"/>
      <c r="Q194" s="1580"/>
      <c r="R194" s="1611"/>
    </row>
    <row r="195" spans="3:19" ht="15.75" hidden="1">
      <c r="C195" s="1580"/>
      <c r="D195" s="1580"/>
      <c r="E195" s="1580"/>
      <c r="F195" s="1580"/>
      <c r="G195" s="1573"/>
      <c r="H195" s="1573"/>
      <c r="O195" s="1580"/>
      <c r="P195" s="1580"/>
      <c r="Q195" s="1580"/>
      <c r="R195" s="1611"/>
    </row>
    <row r="196" spans="3:19" ht="15.75" hidden="1">
      <c r="C196" s="1580"/>
      <c r="D196" s="1580"/>
      <c r="E196" s="1580"/>
      <c r="F196" s="1580"/>
      <c r="G196" s="1573"/>
      <c r="H196" s="1573"/>
      <c r="O196" s="1580"/>
      <c r="P196" s="1580"/>
      <c r="Q196" s="1580"/>
      <c r="R196" s="1611"/>
    </row>
    <row r="197" spans="3:19" ht="15.75" hidden="1">
      <c r="C197" s="1580"/>
      <c r="D197" s="1580"/>
      <c r="E197" s="1580"/>
      <c r="F197" s="1580"/>
      <c r="G197" s="1573"/>
      <c r="H197" s="1573"/>
      <c r="J197" s="1482"/>
      <c r="O197" s="1580"/>
      <c r="P197" s="1580"/>
      <c r="Q197" s="1580"/>
      <c r="R197" s="1611"/>
    </row>
    <row r="198" spans="3:19" ht="15.75" hidden="1">
      <c r="C198" s="1580"/>
      <c r="D198" s="1580"/>
      <c r="E198" s="1580"/>
      <c r="F198" s="1580"/>
      <c r="G198" s="1573"/>
      <c r="H198" s="1573"/>
      <c r="O198" s="1580"/>
      <c r="P198" s="1580"/>
      <c r="Q198" s="1580"/>
      <c r="R198" s="1611"/>
    </row>
    <row r="199" spans="3:19" ht="15.75" hidden="1">
      <c r="C199" s="1580"/>
      <c r="D199" s="1580"/>
      <c r="E199" s="1580"/>
      <c r="F199" s="1580"/>
      <c r="G199" s="1573"/>
      <c r="H199" s="1573"/>
      <c r="O199" s="1580"/>
      <c r="P199" s="1580"/>
      <c r="Q199" s="1580"/>
      <c r="R199" s="1611"/>
    </row>
    <row r="200" spans="3:19" ht="15.75" hidden="1">
      <c r="C200" s="1580"/>
      <c r="D200" s="1580"/>
      <c r="E200" s="1580"/>
      <c r="F200" s="1580"/>
      <c r="G200" s="1573"/>
      <c r="H200" s="1573"/>
      <c r="O200" s="1580"/>
      <c r="P200" s="1580"/>
      <c r="Q200" s="1580"/>
      <c r="R200" s="1611"/>
    </row>
    <row r="201" spans="3:19" ht="15.75" hidden="1">
      <c r="C201" s="1580"/>
      <c r="D201" s="1580"/>
      <c r="E201" s="1580"/>
      <c r="F201" s="1580"/>
      <c r="G201" s="1573"/>
      <c r="H201" s="1573"/>
      <c r="J201" s="1482"/>
      <c r="O201" s="1580"/>
      <c r="P201" s="1580"/>
      <c r="Q201" s="1580"/>
      <c r="R201" s="1611"/>
      <c r="S201" s="1369"/>
    </row>
    <row r="202" spans="3:19" ht="15.75" hidden="1">
      <c r="C202" s="1580"/>
      <c r="D202" s="1580"/>
      <c r="E202" s="1580"/>
      <c r="F202" s="1580"/>
      <c r="G202" s="1573"/>
      <c r="H202" s="1573"/>
      <c r="O202" s="1580"/>
      <c r="P202" s="1580"/>
      <c r="Q202" s="1580"/>
      <c r="R202" s="1611"/>
      <c r="S202" s="1369"/>
    </row>
    <row r="203" spans="3:19" ht="15.75" hidden="1">
      <c r="C203" s="1580"/>
      <c r="D203" s="1580"/>
      <c r="E203" s="1580"/>
      <c r="F203" s="1580"/>
      <c r="G203" s="1573"/>
      <c r="H203" s="1573"/>
      <c r="O203" s="1580"/>
      <c r="P203" s="1580"/>
      <c r="Q203" s="1580"/>
      <c r="R203" s="1611"/>
      <c r="S203" s="1369"/>
    </row>
    <row r="204" spans="3:19" ht="15.75" hidden="1">
      <c r="C204" s="1580"/>
      <c r="D204" s="1580"/>
      <c r="E204" s="1580"/>
      <c r="F204" s="1580"/>
      <c r="G204" s="1573"/>
      <c r="H204" s="1573"/>
      <c r="O204" s="1580"/>
      <c r="P204" s="1580"/>
      <c r="Q204" s="1580"/>
      <c r="R204" s="1611"/>
      <c r="S204" s="1369"/>
    </row>
    <row r="205" spans="3:19" ht="15.75" hidden="1">
      <c r="C205" s="1580"/>
      <c r="D205" s="1580"/>
      <c r="E205" s="1580"/>
      <c r="F205" s="1580"/>
      <c r="G205" s="1573"/>
      <c r="H205" s="1573"/>
      <c r="L205" s="1483"/>
      <c r="M205" s="1482"/>
      <c r="S205" s="1369"/>
    </row>
    <row r="206" spans="3:19" ht="15.75" hidden="1">
      <c r="C206" s="1580"/>
      <c r="D206" s="1580"/>
      <c r="E206" s="1580"/>
      <c r="F206" s="1580"/>
      <c r="G206" s="1573"/>
      <c r="H206" s="1573"/>
      <c r="J206" s="1482"/>
      <c r="S206" s="1369"/>
    </row>
    <row r="207" spans="3:19" hidden="1">
      <c r="H207" s="1482"/>
      <c r="J207" s="1482"/>
      <c r="P207"/>
      <c r="S207" s="1369"/>
    </row>
    <row r="208" spans="3:19" hidden="1">
      <c r="E208" s="1368"/>
      <c r="F208" s="1369"/>
      <c r="G208" s="1483"/>
      <c r="H208" s="1369"/>
      <c r="P208"/>
      <c r="S208" s="1369"/>
    </row>
    <row r="209" spans="5:19" hidden="1">
      <c r="E209" s="1368"/>
      <c r="F209" s="1369"/>
      <c r="G209" s="1483"/>
      <c r="H209" s="1369"/>
      <c r="J209" s="1367"/>
      <c r="L209" s="1483"/>
      <c r="M209" s="1482"/>
      <c r="P209"/>
      <c r="S209" s="1369"/>
    </row>
    <row r="210" spans="5:19" hidden="1">
      <c r="E210" s="1368"/>
      <c r="F210" s="1369"/>
      <c r="G210" s="1483"/>
      <c r="H210" s="1369"/>
      <c r="P210"/>
      <c r="S210" s="1369"/>
    </row>
    <row r="211" spans="5:19" hidden="1">
      <c r="E211" s="1368"/>
      <c r="F211" s="1369"/>
      <c r="G211" s="1483"/>
      <c r="H211" s="1369"/>
      <c r="P211"/>
      <c r="S211" s="1369"/>
    </row>
    <row r="212" spans="5:19" hidden="1">
      <c r="E212" s="1368"/>
      <c r="F212" s="1369"/>
      <c r="G212" s="1483"/>
      <c r="H212" s="1369"/>
      <c r="P212"/>
      <c r="S212" s="1369"/>
    </row>
    <row r="213" spans="5:19" hidden="1">
      <c r="E213" s="1368"/>
      <c r="F213" s="1369"/>
      <c r="G213" s="1483"/>
      <c r="H213" s="1369"/>
      <c r="P213"/>
      <c r="S213" s="1369"/>
    </row>
    <row r="214" spans="5:19" hidden="1">
      <c r="E214" s="1368"/>
      <c r="F214" s="1369"/>
      <c r="G214" s="1483"/>
      <c r="H214" s="1369"/>
      <c r="P214"/>
      <c r="S214" s="1369"/>
    </row>
    <row r="215" spans="5:19" hidden="1">
      <c r="E215" s="1368"/>
      <c r="F215" s="1369"/>
      <c r="G215" s="1483"/>
      <c r="H215" s="1369"/>
      <c r="J215" s="1367"/>
      <c r="L215" s="1483"/>
      <c r="M215" s="1482"/>
      <c r="P215"/>
      <c r="S215" s="1369"/>
    </row>
    <row r="216" spans="5:19" hidden="1">
      <c r="E216" s="1368"/>
      <c r="F216" s="1369"/>
      <c r="G216" s="1483"/>
      <c r="H216" s="1367"/>
      <c r="J216" s="1367"/>
      <c r="P216"/>
      <c r="S216" s="1369"/>
    </row>
    <row r="217" spans="5:19" hidden="1">
      <c r="E217" s="1368"/>
      <c r="F217" s="1369"/>
      <c r="G217" s="1483"/>
      <c r="H217" s="1521"/>
      <c r="P217"/>
      <c r="S217" s="1369"/>
    </row>
    <row r="218" spans="5:19" hidden="1">
      <c r="E218" s="1368"/>
      <c r="F218" s="1369"/>
      <c r="G218" s="1483"/>
      <c r="P218"/>
      <c r="S218" s="1369"/>
    </row>
    <row r="219" spans="5:19" hidden="1">
      <c r="E219" s="1368"/>
      <c r="F219" s="1369"/>
      <c r="G219" s="1483"/>
      <c r="P219"/>
      <c r="R219"/>
      <c r="S219" s="1369"/>
    </row>
    <row r="220" spans="5:19">
      <c r="E220" s="1368"/>
      <c r="F220" s="1369"/>
      <c r="G220" s="1483"/>
      <c r="P220"/>
      <c r="R220"/>
    </row>
    <row r="221" spans="5:19">
      <c r="E221" s="1368"/>
      <c r="F221" s="1369"/>
      <c r="G221" s="1483"/>
      <c r="P221"/>
      <c r="R221"/>
    </row>
    <row r="222" spans="5:19">
      <c r="E222" s="1368"/>
      <c r="F222" s="1369"/>
      <c r="G222" s="1483"/>
      <c r="P222"/>
      <c r="R222"/>
    </row>
    <row r="223" spans="5:19">
      <c r="E223" s="1368"/>
      <c r="F223" s="1369"/>
      <c r="G223" s="1483"/>
      <c r="P223"/>
      <c r="R223"/>
    </row>
    <row r="224" spans="5:19">
      <c r="E224" s="1368"/>
      <c r="F224" s="1369"/>
      <c r="G224" s="1483"/>
      <c r="P224"/>
      <c r="R224"/>
    </row>
    <row r="225" spans="5:18">
      <c r="E225" s="1370"/>
      <c r="P225"/>
      <c r="R225"/>
    </row>
    <row r="226" spans="5:18">
      <c r="H226" s="1479"/>
      <c r="I226" s="1479"/>
      <c r="J226" s="1479"/>
      <c r="P226"/>
      <c r="R226"/>
    </row>
    <row r="227" spans="5:18">
      <c r="H227" s="1479"/>
      <c r="I227" s="1479"/>
      <c r="J227" s="1479"/>
      <c r="P227"/>
      <c r="R227"/>
    </row>
    <row r="228" spans="5:18">
      <c r="H228" s="1479"/>
      <c r="I228" s="1479"/>
      <c r="J228" s="1479"/>
      <c r="P228"/>
      <c r="R228"/>
    </row>
    <row r="229" spans="5:18">
      <c r="H229" s="1479"/>
      <c r="I229" s="1479"/>
      <c r="J229" s="1479"/>
      <c r="P229"/>
      <c r="R229"/>
    </row>
    <row r="230" spans="5:18">
      <c r="H230" s="1479"/>
      <c r="I230" s="1479"/>
      <c r="J230" s="1479"/>
      <c r="P230"/>
      <c r="R230"/>
    </row>
    <row r="231" spans="5:18">
      <c r="H231" s="1479"/>
      <c r="I231" s="1479"/>
      <c r="J231" s="1479"/>
      <c r="P231"/>
      <c r="R231"/>
    </row>
    <row r="232" spans="5:18">
      <c r="H232" s="1479"/>
      <c r="I232" s="1479"/>
      <c r="J232" s="1479"/>
      <c r="P232"/>
      <c r="R232"/>
    </row>
    <row r="233" spans="5:18">
      <c r="H233" s="1479"/>
      <c r="I233" s="1479"/>
      <c r="J233" s="1479"/>
      <c r="P233"/>
      <c r="R233"/>
    </row>
    <row r="234" spans="5:18">
      <c r="H234" s="1479"/>
      <c r="I234" s="1479"/>
      <c r="J234" s="1479"/>
      <c r="P234"/>
      <c r="R234"/>
    </row>
    <row r="235" spans="5:18">
      <c r="H235" s="1479"/>
      <c r="I235" s="1479"/>
      <c r="J235" s="1479"/>
      <c r="P235"/>
      <c r="R235"/>
    </row>
    <row r="236" spans="5:18">
      <c r="H236" s="1479"/>
      <c r="I236" s="1479"/>
      <c r="J236" s="1479"/>
      <c r="P236"/>
      <c r="R236"/>
    </row>
    <row r="237" spans="5:18">
      <c r="H237" s="1479"/>
      <c r="I237" s="1479"/>
      <c r="J237" s="1479"/>
      <c r="P237"/>
      <c r="R237"/>
    </row>
    <row r="238" spans="5:18">
      <c r="H238" s="1479"/>
      <c r="I238" s="1479"/>
      <c r="J238" s="1479"/>
      <c r="P238"/>
      <c r="R238"/>
    </row>
    <row r="239" spans="5:18">
      <c r="H239" s="1479"/>
      <c r="I239" s="1479"/>
      <c r="J239" s="1479"/>
      <c r="P239"/>
      <c r="R239"/>
    </row>
    <row r="240" spans="5:18">
      <c r="H240" s="1479"/>
      <c r="I240" s="1479"/>
      <c r="J240" s="1479"/>
      <c r="P240"/>
      <c r="R240"/>
    </row>
    <row r="241" spans="8:18">
      <c r="H241" s="1479"/>
      <c r="I241" s="1479"/>
      <c r="J241" s="1479"/>
      <c r="P241"/>
      <c r="R241"/>
    </row>
    <row r="242" spans="8:18">
      <c r="H242" s="1479"/>
      <c r="I242" s="1479"/>
      <c r="J242" s="1479"/>
      <c r="P242"/>
      <c r="R242"/>
    </row>
    <row r="243" spans="8:18">
      <c r="H243" s="1479"/>
      <c r="I243" s="1479"/>
      <c r="J243" s="1479"/>
      <c r="P243"/>
      <c r="R243"/>
    </row>
    <row r="244" spans="8:18">
      <c r="H244" s="1479"/>
      <c r="I244" s="1479"/>
      <c r="J244" s="1479"/>
      <c r="P244"/>
      <c r="R244"/>
    </row>
    <row r="245" spans="8:18">
      <c r="H245" s="1479"/>
      <c r="I245" s="1479"/>
      <c r="J245" s="1479"/>
      <c r="P245"/>
      <c r="R245"/>
    </row>
    <row r="246" spans="8:18">
      <c r="H246" s="1479"/>
      <c r="I246" s="1479"/>
      <c r="J246" s="1479"/>
      <c r="P246"/>
      <c r="R246"/>
    </row>
    <row r="247" spans="8:18">
      <c r="H247" s="1479"/>
      <c r="I247" s="1479"/>
      <c r="J247" s="1479"/>
      <c r="P247"/>
      <c r="R247"/>
    </row>
    <row r="248" spans="8:18">
      <c r="H248" s="1479"/>
      <c r="I248" s="1479"/>
      <c r="J248" s="1479"/>
      <c r="P248"/>
      <c r="R248"/>
    </row>
    <row r="249" spans="8:18">
      <c r="H249" s="1479"/>
      <c r="I249" s="1479"/>
      <c r="J249" s="1479"/>
      <c r="P249"/>
      <c r="R249"/>
    </row>
    <row r="250" spans="8:18">
      <c r="H250" s="1479"/>
      <c r="I250" s="1479"/>
      <c r="J250" s="1479"/>
      <c r="P250"/>
      <c r="R250"/>
    </row>
    <row r="251" spans="8:18">
      <c r="H251" s="1479"/>
      <c r="I251" s="1479"/>
      <c r="J251" s="1479"/>
      <c r="P251"/>
      <c r="R251"/>
    </row>
    <row r="252" spans="8:18">
      <c r="H252" s="1479"/>
      <c r="I252" s="1479"/>
      <c r="J252" s="1479"/>
      <c r="P252"/>
      <c r="R252"/>
    </row>
    <row r="253" spans="8:18">
      <c r="H253" s="1479"/>
      <c r="I253" s="1479"/>
      <c r="J253" s="1479"/>
      <c r="P253"/>
      <c r="R253"/>
    </row>
    <row r="254" spans="8:18">
      <c r="H254" s="1479"/>
      <c r="I254" s="1479"/>
      <c r="J254" s="1479"/>
      <c r="P254"/>
      <c r="R254"/>
    </row>
    <row r="255" spans="8:18">
      <c r="H255" s="1479"/>
      <c r="I255" s="1479"/>
      <c r="J255" s="1479"/>
      <c r="P255"/>
      <c r="R255"/>
    </row>
    <row r="256" spans="8:18">
      <c r="H256" s="1479"/>
      <c r="I256" s="1479"/>
      <c r="J256" s="1479"/>
      <c r="P256"/>
      <c r="R256"/>
    </row>
    <row r="257" spans="8:18">
      <c r="H257" s="1479"/>
      <c r="I257" s="1479"/>
      <c r="J257" s="1479"/>
      <c r="P257"/>
      <c r="R257"/>
    </row>
    <row r="258" spans="8:18">
      <c r="H258" s="1479"/>
      <c r="I258" s="1479"/>
      <c r="J258" s="1479"/>
      <c r="P258"/>
      <c r="R258"/>
    </row>
    <row r="259" spans="8:18">
      <c r="H259" s="1479"/>
      <c r="I259" s="1479"/>
      <c r="J259" s="1479"/>
      <c r="P259"/>
      <c r="R259"/>
    </row>
    <row r="260" spans="8:18">
      <c r="H260" s="1479"/>
      <c r="I260" s="1479"/>
      <c r="J260" s="1479"/>
      <c r="P260"/>
      <c r="R260"/>
    </row>
    <row r="261" spans="8:18">
      <c r="H261" s="1479"/>
      <c r="I261" s="1479"/>
      <c r="J261" s="1479"/>
      <c r="P261"/>
      <c r="R261"/>
    </row>
    <row r="262" spans="8:18">
      <c r="H262" s="1479"/>
      <c r="I262" s="1479"/>
      <c r="J262" s="1479"/>
      <c r="P262"/>
      <c r="R262"/>
    </row>
    <row r="263" spans="8:18">
      <c r="H263" s="1479"/>
      <c r="I263" s="1479"/>
      <c r="J263" s="1479"/>
      <c r="P263"/>
      <c r="R263"/>
    </row>
    <row r="264" spans="8:18">
      <c r="H264" s="1479"/>
      <c r="I264" s="1479"/>
      <c r="J264" s="1479"/>
      <c r="P264"/>
      <c r="R264"/>
    </row>
    <row r="265" spans="8:18">
      <c r="H265" s="1479"/>
      <c r="I265" s="1479"/>
      <c r="J265" s="1479"/>
      <c r="P265"/>
      <c r="R265"/>
    </row>
    <row r="266" spans="8:18">
      <c r="H266" s="1479"/>
      <c r="I266" s="1479"/>
      <c r="J266" s="1479"/>
      <c r="P266"/>
      <c r="R266"/>
    </row>
    <row r="267" spans="8:18">
      <c r="H267" s="1479"/>
      <c r="I267" s="1479"/>
      <c r="J267" s="1479"/>
      <c r="P267"/>
      <c r="R267"/>
    </row>
    <row r="268" spans="8:18">
      <c r="H268" s="1479"/>
      <c r="I268" s="1479"/>
      <c r="J268" s="1479"/>
      <c r="P268"/>
      <c r="R268"/>
    </row>
    <row r="269" spans="8:18">
      <c r="H269" s="1479"/>
      <c r="I269" s="1479"/>
      <c r="J269" s="1479"/>
      <c r="P269"/>
      <c r="R269"/>
    </row>
    <row r="270" spans="8:18">
      <c r="H270" s="1479"/>
      <c r="I270" s="1479"/>
      <c r="J270" s="1479"/>
      <c r="P270"/>
      <c r="R270"/>
    </row>
    <row r="271" spans="8:18">
      <c r="H271" s="1479"/>
      <c r="I271" s="1479"/>
      <c r="J271" s="1479"/>
      <c r="P271"/>
      <c r="R271"/>
    </row>
    <row r="272" spans="8:18">
      <c r="H272" s="1479"/>
      <c r="I272" s="1479"/>
      <c r="J272" s="1479"/>
      <c r="P272"/>
      <c r="R272"/>
    </row>
    <row r="273" spans="5:18">
      <c r="H273" s="1479"/>
      <c r="I273" s="1479"/>
      <c r="J273" s="1479"/>
      <c r="P273"/>
      <c r="R273"/>
    </row>
    <row r="274" spans="5:18">
      <c r="H274" s="1479"/>
      <c r="I274" s="1479"/>
      <c r="J274" s="1479"/>
      <c r="P274"/>
      <c r="R274"/>
    </row>
    <row r="275" spans="5:18">
      <c r="H275" s="1479"/>
      <c r="I275" s="1479"/>
      <c r="J275" s="1479"/>
      <c r="P275"/>
      <c r="R275"/>
    </row>
    <row r="276" spans="5:18">
      <c r="H276" s="1479"/>
      <c r="I276" s="1479"/>
      <c r="J276" s="1479"/>
      <c r="P276"/>
      <c r="R276"/>
    </row>
    <row r="277" spans="5:18">
      <c r="H277" s="1479"/>
      <c r="I277" s="1479"/>
      <c r="J277" s="1479"/>
      <c r="P277"/>
      <c r="R277"/>
    </row>
    <row r="278" spans="5:18">
      <c r="H278" s="1479"/>
      <c r="I278" s="1479"/>
      <c r="J278" s="1479"/>
      <c r="P278"/>
      <c r="R278"/>
    </row>
    <row r="279" spans="5:18">
      <c r="H279" s="1479"/>
      <c r="I279" s="1479"/>
      <c r="J279" s="1479"/>
      <c r="P279"/>
      <c r="R279"/>
    </row>
    <row r="280" spans="5:18">
      <c r="H280" s="1479"/>
      <c r="I280" s="1479"/>
      <c r="J280" s="1479"/>
      <c r="P280"/>
      <c r="R280"/>
    </row>
    <row r="281" spans="5:18">
      <c r="H281" s="1479"/>
      <c r="I281" s="1479"/>
      <c r="J281" s="1479"/>
      <c r="P281"/>
      <c r="R281"/>
    </row>
    <row r="283" spans="5:18">
      <c r="E283" s="1370"/>
      <c r="P283"/>
      <c r="R283"/>
    </row>
    <row r="284" spans="5:18">
      <c r="G284" s="1479"/>
      <c r="P284"/>
      <c r="R284"/>
    </row>
    <row r="285" spans="5:18">
      <c r="G285" s="1479"/>
      <c r="P285"/>
      <c r="R285"/>
    </row>
    <row r="286" spans="5:18">
      <c r="G286" s="1479"/>
      <c r="P286"/>
      <c r="R286"/>
    </row>
    <row r="287" spans="5:18">
      <c r="G287" s="1479"/>
      <c r="P287"/>
      <c r="R287"/>
    </row>
    <row r="288" spans="5:18">
      <c r="G288" s="1479"/>
      <c r="P288"/>
      <c r="R288"/>
    </row>
    <row r="289" spans="7:18">
      <c r="G289" s="1479"/>
      <c r="P289"/>
      <c r="R289"/>
    </row>
    <row r="290" spans="7:18">
      <c r="G290" s="1479"/>
      <c r="P290"/>
      <c r="R290"/>
    </row>
    <row r="291" spans="7:18">
      <c r="G291" s="1479"/>
      <c r="P291"/>
      <c r="R291"/>
    </row>
    <row r="292" spans="7:18">
      <c r="G292" s="1479"/>
      <c r="P292"/>
      <c r="R292"/>
    </row>
    <row r="293" spans="7:18">
      <c r="G293" s="1479"/>
      <c r="P293"/>
      <c r="R293"/>
    </row>
    <row r="294" spans="7:18">
      <c r="G294" s="1479"/>
      <c r="P294"/>
      <c r="R294"/>
    </row>
    <row r="295" spans="7:18">
      <c r="G295" s="1479"/>
      <c r="P295"/>
      <c r="R295"/>
    </row>
    <row r="296" spans="7:18">
      <c r="G296" s="1479"/>
      <c r="P296"/>
      <c r="R296"/>
    </row>
    <row r="297" spans="7:18">
      <c r="G297" s="1479"/>
      <c r="P297"/>
      <c r="R297"/>
    </row>
    <row r="298" spans="7:18">
      <c r="G298" s="1479"/>
      <c r="P298"/>
      <c r="R298"/>
    </row>
    <row r="299" spans="7:18">
      <c r="G299" s="1479"/>
      <c r="P299"/>
      <c r="R299"/>
    </row>
    <row r="300" spans="7:18">
      <c r="G300" s="1479"/>
      <c r="P300"/>
      <c r="R300"/>
    </row>
    <row r="301" spans="7:18">
      <c r="G301" s="1479"/>
      <c r="P301"/>
      <c r="R301"/>
    </row>
    <row r="302" spans="7:18">
      <c r="G302" s="1479"/>
      <c r="P302"/>
      <c r="R302"/>
    </row>
    <row r="303" spans="7:18">
      <c r="G303" s="1479"/>
      <c r="P303"/>
      <c r="R303"/>
    </row>
    <row r="304" spans="7:18">
      <c r="G304" s="1479"/>
      <c r="P304"/>
      <c r="R304"/>
    </row>
    <row r="305" spans="7:18">
      <c r="G305" s="1479"/>
      <c r="P305"/>
      <c r="R305"/>
    </row>
    <row r="306" spans="7:18">
      <c r="G306" s="1479"/>
      <c r="P306"/>
      <c r="R306"/>
    </row>
    <row r="307" spans="7:18">
      <c r="G307" s="1479"/>
      <c r="P307"/>
      <c r="R307"/>
    </row>
    <row r="308" spans="7:18">
      <c r="G308" s="1479"/>
      <c r="P308"/>
      <c r="R308"/>
    </row>
    <row r="309" spans="7:18">
      <c r="G309" s="1479"/>
      <c r="P309"/>
      <c r="R309"/>
    </row>
    <row r="310" spans="7:18">
      <c r="G310" s="1479"/>
      <c r="P310"/>
      <c r="R310"/>
    </row>
    <row r="311" spans="7:18">
      <c r="G311" s="1479"/>
      <c r="P311"/>
      <c r="R311"/>
    </row>
    <row r="312" spans="7:18">
      <c r="G312" s="1479"/>
      <c r="P312"/>
      <c r="R312"/>
    </row>
    <row r="313" spans="7:18">
      <c r="G313" s="1479"/>
      <c r="P313"/>
      <c r="R313"/>
    </row>
    <row r="314" spans="7:18">
      <c r="G314" s="1479"/>
      <c r="P314"/>
      <c r="R314"/>
    </row>
    <row r="315" spans="7:18">
      <c r="G315" s="1479"/>
      <c r="P315"/>
      <c r="R315"/>
    </row>
    <row r="316" spans="7:18">
      <c r="G316" s="1479"/>
      <c r="P316"/>
      <c r="R316"/>
    </row>
    <row r="317" spans="7:18">
      <c r="G317" s="1479"/>
      <c r="P317"/>
      <c r="R317"/>
    </row>
    <row r="318" spans="7:18">
      <c r="G318" s="1479"/>
      <c r="P318"/>
      <c r="R318"/>
    </row>
    <row r="319" spans="7:18">
      <c r="G319" s="1479"/>
      <c r="P319"/>
      <c r="R319"/>
    </row>
    <row r="320" spans="7:18">
      <c r="G320" s="1479"/>
      <c r="P320"/>
      <c r="R320"/>
    </row>
    <row r="321" spans="7:18">
      <c r="G321" s="1479"/>
      <c r="P321"/>
      <c r="R321"/>
    </row>
    <row r="322" spans="7:18">
      <c r="G322" s="1479"/>
      <c r="P322"/>
      <c r="R322"/>
    </row>
    <row r="323" spans="7:18">
      <c r="G323" s="1479"/>
      <c r="P323"/>
      <c r="R323"/>
    </row>
    <row r="324" spans="7:18">
      <c r="G324" s="1479"/>
      <c r="H324" s="1482"/>
      <c r="P324"/>
      <c r="R324"/>
    </row>
    <row r="325" spans="7:18">
      <c r="G325" s="1479"/>
      <c r="P325"/>
      <c r="R325"/>
    </row>
    <row r="326" spans="7:18">
      <c r="G326" s="1479"/>
      <c r="P326"/>
      <c r="R326"/>
    </row>
    <row r="327" spans="7:18">
      <c r="G327" s="1479"/>
      <c r="P327"/>
      <c r="R327"/>
    </row>
    <row r="328" spans="7:18">
      <c r="G328" s="1479"/>
      <c r="H328" s="1482"/>
      <c r="P328"/>
      <c r="R328"/>
    </row>
    <row r="329" spans="7:18">
      <c r="G329" s="1479"/>
      <c r="P329"/>
      <c r="R329"/>
    </row>
    <row r="330" spans="7:18">
      <c r="G330" s="1479"/>
      <c r="P330"/>
      <c r="R330"/>
    </row>
    <row r="331" spans="7:18">
      <c r="G331" s="1479"/>
      <c r="P331"/>
      <c r="R331"/>
    </row>
    <row r="332" spans="7:18">
      <c r="G332" s="1479"/>
      <c r="P332"/>
      <c r="R332"/>
    </row>
    <row r="333" spans="7:18">
      <c r="G333" s="1479"/>
      <c r="P333"/>
      <c r="R333"/>
    </row>
    <row r="334" spans="7:18">
      <c r="G334" s="1479"/>
      <c r="P334"/>
      <c r="R334"/>
    </row>
    <row r="335" spans="7:18">
      <c r="G335" s="1479"/>
      <c r="P335"/>
      <c r="R335"/>
    </row>
    <row r="336" spans="7:18">
      <c r="G336" s="1479"/>
      <c r="H336" s="1482"/>
      <c r="P336"/>
      <c r="R336"/>
    </row>
    <row r="337" spans="7:18">
      <c r="G337" s="1479"/>
      <c r="H337" s="1482"/>
      <c r="P337"/>
      <c r="R337"/>
    </row>
    <row r="338" spans="7:18">
      <c r="G338" s="1482"/>
      <c r="H338" s="1482"/>
      <c r="P338"/>
      <c r="R338"/>
    </row>
    <row r="340" spans="7:18">
      <c r="P340"/>
      <c r="R340"/>
    </row>
    <row r="341" spans="7:18">
      <c r="P341"/>
      <c r="R341"/>
    </row>
    <row r="342" spans="7:18">
      <c r="P342"/>
      <c r="R342"/>
    </row>
    <row r="343" spans="7:18">
      <c r="P343"/>
      <c r="R343"/>
    </row>
    <row r="344" spans="7:18">
      <c r="P344"/>
      <c r="R344"/>
    </row>
    <row r="345" spans="7:18">
      <c r="P345"/>
      <c r="R345"/>
    </row>
    <row r="346" spans="7:18">
      <c r="P346"/>
      <c r="R346"/>
    </row>
    <row r="347" spans="7:18">
      <c r="P347"/>
      <c r="R347"/>
    </row>
    <row r="348" spans="7:18">
      <c r="P348"/>
      <c r="R348"/>
    </row>
    <row r="349" spans="7:18">
      <c r="P349"/>
      <c r="R349"/>
    </row>
    <row r="350" spans="7:18">
      <c r="P350"/>
      <c r="R350"/>
    </row>
    <row r="351" spans="7:18">
      <c r="P351"/>
      <c r="R351"/>
    </row>
    <row r="352" spans="7:18">
      <c r="P352"/>
      <c r="R352"/>
    </row>
    <row r="353" spans="16:18">
      <c r="P353"/>
      <c r="R353"/>
    </row>
    <row r="354" spans="16:18">
      <c r="P354"/>
      <c r="R354"/>
    </row>
    <row r="355" spans="16:18">
      <c r="P355"/>
      <c r="R355"/>
    </row>
    <row r="356" spans="16:18">
      <c r="P356"/>
      <c r="R356"/>
    </row>
    <row r="357" spans="16:18">
      <c r="P357"/>
      <c r="R357"/>
    </row>
    <row r="358" spans="16:18">
      <c r="P358"/>
      <c r="R358"/>
    </row>
    <row r="359" spans="16:18">
      <c r="P359"/>
      <c r="R359"/>
    </row>
    <row r="360" spans="16:18">
      <c r="P360"/>
      <c r="R360"/>
    </row>
    <row r="361" spans="16:18">
      <c r="P361"/>
      <c r="R361"/>
    </row>
    <row r="362" spans="16:18">
      <c r="P362"/>
      <c r="R362"/>
    </row>
    <row r="363" spans="16:18">
      <c r="P363"/>
      <c r="R363"/>
    </row>
    <row r="364" spans="16:18">
      <c r="P364"/>
      <c r="R364"/>
    </row>
    <row r="365" spans="16:18">
      <c r="P365"/>
      <c r="R365"/>
    </row>
    <row r="366" spans="16:18">
      <c r="P366"/>
      <c r="R366"/>
    </row>
    <row r="367" spans="16:18">
      <c r="P367"/>
      <c r="R367"/>
    </row>
    <row r="368" spans="16:18">
      <c r="P368"/>
      <c r="R368"/>
    </row>
    <row r="369" spans="16:18">
      <c r="P369"/>
      <c r="R369"/>
    </row>
    <row r="370" spans="16:18">
      <c r="P370"/>
      <c r="R370"/>
    </row>
    <row r="371" spans="16:18">
      <c r="P371"/>
      <c r="R371"/>
    </row>
    <row r="372" spans="16:18">
      <c r="P372"/>
      <c r="R372"/>
    </row>
    <row r="373" spans="16:18">
      <c r="P373"/>
      <c r="R373"/>
    </row>
    <row r="374" spans="16:18">
      <c r="P374"/>
      <c r="R374"/>
    </row>
    <row r="375" spans="16:18">
      <c r="P375"/>
      <c r="R375"/>
    </row>
    <row r="376" spans="16:18">
      <c r="P376"/>
      <c r="R376"/>
    </row>
    <row r="377" spans="16:18">
      <c r="P377"/>
      <c r="R377"/>
    </row>
    <row r="378" spans="16:18">
      <c r="P378"/>
      <c r="R378"/>
    </row>
    <row r="379" spans="16:18">
      <c r="P379"/>
      <c r="R379"/>
    </row>
    <row r="380" spans="16:18">
      <c r="P380"/>
      <c r="R380"/>
    </row>
    <row r="381" spans="16:18">
      <c r="P381"/>
      <c r="R381"/>
    </row>
    <row r="382" spans="16:18">
      <c r="P382"/>
      <c r="R382"/>
    </row>
    <row r="383" spans="16:18">
      <c r="P383"/>
      <c r="R383"/>
    </row>
    <row r="384" spans="16:18">
      <c r="P384"/>
      <c r="R384"/>
    </row>
    <row r="385" spans="16:18">
      <c r="P385"/>
      <c r="R385"/>
    </row>
    <row r="386" spans="16:18">
      <c r="P386"/>
      <c r="R386"/>
    </row>
    <row r="387" spans="16:18">
      <c r="P387"/>
      <c r="R387"/>
    </row>
    <row r="388" spans="16:18">
      <c r="P388"/>
      <c r="R388"/>
    </row>
    <row r="389" spans="16:18">
      <c r="P389"/>
      <c r="R389"/>
    </row>
  </sheetData>
  <printOptions horizontalCentered="1"/>
  <pageMargins left="0.5" right="0.5" top="0.5" bottom="0.5" header="0.5" footer="0.5"/>
  <pageSetup scale="63" fitToWidth="2" orientation="portrait" r:id="rId1"/>
  <headerFooter alignWithMargins="0"/>
  <colBreaks count="1" manualBreakCount="1">
    <brk id="8" max="71" man="1"/>
  </colBreaks>
  <drawing r:id="rId2"/>
  <legacyDrawing r:id="rId3"/>
  <mc:AlternateContent xmlns:mc="http://schemas.openxmlformats.org/markup-compatibility/2006">
    <mc:Choice Requires="x14">
      <controls>
        <mc:AlternateContent xmlns:mc="http://schemas.openxmlformats.org/markup-compatibility/2006">
          <mc:Choice Requires="x14">
            <control shapeId="24601" r:id="rId4" name="Button 25">
              <controlPr locked="0" defaultSize="0" autoFill="0" autoLine="0" autoPict="0">
                <anchor moveWithCells="1" sizeWithCells="1">
                  <from>
                    <xdr:col>0</xdr:col>
                    <xdr:colOff>0</xdr:colOff>
                    <xdr:row>73</xdr:row>
                    <xdr:rowOff>47625</xdr:rowOff>
                  </from>
                  <to>
                    <xdr:col>0</xdr:col>
                    <xdr:colOff>0</xdr:colOff>
                    <xdr:row>75</xdr:row>
                    <xdr:rowOff>161925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R90"/>
  <sheetViews>
    <sheetView defaultGridColor="0" topLeftCell="A16" colorId="22" zoomScale="75" zoomScaleNormal="75" workbookViewId="0">
      <selection activeCell="D23" sqref="D23"/>
    </sheetView>
  </sheetViews>
  <sheetFormatPr defaultColWidth="9.77734375" defaultRowHeight="15"/>
  <cols>
    <col min="1" max="1" width="5.77734375" customWidth="1"/>
    <col min="2" max="2" width="4.77734375" customWidth="1"/>
    <col min="3" max="3" width="7.77734375" customWidth="1"/>
    <col min="4" max="4" width="35.77734375" customWidth="1"/>
    <col min="5" max="8" width="15.77734375" customWidth="1"/>
    <col min="9" max="9" width="4.77734375" customWidth="1"/>
    <col min="10" max="10" width="5.77734375" customWidth="1"/>
    <col min="11" max="11" width="7.77734375" customWidth="1"/>
    <col min="12" max="12" width="35.77734375" customWidth="1"/>
    <col min="13" max="14" width="13.77734375" customWidth="1"/>
    <col min="15" max="15" width="10.6640625" customWidth="1"/>
    <col min="16" max="16" width="14.77734375" customWidth="1"/>
    <col min="17" max="17" width="13.77734375" customWidth="1"/>
    <col min="19" max="19" width="11.33203125" bestFit="1" customWidth="1"/>
  </cols>
  <sheetData>
    <row r="1" spans="1:18" ht="16.5" thickBot="1">
      <c r="A1" s="5"/>
      <c r="B1" s="106" t="str">
        <f>'Data Sheet'!A54</f>
        <v>Annual Report of VERIZON NEW YORK INC.                                                                                           For the period ending DECEMBER 31, 2017</v>
      </c>
      <c r="C1" s="573"/>
      <c r="D1" s="573"/>
      <c r="E1" s="573"/>
      <c r="F1" s="5"/>
      <c r="G1" s="5"/>
      <c r="H1" s="573"/>
      <c r="I1" s="573"/>
      <c r="J1" s="106" t="str">
        <f>'Data Sheet'!A54</f>
        <v>Annual Report of VERIZON NEW YORK INC.                                                                                           For the period ending DECEMBER 31, 2017</v>
      </c>
      <c r="K1" s="5"/>
      <c r="L1" s="5"/>
      <c r="M1" s="5"/>
      <c r="N1" s="5"/>
      <c r="O1" s="5"/>
      <c r="P1" s="504"/>
      <c r="Q1" s="5"/>
      <c r="R1" s="5"/>
    </row>
    <row r="2" spans="1:18">
      <c r="A2" s="5"/>
      <c r="B2" s="502"/>
      <c r="C2" s="503"/>
      <c r="D2" s="503"/>
      <c r="E2" s="503"/>
      <c r="F2" s="503"/>
      <c r="G2" s="503"/>
      <c r="H2" s="110"/>
      <c r="I2" s="5"/>
      <c r="J2" s="502"/>
      <c r="K2" s="503"/>
      <c r="L2" s="503"/>
      <c r="M2" s="503"/>
      <c r="N2" s="503"/>
      <c r="O2" s="503"/>
      <c r="P2" s="503"/>
      <c r="Q2" s="110"/>
      <c r="R2" s="5"/>
    </row>
    <row r="3" spans="1:18" ht="15.75">
      <c r="A3" s="5"/>
      <c r="B3" s="574"/>
      <c r="C3" s="575" t="s">
        <v>2258</v>
      </c>
      <c r="D3" s="112"/>
      <c r="E3" s="575"/>
      <c r="F3" s="575"/>
      <c r="G3" s="575"/>
      <c r="H3" s="576"/>
      <c r="I3" s="5"/>
      <c r="J3" s="525" t="s">
        <v>2259</v>
      </c>
      <c r="K3" s="504"/>
      <c r="L3" s="504"/>
      <c r="M3" s="504"/>
      <c r="N3" s="504"/>
      <c r="O3" s="504"/>
      <c r="P3" s="504"/>
      <c r="Q3" s="505"/>
      <c r="R3" s="5"/>
    </row>
    <row r="4" spans="1:18">
      <c r="A4" s="5"/>
      <c r="B4" s="115"/>
      <c r="C4" s="5"/>
      <c r="D4" s="504"/>
      <c r="E4" s="504"/>
      <c r="F4" s="504"/>
      <c r="G4" s="504"/>
      <c r="H4" s="505"/>
      <c r="I4" s="5"/>
      <c r="J4" s="115"/>
      <c r="K4" s="5"/>
      <c r="L4" s="5"/>
      <c r="M4" s="5"/>
      <c r="N4" s="5"/>
      <c r="O4" s="5"/>
      <c r="P4" s="5"/>
      <c r="Q4" s="506"/>
      <c r="R4" s="5"/>
    </row>
    <row r="5" spans="1:18">
      <c r="A5" s="5"/>
      <c r="B5" s="577" t="s">
        <v>1870</v>
      </c>
      <c r="C5" s="504" t="s">
        <v>2260</v>
      </c>
      <c r="D5" s="504"/>
      <c r="E5" s="504"/>
      <c r="F5" s="504"/>
      <c r="G5" s="504"/>
      <c r="H5" s="505"/>
      <c r="I5" s="5"/>
      <c r="J5" s="577" t="s">
        <v>1253</v>
      </c>
      <c r="K5" s="5" t="s">
        <v>2078</v>
      </c>
      <c r="L5" s="5"/>
      <c r="M5" s="5"/>
      <c r="N5" s="5"/>
      <c r="O5" s="5"/>
      <c r="P5" s="5"/>
      <c r="Q5" s="506"/>
      <c r="R5" s="5"/>
    </row>
    <row r="6" spans="1:18">
      <c r="A6" s="5"/>
      <c r="B6" s="115"/>
      <c r="C6" s="962" t="s">
        <v>2079</v>
      </c>
      <c r="D6" s="504"/>
      <c r="E6" s="504"/>
      <c r="F6" s="504"/>
      <c r="G6" s="504"/>
      <c r="H6" s="505"/>
      <c r="I6" s="5"/>
      <c r="J6" s="115"/>
      <c r="K6" s="5" t="s">
        <v>2080</v>
      </c>
      <c r="L6" s="5"/>
      <c r="M6" s="5"/>
      <c r="N6" s="5"/>
      <c r="O6" s="5"/>
      <c r="P6" s="5"/>
      <c r="Q6" s="506"/>
      <c r="R6" s="5"/>
    </row>
    <row r="7" spans="1:18">
      <c r="A7" s="5"/>
      <c r="B7" s="115"/>
      <c r="C7" s="504"/>
      <c r="D7" s="504"/>
      <c r="E7" s="504"/>
      <c r="F7" s="504"/>
      <c r="G7" s="504"/>
      <c r="H7" s="505"/>
      <c r="I7" s="5"/>
      <c r="J7" s="115"/>
      <c r="K7" s="5" t="s">
        <v>2081</v>
      </c>
      <c r="L7" s="5"/>
      <c r="M7" s="5"/>
      <c r="N7" s="5"/>
      <c r="O7" s="5"/>
      <c r="P7" s="5"/>
      <c r="Q7" s="506"/>
      <c r="R7" s="5"/>
    </row>
    <row r="8" spans="1:18">
      <c r="A8" s="5"/>
      <c r="B8" s="577" t="s">
        <v>1884</v>
      </c>
      <c r="C8" s="504" t="s">
        <v>1801</v>
      </c>
      <c r="D8" s="504"/>
      <c r="E8" s="504"/>
      <c r="F8" s="504"/>
      <c r="G8" s="504"/>
      <c r="H8" s="505"/>
      <c r="I8" s="5"/>
      <c r="J8" s="115"/>
      <c r="K8" s="5"/>
      <c r="L8" s="5"/>
      <c r="M8" s="5"/>
      <c r="N8" s="5"/>
      <c r="O8" s="5"/>
      <c r="P8" s="5"/>
      <c r="Q8" s="506"/>
      <c r="R8" s="5"/>
    </row>
    <row r="9" spans="1:18">
      <c r="A9" s="5"/>
      <c r="B9" s="115"/>
      <c r="C9" s="962" t="s">
        <v>1802</v>
      </c>
      <c r="D9" s="504"/>
      <c r="E9" s="504"/>
      <c r="F9" s="504"/>
      <c r="G9" s="504"/>
      <c r="H9" s="505"/>
      <c r="I9" s="5"/>
      <c r="J9" s="577" t="s">
        <v>1278</v>
      </c>
      <c r="K9" s="5" t="s">
        <v>481</v>
      </c>
      <c r="L9" s="5"/>
      <c r="M9" s="5"/>
      <c r="N9" s="5"/>
      <c r="O9" s="5"/>
      <c r="P9" s="5"/>
      <c r="Q9" s="506"/>
      <c r="R9" s="5"/>
    </row>
    <row r="10" spans="1:18">
      <c r="A10" s="5"/>
      <c r="B10" s="115"/>
      <c r="C10" s="504"/>
      <c r="D10" s="504"/>
      <c r="E10" s="504"/>
      <c r="F10" s="504"/>
      <c r="G10" s="504"/>
      <c r="H10" s="505"/>
      <c r="I10" s="5"/>
      <c r="J10" s="115"/>
      <c r="K10" s="5"/>
      <c r="L10" s="5"/>
      <c r="M10" s="5"/>
      <c r="N10" s="5"/>
      <c r="O10" s="5"/>
      <c r="P10" s="5"/>
      <c r="Q10" s="506"/>
      <c r="R10" s="5"/>
    </row>
    <row r="11" spans="1:18">
      <c r="A11" s="5"/>
      <c r="B11" s="577" t="s">
        <v>1233</v>
      </c>
      <c r="C11" s="504" t="s">
        <v>482</v>
      </c>
      <c r="D11" s="504"/>
      <c r="E11" s="504"/>
      <c r="F11" s="504"/>
      <c r="G11" s="504"/>
      <c r="H11" s="505"/>
      <c r="I11" s="5"/>
      <c r="J11" s="577" t="s">
        <v>1281</v>
      </c>
      <c r="K11" s="5" t="s">
        <v>483</v>
      </c>
      <c r="L11" s="5"/>
      <c r="M11" s="5"/>
      <c r="N11" s="5"/>
      <c r="O11" s="5"/>
      <c r="P11" s="5"/>
      <c r="Q11" s="506"/>
      <c r="R11" s="5"/>
    </row>
    <row r="12" spans="1:18">
      <c r="A12" s="5"/>
      <c r="B12" s="115"/>
      <c r="C12" s="962" t="s">
        <v>484</v>
      </c>
      <c r="D12" s="504"/>
      <c r="E12" s="504"/>
      <c r="F12" s="504"/>
      <c r="G12" s="504"/>
      <c r="H12" s="505"/>
      <c r="I12" s="5"/>
      <c r="J12" s="115"/>
      <c r="K12" s="5" t="s">
        <v>485</v>
      </c>
      <c r="L12" s="5"/>
      <c r="M12" s="5"/>
      <c r="N12" s="5"/>
      <c r="O12" s="5"/>
      <c r="P12" s="5"/>
      <c r="Q12" s="506"/>
      <c r="R12" s="5"/>
    </row>
    <row r="13" spans="1:18">
      <c r="A13" s="5"/>
      <c r="B13" s="115"/>
      <c r="C13" s="962" t="s">
        <v>486</v>
      </c>
      <c r="D13" s="504"/>
      <c r="E13" s="504"/>
      <c r="F13" s="504"/>
      <c r="G13" s="504"/>
      <c r="H13" s="505"/>
      <c r="I13" s="5"/>
      <c r="J13" s="115"/>
      <c r="K13" s="5" t="s">
        <v>487</v>
      </c>
      <c r="L13" s="5"/>
      <c r="M13" s="5"/>
      <c r="N13" s="5"/>
      <c r="O13" s="5"/>
      <c r="P13" s="5"/>
      <c r="Q13" s="506"/>
      <c r="R13" s="5"/>
    </row>
    <row r="14" spans="1:18">
      <c r="A14" s="5"/>
      <c r="B14" s="115"/>
      <c r="C14" s="504"/>
      <c r="D14" s="504"/>
      <c r="E14" s="504"/>
      <c r="F14" s="504"/>
      <c r="G14" s="504"/>
      <c r="H14" s="505"/>
      <c r="I14" s="5"/>
      <c r="J14" s="526"/>
      <c r="K14" s="527"/>
      <c r="L14" s="527"/>
      <c r="M14" s="527"/>
      <c r="N14" s="527"/>
      <c r="O14" s="527"/>
      <c r="P14" s="527"/>
      <c r="Q14" s="528"/>
      <c r="R14" s="5"/>
    </row>
    <row r="15" spans="1:18">
      <c r="A15" s="5"/>
      <c r="B15" s="578"/>
      <c r="C15" s="510" t="s">
        <v>488</v>
      </c>
      <c r="D15" s="510"/>
      <c r="E15" s="510"/>
      <c r="F15" s="510"/>
      <c r="G15" s="510"/>
      <c r="H15" s="579"/>
      <c r="I15" s="5"/>
      <c r="J15" s="580" t="s">
        <v>489</v>
      </c>
      <c r="K15" s="504"/>
      <c r="L15" s="504"/>
      <c r="M15" s="504"/>
      <c r="N15" s="504"/>
      <c r="O15" s="504"/>
      <c r="P15" s="504"/>
      <c r="Q15" s="505"/>
      <c r="R15" s="5"/>
    </row>
    <row r="16" spans="1:18">
      <c r="A16" s="5"/>
      <c r="B16" s="578"/>
      <c r="C16" s="529"/>
      <c r="D16" s="508"/>
      <c r="E16" s="529"/>
      <c r="F16" s="529"/>
      <c r="G16" s="529"/>
      <c r="H16" s="581" t="s">
        <v>490</v>
      </c>
      <c r="I16" s="5"/>
      <c r="J16" s="507"/>
      <c r="K16" s="509"/>
      <c r="L16" s="509"/>
      <c r="M16" s="509"/>
      <c r="N16" s="509"/>
      <c r="O16" s="509"/>
      <c r="P16" s="509"/>
      <c r="Q16" s="513" t="s">
        <v>491</v>
      </c>
      <c r="R16" s="5"/>
    </row>
    <row r="17" spans="1:18">
      <c r="A17" s="5"/>
      <c r="B17" s="115"/>
      <c r="C17" s="530"/>
      <c r="D17" s="5"/>
      <c r="E17" s="582" t="s">
        <v>492</v>
      </c>
      <c r="F17" s="582" t="s">
        <v>492</v>
      </c>
      <c r="G17" s="582" t="s">
        <v>493</v>
      </c>
      <c r="H17" s="583" t="s">
        <v>1429</v>
      </c>
      <c r="I17" s="5"/>
      <c r="J17" s="511"/>
      <c r="K17" s="512"/>
      <c r="L17" s="512"/>
      <c r="M17" s="512"/>
      <c r="N17" s="512"/>
      <c r="O17" s="512"/>
      <c r="P17" s="516" t="s">
        <v>494</v>
      </c>
      <c r="Q17" s="514" t="s">
        <v>1429</v>
      </c>
      <c r="R17" s="5"/>
    </row>
    <row r="18" spans="1:18">
      <c r="A18" s="5"/>
      <c r="B18" s="115"/>
      <c r="C18" s="530"/>
      <c r="D18" s="5"/>
      <c r="E18" s="582" t="s">
        <v>495</v>
      </c>
      <c r="F18" s="582" t="s">
        <v>496</v>
      </c>
      <c r="G18" s="582" t="s">
        <v>497</v>
      </c>
      <c r="H18" s="583" t="s">
        <v>498</v>
      </c>
      <c r="I18" s="5"/>
      <c r="J18" s="511"/>
      <c r="K18" s="512"/>
      <c r="L18" s="516" t="s">
        <v>499</v>
      </c>
      <c r="M18" s="516" t="s">
        <v>492</v>
      </c>
      <c r="N18" s="516" t="s">
        <v>492</v>
      </c>
      <c r="O18" s="516" t="s">
        <v>500</v>
      </c>
      <c r="P18" s="516" t="s">
        <v>501</v>
      </c>
      <c r="Q18" s="514" t="s">
        <v>502</v>
      </c>
      <c r="R18" s="5"/>
    </row>
    <row r="19" spans="1:18">
      <c r="A19" s="5"/>
      <c r="B19" s="532" t="s">
        <v>36</v>
      </c>
      <c r="C19" s="530"/>
      <c r="D19" s="5"/>
      <c r="E19" s="582" t="s">
        <v>503</v>
      </c>
      <c r="F19" s="582" t="s">
        <v>2212</v>
      </c>
      <c r="G19" s="582" t="s">
        <v>504</v>
      </c>
      <c r="H19" s="583" t="s">
        <v>505</v>
      </c>
      <c r="I19" s="5"/>
      <c r="J19" s="515" t="s">
        <v>36</v>
      </c>
      <c r="K19" s="516" t="s">
        <v>506</v>
      </c>
      <c r="L19" s="516" t="s">
        <v>507</v>
      </c>
      <c r="M19" s="516" t="s">
        <v>508</v>
      </c>
      <c r="N19" s="516" t="s">
        <v>509</v>
      </c>
      <c r="O19" s="516" t="s">
        <v>510</v>
      </c>
      <c r="P19" s="516" t="s">
        <v>511</v>
      </c>
      <c r="Q19" s="514" t="s">
        <v>512</v>
      </c>
      <c r="R19" s="5"/>
    </row>
    <row r="20" spans="1:18">
      <c r="A20" s="5"/>
      <c r="B20" s="532" t="s">
        <v>48</v>
      </c>
      <c r="C20" s="584" t="s">
        <v>2214</v>
      </c>
      <c r="D20" s="112"/>
      <c r="E20" s="582" t="s">
        <v>513</v>
      </c>
      <c r="F20" s="582" t="s">
        <v>514</v>
      </c>
      <c r="G20" s="582" t="s">
        <v>378</v>
      </c>
      <c r="H20" s="583" t="s">
        <v>515</v>
      </c>
      <c r="I20" s="5"/>
      <c r="J20" s="515" t="s">
        <v>48</v>
      </c>
      <c r="K20" s="516" t="s">
        <v>516</v>
      </c>
      <c r="L20" s="516" t="s">
        <v>517</v>
      </c>
      <c r="M20" s="516" t="s">
        <v>513</v>
      </c>
      <c r="N20" s="516" t="s">
        <v>514</v>
      </c>
      <c r="O20" s="516" t="s">
        <v>53</v>
      </c>
      <c r="P20" s="516" t="s">
        <v>518</v>
      </c>
      <c r="Q20" s="514" t="s">
        <v>519</v>
      </c>
      <c r="R20" s="5"/>
    </row>
    <row r="21" spans="1:18">
      <c r="A21" s="5"/>
      <c r="B21" s="115"/>
      <c r="C21" s="584" t="s">
        <v>462</v>
      </c>
      <c r="D21" s="112"/>
      <c r="E21" s="582" t="s">
        <v>463</v>
      </c>
      <c r="F21" s="582" t="s">
        <v>464</v>
      </c>
      <c r="G21" s="582" t="s">
        <v>62</v>
      </c>
      <c r="H21" s="583" t="s">
        <v>63</v>
      </c>
      <c r="I21" s="5"/>
      <c r="J21" s="585"/>
      <c r="K21" s="517" t="s">
        <v>64</v>
      </c>
      <c r="L21" s="517" t="s">
        <v>65</v>
      </c>
      <c r="M21" s="517" t="s">
        <v>66</v>
      </c>
      <c r="N21" s="517" t="s">
        <v>67</v>
      </c>
      <c r="O21" s="517" t="s">
        <v>68</v>
      </c>
      <c r="P21" s="517" t="s">
        <v>69</v>
      </c>
      <c r="Q21" s="518" t="s">
        <v>70</v>
      </c>
      <c r="R21" s="5"/>
    </row>
    <row r="22" spans="1:18" ht="15.75">
      <c r="A22" s="5"/>
      <c r="B22" s="578"/>
      <c r="C22" s="586" t="s">
        <v>2223</v>
      </c>
      <c r="D22" s="508"/>
      <c r="E22" s="529"/>
      <c r="F22" s="587" t="s">
        <v>711</v>
      </c>
      <c r="G22" s="587" t="s">
        <v>711</v>
      </c>
      <c r="H22" s="588" t="s">
        <v>711</v>
      </c>
      <c r="I22" s="5"/>
      <c r="J22" s="511"/>
      <c r="K22" s="512"/>
      <c r="L22" s="512"/>
      <c r="M22" s="512"/>
      <c r="N22" s="589"/>
      <c r="O22" s="589"/>
      <c r="P22" s="282"/>
      <c r="Q22" s="293"/>
      <c r="R22" s="5"/>
    </row>
    <row r="23" spans="1:18">
      <c r="A23" s="5"/>
      <c r="B23" s="532" t="s">
        <v>467</v>
      </c>
      <c r="C23" s="590" t="s">
        <v>388</v>
      </c>
      <c r="D23" s="5" t="s">
        <v>520</v>
      </c>
      <c r="E23" s="1356" t="s">
        <v>2951</v>
      </c>
      <c r="F23" s="1522">
        <v>0</v>
      </c>
      <c r="G23" s="1522">
        <v>0.58845291658062782</v>
      </c>
      <c r="H23" s="1523">
        <v>0.58845291658062782</v>
      </c>
      <c r="I23" s="28"/>
      <c r="J23" s="532" t="s">
        <v>467</v>
      </c>
      <c r="K23" s="537">
        <v>2421</v>
      </c>
      <c r="L23" s="186" t="s">
        <v>652</v>
      </c>
      <c r="M23" s="186"/>
      <c r="N23" s="592"/>
      <c r="O23" s="592"/>
      <c r="P23" s="188"/>
      <c r="Q23" s="189"/>
      <c r="R23" s="5"/>
    </row>
    <row r="24" spans="1:18">
      <c r="A24" s="5"/>
      <c r="B24" s="532" t="s">
        <v>825</v>
      </c>
      <c r="C24" s="590" t="s">
        <v>390</v>
      </c>
      <c r="D24" s="5" t="s">
        <v>521</v>
      </c>
      <c r="E24" s="1065"/>
      <c r="F24" s="1522"/>
      <c r="G24" s="1522"/>
      <c r="H24" s="1523"/>
      <c r="I24" s="28"/>
      <c r="J24" s="532" t="s">
        <v>825</v>
      </c>
      <c r="K24" s="537"/>
      <c r="L24" s="186" t="s">
        <v>2955</v>
      </c>
      <c r="M24" s="1357" t="s">
        <v>2956</v>
      </c>
      <c r="N24" s="1529">
        <v>0</v>
      </c>
      <c r="O24" s="1529">
        <v>0.22310702707768212</v>
      </c>
      <c r="P24" s="1077">
        <v>379471374.25</v>
      </c>
      <c r="Q24" s="1078">
        <v>84662730.170000002</v>
      </c>
      <c r="R24" s="5"/>
    </row>
    <row r="25" spans="1:18">
      <c r="A25" s="5"/>
      <c r="B25" s="532" t="s">
        <v>1067</v>
      </c>
      <c r="C25" s="590" t="s">
        <v>392</v>
      </c>
      <c r="D25" s="5" t="s">
        <v>522</v>
      </c>
      <c r="E25" s="1356" t="s">
        <v>2952</v>
      </c>
      <c r="F25" s="1522">
        <v>0</v>
      </c>
      <c r="G25" s="1522">
        <v>0.16278827604623117</v>
      </c>
      <c r="H25" s="1523">
        <v>0.16278827604623117</v>
      </c>
      <c r="I25" s="28"/>
      <c r="J25" s="532" t="s">
        <v>1067</v>
      </c>
      <c r="K25" s="537"/>
      <c r="L25" s="186" t="s">
        <v>2957</v>
      </c>
      <c r="M25" s="1066">
        <v>25</v>
      </c>
      <c r="N25" s="1529">
        <v>0</v>
      </c>
      <c r="O25" s="1529">
        <v>5.8604915807053994E-2</v>
      </c>
      <c r="P25" s="1077">
        <v>2274435393.25</v>
      </c>
      <c r="Q25" s="1078">
        <v>133293094.72999999</v>
      </c>
      <c r="R25" s="5"/>
    </row>
    <row r="26" spans="1:18">
      <c r="A26" s="5"/>
      <c r="B26" s="532" t="s">
        <v>71</v>
      </c>
      <c r="C26" s="590" t="s">
        <v>394</v>
      </c>
      <c r="D26" s="5" t="s">
        <v>523</v>
      </c>
      <c r="E26" s="1065"/>
      <c r="F26" s="1522"/>
      <c r="G26" s="1522"/>
      <c r="H26" s="1523"/>
      <c r="I26" s="28"/>
      <c r="J26" s="532" t="s">
        <v>71</v>
      </c>
      <c r="K26" s="537"/>
      <c r="L26" s="186" t="s">
        <v>47</v>
      </c>
      <c r="M26" s="1358" t="s">
        <v>2954</v>
      </c>
      <c r="N26" s="1358" t="s">
        <v>2954</v>
      </c>
      <c r="O26" s="1530">
        <f>Q26/P26</f>
        <v>8.2126406085213002E-2</v>
      </c>
      <c r="P26" s="1531">
        <f>SUM(P24:P25)</f>
        <v>2653906767.5</v>
      </c>
      <c r="Q26" s="1532">
        <f>SUM(Q24:Q25)</f>
        <v>217955824.89999998</v>
      </c>
      <c r="R26" s="5"/>
    </row>
    <row r="27" spans="1:18">
      <c r="A27" s="5"/>
      <c r="B27" s="532" t="s">
        <v>72</v>
      </c>
      <c r="C27" s="590" t="s">
        <v>396</v>
      </c>
      <c r="D27" s="5" t="s">
        <v>524</v>
      </c>
      <c r="E27" s="1065"/>
      <c r="F27" s="1522"/>
      <c r="G27" s="1522"/>
      <c r="H27" s="1523"/>
      <c r="I27" s="28"/>
      <c r="J27" s="532" t="s">
        <v>72</v>
      </c>
      <c r="K27" s="537">
        <v>2422</v>
      </c>
      <c r="L27" s="186" t="s">
        <v>654</v>
      </c>
      <c r="M27" s="1066"/>
      <c r="N27" s="1529"/>
      <c r="O27" s="1529"/>
      <c r="P27" s="1077"/>
      <c r="Q27" s="1078"/>
      <c r="R27" s="5"/>
    </row>
    <row r="28" spans="1:18">
      <c r="A28" s="5"/>
      <c r="B28" s="532" t="s">
        <v>476</v>
      </c>
      <c r="C28" s="590" t="s">
        <v>398</v>
      </c>
      <c r="D28" s="5" t="s">
        <v>525</v>
      </c>
      <c r="E28" s="1356" t="s">
        <v>2953</v>
      </c>
      <c r="F28" s="1522">
        <v>0</v>
      </c>
      <c r="G28" s="1522">
        <v>0.10446617225327079</v>
      </c>
      <c r="H28" s="1523">
        <v>0.10446617225327079</v>
      </c>
      <c r="I28" s="28"/>
      <c r="J28" s="532" t="s">
        <v>476</v>
      </c>
      <c r="K28" s="537"/>
      <c r="L28" s="186" t="s">
        <v>2958</v>
      </c>
      <c r="M28" s="1357" t="s">
        <v>2956</v>
      </c>
      <c r="N28" s="1529">
        <v>0</v>
      </c>
      <c r="O28" s="1529">
        <v>0.23649313743081948</v>
      </c>
      <c r="P28" s="1077">
        <v>137314883.86000001</v>
      </c>
      <c r="Q28" s="1078">
        <v>32474027.699999999</v>
      </c>
      <c r="R28" s="5"/>
    </row>
    <row r="29" spans="1:18">
      <c r="A29" s="5"/>
      <c r="B29" s="532" t="s">
        <v>479</v>
      </c>
      <c r="C29" s="590" t="s">
        <v>400</v>
      </c>
      <c r="D29" s="5" t="s">
        <v>526</v>
      </c>
      <c r="E29" s="1065">
        <v>10</v>
      </c>
      <c r="F29" s="1522">
        <v>0</v>
      </c>
      <c r="G29" s="1522">
        <v>0.1</v>
      </c>
      <c r="H29" s="1523">
        <v>0.1706275127163738</v>
      </c>
      <c r="I29" s="28"/>
      <c r="J29" s="532" t="s">
        <v>479</v>
      </c>
      <c r="K29" s="537"/>
      <c r="L29" s="186" t="s">
        <v>2959</v>
      </c>
      <c r="M29" s="1066">
        <v>25</v>
      </c>
      <c r="N29" s="1529">
        <v>0</v>
      </c>
      <c r="O29" s="1529">
        <v>7.9917337770077673E-2</v>
      </c>
      <c r="P29" s="1077">
        <v>578695242.61500001</v>
      </c>
      <c r="Q29" s="1078">
        <v>46247783.170000002</v>
      </c>
      <c r="R29" s="5"/>
    </row>
    <row r="30" spans="1:18">
      <c r="A30" s="5"/>
      <c r="B30" s="532" t="s">
        <v>2076</v>
      </c>
      <c r="C30" s="590" t="s">
        <v>402</v>
      </c>
      <c r="D30" s="5" t="s">
        <v>527</v>
      </c>
      <c r="E30" s="1065">
        <v>5</v>
      </c>
      <c r="F30" s="1522" t="s">
        <v>711</v>
      </c>
      <c r="G30" s="1522"/>
      <c r="H30" s="1523"/>
      <c r="I30" s="28"/>
      <c r="J30" s="532" t="s">
        <v>2076</v>
      </c>
      <c r="K30" s="537"/>
      <c r="L30" s="186" t="s">
        <v>47</v>
      </c>
      <c r="M30" s="1358" t="s">
        <v>2954</v>
      </c>
      <c r="N30" s="1358" t="s">
        <v>2954</v>
      </c>
      <c r="O30" s="1530">
        <f>Q30/P30</f>
        <v>0.10994510825923162</v>
      </c>
      <c r="P30" s="1531">
        <f>SUM(P28:P29)</f>
        <v>716010126.47500002</v>
      </c>
      <c r="Q30" s="1532">
        <f>SUM(Q28:Q29)</f>
        <v>78721810.870000005</v>
      </c>
      <c r="R30" s="5"/>
    </row>
    <row r="31" spans="1:18">
      <c r="A31" s="5"/>
      <c r="B31" s="532" t="s">
        <v>337</v>
      </c>
      <c r="C31" s="530"/>
      <c r="D31" s="5" t="s">
        <v>2261</v>
      </c>
      <c r="E31" s="1147"/>
      <c r="F31" s="1522">
        <v>0</v>
      </c>
      <c r="G31" s="1522">
        <v>0.2</v>
      </c>
      <c r="H31" s="1523">
        <v>2</v>
      </c>
      <c r="I31" s="28"/>
      <c r="J31" s="532" t="s">
        <v>337</v>
      </c>
      <c r="K31" s="537">
        <v>2423</v>
      </c>
      <c r="L31" s="186" t="s">
        <v>656</v>
      </c>
      <c r="M31" s="1066"/>
      <c r="N31" s="1529"/>
      <c r="O31" s="1529"/>
      <c r="P31" s="1077"/>
      <c r="Q31" s="1078"/>
      <c r="R31" s="5"/>
    </row>
    <row r="32" spans="1:18">
      <c r="A32" s="5"/>
      <c r="B32" s="532" t="s">
        <v>73</v>
      </c>
      <c r="C32" s="530"/>
      <c r="D32" s="5" t="s">
        <v>2262</v>
      </c>
      <c r="E32" s="1065"/>
      <c r="F32" s="1522">
        <v>0</v>
      </c>
      <c r="G32" s="1522">
        <v>0.2</v>
      </c>
      <c r="H32" s="1523">
        <v>0.45900575784607905</v>
      </c>
      <c r="I32" s="28"/>
      <c r="J32" s="532" t="s">
        <v>73</v>
      </c>
      <c r="K32" s="537"/>
      <c r="L32" s="186" t="s">
        <v>2960</v>
      </c>
      <c r="M32" s="1357" t="s">
        <v>2956</v>
      </c>
      <c r="N32" s="1529">
        <v>0</v>
      </c>
      <c r="O32" s="1529">
        <v>0.21526597285097462</v>
      </c>
      <c r="P32" s="1077">
        <v>76101476.620000005</v>
      </c>
      <c r="Q32" s="1078">
        <v>16382058.4</v>
      </c>
      <c r="R32" s="5"/>
    </row>
    <row r="33" spans="1:18">
      <c r="A33" s="5"/>
      <c r="B33" s="532" t="s">
        <v>74</v>
      </c>
      <c r="C33" s="590" t="s">
        <v>2263</v>
      </c>
      <c r="D33" s="5" t="s">
        <v>528</v>
      </c>
      <c r="E33" s="1356">
        <v>3</v>
      </c>
      <c r="F33" s="1522">
        <v>0</v>
      </c>
      <c r="G33" s="1523">
        <v>0</v>
      </c>
      <c r="H33" s="1523">
        <v>0.5397185736327329</v>
      </c>
      <c r="I33" s="28"/>
      <c r="J33" s="532" t="s">
        <v>74</v>
      </c>
      <c r="K33" s="537"/>
      <c r="L33" s="186" t="s">
        <v>2961</v>
      </c>
      <c r="M33" s="1066">
        <v>25</v>
      </c>
      <c r="N33" s="1529">
        <v>0</v>
      </c>
      <c r="O33" s="1529">
        <v>6.0108433973037494E-2</v>
      </c>
      <c r="P33" s="1077">
        <v>495973845.58999991</v>
      </c>
      <c r="Q33" s="1078">
        <v>29812211.150000002</v>
      </c>
      <c r="R33" s="5"/>
    </row>
    <row r="34" spans="1:18" ht="15.75">
      <c r="A34" s="5"/>
      <c r="B34" s="115"/>
      <c r="C34" s="593" t="s">
        <v>1388</v>
      </c>
      <c r="D34" s="5"/>
      <c r="E34" s="1065"/>
      <c r="F34" s="1522"/>
      <c r="G34" s="1522"/>
      <c r="H34" s="1523"/>
      <c r="I34" s="28"/>
      <c r="J34" s="115"/>
      <c r="K34" s="537"/>
      <c r="L34" s="186" t="s">
        <v>47</v>
      </c>
      <c r="M34" s="1358" t="s">
        <v>2954</v>
      </c>
      <c r="N34" s="1358" t="s">
        <v>2954</v>
      </c>
      <c r="O34" s="1530">
        <f>Q34/P34</f>
        <v>8.074857935061007E-2</v>
      </c>
      <c r="P34" s="1531">
        <f>SUM(P32:P33)</f>
        <v>572075322.20999992</v>
      </c>
      <c r="Q34" s="1532">
        <f>SUM(Q32:Q33)</f>
        <v>46194269.550000004</v>
      </c>
      <c r="R34" s="5"/>
    </row>
    <row r="35" spans="1:18">
      <c r="A35" s="5"/>
      <c r="B35" s="532" t="s">
        <v>75</v>
      </c>
      <c r="C35" s="590" t="s">
        <v>2267</v>
      </c>
      <c r="D35" s="5" t="s">
        <v>529</v>
      </c>
      <c r="E35" s="1065">
        <v>2</v>
      </c>
      <c r="F35" s="1522">
        <v>0</v>
      </c>
      <c r="G35" s="1522">
        <v>0.5</v>
      </c>
      <c r="H35" s="1523">
        <v>0</v>
      </c>
      <c r="I35" s="28"/>
      <c r="J35" s="532" t="s">
        <v>75</v>
      </c>
      <c r="K35" s="537">
        <v>2426</v>
      </c>
      <c r="L35" s="186" t="s">
        <v>662</v>
      </c>
      <c r="M35" s="1066"/>
      <c r="N35" s="1529"/>
      <c r="O35" s="1529"/>
      <c r="P35" s="1077"/>
      <c r="Q35" s="1078"/>
      <c r="R35" s="5"/>
    </row>
    <row r="36" spans="1:18">
      <c r="A36" s="5"/>
      <c r="B36" s="532" t="s">
        <v>76</v>
      </c>
      <c r="C36" s="590" t="s">
        <v>2269</v>
      </c>
      <c r="D36" s="5" t="s">
        <v>530</v>
      </c>
      <c r="E36" s="1065">
        <v>11</v>
      </c>
      <c r="F36" s="1522">
        <v>0</v>
      </c>
      <c r="G36" s="1522">
        <v>9.0909090909090912E-2</v>
      </c>
      <c r="H36" s="1523">
        <v>0.26324595564374625</v>
      </c>
      <c r="I36" s="28"/>
      <c r="J36" s="532" t="s">
        <v>76</v>
      </c>
      <c r="K36" s="537"/>
      <c r="L36" s="186" t="s">
        <v>2962</v>
      </c>
      <c r="M36" s="1357" t="s">
        <v>2956</v>
      </c>
      <c r="N36" s="1529">
        <v>0</v>
      </c>
      <c r="O36" s="1529">
        <v>0.22416257025610778</v>
      </c>
      <c r="P36" s="1077">
        <v>28673022.185000002</v>
      </c>
      <c r="Q36" s="1078">
        <v>6427418.3499999996</v>
      </c>
      <c r="R36" s="5"/>
    </row>
    <row r="37" spans="1:18">
      <c r="A37" s="5"/>
      <c r="B37" s="532" t="s">
        <v>77</v>
      </c>
      <c r="C37" s="590" t="s">
        <v>2271</v>
      </c>
      <c r="D37" s="5" t="s">
        <v>531</v>
      </c>
      <c r="E37" s="1065" t="s">
        <v>711</v>
      </c>
      <c r="F37" s="1522" t="s">
        <v>711</v>
      </c>
      <c r="G37" s="1522" t="s">
        <v>711</v>
      </c>
      <c r="H37" s="1523"/>
      <c r="I37" s="28"/>
      <c r="J37" s="532" t="s">
        <v>77</v>
      </c>
      <c r="K37" s="537"/>
      <c r="L37" s="186" t="s">
        <v>2963</v>
      </c>
      <c r="M37" s="1066">
        <v>25</v>
      </c>
      <c r="N37" s="1529">
        <v>0</v>
      </c>
      <c r="O37" s="1529">
        <v>5.2893660614140685E-2</v>
      </c>
      <c r="P37" s="1077">
        <v>842050040.64499998</v>
      </c>
      <c r="Q37" s="1078">
        <v>44539109.07</v>
      </c>
      <c r="R37" s="5"/>
    </row>
    <row r="38" spans="1:18">
      <c r="A38" s="5"/>
      <c r="B38" s="532" t="s">
        <v>78</v>
      </c>
      <c r="C38" s="530"/>
      <c r="D38" s="5" t="s">
        <v>532</v>
      </c>
      <c r="E38" s="1065"/>
      <c r="F38" s="1522"/>
      <c r="G38" s="1522"/>
      <c r="H38" s="1523"/>
      <c r="I38" s="28"/>
      <c r="J38" s="532" t="s">
        <v>78</v>
      </c>
      <c r="K38" s="537"/>
      <c r="L38" s="186" t="s">
        <v>47</v>
      </c>
      <c r="M38" s="1358" t="s">
        <v>2954</v>
      </c>
      <c r="N38" s="1358" t="s">
        <v>2954</v>
      </c>
      <c r="O38" s="1530">
        <f>Q38/P38</f>
        <v>5.8533567784859186E-2</v>
      </c>
      <c r="P38" s="1531">
        <f>SUM(P36:P37)</f>
        <v>870723062.82999992</v>
      </c>
      <c r="Q38" s="1532">
        <f>SUM(Q36:Q37)</f>
        <v>50966527.420000002</v>
      </c>
      <c r="R38" s="5"/>
    </row>
    <row r="39" spans="1:18">
      <c r="A39" s="5"/>
      <c r="B39" s="532" t="s">
        <v>79</v>
      </c>
      <c r="C39" s="530"/>
      <c r="D39" s="5" t="s">
        <v>533</v>
      </c>
      <c r="E39" s="1065"/>
      <c r="F39" s="1522"/>
      <c r="G39" s="1522"/>
      <c r="H39" s="1523"/>
      <c r="I39" s="28"/>
      <c r="J39" s="532" t="s">
        <v>79</v>
      </c>
      <c r="K39" s="537"/>
      <c r="L39" s="186"/>
      <c r="M39" s="186"/>
      <c r="N39" s="592"/>
      <c r="O39" s="592"/>
      <c r="P39" s="188"/>
      <c r="Q39" s="189"/>
      <c r="R39" s="5"/>
    </row>
    <row r="40" spans="1:18">
      <c r="A40" s="5"/>
      <c r="B40" s="532" t="s">
        <v>80</v>
      </c>
      <c r="C40" s="530"/>
      <c r="D40" s="5" t="s">
        <v>534</v>
      </c>
      <c r="E40" s="1065"/>
      <c r="F40" s="1522"/>
      <c r="G40" s="1522"/>
      <c r="H40" s="1523"/>
      <c r="I40" s="28"/>
      <c r="J40" s="532" t="s">
        <v>80</v>
      </c>
      <c r="K40" s="537"/>
      <c r="L40" s="186"/>
      <c r="M40" s="186"/>
      <c r="N40" s="592"/>
      <c r="O40" s="592"/>
      <c r="P40" s="188"/>
      <c r="Q40" s="189"/>
      <c r="R40" s="5"/>
    </row>
    <row r="41" spans="1:18">
      <c r="A41" s="5"/>
      <c r="B41" s="532" t="s">
        <v>81</v>
      </c>
      <c r="C41" s="590" t="s">
        <v>535</v>
      </c>
      <c r="D41" s="5" t="s">
        <v>536</v>
      </c>
      <c r="E41" s="1065">
        <v>11</v>
      </c>
      <c r="F41" s="1522">
        <v>0</v>
      </c>
      <c r="G41" s="1522">
        <v>9.0909090909090912E-2</v>
      </c>
      <c r="H41" s="1523">
        <v>0.22662675850788952</v>
      </c>
      <c r="I41" s="28"/>
      <c r="J41" s="532" t="s">
        <v>81</v>
      </c>
      <c r="K41" s="537"/>
      <c r="L41" s="186"/>
      <c r="M41" s="186"/>
      <c r="N41" s="592"/>
      <c r="O41" s="592"/>
      <c r="P41" s="188"/>
      <c r="Q41" s="189"/>
      <c r="R41" s="5"/>
    </row>
    <row r="42" spans="1:18">
      <c r="A42" s="5"/>
      <c r="B42" s="532" t="s">
        <v>82</v>
      </c>
      <c r="C42" s="590" t="s">
        <v>629</v>
      </c>
      <c r="D42" s="5" t="s">
        <v>537</v>
      </c>
      <c r="E42" s="1065">
        <v>5</v>
      </c>
      <c r="F42" s="1522">
        <v>0</v>
      </c>
      <c r="G42" s="1522">
        <v>0.2</v>
      </c>
      <c r="H42" s="1523">
        <v>0</v>
      </c>
      <c r="I42" s="28"/>
      <c r="J42" s="532" t="s">
        <v>82</v>
      </c>
      <c r="K42" s="537"/>
      <c r="L42" s="186"/>
      <c r="M42" s="186"/>
      <c r="N42" s="592"/>
      <c r="O42" s="592"/>
      <c r="P42" s="188"/>
      <c r="Q42" s="189"/>
      <c r="R42" s="5"/>
    </row>
    <row r="43" spans="1:18">
      <c r="A43" s="5"/>
      <c r="B43" s="532" t="s">
        <v>83</v>
      </c>
      <c r="C43" s="530"/>
      <c r="D43" s="5" t="s">
        <v>863</v>
      </c>
      <c r="E43" s="1065" t="s">
        <v>711</v>
      </c>
      <c r="F43" s="1522" t="s">
        <v>711</v>
      </c>
      <c r="G43" s="1522" t="s">
        <v>711</v>
      </c>
      <c r="H43" s="1523"/>
      <c r="I43" s="28"/>
      <c r="J43" s="532" t="s">
        <v>83</v>
      </c>
      <c r="K43" s="537"/>
      <c r="L43" s="186"/>
      <c r="M43" s="186"/>
      <c r="N43" s="592"/>
      <c r="O43" s="592"/>
      <c r="P43" s="188"/>
      <c r="Q43" s="189"/>
      <c r="R43" s="5"/>
    </row>
    <row r="44" spans="1:18">
      <c r="A44" s="5"/>
      <c r="B44" s="532" t="s">
        <v>84</v>
      </c>
      <c r="C44" s="530"/>
      <c r="D44" s="5" t="s">
        <v>864</v>
      </c>
      <c r="E44" s="1065"/>
      <c r="F44" s="1522"/>
      <c r="G44" s="1522"/>
      <c r="H44" s="1523"/>
      <c r="I44" s="28"/>
      <c r="J44" s="532" t="s">
        <v>84</v>
      </c>
      <c r="K44" s="537"/>
      <c r="L44" s="186"/>
      <c r="M44" s="186"/>
      <c r="N44" s="592"/>
      <c r="O44" s="592"/>
      <c r="P44" s="188"/>
      <c r="Q44" s="189"/>
      <c r="R44" s="5"/>
    </row>
    <row r="45" spans="1:18">
      <c r="A45" s="5"/>
      <c r="B45" s="532" t="s">
        <v>85</v>
      </c>
      <c r="C45" s="590" t="s">
        <v>633</v>
      </c>
      <c r="D45" s="5" t="s">
        <v>865</v>
      </c>
      <c r="E45" s="1065">
        <v>10</v>
      </c>
      <c r="F45" s="1522">
        <v>0</v>
      </c>
      <c r="G45" s="1522">
        <v>0.1</v>
      </c>
      <c r="H45" s="1523">
        <v>0.20503695920243678</v>
      </c>
      <c r="I45" s="28"/>
      <c r="J45" s="532" t="s">
        <v>85</v>
      </c>
      <c r="K45" s="537"/>
      <c r="L45" s="186"/>
      <c r="M45" s="186"/>
      <c r="N45" s="592"/>
      <c r="O45" s="592"/>
      <c r="P45" s="188"/>
      <c r="Q45" s="189"/>
      <c r="R45" s="5"/>
    </row>
    <row r="46" spans="1:18" ht="15.75">
      <c r="A46" s="5"/>
      <c r="B46" s="115"/>
      <c r="C46" s="593" t="s">
        <v>866</v>
      </c>
      <c r="D46" s="5"/>
      <c r="E46" s="1065" t="s">
        <v>711</v>
      </c>
      <c r="F46" s="1522" t="s">
        <v>711</v>
      </c>
      <c r="G46" s="1522" t="s">
        <v>711</v>
      </c>
      <c r="H46" s="1523"/>
      <c r="I46" s="28"/>
      <c r="J46" s="115"/>
      <c r="K46" s="537"/>
      <c r="L46" s="186"/>
      <c r="M46" s="186"/>
      <c r="N46" s="592"/>
      <c r="O46" s="592"/>
      <c r="P46" s="188"/>
      <c r="Q46" s="189"/>
      <c r="R46" s="5"/>
    </row>
    <row r="47" spans="1:18">
      <c r="A47" s="5"/>
      <c r="B47" s="532" t="s">
        <v>86</v>
      </c>
      <c r="C47" s="590" t="s">
        <v>638</v>
      </c>
      <c r="D47" s="5" t="s">
        <v>867</v>
      </c>
      <c r="E47" s="1065"/>
      <c r="F47" s="1522"/>
      <c r="G47" s="1522"/>
      <c r="H47" s="1523"/>
      <c r="I47" s="28"/>
      <c r="J47" s="532" t="s">
        <v>86</v>
      </c>
      <c r="K47" s="537"/>
      <c r="L47" s="186"/>
      <c r="M47" s="186"/>
      <c r="N47" s="592"/>
      <c r="O47" s="592"/>
      <c r="P47" s="188"/>
      <c r="Q47" s="189"/>
      <c r="R47" s="5"/>
    </row>
    <row r="48" spans="1:18">
      <c r="A48" s="5"/>
      <c r="B48" s="532" t="s">
        <v>87</v>
      </c>
      <c r="C48" s="590" t="s">
        <v>640</v>
      </c>
      <c r="D48" s="5" t="s">
        <v>868</v>
      </c>
      <c r="E48" s="1065"/>
      <c r="F48" s="1522"/>
      <c r="G48" s="1522"/>
      <c r="H48" s="1523"/>
      <c r="I48" s="28"/>
      <c r="J48" s="532" t="s">
        <v>87</v>
      </c>
      <c r="K48" s="537"/>
      <c r="L48" s="186"/>
      <c r="M48" s="186"/>
      <c r="N48" s="592"/>
      <c r="O48" s="592"/>
      <c r="P48" s="188"/>
      <c r="Q48" s="189"/>
      <c r="R48" s="5"/>
    </row>
    <row r="49" spans="1:18">
      <c r="A49" s="5"/>
      <c r="B49" s="532" t="s">
        <v>88</v>
      </c>
      <c r="C49" s="590" t="s">
        <v>642</v>
      </c>
      <c r="D49" s="5" t="s">
        <v>869</v>
      </c>
      <c r="E49" s="1065"/>
      <c r="F49" s="1522"/>
      <c r="G49" s="1522"/>
      <c r="H49" s="1523"/>
      <c r="I49" s="28"/>
      <c r="J49" s="532" t="s">
        <v>88</v>
      </c>
      <c r="K49" s="537"/>
      <c r="L49" s="186"/>
      <c r="M49" s="186"/>
      <c r="N49" s="592"/>
      <c r="O49" s="592"/>
      <c r="P49" s="188"/>
      <c r="Q49" s="189"/>
      <c r="R49" s="5"/>
    </row>
    <row r="50" spans="1:18">
      <c r="A50" s="5"/>
      <c r="B50" s="532" t="s">
        <v>2088</v>
      </c>
      <c r="C50" s="590" t="s">
        <v>644</v>
      </c>
      <c r="D50" s="5" t="s">
        <v>870</v>
      </c>
      <c r="E50" s="1065">
        <v>5</v>
      </c>
      <c r="F50" s="1522">
        <v>0</v>
      </c>
      <c r="G50" s="1522">
        <v>0.2</v>
      </c>
      <c r="H50" s="1523">
        <v>0</v>
      </c>
      <c r="I50" s="28"/>
      <c r="J50" s="532" t="s">
        <v>2088</v>
      </c>
      <c r="K50" s="537"/>
      <c r="L50" s="186"/>
      <c r="M50" s="186"/>
      <c r="N50" s="592"/>
      <c r="O50" s="592"/>
      <c r="P50" s="188"/>
      <c r="Q50" s="189"/>
      <c r="R50" s="5"/>
    </row>
    <row r="51" spans="1:18">
      <c r="A51" s="5"/>
      <c r="B51" s="532" t="s">
        <v>2090</v>
      </c>
      <c r="C51" s="590" t="s">
        <v>646</v>
      </c>
      <c r="D51" s="5" t="s">
        <v>871</v>
      </c>
      <c r="E51" s="1065">
        <v>8</v>
      </c>
      <c r="F51" s="1522">
        <v>0</v>
      </c>
      <c r="G51" s="1523">
        <v>0.125</v>
      </c>
      <c r="H51" s="1523">
        <v>0.39967769227947392</v>
      </c>
      <c r="I51" s="28"/>
      <c r="J51" s="532" t="s">
        <v>2090</v>
      </c>
      <c r="K51" s="537"/>
      <c r="L51" s="186"/>
      <c r="M51" s="186"/>
      <c r="N51" s="592"/>
      <c r="O51" s="592"/>
      <c r="P51" s="188"/>
      <c r="Q51" s="189"/>
      <c r="R51" s="5"/>
    </row>
    <row r="52" spans="1:18">
      <c r="A52" s="5"/>
      <c r="B52" s="115"/>
      <c r="C52" s="530" t="s">
        <v>1391</v>
      </c>
      <c r="D52" s="5"/>
      <c r="E52" s="1065"/>
      <c r="F52" s="1522"/>
      <c r="G52" s="1522"/>
      <c r="H52" s="1523"/>
      <c r="I52" s="28"/>
      <c r="J52" s="115"/>
      <c r="K52" s="537"/>
      <c r="L52" s="186"/>
      <c r="M52" s="186"/>
      <c r="N52" s="592"/>
      <c r="O52" s="592"/>
      <c r="P52" s="188"/>
      <c r="Q52" s="189"/>
      <c r="R52" s="5"/>
    </row>
    <row r="53" spans="1:18">
      <c r="A53" s="5"/>
      <c r="B53" s="532" t="s">
        <v>2093</v>
      </c>
      <c r="C53" s="590" t="s">
        <v>1392</v>
      </c>
      <c r="D53" s="5" t="s">
        <v>872</v>
      </c>
      <c r="E53" s="1065">
        <v>30</v>
      </c>
      <c r="F53" s="1522">
        <v>0</v>
      </c>
      <c r="G53" s="1522">
        <v>3.3333333333333333E-2</v>
      </c>
      <c r="H53" s="1523">
        <v>6.9747182528825072E-2</v>
      </c>
      <c r="I53" s="28"/>
      <c r="J53" s="532" t="s">
        <v>2093</v>
      </c>
      <c r="K53" s="537"/>
      <c r="L53" s="186"/>
      <c r="M53" s="186"/>
      <c r="N53" s="592"/>
      <c r="O53" s="592"/>
      <c r="P53" s="188"/>
      <c r="Q53" s="189"/>
      <c r="R53" s="5"/>
    </row>
    <row r="54" spans="1:18">
      <c r="A54" s="5"/>
      <c r="B54" s="532" t="s">
        <v>2096</v>
      </c>
      <c r="C54" s="590" t="s">
        <v>1393</v>
      </c>
      <c r="D54" s="5" t="s">
        <v>873</v>
      </c>
      <c r="E54" s="1065" t="s">
        <v>2954</v>
      </c>
      <c r="F54" s="1522">
        <v>0</v>
      </c>
      <c r="G54" s="1522">
        <v>8.7956827844424448E-2</v>
      </c>
      <c r="H54" s="1523">
        <v>7.6252255067269389E-2</v>
      </c>
      <c r="I54" s="28"/>
      <c r="J54" s="532" t="s">
        <v>2096</v>
      </c>
      <c r="K54" s="537"/>
      <c r="L54" s="186"/>
      <c r="M54" s="186"/>
      <c r="N54" s="592"/>
      <c r="O54" s="592"/>
      <c r="P54" s="188"/>
      <c r="Q54" s="189"/>
      <c r="R54" s="5"/>
    </row>
    <row r="55" spans="1:18">
      <c r="A55" s="5"/>
      <c r="B55" s="532" t="s">
        <v>2410</v>
      </c>
      <c r="C55" s="590" t="s">
        <v>1394</v>
      </c>
      <c r="D55" s="5" t="s">
        <v>874</v>
      </c>
      <c r="E55" s="1065" t="s">
        <v>2954</v>
      </c>
      <c r="F55" s="1522">
        <v>0</v>
      </c>
      <c r="G55" s="1522">
        <v>9.969769571222227E-2</v>
      </c>
      <c r="H55" s="1523">
        <v>0.10078830045461222</v>
      </c>
      <c r="I55" s="28"/>
      <c r="J55" s="532" t="s">
        <v>2410</v>
      </c>
      <c r="K55" s="537"/>
      <c r="L55" s="186"/>
      <c r="M55" s="186"/>
      <c r="N55" s="592"/>
      <c r="O55" s="592"/>
      <c r="P55" s="188"/>
      <c r="Q55" s="189"/>
      <c r="R55" s="5"/>
    </row>
    <row r="56" spans="1:18">
      <c r="A56" s="5"/>
      <c r="B56" s="532" t="s">
        <v>2413</v>
      </c>
      <c r="C56" s="590" t="s">
        <v>1395</v>
      </c>
      <c r="D56" s="5" t="s">
        <v>875</v>
      </c>
      <c r="E56" s="1065" t="s">
        <v>2954</v>
      </c>
      <c r="F56" s="1522">
        <v>0</v>
      </c>
      <c r="G56" s="1522">
        <v>7.9113202954499945E-2</v>
      </c>
      <c r="H56" s="1523">
        <v>7.8755825797998655E-2</v>
      </c>
      <c r="I56" s="28"/>
      <c r="J56" s="532" t="s">
        <v>2413</v>
      </c>
      <c r="K56" s="537"/>
      <c r="L56" s="186"/>
      <c r="M56" s="186"/>
      <c r="N56" s="592"/>
      <c r="O56" s="592"/>
      <c r="P56" s="188"/>
      <c r="Q56" s="189"/>
      <c r="R56" s="5"/>
    </row>
    <row r="57" spans="1:18">
      <c r="A57" s="5"/>
      <c r="B57" s="532" t="s">
        <v>2416</v>
      </c>
      <c r="C57" s="590" t="s">
        <v>1396</v>
      </c>
      <c r="D57" s="5" t="s">
        <v>876</v>
      </c>
      <c r="E57" s="1065">
        <v>11</v>
      </c>
      <c r="F57" s="1522">
        <v>0</v>
      </c>
      <c r="G57" s="1522">
        <v>9.0909090909090912E-2</v>
      </c>
      <c r="H57" s="1523">
        <v>0</v>
      </c>
      <c r="I57" s="28"/>
      <c r="J57" s="532" t="s">
        <v>2416</v>
      </c>
      <c r="K57" s="537"/>
      <c r="L57" s="186"/>
      <c r="M57" s="186"/>
      <c r="N57" s="592"/>
      <c r="O57" s="592"/>
      <c r="P57" s="188"/>
      <c r="Q57" s="189"/>
      <c r="R57" s="5"/>
    </row>
    <row r="58" spans="1:18">
      <c r="A58" s="5"/>
      <c r="B58" s="532" t="s">
        <v>2420</v>
      </c>
      <c r="C58" s="590" t="s">
        <v>1397</v>
      </c>
      <c r="D58" s="5" t="s">
        <v>877</v>
      </c>
      <c r="E58" s="1065" t="s">
        <v>711</v>
      </c>
      <c r="F58" s="1522" t="s">
        <v>711</v>
      </c>
      <c r="G58" s="1522" t="s">
        <v>711</v>
      </c>
      <c r="H58" s="1523"/>
      <c r="I58" s="28"/>
      <c r="J58" s="532" t="s">
        <v>2420</v>
      </c>
      <c r="K58" s="537"/>
      <c r="L58" s="186"/>
      <c r="M58" s="186"/>
      <c r="N58" s="592"/>
      <c r="O58" s="592"/>
      <c r="P58" s="188"/>
      <c r="Q58" s="189"/>
      <c r="R58" s="5"/>
    </row>
    <row r="59" spans="1:18">
      <c r="A59" s="5"/>
      <c r="B59" s="532" t="s">
        <v>2423</v>
      </c>
      <c r="C59" s="590" t="s">
        <v>1398</v>
      </c>
      <c r="D59" s="5" t="s">
        <v>878</v>
      </c>
      <c r="E59" s="1065" t="s">
        <v>2954</v>
      </c>
      <c r="F59" s="1522">
        <v>0</v>
      </c>
      <c r="G59" s="1522">
        <v>5.0501548704935763E-2</v>
      </c>
      <c r="H59" s="1523">
        <v>5.6979705658851888E-2</v>
      </c>
      <c r="I59" s="28"/>
      <c r="J59" s="532" t="s">
        <v>2423</v>
      </c>
      <c r="K59" s="537"/>
      <c r="L59" s="186"/>
      <c r="M59" s="186"/>
      <c r="N59" s="592"/>
      <c r="O59" s="592"/>
      <c r="P59" s="188"/>
      <c r="Q59" s="189"/>
      <c r="R59" s="5"/>
    </row>
    <row r="60" spans="1:18">
      <c r="A60" s="5"/>
      <c r="B60" s="532" t="s">
        <v>2426</v>
      </c>
      <c r="C60" s="590" t="s">
        <v>1399</v>
      </c>
      <c r="D60" s="5" t="s">
        <v>879</v>
      </c>
      <c r="E60" s="1065" t="s">
        <v>711</v>
      </c>
      <c r="F60" s="1522" t="s">
        <v>711</v>
      </c>
      <c r="G60" s="1522" t="s">
        <v>711</v>
      </c>
      <c r="H60" s="1523"/>
      <c r="I60" s="28"/>
      <c r="J60" s="532" t="s">
        <v>2426</v>
      </c>
      <c r="K60" s="537"/>
      <c r="L60" s="186"/>
      <c r="M60" s="186"/>
      <c r="N60" s="592"/>
      <c r="O60" s="592"/>
      <c r="P60" s="188"/>
      <c r="Q60" s="189"/>
      <c r="R60" s="5"/>
    </row>
    <row r="61" spans="1:18">
      <c r="A61" s="5"/>
      <c r="B61" s="532" t="s">
        <v>1849</v>
      </c>
      <c r="C61" s="590" t="s">
        <v>1400</v>
      </c>
      <c r="D61" s="5" t="s">
        <v>880</v>
      </c>
      <c r="E61" s="1065">
        <v>50</v>
      </c>
      <c r="F61" s="1522">
        <v>0</v>
      </c>
      <c r="G61" s="1522">
        <v>0.02</v>
      </c>
      <c r="H61" s="1523">
        <v>3.8482983262339544E-2</v>
      </c>
      <c r="I61" s="28"/>
      <c r="J61" s="532" t="s">
        <v>1849</v>
      </c>
      <c r="K61" s="537"/>
      <c r="L61" s="186"/>
      <c r="M61" s="186"/>
      <c r="N61" s="592"/>
      <c r="O61" s="592"/>
      <c r="P61" s="188"/>
      <c r="Q61" s="189"/>
      <c r="R61" s="5"/>
    </row>
    <row r="62" spans="1:18">
      <c r="A62" s="5"/>
      <c r="B62" s="532" t="s">
        <v>1851</v>
      </c>
      <c r="C62" s="530"/>
      <c r="D62" s="5"/>
      <c r="E62" s="1524" t="s">
        <v>711</v>
      </c>
      <c r="F62" s="1525" t="s">
        <v>711</v>
      </c>
      <c r="G62" s="1522" t="s">
        <v>711</v>
      </c>
      <c r="H62" s="1523" t="s">
        <v>711</v>
      </c>
      <c r="I62" s="28"/>
      <c r="J62" s="532" t="s">
        <v>1851</v>
      </c>
      <c r="K62" s="537"/>
      <c r="L62" s="186"/>
      <c r="M62" s="186"/>
      <c r="N62" s="592"/>
      <c r="O62" s="592"/>
      <c r="P62" s="188"/>
      <c r="Q62" s="189"/>
      <c r="R62" s="5"/>
    </row>
    <row r="63" spans="1:18">
      <c r="A63" s="5"/>
      <c r="B63" s="532" t="s">
        <v>1852</v>
      </c>
      <c r="C63" s="530" t="s">
        <v>881</v>
      </c>
      <c r="D63" s="5"/>
      <c r="E63" s="1526" t="s">
        <v>882</v>
      </c>
      <c r="F63" s="1527" t="s">
        <v>2419</v>
      </c>
      <c r="G63" s="1522">
        <v>0.10413354971522668</v>
      </c>
      <c r="H63" s="1523"/>
      <c r="I63" s="28"/>
      <c r="J63" s="532" t="s">
        <v>1852</v>
      </c>
      <c r="K63" s="537"/>
      <c r="L63" s="186"/>
      <c r="M63" s="186"/>
      <c r="N63" s="592"/>
      <c r="O63" s="592"/>
      <c r="P63" s="188"/>
      <c r="Q63" s="189"/>
      <c r="R63" s="5"/>
    </row>
    <row r="64" spans="1:18">
      <c r="A64" s="5"/>
      <c r="B64" s="532" t="s">
        <v>1856</v>
      </c>
      <c r="C64" s="530" t="s">
        <v>883</v>
      </c>
      <c r="D64" s="5"/>
      <c r="E64" s="1526"/>
      <c r="F64" s="1528"/>
      <c r="G64" s="1522"/>
      <c r="H64" s="1523"/>
      <c r="I64" s="28"/>
      <c r="J64" s="532" t="s">
        <v>1856</v>
      </c>
      <c r="K64" s="537"/>
      <c r="L64" s="186"/>
      <c r="M64" s="186"/>
      <c r="N64" s="592"/>
      <c r="O64" s="592"/>
      <c r="P64" s="188"/>
      <c r="Q64" s="189"/>
      <c r="R64" s="5"/>
    </row>
    <row r="65" spans="1:18">
      <c r="A65" s="5"/>
      <c r="B65" s="115"/>
      <c r="C65" s="530" t="s">
        <v>884</v>
      </c>
      <c r="D65" s="5"/>
      <c r="E65" s="1526" t="s">
        <v>882</v>
      </c>
      <c r="F65" s="1527" t="s">
        <v>2419</v>
      </c>
      <c r="G65" s="1525">
        <v>0.10644920014570891</v>
      </c>
      <c r="H65" s="1523"/>
      <c r="I65" s="28"/>
      <c r="J65" s="115"/>
      <c r="K65" s="537"/>
      <c r="L65" s="186"/>
      <c r="M65" s="186"/>
      <c r="N65" s="592"/>
      <c r="O65" s="592"/>
      <c r="P65" s="188"/>
      <c r="Q65" s="189"/>
      <c r="R65" s="5"/>
    </row>
    <row r="66" spans="1:18">
      <c r="A66" s="5"/>
      <c r="B66" s="532" t="s">
        <v>1858</v>
      </c>
      <c r="C66" s="530" t="s">
        <v>885</v>
      </c>
      <c r="D66" s="5"/>
      <c r="E66" s="530" t="s">
        <v>882</v>
      </c>
      <c r="F66" s="945" t="s">
        <v>2419</v>
      </c>
      <c r="G66" s="594" t="s">
        <v>882</v>
      </c>
      <c r="H66" s="591"/>
      <c r="I66" s="28"/>
      <c r="J66" s="532" t="s">
        <v>1858</v>
      </c>
      <c r="K66" s="537"/>
      <c r="L66" s="186"/>
      <c r="M66" s="186"/>
      <c r="N66" s="592"/>
      <c r="O66" s="592"/>
      <c r="P66" s="188"/>
      <c r="Q66" s="189"/>
      <c r="R66" s="5"/>
    </row>
    <row r="67" spans="1:18" ht="15.75" thickBot="1">
      <c r="A67" s="5"/>
      <c r="B67" s="539" t="s">
        <v>2439</v>
      </c>
      <c r="C67" s="540" t="s">
        <v>886</v>
      </c>
      <c r="D67" s="522"/>
      <c r="E67" s="540" t="s">
        <v>882</v>
      </c>
      <c r="F67" s="946" t="s">
        <v>2419</v>
      </c>
      <c r="G67" s="595" t="s">
        <v>882</v>
      </c>
      <c r="H67" s="596"/>
      <c r="I67" s="28"/>
      <c r="J67" s="539" t="s">
        <v>2439</v>
      </c>
      <c r="K67" s="597"/>
      <c r="L67" s="598"/>
      <c r="M67" s="598"/>
      <c r="N67" s="599"/>
      <c r="O67" s="599"/>
      <c r="P67" s="600"/>
      <c r="Q67" s="601"/>
      <c r="R67" s="5"/>
    </row>
    <row r="68" spans="1:18">
      <c r="A68" s="5"/>
      <c r="B68" s="520" t="s">
        <v>457</v>
      </c>
      <c r="C68" s="5"/>
      <c r="D68" s="5" t="s">
        <v>711</v>
      </c>
      <c r="E68" s="5"/>
      <c r="F68" s="5"/>
      <c r="G68" s="5"/>
      <c r="H68" s="5"/>
      <c r="I68" s="5"/>
      <c r="J68" s="5"/>
      <c r="K68" s="5"/>
      <c r="L68" s="5"/>
      <c r="M68" s="5"/>
      <c r="N68" s="602"/>
      <c r="O68" s="602"/>
      <c r="P68" s="5"/>
      <c r="Q68" s="5" t="s">
        <v>2390</v>
      </c>
      <c r="R68" s="5"/>
    </row>
    <row r="69" spans="1:18">
      <c r="A69" s="5"/>
      <c r="B69" s="5"/>
      <c r="C69" s="5"/>
      <c r="D69" s="5"/>
      <c r="E69" s="5"/>
      <c r="F69" s="5"/>
      <c r="G69" s="5"/>
      <c r="H69" s="5"/>
      <c r="I69" s="5"/>
      <c r="J69" s="5"/>
      <c r="K69" s="5"/>
      <c r="L69" s="5"/>
      <c r="M69" s="5"/>
      <c r="N69" s="602"/>
      <c r="O69" s="602"/>
      <c r="P69" s="5"/>
      <c r="Q69" s="5"/>
      <c r="R69" s="5"/>
    </row>
    <row r="70" spans="1:18">
      <c r="A70" s="5"/>
      <c r="B70" s="112">
        <v>34</v>
      </c>
      <c r="C70" s="112"/>
      <c r="D70" s="112"/>
      <c r="E70" s="112"/>
      <c r="F70" s="112"/>
      <c r="G70" s="112"/>
      <c r="H70" s="112"/>
      <c r="I70" s="5"/>
      <c r="J70" s="112">
        <v>35</v>
      </c>
      <c r="K70" s="112"/>
      <c r="L70" s="112"/>
      <c r="M70" s="112"/>
      <c r="N70" s="112"/>
      <c r="O70" s="112"/>
      <c r="P70" s="112"/>
      <c r="Q70" s="112"/>
      <c r="R70" s="5"/>
    </row>
    <row r="71" spans="1:18">
      <c r="A71" s="5"/>
      <c r="B71" s="5"/>
      <c r="C71" s="5"/>
      <c r="D71" s="5"/>
      <c r="E71" s="5"/>
      <c r="F71" s="5"/>
      <c r="G71" s="5"/>
      <c r="H71" s="5"/>
      <c r="I71" s="5"/>
      <c r="J71" s="5"/>
      <c r="K71" s="5"/>
      <c r="L71" s="5"/>
      <c r="M71" s="5"/>
      <c r="N71" s="602"/>
      <c r="O71" s="602"/>
      <c r="P71" s="5"/>
      <c r="Q71" s="5"/>
      <c r="R71" s="5"/>
    </row>
    <row r="72" spans="1:18">
      <c r="A72" s="5"/>
      <c r="B72" s="5"/>
      <c r="L72" s="1147"/>
    </row>
    <row r="73" spans="1:18">
      <c r="A73" s="5"/>
      <c r="B73" s="5"/>
      <c r="L73" s="1026"/>
    </row>
    <row r="74" spans="1:18">
      <c r="A74" s="5"/>
      <c r="B74" s="5"/>
      <c r="L74" s="1147"/>
    </row>
    <row r="75" spans="1:18">
      <c r="A75" s="5"/>
      <c r="B75" s="5"/>
      <c r="L75" s="1026"/>
    </row>
    <row r="76" spans="1:18">
      <c r="A76" s="5"/>
      <c r="B76" s="5"/>
      <c r="L76" s="1147"/>
    </row>
    <row r="77" spans="1:18">
      <c r="A77" s="5"/>
      <c r="B77" s="5"/>
    </row>
    <row r="78" spans="1:18">
      <c r="A78" s="5"/>
      <c r="B78" s="5"/>
    </row>
    <row r="79" spans="1:18">
      <c r="A79" s="5"/>
      <c r="B79" s="5"/>
    </row>
    <row r="80" spans="1:18">
      <c r="A80" s="5"/>
      <c r="B80" s="5"/>
    </row>
    <row r="81" spans="1:2">
      <c r="A81" s="5"/>
      <c r="B81" s="5"/>
    </row>
    <row r="82" spans="1:2">
      <c r="A82" s="5"/>
      <c r="B82" s="5"/>
    </row>
    <row r="83" spans="1:2">
      <c r="A83" s="5"/>
      <c r="B83" s="5"/>
    </row>
    <row r="84" spans="1:2">
      <c r="A84" s="5"/>
      <c r="B84" s="5"/>
    </row>
    <row r="85" spans="1:2">
      <c r="A85" s="5"/>
      <c r="B85" s="5"/>
    </row>
    <row r="86" spans="1:2">
      <c r="A86" s="5"/>
      <c r="B86" s="5"/>
    </row>
    <row r="87" spans="1:2">
      <c r="A87" s="5"/>
      <c r="B87" s="5"/>
    </row>
    <row r="88" spans="1:2">
      <c r="A88" s="5"/>
      <c r="B88" s="5"/>
    </row>
    <row r="89" spans="1:2">
      <c r="A89" s="5"/>
      <c r="B89" s="5"/>
    </row>
    <row r="90" spans="1:2">
      <c r="A90" s="5"/>
      <c r="B90" s="5"/>
    </row>
  </sheetData>
  <printOptions horizontalCentered="1"/>
  <pageMargins left="0.5" right="0.5" top="0.5" bottom="0.5" header="0.5" footer="0.5"/>
  <pageSetup scale="64" fitToWidth="2" orientation="portrait" r:id="rId1"/>
  <headerFooter alignWithMargins="0"/>
  <colBreaks count="1" manualBreakCount="1">
    <brk id="8" max="69"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1"/>
  <sheetViews>
    <sheetView zoomScale="70" zoomScaleNormal="70" workbookViewId="0">
      <selection activeCell="F65" sqref="F65:G65"/>
    </sheetView>
  </sheetViews>
  <sheetFormatPr defaultColWidth="9.77734375" defaultRowHeight="15"/>
  <cols>
    <col min="1" max="1" width="7.77734375" customWidth="1"/>
    <col min="2" max="2" width="40.77734375" customWidth="1"/>
    <col min="3" max="3" width="16.77734375" customWidth="1"/>
    <col min="5" max="5" width="10.77734375" customWidth="1"/>
    <col min="6" max="6" width="14.77734375" customWidth="1"/>
    <col min="7" max="7" width="15.6640625" bestFit="1" customWidth="1"/>
  </cols>
  <sheetData>
    <row r="1" spans="1:8" ht="15.75" thickBot="1">
      <c r="A1" s="64" t="str">
        <f>+CONAMEDATE6</f>
        <v>Annual Report of VERIZON NEW YORK INC.                                                                                                       For the period ending DECEMBER 31, 2017</v>
      </c>
      <c r="B1" s="65"/>
      <c r="C1" s="65"/>
      <c r="D1" s="65"/>
      <c r="E1" s="65"/>
      <c r="F1" s="65"/>
      <c r="G1" s="65"/>
      <c r="H1" s="65"/>
    </row>
    <row r="2" spans="1:8" ht="20.25">
      <c r="A2" s="66"/>
      <c r="B2" s="67"/>
      <c r="C2" s="67"/>
      <c r="D2" s="67"/>
      <c r="E2" s="67"/>
      <c r="F2" s="67"/>
      <c r="G2" s="1018"/>
      <c r="H2" s="65"/>
    </row>
    <row r="3" spans="1:8" ht="18">
      <c r="A3" s="616" t="s">
        <v>2111</v>
      </c>
      <c r="B3" s="105"/>
      <c r="C3" s="105"/>
      <c r="D3" s="105"/>
      <c r="E3" s="105"/>
      <c r="F3" s="105"/>
      <c r="G3" s="152"/>
      <c r="H3" s="65"/>
    </row>
    <row r="4" spans="1:8">
      <c r="A4" s="72"/>
      <c r="B4" s="65"/>
      <c r="C4" s="65"/>
      <c r="D4" s="65"/>
      <c r="E4" s="65"/>
      <c r="F4" s="65"/>
      <c r="G4" s="73"/>
      <c r="H4" s="65"/>
    </row>
    <row r="5" spans="1:8">
      <c r="A5" s="72"/>
      <c r="B5" s="65" t="s">
        <v>2112</v>
      </c>
      <c r="C5" s="65"/>
      <c r="D5" s="65"/>
      <c r="E5" s="65"/>
      <c r="F5" s="65"/>
      <c r="G5" s="73"/>
      <c r="H5" s="65"/>
    </row>
    <row r="6" spans="1:8">
      <c r="A6" s="1010"/>
      <c r="B6" s="1011" t="s">
        <v>2593</v>
      </c>
      <c r="C6" s="1011"/>
      <c r="D6" s="1011"/>
      <c r="E6" s="1011"/>
      <c r="F6" s="1011"/>
      <c r="G6" s="1012"/>
      <c r="H6" s="65"/>
    </row>
    <row r="7" spans="1:8">
      <c r="A7" s="72"/>
      <c r="B7" s="65"/>
      <c r="C7" s="65"/>
      <c r="D7" s="65"/>
      <c r="E7" s="65"/>
      <c r="F7" s="65"/>
      <c r="G7" s="73"/>
      <c r="H7" s="65"/>
    </row>
    <row r="8" spans="1:8">
      <c r="A8" s="213"/>
      <c r="B8" s="180"/>
      <c r="C8" s="180"/>
      <c r="D8" s="180"/>
      <c r="E8" s="180"/>
      <c r="F8" s="180"/>
      <c r="G8" s="182" t="s">
        <v>2113</v>
      </c>
      <c r="H8" s="65"/>
    </row>
    <row r="9" spans="1:8">
      <c r="A9" s="90" t="s">
        <v>36</v>
      </c>
      <c r="B9" s="175"/>
      <c r="C9" s="183" t="s">
        <v>507</v>
      </c>
      <c r="D9" s="183" t="s">
        <v>2114</v>
      </c>
      <c r="E9" s="183" t="s">
        <v>2114</v>
      </c>
      <c r="F9" s="183" t="s">
        <v>887</v>
      </c>
      <c r="G9" s="138" t="s">
        <v>2115</v>
      </c>
      <c r="H9" s="65"/>
    </row>
    <row r="10" spans="1:8">
      <c r="A10" s="90" t="s">
        <v>48</v>
      </c>
      <c r="B10" s="183" t="s">
        <v>2108</v>
      </c>
      <c r="C10" s="183" t="s">
        <v>2116</v>
      </c>
      <c r="D10" s="183" t="s">
        <v>2117</v>
      </c>
      <c r="E10" s="183" t="s">
        <v>2118</v>
      </c>
      <c r="F10" s="183" t="s">
        <v>378</v>
      </c>
      <c r="G10" s="138" t="s">
        <v>2119</v>
      </c>
      <c r="H10" s="65"/>
    </row>
    <row r="11" spans="1:8">
      <c r="A11" s="96"/>
      <c r="B11" s="183" t="s">
        <v>462</v>
      </c>
      <c r="C11" s="183" t="s">
        <v>463</v>
      </c>
      <c r="D11" s="183" t="s">
        <v>464</v>
      </c>
      <c r="E11" s="183" t="s">
        <v>62</v>
      </c>
      <c r="F11" s="183" t="s">
        <v>63</v>
      </c>
      <c r="G11" s="138" t="s">
        <v>64</v>
      </c>
      <c r="H11" s="65"/>
    </row>
    <row r="12" spans="1:8">
      <c r="A12" s="213"/>
      <c r="B12" s="180"/>
      <c r="C12" s="180"/>
      <c r="D12" s="180"/>
      <c r="E12" s="180"/>
      <c r="F12" s="180"/>
      <c r="G12" s="290"/>
      <c r="H12" s="65"/>
    </row>
    <row r="13" spans="1:8" ht="18">
      <c r="A13" s="96"/>
      <c r="B13" s="617" t="s">
        <v>2120</v>
      </c>
      <c r="C13" s="175"/>
      <c r="D13" s="175"/>
      <c r="E13" s="175"/>
      <c r="F13" s="175"/>
      <c r="G13" s="73"/>
      <c r="H13" s="65"/>
    </row>
    <row r="14" spans="1:8" ht="18">
      <c r="A14" s="96"/>
      <c r="B14" s="617" t="s">
        <v>2121</v>
      </c>
      <c r="C14" s="175"/>
      <c r="D14" s="175"/>
      <c r="E14" s="175"/>
      <c r="F14" s="175"/>
      <c r="G14" s="138" t="s">
        <v>2122</v>
      </c>
      <c r="H14" s="65"/>
    </row>
    <row r="15" spans="1:8">
      <c r="A15" s="90" t="s">
        <v>467</v>
      </c>
      <c r="B15" s="186"/>
      <c r="C15" s="186"/>
      <c r="D15" s="186"/>
      <c r="E15" s="186"/>
      <c r="F15" s="283"/>
      <c r="G15" s="145"/>
      <c r="H15" s="65"/>
    </row>
    <row r="16" spans="1:8">
      <c r="A16" s="90" t="s">
        <v>825</v>
      </c>
      <c r="B16" s="186"/>
      <c r="C16" s="186"/>
      <c r="D16" s="186"/>
      <c r="E16" s="186"/>
      <c r="F16" s="186"/>
      <c r="G16" s="145"/>
      <c r="H16" s="65"/>
    </row>
    <row r="17" spans="1:8">
      <c r="A17" s="90" t="s">
        <v>1067</v>
      </c>
      <c r="B17" s="322" t="s">
        <v>3464</v>
      </c>
      <c r="C17" s="186"/>
      <c r="D17" s="186"/>
      <c r="E17" s="186"/>
      <c r="F17" s="186"/>
      <c r="G17" s="145"/>
      <c r="H17" s="65"/>
    </row>
    <row r="18" spans="1:8">
      <c r="A18" s="90" t="s">
        <v>71</v>
      </c>
      <c r="B18" s="186"/>
      <c r="C18" s="186"/>
      <c r="D18" s="186"/>
      <c r="E18" s="186"/>
      <c r="F18" s="186"/>
      <c r="G18" s="145"/>
      <c r="H18" s="65"/>
    </row>
    <row r="19" spans="1:8">
      <c r="A19" s="90" t="s">
        <v>72</v>
      </c>
      <c r="B19" s="186"/>
      <c r="C19" s="186"/>
      <c r="D19" s="186"/>
      <c r="E19" s="186"/>
      <c r="F19" s="186"/>
      <c r="G19" s="145"/>
      <c r="H19" s="65"/>
    </row>
    <row r="20" spans="1:8">
      <c r="A20" s="90" t="s">
        <v>476</v>
      </c>
      <c r="B20" s="186"/>
      <c r="C20" s="186"/>
      <c r="D20" s="186"/>
      <c r="E20" s="186"/>
      <c r="F20" s="186"/>
      <c r="G20" s="145"/>
      <c r="H20" s="65"/>
    </row>
    <row r="21" spans="1:8">
      <c r="A21" s="90" t="s">
        <v>479</v>
      </c>
      <c r="B21" s="186"/>
      <c r="C21" s="186"/>
      <c r="D21" s="186"/>
      <c r="E21" s="186"/>
      <c r="F21" s="186"/>
      <c r="G21" s="145"/>
      <c r="H21" s="65"/>
    </row>
    <row r="22" spans="1:8">
      <c r="A22" s="90" t="s">
        <v>2076</v>
      </c>
      <c r="B22" s="186"/>
      <c r="C22" s="186"/>
      <c r="D22" s="186"/>
      <c r="E22" s="186"/>
      <c r="F22" s="186"/>
      <c r="G22" s="145"/>
      <c r="H22" s="65"/>
    </row>
    <row r="23" spans="1:8">
      <c r="A23" s="90" t="s">
        <v>337</v>
      </c>
      <c r="B23" s="186"/>
      <c r="C23" s="186"/>
      <c r="D23" s="186"/>
      <c r="E23" s="186"/>
      <c r="F23" s="186"/>
      <c r="G23" s="145"/>
      <c r="H23" s="65"/>
    </row>
    <row r="24" spans="1:8">
      <c r="A24" s="90" t="s">
        <v>73</v>
      </c>
      <c r="B24" s="186"/>
      <c r="C24" s="186"/>
      <c r="D24" s="186"/>
      <c r="E24" s="186"/>
      <c r="F24" s="186"/>
      <c r="G24" s="145"/>
      <c r="H24" s="65"/>
    </row>
    <row r="25" spans="1:8">
      <c r="A25" s="90" t="s">
        <v>74</v>
      </c>
      <c r="B25" s="186"/>
      <c r="C25" s="186"/>
      <c r="D25" s="186"/>
      <c r="E25" s="186"/>
      <c r="F25" s="186"/>
      <c r="G25" s="145"/>
      <c r="H25" s="65"/>
    </row>
    <row r="26" spans="1:8">
      <c r="A26" s="96"/>
      <c r="B26" s="186"/>
      <c r="C26" s="186"/>
      <c r="D26" s="186"/>
      <c r="E26" s="186"/>
      <c r="F26" s="186"/>
      <c r="G26" s="145"/>
      <c r="H26" s="65"/>
    </row>
    <row r="27" spans="1:8" ht="18">
      <c r="A27" s="90" t="s">
        <v>75</v>
      </c>
      <c r="B27" s="617" t="s">
        <v>2123</v>
      </c>
      <c r="C27" s="175"/>
      <c r="D27" s="175"/>
      <c r="E27" s="175"/>
      <c r="F27" s="606">
        <v>0</v>
      </c>
      <c r="G27" s="138" t="s">
        <v>2124</v>
      </c>
      <c r="H27" s="65"/>
    </row>
    <row r="28" spans="1:8">
      <c r="A28" s="96"/>
      <c r="B28" s="175"/>
      <c r="C28" s="175"/>
      <c r="D28" s="175"/>
      <c r="E28" s="175"/>
      <c r="F28" s="606"/>
      <c r="G28" s="73"/>
      <c r="H28" s="65"/>
    </row>
    <row r="29" spans="1:8" ht="18">
      <c r="A29" s="96"/>
      <c r="B29" s="617" t="s">
        <v>2125</v>
      </c>
      <c r="C29" s="175"/>
      <c r="D29" s="175"/>
      <c r="E29" s="175"/>
      <c r="F29" s="175"/>
      <c r="G29" s="73"/>
      <c r="H29" s="65"/>
    </row>
    <row r="30" spans="1:8">
      <c r="A30" s="90" t="s">
        <v>76</v>
      </c>
      <c r="B30" s="186"/>
      <c r="C30" s="186"/>
      <c r="D30" s="186"/>
      <c r="E30" s="186"/>
      <c r="F30" s="186"/>
      <c r="G30" s="145"/>
      <c r="H30" s="65"/>
    </row>
    <row r="31" spans="1:8">
      <c r="A31" s="90" t="s">
        <v>77</v>
      </c>
      <c r="B31" s="186"/>
      <c r="C31" s="186"/>
      <c r="D31" s="186"/>
      <c r="E31" s="186"/>
      <c r="F31" s="283"/>
      <c r="G31" s="145"/>
      <c r="H31" s="65"/>
    </row>
    <row r="32" spans="1:8">
      <c r="A32" s="90" t="s">
        <v>78</v>
      </c>
      <c r="B32" s="186"/>
      <c r="C32" s="186"/>
      <c r="D32" s="186"/>
      <c r="E32" s="186"/>
      <c r="F32" s="188"/>
      <c r="G32" s="145"/>
      <c r="H32" s="65"/>
    </row>
    <row r="33" spans="1:8">
      <c r="A33" s="90" t="s">
        <v>79</v>
      </c>
      <c r="B33" s="186"/>
      <c r="C33" s="186"/>
      <c r="D33" s="186"/>
      <c r="E33" s="186"/>
      <c r="F33" s="188"/>
      <c r="G33" s="145"/>
      <c r="H33" s="65"/>
    </row>
    <row r="34" spans="1:8">
      <c r="A34" s="90" t="s">
        <v>80</v>
      </c>
      <c r="B34" s="186"/>
      <c r="C34" s="186"/>
      <c r="D34" s="186"/>
      <c r="E34" s="186"/>
      <c r="F34" s="188"/>
      <c r="G34" s="145"/>
      <c r="H34" s="65"/>
    </row>
    <row r="35" spans="1:8">
      <c r="A35" s="90" t="s">
        <v>81</v>
      </c>
      <c r="B35" s="186"/>
      <c r="C35" s="186"/>
      <c r="D35" s="186"/>
      <c r="E35" s="186"/>
      <c r="F35" s="188"/>
      <c r="G35" s="145"/>
      <c r="H35" s="65"/>
    </row>
    <row r="36" spans="1:8">
      <c r="A36" s="90" t="s">
        <v>82</v>
      </c>
      <c r="B36" s="186"/>
      <c r="C36" s="186"/>
      <c r="D36" s="186"/>
      <c r="E36" s="186"/>
      <c r="F36" s="188"/>
      <c r="G36" s="145"/>
      <c r="H36" s="65"/>
    </row>
    <row r="37" spans="1:8">
      <c r="A37" s="90" t="s">
        <v>83</v>
      </c>
      <c r="B37" s="186"/>
      <c r="C37" s="186"/>
      <c r="D37" s="186"/>
      <c r="E37" s="186"/>
      <c r="F37" s="188"/>
      <c r="G37" s="145"/>
      <c r="H37" s="65"/>
    </row>
    <row r="38" spans="1:8">
      <c r="A38" s="90" t="s">
        <v>84</v>
      </c>
      <c r="B38" s="186"/>
      <c r="C38" s="186"/>
      <c r="D38" s="186"/>
      <c r="E38" s="186"/>
      <c r="F38" s="188"/>
      <c r="G38" s="145"/>
      <c r="H38" s="65"/>
    </row>
    <row r="39" spans="1:8">
      <c r="A39" s="90" t="s">
        <v>85</v>
      </c>
      <c r="B39" s="186"/>
      <c r="C39" s="186"/>
      <c r="D39" s="186"/>
      <c r="E39" s="186"/>
      <c r="F39" s="188"/>
      <c r="G39" s="145"/>
      <c r="H39" s="65"/>
    </row>
    <row r="40" spans="1:8">
      <c r="A40" s="90" t="s">
        <v>86</v>
      </c>
      <c r="B40" s="175" t="s">
        <v>2126</v>
      </c>
      <c r="C40" s="186"/>
      <c r="D40" s="186"/>
      <c r="E40" s="186"/>
      <c r="F40" s="188"/>
      <c r="G40" s="618" t="s">
        <v>2124</v>
      </c>
      <c r="H40" s="65"/>
    </row>
    <row r="41" spans="1:8" ht="18">
      <c r="A41" s="90" t="s">
        <v>87</v>
      </c>
      <c r="B41" s="617" t="s">
        <v>2123</v>
      </c>
      <c r="C41" s="175"/>
      <c r="D41" s="175"/>
      <c r="E41" s="175"/>
      <c r="F41" s="606">
        <v>0</v>
      </c>
      <c r="G41" s="138" t="s">
        <v>2124</v>
      </c>
      <c r="H41" s="65"/>
    </row>
    <row r="42" spans="1:8">
      <c r="A42" s="604"/>
      <c r="B42" s="178"/>
      <c r="C42" s="178"/>
      <c r="D42" s="178"/>
      <c r="E42" s="178"/>
      <c r="F42" s="178"/>
      <c r="G42" s="290"/>
      <c r="H42" s="65"/>
    </row>
    <row r="43" spans="1:8">
      <c r="A43" s="72"/>
      <c r="B43" s="65"/>
      <c r="C43" s="65"/>
      <c r="D43" s="65"/>
      <c r="E43" s="65"/>
      <c r="F43" s="65"/>
      <c r="G43" s="73"/>
      <c r="H43" s="65"/>
    </row>
    <row r="44" spans="1:8">
      <c r="A44" s="605"/>
      <c r="B44" s="105" t="s">
        <v>2127</v>
      </c>
      <c r="C44" s="105"/>
      <c r="D44" s="105"/>
      <c r="E44" s="105"/>
      <c r="F44" s="105"/>
      <c r="G44" s="152"/>
      <c r="H44" s="65"/>
    </row>
    <row r="45" spans="1:8">
      <c r="A45" s="72"/>
      <c r="B45" s="65"/>
      <c r="C45" s="65"/>
      <c r="D45" s="65"/>
      <c r="E45" s="65"/>
      <c r="F45" s="65"/>
      <c r="G45" s="73"/>
      <c r="H45" s="65"/>
    </row>
    <row r="46" spans="1:8">
      <c r="A46" s="213"/>
      <c r="B46" s="178"/>
      <c r="C46" s="178"/>
      <c r="D46" s="178"/>
      <c r="E46" s="180"/>
      <c r="F46" s="180"/>
      <c r="G46" s="290"/>
      <c r="H46" s="65"/>
    </row>
    <row r="47" spans="1:8">
      <c r="A47" s="90" t="s">
        <v>36</v>
      </c>
      <c r="B47" s="93" t="s">
        <v>888</v>
      </c>
      <c r="C47" s="65"/>
      <c r="D47" s="65"/>
      <c r="E47" s="175"/>
      <c r="F47" s="183" t="s">
        <v>2128</v>
      </c>
      <c r="G47" s="138" t="s">
        <v>2129</v>
      </c>
      <c r="H47" s="65"/>
    </row>
    <row r="48" spans="1:8">
      <c r="A48" s="90" t="s">
        <v>48</v>
      </c>
      <c r="B48" s="93" t="s">
        <v>462</v>
      </c>
      <c r="C48" s="65"/>
      <c r="D48" s="65"/>
      <c r="E48" s="175"/>
      <c r="F48" s="183" t="s">
        <v>463</v>
      </c>
      <c r="G48" s="138" t="s">
        <v>464</v>
      </c>
      <c r="H48" s="65"/>
    </row>
    <row r="49" spans="1:8">
      <c r="A49" s="96"/>
      <c r="B49" s="65"/>
      <c r="C49" s="65"/>
      <c r="D49" s="65"/>
      <c r="E49" s="175"/>
      <c r="F49" s="175"/>
      <c r="G49" s="73"/>
      <c r="H49" s="65"/>
    </row>
    <row r="50" spans="1:8">
      <c r="A50" s="213"/>
      <c r="B50" s="178"/>
      <c r="C50" s="178"/>
      <c r="D50" s="178"/>
      <c r="E50" s="180"/>
      <c r="F50" s="180"/>
      <c r="G50" s="290"/>
      <c r="H50" s="65"/>
    </row>
    <row r="51" spans="1:8">
      <c r="A51" s="90" t="s">
        <v>88</v>
      </c>
      <c r="B51" s="65" t="s">
        <v>889</v>
      </c>
      <c r="C51" s="65"/>
      <c r="D51" s="65"/>
      <c r="E51" s="175"/>
      <c r="F51" s="614"/>
      <c r="G51" s="615"/>
      <c r="H51" s="295"/>
    </row>
    <row r="52" spans="1:8">
      <c r="A52" s="96"/>
      <c r="B52" s="65"/>
      <c r="C52" s="65"/>
      <c r="D52" s="65"/>
      <c r="E52" s="175"/>
      <c r="F52" s="175"/>
      <c r="G52" s="73"/>
      <c r="H52" s="65"/>
    </row>
    <row r="53" spans="1:8">
      <c r="A53" s="90" t="s">
        <v>2088</v>
      </c>
      <c r="B53" s="65" t="s">
        <v>2130</v>
      </c>
      <c r="C53" s="65"/>
      <c r="D53" s="65"/>
      <c r="E53" s="175"/>
      <c r="F53" s="186"/>
      <c r="G53" s="145"/>
      <c r="H53" s="65"/>
    </row>
    <row r="54" spans="1:8">
      <c r="A54" s="90" t="s">
        <v>2090</v>
      </c>
      <c r="B54" s="65" t="s">
        <v>890</v>
      </c>
      <c r="C54" s="65"/>
      <c r="D54" s="65"/>
      <c r="E54" s="175"/>
      <c r="F54" s="186"/>
      <c r="G54" s="145"/>
      <c r="H54" s="65"/>
    </row>
    <row r="55" spans="1:8">
      <c r="A55" s="90" t="s">
        <v>2093</v>
      </c>
      <c r="B55" s="65" t="s">
        <v>2109</v>
      </c>
      <c r="C55" s="65"/>
      <c r="D55" s="65"/>
      <c r="E55" s="175"/>
      <c r="F55" s="186"/>
      <c r="G55" s="145"/>
      <c r="H55" s="65"/>
    </row>
    <row r="56" spans="1:8">
      <c r="A56" s="90" t="s">
        <v>2096</v>
      </c>
      <c r="B56" s="65" t="s">
        <v>2131</v>
      </c>
      <c r="C56" s="65"/>
      <c r="D56" s="65"/>
      <c r="E56" s="175"/>
      <c r="F56" s="180">
        <v>0</v>
      </c>
      <c r="G56" s="290">
        <v>0</v>
      </c>
      <c r="H56" s="65"/>
    </row>
    <row r="57" spans="1:8">
      <c r="A57" s="90" t="s">
        <v>2410</v>
      </c>
      <c r="B57" s="65" t="s">
        <v>2110</v>
      </c>
      <c r="C57" s="65"/>
      <c r="D57" s="65"/>
      <c r="E57" s="175"/>
      <c r="F57" s="185"/>
      <c r="G57" s="619"/>
      <c r="H57" s="65"/>
    </row>
    <row r="58" spans="1:8">
      <c r="A58" s="90" t="s">
        <v>2413</v>
      </c>
      <c r="B58" s="65" t="s">
        <v>891</v>
      </c>
      <c r="C58" s="65"/>
      <c r="D58" s="65"/>
      <c r="E58" s="175"/>
      <c r="F58" s="186"/>
      <c r="G58" s="145"/>
      <c r="H58" s="65"/>
    </row>
    <row r="59" spans="1:8">
      <c r="A59" s="90" t="s">
        <v>2416</v>
      </c>
      <c r="B59" s="65" t="s">
        <v>2132</v>
      </c>
      <c r="C59" s="65"/>
      <c r="D59" s="65"/>
      <c r="E59" s="175"/>
      <c r="F59" s="180">
        <v>0</v>
      </c>
      <c r="G59" s="290">
        <v>0</v>
      </c>
      <c r="H59" s="65"/>
    </row>
    <row r="60" spans="1:8" ht="15.75" thickBot="1">
      <c r="A60" s="286" t="s">
        <v>2420</v>
      </c>
      <c r="B60" s="101" t="s">
        <v>2133</v>
      </c>
      <c r="C60" s="101"/>
      <c r="D60" s="101"/>
      <c r="E60" s="287"/>
      <c r="F60" s="523">
        <v>0</v>
      </c>
      <c r="G60" s="524">
        <v>0</v>
      </c>
      <c r="H60" s="65"/>
    </row>
    <row r="61" spans="1:8">
      <c r="A61" s="105"/>
      <c r="B61" s="105"/>
      <c r="C61" s="105"/>
      <c r="D61" s="105"/>
      <c r="E61" s="105"/>
      <c r="F61" s="105"/>
      <c r="G61" s="162" t="s">
        <v>2390</v>
      </c>
      <c r="H61" s="65"/>
    </row>
    <row r="62" spans="1:8">
      <c r="A62" s="132">
        <v>36</v>
      </c>
      <c r="B62" s="132"/>
      <c r="C62" s="132"/>
      <c r="D62" s="132"/>
      <c r="E62" s="132"/>
      <c r="F62" s="132"/>
      <c r="G62" s="132"/>
      <c r="H62" s="65"/>
    </row>
    <row r="63" spans="1:8">
      <c r="A63" s="65"/>
    </row>
    <row r="64" spans="1:8">
      <c r="A64" s="65"/>
    </row>
    <row r="65" spans="1:7">
      <c r="A65" s="65"/>
      <c r="F65" s="1026"/>
      <c r="G65" s="1147"/>
    </row>
    <row r="66" spans="1:7">
      <c r="A66" s="65"/>
      <c r="F66" s="1720"/>
      <c r="G66" s="1147"/>
    </row>
    <row r="67" spans="1:7">
      <c r="A67" s="65"/>
      <c r="F67" s="1147"/>
      <c r="G67" s="1147"/>
    </row>
    <row r="68" spans="1:7">
      <c r="A68" s="65"/>
    </row>
    <row r="69" spans="1:7">
      <c r="A69" s="65"/>
    </row>
    <row r="70" spans="1:7">
      <c r="A70" s="65"/>
    </row>
    <row r="71" spans="1:7">
      <c r="A71" s="65"/>
    </row>
    <row r="72" spans="1:7">
      <c r="A72" s="65"/>
    </row>
    <row r="73" spans="1:7">
      <c r="A73" s="65"/>
    </row>
    <row r="74" spans="1:7">
      <c r="A74" s="65"/>
    </row>
    <row r="75" spans="1:7">
      <c r="A75" s="65"/>
    </row>
    <row r="76" spans="1:7">
      <c r="A76" s="65"/>
    </row>
    <row r="77" spans="1:7">
      <c r="A77" s="65"/>
    </row>
    <row r="78" spans="1:7">
      <c r="A78" s="65"/>
    </row>
    <row r="79" spans="1:7">
      <c r="A79" s="65"/>
    </row>
    <row r="80" spans="1:7">
      <c r="A80" s="65"/>
    </row>
    <row r="81" spans="1:1">
      <c r="A81" s="65"/>
    </row>
  </sheetData>
  <pageMargins left="0.5" right="0.5" top="0.5" bottom="0.5" header="0.5" footer="0.5"/>
  <pageSetup scale="68"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O128"/>
  <sheetViews>
    <sheetView defaultGridColor="0" colorId="22" zoomScale="75" zoomScaleNormal="75" workbookViewId="0">
      <selection activeCell="B20" sqref="B20"/>
    </sheetView>
  </sheetViews>
  <sheetFormatPr defaultColWidth="9.77734375" defaultRowHeight="15"/>
  <cols>
    <col min="1" max="1" width="4.77734375" customWidth="1"/>
    <col min="2" max="2" width="60.77734375" customWidth="1"/>
    <col min="3" max="3" width="15.77734375" customWidth="1"/>
    <col min="4" max="4" width="6.77734375" customWidth="1"/>
    <col min="5" max="7" width="12.77734375" customWidth="1"/>
    <col min="8" max="8" width="27.77734375" customWidth="1"/>
  </cols>
  <sheetData>
    <row r="1" spans="1:15" ht="15.75" thickBot="1">
      <c r="A1" s="64" t="str">
        <f>'Data Sheet'!A56</f>
        <v>Annual Report of VERIZON NEW YORK INC.                                                                                                       For the period ending DECEMBER 31, 2017</v>
      </c>
      <c r="B1" s="65"/>
      <c r="C1" s="65"/>
      <c r="D1" s="65"/>
      <c r="E1" s="65"/>
      <c r="F1" s="65"/>
      <c r="G1" s="65"/>
      <c r="H1" s="65"/>
      <c r="I1" s="65"/>
      <c r="J1" s="65"/>
      <c r="K1" s="65"/>
      <c r="L1" s="65"/>
      <c r="M1" s="65"/>
      <c r="N1" s="65"/>
      <c r="O1" s="65"/>
    </row>
    <row r="2" spans="1:15">
      <c r="A2" s="66"/>
      <c r="B2" s="555"/>
      <c r="C2" s="555"/>
      <c r="D2" s="555"/>
      <c r="E2" s="555"/>
      <c r="F2" s="555"/>
      <c r="G2" s="555"/>
      <c r="H2" s="556"/>
      <c r="I2" s="65"/>
      <c r="J2" s="65"/>
      <c r="K2" s="65"/>
      <c r="L2" s="65"/>
      <c r="M2" s="65"/>
      <c r="N2" s="65"/>
      <c r="O2" s="65"/>
    </row>
    <row r="3" spans="1:15" ht="15.75">
      <c r="A3" s="605"/>
      <c r="B3" s="166" t="s">
        <v>1901</v>
      </c>
      <c r="C3" s="105"/>
      <c r="D3" s="105"/>
      <c r="E3" s="105"/>
      <c r="F3" s="105"/>
      <c r="G3" s="105"/>
      <c r="H3" s="152"/>
      <c r="I3" s="65"/>
      <c r="J3" s="65"/>
      <c r="K3" s="65"/>
      <c r="L3" s="65"/>
      <c r="M3" s="65"/>
      <c r="N3" s="65"/>
      <c r="O3" s="65"/>
    </row>
    <row r="4" spans="1:15" ht="15.75">
      <c r="A4" s="605"/>
      <c r="B4" s="166"/>
      <c r="C4" s="105"/>
      <c r="D4" s="105"/>
      <c r="E4" s="105"/>
      <c r="F4" s="105"/>
      <c r="G4" s="105"/>
      <c r="H4" s="152"/>
      <c r="I4" s="65"/>
      <c r="J4" s="65"/>
      <c r="K4" s="65"/>
      <c r="L4" s="65"/>
      <c r="M4" s="65"/>
      <c r="N4" s="65"/>
      <c r="O4" s="65"/>
    </row>
    <row r="5" spans="1:15">
      <c r="A5" s="628" t="s">
        <v>1870</v>
      </c>
      <c r="B5" s="65" t="s">
        <v>1902</v>
      </c>
      <c r="C5" s="65"/>
      <c r="D5" s="65"/>
      <c r="E5" s="65"/>
      <c r="F5" s="65"/>
      <c r="G5" s="65"/>
      <c r="H5" s="73"/>
      <c r="I5" s="65"/>
      <c r="J5" s="65"/>
      <c r="K5" s="65"/>
      <c r="L5" s="65"/>
      <c r="M5" s="65"/>
      <c r="N5" s="65"/>
      <c r="O5" s="65"/>
    </row>
    <row r="6" spans="1:15">
      <c r="A6" s="72"/>
      <c r="B6" s="65" t="s">
        <v>1903</v>
      </c>
      <c r="C6" s="65"/>
      <c r="D6" s="65"/>
      <c r="E6" s="65"/>
      <c r="F6" s="65"/>
      <c r="G6" s="65"/>
      <c r="H6" s="73"/>
      <c r="I6" s="65"/>
      <c r="J6" s="65"/>
      <c r="K6" s="65"/>
      <c r="L6" s="65"/>
      <c r="M6" s="65"/>
      <c r="N6" s="65"/>
      <c r="O6" s="65"/>
    </row>
    <row r="7" spans="1:15">
      <c r="A7" s="72"/>
      <c r="B7" s="65"/>
      <c r="C7" s="65"/>
      <c r="D7" s="65"/>
      <c r="E7" s="65"/>
      <c r="F7" s="65"/>
      <c r="G7" s="65"/>
      <c r="H7" s="73"/>
      <c r="I7" s="65"/>
      <c r="J7" s="65"/>
      <c r="K7" s="65"/>
      <c r="L7" s="65"/>
      <c r="M7" s="65"/>
      <c r="N7" s="65"/>
      <c r="O7" s="65"/>
    </row>
    <row r="8" spans="1:15">
      <c r="A8" s="628" t="s">
        <v>1884</v>
      </c>
      <c r="B8" s="65" t="s">
        <v>1904</v>
      </c>
      <c r="C8" s="65"/>
      <c r="D8" s="65"/>
      <c r="E8" s="65"/>
      <c r="F8" s="65"/>
      <c r="G8" s="65"/>
      <c r="H8" s="73"/>
      <c r="I8" s="65"/>
      <c r="J8" s="65"/>
      <c r="K8" s="65"/>
      <c r="L8" s="65"/>
      <c r="M8" s="65"/>
      <c r="N8" s="65"/>
      <c r="O8" s="65"/>
    </row>
    <row r="9" spans="1:15">
      <c r="A9" s="72"/>
      <c r="B9" s="65" t="s">
        <v>1905</v>
      </c>
      <c r="C9" s="65"/>
      <c r="D9" s="65"/>
      <c r="E9" s="65"/>
      <c r="F9" s="65"/>
      <c r="G9" s="65"/>
      <c r="H9" s="73"/>
      <c r="I9" s="65"/>
      <c r="J9" s="65"/>
      <c r="K9" s="65"/>
      <c r="L9" s="65"/>
      <c r="M9" s="65"/>
      <c r="N9" s="65"/>
      <c r="O9" s="65"/>
    </row>
    <row r="10" spans="1:15">
      <c r="A10" s="72"/>
      <c r="B10" s="65"/>
      <c r="C10" s="65"/>
      <c r="D10" s="65"/>
      <c r="E10" s="65"/>
      <c r="F10" s="65"/>
      <c r="G10" s="65"/>
      <c r="H10" s="73"/>
      <c r="I10" s="65"/>
      <c r="J10" s="65"/>
      <c r="K10" s="65"/>
      <c r="L10" s="65"/>
      <c r="M10" s="65"/>
      <c r="N10" s="65"/>
      <c r="O10" s="65"/>
    </row>
    <row r="11" spans="1:15">
      <c r="A11" s="213"/>
      <c r="B11" s="180"/>
      <c r="C11" s="181" t="s">
        <v>923</v>
      </c>
      <c r="D11" s="180"/>
      <c r="E11" s="181" t="s">
        <v>265</v>
      </c>
      <c r="F11" s="181" t="s">
        <v>265</v>
      </c>
      <c r="G11" s="181" t="s">
        <v>1081</v>
      </c>
      <c r="H11" s="182" t="s">
        <v>923</v>
      </c>
      <c r="I11" s="65"/>
      <c r="J11" s="65"/>
      <c r="K11" s="65"/>
      <c r="L11" s="65"/>
      <c r="M11" s="65"/>
      <c r="N11" s="65"/>
      <c r="O11" s="65"/>
    </row>
    <row r="12" spans="1:15">
      <c r="A12" s="90" t="s">
        <v>36</v>
      </c>
      <c r="B12" s="183" t="s">
        <v>1906</v>
      </c>
      <c r="C12" s="183" t="s">
        <v>372</v>
      </c>
      <c r="D12" s="183" t="s">
        <v>1907</v>
      </c>
      <c r="E12" s="183" t="s">
        <v>53</v>
      </c>
      <c r="F12" s="183" t="s">
        <v>53</v>
      </c>
      <c r="G12" s="183" t="s">
        <v>1404</v>
      </c>
      <c r="H12" s="138" t="s">
        <v>925</v>
      </c>
      <c r="I12" s="65"/>
      <c r="J12" s="65"/>
      <c r="K12" s="65"/>
      <c r="L12" s="65"/>
      <c r="M12" s="65"/>
      <c r="N12" s="65"/>
      <c r="O12" s="65"/>
    </row>
    <row r="13" spans="1:15">
      <c r="A13" s="90" t="s">
        <v>48</v>
      </c>
      <c r="B13" s="175"/>
      <c r="C13" s="183" t="s">
        <v>2215</v>
      </c>
      <c r="D13" s="183" t="s">
        <v>1900</v>
      </c>
      <c r="E13" s="183" t="s">
        <v>1908</v>
      </c>
      <c r="F13" s="183" t="s">
        <v>1909</v>
      </c>
      <c r="G13" s="183" t="s">
        <v>1406</v>
      </c>
      <c r="H13" s="138" t="s">
        <v>53</v>
      </c>
      <c r="I13" s="65"/>
      <c r="J13" s="65"/>
      <c r="K13" s="65"/>
      <c r="L13" s="65"/>
      <c r="M13" s="65"/>
      <c r="N13" s="65"/>
      <c r="O13" s="65"/>
    </row>
    <row r="14" spans="1:15">
      <c r="A14" s="96"/>
      <c r="B14" s="183" t="s">
        <v>462</v>
      </c>
      <c r="C14" s="183" t="s">
        <v>463</v>
      </c>
      <c r="D14" s="183" t="s">
        <v>464</v>
      </c>
      <c r="E14" s="183" t="s">
        <v>62</v>
      </c>
      <c r="F14" s="183" t="s">
        <v>63</v>
      </c>
      <c r="G14" s="183" t="s">
        <v>64</v>
      </c>
      <c r="H14" s="138" t="s">
        <v>65</v>
      </c>
      <c r="I14" s="65"/>
      <c r="J14" s="65"/>
      <c r="K14" s="65"/>
      <c r="L14" s="65"/>
      <c r="M14" s="65"/>
      <c r="N14" s="65"/>
      <c r="O14" s="65"/>
    </row>
    <row r="15" spans="1:15" ht="15.75">
      <c r="A15" s="213"/>
      <c r="B15" s="629" t="s">
        <v>1910</v>
      </c>
      <c r="C15" s="180"/>
      <c r="D15" s="180"/>
      <c r="E15" s="180"/>
      <c r="F15" s="180"/>
      <c r="G15" s="180"/>
      <c r="H15" s="290"/>
      <c r="I15" s="65"/>
      <c r="J15" s="65"/>
      <c r="K15" s="65"/>
      <c r="L15" s="65"/>
      <c r="M15" s="65"/>
      <c r="N15" s="65"/>
      <c r="O15" s="65"/>
    </row>
    <row r="16" spans="1:15" ht="15.75">
      <c r="A16" s="96"/>
      <c r="B16" s="608" t="s">
        <v>1911</v>
      </c>
      <c r="C16" s="282"/>
      <c r="D16" s="630"/>
      <c r="E16" s="282"/>
      <c r="F16" s="282"/>
      <c r="G16" s="282"/>
      <c r="H16" s="293"/>
      <c r="I16" s="65"/>
      <c r="J16" s="65"/>
      <c r="K16" s="65"/>
      <c r="L16" s="65"/>
      <c r="M16" s="65"/>
      <c r="N16" s="65"/>
      <c r="O16" s="65"/>
    </row>
    <row r="17" spans="1:15">
      <c r="A17" s="96">
        <v>1</v>
      </c>
      <c r="B17" s="186"/>
      <c r="C17" s="283">
        <v>0</v>
      </c>
      <c r="D17" s="627"/>
      <c r="E17" s="283">
        <v>0</v>
      </c>
      <c r="F17" s="283">
        <v>0</v>
      </c>
      <c r="G17" s="283">
        <v>0</v>
      </c>
      <c r="H17" s="293">
        <f t="shared" ref="H17:H24" si="0">C17+E17-F17+G17</f>
        <v>0</v>
      </c>
      <c r="I17" s="65"/>
      <c r="J17" s="65"/>
      <c r="K17" s="65"/>
      <c r="L17" s="65"/>
      <c r="M17" s="65"/>
      <c r="N17" s="65"/>
      <c r="O17" s="65"/>
    </row>
    <row r="18" spans="1:15">
      <c r="A18" s="96">
        <f t="shared" ref="A18:A25" si="1">A17+1</f>
        <v>2</v>
      </c>
      <c r="B18" s="186"/>
      <c r="C18" s="188"/>
      <c r="D18" s="188"/>
      <c r="E18" s="188"/>
      <c r="F18" s="188"/>
      <c r="G18" s="188"/>
      <c r="H18" s="250">
        <f t="shared" si="0"/>
        <v>0</v>
      </c>
      <c r="I18" s="65"/>
      <c r="J18" s="65"/>
      <c r="K18" s="65"/>
      <c r="L18" s="65"/>
      <c r="M18" s="65"/>
      <c r="N18" s="65"/>
      <c r="O18" s="65"/>
    </row>
    <row r="19" spans="1:15">
      <c r="A19" s="96">
        <f t="shared" si="1"/>
        <v>3</v>
      </c>
      <c r="B19" s="186"/>
      <c r="C19" s="188"/>
      <c r="D19" s="188"/>
      <c r="E19" s="188"/>
      <c r="F19" s="188"/>
      <c r="G19" s="188"/>
      <c r="H19" s="250">
        <f t="shared" si="0"/>
        <v>0</v>
      </c>
      <c r="I19" s="65"/>
      <c r="J19" s="65"/>
      <c r="K19" s="65"/>
      <c r="L19" s="65"/>
      <c r="M19" s="65"/>
      <c r="N19" s="65"/>
      <c r="O19" s="65"/>
    </row>
    <row r="20" spans="1:15">
      <c r="A20" s="96">
        <f t="shared" si="1"/>
        <v>4</v>
      </c>
      <c r="B20" s="186"/>
      <c r="C20" s="188"/>
      <c r="D20" s="188"/>
      <c r="E20" s="188"/>
      <c r="F20" s="188"/>
      <c r="G20" s="188"/>
      <c r="H20" s="250">
        <f t="shared" si="0"/>
        <v>0</v>
      </c>
      <c r="I20" s="65"/>
      <c r="J20" s="65"/>
      <c r="K20" s="65"/>
      <c r="L20" s="65"/>
      <c r="M20" s="65"/>
      <c r="N20" s="65"/>
      <c r="O20" s="65"/>
    </row>
    <row r="21" spans="1:15">
      <c r="A21" s="96">
        <f t="shared" si="1"/>
        <v>5</v>
      </c>
      <c r="B21" s="186"/>
      <c r="C21" s="188"/>
      <c r="D21" s="188"/>
      <c r="E21" s="188"/>
      <c r="F21" s="188"/>
      <c r="G21" s="188"/>
      <c r="H21" s="250">
        <f t="shared" si="0"/>
        <v>0</v>
      </c>
      <c r="I21" s="65"/>
      <c r="J21" s="65"/>
      <c r="K21" s="65"/>
      <c r="L21" s="65"/>
      <c r="M21" s="65"/>
      <c r="N21" s="65"/>
      <c r="O21" s="65"/>
    </row>
    <row r="22" spans="1:15">
      <c r="A22" s="96">
        <f t="shared" si="1"/>
        <v>6</v>
      </c>
      <c r="B22" s="186"/>
      <c r="C22" s="188"/>
      <c r="D22" s="188"/>
      <c r="E22" s="188"/>
      <c r="F22" s="188"/>
      <c r="G22" s="188"/>
      <c r="H22" s="250">
        <f t="shared" si="0"/>
        <v>0</v>
      </c>
      <c r="I22" s="65"/>
      <c r="J22" s="65"/>
      <c r="K22" s="65"/>
      <c r="L22" s="65"/>
      <c r="M22" s="65"/>
      <c r="N22" s="65"/>
      <c r="O22" s="65"/>
    </row>
    <row r="23" spans="1:15">
      <c r="A23" s="96">
        <f t="shared" si="1"/>
        <v>7</v>
      </c>
      <c r="B23" s="186"/>
      <c r="C23" s="188"/>
      <c r="D23" s="188"/>
      <c r="E23" s="188"/>
      <c r="F23" s="188"/>
      <c r="G23" s="188"/>
      <c r="H23" s="250">
        <f t="shared" si="0"/>
        <v>0</v>
      </c>
      <c r="I23" s="65"/>
      <c r="J23" s="65"/>
      <c r="K23" s="65"/>
      <c r="L23" s="65"/>
      <c r="M23" s="65"/>
      <c r="N23" s="65"/>
      <c r="O23" s="65"/>
    </row>
    <row r="24" spans="1:15">
      <c r="A24" s="96">
        <f t="shared" si="1"/>
        <v>8</v>
      </c>
      <c r="B24" s="186"/>
      <c r="C24" s="188"/>
      <c r="D24" s="188"/>
      <c r="E24" s="188"/>
      <c r="F24" s="188"/>
      <c r="G24" s="188"/>
      <c r="H24" s="250">
        <f t="shared" si="0"/>
        <v>0</v>
      </c>
      <c r="I24" s="65"/>
      <c r="J24" s="65"/>
      <c r="K24" s="65"/>
      <c r="L24" s="65"/>
      <c r="M24" s="65"/>
      <c r="N24" s="65"/>
      <c r="O24" s="65"/>
    </row>
    <row r="25" spans="1:15" ht="15.75">
      <c r="A25" s="96">
        <f t="shared" si="1"/>
        <v>9</v>
      </c>
      <c r="B25" s="610" t="s">
        <v>47</v>
      </c>
      <c r="C25" s="606">
        <f>SUM(C17:C24)</f>
        <v>0</v>
      </c>
      <c r="D25" s="630">
        <v>7250</v>
      </c>
      <c r="E25" s="606">
        <f>SUM(E17:E24)</f>
        <v>0</v>
      </c>
      <c r="F25" s="606">
        <f>SUM(F17:F24)</f>
        <v>0</v>
      </c>
      <c r="G25" s="606">
        <f>SUM(G17:G24)</f>
        <v>0</v>
      </c>
      <c r="H25" s="603">
        <f>SUM(H17:H24)</f>
        <v>0</v>
      </c>
      <c r="I25" s="65"/>
      <c r="J25" s="65"/>
      <c r="K25" s="65"/>
      <c r="L25" s="65"/>
      <c r="M25" s="65"/>
      <c r="N25" s="65"/>
      <c r="O25" s="65"/>
    </row>
    <row r="26" spans="1:15" ht="15.75">
      <c r="A26" s="96"/>
      <c r="B26" s="608" t="s">
        <v>1912</v>
      </c>
      <c r="C26" s="185"/>
      <c r="D26" s="186"/>
      <c r="E26" s="185"/>
      <c r="F26" s="185"/>
      <c r="G26" s="185"/>
      <c r="H26" s="290"/>
      <c r="I26" s="65"/>
      <c r="J26" s="65"/>
      <c r="K26" s="65"/>
      <c r="L26" s="65"/>
      <c r="M26" s="65"/>
      <c r="N26" s="65"/>
      <c r="O26" s="65"/>
    </row>
    <row r="27" spans="1:15">
      <c r="A27" s="96">
        <f>A25+1</f>
        <v>10</v>
      </c>
      <c r="B27" s="186"/>
      <c r="C27" s="283"/>
      <c r="D27" s="627"/>
      <c r="E27" s="283"/>
      <c r="F27" s="283"/>
      <c r="G27" s="283"/>
      <c r="H27" s="293">
        <f t="shared" ref="H27:H34" si="2">C27+E27-F27+G27</f>
        <v>0</v>
      </c>
      <c r="I27" s="65"/>
      <c r="J27" s="65"/>
      <c r="K27" s="65"/>
      <c r="L27" s="65"/>
      <c r="M27" s="65"/>
      <c r="N27" s="65"/>
      <c r="O27" s="65"/>
    </row>
    <row r="28" spans="1:15">
      <c r="A28" s="96">
        <f t="shared" ref="A28:A36" si="3">A27+1</f>
        <v>11</v>
      </c>
      <c r="B28" s="186"/>
      <c r="C28" s="188"/>
      <c r="D28" s="188"/>
      <c r="E28" s="188"/>
      <c r="F28" s="188"/>
      <c r="G28" s="188"/>
      <c r="H28" s="250">
        <f t="shared" si="2"/>
        <v>0</v>
      </c>
      <c r="I28" s="65"/>
      <c r="J28" s="65"/>
      <c r="K28" s="65"/>
      <c r="L28" s="65"/>
      <c r="M28" s="65"/>
      <c r="N28" s="65"/>
      <c r="O28" s="65"/>
    </row>
    <row r="29" spans="1:15">
      <c r="A29" s="96">
        <f t="shared" si="3"/>
        <v>12</v>
      </c>
      <c r="B29" s="186"/>
      <c r="C29" s="188"/>
      <c r="D29" s="188"/>
      <c r="E29" s="188"/>
      <c r="F29" s="188"/>
      <c r="G29" s="188"/>
      <c r="H29" s="250">
        <f t="shared" si="2"/>
        <v>0</v>
      </c>
      <c r="I29" s="65"/>
      <c r="J29" s="65"/>
      <c r="K29" s="65"/>
      <c r="L29" s="65"/>
      <c r="M29" s="65"/>
      <c r="N29" s="65"/>
      <c r="O29" s="65"/>
    </row>
    <row r="30" spans="1:15">
      <c r="A30" s="96">
        <f t="shared" si="3"/>
        <v>13</v>
      </c>
      <c r="B30" s="186"/>
      <c r="C30" s="188"/>
      <c r="D30" s="188"/>
      <c r="E30" s="188"/>
      <c r="F30" s="188"/>
      <c r="G30" s="188"/>
      <c r="H30" s="250">
        <f t="shared" si="2"/>
        <v>0</v>
      </c>
      <c r="I30" s="65"/>
      <c r="J30" s="65"/>
      <c r="K30" s="65"/>
      <c r="L30" s="65"/>
      <c r="M30" s="65"/>
      <c r="N30" s="65"/>
      <c r="O30" s="65"/>
    </row>
    <row r="31" spans="1:15">
      <c r="A31" s="96">
        <f t="shared" si="3"/>
        <v>14</v>
      </c>
      <c r="B31" s="186"/>
      <c r="C31" s="188"/>
      <c r="D31" s="188"/>
      <c r="E31" s="188"/>
      <c r="F31" s="188"/>
      <c r="G31" s="188"/>
      <c r="H31" s="250">
        <f t="shared" si="2"/>
        <v>0</v>
      </c>
      <c r="I31" s="65"/>
      <c r="J31" s="65"/>
      <c r="K31" s="65"/>
      <c r="L31" s="65"/>
      <c r="M31" s="65"/>
      <c r="N31" s="65"/>
      <c r="O31" s="65"/>
    </row>
    <row r="32" spans="1:15">
      <c r="A32" s="96">
        <f t="shared" si="3"/>
        <v>15</v>
      </c>
      <c r="B32" s="186"/>
      <c r="C32" s="188"/>
      <c r="D32" s="188"/>
      <c r="E32" s="188"/>
      <c r="F32" s="188"/>
      <c r="G32" s="188"/>
      <c r="H32" s="250">
        <f t="shared" si="2"/>
        <v>0</v>
      </c>
      <c r="I32" s="65"/>
      <c r="J32" s="65"/>
      <c r="K32" s="65"/>
      <c r="L32" s="65"/>
      <c r="M32" s="65"/>
      <c r="N32" s="65"/>
      <c r="O32" s="65"/>
    </row>
    <row r="33" spans="1:15">
      <c r="A33" s="96">
        <f t="shared" si="3"/>
        <v>16</v>
      </c>
      <c r="B33" s="186"/>
      <c r="C33" s="188"/>
      <c r="D33" s="188"/>
      <c r="E33" s="188"/>
      <c r="F33" s="188"/>
      <c r="G33" s="188"/>
      <c r="H33" s="250">
        <f t="shared" si="2"/>
        <v>0</v>
      </c>
      <c r="I33" s="65"/>
      <c r="J33" s="65"/>
      <c r="K33" s="65"/>
      <c r="L33" s="65"/>
      <c r="M33" s="65"/>
      <c r="N33" s="65"/>
      <c r="O33" s="65"/>
    </row>
    <row r="34" spans="1:15">
      <c r="A34" s="96">
        <f t="shared" si="3"/>
        <v>17</v>
      </c>
      <c r="B34" s="186"/>
      <c r="C34" s="188"/>
      <c r="D34" s="188"/>
      <c r="E34" s="188"/>
      <c r="F34" s="188"/>
      <c r="G34" s="188"/>
      <c r="H34" s="250">
        <f t="shared" si="2"/>
        <v>0</v>
      </c>
      <c r="I34" s="65"/>
      <c r="J34" s="65"/>
      <c r="K34" s="65"/>
      <c r="L34" s="65"/>
      <c r="M34" s="65"/>
      <c r="N34" s="65"/>
      <c r="O34" s="65"/>
    </row>
    <row r="35" spans="1:15" ht="15.75">
      <c r="A35" s="96">
        <f t="shared" si="3"/>
        <v>18</v>
      </c>
      <c r="B35" s="631" t="s">
        <v>47</v>
      </c>
      <c r="C35" s="606">
        <f>SUM(C27:C34)</f>
        <v>0</v>
      </c>
      <c r="D35" s="630">
        <v>7250</v>
      </c>
      <c r="E35" s="606">
        <f>SUM(E27:E34)</f>
        <v>0</v>
      </c>
      <c r="F35" s="606">
        <f>SUM(F27:F34)</f>
        <v>0</v>
      </c>
      <c r="G35" s="606">
        <f>SUM(G27:G34)</f>
        <v>0</v>
      </c>
      <c r="H35" s="603">
        <f>SUM(H27:H34)</f>
        <v>0</v>
      </c>
      <c r="I35" s="65"/>
      <c r="J35" s="65"/>
      <c r="K35" s="65"/>
      <c r="L35" s="65"/>
      <c r="M35" s="65"/>
      <c r="N35" s="65"/>
      <c r="O35" s="65"/>
    </row>
    <row r="36" spans="1:15" ht="15.75">
      <c r="A36" s="96">
        <f t="shared" si="3"/>
        <v>19</v>
      </c>
      <c r="B36" s="608" t="s">
        <v>1913</v>
      </c>
      <c r="C36" s="611">
        <f>C25+C35</f>
        <v>0</v>
      </c>
      <c r="D36" s="630"/>
      <c r="E36" s="611">
        <f>E25+E35</f>
        <v>0</v>
      </c>
      <c r="F36" s="611">
        <f>F25+F35</f>
        <v>0</v>
      </c>
      <c r="G36" s="611">
        <f>G25+G35</f>
        <v>0</v>
      </c>
      <c r="H36" s="612">
        <f>H25+H35</f>
        <v>0</v>
      </c>
      <c r="I36" s="65"/>
      <c r="J36" s="65"/>
      <c r="K36" s="65"/>
      <c r="L36" s="65"/>
      <c r="M36" s="65"/>
      <c r="N36" s="65"/>
      <c r="O36" s="65"/>
    </row>
    <row r="37" spans="1:15">
      <c r="A37" s="96"/>
      <c r="B37" s="175"/>
      <c r="C37" s="282"/>
      <c r="D37" s="630"/>
      <c r="E37" s="282"/>
      <c r="F37" s="282"/>
      <c r="G37" s="282"/>
      <c r="H37" s="293"/>
      <c r="I37" s="65"/>
      <c r="J37" s="65"/>
      <c r="K37" s="65"/>
      <c r="L37" s="65"/>
      <c r="M37" s="65"/>
      <c r="N37" s="65"/>
      <c r="O37" s="65"/>
    </row>
    <row r="38" spans="1:15" ht="15.75">
      <c r="A38" s="96"/>
      <c r="B38" s="608" t="s">
        <v>1914</v>
      </c>
      <c r="C38" s="175"/>
      <c r="D38" s="630"/>
      <c r="E38" s="175"/>
      <c r="F38" s="175"/>
      <c r="G38" s="175"/>
      <c r="H38" s="73"/>
      <c r="I38" s="65"/>
      <c r="J38" s="65"/>
      <c r="K38" s="65"/>
      <c r="L38" s="65"/>
      <c r="M38" s="65"/>
      <c r="N38" s="65"/>
      <c r="O38" s="65"/>
    </row>
    <row r="39" spans="1:15" ht="15.75">
      <c r="A39" s="96"/>
      <c r="B39" s="608" t="s">
        <v>1911</v>
      </c>
      <c r="C39" s="186"/>
      <c r="D39" s="627"/>
      <c r="E39" s="186"/>
      <c r="F39" s="186"/>
      <c r="G39" s="186"/>
      <c r="H39" s="293"/>
      <c r="I39" s="65"/>
      <c r="J39" s="65"/>
      <c r="K39" s="65"/>
      <c r="L39" s="65"/>
      <c r="M39" s="65"/>
      <c r="N39" s="65"/>
      <c r="O39" s="65"/>
    </row>
    <row r="40" spans="1:15">
      <c r="A40" s="96">
        <f>A36+1</f>
        <v>20</v>
      </c>
      <c r="B40" s="186"/>
      <c r="C40" s="283"/>
      <c r="D40" s="283"/>
      <c r="E40" s="283"/>
      <c r="F40" s="283"/>
      <c r="G40" s="283"/>
      <c r="H40" s="293">
        <f t="shared" ref="H40:H47" si="4">C40+E40-F40+G40</f>
        <v>0</v>
      </c>
      <c r="I40" s="295"/>
      <c r="J40" s="295"/>
      <c r="K40" s="295"/>
      <c r="L40" s="295"/>
      <c r="M40" s="295"/>
      <c r="N40" s="295"/>
      <c r="O40" s="295"/>
    </row>
    <row r="41" spans="1:15">
      <c r="A41" s="96">
        <f t="shared" ref="A41:A48" si="5">A40+1</f>
        <v>21</v>
      </c>
      <c r="B41" s="186"/>
      <c r="C41" s="188"/>
      <c r="D41" s="188"/>
      <c r="E41" s="188"/>
      <c r="F41" s="188"/>
      <c r="G41" s="188"/>
      <c r="H41" s="250">
        <f t="shared" si="4"/>
        <v>0</v>
      </c>
      <c r="I41" s="295"/>
      <c r="J41" s="295"/>
      <c r="K41" s="295"/>
      <c r="L41" s="295"/>
      <c r="M41" s="295"/>
      <c r="N41" s="295"/>
      <c r="O41" s="295"/>
    </row>
    <row r="42" spans="1:15">
      <c r="A42" s="96">
        <f t="shared" si="5"/>
        <v>22</v>
      </c>
      <c r="B42" s="186"/>
      <c r="C42" s="188"/>
      <c r="D42" s="188"/>
      <c r="E42" s="188"/>
      <c r="F42" s="188"/>
      <c r="G42" s="188"/>
      <c r="H42" s="250">
        <f t="shared" si="4"/>
        <v>0</v>
      </c>
      <c r="I42" s="295"/>
      <c r="J42" s="295"/>
      <c r="K42" s="295"/>
      <c r="L42" s="295"/>
      <c r="M42" s="295"/>
      <c r="N42" s="295"/>
      <c r="O42" s="295"/>
    </row>
    <row r="43" spans="1:15">
      <c r="A43" s="96">
        <f t="shared" si="5"/>
        <v>23</v>
      </c>
      <c r="B43" s="186"/>
      <c r="C43" s="188"/>
      <c r="D43" s="188"/>
      <c r="E43" s="188"/>
      <c r="F43" s="188"/>
      <c r="G43" s="188"/>
      <c r="H43" s="250">
        <f t="shared" si="4"/>
        <v>0</v>
      </c>
      <c r="I43" s="295"/>
      <c r="J43" s="295"/>
      <c r="K43" s="295"/>
      <c r="L43" s="295"/>
      <c r="M43" s="295"/>
      <c r="N43" s="295"/>
      <c r="O43" s="295"/>
    </row>
    <row r="44" spans="1:15">
      <c r="A44" s="96">
        <f t="shared" si="5"/>
        <v>24</v>
      </c>
      <c r="B44" s="186"/>
      <c r="C44" s="188"/>
      <c r="D44" s="188"/>
      <c r="E44" s="188"/>
      <c r="F44" s="188"/>
      <c r="G44" s="188"/>
      <c r="H44" s="250">
        <f t="shared" si="4"/>
        <v>0</v>
      </c>
      <c r="I44" s="295"/>
      <c r="J44" s="295"/>
      <c r="K44" s="295"/>
      <c r="L44" s="295"/>
      <c r="M44" s="295"/>
      <c r="N44" s="295"/>
      <c r="O44" s="295"/>
    </row>
    <row r="45" spans="1:15">
      <c r="A45" s="96">
        <f t="shared" si="5"/>
        <v>25</v>
      </c>
      <c r="B45" s="186"/>
      <c r="C45" s="188"/>
      <c r="D45" s="188"/>
      <c r="E45" s="188"/>
      <c r="F45" s="188"/>
      <c r="G45" s="188"/>
      <c r="H45" s="250">
        <f t="shared" si="4"/>
        <v>0</v>
      </c>
      <c r="I45" s="65"/>
      <c r="J45" s="65"/>
      <c r="K45" s="65"/>
      <c r="L45" s="65"/>
      <c r="M45" s="65"/>
      <c r="N45" s="65"/>
      <c r="O45" s="65"/>
    </row>
    <row r="46" spans="1:15">
      <c r="A46" s="96">
        <f t="shared" si="5"/>
        <v>26</v>
      </c>
      <c r="B46" s="186"/>
      <c r="C46" s="188"/>
      <c r="D46" s="188"/>
      <c r="E46" s="188"/>
      <c r="F46" s="188"/>
      <c r="G46" s="188"/>
      <c r="H46" s="250">
        <f t="shared" si="4"/>
        <v>0</v>
      </c>
      <c r="I46" s="65"/>
      <c r="J46" s="65"/>
      <c r="K46" s="65"/>
      <c r="L46" s="65"/>
      <c r="M46" s="65"/>
      <c r="N46" s="65"/>
      <c r="O46" s="65"/>
    </row>
    <row r="47" spans="1:15">
      <c r="A47" s="96">
        <f t="shared" si="5"/>
        <v>27</v>
      </c>
      <c r="B47" s="186"/>
      <c r="C47" s="188"/>
      <c r="D47" s="188"/>
      <c r="E47" s="188"/>
      <c r="F47" s="188"/>
      <c r="G47" s="188"/>
      <c r="H47" s="250">
        <f t="shared" si="4"/>
        <v>0</v>
      </c>
      <c r="I47" s="65"/>
      <c r="J47" s="65"/>
      <c r="K47" s="65"/>
      <c r="L47" s="65"/>
      <c r="M47" s="65"/>
      <c r="N47" s="65"/>
      <c r="O47" s="65"/>
    </row>
    <row r="48" spans="1:15" ht="16.5" thickBot="1">
      <c r="A48" s="102">
        <f t="shared" si="5"/>
        <v>28</v>
      </c>
      <c r="B48" s="613" t="s">
        <v>47</v>
      </c>
      <c r="C48" s="523">
        <f>SUM(C40:C47)</f>
        <v>0</v>
      </c>
      <c r="D48" s="632">
        <v>7250</v>
      </c>
      <c r="E48" s="523">
        <f>SUM(E40:E47)</f>
        <v>0</v>
      </c>
      <c r="F48" s="523">
        <f>SUM(F40:F47)</f>
        <v>0</v>
      </c>
      <c r="G48" s="523">
        <f>SUM(G40:G47)</f>
        <v>0</v>
      </c>
      <c r="H48" s="524">
        <f>SUM(H40:H47)</f>
        <v>0</v>
      </c>
      <c r="I48" s="65"/>
      <c r="J48" s="65"/>
      <c r="K48" s="65"/>
      <c r="L48" s="65"/>
      <c r="M48" s="65"/>
      <c r="N48" s="65"/>
      <c r="O48" s="65"/>
    </row>
    <row r="49" spans="1:15">
      <c r="A49" s="65" t="s">
        <v>2390</v>
      </c>
      <c r="B49" s="105"/>
      <c r="C49" s="105"/>
      <c r="D49" s="626"/>
      <c r="E49" s="105"/>
      <c r="F49" s="105"/>
      <c r="G49" s="105"/>
      <c r="H49" s="105"/>
      <c r="I49" s="65"/>
      <c r="J49" s="65"/>
      <c r="K49" s="65"/>
      <c r="L49" s="65"/>
      <c r="M49" s="65"/>
      <c r="N49" s="65"/>
      <c r="O49" s="65"/>
    </row>
    <row r="50" spans="1:15">
      <c r="A50" s="65"/>
      <c r="B50" s="65"/>
      <c r="C50" s="65"/>
      <c r="D50" s="92"/>
      <c r="E50" s="65"/>
      <c r="F50" s="65"/>
      <c r="G50" s="65"/>
      <c r="H50" s="65"/>
      <c r="I50" s="65"/>
      <c r="J50" s="65"/>
      <c r="K50" s="65"/>
      <c r="L50" s="65"/>
      <c r="M50" s="65"/>
      <c r="N50" s="65"/>
      <c r="O50" s="65"/>
    </row>
    <row r="51" spans="1:15">
      <c r="A51" s="132">
        <v>37</v>
      </c>
      <c r="B51" s="132"/>
      <c r="C51" s="132"/>
      <c r="D51" s="633"/>
      <c r="E51" s="132"/>
      <c r="F51" s="132"/>
      <c r="G51" s="132"/>
      <c r="H51" s="132"/>
      <c r="I51" s="65"/>
      <c r="J51" s="65"/>
      <c r="K51" s="65"/>
      <c r="L51" s="65"/>
      <c r="M51" s="65"/>
      <c r="N51" s="65"/>
      <c r="O51" s="65"/>
    </row>
    <row r="52" spans="1:15">
      <c r="A52" s="65"/>
      <c r="B52" s="65"/>
      <c r="C52" s="65"/>
      <c r="D52" s="92"/>
      <c r="E52" s="65"/>
      <c r="F52" s="65"/>
      <c r="G52" s="65"/>
      <c r="H52" s="65"/>
      <c r="I52" s="65"/>
      <c r="J52" s="65"/>
      <c r="K52" s="65"/>
      <c r="L52" s="65"/>
      <c r="M52" s="65"/>
      <c r="N52" s="65"/>
      <c r="O52" s="65"/>
    </row>
    <row r="53" spans="1:15">
      <c r="A53" s="65"/>
      <c r="B53" s="65"/>
      <c r="C53" s="65"/>
      <c r="D53" s="92"/>
      <c r="E53" s="65"/>
      <c r="F53" s="65"/>
      <c r="G53" s="65"/>
      <c r="H53" s="65"/>
      <c r="I53" s="65"/>
      <c r="J53" s="65"/>
      <c r="K53" s="65"/>
      <c r="L53" s="65"/>
      <c r="M53" s="65"/>
      <c r="N53" s="65"/>
      <c r="O53" s="65"/>
    </row>
    <row r="54" spans="1:15" ht="15.75" thickBot="1">
      <c r="A54" s="64" t="str">
        <f>'Data Sheet'!A56</f>
        <v>Annual Report of VERIZON NEW YORK INC.                                                                                                       For the period ending DECEMBER 31, 2017</v>
      </c>
      <c r="B54" s="65"/>
      <c r="C54" s="65"/>
      <c r="D54" s="65"/>
      <c r="E54" s="65"/>
      <c r="F54" s="65"/>
      <c r="G54" s="65"/>
      <c r="H54" s="65"/>
      <c r="I54" s="65"/>
      <c r="J54" s="65"/>
      <c r="K54" s="65"/>
      <c r="L54" s="65"/>
      <c r="M54" s="65"/>
      <c r="N54" s="65"/>
      <c r="O54" s="65"/>
    </row>
    <row r="55" spans="1:15">
      <c r="A55" s="66"/>
      <c r="B55" s="555"/>
      <c r="C55" s="555"/>
      <c r="D55" s="555"/>
      <c r="E55" s="555"/>
      <c r="F55" s="555"/>
      <c r="G55" s="555"/>
      <c r="H55" s="68"/>
      <c r="I55" s="65"/>
      <c r="J55" s="65"/>
      <c r="K55" s="65"/>
      <c r="L55" s="65"/>
      <c r="M55" s="65"/>
      <c r="N55" s="65"/>
      <c r="O55" s="65"/>
    </row>
    <row r="56" spans="1:15" ht="15.75">
      <c r="A56" s="151" t="s">
        <v>1915</v>
      </c>
      <c r="B56" s="105"/>
      <c r="C56" s="105"/>
      <c r="D56" s="105"/>
      <c r="E56" s="105"/>
      <c r="F56" s="105"/>
      <c r="G56" s="105"/>
      <c r="H56" s="152"/>
      <c r="I56" s="65"/>
      <c r="J56" s="65"/>
      <c r="K56" s="65"/>
      <c r="L56" s="65"/>
      <c r="M56" s="65"/>
      <c r="N56" s="65"/>
      <c r="O56" s="65"/>
    </row>
    <row r="57" spans="1:15">
      <c r="A57" s="72"/>
      <c r="B57" s="65"/>
      <c r="C57" s="65"/>
      <c r="D57" s="65"/>
      <c r="E57" s="65"/>
      <c r="F57" s="65"/>
      <c r="G57" s="65"/>
      <c r="H57" s="73"/>
      <c r="I57" s="65"/>
      <c r="J57" s="65"/>
      <c r="K57" s="65"/>
      <c r="L57" s="65"/>
      <c r="M57" s="65"/>
      <c r="N57" s="65"/>
      <c r="O57" s="65"/>
    </row>
    <row r="58" spans="1:15">
      <c r="A58" s="213"/>
      <c r="B58" s="180"/>
      <c r="C58" s="181" t="s">
        <v>923</v>
      </c>
      <c r="D58" s="180"/>
      <c r="E58" s="181" t="s">
        <v>265</v>
      </c>
      <c r="F58" s="181" t="s">
        <v>265</v>
      </c>
      <c r="G58" s="181" t="s">
        <v>1081</v>
      </c>
      <c r="H58" s="182" t="s">
        <v>923</v>
      </c>
      <c r="I58" s="65"/>
      <c r="J58" s="65"/>
      <c r="K58" s="65"/>
      <c r="L58" s="65"/>
      <c r="M58" s="65"/>
      <c r="N58" s="65"/>
      <c r="O58" s="65"/>
    </row>
    <row r="59" spans="1:15">
      <c r="A59" s="90" t="s">
        <v>36</v>
      </c>
      <c r="B59" s="183" t="s">
        <v>1906</v>
      </c>
      <c r="C59" s="183" t="s">
        <v>372</v>
      </c>
      <c r="D59" s="183" t="s">
        <v>1907</v>
      </c>
      <c r="E59" s="183" t="s">
        <v>53</v>
      </c>
      <c r="F59" s="183" t="s">
        <v>53</v>
      </c>
      <c r="G59" s="183" t="s">
        <v>1404</v>
      </c>
      <c r="H59" s="138" t="s">
        <v>925</v>
      </c>
      <c r="I59" s="65"/>
      <c r="J59" s="65"/>
      <c r="K59" s="65"/>
      <c r="L59" s="65"/>
      <c r="M59" s="65"/>
      <c r="N59" s="65"/>
      <c r="O59" s="65"/>
    </row>
    <row r="60" spans="1:15">
      <c r="A60" s="90" t="s">
        <v>48</v>
      </c>
      <c r="B60" s="175"/>
      <c r="C60" s="183" t="s">
        <v>2215</v>
      </c>
      <c r="D60" s="183" t="s">
        <v>1900</v>
      </c>
      <c r="E60" s="183" t="s">
        <v>1908</v>
      </c>
      <c r="F60" s="183" t="s">
        <v>1909</v>
      </c>
      <c r="G60" s="183" t="s">
        <v>1406</v>
      </c>
      <c r="H60" s="138" t="s">
        <v>53</v>
      </c>
      <c r="I60" s="65"/>
      <c r="J60" s="65"/>
      <c r="K60" s="65"/>
      <c r="L60" s="65"/>
      <c r="M60" s="65"/>
      <c r="N60" s="65"/>
      <c r="O60" s="65"/>
    </row>
    <row r="61" spans="1:15">
      <c r="A61" s="215"/>
      <c r="B61" s="279" t="s">
        <v>462</v>
      </c>
      <c r="C61" s="183" t="s">
        <v>463</v>
      </c>
      <c r="D61" s="183" t="s">
        <v>464</v>
      </c>
      <c r="E61" s="183" t="s">
        <v>62</v>
      </c>
      <c r="F61" s="183" t="s">
        <v>63</v>
      </c>
      <c r="G61" s="183" t="s">
        <v>64</v>
      </c>
      <c r="H61" s="138" t="s">
        <v>65</v>
      </c>
      <c r="I61" s="65"/>
      <c r="J61" s="65"/>
      <c r="K61" s="65"/>
      <c r="L61" s="65"/>
      <c r="M61" s="65"/>
      <c r="N61" s="65"/>
      <c r="O61" s="65"/>
    </row>
    <row r="62" spans="1:15" ht="15.75">
      <c r="A62" s="96"/>
      <c r="B62" s="608" t="s">
        <v>1914</v>
      </c>
      <c r="C62" s="185"/>
      <c r="D62" s="185"/>
      <c r="E62" s="185"/>
      <c r="F62" s="185"/>
      <c r="G62" s="185"/>
      <c r="H62" s="290"/>
      <c r="I62" s="65"/>
      <c r="J62" s="65"/>
      <c r="K62" s="65"/>
      <c r="L62" s="65"/>
      <c r="M62" s="65"/>
      <c r="N62" s="65"/>
      <c r="O62" s="65"/>
    </row>
    <row r="63" spans="1:15" ht="15.75">
      <c r="A63" s="96"/>
      <c r="B63" s="608" t="s">
        <v>1916</v>
      </c>
      <c r="C63" s="186"/>
      <c r="D63" s="186"/>
      <c r="E63" s="186"/>
      <c r="F63" s="186"/>
      <c r="G63" s="186"/>
      <c r="H63" s="73"/>
      <c r="I63" s="65"/>
      <c r="J63" s="65"/>
      <c r="K63" s="65"/>
      <c r="L63" s="65"/>
      <c r="M63" s="65"/>
      <c r="N63" s="65"/>
      <c r="O63" s="65"/>
    </row>
    <row r="64" spans="1:15" ht="15.75">
      <c r="A64" s="96">
        <f>A48+1</f>
        <v>29</v>
      </c>
      <c r="B64" s="609"/>
      <c r="C64" s="283"/>
      <c r="D64" s="186"/>
      <c r="E64" s="283"/>
      <c r="F64" s="283"/>
      <c r="G64" s="283"/>
      <c r="H64" s="293">
        <f t="shared" ref="H64:H70" si="6">C64+E64-F64+G64</f>
        <v>0</v>
      </c>
      <c r="I64" s="65"/>
      <c r="J64" s="65"/>
      <c r="K64" s="65"/>
      <c r="L64" s="65"/>
      <c r="M64" s="65"/>
      <c r="N64" s="65"/>
      <c r="O64" s="65"/>
    </row>
    <row r="65" spans="1:15" ht="15.75">
      <c r="A65" s="96">
        <f t="shared" ref="A65:A72" si="7">A64+1</f>
        <v>30</v>
      </c>
      <c r="B65" s="609"/>
      <c r="C65" s="186"/>
      <c r="D65" s="186"/>
      <c r="E65" s="186"/>
      <c r="F65" s="186"/>
      <c r="G65" s="186"/>
      <c r="H65" s="250">
        <f t="shared" si="6"/>
        <v>0</v>
      </c>
      <c r="I65" s="65"/>
      <c r="J65" s="65"/>
      <c r="K65" s="65"/>
      <c r="L65" s="65"/>
      <c r="M65" s="65"/>
      <c r="N65" s="65"/>
      <c r="O65" s="65"/>
    </row>
    <row r="66" spans="1:15" ht="15.75">
      <c r="A66" s="96">
        <f t="shared" si="7"/>
        <v>31</v>
      </c>
      <c r="B66" s="609"/>
      <c r="C66" s="186"/>
      <c r="D66" s="186"/>
      <c r="E66" s="186"/>
      <c r="F66" s="186"/>
      <c r="G66" s="186"/>
      <c r="H66" s="250">
        <f t="shared" si="6"/>
        <v>0</v>
      </c>
      <c r="I66" s="65"/>
      <c r="J66" s="65"/>
      <c r="K66" s="65"/>
      <c r="L66" s="65"/>
      <c r="M66" s="65"/>
      <c r="N66" s="65"/>
      <c r="O66" s="65"/>
    </row>
    <row r="67" spans="1:15">
      <c r="A67" s="96">
        <f t="shared" si="7"/>
        <v>32</v>
      </c>
      <c r="B67" s="186"/>
      <c r="C67" s="188"/>
      <c r="D67" s="188"/>
      <c r="E67" s="188"/>
      <c r="F67" s="188"/>
      <c r="G67" s="188"/>
      <c r="H67" s="250">
        <f t="shared" si="6"/>
        <v>0</v>
      </c>
      <c r="I67" s="295"/>
      <c r="J67" s="65"/>
      <c r="K67" s="65"/>
      <c r="L67" s="65"/>
      <c r="M67" s="65"/>
      <c r="N67" s="65"/>
      <c r="O67" s="65"/>
    </row>
    <row r="68" spans="1:15">
      <c r="A68" s="96">
        <f t="shared" si="7"/>
        <v>33</v>
      </c>
      <c r="B68" s="186"/>
      <c r="C68" s="186"/>
      <c r="D68" s="186"/>
      <c r="E68" s="186"/>
      <c r="F68" s="186"/>
      <c r="G68" s="186"/>
      <c r="H68" s="250">
        <f t="shared" si="6"/>
        <v>0</v>
      </c>
      <c r="I68" s="65"/>
      <c r="J68" s="65"/>
      <c r="K68" s="65"/>
      <c r="L68" s="65"/>
      <c r="M68" s="65"/>
      <c r="N68" s="65"/>
      <c r="O68" s="65"/>
    </row>
    <row r="69" spans="1:15">
      <c r="A69" s="96">
        <f t="shared" si="7"/>
        <v>34</v>
      </c>
      <c r="B69" s="186"/>
      <c r="C69" s="186"/>
      <c r="D69" s="627"/>
      <c r="E69" s="186"/>
      <c r="F69" s="186"/>
      <c r="G69" s="186"/>
      <c r="H69" s="250">
        <f t="shared" si="6"/>
        <v>0</v>
      </c>
      <c r="I69" s="65"/>
      <c r="J69" s="65"/>
      <c r="K69" s="65"/>
      <c r="L69" s="65"/>
      <c r="M69" s="65"/>
      <c r="N69" s="65"/>
      <c r="O69" s="65"/>
    </row>
    <row r="70" spans="1:15">
      <c r="A70" s="96">
        <f t="shared" si="7"/>
        <v>35</v>
      </c>
      <c r="B70" s="186"/>
      <c r="C70" s="186"/>
      <c r="D70" s="627"/>
      <c r="E70" s="186"/>
      <c r="F70" s="186"/>
      <c r="G70" s="186"/>
      <c r="H70" s="250">
        <f t="shared" si="6"/>
        <v>0</v>
      </c>
      <c r="I70" s="65"/>
      <c r="J70" s="65"/>
      <c r="K70" s="65"/>
      <c r="L70" s="65"/>
      <c r="M70" s="65"/>
      <c r="N70" s="65"/>
      <c r="O70" s="65"/>
    </row>
    <row r="71" spans="1:15" ht="15.75">
      <c r="A71" s="96">
        <f t="shared" si="7"/>
        <v>36</v>
      </c>
      <c r="B71" s="610" t="s">
        <v>47</v>
      </c>
      <c r="C71" s="606">
        <f>SUM(C64:C70)</f>
        <v>0</v>
      </c>
      <c r="D71" s="183" t="s">
        <v>420</v>
      </c>
      <c r="E71" s="606">
        <f>SUM(E64:E70)</f>
        <v>0</v>
      </c>
      <c r="F71" s="606">
        <f>SUM(F64:F70)</f>
        <v>0</v>
      </c>
      <c r="G71" s="606">
        <f>SUM(G64:G70)</f>
        <v>0</v>
      </c>
      <c r="H71" s="603">
        <f>SUM(H64:H70)</f>
        <v>0</v>
      </c>
      <c r="I71" s="295"/>
      <c r="J71" s="65"/>
      <c r="K71" s="65"/>
      <c r="L71" s="65"/>
      <c r="M71" s="65"/>
      <c r="N71" s="65"/>
      <c r="O71" s="65"/>
    </row>
    <row r="72" spans="1:15" ht="15.75">
      <c r="A72" s="96">
        <f t="shared" si="7"/>
        <v>37</v>
      </c>
      <c r="B72" s="608" t="s">
        <v>1917</v>
      </c>
      <c r="C72" s="611">
        <f>C48+C71</f>
        <v>0</v>
      </c>
      <c r="D72" s="175"/>
      <c r="E72" s="611">
        <f>E48+E71</f>
        <v>0</v>
      </c>
      <c r="F72" s="611">
        <f>F48+F71</f>
        <v>0</v>
      </c>
      <c r="G72" s="611">
        <f>G48+G71</f>
        <v>0</v>
      </c>
      <c r="H72" s="612">
        <f>H48+H71</f>
        <v>0</v>
      </c>
      <c r="I72" s="295"/>
      <c r="J72" s="65"/>
      <c r="K72" s="65"/>
      <c r="L72" s="65"/>
      <c r="M72" s="65"/>
      <c r="N72" s="65"/>
      <c r="O72" s="65"/>
    </row>
    <row r="73" spans="1:15">
      <c r="A73" s="96"/>
      <c r="B73" s="175"/>
      <c r="C73" s="175"/>
      <c r="D73" s="175"/>
      <c r="E73" s="175"/>
      <c r="F73" s="175"/>
      <c r="G73" s="175"/>
      <c r="H73" s="73"/>
      <c r="I73" s="65"/>
      <c r="J73" s="65"/>
      <c r="K73" s="65"/>
      <c r="L73" s="65"/>
      <c r="M73" s="65"/>
      <c r="N73" s="65"/>
      <c r="O73" s="65"/>
    </row>
    <row r="74" spans="1:15" ht="15.75">
      <c r="A74" s="96"/>
      <c r="B74" s="608" t="s">
        <v>1910</v>
      </c>
      <c r="C74" s="175"/>
      <c r="D74" s="175"/>
      <c r="E74" s="175"/>
      <c r="F74" s="175"/>
      <c r="G74" s="175"/>
      <c r="H74" s="73"/>
      <c r="I74" s="65"/>
      <c r="J74" s="65"/>
      <c r="K74" s="65"/>
      <c r="L74" s="65"/>
      <c r="M74" s="65"/>
      <c r="N74" s="65"/>
      <c r="O74" s="65"/>
    </row>
    <row r="75" spans="1:15" ht="15.75">
      <c r="A75" s="96"/>
      <c r="B75" s="608" t="s">
        <v>1918</v>
      </c>
      <c r="C75" s="283"/>
      <c r="D75" s="630"/>
      <c r="E75" s="283"/>
      <c r="F75" s="283"/>
      <c r="G75" s="283"/>
      <c r="H75" s="293"/>
      <c r="I75" s="65"/>
      <c r="J75" s="65"/>
      <c r="K75" s="65"/>
      <c r="L75" s="65"/>
      <c r="M75" s="65"/>
      <c r="N75" s="65"/>
      <c r="O75" s="65"/>
    </row>
    <row r="76" spans="1:15" ht="15.75">
      <c r="A76" s="96">
        <f>A72+1</f>
        <v>38</v>
      </c>
      <c r="B76" s="609"/>
      <c r="C76" s="283"/>
      <c r="D76" s="634" t="s">
        <v>1543</v>
      </c>
      <c r="E76" s="283"/>
      <c r="F76" s="283"/>
      <c r="G76" s="283"/>
      <c r="H76" s="293">
        <f>C76+E76-F76+G76</f>
        <v>0</v>
      </c>
      <c r="I76" s="65"/>
      <c r="J76" s="65"/>
      <c r="K76" s="65"/>
      <c r="L76" s="65"/>
      <c r="M76" s="65"/>
      <c r="N76" s="65"/>
      <c r="O76" s="65"/>
    </row>
    <row r="77" spans="1:15" ht="15.75">
      <c r="A77" s="96">
        <f>A76+1</f>
        <v>39</v>
      </c>
      <c r="B77" s="609"/>
      <c r="C77" s="186"/>
      <c r="D77" s="630"/>
      <c r="E77" s="186"/>
      <c r="F77" s="186"/>
      <c r="G77" s="186"/>
      <c r="H77" s="250">
        <f>C77+E77-F77+G77</f>
        <v>0</v>
      </c>
      <c r="I77" s="65"/>
      <c r="J77" s="65"/>
      <c r="K77" s="65"/>
      <c r="L77" s="65"/>
      <c r="M77" s="65"/>
      <c r="N77" s="65"/>
      <c r="O77" s="65"/>
    </row>
    <row r="78" spans="1:15">
      <c r="A78" s="96">
        <f>A77+1</f>
        <v>40</v>
      </c>
      <c r="B78" s="186"/>
      <c r="C78" s="188"/>
      <c r="D78" s="285"/>
      <c r="E78" s="188"/>
      <c r="F78" s="188"/>
      <c r="G78" s="188"/>
      <c r="H78" s="250">
        <f>C78+E78-F78+G78</f>
        <v>0</v>
      </c>
      <c r="I78" s="65"/>
      <c r="J78" s="65"/>
      <c r="K78" s="65"/>
      <c r="L78" s="65"/>
      <c r="M78" s="65"/>
      <c r="N78" s="65"/>
      <c r="O78" s="65"/>
    </row>
    <row r="79" spans="1:15">
      <c r="A79" s="96">
        <f>A78+1</f>
        <v>41</v>
      </c>
      <c r="B79" s="186"/>
      <c r="C79" s="186"/>
      <c r="D79" s="630"/>
      <c r="E79" s="186"/>
      <c r="F79" s="186"/>
      <c r="G79" s="186"/>
      <c r="H79" s="250">
        <f>C79+E79-F79+G79</f>
        <v>0</v>
      </c>
      <c r="I79" s="65"/>
      <c r="J79" s="65"/>
      <c r="K79" s="65"/>
      <c r="L79" s="65"/>
      <c r="M79" s="65"/>
      <c r="N79" s="65"/>
      <c r="O79" s="65"/>
    </row>
    <row r="80" spans="1:15">
      <c r="A80" s="96">
        <f>A79+1</f>
        <v>42</v>
      </c>
      <c r="B80" s="175" t="s">
        <v>1919</v>
      </c>
      <c r="C80" s="186"/>
      <c r="D80" s="634" t="s">
        <v>1565</v>
      </c>
      <c r="E80" s="186"/>
      <c r="F80" s="186"/>
      <c r="G80" s="186"/>
      <c r="H80" s="250">
        <f>C80+E80-F80+G80</f>
        <v>0</v>
      </c>
      <c r="I80" s="65"/>
      <c r="J80" s="65"/>
      <c r="K80" s="65"/>
      <c r="L80" s="65"/>
      <c r="M80" s="65"/>
      <c r="N80" s="65"/>
      <c r="O80" s="65"/>
    </row>
    <row r="81" spans="1:15" ht="15.75">
      <c r="A81" s="96">
        <f>A80+1</f>
        <v>43</v>
      </c>
      <c r="B81" s="610" t="s">
        <v>47</v>
      </c>
      <c r="C81" s="606">
        <f>SUM(C76:C80)</f>
        <v>0</v>
      </c>
      <c r="D81" s="630"/>
      <c r="E81" s="606">
        <f>SUM(E76:E80)</f>
        <v>0</v>
      </c>
      <c r="F81" s="606">
        <f>SUM(F76:F80)</f>
        <v>0</v>
      </c>
      <c r="G81" s="606">
        <f>SUM(G76:G80)</f>
        <v>0</v>
      </c>
      <c r="H81" s="603">
        <f>SUM(H76:H80)</f>
        <v>0</v>
      </c>
      <c r="I81" s="65"/>
      <c r="J81" s="65"/>
      <c r="K81" s="65"/>
      <c r="L81" s="65"/>
      <c r="M81" s="65"/>
      <c r="N81" s="65"/>
      <c r="O81" s="65"/>
    </row>
    <row r="82" spans="1:15" ht="15.75">
      <c r="A82" s="96"/>
      <c r="B82" s="608" t="s">
        <v>1920</v>
      </c>
      <c r="C82" s="185"/>
      <c r="D82" s="175"/>
      <c r="E82" s="185"/>
      <c r="F82" s="185"/>
      <c r="G82" s="185"/>
      <c r="H82" s="290"/>
      <c r="I82" s="65"/>
      <c r="J82" s="65"/>
      <c r="K82" s="65"/>
      <c r="L82" s="65"/>
      <c r="M82" s="65"/>
      <c r="N82" s="65"/>
      <c r="O82" s="65"/>
    </row>
    <row r="83" spans="1:15" ht="15.75">
      <c r="A83" s="96">
        <f>A81+1</f>
        <v>44</v>
      </c>
      <c r="B83" s="609"/>
      <c r="C83" s="283"/>
      <c r="D83" s="634" t="s">
        <v>1543</v>
      </c>
      <c r="E83" s="283"/>
      <c r="F83" s="283"/>
      <c r="G83" s="283"/>
      <c r="H83" s="293">
        <f>C83+E83-F83+G83</f>
        <v>0</v>
      </c>
      <c r="I83" s="65"/>
      <c r="J83" s="65"/>
      <c r="K83" s="65"/>
      <c r="L83" s="65"/>
      <c r="M83" s="65"/>
      <c r="N83" s="65"/>
      <c r="O83" s="65"/>
    </row>
    <row r="84" spans="1:15" ht="15.75">
      <c r="A84" s="96">
        <f t="shared" ref="A84:A89" si="8">A83+1</f>
        <v>45</v>
      </c>
      <c r="B84" s="609"/>
      <c r="C84" s="186"/>
      <c r="D84" s="630"/>
      <c r="E84" s="186"/>
      <c r="F84" s="186"/>
      <c r="G84" s="186"/>
      <c r="H84" s="250">
        <f>C84+E84-F84+G84</f>
        <v>0</v>
      </c>
      <c r="I84" s="65"/>
      <c r="J84" s="65"/>
      <c r="K84" s="65"/>
      <c r="L84" s="65"/>
      <c r="M84" s="65"/>
      <c r="N84" s="65"/>
      <c r="O84" s="65"/>
    </row>
    <row r="85" spans="1:15">
      <c r="A85" s="96">
        <f t="shared" si="8"/>
        <v>46</v>
      </c>
      <c r="B85" s="186"/>
      <c r="C85" s="186"/>
      <c r="D85" s="630"/>
      <c r="E85" s="186"/>
      <c r="F85" s="186"/>
      <c r="G85" s="186"/>
      <c r="H85" s="250">
        <f>C85+E85-F85+G85</f>
        <v>0</v>
      </c>
      <c r="I85" s="65"/>
      <c r="J85" s="65"/>
      <c r="K85" s="65"/>
      <c r="L85" s="65"/>
      <c r="M85" s="65"/>
      <c r="N85" s="65"/>
      <c r="O85" s="65"/>
    </row>
    <row r="86" spans="1:15">
      <c r="A86" s="96">
        <f t="shared" si="8"/>
        <v>47</v>
      </c>
      <c r="B86" s="186"/>
      <c r="C86" s="186"/>
      <c r="D86" s="630"/>
      <c r="E86" s="186"/>
      <c r="F86" s="186"/>
      <c r="G86" s="186"/>
      <c r="H86" s="250">
        <f>C86+E86-F86+G86</f>
        <v>0</v>
      </c>
      <c r="I86" s="65"/>
      <c r="J86" s="65"/>
      <c r="K86" s="65"/>
      <c r="L86" s="65"/>
      <c r="M86" s="65"/>
      <c r="N86" s="65"/>
      <c r="O86" s="65"/>
    </row>
    <row r="87" spans="1:15">
      <c r="A87" s="96">
        <f t="shared" si="8"/>
        <v>48</v>
      </c>
      <c r="B87" s="175" t="s">
        <v>1919</v>
      </c>
      <c r="C87" s="186"/>
      <c r="D87" s="634" t="s">
        <v>1565</v>
      </c>
      <c r="E87" s="186"/>
      <c r="F87" s="186"/>
      <c r="G87" s="186"/>
      <c r="H87" s="250">
        <f>C87+E87-F87+G87</f>
        <v>0</v>
      </c>
      <c r="I87" s="65"/>
      <c r="J87" s="65"/>
      <c r="K87" s="65"/>
      <c r="L87" s="65"/>
      <c r="M87" s="65"/>
      <c r="N87" s="65"/>
      <c r="O87" s="65"/>
    </row>
    <row r="88" spans="1:15" ht="15.75">
      <c r="A88" s="96">
        <f t="shared" si="8"/>
        <v>49</v>
      </c>
      <c r="B88" s="610" t="s">
        <v>47</v>
      </c>
      <c r="C88" s="606">
        <f>SUM(C83:C87)</f>
        <v>0</v>
      </c>
      <c r="D88" s="630"/>
      <c r="E88" s="606">
        <f>SUM(E83:E87)</f>
        <v>0</v>
      </c>
      <c r="F88" s="606">
        <f>SUM(F83:F87)</f>
        <v>0</v>
      </c>
      <c r="G88" s="606">
        <f>SUM(G83:G87)</f>
        <v>0</v>
      </c>
      <c r="H88" s="603">
        <f>SUM(H83:H87)</f>
        <v>0</v>
      </c>
      <c r="I88" s="65"/>
      <c r="J88" s="65"/>
      <c r="K88" s="65"/>
      <c r="L88" s="65"/>
      <c r="M88" s="65"/>
      <c r="N88" s="65"/>
      <c r="O88" s="65"/>
    </row>
    <row r="89" spans="1:15" ht="15.75">
      <c r="A89" s="96">
        <f t="shared" si="8"/>
        <v>50</v>
      </c>
      <c r="B89" s="608" t="s">
        <v>1921</v>
      </c>
      <c r="C89" s="611">
        <f>C81+C88</f>
        <v>0</v>
      </c>
      <c r="D89" s="630"/>
      <c r="E89" s="611">
        <f>E81+E88</f>
        <v>0</v>
      </c>
      <c r="F89" s="611">
        <f>F81+F88</f>
        <v>0</v>
      </c>
      <c r="G89" s="611">
        <f>G81+G88</f>
        <v>0</v>
      </c>
      <c r="H89" s="612">
        <f>H81+H88</f>
        <v>0</v>
      </c>
      <c r="I89" s="65"/>
      <c r="J89" s="65"/>
      <c r="K89" s="65"/>
      <c r="L89" s="65"/>
      <c r="M89" s="65"/>
      <c r="N89" s="65"/>
      <c r="O89" s="65"/>
    </row>
    <row r="90" spans="1:15" ht="15.75">
      <c r="A90" s="96"/>
      <c r="B90" s="608"/>
      <c r="C90" s="282"/>
      <c r="D90" s="630"/>
      <c r="E90" s="282"/>
      <c r="F90" s="282"/>
      <c r="G90" s="282"/>
      <c r="H90" s="293"/>
      <c r="I90" s="65"/>
      <c r="J90" s="65"/>
      <c r="K90" s="65"/>
      <c r="L90" s="65"/>
      <c r="M90" s="65"/>
      <c r="N90" s="65"/>
      <c r="O90" s="65"/>
    </row>
    <row r="91" spans="1:15" ht="15.75">
      <c r="A91" s="96"/>
      <c r="B91" s="608" t="s">
        <v>1914</v>
      </c>
      <c r="C91" s="175"/>
      <c r="D91" s="630"/>
      <c r="E91" s="175"/>
      <c r="F91" s="175"/>
      <c r="G91" s="175"/>
      <c r="H91" s="73"/>
      <c r="I91" s="65"/>
      <c r="J91" s="65"/>
      <c r="K91" s="65"/>
      <c r="L91" s="65"/>
      <c r="M91" s="65"/>
      <c r="N91" s="65"/>
      <c r="O91" s="65"/>
    </row>
    <row r="92" spans="1:15" ht="15.75">
      <c r="A92" s="96"/>
      <c r="B92" s="608" t="s">
        <v>1918</v>
      </c>
      <c r="C92" s="186"/>
      <c r="D92" s="630"/>
      <c r="E92" s="186"/>
      <c r="F92" s="186"/>
      <c r="G92" s="186"/>
      <c r="H92" s="73"/>
      <c r="I92" s="65"/>
      <c r="J92" s="65"/>
      <c r="K92" s="65"/>
      <c r="L92" s="65"/>
      <c r="M92" s="65"/>
      <c r="N92" s="65"/>
      <c r="O92" s="65"/>
    </row>
    <row r="93" spans="1:15" ht="15.75">
      <c r="A93" s="96">
        <f>A89+1</f>
        <v>51</v>
      </c>
      <c r="B93" s="609"/>
      <c r="C93" s="283"/>
      <c r="D93" s="634" t="s">
        <v>1543</v>
      </c>
      <c r="E93" s="283"/>
      <c r="F93" s="283"/>
      <c r="G93" s="283"/>
      <c r="H93" s="293">
        <f>C93+E93-F93+G93</f>
        <v>0</v>
      </c>
      <c r="I93" s="65"/>
      <c r="J93" s="65"/>
      <c r="K93" s="65"/>
      <c r="L93" s="65"/>
      <c r="M93" s="65"/>
      <c r="N93" s="65"/>
      <c r="O93" s="65"/>
    </row>
    <row r="94" spans="1:15">
      <c r="A94" s="96">
        <f>A93+1</f>
        <v>52</v>
      </c>
      <c r="B94" s="186"/>
      <c r="C94" s="188"/>
      <c r="D94" s="285"/>
      <c r="E94" s="188"/>
      <c r="F94" s="188"/>
      <c r="G94" s="188"/>
      <c r="H94" s="250">
        <f>C94+E94-F94+G94</f>
        <v>0</v>
      </c>
      <c r="I94" s="65"/>
      <c r="J94" s="65"/>
      <c r="K94" s="65"/>
      <c r="L94" s="65"/>
      <c r="M94" s="65"/>
      <c r="N94" s="65"/>
      <c r="O94" s="65"/>
    </row>
    <row r="95" spans="1:15">
      <c r="A95" s="96">
        <f>A94+1</f>
        <v>53</v>
      </c>
      <c r="B95" s="186"/>
      <c r="C95" s="186"/>
      <c r="D95" s="630"/>
      <c r="E95" s="186"/>
      <c r="F95" s="186"/>
      <c r="G95" s="186"/>
      <c r="H95" s="250">
        <f>C95+E95-F95+G95</f>
        <v>0</v>
      </c>
      <c r="I95" s="65"/>
      <c r="J95" s="65"/>
      <c r="K95" s="65"/>
      <c r="L95" s="65"/>
      <c r="M95" s="65"/>
      <c r="N95" s="65"/>
      <c r="O95" s="65"/>
    </row>
    <row r="96" spans="1:15">
      <c r="A96" s="96">
        <f>A95+1</f>
        <v>54</v>
      </c>
      <c r="B96" s="186"/>
      <c r="C96" s="186"/>
      <c r="D96" s="630"/>
      <c r="E96" s="186"/>
      <c r="F96" s="186"/>
      <c r="G96" s="186"/>
      <c r="H96" s="250">
        <f>C96+E96-F96+G96</f>
        <v>0</v>
      </c>
      <c r="I96" s="65"/>
      <c r="J96" s="65"/>
      <c r="K96" s="65"/>
      <c r="L96" s="65"/>
      <c r="M96" s="65"/>
      <c r="N96" s="65"/>
      <c r="O96" s="65"/>
    </row>
    <row r="97" spans="1:15">
      <c r="A97" s="96">
        <f>A96+1</f>
        <v>55</v>
      </c>
      <c r="B97" s="175" t="s">
        <v>1919</v>
      </c>
      <c r="C97" s="186"/>
      <c r="D97" s="634" t="s">
        <v>1565</v>
      </c>
      <c r="E97" s="186"/>
      <c r="F97" s="186"/>
      <c r="G97" s="186"/>
      <c r="H97" s="250">
        <f>C97+E97-F97+G97</f>
        <v>0</v>
      </c>
      <c r="I97" s="65"/>
      <c r="J97" s="65"/>
      <c r="K97" s="65"/>
      <c r="L97" s="65"/>
      <c r="M97" s="65"/>
      <c r="N97" s="65"/>
      <c r="O97" s="65"/>
    </row>
    <row r="98" spans="1:15" ht="15.75">
      <c r="A98" s="96">
        <f>A97+1</f>
        <v>56</v>
      </c>
      <c r="B98" s="610" t="s">
        <v>47</v>
      </c>
      <c r="C98" s="606">
        <f>SUM(C93:C97)</f>
        <v>0</v>
      </c>
      <c r="D98" s="630"/>
      <c r="E98" s="606">
        <f>SUM(E93:E97)</f>
        <v>0</v>
      </c>
      <c r="F98" s="606">
        <f>SUM(F93:F97)</f>
        <v>0</v>
      </c>
      <c r="G98" s="606">
        <f>SUM(G93:G97)</f>
        <v>0</v>
      </c>
      <c r="H98" s="603">
        <f>SUM(H93:H97)</f>
        <v>0</v>
      </c>
      <c r="I98" s="65"/>
      <c r="J98" s="65"/>
      <c r="K98" s="65"/>
      <c r="L98" s="65"/>
      <c r="M98" s="65"/>
      <c r="N98" s="65"/>
      <c r="O98" s="65"/>
    </row>
    <row r="99" spans="1:15" ht="15.75">
      <c r="A99" s="96"/>
      <c r="B99" s="608" t="s">
        <v>1922</v>
      </c>
      <c r="C99" s="185"/>
      <c r="D99" s="175"/>
      <c r="E99" s="185"/>
      <c r="F99" s="185"/>
      <c r="G99" s="185"/>
      <c r="H99" s="290"/>
      <c r="I99" s="65"/>
      <c r="J99" s="65"/>
      <c r="K99" s="65"/>
      <c r="L99" s="65"/>
      <c r="M99" s="65"/>
      <c r="N99" s="65"/>
      <c r="O99" s="65"/>
    </row>
    <row r="100" spans="1:15">
      <c r="A100" s="96">
        <f>A98+1</f>
        <v>57</v>
      </c>
      <c r="B100" s="186"/>
      <c r="C100" s="283"/>
      <c r="D100" s="634" t="s">
        <v>1543</v>
      </c>
      <c r="E100" s="283"/>
      <c r="F100" s="283"/>
      <c r="G100" s="283"/>
      <c r="H100" s="293">
        <f>C100+E100-F100+G100</f>
        <v>0</v>
      </c>
      <c r="I100" s="65"/>
      <c r="J100" s="65"/>
      <c r="K100" s="65"/>
      <c r="L100" s="65"/>
      <c r="M100" s="65"/>
      <c r="N100" s="65"/>
      <c r="O100" s="65"/>
    </row>
    <row r="101" spans="1:15">
      <c r="A101" s="96">
        <f>A100+1</f>
        <v>58</v>
      </c>
      <c r="B101" s="186"/>
      <c r="C101" s="188"/>
      <c r="D101" s="285"/>
      <c r="E101" s="188"/>
      <c r="F101" s="188"/>
      <c r="G101" s="188"/>
      <c r="H101" s="250">
        <f>C101+E101-F101+G101</f>
        <v>0</v>
      </c>
      <c r="I101" s="65"/>
      <c r="J101" s="65"/>
      <c r="K101" s="65"/>
      <c r="L101" s="65"/>
      <c r="M101" s="65"/>
      <c r="N101" s="65"/>
      <c r="O101" s="65"/>
    </row>
    <row r="102" spans="1:15">
      <c r="A102" s="96">
        <f>A101+1</f>
        <v>59</v>
      </c>
      <c r="B102" s="186"/>
      <c r="C102" s="186"/>
      <c r="D102" s="630"/>
      <c r="E102" s="186"/>
      <c r="F102" s="186"/>
      <c r="G102" s="186"/>
      <c r="H102" s="250">
        <f>C102+E102-F102+G102</f>
        <v>0</v>
      </c>
      <c r="I102" s="65"/>
      <c r="J102" s="65"/>
      <c r="K102" s="65"/>
      <c r="L102" s="65"/>
      <c r="M102" s="65"/>
      <c r="N102" s="65"/>
      <c r="O102" s="65"/>
    </row>
    <row r="103" spans="1:15">
      <c r="A103" s="96">
        <f>A102+1</f>
        <v>60</v>
      </c>
      <c r="B103" s="175" t="s">
        <v>1919</v>
      </c>
      <c r="C103" s="186"/>
      <c r="D103" s="634" t="s">
        <v>1565</v>
      </c>
      <c r="E103" s="186"/>
      <c r="F103" s="186"/>
      <c r="G103" s="186"/>
      <c r="H103" s="250">
        <f>C103+E103-F103+G103</f>
        <v>0</v>
      </c>
      <c r="I103" s="65"/>
      <c r="J103" s="65"/>
      <c r="K103" s="65"/>
      <c r="L103" s="65"/>
      <c r="M103" s="65"/>
      <c r="N103" s="65"/>
      <c r="O103" s="65"/>
    </row>
    <row r="104" spans="1:15" ht="15.75">
      <c r="A104" s="96">
        <f>A103+1</f>
        <v>61</v>
      </c>
      <c r="B104" s="610" t="s">
        <v>47</v>
      </c>
      <c r="C104" s="611">
        <f>SUM(C100:C103)</f>
        <v>0</v>
      </c>
      <c r="D104" s="175"/>
      <c r="E104" s="611">
        <f>SUM(E100:E103)</f>
        <v>0</v>
      </c>
      <c r="F104" s="611">
        <f>SUM(F100:F103)</f>
        <v>0</v>
      </c>
      <c r="G104" s="611">
        <f>SUM(G100:G103)</f>
        <v>0</v>
      </c>
      <c r="H104" s="612">
        <f>SUM(H100:H103)</f>
        <v>0</v>
      </c>
      <c r="I104" s="65"/>
      <c r="J104" s="65"/>
      <c r="K104" s="65"/>
      <c r="L104" s="65"/>
      <c r="M104" s="65"/>
      <c r="N104" s="65"/>
      <c r="O104" s="65"/>
    </row>
    <row r="105" spans="1:15" ht="16.5" thickBot="1">
      <c r="A105" s="102">
        <f>A104+1</f>
        <v>62</v>
      </c>
      <c r="B105" s="635" t="s">
        <v>805</v>
      </c>
      <c r="C105" s="523">
        <f>C98+C104</f>
        <v>0</v>
      </c>
      <c r="D105" s="287"/>
      <c r="E105" s="523">
        <f>E98+E104</f>
        <v>0</v>
      </c>
      <c r="F105" s="523">
        <f>F98+F104</f>
        <v>0</v>
      </c>
      <c r="G105" s="523">
        <f>G98+G104</f>
        <v>0</v>
      </c>
      <c r="H105" s="524">
        <f>H98+H104</f>
        <v>0</v>
      </c>
      <c r="I105" s="65"/>
      <c r="J105" s="65"/>
      <c r="K105" s="65"/>
      <c r="L105" s="65"/>
      <c r="M105" s="65"/>
      <c r="N105" s="65"/>
      <c r="O105" s="65"/>
    </row>
    <row r="106" spans="1:15">
      <c r="A106" s="65"/>
      <c r="B106" s="65"/>
      <c r="C106" s="65"/>
      <c r="D106" s="65"/>
      <c r="E106" s="65"/>
      <c r="F106" s="65"/>
      <c r="G106" s="65"/>
      <c r="H106" s="162" t="s">
        <v>2390</v>
      </c>
      <c r="I106" s="65"/>
      <c r="J106" s="65"/>
      <c r="K106" s="65"/>
      <c r="L106" s="65"/>
      <c r="M106" s="65"/>
      <c r="N106" s="65"/>
      <c r="O106" s="65"/>
    </row>
    <row r="107" spans="1:15">
      <c r="A107" s="65"/>
      <c r="B107" s="105"/>
      <c r="C107" s="105"/>
      <c r="D107" s="626"/>
      <c r="E107" s="105"/>
      <c r="F107" s="105"/>
      <c r="G107" s="105"/>
      <c r="H107" s="105"/>
      <c r="I107" s="65"/>
      <c r="J107" s="65"/>
      <c r="K107" s="65"/>
      <c r="L107" s="65"/>
      <c r="M107" s="65"/>
      <c r="N107" s="65"/>
      <c r="O107" s="65"/>
    </row>
    <row r="108" spans="1:15">
      <c r="A108" s="132">
        <v>38</v>
      </c>
      <c r="B108" s="132"/>
      <c r="C108" s="132"/>
      <c r="D108" s="633"/>
      <c r="E108" s="132"/>
      <c r="F108" s="132"/>
      <c r="G108" s="132"/>
      <c r="H108" s="132"/>
      <c r="I108" s="65"/>
      <c r="J108" s="65"/>
      <c r="K108" s="65"/>
      <c r="L108" s="65"/>
      <c r="M108" s="65"/>
      <c r="N108" s="65"/>
      <c r="O108" s="65"/>
    </row>
    <row r="109" spans="1:15">
      <c r="A109" s="65"/>
      <c r="B109" s="65"/>
      <c r="C109" s="65"/>
      <c r="D109" s="65"/>
      <c r="E109" s="65"/>
      <c r="F109" s="65"/>
      <c r="G109" s="65"/>
    </row>
    <row r="110" spans="1:15">
      <c r="A110" s="65"/>
      <c r="B110" s="65"/>
      <c r="C110" s="65"/>
      <c r="D110" s="65"/>
      <c r="E110" s="65"/>
      <c r="F110" s="65"/>
      <c r="G110" s="65"/>
      <c r="H110" s="1147"/>
    </row>
    <row r="111" spans="1:15">
      <c r="A111" s="65"/>
      <c r="B111" s="65"/>
      <c r="C111" s="65"/>
      <c r="D111" s="65"/>
      <c r="E111" s="65"/>
      <c r="F111" s="65"/>
      <c r="G111" s="65"/>
      <c r="H111" s="1026"/>
    </row>
    <row r="112" spans="1:15">
      <c r="A112" s="65"/>
      <c r="B112" s="65"/>
      <c r="C112" s="65"/>
      <c r="D112" s="65"/>
      <c r="E112" s="65"/>
      <c r="F112" s="65"/>
      <c r="G112" s="65"/>
      <c r="H112" s="1147"/>
    </row>
    <row r="113" spans="1:7">
      <c r="A113" s="65"/>
      <c r="B113" s="65"/>
      <c r="C113" s="65"/>
      <c r="D113" s="65"/>
      <c r="E113" s="65"/>
      <c r="F113" s="65"/>
      <c r="G113" s="65"/>
    </row>
    <row r="114" spans="1:7">
      <c r="A114" s="65"/>
      <c r="B114" s="65"/>
      <c r="C114" s="65"/>
      <c r="D114" s="65"/>
      <c r="E114" s="65"/>
      <c r="F114" s="65"/>
      <c r="G114" s="65"/>
    </row>
    <row r="115" spans="1:7">
      <c r="A115" s="65"/>
      <c r="B115" s="65"/>
      <c r="C115" s="65"/>
      <c r="D115" s="65"/>
      <c r="E115" s="65"/>
      <c r="F115" s="65"/>
      <c r="G115" s="65"/>
    </row>
    <row r="116" spans="1:7">
      <c r="A116" s="65"/>
      <c r="B116" s="65"/>
      <c r="C116" s="65"/>
      <c r="D116" s="65"/>
      <c r="E116" s="65"/>
      <c r="F116" s="65"/>
      <c r="G116" s="65"/>
    </row>
    <row r="117" spans="1:7">
      <c r="A117" s="65"/>
      <c r="B117" s="65"/>
      <c r="C117" s="65"/>
      <c r="D117" s="65"/>
      <c r="E117" s="65"/>
      <c r="F117" s="65"/>
      <c r="G117" s="65"/>
    </row>
    <row r="118" spans="1:7">
      <c r="A118" s="65"/>
      <c r="B118" s="65"/>
      <c r="C118" s="65"/>
      <c r="D118" s="65"/>
      <c r="E118" s="65"/>
      <c r="F118" s="65"/>
      <c r="G118" s="65"/>
    </row>
    <row r="119" spans="1:7">
      <c r="A119" s="65"/>
      <c r="B119" s="65"/>
      <c r="C119" s="65"/>
      <c r="D119" s="65"/>
      <c r="E119" s="65"/>
      <c r="F119" s="65"/>
      <c r="G119" s="65"/>
    </row>
    <row r="120" spans="1:7">
      <c r="A120" s="65"/>
      <c r="B120" s="65"/>
      <c r="C120" s="65"/>
      <c r="D120" s="65"/>
      <c r="E120" s="65"/>
      <c r="F120" s="65"/>
      <c r="G120" s="65"/>
    </row>
    <row r="121" spans="1:7">
      <c r="A121" s="65"/>
      <c r="B121" s="65"/>
      <c r="C121" s="65"/>
      <c r="D121" s="65"/>
      <c r="E121" s="65"/>
      <c r="F121" s="65"/>
      <c r="G121" s="65"/>
    </row>
    <row r="122" spans="1:7">
      <c r="A122" s="65"/>
      <c r="B122" s="65"/>
      <c r="C122" s="65"/>
      <c r="D122" s="65"/>
      <c r="E122" s="65"/>
      <c r="F122" s="65"/>
      <c r="G122" s="65"/>
    </row>
    <row r="123" spans="1:7">
      <c r="A123" s="65"/>
      <c r="B123" s="65"/>
      <c r="C123" s="65"/>
      <c r="D123" s="65"/>
      <c r="E123" s="65"/>
      <c r="F123" s="65"/>
      <c r="G123" s="65"/>
    </row>
    <row r="124" spans="1:7">
      <c r="A124" s="65"/>
      <c r="B124" s="65"/>
      <c r="C124" s="65"/>
      <c r="D124" s="65"/>
      <c r="E124" s="65"/>
      <c r="F124" s="65"/>
      <c r="G124" s="65"/>
    </row>
    <row r="125" spans="1:7">
      <c r="A125" s="65"/>
      <c r="B125" s="65"/>
      <c r="C125" s="65"/>
      <c r="D125" s="65"/>
      <c r="E125" s="65"/>
      <c r="F125" s="65"/>
      <c r="G125" s="65"/>
    </row>
    <row r="126" spans="1:7">
      <c r="A126" s="65"/>
      <c r="B126" s="65"/>
      <c r="C126" s="65"/>
      <c r="D126" s="65"/>
      <c r="E126" s="65"/>
      <c r="F126" s="65"/>
      <c r="G126" s="65"/>
    </row>
    <row r="127" spans="1:7">
      <c r="A127" s="65"/>
      <c r="B127" s="65"/>
      <c r="C127" s="65"/>
      <c r="D127" s="65"/>
      <c r="E127" s="65"/>
      <c r="F127" s="65"/>
      <c r="G127" s="65"/>
    </row>
    <row r="128" spans="1:7">
      <c r="A128" s="65"/>
      <c r="B128" s="65"/>
      <c r="C128" s="65"/>
      <c r="D128" s="65"/>
      <c r="E128" s="65"/>
      <c r="F128" s="65"/>
      <c r="G128" s="65"/>
    </row>
  </sheetData>
  <printOptions horizontalCentered="1" verticalCentered="1"/>
  <pageMargins left="0.5" right="0.5" top="0.5" bottom="0.5" header="0" footer="0"/>
  <pageSetup scale="62" fitToHeight="2" orientation="landscape" r:id="rId1"/>
  <headerFooter alignWithMargins="0"/>
  <rowBreaks count="1" manualBreakCount="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2801" r:id="rId4" name="Button 33">
              <controlPr locked="0" defaultSize="0" autoFill="0" autoLine="0" autoPict="0">
                <anchor moveWithCells="1" sizeWithCells="1">
                  <from>
                    <xdr:col>0</xdr:col>
                    <xdr:colOff>0</xdr:colOff>
                    <xdr:row>110</xdr:row>
                    <xdr:rowOff>0</xdr:rowOff>
                  </from>
                  <to>
                    <xdr:col>0</xdr:col>
                    <xdr:colOff>0</xdr:colOff>
                    <xdr:row>112</xdr:row>
                    <xdr:rowOff>161925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Q164"/>
  <sheetViews>
    <sheetView defaultGridColor="0" colorId="22" zoomScale="75" zoomScaleNormal="75" workbookViewId="0">
      <selection activeCell="B5" sqref="B5"/>
    </sheetView>
  </sheetViews>
  <sheetFormatPr defaultColWidth="9.77734375" defaultRowHeight="15"/>
  <cols>
    <col min="1" max="1" width="4.77734375" style="1639" customWidth="1"/>
    <col min="2" max="2" width="60.77734375" style="1639" customWidth="1"/>
    <col min="3" max="3" width="15.77734375" style="1639" customWidth="1"/>
    <col min="4" max="4" width="6.77734375" style="1639" customWidth="1"/>
    <col min="5" max="5" width="14.44140625" style="1639" bestFit="1" customWidth="1"/>
    <col min="6" max="6" width="14.5546875" style="1639" customWidth="1"/>
    <col min="7" max="7" width="12.77734375" style="1639" customWidth="1"/>
    <col min="8" max="8" width="26.77734375" style="1639" customWidth="1"/>
    <col min="9" max="9" width="9.77734375" style="1639"/>
    <col min="10" max="10" width="17.109375" style="1639" bestFit="1" customWidth="1"/>
    <col min="11" max="11" width="14.44140625" style="1639" bestFit="1" customWidth="1"/>
    <col min="12" max="16384" width="9.77734375" style="1639"/>
  </cols>
  <sheetData>
    <row r="1" spans="1:15" ht="15.75" thickBot="1">
      <c r="A1" s="1638" t="str">
        <f>'Data Sheet'!A56</f>
        <v>Annual Report of VERIZON NEW YORK INC.                                                                                                       For the period ending DECEMBER 31, 2017</v>
      </c>
      <c r="B1" s="1638"/>
      <c r="C1" s="1638"/>
      <c r="D1" s="1638"/>
      <c r="E1" s="1638"/>
      <c r="F1" s="1638"/>
      <c r="G1" s="1638"/>
      <c r="H1" s="1638"/>
      <c r="I1" s="1638"/>
      <c r="J1" s="1638"/>
      <c r="K1" s="1638"/>
      <c r="L1" s="1638"/>
      <c r="M1" s="1638"/>
      <c r="N1" s="1638"/>
      <c r="O1" s="1638"/>
    </row>
    <row r="2" spans="1:15">
      <c r="A2" s="1640"/>
      <c r="B2" s="1641"/>
      <c r="C2" s="1641"/>
      <c r="D2" s="1641"/>
      <c r="E2" s="1641"/>
      <c r="F2" s="1641"/>
      <c r="G2" s="1641"/>
      <c r="H2" s="1642"/>
      <c r="I2" s="1638"/>
      <c r="J2" s="1638"/>
      <c r="K2" s="1638"/>
      <c r="L2" s="1638"/>
      <c r="M2" s="1638"/>
      <c r="N2" s="1638"/>
      <c r="O2" s="1638"/>
    </row>
    <row r="3" spans="1:15" ht="15.75">
      <c r="A3" s="1643"/>
      <c r="B3" s="1644" t="s">
        <v>806</v>
      </c>
      <c r="C3" s="1645"/>
      <c r="D3" s="1645"/>
      <c r="E3" s="1645"/>
      <c r="F3" s="1645"/>
      <c r="G3" s="1645"/>
      <c r="H3" s="1646"/>
      <c r="I3" s="1638"/>
      <c r="J3" s="1638"/>
      <c r="K3" s="1638"/>
      <c r="L3" s="1638"/>
      <c r="M3" s="1638"/>
      <c r="N3" s="1638"/>
      <c r="O3" s="1638"/>
    </row>
    <row r="4" spans="1:15" ht="15.75">
      <c r="A4" s="1643"/>
      <c r="B4" s="1644"/>
      <c r="C4" s="1645"/>
      <c r="D4" s="1645"/>
      <c r="E4" s="1645"/>
      <c r="F4" s="1645"/>
      <c r="G4" s="1645"/>
      <c r="H4" s="1646"/>
      <c r="I4" s="1638"/>
      <c r="J4" s="1638"/>
      <c r="K4" s="1638"/>
      <c r="L4" s="1638"/>
      <c r="M4" s="1638"/>
      <c r="N4" s="1638"/>
      <c r="O4" s="1638"/>
    </row>
    <row r="5" spans="1:15">
      <c r="A5" s="1647" t="s">
        <v>1870</v>
      </c>
      <c r="B5" s="1638" t="s">
        <v>1902</v>
      </c>
      <c r="C5" s="1638"/>
      <c r="D5" s="1638"/>
      <c r="E5" s="1638"/>
      <c r="F5" s="1638"/>
      <c r="G5" s="1638"/>
      <c r="H5" s="1404"/>
      <c r="I5" s="1638"/>
      <c r="J5" s="1638"/>
      <c r="K5" s="1638"/>
      <c r="L5" s="1638"/>
      <c r="M5" s="1638"/>
      <c r="N5" s="1638"/>
      <c r="O5" s="1638"/>
    </row>
    <row r="6" spans="1:15">
      <c r="A6" s="1648"/>
      <c r="B6" s="1638" t="s">
        <v>1903</v>
      </c>
      <c r="C6" s="1638"/>
      <c r="D6" s="1638"/>
      <c r="E6" s="1638"/>
      <c r="F6" s="1638"/>
      <c r="G6" s="1638"/>
      <c r="H6" s="1404"/>
      <c r="I6" s="1638"/>
      <c r="J6" s="1638"/>
      <c r="K6" s="1638"/>
      <c r="L6" s="1638"/>
      <c r="M6" s="1638"/>
      <c r="N6" s="1638"/>
      <c r="O6" s="1638"/>
    </row>
    <row r="7" spans="1:15">
      <c r="A7" s="1648"/>
      <c r="B7" s="1638"/>
      <c r="C7" s="1638"/>
      <c r="D7" s="1638"/>
      <c r="E7" s="1638"/>
      <c r="F7" s="1638"/>
      <c r="G7" s="1638"/>
      <c r="H7" s="1404"/>
      <c r="I7" s="1638"/>
      <c r="J7" s="1638"/>
      <c r="K7" s="1638"/>
      <c r="L7" s="1638"/>
      <c r="M7" s="1638"/>
      <c r="N7" s="1638"/>
      <c r="O7" s="1638"/>
    </row>
    <row r="8" spans="1:15">
      <c r="A8" s="1647" t="s">
        <v>1884</v>
      </c>
      <c r="B8" s="1638" t="s">
        <v>1904</v>
      </c>
      <c r="C8" s="1638"/>
      <c r="D8" s="1638"/>
      <c r="E8" s="1638"/>
      <c r="F8" s="1638"/>
      <c r="G8" s="1638"/>
      <c r="H8" s="1404"/>
      <c r="I8" s="1638"/>
      <c r="J8" s="1638"/>
      <c r="K8" s="1638"/>
      <c r="L8" s="1638"/>
      <c r="M8" s="1638"/>
      <c r="N8" s="1638"/>
      <c r="O8" s="1638"/>
    </row>
    <row r="9" spans="1:15">
      <c r="A9" s="1648"/>
      <c r="B9" s="1638" t="s">
        <v>1905</v>
      </c>
      <c r="C9" s="1638"/>
      <c r="D9" s="1638"/>
      <c r="E9" s="1638"/>
      <c r="F9" s="1638"/>
      <c r="G9" s="1638"/>
      <c r="H9" s="1404"/>
      <c r="I9" s="1638"/>
      <c r="J9" s="1638"/>
      <c r="K9" s="1638"/>
      <c r="L9" s="1638"/>
      <c r="M9" s="1638"/>
      <c r="N9" s="1638"/>
      <c r="O9" s="1638"/>
    </row>
    <row r="10" spans="1:15">
      <c r="A10" s="1648"/>
      <c r="B10" s="1638"/>
      <c r="C10" s="1638"/>
      <c r="D10" s="1638"/>
      <c r="E10" s="1638"/>
      <c r="F10" s="1638"/>
      <c r="G10" s="1638"/>
      <c r="H10" s="1404"/>
      <c r="I10" s="1638"/>
      <c r="J10" s="1638"/>
      <c r="K10" s="1638"/>
      <c r="L10" s="1638"/>
      <c r="M10" s="1638"/>
      <c r="N10" s="1638"/>
      <c r="O10" s="1638"/>
    </row>
    <row r="11" spans="1:15">
      <c r="A11" s="1647" t="s">
        <v>1233</v>
      </c>
      <c r="B11" s="1638" t="s">
        <v>807</v>
      </c>
      <c r="C11" s="1638"/>
      <c r="D11" s="1638"/>
      <c r="E11" s="1638"/>
      <c r="F11" s="1638"/>
      <c r="G11" s="1638"/>
      <c r="H11" s="1404"/>
      <c r="I11" s="1638"/>
      <c r="J11" s="1638"/>
      <c r="K11" s="1638"/>
      <c r="L11" s="1638"/>
      <c r="M11" s="1638"/>
      <c r="N11" s="1638"/>
      <c r="O11" s="1638"/>
    </row>
    <row r="12" spans="1:15">
      <c r="A12" s="1648"/>
      <c r="B12" s="1638" t="s">
        <v>808</v>
      </c>
      <c r="C12" s="1638"/>
      <c r="D12" s="1638"/>
      <c r="E12" s="1638"/>
      <c r="F12" s="1638"/>
      <c r="G12" s="1638"/>
      <c r="H12" s="1404"/>
      <c r="I12" s="1638"/>
      <c r="J12" s="1638"/>
      <c r="K12" s="1638"/>
      <c r="L12" s="1638"/>
      <c r="M12" s="1638"/>
      <c r="N12" s="1638"/>
      <c r="O12" s="1638"/>
    </row>
    <row r="13" spans="1:15">
      <c r="A13" s="1649"/>
      <c r="B13" s="1650"/>
      <c r="C13" s="1651" t="s">
        <v>923</v>
      </c>
      <c r="D13" s="1650"/>
      <c r="E13" s="1651" t="s">
        <v>265</v>
      </c>
      <c r="F13" s="1651" t="s">
        <v>265</v>
      </c>
      <c r="G13" s="1651" t="s">
        <v>1081</v>
      </c>
      <c r="H13" s="1652" t="s">
        <v>923</v>
      </c>
      <c r="I13" s="1638"/>
      <c r="J13" s="1638"/>
      <c r="K13" s="1638"/>
      <c r="L13" s="1638"/>
      <c r="M13" s="1638"/>
      <c r="N13" s="1638"/>
      <c r="O13" s="1638"/>
    </row>
    <row r="14" spans="1:15">
      <c r="A14" s="1653" t="s">
        <v>36</v>
      </c>
      <c r="B14" s="1654" t="s">
        <v>1906</v>
      </c>
      <c r="C14" s="1654" t="s">
        <v>372</v>
      </c>
      <c r="D14" s="1654" t="s">
        <v>1907</v>
      </c>
      <c r="E14" s="1654" t="s">
        <v>53</v>
      </c>
      <c r="F14" s="1654" t="s">
        <v>53</v>
      </c>
      <c r="G14" s="1654" t="s">
        <v>1404</v>
      </c>
      <c r="H14" s="1655" t="s">
        <v>925</v>
      </c>
      <c r="I14" s="1638"/>
      <c r="J14" s="1638"/>
      <c r="K14" s="1638"/>
      <c r="L14" s="1638"/>
      <c r="M14" s="1638"/>
      <c r="N14" s="1638"/>
      <c r="O14" s="1638"/>
    </row>
    <row r="15" spans="1:15">
      <c r="A15" s="1653" t="s">
        <v>48</v>
      </c>
      <c r="B15" s="1656"/>
      <c r="C15" s="1654" t="s">
        <v>2215</v>
      </c>
      <c r="D15" s="1654" t="s">
        <v>1900</v>
      </c>
      <c r="E15" s="1654" t="s">
        <v>1908</v>
      </c>
      <c r="F15" s="1654" t="s">
        <v>1909</v>
      </c>
      <c r="G15" s="1654" t="s">
        <v>1406</v>
      </c>
      <c r="H15" s="1655" t="s">
        <v>53</v>
      </c>
      <c r="I15" s="1638"/>
      <c r="J15" s="1638"/>
      <c r="K15" s="1638"/>
      <c r="L15" s="1638"/>
      <c r="M15" s="1638"/>
      <c r="N15" s="1638"/>
      <c r="O15" s="1638"/>
    </row>
    <row r="16" spans="1:15">
      <c r="A16" s="1657"/>
      <c r="B16" s="1654" t="s">
        <v>462</v>
      </c>
      <c r="C16" s="1654" t="s">
        <v>463</v>
      </c>
      <c r="D16" s="1654" t="s">
        <v>464</v>
      </c>
      <c r="E16" s="1654" t="s">
        <v>62</v>
      </c>
      <c r="F16" s="1654" t="s">
        <v>63</v>
      </c>
      <c r="G16" s="1654" t="s">
        <v>64</v>
      </c>
      <c r="H16" s="1655" t="s">
        <v>65</v>
      </c>
      <c r="I16" s="1638"/>
      <c r="J16" s="1638"/>
      <c r="K16" s="1638"/>
      <c r="L16" s="1638"/>
      <c r="M16" s="1638"/>
      <c r="N16" s="1638"/>
      <c r="O16" s="1638"/>
    </row>
    <row r="17" spans="1:15" ht="15.75">
      <c r="A17" s="1649"/>
      <c r="B17" s="1658" t="s">
        <v>1910</v>
      </c>
      <c r="C17" s="1650"/>
      <c r="D17" s="1650"/>
      <c r="E17" s="1650"/>
      <c r="F17" s="1650"/>
      <c r="G17" s="1650"/>
      <c r="H17" s="1659"/>
      <c r="I17" s="1638"/>
      <c r="J17" s="1638"/>
      <c r="K17" s="1638"/>
      <c r="L17" s="1638"/>
      <c r="M17" s="1638"/>
      <c r="N17" s="1638"/>
      <c r="O17" s="1638"/>
    </row>
    <row r="18" spans="1:15" ht="15.75">
      <c r="A18" s="1657"/>
      <c r="B18" s="1513" t="s">
        <v>809</v>
      </c>
      <c r="C18" s="1514"/>
      <c r="D18" s="1511"/>
      <c r="E18" s="1514"/>
      <c r="F18" s="1514"/>
      <c r="G18" s="1514"/>
      <c r="H18" s="1660"/>
      <c r="I18" s="1638"/>
      <c r="J18" s="1638"/>
      <c r="K18" s="1638"/>
      <c r="L18" s="1638"/>
      <c r="M18" s="1638"/>
      <c r="N18" s="1638"/>
      <c r="O18" s="1638"/>
    </row>
    <row r="19" spans="1:15">
      <c r="A19" s="1657">
        <v>1</v>
      </c>
      <c r="B19" s="186"/>
      <c r="C19" s="283"/>
      <c r="D19" s="627"/>
      <c r="E19" s="283"/>
      <c r="F19" s="283"/>
      <c r="G19" s="283"/>
      <c r="H19" s="1660">
        <f t="shared" ref="H19:H26" si="0">C19+E19-F19+G19</f>
        <v>0</v>
      </c>
      <c r="I19" s="1638"/>
      <c r="J19" s="1638"/>
      <c r="K19" s="1638"/>
      <c r="L19" s="1638"/>
      <c r="M19" s="1638"/>
      <c r="N19" s="1638"/>
      <c r="O19" s="1638"/>
    </row>
    <row r="20" spans="1:15">
      <c r="A20" s="1657">
        <f t="shared" ref="A20:A27" si="1">A19+1</f>
        <v>2</v>
      </c>
      <c r="B20" s="186"/>
      <c r="C20" s="188"/>
      <c r="D20" s="188"/>
      <c r="E20" s="188"/>
      <c r="F20" s="188"/>
      <c r="G20" s="188"/>
      <c r="H20" s="1661">
        <f t="shared" si="0"/>
        <v>0</v>
      </c>
      <c r="I20" s="1638"/>
      <c r="J20" s="1638"/>
      <c r="K20" s="1638"/>
      <c r="L20" s="1638"/>
      <c r="M20" s="1638"/>
      <c r="N20" s="1638"/>
      <c r="O20" s="1638"/>
    </row>
    <row r="21" spans="1:15">
      <c r="A21" s="1657">
        <f t="shared" si="1"/>
        <v>3</v>
      </c>
      <c r="B21" s="186"/>
      <c r="C21" s="188"/>
      <c r="D21" s="188"/>
      <c r="E21" s="188"/>
      <c r="F21" s="188"/>
      <c r="G21" s="188"/>
      <c r="H21" s="1661">
        <f t="shared" si="0"/>
        <v>0</v>
      </c>
      <c r="I21" s="1638"/>
      <c r="J21" s="1638"/>
      <c r="K21" s="1638"/>
      <c r="L21" s="1638"/>
      <c r="M21" s="1638"/>
      <c r="N21" s="1638"/>
      <c r="O21" s="1638"/>
    </row>
    <row r="22" spans="1:15">
      <c r="A22" s="1657">
        <f t="shared" si="1"/>
        <v>4</v>
      </c>
      <c r="B22" s="186"/>
      <c r="C22" s="188"/>
      <c r="D22" s="188"/>
      <c r="E22" s="188"/>
      <c r="F22" s="188"/>
      <c r="G22" s="188"/>
      <c r="H22" s="1661">
        <f t="shared" si="0"/>
        <v>0</v>
      </c>
      <c r="I22" s="1638"/>
      <c r="J22" s="1638"/>
      <c r="K22" s="1638"/>
      <c r="L22" s="1638"/>
      <c r="M22" s="1638"/>
      <c r="N22" s="1638"/>
      <c r="O22" s="1638"/>
    </row>
    <row r="23" spans="1:15">
      <c r="A23" s="1657">
        <f t="shared" si="1"/>
        <v>5</v>
      </c>
      <c r="B23" s="186"/>
      <c r="C23" s="188"/>
      <c r="D23" s="188"/>
      <c r="E23" s="188"/>
      <c r="F23" s="188"/>
      <c r="G23" s="188"/>
      <c r="H23" s="1661">
        <f t="shared" si="0"/>
        <v>0</v>
      </c>
      <c r="I23" s="1638"/>
      <c r="J23" s="1638"/>
      <c r="K23" s="1638"/>
      <c r="L23" s="1638"/>
      <c r="M23" s="1638"/>
      <c r="N23" s="1638"/>
      <c r="O23" s="1638"/>
    </row>
    <row r="24" spans="1:15">
      <c r="A24" s="1657">
        <f t="shared" si="1"/>
        <v>6</v>
      </c>
      <c r="B24" s="186"/>
      <c r="C24" s="188"/>
      <c r="D24" s="188"/>
      <c r="E24" s="188"/>
      <c r="F24" s="188"/>
      <c r="G24" s="188"/>
      <c r="H24" s="1661">
        <f t="shared" si="0"/>
        <v>0</v>
      </c>
      <c r="I24" s="1638"/>
      <c r="J24" s="1638"/>
      <c r="K24" s="1638"/>
      <c r="L24" s="1638"/>
      <c r="M24" s="1638"/>
      <c r="N24" s="1638"/>
      <c r="O24" s="1638"/>
    </row>
    <row r="25" spans="1:15">
      <c r="A25" s="1657">
        <f t="shared" si="1"/>
        <v>7</v>
      </c>
      <c r="B25" s="186"/>
      <c r="C25" s="188"/>
      <c r="D25" s="188"/>
      <c r="E25" s="188"/>
      <c r="F25" s="188"/>
      <c r="G25" s="188"/>
      <c r="H25" s="1661">
        <f t="shared" si="0"/>
        <v>0</v>
      </c>
      <c r="I25" s="1638"/>
      <c r="J25" s="1638"/>
      <c r="K25" s="1638"/>
      <c r="L25" s="1638"/>
      <c r="M25" s="1638"/>
      <c r="N25" s="1638"/>
      <c r="O25" s="1638"/>
    </row>
    <row r="26" spans="1:15">
      <c r="A26" s="1657">
        <f t="shared" si="1"/>
        <v>8</v>
      </c>
      <c r="B26" s="186"/>
      <c r="C26" s="188"/>
      <c r="D26" s="188"/>
      <c r="E26" s="188"/>
      <c r="F26" s="188"/>
      <c r="G26" s="188"/>
      <c r="H26" s="1661">
        <f t="shared" si="0"/>
        <v>0</v>
      </c>
      <c r="I26" s="1638"/>
      <c r="J26" s="1638"/>
      <c r="K26" s="1638"/>
      <c r="L26" s="1638"/>
      <c r="M26" s="1638"/>
      <c r="N26" s="1638"/>
      <c r="O26" s="1638"/>
    </row>
    <row r="27" spans="1:15" ht="15.75">
      <c r="A27" s="1657">
        <f t="shared" si="1"/>
        <v>9</v>
      </c>
      <c r="B27" s="1662" t="s">
        <v>47</v>
      </c>
      <c r="C27" s="1663">
        <f>SUM(C19:C26)</f>
        <v>0</v>
      </c>
      <c r="D27" s="1511">
        <v>7250</v>
      </c>
      <c r="E27" s="1663">
        <f>SUM(E19:E26)</f>
        <v>0</v>
      </c>
      <c r="F27" s="1663">
        <f>SUM(F19:F26)</f>
        <v>0</v>
      </c>
      <c r="G27" s="1663">
        <f>SUM(G19:G26)</f>
        <v>0</v>
      </c>
      <c r="H27" s="1664">
        <f>SUM(H19:H26)</f>
        <v>0</v>
      </c>
      <c r="I27" s="1638"/>
      <c r="J27" s="1638"/>
      <c r="K27" s="1638"/>
      <c r="L27" s="1638"/>
      <c r="M27" s="1638"/>
      <c r="N27" s="1638"/>
      <c r="O27" s="1638"/>
    </row>
    <row r="28" spans="1:15" ht="15.75">
      <c r="A28" s="1657"/>
      <c r="B28" s="1513" t="s">
        <v>810</v>
      </c>
      <c r="C28" s="1650"/>
      <c r="D28" s="1656"/>
      <c r="E28" s="1650"/>
      <c r="F28" s="1650"/>
      <c r="G28" s="1650"/>
      <c r="H28" s="1659"/>
      <c r="I28" s="1638"/>
      <c r="J28" s="1638"/>
      <c r="K28" s="1638"/>
      <c r="L28" s="1638"/>
      <c r="M28" s="1638"/>
      <c r="N28" s="1638"/>
      <c r="O28" s="1638"/>
    </row>
    <row r="29" spans="1:15">
      <c r="A29" s="1657">
        <f>A27+1</f>
        <v>10</v>
      </c>
      <c r="B29" s="186"/>
      <c r="C29" s="1514">
        <f>2991540070+450739-4251948</f>
        <v>2987738861</v>
      </c>
      <c r="D29" s="627"/>
      <c r="E29" s="1514">
        <f>296913916-7</f>
        <v>296913909</v>
      </c>
      <c r="F29" s="1514">
        <v>1407197779</v>
      </c>
      <c r="G29" s="1512">
        <f>-G96-450739</f>
        <v>-2954711</v>
      </c>
      <c r="H29" s="1660">
        <f t="shared" ref="H29:H36" si="2">C29+E29-F29+G29</f>
        <v>1874500280</v>
      </c>
      <c r="I29" s="1638"/>
      <c r="J29" s="1638"/>
      <c r="K29" s="1638"/>
      <c r="L29" s="1638"/>
      <c r="M29" s="1638"/>
      <c r="N29" s="1638"/>
      <c r="O29" s="1638"/>
    </row>
    <row r="30" spans="1:15">
      <c r="A30" s="1657">
        <f t="shared" ref="A30:A38" si="3">A29+1</f>
        <v>11</v>
      </c>
      <c r="B30" s="186"/>
      <c r="C30" s="1512">
        <v>0</v>
      </c>
      <c r="D30" s="188"/>
      <c r="E30" s="188"/>
      <c r="F30" s="188"/>
      <c r="G30" s="188"/>
      <c r="H30" s="1661">
        <f t="shared" si="2"/>
        <v>0</v>
      </c>
      <c r="I30" s="1638"/>
      <c r="J30" s="1638"/>
      <c r="K30" s="1638"/>
      <c r="L30" s="1638"/>
      <c r="M30" s="1638"/>
      <c r="N30" s="1638"/>
      <c r="O30" s="1638"/>
    </row>
    <row r="31" spans="1:15" ht="15.75">
      <c r="A31" s="1657">
        <f t="shared" si="3"/>
        <v>12</v>
      </c>
      <c r="B31" s="1863"/>
      <c r="C31" s="1865"/>
      <c r="D31" s="188"/>
      <c r="E31" s="188"/>
      <c r="F31" s="188"/>
      <c r="G31" s="188"/>
      <c r="H31" s="1661">
        <f t="shared" si="2"/>
        <v>0</v>
      </c>
      <c r="I31" s="1638"/>
      <c r="J31" s="1638"/>
      <c r="K31" s="1638"/>
      <c r="L31" s="1638"/>
      <c r="M31" s="1638"/>
      <c r="N31" s="1638"/>
      <c r="O31" s="1638"/>
    </row>
    <row r="32" spans="1:15">
      <c r="A32" s="1657">
        <f t="shared" si="3"/>
        <v>13</v>
      </c>
      <c r="B32" s="186"/>
      <c r="C32" s="1512"/>
      <c r="D32" s="188"/>
      <c r="E32" s="188"/>
      <c r="F32" s="188"/>
      <c r="G32"/>
      <c r="H32" s="1661">
        <f t="shared" si="2"/>
        <v>0</v>
      </c>
      <c r="I32" s="1638"/>
      <c r="J32" s="1638"/>
      <c r="K32" s="1638"/>
      <c r="L32" s="1638"/>
      <c r="M32" s="1638"/>
      <c r="N32" s="1638"/>
      <c r="O32" s="1638"/>
    </row>
    <row r="33" spans="1:15">
      <c r="A33" s="1657">
        <f t="shared" si="3"/>
        <v>14</v>
      </c>
      <c r="B33" s="186"/>
      <c r="C33" s="1296"/>
      <c r="D33" s="188"/>
      <c r="E33" s="188"/>
      <c r="F33" s="188"/>
      <c r="G33" s="188"/>
      <c r="H33" s="1661">
        <f t="shared" si="2"/>
        <v>0</v>
      </c>
      <c r="I33" s="1638"/>
      <c r="J33" s="1638"/>
      <c r="K33" s="1638"/>
      <c r="L33" s="1638"/>
      <c r="M33" s="1638"/>
      <c r="N33" s="1638"/>
      <c r="O33" s="1638"/>
    </row>
    <row r="34" spans="1:15">
      <c r="A34" s="1657">
        <f t="shared" si="3"/>
        <v>15</v>
      </c>
      <c r="B34" s="186"/>
      <c r="C34" s="1297"/>
      <c r="D34" s="188"/>
      <c r="E34" s="188"/>
      <c r="F34" s="188"/>
      <c r="G34" s="188"/>
      <c r="H34" s="1661">
        <f t="shared" si="2"/>
        <v>0</v>
      </c>
      <c r="I34" s="1638"/>
      <c r="J34" s="1638"/>
      <c r="K34" s="1638"/>
      <c r="L34" s="1638"/>
      <c r="M34" s="1638"/>
      <c r="N34" s="1638"/>
      <c r="O34" s="1638"/>
    </row>
    <row r="35" spans="1:15">
      <c r="A35" s="1657">
        <f t="shared" si="3"/>
        <v>16</v>
      </c>
      <c r="B35" s="1632"/>
      <c r="C35" s="1296"/>
      <c r="D35" s="627"/>
      <c r="E35" s="186"/>
      <c r="F35" s="186"/>
      <c r="G35" s="186"/>
      <c r="H35" s="1661">
        <f t="shared" si="2"/>
        <v>0</v>
      </c>
      <c r="I35" s="1638"/>
      <c r="J35" s="1638"/>
      <c r="K35" s="1638"/>
      <c r="L35" s="1638"/>
      <c r="M35" s="1638"/>
      <c r="N35" s="1638"/>
      <c r="O35" s="1638"/>
    </row>
    <row r="36" spans="1:15">
      <c r="A36" s="1657">
        <f t="shared" si="3"/>
        <v>17</v>
      </c>
      <c r="B36" s="186"/>
      <c r="C36" s="1297"/>
      <c r="D36" s="627"/>
      <c r="E36" s="186"/>
      <c r="F36" s="186"/>
      <c r="G36" s="186"/>
      <c r="H36" s="1661">
        <f t="shared" si="2"/>
        <v>0</v>
      </c>
      <c r="I36" s="1638"/>
      <c r="J36" s="1638"/>
      <c r="K36" s="1638"/>
      <c r="L36" s="1638"/>
      <c r="M36" s="1638"/>
      <c r="N36" s="1638"/>
      <c r="O36" s="1638"/>
    </row>
    <row r="37" spans="1:15" ht="15.75">
      <c r="A37" s="1657">
        <f t="shared" si="3"/>
        <v>18</v>
      </c>
      <c r="B37" s="1662" t="s">
        <v>47</v>
      </c>
      <c r="C37" s="1663">
        <f>SUM(C29:C36)</f>
        <v>2987738861</v>
      </c>
      <c r="D37" s="1511">
        <v>7250</v>
      </c>
      <c r="E37" s="1663">
        <f>SUM(E29:E36)</f>
        <v>296913909</v>
      </c>
      <c r="F37" s="1663">
        <f>SUM(F29:F36)</f>
        <v>1407197779</v>
      </c>
      <c r="G37" s="1663">
        <f>SUM(G29:G36)</f>
        <v>-2954711</v>
      </c>
      <c r="H37" s="1664">
        <f>SUM(H29:H36)</f>
        <v>1874500280</v>
      </c>
      <c r="I37" s="1638"/>
      <c r="J37" s="1665"/>
      <c r="K37" s="1638"/>
      <c r="L37" s="1638"/>
      <c r="M37" s="1638"/>
      <c r="N37" s="1638"/>
      <c r="O37" s="1638"/>
    </row>
    <row r="38" spans="1:15" ht="15.75">
      <c r="A38" s="1657">
        <f t="shared" si="3"/>
        <v>19</v>
      </c>
      <c r="B38" s="1513" t="s">
        <v>811</v>
      </c>
      <c r="C38" s="1666">
        <f>C27+C37</f>
        <v>2987738861</v>
      </c>
      <c r="D38" s="1511"/>
      <c r="E38" s="1666">
        <f>E27+E37</f>
        <v>296913909</v>
      </c>
      <c r="F38" s="1666">
        <f>F27+F37</f>
        <v>1407197779</v>
      </c>
      <c r="G38" s="1666">
        <f>G27+G37</f>
        <v>-2954711</v>
      </c>
      <c r="H38" s="1667">
        <f>H27+H37</f>
        <v>1874500280</v>
      </c>
      <c r="I38" s="1638"/>
      <c r="J38" s="1668"/>
      <c r="K38" s="1638"/>
      <c r="L38" s="1638"/>
      <c r="M38" s="1638"/>
      <c r="N38" s="1638"/>
      <c r="O38" s="1638"/>
    </row>
    <row r="39" spans="1:15">
      <c r="A39" s="1657"/>
      <c r="B39" s="1506"/>
      <c r="C39" s="1514"/>
      <c r="D39" s="1511"/>
      <c r="E39" s="1514"/>
      <c r="F39" s="1514"/>
      <c r="G39" s="1514"/>
      <c r="H39" s="1660"/>
      <c r="I39" s="1638"/>
      <c r="J39" s="1638"/>
      <c r="K39" s="1638"/>
      <c r="L39" s="1638"/>
      <c r="M39" s="1638"/>
      <c r="N39" s="1638"/>
      <c r="O39" s="1638"/>
    </row>
    <row r="40" spans="1:15" ht="15.75">
      <c r="A40" s="1657"/>
      <c r="B40" s="1513" t="s">
        <v>1914</v>
      </c>
      <c r="C40" s="1656"/>
      <c r="D40" s="1511"/>
      <c r="E40" s="1656"/>
      <c r="F40" s="1656"/>
      <c r="G40" s="1656"/>
      <c r="H40" s="1404"/>
      <c r="I40" s="1638"/>
      <c r="J40" s="1638"/>
      <c r="K40" s="1638"/>
      <c r="L40" s="1638"/>
      <c r="M40" s="1638"/>
      <c r="N40" s="1638"/>
      <c r="O40" s="1638"/>
    </row>
    <row r="41" spans="1:15" ht="15.75">
      <c r="A41" s="1657"/>
      <c r="B41" s="1513" t="s">
        <v>809</v>
      </c>
      <c r="C41" s="1656"/>
      <c r="D41" s="1511"/>
      <c r="E41" s="1656"/>
      <c r="F41" s="1656"/>
      <c r="G41" s="1656"/>
      <c r="H41" s="1660"/>
      <c r="I41" s="1638"/>
      <c r="J41" s="1638"/>
      <c r="K41" s="1638"/>
      <c r="L41" s="1638"/>
      <c r="M41" s="1638"/>
      <c r="N41" s="1638"/>
      <c r="O41" s="1638"/>
    </row>
    <row r="42" spans="1:15">
      <c r="A42" s="1657">
        <f>A38+1</f>
        <v>20</v>
      </c>
      <c r="B42" s="186"/>
      <c r="C42" s="1298"/>
      <c r="D42" s="1298"/>
      <c r="E42" s="1298"/>
      <c r="F42" s="1298"/>
      <c r="G42" s="1298"/>
      <c r="H42" s="1660">
        <f t="shared" ref="H42:H49" si="4">C42+E42-F42+G42</f>
        <v>0</v>
      </c>
      <c r="I42" s="1668"/>
      <c r="J42" s="1668"/>
      <c r="K42" s="1668"/>
      <c r="L42" s="1668"/>
      <c r="M42" s="1668"/>
      <c r="N42" s="1668"/>
      <c r="O42" s="1668"/>
    </row>
    <row r="43" spans="1:15">
      <c r="A43" s="1657">
        <f t="shared" ref="A43:A50" si="5">A42+1</f>
        <v>21</v>
      </c>
      <c r="B43" s="186"/>
      <c r="C43" s="188"/>
      <c r="D43" s="188"/>
      <c r="E43" s="188"/>
      <c r="F43" s="188"/>
      <c r="G43" s="188"/>
      <c r="H43" s="1661">
        <f t="shared" si="4"/>
        <v>0</v>
      </c>
      <c r="I43" s="1668"/>
      <c r="J43" s="1668"/>
      <c r="K43" s="1668"/>
      <c r="L43" s="1668"/>
      <c r="M43" s="1668"/>
      <c r="N43" s="1668"/>
      <c r="O43" s="1668"/>
    </row>
    <row r="44" spans="1:15" ht="15.75">
      <c r="A44" s="1657">
        <f t="shared" si="5"/>
        <v>22</v>
      </c>
      <c r="B44" s="609"/>
      <c r="C44" s="188"/>
      <c r="D44" s="188"/>
      <c r="E44" s="188"/>
      <c r="F44" s="188"/>
      <c r="G44" s="188"/>
      <c r="H44" s="1661">
        <f t="shared" si="4"/>
        <v>0</v>
      </c>
      <c r="I44" s="1668"/>
      <c r="J44" s="1668"/>
      <c r="K44" s="1668"/>
      <c r="L44" s="1668"/>
      <c r="M44" s="1668"/>
      <c r="N44" s="1668"/>
      <c r="O44" s="1668"/>
    </row>
    <row r="45" spans="1:15">
      <c r="A45" s="1657">
        <f t="shared" si="5"/>
        <v>23</v>
      </c>
      <c r="B45" s="186"/>
      <c r="C45" s="188"/>
      <c r="D45" s="188"/>
      <c r="E45" s="188"/>
      <c r="F45" s="188"/>
      <c r="G45" s="188"/>
      <c r="H45" s="1661">
        <f t="shared" si="4"/>
        <v>0</v>
      </c>
      <c r="I45" s="1668"/>
      <c r="J45" s="1668"/>
      <c r="K45" s="1668"/>
      <c r="L45" s="1668"/>
      <c r="M45" s="1668"/>
      <c r="N45" s="1668"/>
      <c r="O45" s="1668"/>
    </row>
    <row r="46" spans="1:15">
      <c r="A46" s="1657">
        <f t="shared" si="5"/>
        <v>24</v>
      </c>
      <c r="B46" s="186"/>
      <c r="C46" s="188"/>
      <c r="D46" s="188"/>
      <c r="E46" s="188"/>
      <c r="F46" s="188"/>
      <c r="G46" s="188"/>
      <c r="H46" s="1661">
        <f t="shared" si="4"/>
        <v>0</v>
      </c>
      <c r="I46" s="1668"/>
      <c r="J46" s="1668"/>
      <c r="K46" s="1668"/>
      <c r="L46" s="1668"/>
      <c r="M46" s="1668"/>
      <c r="N46" s="1668"/>
      <c r="O46" s="1668"/>
    </row>
    <row r="47" spans="1:15">
      <c r="A47" s="1657">
        <f t="shared" si="5"/>
        <v>25</v>
      </c>
      <c r="B47" s="186"/>
      <c r="C47" s="188"/>
      <c r="D47" s="188"/>
      <c r="E47" s="188"/>
      <c r="F47" s="188"/>
      <c r="G47" s="188"/>
      <c r="H47" s="1661">
        <f t="shared" si="4"/>
        <v>0</v>
      </c>
      <c r="I47" s="1638"/>
      <c r="J47" s="1638"/>
      <c r="K47" s="1638"/>
      <c r="L47" s="1638"/>
      <c r="M47" s="1638"/>
      <c r="N47" s="1638"/>
      <c r="O47" s="1638"/>
    </row>
    <row r="48" spans="1:15">
      <c r="A48" s="1657">
        <f t="shared" si="5"/>
        <v>26</v>
      </c>
      <c r="B48" s="186"/>
      <c r="C48" s="188"/>
      <c r="D48" s="188"/>
      <c r="E48" s="188"/>
      <c r="F48" s="188"/>
      <c r="G48" s="188"/>
      <c r="H48" s="1661">
        <f t="shared" si="4"/>
        <v>0</v>
      </c>
      <c r="I48" s="1638"/>
      <c r="J48" s="1638"/>
      <c r="K48" s="1638"/>
      <c r="L48" s="1638"/>
      <c r="M48" s="1638"/>
      <c r="N48" s="1638"/>
      <c r="O48" s="1638"/>
    </row>
    <row r="49" spans="1:15">
      <c r="A49" s="1657">
        <f t="shared" si="5"/>
        <v>27</v>
      </c>
      <c r="B49" s="186"/>
      <c r="C49" s="188"/>
      <c r="D49" s="188"/>
      <c r="E49" s="188"/>
      <c r="F49" s="188"/>
      <c r="G49" s="188"/>
      <c r="H49" s="1661">
        <f t="shared" si="4"/>
        <v>0</v>
      </c>
      <c r="I49" s="1638"/>
      <c r="J49" s="1638"/>
      <c r="K49" s="1638"/>
      <c r="L49" s="1638"/>
      <c r="M49" s="1638"/>
      <c r="N49" s="1638"/>
      <c r="O49" s="1638"/>
    </row>
    <row r="50" spans="1:15" ht="16.5" thickBot="1">
      <c r="A50" s="1669">
        <f t="shared" si="5"/>
        <v>28</v>
      </c>
      <c r="B50" s="1670" t="s">
        <v>47</v>
      </c>
      <c r="C50" s="1671">
        <f>SUM(C42:C49)</f>
        <v>0</v>
      </c>
      <c r="D50" s="1672">
        <v>7250</v>
      </c>
      <c r="E50" s="1671">
        <f>SUM(E42:E49)</f>
        <v>0</v>
      </c>
      <c r="F50" s="1671">
        <f>SUM(F42:F49)</f>
        <v>0</v>
      </c>
      <c r="G50" s="1671">
        <f>SUM(G42:G49)</f>
        <v>0</v>
      </c>
      <c r="H50" s="1673">
        <f>SUM(H42:H49)</f>
        <v>0</v>
      </c>
      <c r="I50" s="1638"/>
      <c r="J50" s="1638"/>
      <c r="K50" s="1638"/>
      <c r="L50" s="1638"/>
      <c r="M50" s="1638"/>
      <c r="N50" s="1638"/>
      <c r="O50" s="1638"/>
    </row>
    <row r="51" spans="1:15">
      <c r="A51" s="1638" t="s">
        <v>2390</v>
      </c>
      <c r="B51" s="1645"/>
      <c r="C51" s="1645"/>
      <c r="D51" s="1674"/>
      <c r="E51" s="1645"/>
      <c r="F51" s="1645"/>
      <c r="G51" s="1645"/>
      <c r="H51" s="1645"/>
      <c r="I51" s="1638"/>
      <c r="J51" s="1638"/>
      <c r="K51" s="1638"/>
      <c r="L51" s="1638"/>
      <c r="M51" s="1638"/>
      <c r="N51" s="1638"/>
      <c r="O51" s="1638"/>
    </row>
    <row r="52" spans="1:15">
      <c r="A52" s="1638"/>
      <c r="B52" s="1638"/>
      <c r="C52" s="1638"/>
      <c r="D52" s="1675"/>
      <c r="E52" s="1638"/>
      <c r="F52" s="1638"/>
      <c r="G52" s="1638"/>
      <c r="H52" s="1638"/>
      <c r="I52" s="1638"/>
      <c r="J52" s="1638"/>
      <c r="K52" s="1638"/>
      <c r="L52" s="1638"/>
      <c r="M52" s="1638"/>
      <c r="N52" s="1638"/>
      <c r="O52" s="1638"/>
    </row>
    <row r="53" spans="1:15">
      <c r="A53" s="1676">
        <v>39</v>
      </c>
      <c r="B53" s="1676"/>
      <c r="C53" s="1676"/>
      <c r="D53" s="1677"/>
      <c r="E53" s="1676"/>
      <c r="F53" s="1676"/>
      <c r="G53" s="1676"/>
      <c r="H53" s="1676"/>
      <c r="I53" s="1638"/>
      <c r="J53" s="1638"/>
      <c r="K53" s="1638"/>
      <c r="L53" s="1638"/>
      <c r="M53" s="1638"/>
      <c r="N53" s="1638"/>
      <c r="O53" s="1638"/>
    </row>
    <row r="54" spans="1:15">
      <c r="A54" s="1638"/>
      <c r="B54" s="1638"/>
      <c r="C54" s="1638"/>
      <c r="D54" s="1675"/>
      <c r="E54" s="1638"/>
      <c r="F54" s="1638"/>
      <c r="G54" s="1638"/>
      <c r="H54" s="1638"/>
      <c r="I54" s="1638"/>
      <c r="J54" s="1638"/>
      <c r="K54" s="1638"/>
      <c r="L54" s="1638"/>
      <c r="M54" s="1638"/>
      <c r="N54" s="1638"/>
      <c r="O54" s="1638"/>
    </row>
    <row r="55" spans="1:15">
      <c r="A55" s="1638"/>
      <c r="B55" s="1638"/>
      <c r="C55" s="1638"/>
      <c r="D55" s="1675"/>
      <c r="E55" s="1638"/>
      <c r="F55" s="1638"/>
      <c r="G55" s="1638"/>
      <c r="H55" s="1638"/>
      <c r="I55" s="1638"/>
      <c r="J55" s="1638"/>
      <c r="K55" s="1638"/>
      <c r="L55" s="1638"/>
      <c r="M55" s="1638"/>
      <c r="N55" s="1638"/>
      <c r="O55" s="1638"/>
    </row>
    <row r="56" spans="1:15" ht="15.75" thickBot="1">
      <c r="A56" s="1638" t="str">
        <f>'Data Sheet'!A56</f>
        <v>Annual Report of VERIZON NEW YORK INC.                                                                                                       For the period ending DECEMBER 31, 2017</v>
      </c>
      <c r="B56" s="1638"/>
      <c r="C56" s="1638"/>
      <c r="D56" s="1638"/>
      <c r="E56" s="1638"/>
      <c r="F56" s="1638"/>
      <c r="G56" s="1638"/>
      <c r="H56" s="1638"/>
      <c r="I56" s="1638"/>
      <c r="J56" s="1638"/>
      <c r="K56" s="1638"/>
      <c r="L56" s="1638"/>
      <c r="M56" s="1638"/>
      <c r="N56" s="1638"/>
      <c r="O56" s="1638"/>
    </row>
    <row r="57" spans="1:15">
      <c r="A57" s="1640"/>
      <c r="B57" s="1641"/>
      <c r="C57" s="1641"/>
      <c r="D57" s="1641"/>
      <c r="E57" s="1641"/>
      <c r="F57" s="1641"/>
      <c r="G57" s="1641"/>
      <c r="H57" s="1678"/>
      <c r="I57" s="1638"/>
      <c r="J57" s="1638"/>
      <c r="K57" s="1638"/>
      <c r="L57" s="1638"/>
      <c r="M57" s="1638"/>
      <c r="N57" s="1638"/>
      <c r="O57" s="1638"/>
    </row>
    <row r="58" spans="1:15" ht="15.75">
      <c r="A58" s="1679" t="s">
        <v>812</v>
      </c>
      <c r="B58" s="1645"/>
      <c r="C58" s="1645"/>
      <c r="D58" s="1645"/>
      <c r="E58" s="1645"/>
      <c r="F58" s="1645"/>
      <c r="G58" s="1645"/>
      <c r="H58" s="1646"/>
      <c r="I58" s="1638"/>
      <c r="J58" s="1638"/>
      <c r="K58" s="1638"/>
      <c r="L58" s="1638"/>
      <c r="M58" s="1638"/>
      <c r="N58" s="1638"/>
      <c r="O58" s="1638"/>
    </row>
    <row r="59" spans="1:15">
      <c r="A59" s="1648"/>
      <c r="B59" s="1638"/>
      <c r="C59" s="1638"/>
      <c r="D59" s="1638"/>
      <c r="E59" s="1638"/>
      <c r="F59" s="1638"/>
      <c r="G59" s="1638"/>
      <c r="H59" s="1404"/>
      <c r="I59" s="1638"/>
      <c r="J59" s="1638"/>
      <c r="K59" s="1638"/>
      <c r="L59" s="1638"/>
      <c r="M59" s="1638"/>
      <c r="N59" s="1638"/>
      <c r="O59" s="1638"/>
    </row>
    <row r="60" spans="1:15">
      <c r="A60" s="1649"/>
      <c r="B60" s="1650"/>
      <c r="C60" s="1651" t="s">
        <v>923</v>
      </c>
      <c r="D60" s="1650"/>
      <c r="E60" s="1651" t="s">
        <v>265</v>
      </c>
      <c r="F60" s="1651" t="s">
        <v>265</v>
      </c>
      <c r="G60" s="1651" t="s">
        <v>1081</v>
      </c>
      <c r="H60" s="1652" t="s">
        <v>923</v>
      </c>
      <c r="I60" s="1638"/>
      <c r="J60" s="1638"/>
      <c r="K60" s="1638"/>
      <c r="L60" s="1638"/>
      <c r="M60" s="1638"/>
      <c r="N60" s="1638"/>
      <c r="O60" s="1638"/>
    </row>
    <row r="61" spans="1:15">
      <c r="A61" s="1653" t="s">
        <v>36</v>
      </c>
      <c r="B61" s="1654" t="s">
        <v>1906</v>
      </c>
      <c r="C61" s="1654" t="s">
        <v>372</v>
      </c>
      <c r="D61" s="1654" t="s">
        <v>1907</v>
      </c>
      <c r="E61" s="1654" t="s">
        <v>53</v>
      </c>
      <c r="F61" s="1654" t="s">
        <v>53</v>
      </c>
      <c r="G61" s="1654" t="s">
        <v>1404</v>
      </c>
      <c r="H61" s="1655" t="s">
        <v>925</v>
      </c>
      <c r="I61" s="1638"/>
      <c r="J61" s="1638"/>
      <c r="K61" s="1638"/>
      <c r="L61" s="1638"/>
      <c r="M61" s="1638"/>
      <c r="N61" s="1638"/>
      <c r="O61" s="1638"/>
    </row>
    <row r="62" spans="1:15">
      <c r="A62" s="1653" t="s">
        <v>48</v>
      </c>
      <c r="B62" s="1656"/>
      <c r="C62" s="1654" t="s">
        <v>2215</v>
      </c>
      <c r="D62" s="1654" t="s">
        <v>1900</v>
      </c>
      <c r="E62" s="1654" t="s">
        <v>1908</v>
      </c>
      <c r="F62" s="1654" t="s">
        <v>1909</v>
      </c>
      <c r="G62" s="1654" t="s">
        <v>1406</v>
      </c>
      <c r="H62" s="1655" t="s">
        <v>53</v>
      </c>
      <c r="I62" s="1638"/>
      <c r="J62" s="1638"/>
      <c r="K62" s="1638"/>
      <c r="L62" s="1638"/>
      <c r="M62" s="1638"/>
      <c r="N62" s="1638"/>
      <c r="O62" s="1638"/>
    </row>
    <row r="63" spans="1:15">
      <c r="A63" s="1680"/>
      <c r="B63" s="1681" t="s">
        <v>462</v>
      </c>
      <c r="C63" s="1654" t="s">
        <v>463</v>
      </c>
      <c r="D63" s="1654" t="s">
        <v>464</v>
      </c>
      <c r="E63" s="1654" t="s">
        <v>62</v>
      </c>
      <c r="F63" s="1654" t="s">
        <v>63</v>
      </c>
      <c r="G63" s="1654" t="s">
        <v>64</v>
      </c>
      <c r="H63" s="1655" t="s">
        <v>65</v>
      </c>
      <c r="I63" s="1638"/>
      <c r="J63" s="1638"/>
      <c r="K63" s="1638"/>
      <c r="L63" s="1638"/>
      <c r="M63" s="1638"/>
      <c r="N63" s="1638"/>
      <c r="O63" s="1638"/>
    </row>
    <row r="64" spans="1:15" ht="15.75">
      <c r="A64" s="1657"/>
      <c r="B64" s="1513" t="s">
        <v>1914</v>
      </c>
      <c r="C64" s="1650"/>
      <c r="D64" s="1650"/>
      <c r="E64" s="1650"/>
      <c r="F64" s="1650"/>
      <c r="G64" s="1650"/>
      <c r="H64" s="1659"/>
      <c r="I64" s="1638"/>
      <c r="J64" s="1638"/>
      <c r="K64" s="1638"/>
      <c r="L64" s="1638"/>
      <c r="M64" s="1638"/>
      <c r="N64" s="1638"/>
      <c r="O64" s="1638"/>
    </row>
    <row r="65" spans="1:15" ht="15.75">
      <c r="A65" s="1657"/>
      <c r="B65" s="1513" t="s">
        <v>810</v>
      </c>
      <c r="C65" s="1656"/>
      <c r="D65" s="1656"/>
      <c r="E65" s="1656"/>
      <c r="F65" s="1656"/>
      <c r="G65" s="1656"/>
      <c r="H65" s="1404"/>
      <c r="I65" s="1638"/>
      <c r="J65" s="1638"/>
      <c r="K65" s="1638"/>
      <c r="L65" s="1638"/>
      <c r="M65" s="1638"/>
      <c r="N65" s="1638"/>
      <c r="O65" s="1638"/>
    </row>
    <row r="66" spans="1:15" ht="15.75">
      <c r="A66" s="1657">
        <f>A50+1</f>
        <v>29</v>
      </c>
      <c r="B66" s="1633"/>
      <c r="C66" s="1514">
        <v>-2629036981</v>
      </c>
      <c r="D66" s="1656">
        <v>7250</v>
      </c>
      <c r="E66" s="1514">
        <f>1350261207-1374862-446117756-12</f>
        <v>902768577</v>
      </c>
      <c r="F66" s="1514">
        <v>134511478</v>
      </c>
      <c r="G66" s="1811">
        <v>446117756</v>
      </c>
      <c r="H66" s="1660">
        <f t="shared" ref="H66:H72" si="6">C66+E66-F66+G66</f>
        <v>-1414662126</v>
      </c>
      <c r="I66" s="1638"/>
      <c r="J66" s="1638"/>
      <c r="K66" s="1638"/>
      <c r="L66" s="1638"/>
      <c r="M66" s="1638"/>
      <c r="N66" s="1638"/>
      <c r="O66" s="1638"/>
    </row>
    <row r="67" spans="1:15" ht="15.75">
      <c r="A67" s="1657">
        <f t="shared" ref="A67:A74" si="7">A66+1</f>
        <v>30</v>
      </c>
      <c r="B67" s="1513" t="s">
        <v>3596</v>
      </c>
      <c r="C67" s="1506">
        <v>20877484</v>
      </c>
      <c r="D67" s="1656"/>
      <c r="E67" s="1656"/>
      <c r="F67" s="1656"/>
      <c r="G67" s="1702">
        <f>-G129+450739</f>
        <v>13737330</v>
      </c>
      <c r="H67" s="1661">
        <f t="shared" si="6"/>
        <v>34614814</v>
      </c>
      <c r="I67" s="1638"/>
      <c r="J67" s="1864"/>
      <c r="K67" s="1638"/>
      <c r="L67" s="1638"/>
      <c r="M67" s="1638"/>
      <c r="N67" s="1638"/>
      <c r="O67" s="1638"/>
    </row>
    <row r="68" spans="1:15" ht="15.75">
      <c r="A68" s="1657">
        <f t="shared" si="7"/>
        <v>31</v>
      </c>
      <c r="B68" s="1513"/>
      <c r="C68" s="1506"/>
      <c r="D68" s="1656"/>
      <c r="E68" s="1506"/>
      <c r="F68" s="1506"/>
      <c r="G68" s="1506"/>
      <c r="H68" s="1661">
        <f>C68+E68-F68+G68</f>
        <v>0</v>
      </c>
      <c r="I68" s="1638"/>
      <c r="J68" s="1665"/>
      <c r="K68" s="1638"/>
      <c r="L68" s="1638"/>
      <c r="M68" s="1638"/>
      <c r="N68" s="1638"/>
      <c r="O68" s="1638"/>
    </row>
    <row r="69" spans="1:15" ht="15.75">
      <c r="A69" s="1657">
        <f t="shared" si="7"/>
        <v>32</v>
      </c>
      <c r="B69" s="1631"/>
      <c r="C69" s="1506"/>
      <c r="D69" s="1512"/>
      <c r="E69" s="1506"/>
      <c r="F69" s="1506"/>
      <c r="G69" s="1506"/>
      <c r="H69" s="1661">
        <f t="shared" si="6"/>
        <v>0</v>
      </c>
      <c r="I69" s="1668"/>
      <c r="J69" s="1665"/>
      <c r="K69" s="1638"/>
      <c r="L69" s="1638"/>
      <c r="M69" s="1638"/>
      <c r="N69" s="1638"/>
      <c r="O69" s="1638"/>
    </row>
    <row r="70" spans="1:15" ht="15.75">
      <c r="A70" s="1657">
        <f t="shared" si="7"/>
        <v>33</v>
      </c>
      <c r="B70" s="1631" t="s">
        <v>3261</v>
      </c>
      <c r="C70" s="1506"/>
      <c r="D70" s="1656"/>
      <c r="E70" s="1506"/>
      <c r="F70" s="1506"/>
      <c r="G70" s="1506">
        <v>1374862</v>
      </c>
      <c r="H70" s="1661">
        <f>C70+E70-F70+G70</f>
        <v>1374862</v>
      </c>
      <c r="I70" s="1638"/>
      <c r="J70" s="1665"/>
      <c r="K70" s="1638"/>
      <c r="L70" s="1638"/>
      <c r="M70" s="1638"/>
      <c r="N70" s="1638"/>
      <c r="O70" s="1638"/>
    </row>
    <row r="71" spans="1:15" ht="15.75">
      <c r="A71" s="1657">
        <f t="shared" si="7"/>
        <v>34</v>
      </c>
      <c r="B71" s="1631"/>
      <c r="C71" s="1506"/>
      <c r="D71" s="1511"/>
      <c r="E71" s="1506"/>
      <c r="F71" s="1506"/>
      <c r="G71" s="1506"/>
      <c r="H71" s="1661">
        <f t="shared" si="6"/>
        <v>0</v>
      </c>
      <c r="I71" s="1638"/>
      <c r="J71" s="1638"/>
      <c r="K71" s="1638"/>
      <c r="L71" s="1638"/>
      <c r="M71" s="1638"/>
      <c r="N71" s="1638"/>
      <c r="O71" s="1638"/>
    </row>
    <row r="72" spans="1:15" ht="15.75">
      <c r="A72" s="1657">
        <f>A71+1</f>
        <v>35</v>
      </c>
      <c r="B72" s="1631"/>
      <c r="C72" s="1506"/>
      <c r="D72" s="627"/>
      <c r="E72" s="1656"/>
      <c r="F72" s="1656"/>
      <c r="G72" s="1812"/>
      <c r="H72" s="1661">
        <f t="shared" si="6"/>
        <v>0</v>
      </c>
      <c r="I72" s="1638"/>
      <c r="J72" s="1638"/>
      <c r="K72" s="1638"/>
      <c r="L72" s="1638"/>
      <c r="M72" s="1638"/>
      <c r="N72" s="1638"/>
      <c r="O72" s="1638"/>
    </row>
    <row r="73" spans="1:15" ht="15.75">
      <c r="A73" s="1657">
        <f>A72+1</f>
        <v>36</v>
      </c>
      <c r="B73" s="1662" t="s">
        <v>47</v>
      </c>
      <c r="C73" s="1663">
        <f>SUM(C66:C72)</f>
        <v>-2608159497</v>
      </c>
      <c r="D73" s="1654" t="s">
        <v>420</v>
      </c>
      <c r="E73" s="1663">
        <f>SUM(E66:E72)</f>
        <v>902768577</v>
      </c>
      <c r="F73" s="1663">
        <f>SUM(F66:F72)</f>
        <v>134511478</v>
      </c>
      <c r="G73" s="1663">
        <f>SUM(G66:G72)</f>
        <v>461229948</v>
      </c>
      <c r="H73" s="1663">
        <f>SUM(H66:H72)</f>
        <v>-1378672450</v>
      </c>
      <c r="I73" s="1668"/>
      <c r="J73" s="1665"/>
      <c r="K73" s="1665"/>
      <c r="L73" s="1638"/>
      <c r="M73" s="1638"/>
      <c r="N73" s="1638"/>
      <c r="O73" s="1638"/>
    </row>
    <row r="74" spans="1:15" ht="15.75">
      <c r="A74" s="1657">
        <f t="shared" si="7"/>
        <v>37</v>
      </c>
      <c r="B74" s="1513" t="s">
        <v>813</v>
      </c>
      <c r="C74" s="1666">
        <f>C50+C73</f>
        <v>-2608159497</v>
      </c>
      <c r="D74" s="1656"/>
      <c r="E74" s="1666">
        <f>E50+E73</f>
        <v>902768577</v>
      </c>
      <c r="F74" s="1666">
        <f>F50+F73</f>
        <v>134511478</v>
      </c>
      <c r="G74" s="1666">
        <f>G50+G73</f>
        <v>461229948</v>
      </c>
      <c r="H74" s="1667">
        <f>H50+H73</f>
        <v>-1378672450</v>
      </c>
      <c r="I74" s="1668"/>
      <c r="J74" s="1665"/>
      <c r="K74" s="1638"/>
      <c r="L74" s="1638"/>
      <c r="M74" s="1638"/>
      <c r="N74" s="1638"/>
      <c r="O74" s="1638"/>
    </row>
    <row r="75" spans="1:15">
      <c r="A75" s="1657"/>
      <c r="B75" s="1656"/>
      <c r="C75" s="1656"/>
      <c r="D75" s="1656"/>
      <c r="E75" s="1656"/>
      <c r="F75" s="1656"/>
      <c r="G75" s="1656"/>
      <c r="H75" s="1404"/>
      <c r="I75" s="1638"/>
      <c r="J75" s="1665"/>
      <c r="K75" s="1638"/>
      <c r="L75" s="1638"/>
      <c r="M75" s="1638"/>
      <c r="N75" s="1638"/>
      <c r="O75" s="1638"/>
    </row>
    <row r="76" spans="1:15" ht="15.75">
      <c r="A76" s="1657"/>
      <c r="B76" s="1513" t="s">
        <v>814</v>
      </c>
      <c r="C76" s="1656"/>
      <c r="D76" s="1656"/>
      <c r="E76" s="1656"/>
      <c r="F76" s="1656"/>
      <c r="G76" s="1656"/>
      <c r="H76" s="1404"/>
      <c r="I76" s="1638"/>
      <c r="J76" s="1665"/>
      <c r="K76" s="1638"/>
      <c r="L76" s="1638"/>
      <c r="M76" s="1638"/>
      <c r="N76" s="1638"/>
      <c r="O76" s="1638"/>
    </row>
    <row r="77" spans="1:15">
      <c r="A77" s="1657">
        <f>A74+1</f>
        <v>38</v>
      </c>
      <c r="B77" s="186"/>
      <c r="C77" s="1813">
        <v>5730894</v>
      </c>
      <c r="D77" s="186"/>
      <c r="E77" s="283"/>
      <c r="F77" s="1514">
        <v>5730894</v>
      </c>
      <c r="G77" s="1514"/>
      <c r="H77" s="1660">
        <f t="shared" ref="H77:H82" si="8">C77+E77-F77+G77</f>
        <v>0</v>
      </c>
      <c r="I77" s="1638"/>
      <c r="J77" s="1665"/>
      <c r="K77" s="1638"/>
      <c r="L77" s="1638"/>
      <c r="M77" s="1638"/>
      <c r="N77" s="1638"/>
      <c r="O77" s="1638"/>
    </row>
    <row r="78" spans="1:15">
      <c r="A78" s="1657">
        <f t="shared" ref="A78:A83" si="9">A77+1</f>
        <v>39</v>
      </c>
      <c r="B78" s="186"/>
      <c r="C78" s="1297">
        <v>0</v>
      </c>
      <c r="D78" s="1297"/>
      <c r="E78" s="1297"/>
      <c r="F78" s="1297"/>
      <c r="G78" s="186"/>
      <c r="H78" s="1661">
        <f t="shared" si="8"/>
        <v>0</v>
      </c>
      <c r="I78" s="1638"/>
      <c r="J78" s="1638"/>
      <c r="K78" s="1638"/>
      <c r="L78" s="1638"/>
      <c r="M78" s="1638"/>
      <c r="N78" s="1638"/>
      <c r="O78" s="1638"/>
    </row>
    <row r="79" spans="1:15">
      <c r="A79" s="1657">
        <f t="shared" si="9"/>
        <v>40</v>
      </c>
      <c r="B79" s="186"/>
      <c r="C79" s="1297">
        <v>0</v>
      </c>
      <c r="D79" s="1297"/>
      <c r="E79" s="1297"/>
      <c r="F79" s="1297"/>
      <c r="G79" s="186"/>
      <c r="H79" s="1661">
        <f t="shared" si="8"/>
        <v>0</v>
      </c>
      <c r="I79" s="1638"/>
      <c r="J79" s="1638"/>
      <c r="K79" s="1638"/>
      <c r="L79" s="1638"/>
      <c r="M79" s="1638"/>
      <c r="N79" s="1638"/>
      <c r="O79" s="1638"/>
    </row>
    <row r="80" spans="1:15">
      <c r="A80" s="1657">
        <f>A79+1</f>
        <v>41</v>
      </c>
      <c r="B80" s="186"/>
      <c r="C80" s="1297">
        <v>0</v>
      </c>
      <c r="D80" s="1297"/>
      <c r="E80" s="1297"/>
      <c r="F80" s="1297"/>
      <c r="G80" s="186"/>
      <c r="H80" s="1661">
        <f t="shared" si="8"/>
        <v>0</v>
      </c>
      <c r="I80" s="1638"/>
      <c r="J80" s="1638"/>
      <c r="K80" s="1638"/>
      <c r="L80" s="1638"/>
      <c r="M80" s="1638"/>
      <c r="N80" s="1638"/>
      <c r="O80" s="1638"/>
    </row>
    <row r="81" spans="1:15">
      <c r="A81" s="1657">
        <f t="shared" si="9"/>
        <v>42</v>
      </c>
      <c r="B81" s="186"/>
      <c r="C81" s="1297">
        <v>0</v>
      </c>
      <c r="D81" s="1297"/>
      <c r="E81" s="1297"/>
      <c r="F81" s="1297"/>
      <c r="G81" s="186"/>
      <c r="H81" s="1661">
        <f t="shared" si="8"/>
        <v>0</v>
      </c>
      <c r="I81" s="1638"/>
      <c r="J81" s="1638"/>
      <c r="K81" s="1638"/>
      <c r="L81" s="1638"/>
      <c r="M81" s="1638"/>
      <c r="N81" s="1638"/>
      <c r="O81" s="1638"/>
    </row>
    <row r="82" spans="1:15">
      <c r="A82" s="1657">
        <f t="shared" si="9"/>
        <v>43</v>
      </c>
      <c r="B82" s="186"/>
      <c r="C82" s="1297">
        <v>0</v>
      </c>
      <c r="D82" s="1297"/>
      <c r="E82" s="1297"/>
      <c r="F82" s="1297"/>
      <c r="G82" s="186"/>
      <c r="H82" s="1661">
        <f t="shared" si="8"/>
        <v>0</v>
      </c>
      <c r="I82" s="1638"/>
      <c r="J82" s="1638"/>
      <c r="K82" s="1638"/>
      <c r="L82" s="1638"/>
      <c r="M82" s="1638"/>
      <c r="N82" s="1638"/>
      <c r="O82" s="1638"/>
    </row>
    <row r="83" spans="1:15" ht="15.75">
      <c r="A83" s="1657">
        <f t="shared" si="9"/>
        <v>44</v>
      </c>
      <c r="B83" s="1662" t="s">
        <v>47</v>
      </c>
      <c r="C83" s="1666">
        <f>SUM(C77:C82)</f>
        <v>5730894</v>
      </c>
      <c r="D83" s="1654" t="s">
        <v>412</v>
      </c>
      <c r="E83" s="1666">
        <f>SUM(E77:E82)</f>
        <v>0</v>
      </c>
      <c r="F83" s="1666">
        <f>SUM(F77:F82)</f>
        <v>5730894</v>
      </c>
      <c r="G83" s="1666">
        <f>SUM(G77:G82)</f>
        <v>0</v>
      </c>
      <c r="H83" s="1666">
        <f>SUM(H77:H82)</f>
        <v>0</v>
      </c>
      <c r="I83" s="1638"/>
      <c r="J83" s="1638"/>
      <c r="K83" s="1638"/>
      <c r="L83" s="1638"/>
      <c r="M83" s="1638"/>
      <c r="N83" s="1638"/>
      <c r="O83" s="1638"/>
    </row>
    <row r="84" spans="1:15">
      <c r="A84" s="1657"/>
      <c r="B84" s="1656"/>
      <c r="C84" s="1656"/>
      <c r="D84" s="1656"/>
      <c r="E84" s="1656"/>
      <c r="F84" s="1656"/>
      <c r="G84" s="1656"/>
      <c r="H84" s="1404"/>
      <c r="I84" s="1638"/>
      <c r="J84" s="1638"/>
      <c r="K84" s="1638"/>
      <c r="L84" s="1638"/>
      <c r="M84" s="1638"/>
      <c r="N84" s="1638"/>
      <c r="O84" s="1638"/>
    </row>
    <row r="85" spans="1:15" ht="15.75">
      <c r="A85" s="1657"/>
      <c r="B85" s="1513" t="s">
        <v>1910</v>
      </c>
      <c r="C85" s="1656"/>
      <c r="D85" s="1656"/>
      <c r="E85" s="1656"/>
      <c r="F85" s="1656"/>
      <c r="G85" s="1656"/>
      <c r="H85" s="1404"/>
      <c r="I85" s="1638"/>
      <c r="J85" s="1638"/>
      <c r="K85" s="1638"/>
      <c r="L85" s="1638"/>
      <c r="M85" s="1638"/>
      <c r="N85" s="1638"/>
      <c r="O85" s="1638"/>
    </row>
    <row r="86" spans="1:15" ht="15.75">
      <c r="A86" s="1657"/>
      <c r="B86" s="1513" t="s">
        <v>815</v>
      </c>
      <c r="C86" s="188"/>
      <c r="D86" s="1512"/>
      <c r="E86" s="188"/>
      <c r="F86" s="188"/>
      <c r="G86" s="188"/>
      <c r="H86" s="1661"/>
      <c r="I86" s="1638"/>
      <c r="J86" s="1638"/>
      <c r="K86" s="1638"/>
      <c r="L86" s="1638"/>
      <c r="M86" s="1638"/>
      <c r="N86" s="1638"/>
      <c r="O86" s="1638"/>
    </row>
    <row r="87" spans="1:15" ht="15.75">
      <c r="A87" s="1657">
        <f>A83+1</f>
        <v>45</v>
      </c>
      <c r="B87" s="609"/>
      <c r="C87" s="283"/>
      <c r="D87" s="1682" t="s">
        <v>1543</v>
      </c>
      <c r="E87" s="283"/>
      <c r="F87" s="283"/>
      <c r="G87" s="283"/>
      <c r="H87" s="1660">
        <f t="shared" ref="H87:H92" si="10">C87+E87-F87+G87</f>
        <v>0</v>
      </c>
      <c r="I87" s="1638"/>
      <c r="J87" s="1638"/>
      <c r="K87" s="1638"/>
      <c r="L87" s="1638"/>
      <c r="M87" s="1638"/>
      <c r="N87" s="1638"/>
      <c r="O87" s="1638"/>
    </row>
    <row r="88" spans="1:15" ht="15.75">
      <c r="A88" s="1657">
        <f t="shared" ref="A88:A93" si="11">A87+1</f>
        <v>46</v>
      </c>
      <c r="B88" s="609"/>
      <c r="C88" s="186"/>
      <c r="D88" s="627"/>
      <c r="E88" s="186"/>
      <c r="F88" s="186"/>
      <c r="G88" s="186"/>
      <c r="H88" s="1661">
        <f t="shared" si="10"/>
        <v>0</v>
      </c>
      <c r="I88" s="1638"/>
      <c r="J88" s="1638"/>
      <c r="K88" s="1638"/>
      <c r="L88" s="1638"/>
      <c r="M88" s="1638"/>
      <c r="N88" s="1638"/>
      <c r="O88" s="1638"/>
    </row>
    <row r="89" spans="1:15" ht="15.75">
      <c r="A89" s="1657">
        <f t="shared" si="11"/>
        <v>47</v>
      </c>
      <c r="B89" s="609"/>
      <c r="C89" s="186"/>
      <c r="D89" s="627"/>
      <c r="E89" s="186"/>
      <c r="F89" s="186"/>
      <c r="G89" s="186"/>
      <c r="H89" s="1661">
        <f t="shared" si="10"/>
        <v>0</v>
      </c>
      <c r="I89" s="1638"/>
      <c r="J89" s="1638"/>
      <c r="K89" s="1638"/>
      <c r="L89" s="1638"/>
      <c r="M89" s="1638"/>
      <c r="N89" s="1638"/>
      <c r="O89" s="1638"/>
    </row>
    <row r="90" spans="1:15" ht="15.75">
      <c r="A90" s="1657">
        <f t="shared" si="11"/>
        <v>48</v>
      </c>
      <c r="B90" s="609"/>
      <c r="C90" s="186"/>
      <c r="D90" s="627"/>
      <c r="E90" s="186"/>
      <c r="F90" s="186"/>
      <c r="G90" s="186"/>
      <c r="H90" s="1661">
        <f t="shared" si="10"/>
        <v>0</v>
      </c>
      <c r="I90" s="1638"/>
      <c r="J90" s="1638"/>
      <c r="K90" s="1638"/>
      <c r="L90" s="1638"/>
      <c r="M90" s="1638"/>
      <c r="N90" s="1638"/>
      <c r="O90" s="1638"/>
    </row>
    <row r="91" spans="1:15">
      <c r="A91" s="1657">
        <f t="shared" si="11"/>
        <v>49</v>
      </c>
      <c r="B91" s="186"/>
      <c r="C91" s="186"/>
      <c r="D91" s="627"/>
      <c r="E91" s="186"/>
      <c r="F91" s="186"/>
      <c r="G91" s="186"/>
      <c r="H91" s="1661">
        <f t="shared" si="10"/>
        <v>0</v>
      </c>
      <c r="I91" s="1638"/>
      <c r="J91" s="1638"/>
      <c r="K91" s="1638"/>
      <c r="L91" s="1638"/>
      <c r="M91" s="1638"/>
      <c r="N91" s="1638"/>
      <c r="O91" s="1638"/>
    </row>
    <row r="92" spans="1:15">
      <c r="A92" s="1657">
        <f t="shared" si="11"/>
        <v>50</v>
      </c>
      <c r="B92" s="1656" t="s">
        <v>1919</v>
      </c>
      <c r="C92" s="186"/>
      <c r="D92" s="1682" t="s">
        <v>1565</v>
      </c>
      <c r="E92" s="186"/>
      <c r="F92" s="186"/>
      <c r="G92" s="186"/>
      <c r="H92" s="1661">
        <f t="shared" si="10"/>
        <v>0</v>
      </c>
      <c r="I92" s="1638"/>
      <c r="J92" s="1638"/>
      <c r="K92" s="1638"/>
      <c r="L92" s="1638"/>
      <c r="M92" s="1638"/>
      <c r="N92" s="1638"/>
      <c r="O92" s="1638"/>
    </row>
    <row r="93" spans="1:15" ht="15.75">
      <c r="A93" s="1657">
        <f t="shared" si="11"/>
        <v>51</v>
      </c>
      <c r="B93" s="1662" t="s">
        <v>47</v>
      </c>
      <c r="C93" s="1663">
        <f>SUM(C87:C92)</f>
        <v>0</v>
      </c>
      <c r="D93" s="1511"/>
      <c r="E93" s="1663">
        <f>SUM(E87:E92)</f>
        <v>0</v>
      </c>
      <c r="F93" s="1663">
        <f>SUM(F87:F92)</f>
        <v>0</v>
      </c>
      <c r="G93" s="1663">
        <f>SUM(G87:G92)</f>
        <v>0</v>
      </c>
      <c r="H93" s="1664">
        <f>SUM(H87:H92)</f>
        <v>0</v>
      </c>
      <c r="I93" s="1638"/>
      <c r="J93" s="1638"/>
      <c r="K93" s="1638"/>
      <c r="L93" s="1638"/>
      <c r="M93" s="1638"/>
      <c r="N93" s="1638"/>
      <c r="O93" s="1638"/>
    </row>
    <row r="94" spans="1:15" ht="15.75">
      <c r="A94" s="1657"/>
      <c r="B94" s="1513"/>
      <c r="C94" s="1663"/>
      <c r="D94" s="1511"/>
      <c r="E94" s="1663"/>
      <c r="F94" s="1663"/>
      <c r="G94" s="1663"/>
      <c r="H94" s="1664"/>
      <c r="I94" s="1638"/>
      <c r="J94" s="1638"/>
      <c r="K94" s="1638"/>
      <c r="L94" s="1638"/>
      <c r="M94" s="1638"/>
      <c r="N94" s="1638"/>
      <c r="O94" s="1638"/>
    </row>
    <row r="95" spans="1:15" ht="15.75">
      <c r="A95" s="1657"/>
      <c r="B95" s="1513" t="s">
        <v>816</v>
      </c>
      <c r="C95" s="186"/>
      <c r="D95" s="186"/>
      <c r="E95" s="186"/>
      <c r="F95" s="186"/>
      <c r="G95" s="186"/>
      <c r="H95" s="1404"/>
      <c r="I95" s="1638"/>
      <c r="J95" s="1638"/>
      <c r="K95" s="1638"/>
      <c r="L95" s="1638"/>
      <c r="M95" s="1638"/>
      <c r="N95" s="1638"/>
      <c r="O95" s="1638"/>
    </row>
    <row r="96" spans="1:15" ht="15.75">
      <c r="A96" s="1657">
        <f>A93+1</f>
        <v>52</v>
      </c>
      <c r="B96" s="609"/>
      <c r="C96" s="1514">
        <v>12289752</v>
      </c>
      <c r="D96" s="634" t="s">
        <v>1543</v>
      </c>
      <c r="E96" s="283"/>
      <c r="F96" s="283"/>
      <c r="G96" s="1514">
        <v>2503972</v>
      </c>
      <c r="H96" s="1660">
        <f t="shared" ref="H96:H101" si="12">C96+E96-F96+G96</f>
        <v>14793724</v>
      </c>
      <c r="I96" s="1638"/>
      <c r="J96" s="1638"/>
      <c r="K96" s="1638"/>
      <c r="L96" s="1638"/>
      <c r="M96" s="1638"/>
      <c r="N96" s="1638"/>
      <c r="O96" s="1638"/>
    </row>
    <row r="97" spans="1:15" ht="15.75">
      <c r="A97" s="1657">
        <f t="shared" ref="A97:A103" si="13">A96+1</f>
        <v>53</v>
      </c>
      <c r="B97" s="609"/>
      <c r="C97" s="186"/>
      <c r="D97" s="627"/>
      <c r="E97" s="186"/>
      <c r="F97" s="186"/>
      <c r="G97" s="186"/>
      <c r="H97" s="1661">
        <f t="shared" si="12"/>
        <v>0</v>
      </c>
      <c r="I97" s="1638"/>
      <c r="J97" s="1638"/>
      <c r="K97" s="1638"/>
      <c r="L97" s="1638"/>
      <c r="M97" s="1638"/>
      <c r="N97" s="1638"/>
      <c r="O97" s="1638"/>
    </row>
    <row r="98" spans="1:15" ht="15.75">
      <c r="A98" s="1657">
        <f t="shared" si="13"/>
        <v>54</v>
      </c>
      <c r="B98" s="609"/>
      <c r="C98" s="186"/>
      <c r="D98" s="627"/>
      <c r="E98" s="186"/>
      <c r="F98" s="186"/>
      <c r="G98" s="1298"/>
      <c r="H98" s="1661">
        <f t="shared" si="12"/>
        <v>0</v>
      </c>
      <c r="I98" s="1638"/>
      <c r="J98" s="1638"/>
      <c r="K98" s="1638"/>
      <c r="L98" s="1638"/>
      <c r="M98" s="1638"/>
      <c r="N98" s="1638"/>
      <c r="O98" s="1638"/>
    </row>
    <row r="99" spans="1:15">
      <c r="A99" s="1657">
        <f t="shared" si="13"/>
        <v>55</v>
      </c>
      <c r="B99" s="186"/>
      <c r="C99" s="186"/>
      <c r="D99" s="627"/>
      <c r="E99" s="186"/>
      <c r="F99" s="186"/>
      <c r="G99" s="186"/>
      <c r="H99" s="1661">
        <f t="shared" si="12"/>
        <v>0</v>
      </c>
      <c r="I99" s="1638"/>
      <c r="J99" s="1638"/>
      <c r="K99" s="1638"/>
      <c r="L99" s="1638"/>
      <c r="M99" s="1638"/>
      <c r="N99" s="1638"/>
      <c r="O99" s="1638"/>
    </row>
    <row r="100" spans="1:15">
      <c r="A100" s="1657">
        <f t="shared" si="13"/>
        <v>56</v>
      </c>
      <c r="B100" s="186"/>
      <c r="C100" s="186"/>
      <c r="D100" s="627"/>
      <c r="E100" s="186"/>
      <c r="F100" s="186"/>
      <c r="G100" s="186"/>
      <c r="H100" s="1661">
        <f t="shared" si="12"/>
        <v>0</v>
      </c>
      <c r="I100" s="1638"/>
      <c r="J100" s="1638"/>
      <c r="K100" s="1638"/>
      <c r="L100" s="1638"/>
      <c r="M100" s="1638"/>
      <c r="N100" s="1638"/>
      <c r="O100" s="1638"/>
    </row>
    <row r="101" spans="1:15">
      <c r="A101" s="1657">
        <f t="shared" si="13"/>
        <v>57</v>
      </c>
      <c r="B101" s="1656" t="s">
        <v>1919</v>
      </c>
      <c r="C101" s="186"/>
      <c r="D101" s="1682" t="s">
        <v>1565</v>
      </c>
      <c r="E101" s="186"/>
      <c r="F101" s="186"/>
      <c r="G101" s="186"/>
      <c r="H101" s="1661">
        <f t="shared" si="12"/>
        <v>0</v>
      </c>
      <c r="I101" s="1638"/>
      <c r="J101" s="1638"/>
      <c r="K101" s="1638"/>
      <c r="L101" s="1638"/>
      <c r="M101" s="1638"/>
      <c r="N101" s="1638"/>
      <c r="O101" s="1638"/>
    </row>
    <row r="102" spans="1:15" ht="15.75">
      <c r="A102" s="1657">
        <f t="shared" si="13"/>
        <v>58</v>
      </c>
      <c r="B102" s="1662" t="s">
        <v>47</v>
      </c>
      <c r="C102" s="1663">
        <f>SUM(C96:C101)</f>
        <v>12289752</v>
      </c>
      <c r="D102" s="1511"/>
      <c r="E102" s="1663">
        <f>SUM(E96:E101)</f>
        <v>0</v>
      </c>
      <c r="F102" s="1663">
        <f>SUM(F96:F101)</f>
        <v>0</v>
      </c>
      <c r="G102" s="1663">
        <f>SUM(G96:G101)</f>
        <v>2503972</v>
      </c>
      <c r="H102" s="1664">
        <f>SUM(H96:H101)</f>
        <v>14793724</v>
      </c>
      <c r="I102" s="1638" t="s">
        <v>3427</v>
      </c>
      <c r="J102" s="1638"/>
      <c r="K102" s="1638"/>
      <c r="L102" s="1638"/>
      <c r="M102" s="1638"/>
      <c r="N102" s="1638"/>
      <c r="O102" s="1638"/>
    </row>
    <row r="103" spans="1:15" ht="16.5" thickBot="1">
      <c r="A103" s="1669">
        <f t="shared" si="13"/>
        <v>59</v>
      </c>
      <c r="B103" s="1683" t="s">
        <v>817</v>
      </c>
      <c r="C103" s="1671">
        <f>C93+C102</f>
        <v>12289752</v>
      </c>
      <c r="D103" s="1684"/>
      <c r="E103" s="1671">
        <f>E93+E102</f>
        <v>0</v>
      </c>
      <c r="F103" s="1671">
        <f>F93+F102</f>
        <v>0</v>
      </c>
      <c r="G103" s="1671">
        <f>G93+G102</f>
        <v>2503972</v>
      </c>
      <c r="H103" s="1673">
        <f>H93+H102</f>
        <v>14793724</v>
      </c>
      <c r="I103" s="1638"/>
      <c r="J103" s="1638"/>
      <c r="K103" s="1638"/>
      <c r="L103" s="1638"/>
      <c r="M103" s="1638"/>
      <c r="N103" s="1638"/>
      <c r="O103" s="1638"/>
    </row>
    <row r="104" spans="1:15">
      <c r="A104" s="1638"/>
      <c r="B104" s="1638"/>
      <c r="C104" s="1638"/>
      <c r="D104" s="1638"/>
      <c r="E104" s="1638"/>
      <c r="F104" s="1638"/>
      <c r="G104" s="1638"/>
      <c r="H104" s="1685" t="s">
        <v>2390</v>
      </c>
      <c r="I104" s="1638"/>
      <c r="J104" s="1638"/>
      <c r="K104" s="1638"/>
      <c r="L104" s="1638"/>
      <c r="M104" s="1638"/>
      <c r="N104" s="1638"/>
      <c r="O104" s="1638"/>
    </row>
    <row r="105" spans="1:15">
      <c r="A105" s="1638"/>
      <c r="B105" s="1645"/>
      <c r="C105" s="1645"/>
      <c r="D105" s="1674"/>
      <c r="E105" s="1645"/>
      <c r="F105" s="1645"/>
      <c r="G105" s="1645"/>
      <c r="H105" s="1645"/>
      <c r="I105" s="1638"/>
      <c r="J105" s="1638"/>
      <c r="K105" s="1638"/>
      <c r="L105" s="1638"/>
      <c r="M105" s="1638"/>
      <c r="N105" s="1638"/>
      <c r="O105" s="1638"/>
    </row>
    <row r="106" spans="1:15">
      <c r="A106" s="1676">
        <v>40</v>
      </c>
      <c r="B106" s="1676"/>
      <c r="C106" s="1676"/>
      <c r="D106" s="1677"/>
      <c r="E106" s="1676"/>
      <c r="F106" s="1676"/>
      <c r="G106" s="1676"/>
      <c r="H106" s="1676"/>
      <c r="I106" s="1638"/>
      <c r="J106" s="1638"/>
      <c r="K106" s="1638"/>
      <c r="L106" s="1638"/>
      <c r="M106" s="1638"/>
      <c r="N106" s="1638"/>
      <c r="O106" s="1638"/>
    </row>
    <row r="107" spans="1:15">
      <c r="A107" s="1638"/>
      <c r="B107" s="1638"/>
      <c r="C107" s="1638"/>
      <c r="D107" s="1675"/>
      <c r="E107" s="1638"/>
      <c r="F107" s="1638"/>
      <c r="G107" s="1638"/>
      <c r="H107" s="1638"/>
      <c r="I107" s="1638"/>
      <c r="J107" s="1638"/>
      <c r="K107" s="1638"/>
      <c r="L107" s="1638"/>
      <c r="M107" s="1638"/>
      <c r="N107" s="1638"/>
      <c r="O107" s="1638"/>
    </row>
    <row r="108" spans="1:15">
      <c r="A108" s="1638"/>
      <c r="B108" s="1638"/>
      <c r="C108" s="1638"/>
      <c r="D108" s="1675"/>
      <c r="E108" s="1638"/>
      <c r="F108" s="1638"/>
      <c r="G108" s="1638"/>
      <c r="H108" s="1638"/>
      <c r="I108" s="1638"/>
      <c r="J108" s="1638"/>
      <c r="K108" s="1638"/>
      <c r="L108" s="1638"/>
      <c r="M108" s="1638"/>
      <c r="N108" s="1638"/>
      <c r="O108" s="1638"/>
    </row>
    <row r="109" spans="1:15" ht="15.75" thickBot="1">
      <c r="A109" s="1638" t="str">
        <f>'Data Sheet'!A56</f>
        <v>Annual Report of VERIZON NEW YORK INC.                                                                                                       For the period ending DECEMBER 31, 2017</v>
      </c>
      <c r="B109" s="1638"/>
      <c r="C109" s="1638"/>
      <c r="D109" s="1638"/>
      <c r="E109" s="1638"/>
      <c r="F109" s="1638"/>
      <c r="G109" s="1638"/>
      <c r="H109" s="1638"/>
      <c r="I109" s="1638"/>
      <c r="J109" s="1638"/>
      <c r="K109" s="1638"/>
      <c r="L109" s="1638"/>
      <c r="M109" s="1638"/>
      <c r="N109" s="1638"/>
      <c r="O109" s="1638"/>
    </row>
    <row r="110" spans="1:15">
      <c r="A110" s="1640"/>
      <c r="B110" s="1641"/>
      <c r="C110" s="1641"/>
      <c r="D110" s="1641"/>
      <c r="E110" s="1641"/>
      <c r="F110" s="1641"/>
      <c r="G110" s="1641"/>
      <c r="H110" s="1678"/>
      <c r="I110" s="1638"/>
      <c r="J110" s="1638"/>
      <c r="K110" s="1638"/>
      <c r="L110" s="1638"/>
      <c r="M110" s="1638"/>
      <c r="N110" s="1638"/>
      <c r="O110" s="1638"/>
    </row>
    <row r="111" spans="1:15" ht="15.75">
      <c r="A111" s="1679" t="s">
        <v>812</v>
      </c>
      <c r="B111" s="1645"/>
      <c r="C111" s="1645"/>
      <c r="D111" s="1645"/>
      <c r="E111" s="1645"/>
      <c r="F111" s="1645"/>
      <c r="G111" s="1645"/>
      <c r="H111" s="1646"/>
      <c r="I111" s="1638"/>
      <c r="J111" s="1638"/>
      <c r="K111" s="1638"/>
      <c r="L111" s="1638"/>
      <c r="M111" s="1638"/>
      <c r="N111" s="1638"/>
      <c r="O111" s="1638"/>
    </row>
    <row r="112" spans="1:15">
      <c r="A112" s="1648"/>
      <c r="B112" s="1638"/>
      <c r="C112" s="1638"/>
      <c r="D112" s="1638"/>
      <c r="E112" s="1638"/>
      <c r="F112" s="1638"/>
      <c r="G112" s="1638"/>
      <c r="H112" s="1404"/>
      <c r="I112" s="1638"/>
      <c r="J112" s="1638"/>
      <c r="K112" s="1638"/>
      <c r="L112" s="1638"/>
      <c r="M112" s="1638"/>
      <c r="N112" s="1638"/>
      <c r="O112" s="1638"/>
    </row>
    <row r="113" spans="1:15">
      <c r="A113" s="1649"/>
      <c r="B113" s="1650"/>
      <c r="C113" s="1651" t="s">
        <v>923</v>
      </c>
      <c r="D113" s="1650"/>
      <c r="E113" s="1651" t="s">
        <v>265</v>
      </c>
      <c r="F113" s="1651" t="s">
        <v>265</v>
      </c>
      <c r="G113" s="1651" t="s">
        <v>1081</v>
      </c>
      <c r="H113" s="1652" t="s">
        <v>923</v>
      </c>
      <c r="I113" s="1638"/>
      <c r="J113" s="1638"/>
      <c r="K113" s="1638"/>
      <c r="L113" s="1638"/>
      <c r="M113" s="1638"/>
      <c r="N113" s="1638"/>
      <c r="O113" s="1638"/>
    </row>
    <row r="114" spans="1:15">
      <c r="A114" s="1653" t="s">
        <v>36</v>
      </c>
      <c r="B114" s="1654" t="s">
        <v>1906</v>
      </c>
      <c r="C114" s="1654" t="s">
        <v>372</v>
      </c>
      <c r="D114" s="1654" t="s">
        <v>1907</v>
      </c>
      <c r="E114" s="1654" t="s">
        <v>53</v>
      </c>
      <c r="F114" s="1654" t="s">
        <v>53</v>
      </c>
      <c r="G114" s="1654" t="s">
        <v>1404</v>
      </c>
      <c r="H114" s="1655" t="s">
        <v>925</v>
      </c>
      <c r="I114" s="1638"/>
      <c r="J114" s="1638"/>
      <c r="K114" s="1638"/>
      <c r="L114" s="1638"/>
      <c r="M114" s="1638"/>
      <c r="N114" s="1638"/>
      <c r="O114" s="1638"/>
    </row>
    <row r="115" spans="1:15">
      <c r="A115" s="1653" t="s">
        <v>48</v>
      </c>
      <c r="B115" s="1656"/>
      <c r="C115" s="1654" t="s">
        <v>2215</v>
      </c>
      <c r="D115" s="1654" t="s">
        <v>1900</v>
      </c>
      <c r="E115" s="1654" t="s">
        <v>1908</v>
      </c>
      <c r="F115" s="1654" t="s">
        <v>1909</v>
      </c>
      <c r="G115" s="1654" t="s">
        <v>1406</v>
      </c>
      <c r="H115" s="1655" t="s">
        <v>53</v>
      </c>
      <c r="I115" s="1638"/>
      <c r="J115" s="1638"/>
      <c r="K115" s="1638"/>
      <c r="L115" s="1638"/>
      <c r="M115" s="1638"/>
      <c r="N115" s="1638"/>
      <c r="O115" s="1638"/>
    </row>
    <row r="116" spans="1:15">
      <c r="A116" s="1680"/>
      <c r="B116" s="1681" t="s">
        <v>462</v>
      </c>
      <c r="C116" s="1681" t="s">
        <v>463</v>
      </c>
      <c r="D116" s="1681" t="s">
        <v>464</v>
      </c>
      <c r="E116" s="1681" t="s">
        <v>62</v>
      </c>
      <c r="F116" s="1681" t="s">
        <v>63</v>
      </c>
      <c r="G116" s="1681" t="s">
        <v>64</v>
      </c>
      <c r="H116" s="1686" t="s">
        <v>65</v>
      </c>
      <c r="I116" s="1638"/>
      <c r="J116" s="1638"/>
      <c r="K116" s="1638"/>
      <c r="L116" s="1638"/>
      <c r="M116" s="1638"/>
      <c r="N116" s="1638"/>
      <c r="O116" s="1638"/>
    </row>
    <row r="117" spans="1:15" ht="15.75">
      <c r="A117" s="1657"/>
      <c r="B117" s="1513" t="s">
        <v>1914</v>
      </c>
      <c r="C117" s="1656"/>
      <c r="D117" s="1511"/>
      <c r="E117" s="1656"/>
      <c r="F117" s="1656"/>
      <c r="G117" s="1656"/>
      <c r="H117" s="1404"/>
      <c r="I117" s="1638"/>
      <c r="J117" s="1638"/>
      <c r="K117" s="1638"/>
      <c r="L117" s="1638"/>
      <c r="M117" s="1638"/>
      <c r="N117" s="1638"/>
      <c r="O117" s="1638"/>
    </row>
    <row r="118" spans="1:15" ht="15.75">
      <c r="A118" s="1657"/>
      <c r="B118" s="1513" t="s">
        <v>815</v>
      </c>
      <c r="C118" s="1656"/>
      <c r="D118" s="1511"/>
      <c r="E118" s="1656"/>
      <c r="F118" s="1656"/>
      <c r="G118" s="1656"/>
      <c r="H118" s="1404"/>
      <c r="I118" s="1638"/>
      <c r="J118" s="1638"/>
      <c r="K118" s="1638"/>
      <c r="L118" s="1638"/>
      <c r="M118" s="1638"/>
      <c r="N118" s="1638"/>
      <c r="O118" s="1638"/>
    </row>
    <row r="119" spans="1:15" ht="15.75">
      <c r="A119" s="1657">
        <f>A103+1</f>
        <v>60</v>
      </c>
      <c r="B119" s="609"/>
      <c r="C119" s="1298"/>
      <c r="D119" s="1687"/>
      <c r="E119" s="1297"/>
      <c r="F119" s="1297"/>
      <c r="G119" s="1298"/>
      <c r="H119" s="1660">
        <f t="shared" ref="H119:H124" si="14">C119+E119-F119+G119</f>
        <v>0</v>
      </c>
      <c r="I119" s="1638"/>
      <c r="J119" s="1638"/>
      <c r="K119" s="1638"/>
      <c r="L119" s="1638"/>
      <c r="M119" s="1638"/>
      <c r="N119" s="1638"/>
      <c r="O119" s="1638"/>
    </row>
    <row r="120" spans="1:15" ht="15.75">
      <c r="A120" s="1657">
        <f t="shared" ref="A120:A125" si="15">A119+1</f>
        <v>61</v>
      </c>
      <c r="B120" s="609"/>
      <c r="C120" s="186"/>
      <c r="D120" s="627"/>
      <c r="E120" s="186"/>
      <c r="F120" s="186"/>
      <c r="G120" s="186"/>
      <c r="H120" s="1661">
        <f t="shared" si="14"/>
        <v>0</v>
      </c>
      <c r="I120" s="1638"/>
      <c r="J120" s="1638"/>
      <c r="K120" s="1638"/>
      <c r="L120" s="1638"/>
      <c r="M120" s="1638"/>
      <c r="N120" s="1638"/>
      <c r="O120" s="1638"/>
    </row>
    <row r="121" spans="1:15" ht="15.75">
      <c r="A121" s="1657">
        <f t="shared" si="15"/>
        <v>62</v>
      </c>
      <c r="B121" s="609"/>
      <c r="C121" s="188"/>
      <c r="D121" s="188"/>
      <c r="E121" s="188"/>
      <c r="F121" s="188"/>
      <c r="G121" s="188"/>
      <c r="H121" s="1661">
        <f t="shared" si="14"/>
        <v>0</v>
      </c>
      <c r="I121" s="1638"/>
      <c r="J121" s="1638"/>
      <c r="K121" s="1638"/>
      <c r="L121" s="1638"/>
      <c r="M121" s="1638"/>
      <c r="N121" s="1638"/>
      <c r="O121" s="1638"/>
    </row>
    <row r="122" spans="1:15">
      <c r="A122" s="1657">
        <f t="shared" si="15"/>
        <v>63</v>
      </c>
      <c r="B122" s="186"/>
      <c r="C122" s="186"/>
      <c r="D122" s="627"/>
      <c r="E122" s="186"/>
      <c r="F122" s="186"/>
      <c r="G122" s="186"/>
      <c r="H122" s="1661">
        <f t="shared" si="14"/>
        <v>0</v>
      </c>
      <c r="I122" s="1638"/>
      <c r="J122" s="1638"/>
      <c r="K122" s="1638"/>
      <c r="L122" s="1638"/>
      <c r="M122" s="1638"/>
      <c r="N122" s="1638"/>
      <c r="O122" s="1638"/>
    </row>
    <row r="123" spans="1:15">
      <c r="A123" s="1657">
        <f t="shared" si="15"/>
        <v>64</v>
      </c>
      <c r="B123" s="186"/>
      <c r="C123" s="186"/>
      <c r="D123" s="627"/>
      <c r="E123" s="186"/>
      <c r="F123" s="186"/>
      <c r="G123" s="186"/>
      <c r="H123" s="1661">
        <f t="shared" si="14"/>
        <v>0</v>
      </c>
      <c r="I123" s="1638"/>
      <c r="J123" s="1638"/>
      <c r="K123" s="1638"/>
      <c r="L123" s="1638"/>
      <c r="M123" s="1638"/>
      <c r="N123" s="1638"/>
      <c r="O123" s="1638"/>
    </row>
    <row r="124" spans="1:15">
      <c r="A124" s="1657">
        <f t="shared" si="15"/>
        <v>65</v>
      </c>
      <c r="B124" s="1656" t="s">
        <v>1919</v>
      </c>
      <c r="C124" s="186"/>
      <c r="D124" s="1682" t="s">
        <v>1565</v>
      </c>
      <c r="E124" s="186"/>
      <c r="F124" s="186"/>
      <c r="G124" s="186"/>
      <c r="H124" s="1661">
        <f t="shared" si="14"/>
        <v>0</v>
      </c>
      <c r="I124" s="1638"/>
      <c r="J124" s="1638"/>
      <c r="K124" s="1638"/>
      <c r="L124" s="1638"/>
      <c r="M124" s="1638"/>
      <c r="N124" s="1638"/>
      <c r="O124" s="1638"/>
    </row>
    <row r="125" spans="1:15" ht="15.75">
      <c r="A125" s="1657">
        <f t="shared" si="15"/>
        <v>66</v>
      </c>
      <c r="B125" s="1662" t="s">
        <v>47</v>
      </c>
      <c r="C125" s="1666">
        <f>SUM(C119:C124)</f>
        <v>0</v>
      </c>
      <c r="D125" s="1511"/>
      <c r="E125" s="1666">
        <f>SUM(E119:E124)</f>
        <v>0</v>
      </c>
      <c r="F125" s="1666">
        <f>SUM(F119:F124)</f>
        <v>0</v>
      </c>
      <c r="G125" s="1666">
        <f>SUM(G119:G124)</f>
        <v>0</v>
      </c>
      <c r="H125" s="1667">
        <f>SUM(H119:H124)</f>
        <v>0</v>
      </c>
      <c r="I125" s="1638"/>
      <c r="J125" s="1638"/>
      <c r="K125" s="1638"/>
      <c r="L125" s="1638"/>
      <c r="M125" s="1638"/>
      <c r="N125" s="1638"/>
      <c r="O125" s="1638"/>
    </row>
    <row r="126" spans="1:15" ht="15.75">
      <c r="A126" s="1657"/>
      <c r="B126" s="1513"/>
      <c r="C126" s="1650"/>
      <c r="D126" s="1656"/>
      <c r="E126" s="1650"/>
      <c r="F126" s="1650"/>
      <c r="G126" s="1650"/>
      <c r="H126" s="1659"/>
      <c r="I126" s="1638"/>
      <c r="J126" s="1638"/>
      <c r="K126" s="1638"/>
      <c r="L126" s="1638"/>
      <c r="M126" s="1638"/>
      <c r="N126" s="1638"/>
      <c r="O126" s="1638"/>
    </row>
    <row r="127" spans="1:15" ht="15.75">
      <c r="A127" s="1657"/>
      <c r="B127" s="1513"/>
      <c r="C127" s="1656"/>
      <c r="D127" s="1656"/>
      <c r="E127" s="1656"/>
      <c r="F127" s="1656"/>
      <c r="G127" s="1656"/>
      <c r="H127" s="1404"/>
      <c r="I127" s="1638"/>
      <c r="J127" s="1638"/>
      <c r="K127" s="1638"/>
      <c r="L127" s="1638"/>
      <c r="M127" s="1638"/>
      <c r="N127" s="1638"/>
      <c r="O127" s="1638"/>
    </row>
    <row r="128" spans="1:15" ht="15.75">
      <c r="A128" s="1657"/>
      <c r="B128" s="1513" t="s">
        <v>818</v>
      </c>
      <c r="C128" s="283"/>
      <c r="D128" s="1682"/>
      <c r="E128" s="283"/>
      <c r="F128" s="1514"/>
      <c r="G128" s="1514"/>
      <c r="H128" s="1660">
        <f t="shared" ref="H128:H134" si="16">C128+E128-F128+G128</f>
        <v>0</v>
      </c>
      <c r="I128" s="1638"/>
      <c r="J128" s="1638"/>
      <c r="K128" s="1638"/>
      <c r="L128" s="1638"/>
      <c r="M128" s="1638"/>
      <c r="N128" s="1638"/>
      <c r="O128" s="1638"/>
    </row>
    <row r="129" spans="1:17" ht="15.75">
      <c r="A129" s="1657">
        <f>A125+1</f>
        <v>67</v>
      </c>
      <c r="B129" s="1633"/>
      <c r="C129" s="1512">
        <v>-74812285</v>
      </c>
      <c r="D129" s="1511">
        <v>7450</v>
      </c>
      <c r="E129" s="188"/>
      <c r="F129" s="285"/>
      <c r="G129" s="1085">
        <v>-13286591</v>
      </c>
      <c r="H129" s="1661">
        <f>C129+E129-F129+G129</f>
        <v>-88098876</v>
      </c>
      <c r="I129" s="1638"/>
      <c r="J129" s="1691"/>
      <c r="K129" s="1691"/>
      <c r="L129" s="1691"/>
      <c r="M129" s="1691"/>
      <c r="N129" s="1691"/>
      <c r="O129" s="1691"/>
      <c r="P129" s="1866"/>
      <c r="Q129" s="1866"/>
    </row>
    <row r="130" spans="1:17" ht="15.75">
      <c r="A130" s="1657">
        <f t="shared" ref="A130:A137" si="17">A129+1</f>
        <v>68</v>
      </c>
      <c r="B130" s="1634"/>
      <c r="C130" s="1512"/>
      <c r="D130" s="1511"/>
      <c r="E130" s="188"/>
      <c r="F130" s="285"/>
      <c r="G130" s="285"/>
      <c r="H130" s="1661">
        <f t="shared" si="16"/>
        <v>0</v>
      </c>
      <c r="I130" s="1638"/>
      <c r="J130" s="1638"/>
      <c r="K130" s="1638"/>
      <c r="L130" s="1638"/>
      <c r="M130" s="1638"/>
      <c r="N130" s="1638"/>
      <c r="O130" s="1638"/>
    </row>
    <row r="131" spans="1:17" ht="15.75">
      <c r="A131" s="1657">
        <f t="shared" si="17"/>
        <v>69</v>
      </c>
      <c r="B131" s="1688"/>
      <c r="C131" s="1512"/>
      <c r="D131" s="1511"/>
      <c r="E131" s="188"/>
      <c r="F131" s="285"/>
      <c r="G131" s="285"/>
      <c r="H131" s="1661">
        <f t="shared" si="16"/>
        <v>0</v>
      </c>
      <c r="I131" s="1638"/>
      <c r="J131" s="1689"/>
      <c r="K131" s="1638"/>
      <c r="L131" s="1638"/>
      <c r="M131" s="1638"/>
      <c r="N131" s="1638"/>
      <c r="O131" s="1638"/>
    </row>
    <row r="132" spans="1:17" ht="15.75">
      <c r="A132" s="1657">
        <f t="shared" si="17"/>
        <v>70</v>
      </c>
      <c r="B132" s="1637"/>
      <c r="C132" s="1512"/>
      <c r="D132" s="1511"/>
      <c r="E132" s="188"/>
      <c r="F132" s="285"/>
      <c r="G132" s="285"/>
      <c r="H132" s="1661">
        <f t="shared" si="16"/>
        <v>0</v>
      </c>
      <c r="I132" s="1638"/>
      <c r="J132" s="1638"/>
      <c r="K132" s="1638"/>
      <c r="L132" s="1638"/>
      <c r="M132" s="1638"/>
      <c r="N132" s="1638"/>
      <c r="O132" s="1638"/>
    </row>
    <row r="133" spans="1:17" ht="15.75">
      <c r="A133" s="1657">
        <f>A132+1</f>
        <v>71</v>
      </c>
      <c r="B133" s="1863"/>
      <c r="C133" s="188"/>
      <c r="D133" s="627"/>
      <c r="E133" s="188"/>
      <c r="F133" s="285"/>
      <c r="G133" s="285"/>
      <c r="H133" s="1661">
        <f t="shared" si="16"/>
        <v>0</v>
      </c>
      <c r="I133" s="1638"/>
      <c r="J133" s="1638"/>
      <c r="K133" s="1638"/>
      <c r="L133" s="1638"/>
      <c r="M133" s="1638"/>
      <c r="N133" s="1638"/>
      <c r="O133" s="1638"/>
    </row>
    <row r="134" spans="1:17">
      <c r="A134" s="1657">
        <f>A133+1</f>
        <v>72</v>
      </c>
      <c r="B134" s="1656" t="s">
        <v>1919</v>
      </c>
      <c r="C134" s="186">
        <v>0</v>
      </c>
      <c r="D134" s="634" t="s">
        <v>1565</v>
      </c>
      <c r="E134" s="186"/>
      <c r="F134" s="512"/>
      <c r="G134" s="512"/>
      <c r="H134" s="1661">
        <f t="shared" si="16"/>
        <v>0</v>
      </c>
      <c r="I134" s="1638"/>
      <c r="J134" s="1638"/>
      <c r="K134" s="1638"/>
      <c r="L134" s="1638"/>
      <c r="M134" s="1638"/>
      <c r="N134" s="1638"/>
      <c r="O134" s="1638"/>
    </row>
    <row r="135" spans="1:17" ht="15.75">
      <c r="A135" s="1657">
        <f t="shared" si="17"/>
        <v>73</v>
      </c>
      <c r="B135" s="1662" t="s">
        <v>47</v>
      </c>
      <c r="C135" s="1666">
        <f>SUM(C128:C134)</f>
        <v>-74812285</v>
      </c>
      <c r="D135" s="1656"/>
      <c r="E135" s="1666">
        <f>SUM(E128:E134)</f>
        <v>0</v>
      </c>
      <c r="F135" s="1666">
        <f>SUM(F128:F134)</f>
        <v>0</v>
      </c>
      <c r="G135" s="1666">
        <f>SUM(G128:G134)</f>
        <v>-13286591</v>
      </c>
      <c r="H135" s="1667">
        <f>SUM(H128:H134)</f>
        <v>-88098876</v>
      </c>
      <c r="I135" s="1638" t="s">
        <v>3427</v>
      </c>
      <c r="J135" s="1665"/>
      <c r="K135" s="1638"/>
      <c r="L135" s="1638"/>
      <c r="M135" s="1638"/>
      <c r="N135" s="1638"/>
      <c r="O135" s="1638"/>
    </row>
    <row r="136" spans="1:17" ht="15.75">
      <c r="A136" s="1657">
        <f t="shared" si="17"/>
        <v>74</v>
      </c>
      <c r="B136" s="1513" t="s">
        <v>819</v>
      </c>
      <c r="C136" s="1666">
        <f>C116+C135</f>
        <v>-74812285</v>
      </c>
      <c r="D136" s="1656"/>
      <c r="E136" s="1666">
        <f>E116+E135</f>
        <v>0</v>
      </c>
      <c r="F136" s="1666">
        <f>F116+F135</f>
        <v>0</v>
      </c>
      <c r="G136" s="1666">
        <f>G116+G135</f>
        <v>-13286591</v>
      </c>
      <c r="H136" s="1667">
        <f>H116+H135</f>
        <v>-88098876</v>
      </c>
      <c r="I136" s="1638"/>
      <c r="J136" s="1638"/>
      <c r="K136" s="1638"/>
      <c r="L136" s="1638"/>
      <c r="M136" s="1638"/>
      <c r="N136" s="1638"/>
      <c r="O136" s="1638"/>
    </row>
    <row r="137" spans="1:17">
      <c r="A137" s="1657">
        <f t="shared" si="17"/>
        <v>75</v>
      </c>
      <c r="B137" s="1656"/>
      <c r="C137" s="1656"/>
      <c r="D137" s="1511"/>
      <c r="E137" s="1656"/>
      <c r="F137" s="1656"/>
      <c r="G137" s="1656"/>
      <c r="H137" s="1661"/>
      <c r="I137" s="1638"/>
      <c r="J137" s="1638"/>
      <c r="K137" s="1638"/>
      <c r="L137" s="1638"/>
      <c r="M137" s="1638"/>
      <c r="N137" s="1638"/>
      <c r="O137" s="1638"/>
    </row>
    <row r="138" spans="1:17" ht="15.75">
      <c r="A138" s="1657"/>
      <c r="B138" s="1513" t="s">
        <v>820</v>
      </c>
      <c r="C138" s="1656"/>
      <c r="D138" s="1656"/>
      <c r="E138" s="1656"/>
      <c r="F138" s="1656"/>
      <c r="G138" s="1656"/>
      <c r="H138" s="1404"/>
      <c r="I138" s="1638"/>
      <c r="J138" s="1638"/>
      <c r="K138" s="1638"/>
      <c r="L138" s="1638"/>
      <c r="M138" s="1638"/>
      <c r="N138" s="1638"/>
      <c r="O138" s="1638"/>
    </row>
    <row r="139" spans="1:17">
      <c r="A139" s="1657">
        <f>A137+1</f>
        <v>76</v>
      </c>
      <c r="B139" s="186"/>
      <c r="C139" s="1297">
        <v>0</v>
      </c>
      <c r="D139" s="186"/>
      <c r="E139" s="283"/>
      <c r="F139" s="283"/>
      <c r="G139" s="283"/>
      <c r="H139" s="1660">
        <f>C139+E139-F139+G139</f>
        <v>0</v>
      </c>
      <c r="I139" s="1638"/>
      <c r="J139" s="1638"/>
      <c r="K139" s="1638"/>
      <c r="L139" s="1638"/>
      <c r="M139" s="1638"/>
      <c r="N139" s="1638"/>
      <c r="O139" s="1638"/>
    </row>
    <row r="140" spans="1:17">
      <c r="A140" s="1657">
        <f>A139+1</f>
        <v>77</v>
      </c>
      <c r="B140" s="186"/>
      <c r="C140" s="1297">
        <v>0</v>
      </c>
      <c r="D140" s="186"/>
      <c r="E140" s="186"/>
      <c r="F140" s="186"/>
      <c r="G140" s="186"/>
      <c r="H140" s="1661">
        <f>C140+E140-F140+G140</f>
        <v>0</v>
      </c>
      <c r="I140" s="1638"/>
      <c r="J140" s="1638"/>
      <c r="K140" s="1638"/>
      <c r="L140" s="1638"/>
      <c r="M140" s="1638"/>
      <c r="N140" s="1638"/>
      <c r="O140" s="1638"/>
    </row>
    <row r="141" spans="1:17">
      <c r="A141" s="1657">
        <f>A140+1</f>
        <v>78</v>
      </c>
      <c r="B141" s="186"/>
      <c r="C141" s="1297">
        <v>0</v>
      </c>
      <c r="D141" s="186"/>
      <c r="E141" s="186"/>
      <c r="F141" s="186"/>
      <c r="G141" s="186"/>
      <c r="H141" s="1661">
        <f>C141+E141-F141+G141</f>
        <v>0</v>
      </c>
      <c r="I141" s="1638"/>
      <c r="J141" s="1638"/>
      <c r="K141" s="1638"/>
      <c r="L141" s="1638"/>
      <c r="M141" s="1638"/>
      <c r="N141" s="1638"/>
      <c r="O141" s="1638"/>
    </row>
    <row r="142" spans="1:17">
      <c r="A142" s="1657">
        <f>A141+1</f>
        <v>79</v>
      </c>
      <c r="B142" s="186"/>
      <c r="C142" s="1297">
        <v>0</v>
      </c>
      <c r="D142" s="186"/>
      <c r="E142" s="186"/>
      <c r="F142" s="186"/>
      <c r="G142" s="186"/>
      <c r="H142" s="1661">
        <f>C142+E142-F142+G142</f>
        <v>0</v>
      </c>
      <c r="I142" s="1638"/>
      <c r="J142" s="1638"/>
      <c r="K142" s="1638"/>
      <c r="L142" s="1638"/>
      <c r="M142" s="1638"/>
      <c r="N142" s="1638"/>
      <c r="O142" s="1638"/>
    </row>
    <row r="143" spans="1:17">
      <c r="A143" s="1657">
        <f>A142+1</f>
        <v>80</v>
      </c>
      <c r="B143" s="186"/>
      <c r="C143" s="1297">
        <v>0</v>
      </c>
      <c r="D143" s="186"/>
      <c r="E143" s="186"/>
      <c r="F143" s="186"/>
      <c r="G143" s="186"/>
      <c r="H143" s="1661">
        <f>C143+E143-F143+G143</f>
        <v>0</v>
      </c>
      <c r="I143" s="1638"/>
      <c r="J143" s="1638"/>
      <c r="K143" s="1638"/>
      <c r="L143" s="1638"/>
      <c r="M143" s="1638"/>
      <c r="N143" s="1638"/>
      <c r="O143" s="1638"/>
    </row>
    <row r="144" spans="1:17" ht="16.5" thickBot="1">
      <c r="A144" s="1669">
        <f>A143+1</f>
        <v>81</v>
      </c>
      <c r="B144" s="1670" t="s">
        <v>47</v>
      </c>
      <c r="C144" s="1671">
        <f>SUM(C139:C143)</f>
        <v>0</v>
      </c>
      <c r="D144" s="1690" t="s">
        <v>1534</v>
      </c>
      <c r="E144" s="1671">
        <f>SUM(E139:E143)</f>
        <v>0</v>
      </c>
      <c r="F144" s="1671">
        <f>SUM(F139:F143)</f>
        <v>0</v>
      </c>
      <c r="G144" s="1671">
        <f>SUM(G139:G143)</f>
        <v>0</v>
      </c>
      <c r="H144" s="1673">
        <f>SUM(H139:H143)</f>
        <v>0</v>
      </c>
      <c r="I144" s="1638"/>
      <c r="J144" s="1638"/>
      <c r="K144" s="1638"/>
      <c r="L144" s="1638"/>
      <c r="M144" s="1638"/>
      <c r="N144" s="1638"/>
      <c r="O144" s="1638"/>
    </row>
    <row r="145" spans="1:15">
      <c r="A145" s="1638"/>
      <c r="B145" s="1638"/>
      <c r="C145" s="1638"/>
      <c r="D145" s="1638"/>
      <c r="E145" s="1638"/>
      <c r="F145" s="1638"/>
      <c r="G145" s="1638"/>
      <c r="H145" s="1685" t="s">
        <v>2390</v>
      </c>
      <c r="I145" s="1638"/>
      <c r="J145" s="1638"/>
      <c r="K145" s="1638"/>
      <c r="L145" s="1638"/>
      <c r="M145" s="1638"/>
      <c r="N145" s="1638"/>
      <c r="O145" s="1638"/>
    </row>
    <row r="146" spans="1:15">
      <c r="A146" s="1638"/>
      <c r="B146" s="1645"/>
      <c r="C146" s="1645"/>
      <c r="D146" s="1674"/>
      <c r="E146" s="1645"/>
      <c r="F146" s="1645"/>
      <c r="G146" s="1645"/>
      <c r="H146" s="1645"/>
      <c r="I146" s="1638"/>
      <c r="J146" s="1638"/>
      <c r="K146" s="1638"/>
      <c r="L146" s="1638"/>
      <c r="M146" s="1638"/>
      <c r="N146" s="1638"/>
      <c r="O146" s="1638"/>
    </row>
    <row r="147" spans="1:15">
      <c r="A147" s="1676">
        <v>41</v>
      </c>
      <c r="B147" s="1676"/>
      <c r="C147" s="1676"/>
      <c r="D147" s="1677"/>
      <c r="E147" s="1676"/>
      <c r="F147" s="1676"/>
      <c r="G147" s="1676"/>
      <c r="H147" s="1676"/>
      <c r="I147" s="1638"/>
      <c r="J147" s="1638"/>
      <c r="K147" s="1638"/>
      <c r="L147" s="1638"/>
      <c r="M147" s="1638"/>
      <c r="N147" s="1638"/>
      <c r="O147" s="1638"/>
    </row>
    <row r="148" spans="1:15">
      <c r="A148" s="1638"/>
      <c r="B148" s="1691"/>
      <c r="C148" s="1691"/>
      <c r="D148" s="1691"/>
      <c r="E148" s="1691"/>
      <c r="F148" s="1691"/>
      <c r="G148" s="1691"/>
    </row>
    <row r="149" spans="1:15">
      <c r="A149" s="1638"/>
      <c r="B149" s="1638"/>
      <c r="C149" s="1691"/>
      <c r="D149" s="1691"/>
      <c r="E149" s="1691"/>
      <c r="F149" s="1638"/>
      <c r="G149" s="1638"/>
    </row>
    <row r="150" spans="1:15">
      <c r="A150" s="1638"/>
      <c r="B150" s="1638"/>
      <c r="C150" s="1638"/>
      <c r="D150" s="1638"/>
      <c r="E150" s="1638"/>
      <c r="F150" s="1638"/>
      <c r="G150" s="1638"/>
    </row>
    <row r="151" spans="1:15">
      <c r="A151" s="1638"/>
      <c r="B151" s="1638"/>
      <c r="C151" s="1638"/>
      <c r="D151" s="1638"/>
      <c r="E151" s="1638"/>
      <c r="F151" s="1638"/>
      <c r="G151" s="1638"/>
    </row>
    <row r="152" spans="1:15">
      <c r="A152" s="1638"/>
      <c r="B152" s="1638"/>
      <c r="C152" s="1638"/>
      <c r="D152" s="1638"/>
      <c r="E152" s="1638"/>
      <c r="F152" s="1638"/>
      <c r="G152" s="1638"/>
    </row>
    <row r="153" spans="1:15">
      <c r="A153" s="1638"/>
      <c r="B153" s="1638"/>
      <c r="C153" s="1638"/>
      <c r="D153" s="1638"/>
      <c r="E153" s="1638"/>
      <c r="F153" s="1638"/>
      <c r="G153" s="1638"/>
    </row>
    <row r="154" spans="1:15">
      <c r="A154" s="1638"/>
      <c r="B154" s="1638"/>
      <c r="C154" s="1638"/>
      <c r="D154" s="1638"/>
      <c r="E154" s="1638"/>
      <c r="F154" s="1638"/>
      <c r="G154" s="1638"/>
    </row>
    <row r="155" spans="1:15">
      <c r="A155" s="1638"/>
      <c r="B155" s="1638"/>
      <c r="C155" s="1638"/>
      <c r="D155" s="1638"/>
      <c r="E155" s="1638"/>
      <c r="F155" s="1638"/>
      <c r="G155" s="1638"/>
    </row>
    <row r="156" spans="1:15">
      <c r="A156" s="1638"/>
      <c r="B156" s="1638"/>
      <c r="C156" s="1638"/>
      <c r="D156" s="1638"/>
      <c r="E156" s="1638"/>
      <c r="F156" s="1638"/>
    </row>
    <row r="157" spans="1:15">
      <c r="A157" s="1638"/>
      <c r="B157" s="1638"/>
      <c r="C157" s="1638"/>
      <c r="D157" s="1638"/>
      <c r="E157" s="1638"/>
      <c r="F157" s="1638"/>
      <c r="G157" s="1638"/>
    </row>
    <row r="158" spans="1:15">
      <c r="A158" s="1638"/>
      <c r="B158" s="1638"/>
      <c r="C158" s="1638"/>
      <c r="D158" s="1638"/>
      <c r="E158" s="1638"/>
      <c r="F158" s="1638"/>
      <c r="G158" s="1638"/>
    </row>
    <row r="159" spans="1:15">
      <c r="A159" s="1638"/>
      <c r="B159" s="1638"/>
      <c r="C159" s="1638"/>
      <c r="D159" s="1638"/>
      <c r="E159" s="1638"/>
      <c r="F159" s="1638"/>
      <c r="G159" s="1638"/>
    </row>
    <row r="160" spans="1:15">
      <c r="A160" s="1638"/>
      <c r="B160" s="1638"/>
      <c r="C160" s="1638"/>
      <c r="D160" s="1638"/>
      <c r="E160" s="1638"/>
      <c r="F160" s="1638"/>
      <c r="G160" s="1638"/>
    </row>
    <row r="161" spans="1:7">
      <c r="A161" s="1638"/>
      <c r="B161" s="1638"/>
      <c r="C161" s="1638"/>
      <c r="D161" s="1638"/>
      <c r="E161" s="1638"/>
      <c r="F161" s="1638"/>
      <c r="G161" s="1638"/>
    </row>
    <row r="162" spans="1:7">
      <c r="A162" s="1638"/>
      <c r="B162" s="1638"/>
      <c r="C162" s="1638"/>
      <c r="D162" s="1638"/>
      <c r="E162" s="1638"/>
      <c r="F162" s="1638"/>
      <c r="G162" s="1638"/>
    </row>
    <row r="163" spans="1:7">
      <c r="A163" s="1638"/>
      <c r="B163" s="1638"/>
      <c r="C163" s="1638"/>
      <c r="D163" s="1638"/>
      <c r="E163" s="1638"/>
      <c r="F163" s="1638"/>
      <c r="G163" s="1638"/>
    </row>
    <row r="164" spans="1:7">
      <c r="A164" s="1638"/>
      <c r="B164" s="1638"/>
      <c r="C164" s="1638"/>
      <c r="D164" s="1638"/>
      <c r="E164" s="1638"/>
      <c r="F164" s="1638"/>
      <c r="G164" s="1638"/>
    </row>
  </sheetData>
  <printOptions horizontalCentered="1" verticalCentered="1"/>
  <pageMargins left="0.5" right="0.5" top="0.5" bottom="0.5" header="0" footer="0"/>
  <pageSetup scale="65" fitToHeight="3" orientation="landscape" r:id="rId1"/>
  <headerFooter alignWithMargins="0"/>
  <rowBreaks count="1" manualBreakCount="1">
    <brk id="54" max="16383"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67"/>
  <sheetViews>
    <sheetView topLeftCell="E13" zoomScale="75" zoomScaleNormal="75" workbookViewId="0">
      <selection activeCell="F56" sqref="F56:M63"/>
    </sheetView>
  </sheetViews>
  <sheetFormatPr defaultColWidth="9.77734375" defaultRowHeight="15"/>
  <cols>
    <col min="1" max="1" width="7.77734375" customWidth="1"/>
    <col min="2" max="2" width="60.77734375" customWidth="1"/>
    <col min="3" max="3" width="12.77734375" customWidth="1"/>
    <col min="4" max="4" width="14" bestFit="1" customWidth="1"/>
    <col min="5" max="5" width="12.77734375" customWidth="1"/>
    <col min="6" max="6" width="15.77734375" customWidth="1"/>
    <col min="7" max="7" width="16.77734375" customWidth="1"/>
    <col min="8" max="8" width="15.77734375" customWidth="1"/>
    <col min="9" max="9" width="7.77734375" customWidth="1"/>
    <col min="10" max="10" width="12.77734375" customWidth="1"/>
    <col min="11" max="11" width="19.77734375" customWidth="1"/>
    <col min="12" max="12" width="14.77734375" customWidth="1"/>
    <col min="13" max="13" width="19.77734375" customWidth="1"/>
    <col min="14" max="14" width="14.77734375" customWidth="1"/>
    <col min="15" max="15" width="20.77734375" customWidth="1"/>
    <col min="16" max="16" width="14.77734375" customWidth="1"/>
    <col min="17" max="17" width="29.88671875" customWidth="1"/>
  </cols>
  <sheetData>
    <row r="1" spans="1:256" ht="18.75" thickBot="1">
      <c r="A1" s="5" t="str">
        <f>+CONAMEDATE6</f>
        <v>Annual Report of VERIZON NEW YORK INC.                                                                                                       For the period ending DECEMBER 31, 2017</v>
      </c>
      <c r="B1" s="5"/>
      <c r="C1" s="5"/>
      <c r="D1" s="5"/>
      <c r="E1" s="5"/>
      <c r="F1" s="5"/>
      <c r="G1" s="16"/>
      <c r="H1" s="5"/>
      <c r="I1" s="5" t="str">
        <f>+CONAMEDATE6</f>
        <v>Annual Report of VERIZON NEW YORK INC.                                                                                                       For the period ending DECEMBER 31, 2017</v>
      </c>
      <c r="J1" s="5"/>
      <c r="K1" s="5"/>
      <c r="L1" s="5"/>
      <c r="M1" s="5"/>
      <c r="N1" s="5"/>
      <c r="O1" s="5"/>
      <c r="P1" s="16"/>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row>
    <row r="2" spans="1:256" ht="18">
      <c r="A2" s="641"/>
      <c r="B2" s="642"/>
      <c r="C2" s="642" t="s">
        <v>711</v>
      </c>
      <c r="D2" s="642" t="s">
        <v>711</v>
      </c>
      <c r="E2" s="642" t="s">
        <v>711</v>
      </c>
      <c r="F2" s="642" t="s">
        <v>711</v>
      </c>
      <c r="G2" s="642" t="s">
        <v>711</v>
      </c>
      <c r="H2" s="1019"/>
      <c r="I2" s="641"/>
      <c r="J2" s="642"/>
      <c r="K2" s="642"/>
      <c r="L2" s="642"/>
      <c r="M2" s="642" t="s">
        <v>711</v>
      </c>
      <c r="N2" s="642" t="s">
        <v>588</v>
      </c>
      <c r="O2" s="642" t="s">
        <v>711</v>
      </c>
      <c r="P2" s="642" t="s">
        <v>711</v>
      </c>
      <c r="Q2" s="643" t="s">
        <v>711</v>
      </c>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row>
    <row r="3" spans="1:256" ht="18">
      <c r="A3" s="644"/>
      <c r="B3" s="645" t="s">
        <v>589</v>
      </c>
      <c r="C3" s="646"/>
      <c r="D3" s="646"/>
      <c r="E3" s="646"/>
      <c r="F3" s="646"/>
      <c r="G3" s="646"/>
      <c r="H3" s="647"/>
      <c r="I3" s="648"/>
      <c r="J3" s="645" t="s">
        <v>589</v>
      </c>
      <c r="K3" s="646"/>
      <c r="L3" s="646"/>
      <c r="M3" s="646"/>
      <c r="N3" s="646"/>
      <c r="O3" s="646"/>
      <c r="P3" s="646"/>
      <c r="Q3" s="647"/>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row>
    <row r="4" spans="1:256" ht="18">
      <c r="A4" s="115"/>
      <c r="B4" s="5"/>
      <c r="C4" s="649"/>
      <c r="D4" s="649"/>
      <c r="E4" s="649"/>
      <c r="F4" s="649"/>
      <c r="G4" s="649"/>
      <c r="H4" s="650"/>
      <c r="I4" s="115"/>
      <c r="J4" s="5"/>
      <c r="K4" s="649"/>
      <c r="L4" s="649"/>
      <c r="M4" s="649"/>
      <c r="N4" s="649"/>
      <c r="O4" s="649"/>
      <c r="P4" s="649"/>
      <c r="Q4" s="650"/>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row>
    <row r="5" spans="1:256" ht="18">
      <c r="A5" s="651" t="s">
        <v>1870</v>
      </c>
      <c r="B5" s="649" t="s">
        <v>590</v>
      </c>
      <c r="C5" s="649"/>
      <c r="D5" s="649"/>
      <c r="E5" s="649"/>
      <c r="F5" s="649"/>
      <c r="G5" s="649"/>
      <c r="H5" s="650"/>
      <c r="I5" s="651" t="s">
        <v>1870</v>
      </c>
      <c r="J5" s="649" t="s">
        <v>590</v>
      </c>
      <c r="K5" s="649"/>
      <c r="L5" s="649"/>
      <c r="M5" s="649"/>
      <c r="N5" s="649"/>
      <c r="O5" s="649"/>
      <c r="P5" s="649"/>
      <c r="Q5" s="650"/>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row>
    <row r="6" spans="1:256" ht="18">
      <c r="A6" s="1020"/>
      <c r="B6" s="1021" t="s">
        <v>2594</v>
      </c>
      <c r="C6" s="1021"/>
      <c r="D6" s="1021"/>
      <c r="E6" s="1021"/>
      <c r="F6" s="1021"/>
      <c r="G6" s="1021"/>
      <c r="H6" s="1022"/>
      <c r="I6" s="1020"/>
      <c r="J6" s="1021" t="s">
        <v>2594</v>
      </c>
      <c r="K6" s="1021"/>
      <c r="L6" s="1021"/>
      <c r="M6" s="1021"/>
      <c r="N6" s="1021"/>
      <c r="O6" s="1021"/>
      <c r="P6" s="1021"/>
      <c r="Q6" s="1022"/>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row>
    <row r="7" spans="1:256" ht="18">
      <c r="A7" s="651" t="s">
        <v>1884</v>
      </c>
      <c r="B7" s="649" t="s">
        <v>591</v>
      </c>
      <c r="C7" s="649"/>
      <c r="D7" s="649"/>
      <c r="E7" s="649"/>
      <c r="F7" s="649"/>
      <c r="G7" s="649"/>
      <c r="H7" s="650"/>
      <c r="I7" s="651" t="s">
        <v>1884</v>
      </c>
      <c r="J7" s="649" t="s">
        <v>591</v>
      </c>
      <c r="K7" s="649"/>
      <c r="L7" s="649"/>
      <c r="M7" s="649"/>
      <c r="N7" s="649"/>
      <c r="O7" s="649"/>
      <c r="P7" s="649"/>
      <c r="Q7" s="650"/>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row>
    <row r="8" spans="1:256" ht="18">
      <c r="A8" s="651" t="s">
        <v>1233</v>
      </c>
      <c r="B8" s="649" t="s">
        <v>592</v>
      </c>
      <c r="C8" s="649"/>
      <c r="D8" s="649"/>
      <c r="E8" s="649"/>
      <c r="F8" s="649"/>
      <c r="G8" s="649"/>
      <c r="H8" s="650"/>
      <c r="I8" s="651" t="s">
        <v>1233</v>
      </c>
      <c r="J8" s="649" t="s">
        <v>592</v>
      </c>
      <c r="K8" s="649"/>
      <c r="L8" s="649"/>
      <c r="M8" s="649"/>
      <c r="N8" s="649"/>
      <c r="O8" s="649"/>
      <c r="P8" s="649"/>
      <c r="Q8" s="650"/>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row>
    <row r="9" spans="1:256" ht="18">
      <c r="A9" s="651"/>
      <c r="B9" s="649" t="s">
        <v>593</v>
      </c>
      <c r="C9" s="649"/>
      <c r="D9" s="649"/>
      <c r="E9" s="649"/>
      <c r="F9" s="649"/>
      <c r="G9" s="649"/>
      <c r="H9" s="650"/>
      <c r="I9" s="651"/>
      <c r="J9" s="649" t="s">
        <v>593</v>
      </c>
      <c r="K9" s="649"/>
      <c r="L9" s="649"/>
      <c r="M9" s="649"/>
      <c r="N9" s="649"/>
      <c r="O9" s="649"/>
      <c r="P9" s="649"/>
      <c r="Q9" s="650"/>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row>
    <row r="10" spans="1:256" ht="18">
      <c r="A10" s="651" t="s">
        <v>1253</v>
      </c>
      <c r="B10" s="649" t="s">
        <v>594</v>
      </c>
      <c r="C10" s="649"/>
      <c r="D10" s="649"/>
      <c r="E10" s="649"/>
      <c r="F10" s="649"/>
      <c r="G10" s="649"/>
      <c r="H10" s="650"/>
      <c r="I10" s="651" t="s">
        <v>1253</v>
      </c>
      <c r="J10" s="649" t="s">
        <v>594</v>
      </c>
      <c r="K10" s="649"/>
      <c r="L10" s="649"/>
      <c r="M10" s="649"/>
      <c r="N10" s="649"/>
      <c r="O10" s="649"/>
      <c r="P10" s="649"/>
      <c r="Q10" s="650"/>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row>
    <row r="11" spans="1:256" ht="18">
      <c r="A11" s="651"/>
      <c r="B11" s="649" t="s">
        <v>595</v>
      </c>
      <c r="C11" s="649"/>
      <c r="D11" s="649"/>
      <c r="E11" s="649"/>
      <c r="F11" s="649"/>
      <c r="G11" s="649"/>
      <c r="H11" s="650"/>
      <c r="I11" s="651"/>
      <c r="J11" s="649" t="s">
        <v>595</v>
      </c>
      <c r="K11" s="649"/>
      <c r="L11" s="649"/>
      <c r="M11" s="649"/>
      <c r="N11" s="649"/>
      <c r="O11" s="649"/>
      <c r="P11" s="649"/>
      <c r="Q11" s="650"/>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row>
    <row r="12" spans="1:256" ht="18">
      <c r="A12" s="651" t="s">
        <v>1278</v>
      </c>
      <c r="B12" s="649" t="s">
        <v>596</v>
      </c>
      <c r="C12" s="649"/>
      <c r="D12" s="649"/>
      <c r="E12" s="649"/>
      <c r="F12" s="649"/>
      <c r="G12" s="649"/>
      <c r="H12" s="650"/>
      <c r="I12" s="651" t="s">
        <v>1278</v>
      </c>
      <c r="J12" s="649" t="s">
        <v>596</v>
      </c>
      <c r="K12" s="649"/>
      <c r="L12" s="649"/>
      <c r="M12" s="649"/>
      <c r="N12" s="649"/>
      <c r="O12" s="649"/>
      <c r="P12" s="649"/>
      <c r="Q12" s="650"/>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row>
    <row r="13" spans="1:256" ht="18">
      <c r="A13" s="651"/>
      <c r="B13" s="649" t="s">
        <v>597</v>
      </c>
      <c r="C13" s="649"/>
      <c r="D13" s="649"/>
      <c r="E13" s="649"/>
      <c r="F13" s="649"/>
      <c r="G13" s="649"/>
      <c r="H13" s="650"/>
      <c r="I13" s="651"/>
      <c r="J13" s="649" t="s">
        <v>597</v>
      </c>
      <c r="K13" s="649"/>
      <c r="L13" s="649"/>
      <c r="M13" s="649"/>
      <c r="N13" s="649"/>
      <c r="O13" s="649"/>
      <c r="P13" s="649"/>
      <c r="Q13" s="650"/>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row>
    <row r="14" spans="1:256" ht="18">
      <c r="A14" s="651" t="s">
        <v>1281</v>
      </c>
      <c r="B14" s="649" t="s">
        <v>598</v>
      </c>
      <c r="C14" s="649"/>
      <c r="D14" s="649"/>
      <c r="E14" s="649"/>
      <c r="F14" s="649"/>
      <c r="G14" s="649"/>
      <c r="H14" s="650"/>
      <c r="I14" s="651" t="s">
        <v>1281</v>
      </c>
      <c r="J14" s="649" t="s">
        <v>598</v>
      </c>
      <c r="K14" s="649"/>
      <c r="L14" s="649"/>
      <c r="M14" s="649"/>
      <c r="N14" s="649"/>
      <c r="O14" s="649"/>
      <c r="P14" s="649"/>
      <c r="Q14" s="650"/>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row>
    <row r="15" spans="1:256" ht="18">
      <c r="A15" s="648"/>
      <c r="B15" s="649" t="s">
        <v>599</v>
      </c>
      <c r="C15" s="649"/>
      <c r="D15" s="649"/>
      <c r="E15" s="649"/>
      <c r="F15" s="649"/>
      <c r="G15" s="649"/>
      <c r="H15" s="650"/>
      <c r="I15" s="648"/>
      <c r="J15" s="649" t="s">
        <v>599</v>
      </c>
      <c r="K15" s="649"/>
      <c r="L15" s="649"/>
      <c r="M15" s="649"/>
      <c r="N15" s="649"/>
      <c r="O15" s="649"/>
      <c r="P15" s="649"/>
      <c r="Q15" s="650"/>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row>
    <row r="16" spans="1:256" ht="18">
      <c r="A16" s="648"/>
      <c r="B16" s="649" t="s">
        <v>600</v>
      </c>
      <c r="C16" s="649"/>
      <c r="D16" s="649"/>
      <c r="E16" s="649"/>
      <c r="F16" s="649"/>
      <c r="G16" s="649"/>
      <c r="H16" s="650"/>
      <c r="I16" s="648"/>
      <c r="J16" s="649" t="s">
        <v>600</v>
      </c>
      <c r="K16" s="649"/>
      <c r="L16" s="649"/>
      <c r="M16" s="649"/>
      <c r="N16" s="649"/>
      <c r="O16" s="649"/>
      <c r="P16" s="649"/>
      <c r="Q16" s="650"/>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row>
    <row r="17" spans="1:256" ht="18">
      <c r="A17" s="648"/>
      <c r="B17" s="649" t="s">
        <v>588</v>
      </c>
      <c r="C17" s="649"/>
      <c r="D17" s="649"/>
      <c r="E17" s="649"/>
      <c r="F17" s="649"/>
      <c r="G17" s="649"/>
      <c r="H17" s="650"/>
      <c r="I17" s="648"/>
      <c r="J17" s="649" t="s">
        <v>588</v>
      </c>
      <c r="K17" s="652"/>
      <c r="L17" s="653" t="s">
        <v>601</v>
      </c>
      <c r="M17" s="654"/>
      <c r="N17" s="652"/>
      <c r="O17" s="653" t="s">
        <v>602</v>
      </c>
      <c r="P17" s="654"/>
      <c r="Q17" s="650"/>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row>
    <row r="18" spans="1:256" ht="18">
      <c r="A18" s="648"/>
      <c r="B18" s="649"/>
      <c r="C18" s="649"/>
      <c r="D18" s="649"/>
      <c r="E18" s="649"/>
      <c r="F18" s="649"/>
      <c r="G18" s="649"/>
      <c r="H18" s="650"/>
      <c r="I18" s="648"/>
      <c r="J18" s="649"/>
      <c r="K18" s="655"/>
      <c r="L18" s="656"/>
      <c r="M18" s="657"/>
      <c r="N18" s="655"/>
      <c r="O18" s="656"/>
      <c r="P18" s="657"/>
      <c r="Q18" s="650"/>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row>
    <row r="19" spans="1:256" ht="18">
      <c r="A19" s="658"/>
      <c r="B19" s="659"/>
      <c r="C19" s="660"/>
      <c r="D19" s="659"/>
      <c r="E19" s="660"/>
      <c r="F19" s="661"/>
      <c r="G19" s="660"/>
      <c r="H19" s="662"/>
      <c r="I19" s="658"/>
      <c r="J19" s="659"/>
      <c r="K19" s="663" t="s">
        <v>603</v>
      </c>
      <c r="L19" s="659"/>
      <c r="M19" s="659"/>
      <c r="N19" s="659"/>
      <c r="O19" s="664" t="s">
        <v>711</v>
      </c>
      <c r="P19" s="659" t="s">
        <v>711</v>
      </c>
      <c r="Q19" s="662"/>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row>
    <row r="20" spans="1:256" ht="18">
      <c r="A20" s="665"/>
      <c r="B20" s="666"/>
      <c r="C20" s="667"/>
      <c r="D20" s="666"/>
      <c r="E20" s="667"/>
      <c r="F20" s="668"/>
      <c r="G20" s="667"/>
      <c r="H20" s="669"/>
      <c r="I20" s="665"/>
      <c r="J20" s="666"/>
      <c r="K20" s="666" t="s">
        <v>604</v>
      </c>
      <c r="L20" s="666"/>
      <c r="M20" s="666" t="s">
        <v>605</v>
      </c>
      <c r="N20" s="666" t="s">
        <v>606</v>
      </c>
      <c r="O20" s="670" t="s">
        <v>607</v>
      </c>
      <c r="P20" s="671"/>
      <c r="Q20" s="669" t="s">
        <v>608</v>
      </c>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row>
    <row r="21" spans="1:256" ht="18">
      <c r="A21" s="665" t="s">
        <v>36</v>
      </c>
      <c r="B21" s="666" t="s">
        <v>551</v>
      </c>
      <c r="C21" s="667" t="s">
        <v>609</v>
      </c>
      <c r="D21" s="666" t="s">
        <v>610</v>
      </c>
      <c r="E21" s="667" t="s">
        <v>268</v>
      </c>
      <c r="F21" s="668" t="s">
        <v>269</v>
      </c>
      <c r="G21" s="667" t="s">
        <v>270</v>
      </c>
      <c r="H21" s="669" t="s">
        <v>271</v>
      </c>
      <c r="I21" s="665" t="s">
        <v>36</v>
      </c>
      <c r="J21" s="666" t="s">
        <v>272</v>
      </c>
      <c r="K21" s="666" t="s">
        <v>273</v>
      </c>
      <c r="L21" s="666" t="s">
        <v>274</v>
      </c>
      <c r="M21" s="666" t="s">
        <v>275</v>
      </c>
      <c r="N21" s="666" t="s">
        <v>276</v>
      </c>
      <c r="O21" s="666" t="s">
        <v>277</v>
      </c>
      <c r="P21" s="666"/>
      <c r="Q21" s="672" t="s">
        <v>278</v>
      </c>
      <c r="R21" s="107"/>
      <c r="S21" s="107"/>
      <c r="T21" s="107"/>
      <c r="U21" s="107"/>
      <c r="V21" s="107"/>
      <c r="W21" s="107"/>
      <c r="X21" s="107"/>
      <c r="Y21" s="107"/>
      <c r="Z21" s="107"/>
      <c r="AA21" s="107"/>
      <c r="AB21" s="107"/>
      <c r="AC21" s="107"/>
      <c r="AD21" s="107"/>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row>
    <row r="22" spans="1:256" ht="18">
      <c r="A22" s="665" t="s">
        <v>48</v>
      </c>
      <c r="B22" s="666"/>
      <c r="C22" s="667" t="s">
        <v>610</v>
      </c>
      <c r="D22" s="666" t="s">
        <v>1428</v>
      </c>
      <c r="E22" s="667" t="s">
        <v>279</v>
      </c>
      <c r="F22" s="668" t="s">
        <v>280</v>
      </c>
      <c r="G22" s="667" t="s">
        <v>1402</v>
      </c>
      <c r="H22" s="669" t="s">
        <v>281</v>
      </c>
      <c r="I22" s="665" t="s">
        <v>48</v>
      </c>
      <c r="J22" s="666" t="s">
        <v>282</v>
      </c>
      <c r="K22" s="666" t="s">
        <v>283</v>
      </c>
      <c r="L22" s="666" t="s">
        <v>284</v>
      </c>
      <c r="M22" s="666" t="s">
        <v>285</v>
      </c>
      <c r="N22" s="666" t="s">
        <v>286</v>
      </c>
      <c r="O22" s="666" t="s">
        <v>287</v>
      </c>
      <c r="P22" s="666" t="s">
        <v>288</v>
      </c>
      <c r="Q22" s="672" t="s">
        <v>1407</v>
      </c>
      <c r="R22" s="107"/>
      <c r="S22" s="107"/>
      <c r="T22" s="107"/>
      <c r="U22" s="107"/>
      <c r="V22" s="107"/>
      <c r="W22" s="107"/>
      <c r="X22" s="107"/>
      <c r="Y22" s="107"/>
      <c r="Z22" s="107"/>
      <c r="AA22" s="107"/>
      <c r="AB22" s="107"/>
      <c r="AC22" s="107"/>
      <c r="AD22" s="107"/>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row>
    <row r="23" spans="1:256" ht="18">
      <c r="A23" s="673"/>
      <c r="B23" s="674" t="s">
        <v>289</v>
      </c>
      <c r="C23" s="675" t="s">
        <v>290</v>
      </c>
      <c r="D23" s="674" t="s">
        <v>291</v>
      </c>
      <c r="E23" s="675" t="s">
        <v>292</v>
      </c>
      <c r="F23" s="676" t="s">
        <v>293</v>
      </c>
      <c r="G23" s="675" t="s">
        <v>294</v>
      </c>
      <c r="H23" s="677" t="s">
        <v>295</v>
      </c>
      <c r="I23" s="673"/>
      <c r="J23" s="674" t="s">
        <v>296</v>
      </c>
      <c r="K23" s="674" t="s">
        <v>297</v>
      </c>
      <c r="L23" s="674" t="s">
        <v>298</v>
      </c>
      <c r="M23" s="674" t="s">
        <v>299</v>
      </c>
      <c r="N23" s="674" t="s">
        <v>300</v>
      </c>
      <c r="O23" s="674" t="s">
        <v>301</v>
      </c>
      <c r="P23" s="674" t="s">
        <v>302</v>
      </c>
      <c r="Q23" s="678" t="s">
        <v>303</v>
      </c>
      <c r="R23" s="93"/>
      <c r="S23" s="93"/>
      <c r="T23" s="93"/>
      <c r="U23" s="93"/>
      <c r="V23" s="93"/>
      <c r="W23" s="93"/>
      <c r="X23" s="93"/>
      <c r="Y23" s="93"/>
      <c r="Z23" s="93"/>
      <c r="AA23" s="93"/>
      <c r="AB23" s="93"/>
      <c r="AC23" s="93"/>
      <c r="AD23" s="93"/>
      <c r="AE23" s="65"/>
      <c r="AF23" s="65"/>
      <c r="AG23" s="65"/>
      <c r="AH23" s="65"/>
      <c r="AI23" s="65"/>
      <c r="AJ23" s="65"/>
      <c r="AK23" s="65"/>
      <c r="AL23" s="65"/>
      <c r="AM23" s="65"/>
      <c r="AN23" s="65"/>
      <c r="AO23" s="65"/>
      <c r="AP23" s="65"/>
      <c r="AQ23" s="65"/>
      <c r="AR23" s="65"/>
      <c r="AS23" s="65"/>
      <c r="AT23" s="65"/>
      <c r="AU23" s="65"/>
      <c r="AV23" s="65"/>
      <c r="AW23" s="65"/>
      <c r="AX23" s="65"/>
      <c r="AY23" s="65"/>
      <c r="AZ23" s="65"/>
      <c r="BA23" s="65"/>
      <c r="BB23" s="65"/>
      <c r="BC23" s="65"/>
      <c r="BD23" s="65"/>
      <c r="BE23" s="65"/>
      <c r="BF23" s="65"/>
      <c r="BG23" s="65"/>
      <c r="BH23" s="65"/>
      <c r="BI23" s="65"/>
      <c r="BJ23" s="65"/>
      <c r="BK23" s="65"/>
      <c r="BL23" s="65"/>
      <c r="BM23" s="65"/>
      <c r="BN23" s="65"/>
      <c r="BO23" s="65"/>
      <c r="BP23" s="65"/>
      <c r="BQ23" s="65"/>
      <c r="BR23" s="65"/>
      <c r="BS23" s="65"/>
      <c r="BT23" s="65"/>
      <c r="BU23" s="65"/>
      <c r="BV23" s="65"/>
      <c r="BW23" s="65"/>
      <c r="BX23" s="65"/>
      <c r="BY23" s="65"/>
      <c r="BZ23" s="65"/>
      <c r="CA23" s="65"/>
      <c r="CB23" s="65"/>
      <c r="CC23" s="65"/>
      <c r="CD23" s="65"/>
      <c r="CE23" s="65"/>
      <c r="CF23" s="65"/>
      <c r="CG23" s="65"/>
      <c r="CH23" s="65"/>
      <c r="CI23" s="65"/>
      <c r="CJ23" s="65"/>
      <c r="CK23" s="65"/>
      <c r="CL23" s="65"/>
      <c r="CM23" s="65"/>
      <c r="CN23" s="65"/>
      <c r="CO23" s="65"/>
      <c r="CP23" s="65"/>
      <c r="CQ23" s="65"/>
      <c r="CR23" s="65"/>
      <c r="CS23" s="65"/>
      <c r="CT23" s="65"/>
      <c r="CU23" s="65"/>
      <c r="CV23" s="65"/>
      <c r="CW23" s="65"/>
      <c r="CX23" s="65"/>
      <c r="CY23" s="65"/>
      <c r="CZ23" s="65"/>
      <c r="DA23" s="65"/>
      <c r="DB23" s="65"/>
      <c r="DC23" s="65"/>
      <c r="DD23" s="65"/>
      <c r="DE23" s="65"/>
      <c r="DF23" s="65"/>
      <c r="DG23" s="65"/>
      <c r="DH23" s="65"/>
      <c r="DI23" s="65"/>
      <c r="DJ23" s="65"/>
      <c r="DK23" s="65"/>
      <c r="DL23" s="65"/>
      <c r="DM23" s="65"/>
      <c r="DN23" s="65"/>
      <c r="DO23" s="65"/>
      <c r="DP23" s="65"/>
      <c r="DQ23" s="65"/>
      <c r="DR23" s="65"/>
      <c r="DS23" s="65"/>
      <c r="DT23" s="65"/>
      <c r="DU23" s="65"/>
      <c r="DV23" s="65"/>
      <c r="DW23" s="65"/>
      <c r="DX23" s="65"/>
      <c r="DY23" s="65"/>
      <c r="DZ23" s="65"/>
      <c r="EA23" s="65"/>
      <c r="EB23" s="65"/>
      <c r="EC23" s="65"/>
      <c r="ED23" s="65"/>
      <c r="EE23" s="65"/>
      <c r="EF23" s="65"/>
      <c r="EG23" s="65"/>
      <c r="EH23" s="65"/>
      <c r="EI23" s="65"/>
      <c r="EJ23" s="65"/>
      <c r="EK23" s="65"/>
      <c r="EL23" s="65"/>
      <c r="EM23" s="65"/>
      <c r="EN23" s="65"/>
      <c r="EO23" s="65"/>
      <c r="EP23" s="65"/>
      <c r="EQ23" s="65"/>
      <c r="ER23" s="65"/>
      <c r="ES23" s="65"/>
      <c r="ET23" s="65"/>
      <c r="EU23" s="65"/>
      <c r="EV23" s="65"/>
      <c r="EW23" s="65"/>
      <c r="EX23" s="65"/>
      <c r="EY23" s="65"/>
      <c r="EZ23" s="65"/>
      <c r="FA23" s="65"/>
      <c r="FB23" s="65"/>
      <c r="FC23" s="65"/>
      <c r="FD23" s="65"/>
      <c r="FE23" s="65"/>
      <c r="FF23" s="65"/>
      <c r="FG23" s="65"/>
      <c r="FH23" s="65"/>
      <c r="FI23" s="65"/>
      <c r="FJ23" s="65"/>
      <c r="FK23" s="65"/>
      <c r="FL23" s="65"/>
      <c r="FM23" s="65"/>
      <c r="FN23" s="65"/>
      <c r="FO23" s="65"/>
      <c r="FP23" s="65"/>
      <c r="FQ23" s="65"/>
      <c r="FR23" s="65"/>
      <c r="FS23" s="65"/>
      <c r="FT23" s="65"/>
      <c r="FU23" s="65"/>
      <c r="FV23" s="65"/>
      <c r="FW23" s="65"/>
      <c r="FX23" s="65"/>
      <c r="FY23" s="65"/>
      <c r="FZ23" s="65"/>
      <c r="GA23" s="65"/>
      <c r="GB23" s="65"/>
      <c r="GC23" s="65"/>
      <c r="GD23" s="65"/>
      <c r="GE23" s="65"/>
      <c r="GF23" s="65"/>
      <c r="GG23" s="65"/>
      <c r="GH23" s="65"/>
      <c r="GI23" s="65"/>
      <c r="GJ23" s="65"/>
      <c r="GK23" s="65"/>
      <c r="GL23" s="65"/>
      <c r="GM23" s="65"/>
      <c r="GN23" s="65"/>
      <c r="GO23" s="65"/>
      <c r="GP23" s="65"/>
      <c r="GQ23" s="65"/>
      <c r="GR23" s="65"/>
      <c r="GS23" s="65"/>
      <c r="GT23" s="65"/>
      <c r="GU23" s="65"/>
      <c r="GV23" s="65"/>
      <c r="GW23" s="65"/>
      <c r="GX23" s="65"/>
      <c r="GY23" s="65"/>
      <c r="GZ23" s="65"/>
      <c r="HA23" s="65"/>
      <c r="HB23" s="65"/>
      <c r="HC23" s="65"/>
      <c r="HD23" s="65"/>
      <c r="HE23" s="65"/>
      <c r="HF23" s="65"/>
      <c r="HG23" s="65"/>
      <c r="HH23" s="65"/>
      <c r="HI23" s="65"/>
      <c r="HJ23" s="65"/>
      <c r="HK23" s="65"/>
      <c r="HL23" s="65"/>
      <c r="HM23" s="65"/>
      <c r="HN23" s="65"/>
      <c r="HO23" s="65"/>
      <c r="HP23" s="65"/>
      <c r="HQ23" s="65"/>
      <c r="HR23" s="65"/>
      <c r="HS23" s="65"/>
      <c r="HT23" s="65"/>
      <c r="HU23" s="65"/>
      <c r="HV23" s="65"/>
      <c r="HW23" s="65"/>
      <c r="HX23" s="65"/>
      <c r="HY23" s="65"/>
      <c r="HZ23" s="65"/>
      <c r="IA23" s="65"/>
      <c r="IB23" s="65"/>
      <c r="IC23" s="65"/>
      <c r="ID23" s="65"/>
      <c r="IE23" s="65"/>
      <c r="IF23" s="65"/>
      <c r="IG23" s="65"/>
      <c r="IH23" s="65"/>
      <c r="II23" s="65"/>
      <c r="IJ23" s="65"/>
      <c r="IK23" s="65"/>
      <c r="IL23" s="65"/>
      <c r="IM23" s="65"/>
      <c r="IN23" s="65"/>
      <c r="IO23" s="65"/>
      <c r="IP23" s="65"/>
      <c r="IQ23" s="65"/>
      <c r="IR23" s="65"/>
      <c r="IS23" s="65"/>
      <c r="IT23" s="65"/>
      <c r="IU23" s="65"/>
      <c r="IV23" s="65"/>
    </row>
    <row r="24" spans="1:256" ht="18">
      <c r="A24" s="679"/>
      <c r="B24" s="680"/>
      <c r="C24" s="681"/>
      <c r="D24" s="680"/>
      <c r="E24" s="681"/>
      <c r="F24" s="682"/>
      <c r="G24" s="681"/>
      <c r="H24" s="683"/>
      <c r="I24" s="679"/>
      <c r="J24" s="680"/>
      <c r="K24" s="680"/>
      <c r="L24" s="680"/>
      <c r="M24" s="680"/>
      <c r="N24" s="680"/>
      <c r="O24" s="680"/>
      <c r="P24" s="680"/>
      <c r="Q24" s="684"/>
      <c r="R24" s="107"/>
      <c r="S24" s="107"/>
      <c r="T24" s="107"/>
      <c r="U24" s="107"/>
      <c r="V24" s="107"/>
      <c r="W24" s="107"/>
      <c r="X24" s="107"/>
      <c r="Y24" s="107"/>
      <c r="Z24" s="107"/>
      <c r="AA24" s="107"/>
      <c r="AB24" s="107"/>
      <c r="AC24" s="107"/>
      <c r="AD24" s="107"/>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row>
    <row r="25" spans="1:256" ht="18">
      <c r="A25" s="685">
        <v>1</v>
      </c>
      <c r="B25" s="1758" t="s">
        <v>3511</v>
      </c>
      <c r="C25" s="1759"/>
      <c r="D25" s="1760"/>
      <c r="E25" s="1759"/>
      <c r="F25" s="1761">
        <v>0</v>
      </c>
      <c r="G25" s="1760"/>
      <c r="H25" s="1762"/>
      <c r="I25" s="1763">
        <v>1</v>
      </c>
      <c r="J25" s="1764"/>
      <c r="K25" s="1760"/>
      <c r="L25" s="1760"/>
      <c r="M25" s="1760"/>
      <c r="N25" s="1760"/>
      <c r="O25" s="1760"/>
      <c r="P25" s="1760"/>
      <c r="Q25" s="691">
        <f>+F25+K25-L25+M25</f>
        <v>0</v>
      </c>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row>
    <row r="26" spans="1:256" ht="18">
      <c r="A26" s="685">
        <v>2</v>
      </c>
      <c r="B26" s="1758"/>
      <c r="C26" s="1759"/>
      <c r="D26" s="1765"/>
      <c r="E26" s="1759"/>
      <c r="F26" s="1766"/>
      <c r="G26" s="1767"/>
      <c r="H26" s="1768"/>
      <c r="I26" s="1763">
        <v>2</v>
      </c>
      <c r="J26" s="1764"/>
      <c r="K26" s="1765"/>
      <c r="L26" s="1765"/>
      <c r="M26" s="1765"/>
      <c r="N26" s="1765"/>
      <c r="O26" s="1765"/>
      <c r="P26" s="1765"/>
      <c r="Q26" s="691">
        <f t="shared" ref="Q26:Q49" si="0">+F26+K26-L26+M26</f>
        <v>0</v>
      </c>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row>
    <row r="27" spans="1:256" ht="18">
      <c r="A27" s="685">
        <v>3</v>
      </c>
      <c r="B27" s="1758" t="s">
        <v>3512</v>
      </c>
      <c r="C27" s="1759" t="s">
        <v>3513</v>
      </c>
      <c r="D27" s="1765">
        <v>36591009</v>
      </c>
      <c r="E27" s="1769" t="s">
        <v>3514</v>
      </c>
      <c r="F27" s="1766">
        <v>136776137.13</v>
      </c>
      <c r="G27" s="1767"/>
      <c r="H27" s="1768"/>
      <c r="I27" s="1763">
        <v>3</v>
      </c>
      <c r="J27" s="1764">
        <v>1</v>
      </c>
      <c r="K27" s="1765">
        <v>5030987.7999999858</v>
      </c>
      <c r="L27" s="1765"/>
      <c r="M27" s="1765">
        <v>-156344.41</v>
      </c>
      <c r="N27" s="1765"/>
      <c r="O27" s="1765"/>
      <c r="P27" s="1765"/>
      <c r="Q27" s="691">
        <f t="shared" si="0"/>
        <v>141650780.51999998</v>
      </c>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row>
    <row r="28" spans="1:256" ht="18">
      <c r="A28" s="685">
        <v>4</v>
      </c>
      <c r="B28" s="1758"/>
      <c r="C28" s="1759"/>
      <c r="D28" s="1765"/>
      <c r="E28" s="1769"/>
      <c r="F28" s="1766"/>
      <c r="G28" s="1767"/>
      <c r="H28" s="1768"/>
      <c r="I28" s="1763">
        <v>4</v>
      </c>
      <c r="J28" s="1770"/>
      <c r="K28" s="1765"/>
      <c r="L28" s="1765"/>
      <c r="M28" s="1765"/>
      <c r="N28" s="1765"/>
      <c r="O28" s="1765"/>
      <c r="P28" s="1765"/>
      <c r="Q28" s="691">
        <f t="shared" si="0"/>
        <v>0</v>
      </c>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row>
    <row r="29" spans="1:256" ht="18">
      <c r="A29" s="685">
        <v>5</v>
      </c>
      <c r="B29" s="1758" t="s">
        <v>3515</v>
      </c>
      <c r="C29" s="1759" t="s">
        <v>3516</v>
      </c>
      <c r="D29" s="1765">
        <v>19245036</v>
      </c>
      <c r="E29" s="1769" t="s">
        <v>3514</v>
      </c>
      <c r="F29" s="1766">
        <v>221644484.57666665</v>
      </c>
      <c r="G29" s="1767"/>
      <c r="H29" s="1768"/>
      <c r="I29" s="1763">
        <v>5</v>
      </c>
      <c r="J29" s="1764">
        <v>0.67669999999999997</v>
      </c>
      <c r="K29" s="1765">
        <v>1608694.04</v>
      </c>
      <c r="L29" s="1765"/>
      <c r="M29" s="1765"/>
      <c r="N29" s="1765"/>
      <c r="O29" s="1765"/>
      <c r="P29" s="1765"/>
      <c r="Q29" s="691">
        <f t="shared" si="0"/>
        <v>223253178.61666664</v>
      </c>
      <c r="R29" s="5"/>
      <c r="S29" s="1037"/>
      <c r="T29" s="1037"/>
      <c r="U29" s="1037"/>
      <c r="V29" s="1037"/>
      <c r="W29" s="1037"/>
      <c r="X29" s="1037"/>
      <c r="Y29" s="1037"/>
      <c r="Z29" s="1037"/>
      <c r="AA29" s="1037"/>
      <c r="AB29" s="1037"/>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row>
    <row r="30" spans="1:256" ht="18">
      <c r="A30" s="685">
        <v>6</v>
      </c>
      <c r="B30" s="1758"/>
      <c r="C30" s="1759"/>
      <c r="D30" s="1765"/>
      <c r="E30" s="1759"/>
      <c r="F30" s="1766"/>
      <c r="G30" s="1767"/>
      <c r="H30" s="1768"/>
      <c r="I30" s="1763">
        <v>6</v>
      </c>
      <c r="J30" s="1764"/>
      <c r="K30" s="1765"/>
      <c r="L30" s="1765"/>
      <c r="M30" s="1765"/>
      <c r="N30" s="1765"/>
      <c r="O30" s="1765"/>
      <c r="P30" s="1765"/>
      <c r="Q30" s="691">
        <f t="shared" si="0"/>
        <v>0</v>
      </c>
      <c r="R30" s="5"/>
      <c r="S30" s="1037"/>
      <c r="T30" s="1037"/>
      <c r="U30" s="1037"/>
      <c r="V30" s="1037"/>
      <c r="W30" s="1037"/>
      <c r="X30" s="1037"/>
      <c r="Y30" s="1037"/>
      <c r="Z30" s="1037"/>
      <c r="AA30" s="1037"/>
      <c r="AB30" s="1037"/>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row>
    <row r="31" spans="1:256" ht="18">
      <c r="A31" s="685">
        <v>7</v>
      </c>
      <c r="B31" s="1758"/>
      <c r="C31" s="1759"/>
      <c r="D31" s="1765"/>
      <c r="E31" s="1769"/>
      <c r="F31" s="1766"/>
      <c r="G31" s="1767"/>
      <c r="H31" s="1768"/>
      <c r="I31" s="1763">
        <v>7</v>
      </c>
      <c r="J31" s="1764"/>
      <c r="K31" s="1765"/>
      <c r="L31" s="1765"/>
      <c r="M31" s="1765"/>
      <c r="N31" s="1765"/>
      <c r="O31" s="1765"/>
      <c r="P31" s="1765"/>
      <c r="Q31" s="691">
        <f t="shared" si="0"/>
        <v>0</v>
      </c>
      <c r="R31" s="5"/>
      <c r="S31" s="1037"/>
      <c r="T31" s="1037"/>
      <c r="U31" s="1037"/>
      <c r="V31" s="1037"/>
      <c r="W31" s="1037"/>
      <c r="X31" s="1037"/>
      <c r="Y31" s="1037"/>
      <c r="Z31" s="1037"/>
      <c r="AA31" s="1037"/>
      <c r="AB31" s="1037"/>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row>
    <row r="32" spans="1:256" ht="18">
      <c r="A32" s="685">
        <v>8</v>
      </c>
      <c r="B32" s="1758"/>
      <c r="C32" s="1759"/>
      <c r="D32" s="1765"/>
      <c r="E32" s="1759"/>
      <c r="F32" s="1766"/>
      <c r="G32" s="1767"/>
      <c r="H32" s="1768"/>
      <c r="I32" s="1763">
        <v>8</v>
      </c>
      <c r="J32" s="1764"/>
      <c r="K32" s="1765"/>
      <c r="L32" s="1765"/>
      <c r="M32" s="1765"/>
      <c r="N32" s="1765"/>
      <c r="O32" s="1765"/>
      <c r="P32" s="1765"/>
      <c r="Q32" s="691">
        <f t="shared" si="0"/>
        <v>0</v>
      </c>
      <c r="R32" s="5"/>
      <c r="S32" s="1037"/>
      <c r="T32" s="1037"/>
      <c r="U32" s="1037"/>
      <c r="V32" s="1037"/>
      <c r="W32" s="1037"/>
      <c r="X32" s="1037"/>
      <c r="Y32" s="1037"/>
      <c r="Z32" s="1037"/>
      <c r="AA32" s="1037"/>
      <c r="AB32" s="1037"/>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row>
    <row r="33" spans="1:256" ht="18">
      <c r="A33" s="685">
        <v>9</v>
      </c>
      <c r="B33" s="1771"/>
      <c r="C33" s="1759"/>
      <c r="D33" s="1765"/>
      <c r="E33" s="1759"/>
      <c r="F33" s="1766"/>
      <c r="G33" s="1767"/>
      <c r="H33" s="1768"/>
      <c r="I33" s="1763">
        <v>9</v>
      </c>
      <c r="J33" s="1764"/>
      <c r="K33" s="1765"/>
      <c r="L33" s="1765"/>
      <c r="M33" s="1765"/>
      <c r="N33" s="1765"/>
      <c r="O33" s="1765"/>
      <c r="P33" s="1765"/>
      <c r="Q33" s="691">
        <f t="shared" si="0"/>
        <v>0</v>
      </c>
      <c r="R33" s="5"/>
      <c r="S33" s="1037"/>
      <c r="T33" s="1037"/>
      <c r="U33" s="1037"/>
      <c r="V33" s="1037"/>
      <c r="W33" s="1037"/>
      <c r="X33" s="1037"/>
      <c r="Y33" s="1037"/>
      <c r="Z33" s="1037"/>
      <c r="AA33" s="1037"/>
      <c r="AB33" s="1037"/>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row>
    <row r="34" spans="1:256" ht="18">
      <c r="A34" s="685">
        <v>10</v>
      </c>
      <c r="B34" s="1758" t="s">
        <v>3517</v>
      </c>
      <c r="C34" s="1759" t="s">
        <v>3518</v>
      </c>
      <c r="D34" s="1765"/>
      <c r="E34" s="1759"/>
      <c r="F34" s="1766">
        <v>0</v>
      </c>
      <c r="G34" s="1767"/>
      <c r="H34" s="1768"/>
      <c r="I34" s="1763">
        <v>10</v>
      </c>
      <c r="J34" s="1764"/>
      <c r="K34" s="1765"/>
      <c r="L34" s="1765"/>
      <c r="M34" s="1765"/>
      <c r="N34" s="1765"/>
      <c r="O34" s="1765"/>
      <c r="P34" s="1765"/>
      <c r="Q34" s="691">
        <f t="shared" si="0"/>
        <v>0</v>
      </c>
      <c r="R34" s="5"/>
      <c r="S34" s="1026"/>
      <c r="T34" s="1147"/>
      <c r="U34" s="1147"/>
      <c r="V34" s="1147"/>
      <c r="W34" s="1037"/>
      <c r="X34" s="1037"/>
      <c r="Y34" s="1037"/>
      <c r="Z34" s="1037"/>
      <c r="AA34" s="1037"/>
      <c r="AB34" s="1037"/>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row>
    <row r="35" spans="1:256" ht="18">
      <c r="A35" s="685">
        <v>11</v>
      </c>
      <c r="B35" s="1758"/>
      <c r="C35" s="1759"/>
      <c r="D35" s="1765"/>
      <c r="E35" s="1759"/>
      <c r="F35" s="1766"/>
      <c r="G35" s="1767"/>
      <c r="H35" s="1768"/>
      <c r="I35" s="1763">
        <v>11</v>
      </c>
      <c r="J35" s="1764"/>
      <c r="K35" s="1765"/>
      <c r="L35" s="1765"/>
      <c r="M35" s="1765"/>
      <c r="N35" s="1765"/>
      <c r="O35" s="1765"/>
      <c r="P35" s="1765"/>
      <c r="Q35" s="691">
        <f t="shared" si="0"/>
        <v>0</v>
      </c>
      <c r="R35" s="5"/>
      <c r="S35" s="1026"/>
      <c r="T35" s="1147"/>
      <c r="U35" s="1147"/>
      <c r="V35" s="1147"/>
      <c r="W35" s="1037"/>
      <c r="X35" s="1037"/>
      <c r="Y35" s="1037"/>
      <c r="Z35" s="1037"/>
      <c r="AA35" s="1037"/>
      <c r="AB35" s="1037"/>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row>
    <row r="36" spans="1:256" ht="18">
      <c r="A36" s="685">
        <v>12</v>
      </c>
      <c r="B36" s="1758"/>
      <c r="C36" s="1769"/>
      <c r="D36" s="1765"/>
      <c r="E36" s="1769"/>
      <c r="F36" s="1766"/>
      <c r="G36" s="1767"/>
      <c r="H36" s="1768"/>
      <c r="I36" s="1763">
        <v>12</v>
      </c>
      <c r="J36" s="1764"/>
      <c r="K36" s="1765"/>
      <c r="L36" s="1765"/>
      <c r="M36" s="1765"/>
      <c r="N36" s="1765"/>
      <c r="O36" s="1765"/>
      <c r="P36" s="1765"/>
      <c r="Q36" s="691">
        <f t="shared" si="0"/>
        <v>0</v>
      </c>
      <c r="R36" s="5"/>
      <c r="S36" s="1026"/>
      <c r="T36" s="1147"/>
      <c r="U36" s="1147"/>
      <c r="V36" s="1147"/>
      <c r="W36" s="1037"/>
      <c r="X36" s="1037"/>
      <c r="Y36" s="1037"/>
      <c r="Z36" s="1037"/>
      <c r="AA36" s="1037"/>
      <c r="AB36" s="1037"/>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row>
    <row r="37" spans="1:256" ht="18">
      <c r="A37" s="685">
        <v>13</v>
      </c>
      <c r="B37" s="1758" t="s">
        <v>3519</v>
      </c>
      <c r="C37" s="1759" t="s">
        <v>3520</v>
      </c>
      <c r="D37" s="1766"/>
      <c r="E37" s="1759"/>
      <c r="F37" s="1766">
        <v>74165286.870000064</v>
      </c>
      <c r="G37" s="1767"/>
      <c r="H37" s="1768"/>
      <c r="I37" s="1763">
        <v>13</v>
      </c>
      <c r="J37" s="1764">
        <v>1</v>
      </c>
      <c r="K37" s="1765">
        <v>211936585.62</v>
      </c>
      <c r="L37" s="1765">
        <v>0</v>
      </c>
      <c r="M37" s="1765">
        <v>98160.63</v>
      </c>
      <c r="N37" s="1765"/>
      <c r="O37" s="1765"/>
      <c r="P37" s="1765"/>
      <c r="Q37" s="691">
        <f t="shared" si="0"/>
        <v>286200033.12000006</v>
      </c>
      <c r="R37" s="5"/>
      <c r="S37" s="1026"/>
      <c r="T37" s="1147"/>
      <c r="U37" s="1147"/>
      <c r="V37" s="1147"/>
      <c r="W37" s="1037"/>
      <c r="X37" s="1037"/>
      <c r="Y37" s="1037"/>
      <c r="Z37" s="1037"/>
      <c r="AA37" s="1037"/>
      <c r="AB37" s="1037"/>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row>
    <row r="38" spans="1:256" ht="18">
      <c r="A38" s="685">
        <v>14</v>
      </c>
      <c r="B38" s="1758"/>
      <c r="C38" s="1759"/>
      <c r="D38" s="1766"/>
      <c r="E38" s="1759"/>
      <c r="F38" s="1766"/>
      <c r="G38" s="1767"/>
      <c r="H38" s="1768"/>
      <c r="I38" s="1763">
        <v>14</v>
      </c>
      <c r="J38" s="1764"/>
      <c r="K38" s="1765"/>
      <c r="L38" s="1765"/>
      <c r="M38" s="1765"/>
      <c r="N38" s="1765"/>
      <c r="O38" s="1765"/>
      <c r="P38" s="1765"/>
      <c r="Q38" s="691">
        <f t="shared" si="0"/>
        <v>0</v>
      </c>
      <c r="R38" s="5"/>
      <c r="S38" s="1037"/>
      <c r="T38" s="1037"/>
      <c r="U38" s="1037"/>
      <c r="V38" s="1037"/>
      <c r="W38" s="1037"/>
      <c r="X38" s="1037"/>
      <c r="Y38" s="1037"/>
      <c r="Z38" s="1037"/>
      <c r="AA38" s="1037"/>
      <c r="AB38" s="1037"/>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row>
    <row r="39" spans="1:256" ht="18">
      <c r="A39" s="685">
        <v>15</v>
      </c>
      <c r="B39" s="1758" t="s">
        <v>3521</v>
      </c>
      <c r="C39" s="1759" t="s">
        <v>3520</v>
      </c>
      <c r="D39" s="1766"/>
      <c r="E39" s="1759"/>
      <c r="F39" s="1766">
        <v>0</v>
      </c>
      <c r="G39" s="1767"/>
      <c r="H39" s="1768"/>
      <c r="I39" s="1763">
        <v>15</v>
      </c>
      <c r="J39" s="1764">
        <v>1</v>
      </c>
      <c r="K39" s="1765"/>
      <c r="L39" s="1765"/>
      <c r="M39" s="1765">
        <v>0</v>
      </c>
      <c r="N39" s="1765"/>
      <c r="O39" s="1765"/>
      <c r="P39" s="1765"/>
      <c r="Q39" s="691">
        <f t="shared" si="0"/>
        <v>0</v>
      </c>
      <c r="R39" s="5"/>
      <c r="S39" s="1037"/>
      <c r="T39" s="1037"/>
      <c r="U39" s="1037"/>
      <c r="V39" s="1037"/>
      <c r="W39" s="1037"/>
      <c r="X39" s="1037"/>
      <c r="Y39" s="1037"/>
      <c r="Z39" s="1037"/>
      <c r="AA39" s="1037"/>
      <c r="AB39" s="1037"/>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row>
    <row r="40" spans="1:256" ht="18">
      <c r="A40" s="685">
        <v>16</v>
      </c>
      <c r="B40" s="1758"/>
      <c r="C40" s="1759"/>
      <c r="D40" s="1765"/>
      <c r="E40" s="1759"/>
      <c r="F40" s="1766"/>
      <c r="G40" s="1767"/>
      <c r="H40" s="1768"/>
      <c r="I40" s="1763">
        <v>16</v>
      </c>
      <c r="J40" s="1764"/>
      <c r="K40" s="1765"/>
      <c r="L40" s="1765"/>
      <c r="M40" s="1765"/>
      <c r="N40" s="1765"/>
      <c r="O40" s="1765"/>
      <c r="P40" s="1765"/>
      <c r="Q40" s="691">
        <f t="shared" si="0"/>
        <v>0</v>
      </c>
      <c r="R40" s="5"/>
      <c r="S40" s="1037"/>
      <c r="T40" s="1037"/>
      <c r="U40" s="1037"/>
      <c r="V40" s="1037"/>
      <c r="W40" s="1037"/>
      <c r="X40" s="1037"/>
      <c r="Y40" s="1037"/>
      <c r="Z40" s="1037"/>
      <c r="AA40" s="1037"/>
      <c r="AB40" s="1037"/>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row>
    <row r="41" spans="1:256" ht="18">
      <c r="A41" s="685">
        <v>17</v>
      </c>
      <c r="B41" s="1758"/>
      <c r="C41" s="1759"/>
      <c r="D41" s="1765"/>
      <c r="E41" s="1759"/>
      <c r="F41" s="1766"/>
      <c r="G41" s="1767"/>
      <c r="H41" s="1768"/>
      <c r="I41" s="1763">
        <v>17</v>
      </c>
      <c r="J41" s="1764"/>
      <c r="K41" s="1765"/>
      <c r="L41" s="1765"/>
      <c r="M41" s="1765"/>
      <c r="N41" s="1765"/>
      <c r="O41" s="1765"/>
      <c r="P41" s="1765"/>
      <c r="Q41" s="691">
        <f t="shared" si="0"/>
        <v>0</v>
      </c>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row>
    <row r="42" spans="1:256" ht="18">
      <c r="A42" s="685">
        <v>18</v>
      </c>
      <c r="B42" s="1758"/>
      <c r="C42" s="1759"/>
      <c r="D42" s="1765"/>
      <c r="E42" s="1759"/>
      <c r="F42" s="1766"/>
      <c r="G42" s="1767"/>
      <c r="H42" s="1768"/>
      <c r="I42" s="1763">
        <v>18</v>
      </c>
      <c r="J42" s="1764"/>
      <c r="K42" s="1765"/>
      <c r="L42" s="1765"/>
      <c r="M42" s="1765"/>
      <c r="N42" s="1765"/>
      <c r="O42" s="1765"/>
      <c r="P42" s="1765"/>
      <c r="Q42" s="691">
        <f t="shared" si="0"/>
        <v>0</v>
      </c>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row>
    <row r="43" spans="1:256" ht="18">
      <c r="A43" s="685">
        <v>19</v>
      </c>
      <c r="B43" s="1758"/>
      <c r="C43" s="1759"/>
      <c r="D43" s="1765"/>
      <c r="E43" s="1759"/>
      <c r="F43" s="1766"/>
      <c r="G43" s="1767"/>
      <c r="H43" s="1768"/>
      <c r="I43" s="1763">
        <v>19</v>
      </c>
      <c r="J43" s="1764"/>
      <c r="K43" s="1765"/>
      <c r="L43" s="1765"/>
      <c r="M43" s="1765"/>
      <c r="N43" s="1765"/>
      <c r="O43" s="1765"/>
      <c r="P43" s="1765"/>
      <c r="Q43" s="691">
        <f t="shared" si="0"/>
        <v>0</v>
      </c>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row>
    <row r="44" spans="1:256" ht="18">
      <c r="A44" s="685">
        <v>20</v>
      </c>
      <c r="B44" s="1758"/>
      <c r="C44" s="1759"/>
      <c r="D44" s="1765"/>
      <c r="E44" s="1759"/>
      <c r="F44" s="1766"/>
      <c r="G44" s="1767"/>
      <c r="H44" s="1768"/>
      <c r="I44" s="1763">
        <v>20</v>
      </c>
      <c r="J44" s="1764"/>
      <c r="K44" s="1765"/>
      <c r="L44" s="1765"/>
      <c r="M44" s="1765"/>
      <c r="N44" s="1765"/>
      <c r="O44" s="1765"/>
      <c r="P44" s="1765"/>
      <c r="Q44" s="691">
        <f t="shared" si="0"/>
        <v>0</v>
      </c>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row>
    <row r="45" spans="1:256" ht="18">
      <c r="A45" s="685">
        <v>21</v>
      </c>
      <c r="B45" s="1758"/>
      <c r="C45" s="1759"/>
      <c r="D45" s="1765"/>
      <c r="E45" s="1759"/>
      <c r="F45" s="1766"/>
      <c r="G45" s="1767"/>
      <c r="H45" s="1768"/>
      <c r="I45" s="1763">
        <v>21</v>
      </c>
      <c r="J45" s="1764"/>
      <c r="K45" s="1765"/>
      <c r="L45" s="1765"/>
      <c r="M45" s="1765"/>
      <c r="N45" s="1765"/>
      <c r="O45" s="1765"/>
      <c r="P45" s="1765"/>
      <c r="Q45" s="691">
        <f t="shared" si="0"/>
        <v>0</v>
      </c>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row>
    <row r="46" spans="1:256" ht="18">
      <c r="A46" s="685">
        <v>22</v>
      </c>
      <c r="B46" s="1758"/>
      <c r="C46" s="1759"/>
      <c r="D46" s="1765"/>
      <c r="E46" s="1759"/>
      <c r="F46" s="1766"/>
      <c r="G46" s="1767"/>
      <c r="H46" s="1768"/>
      <c r="I46" s="1763">
        <v>22</v>
      </c>
      <c r="J46" s="1764"/>
      <c r="K46" s="1765"/>
      <c r="L46" s="1765"/>
      <c r="M46" s="1765"/>
      <c r="N46" s="1765"/>
      <c r="O46" s="1765"/>
      <c r="P46" s="1765"/>
      <c r="Q46" s="691">
        <f t="shared" si="0"/>
        <v>0</v>
      </c>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row>
    <row r="47" spans="1:256" ht="18">
      <c r="A47" s="685">
        <v>23</v>
      </c>
      <c r="B47" s="1758"/>
      <c r="C47" s="1759"/>
      <c r="D47" s="1765"/>
      <c r="E47" s="1759"/>
      <c r="F47" s="1766"/>
      <c r="G47" s="1767"/>
      <c r="H47" s="1768"/>
      <c r="I47" s="1763">
        <v>23</v>
      </c>
      <c r="J47" s="1764"/>
      <c r="K47" s="1765"/>
      <c r="L47" s="1765"/>
      <c r="M47" s="1765"/>
      <c r="N47" s="1765"/>
      <c r="O47" s="1765"/>
      <c r="P47" s="1765"/>
      <c r="Q47" s="691">
        <f t="shared" si="0"/>
        <v>0</v>
      </c>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row>
    <row r="48" spans="1:256" ht="18">
      <c r="A48" s="685">
        <v>24</v>
      </c>
      <c r="B48" s="1758"/>
      <c r="C48" s="1759"/>
      <c r="D48" s="1765"/>
      <c r="E48" s="1759"/>
      <c r="F48" s="1766"/>
      <c r="G48" s="1767"/>
      <c r="H48" s="1768"/>
      <c r="I48" s="1763">
        <v>24</v>
      </c>
      <c r="J48" s="1764"/>
      <c r="K48" s="1765"/>
      <c r="L48" s="1765"/>
      <c r="M48" s="1765"/>
      <c r="N48" s="1765"/>
      <c r="O48" s="1765"/>
      <c r="P48" s="1765"/>
      <c r="Q48" s="691">
        <f t="shared" si="0"/>
        <v>0</v>
      </c>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row>
    <row r="49" spans="1:256" ht="18">
      <c r="A49" s="685">
        <v>25</v>
      </c>
      <c r="B49" s="1758"/>
      <c r="C49" s="1759"/>
      <c r="D49" s="1765"/>
      <c r="E49" s="1759"/>
      <c r="F49" s="1766"/>
      <c r="G49" s="1772"/>
      <c r="H49" s="1773"/>
      <c r="I49" s="1763">
        <v>25</v>
      </c>
      <c r="J49" s="1764"/>
      <c r="K49" s="1765"/>
      <c r="L49" s="1774"/>
      <c r="M49" s="1774"/>
      <c r="N49" s="1774"/>
      <c r="O49" s="1774"/>
      <c r="P49" s="1774"/>
      <c r="Q49" s="1509">
        <f t="shared" si="0"/>
        <v>0</v>
      </c>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row>
    <row r="50" spans="1:256" ht="18.75" thickBot="1">
      <c r="A50" s="698">
        <v>26</v>
      </c>
      <c r="B50" s="699" t="s">
        <v>304</v>
      </c>
      <c r="C50" s="700" t="s">
        <v>305</v>
      </c>
      <c r="D50" s="701">
        <f>SUM(D25:D49)</f>
        <v>55836045</v>
      </c>
      <c r="E50" s="700" t="s">
        <v>305</v>
      </c>
      <c r="F50" s="701">
        <f>SUM(F25:F49)</f>
        <v>432585908.57666671</v>
      </c>
      <c r="G50" s="702">
        <f>SUM(G25:G49)</f>
        <v>0</v>
      </c>
      <c r="H50" s="703">
        <f>SUM(H25:H49)</f>
        <v>0</v>
      </c>
      <c r="I50" s="698">
        <v>26</v>
      </c>
      <c r="J50" s="704" t="s">
        <v>305</v>
      </c>
      <c r="K50" s="702">
        <f t="shared" ref="K50:P50" si="1">SUM(K25:K49)</f>
        <v>218576267.45999998</v>
      </c>
      <c r="L50" s="702">
        <f t="shared" si="1"/>
        <v>0</v>
      </c>
      <c r="M50" s="702">
        <f t="shared" si="1"/>
        <v>-58183.78</v>
      </c>
      <c r="N50" s="702">
        <f t="shared" si="1"/>
        <v>0</v>
      </c>
      <c r="O50" s="702">
        <f t="shared" si="1"/>
        <v>0</v>
      </c>
      <c r="P50" s="702">
        <f t="shared" si="1"/>
        <v>0</v>
      </c>
      <c r="Q50" s="706">
        <f>SUM(Q25:Q49)</f>
        <v>651103992.25666666</v>
      </c>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row>
    <row r="51" spans="1:256" ht="18">
      <c r="A51" s="649"/>
      <c r="B51" s="649"/>
      <c r="C51" s="649"/>
      <c r="D51" s="649"/>
      <c r="E51" s="649"/>
      <c r="F51" s="649"/>
      <c r="G51" s="649"/>
      <c r="H51" s="707" t="s">
        <v>2390</v>
      </c>
      <c r="I51" s="649"/>
      <c r="J51" s="649"/>
      <c r="K51" s="649"/>
      <c r="L51" s="649"/>
      <c r="M51" s="649"/>
      <c r="N51" s="649"/>
      <c r="O51" s="649"/>
      <c r="P51" s="649"/>
      <c r="Q51" s="707" t="s">
        <v>2390</v>
      </c>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row>
    <row r="52" spans="1:256" ht="18">
      <c r="A52" s="646">
        <v>42</v>
      </c>
      <c r="B52" s="646"/>
      <c r="C52" s="646"/>
      <c r="D52" s="646"/>
      <c r="E52" s="646"/>
      <c r="F52" s="646"/>
      <c r="G52" s="646"/>
      <c r="H52" s="646"/>
      <c r="I52" s="646">
        <v>43</v>
      </c>
      <c r="J52" s="646"/>
      <c r="K52" s="646"/>
      <c r="L52" s="646"/>
      <c r="M52" s="646"/>
      <c r="N52" s="646"/>
      <c r="O52" s="646"/>
      <c r="P52" s="646"/>
      <c r="Q52" s="646"/>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row>
    <row r="53" spans="1:256">
      <c r="A53" s="5"/>
      <c r="B53" s="5"/>
      <c r="C53" s="5"/>
      <c r="D53" s="5"/>
      <c r="E53" s="1037"/>
      <c r="F53" s="1037"/>
      <c r="G53" s="1037"/>
      <c r="H53" s="1037"/>
      <c r="I53" s="1037"/>
      <c r="J53" s="1037"/>
      <c r="K53" s="1037"/>
      <c r="L53" s="1037"/>
      <c r="M53" s="1037"/>
      <c r="N53" s="1037"/>
      <c r="O53" s="1037"/>
      <c r="P53" s="1037"/>
      <c r="Q53" s="1037"/>
      <c r="R53" s="1037"/>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row>
    <row r="54" spans="1:256">
      <c r="A54" s="5"/>
      <c r="B54" s="5"/>
      <c r="C54" s="5"/>
      <c r="D54" s="5"/>
      <c r="E54" s="1037"/>
      <c r="F54" s="1037"/>
      <c r="G54" s="1037"/>
      <c r="H54" s="1037"/>
      <c r="I54" s="1037"/>
      <c r="J54" s="1037"/>
      <c r="K54" s="1037"/>
      <c r="L54" s="1037"/>
      <c r="M54" s="1037"/>
      <c r="N54" s="1037"/>
      <c r="O54" s="1037"/>
      <c r="P54" s="1037"/>
      <c r="Q54" s="1777"/>
      <c r="R54" s="1037"/>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row>
    <row r="55" spans="1:256">
      <c r="A55" s="5"/>
      <c r="B55" s="5"/>
      <c r="C55" s="5"/>
      <c r="D55" s="5"/>
      <c r="E55" s="1037"/>
      <c r="F55" s="1037"/>
      <c r="G55" s="1037"/>
      <c r="H55" s="1037"/>
      <c r="I55" s="1037"/>
      <c r="J55" s="1037"/>
      <c r="K55" s="1037"/>
      <c r="L55" s="1037"/>
      <c r="M55" s="1037"/>
      <c r="N55" s="1037"/>
      <c r="O55" s="1037"/>
      <c r="P55" s="1037"/>
      <c r="Q55" s="1037"/>
      <c r="R55" s="1037"/>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row>
    <row r="56" spans="1:256">
      <c r="A56" s="5"/>
      <c r="B56" s="5"/>
      <c r="C56" s="5"/>
      <c r="D56" s="5"/>
      <c r="E56" s="1037"/>
      <c r="F56" s="1037"/>
      <c r="G56" s="1037"/>
      <c r="H56" s="1037"/>
      <c r="I56" s="1037"/>
      <c r="J56" s="1037"/>
      <c r="K56" s="1037"/>
      <c r="L56" s="1037"/>
      <c r="M56" s="1037"/>
      <c r="N56" s="1037"/>
      <c r="O56" s="1037"/>
      <c r="P56" s="1037"/>
      <c r="Q56" s="1037"/>
      <c r="R56" s="1037"/>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row>
    <row r="57" spans="1:256">
      <c r="A57" s="5"/>
      <c r="B57" s="5"/>
      <c r="C57" s="5"/>
      <c r="D57" s="5"/>
      <c r="E57" s="1037"/>
      <c r="F57" s="1037"/>
      <c r="G57" s="1037"/>
      <c r="H57" s="1037"/>
      <c r="I57" s="1037"/>
      <c r="J57" s="1037"/>
      <c r="K57" s="1037"/>
      <c r="L57" s="1037"/>
      <c r="M57" s="1037"/>
      <c r="N57" s="1037"/>
      <c r="O57" s="1037"/>
      <c r="P57" s="1037"/>
      <c r="Q57" s="1037"/>
      <c r="R57" s="1037"/>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row>
    <row r="58" spans="1:256">
      <c r="A58" s="5"/>
      <c r="B58" s="5"/>
      <c r="C58" s="5"/>
      <c r="D58" s="5"/>
      <c r="E58" s="5"/>
      <c r="F58" s="1037"/>
      <c r="G58" s="1037"/>
      <c r="H58" s="1037"/>
      <c r="I58" s="1037"/>
      <c r="J58" s="1037"/>
      <c r="K58" s="1037"/>
      <c r="L58" s="1037"/>
      <c r="M58" s="1037"/>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row>
    <row r="59" spans="1:256" ht="18">
      <c r="A59" s="5"/>
      <c r="B59" s="5"/>
      <c r="C59" s="5"/>
      <c r="D59" s="5"/>
      <c r="E59" s="5"/>
      <c r="F59" s="1733"/>
      <c r="G59" s="1095"/>
      <c r="H59" s="1095"/>
      <c r="I59" s="1095"/>
      <c r="J59" s="1095"/>
      <c r="K59" s="1733"/>
      <c r="L59" s="1095"/>
      <c r="M59" s="1095"/>
      <c r="N59" s="1095"/>
      <c r="O59" s="1095"/>
      <c r="P59" s="1095"/>
      <c r="Q59" s="1733">
        <v>651103992.70000005</v>
      </c>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row>
    <row r="60" spans="1:256">
      <c r="A60" s="5"/>
      <c r="B60" s="5"/>
      <c r="C60" s="5"/>
      <c r="D60" s="5"/>
      <c r="E60" s="5"/>
      <c r="F60" s="1037"/>
      <c r="G60" s="1037"/>
      <c r="H60" s="1037"/>
      <c r="I60" s="1037"/>
      <c r="J60" s="1037"/>
      <c r="K60" s="1037"/>
      <c r="L60" s="1037"/>
      <c r="M60" s="1037"/>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row>
    <row r="61" spans="1:256">
      <c r="A61" s="5"/>
      <c r="B61" s="5"/>
      <c r="C61" s="5"/>
      <c r="D61" s="5"/>
      <c r="E61" s="5"/>
      <c r="F61" s="1889"/>
      <c r="G61" s="1037"/>
      <c r="H61" s="1037"/>
      <c r="I61" s="1037"/>
      <c r="J61" s="1037"/>
      <c r="K61" s="1889"/>
      <c r="L61" s="1037"/>
      <c r="M61" s="1037"/>
      <c r="N61" s="5"/>
      <c r="O61" s="5"/>
      <c r="P61" s="5"/>
      <c r="Q61" s="1776">
        <f>+Q50-Q59</f>
        <v>-0.44333338737487793</v>
      </c>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row>
    <row r="62" spans="1:256">
      <c r="A62" s="5"/>
      <c r="B62" s="5"/>
      <c r="C62" s="5"/>
      <c r="D62" s="5"/>
      <c r="E62" s="5"/>
      <c r="F62" s="1037"/>
      <c r="G62" s="1037"/>
      <c r="H62" s="1037"/>
      <c r="I62" s="1037"/>
      <c r="J62" s="1037"/>
      <c r="K62" s="1037"/>
      <c r="L62" s="1037"/>
      <c r="M62" s="1037"/>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row>
    <row r="63" spans="1:256">
      <c r="A63" s="5"/>
      <c r="B63" s="5"/>
      <c r="C63" s="5"/>
      <c r="D63" s="5"/>
      <c r="E63" s="5"/>
      <c r="F63" s="1037"/>
      <c r="G63" s="1037"/>
      <c r="H63" s="1037"/>
      <c r="I63" s="1037"/>
      <c r="J63" s="1037"/>
      <c r="K63" s="1037"/>
      <c r="L63" s="1037"/>
      <c r="M63" s="1037"/>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row>
    <row r="64" spans="1:256">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row>
    <row r="65" spans="1:239">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row>
    <row r="66" spans="1:239">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row>
    <row r="67" spans="1:239">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row>
  </sheetData>
  <pageMargins left="0.5" right="0.5" top="0.5" bottom="0.5" header="0" footer="0"/>
  <pageSetup scale="51" fitToWidth="2" orientation="portrait" r:id="rId1"/>
  <headerFooter alignWithMargins="0"/>
  <colBreaks count="1" manualBreakCount="1">
    <brk id="8"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6"/>
  <sheetViews>
    <sheetView topLeftCell="C37" zoomScale="75" zoomScaleNormal="75" workbookViewId="0">
      <selection activeCell="E72" sqref="E72"/>
    </sheetView>
  </sheetViews>
  <sheetFormatPr defaultColWidth="9.77734375" defaultRowHeight="15"/>
  <cols>
    <col min="1" max="1" width="5.77734375" customWidth="1"/>
    <col min="2" max="2" width="7.77734375" customWidth="1"/>
    <col min="3" max="3" width="60.77734375" customWidth="1"/>
    <col min="4" max="4" width="16.77734375" customWidth="1"/>
    <col min="5" max="5" width="23.109375" customWidth="1"/>
    <col min="6" max="6" width="5.77734375" customWidth="1"/>
    <col min="7" max="8" width="18.77734375" customWidth="1"/>
    <col min="9" max="9" width="15.77734375" customWidth="1"/>
    <col min="10" max="10" width="7.77734375" customWidth="1"/>
    <col min="11" max="11" width="10.77734375" customWidth="1"/>
    <col min="12" max="12" width="17.77734375" customWidth="1"/>
    <col min="13" max="13" width="19.109375" customWidth="1"/>
  </cols>
  <sheetData>
    <row r="1" spans="1:14" ht="15.75" thickBot="1">
      <c r="A1" s="64" t="str">
        <f>+CONAMEDATE6</f>
        <v>Annual Report of VERIZON NEW YORK INC.                                                                                                       For the period ending DECEMBER 31, 2017</v>
      </c>
      <c r="B1" s="2"/>
      <c r="C1" s="2"/>
      <c r="D1" s="2"/>
      <c r="E1" s="2"/>
      <c r="F1" s="1023" t="str">
        <f>+CONAMEDATE6</f>
        <v>Annual Report of VERIZON NEW YORK INC.                                                                                                       For the period ending DECEMBER 31, 2017</v>
      </c>
      <c r="G1" s="2"/>
      <c r="H1" s="2"/>
      <c r="I1" s="2"/>
      <c r="J1" s="2"/>
      <c r="K1" s="2"/>
      <c r="L1" s="2"/>
      <c r="M1" s="2"/>
      <c r="N1" s="2"/>
    </row>
    <row r="2" spans="1:14">
      <c r="A2" s="266"/>
      <c r="B2" s="163"/>
      <c r="C2" s="163"/>
      <c r="D2" s="163"/>
      <c r="E2" s="267"/>
      <c r="F2" s="266"/>
      <c r="G2" s="163"/>
      <c r="H2" s="163"/>
      <c r="I2" s="163"/>
      <c r="J2" s="163"/>
      <c r="K2" s="163"/>
      <c r="L2" s="163"/>
      <c r="M2" s="267"/>
      <c r="N2" s="2"/>
    </row>
    <row r="3" spans="1:14">
      <c r="A3" s="154"/>
      <c r="B3" s="2"/>
      <c r="C3" s="2"/>
      <c r="D3" s="161"/>
      <c r="E3" s="268"/>
      <c r="F3" s="154"/>
      <c r="G3" s="2"/>
      <c r="H3" s="2"/>
      <c r="I3" s="2"/>
      <c r="J3" s="2"/>
      <c r="K3" s="2"/>
      <c r="L3" s="2"/>
      <c r="M3" s="270"/>
      <c r="N3" s="2"/>
    </row>
    <row r="4" spans="1:14" ht="18">
      <c r="A4" s="541" t="s">
        <v>306</v>
      </c>
      <c r="B4" s="161"/>
      <c r="C4" s="161"/>
      <c r="D4" s="161"/>
      <c r="E4" s="268"/>
      <c r="F4" s="541" t="s">
        <v>307</v>
      </c>
      <c r="G4" s="161"/>
      <c r="H4" s="161"/>
      <c r="I4" s="161"/>
      <c r="J4" s="161"/>
      <c r="K4" s="161"/>
      <c r="L4" s="161"/>
      <c r="M4" s="268"/>
      <c r="N4" s="2"/>
    </row>
    <row r="5" spans="1:14">
      <c r="A5" s="154"/>
      <c r="B5" s="2"/>
      <c r="C5" s="2"/>
      <c r="D5" s="2"/>
      <c r="E5" s="270"/>
      <c r="F5" s="154"/>
      <c r="G5" s="2"/>
      <c r="H5" s="2"/>
      <c r="I5" s="2"/>
      <c r="J5" s="2"/>
      <c r="K5" s="2"/>
      <c r="L5" s="2"/>
      <c r="M5" s="270"/>
      <c r="N5" s="2"/>
    </row>
    <row r="6" spans="1:14">
      <c r="A6" s="154" t="s">
        <v>308</v>
      </c>
      <c r="B6" s="2"/>
      <c r="C6" s="2"/>
      <c r="D6" s="2"/>
      <c r="E6" s="270"/>
      <c r="F6" s="154"/>
      <c r="G6" s="2" t="s">
        <v>309</v>
      </c>
      <c r="H6" s="2"/>
      <c r="I6" s="2"/>
      <c r="J6" s="2"/>
      <c r="K6" s="2"/>
      <c r="L6" s="2"/>
      <c r="M6" s="270"/>
      <c r="N6" s="2"/>
    </row>
    <row r="7" spans="1:14">
      <c r="A7" s="154" t="s">
        <v>310</v>
      </c>
      <c r="B7" s="2"/>
      <c r="C7" s="2"/>
      <c r="D7" s="2"/>
      <c r="E7" s="270"/>
      <c r="F7" s="154"/>
      <c r="G7" s="2" t="s">
        <v>311</v>
      </c>
      <c r="H7" s="2"/>
      <c r="I7" s="2"/>
      <c r="J7" s="2"/>
      <c r="K7" s="2"/>
      <c r="L7" s="2"/>
      <c r="M7" s="270"/>
      <c r="N7" s="2"/>
    </row>
    <row r="8" spans="1:14">
      <c r="A8" s="154" t="s">
        <v>312</v>
      </c>
      <c r="B8" s="2"/>
      <c r="C8" s="2"/>
      <c r="D8" s="2"/>
      <c r="E8" s="270"/>
      <c r="F8" s="154"/>
      <c r="G8" s="2" t="s">
        <v>313</v>
      </c>
      <c r="H8" s="2"/>
      <c r="I8" s="2"/>
      <c r="J8" s="2"/>
      <c r="K8" s="2"/>
      <c r="L8" s="2"/>
      <c r="M8" s="270"/>
      <c r="N8" s="2"/>
    </row>
    <row r="9" spans="1:14">
      <c r="A9" s="154" t="s">
        <v>314</v>
      </c>
      <c r="B9" s="2"/>
      <c r="C9" s="2"/>
      <c r="D9" s="2"/>
      <c r="E9" s="270"/>
      <c r="F9" s="154"/>
      <c r="G9" s="2"/>
      <c r="H9" s="2"/>
      <c r="I9" s="2"/>
      <c r="J9" s="2"/>
      <c r="K9" s="2"/>
      <c r="L9" s="2"/>
      <c r="M9" s="270"/>
      <c r="N9" s="2"/>
    </row>
    <row r="10" spans="1:14">
      <c r="A10" s="154" t="s">
        <v>2053</v>
      </c>
      <c r="B10" s="2"/>
      <c r="C10" s="2"/>
      <c r="D10" s="2"/>
      <c r="E10" s="270"/>
      <c r="F10" s="154"/>
      <c r="G10" s="2" t="s">
        <v>1803</v>
      </c>
      <c r="H10" s="2"/>
      <c r="I10" s="2"/>
      <c r="J10" s="2"/>
      <c r="K10" s="2"/>
      <c r="L10" s="2"/>
      <c r="M10" s="270"/>
      <c r="N10" s="2"/>
    </row>
    <row r="11" spans="1:14">
      <c r="A11" s="154" t="s">
        <v>1804</v>
      </c>
      <c r="B11" s="2"/>
      <c r="C11" s="2"/>
      <c r="D11" s="2"/>
      <c r="E11" s="270"/>
      <c r="F11" s="154"/>
      <c r="G11" s="2" t="s">
        <v>1805</v>
      </c>
      <c r="H11" s="2"/>
      <c r="I11" s="2"/>
      <c r="J11" s="2"/>
      <c r="K11" s="2"/>
      <c r="L11" s="2"/>
      <c r="M11" s="270"/>
      <c r="N11" s="2"/>
    </row>
    <row r="12" spans="1:14">
      <c r="A12" s="154" t="s">
        <v>1806</v>
      </c>
      <c r="B12" s="2"/>
      <c r="C12" s="2"/>
      <c r="D12" s="2"/>
      <c r="E12" s="270"/>
      <c r="F12" s="154"/>
      <c r="G12" s="2"/>
      <c r="H12" s="2"/>
      <c r="I12" s="2"/>
      <c r="J12" s="2"/>
      <c r="K12" s="2"/>
      <c r="L12" s="2"/>
      <c r="M12" s="270"/>
      <c r="N12" s="2"/>
    </row>
    <row r="13" spans="1:14">
      <c r="A13" s="154" t="s">
        <v>1807</v>
      </c>
      <c r="B13" s="2"/>
      <c r="C13" s="2"/>
      <c r="D13" s="2"/>
      <c r="E13" s="270"/>
      <c r="F13" s="154"/>
      <c r="G13" s="2" t="s">
        <v>1808</v>
      </c>
      <c r="H13" s="2"/>
      <c r="I13" s="2"/>
      <c r="J13" s="2"/>
      <c r="K13" s="2"/>
      <c r="L13" s="2"/>
      <c r="M13" s="270"/>
      <c r="N13" s="2"/>
    </row>
    <row r="14" spans="1:14">
      <c r="A14" s="154" t="s">
        <v>1809</v>
      </c>
      <c r="B14" s="2"/>
      <c r="C14" s="2"/>
      <c r="D14" s="2"/>
      <c r="E14" s="270"/>
      <c r="F14" s="154"/>
      <c r="G14" s="2" t="s">
        <v>1810</v>
      </c>
      <c r="H14" s="2"/>
      <c r="I14" s="2"/>
      <c r="J14" s="2"/>
      <c r="K14" s="2"/>
      <c r="L14" s="2"/>
      <c r="M14" s="270"/>
      <c r="N14" s="2"/>
    </row>
    <row r="15" spans="1:14" ht="23.25">
      <c r="A15" s="154"/>
      <c r="B15" s="2"/>
      <c r="C15" s="2"/>
      <c r="D15" s="2"/>
      <c r="E15" s="270"/>
      <c r="F15" s="154"/>
      <c r="G15" s="2" t="s">
        <v>1811</v>
      </c>
      <c r="H15" s="2"/>
      <c r="I15" s="2"/>
      <c r="J15" s="161"/>
      <c r="K15" s="2"/>
      <c r="L15" s="2"/>
      <c r="M15" s="1024"/>
      <c r="N15" s="2"/>
    </row>
    <row r="16" spans="1:14">
      <c r="A16" s="154"/>
      <c r="B16" s="2"/>
      <c r="C16" s="2"/>
      <c r="D16" s="2"/>
      <c r="E16" s="270"/>
      <c r="F16" s="154"/>
      <c r="G16" s="2"/>
      <c r="H16" s="2"/>
      <c r="I16" s="2"/>
      <c r="J16" s="161"/>
      <c r="K16" s="2"/>
      <c r="L16" s="2"/>
      <c r="M16" s="270"/>
      <c r="N16" s="2"/>
    </row>
    <row r="17" spans="1:14">
      <c r="A17" s="154"/>
      <c r="B17" s="2"/>
      <c r="C17" s="2"/>
      <c r="D17" s="2"/>
      <c r="E17" s="270"/>
      <c r="F17" s="1025"/>
      <c r="G17" s="1026" t="s">
        <v>2595</v>
      </c>
      <c r="H17" s="1014"/>
      <c r="I17" s="1014"/>
      <c r="J17" s="1016"/>
      <c r="K17" s="1014"/>
      <c r="L17" s="1014"/>
      <c r="M17" s="1027"/>
      <c r="N17" s="2"/>
    </row>
    <row r="18" spans="1:14">
      <c r="A18" s="154"/>
      <c r="B18" s="2"/>
      <c r="C18" s="2"/>
      <c r="D18" s="2"/>
      <c r="E18" s="270"/>
      <c r="F18" s="1025"/>
      <c r="G18" s="1026" t="s">
        <v>2596</v>
      </c>
      <c r="H18" s="1014"/>
      <c r="I18" s="1014"/>
      <c r="J18" s="1016"/>
      <c r="K18" s="1014"/>
      <c r="L18" s="1014"/>
      <c r="M18" s="1027"/>
      <c r="N18" s="2"/>
    </row>
    <row r="19" spans="1:14">
      <c r="A19" s="154"/>
      <c r="B19" s="2"/>
      <c r="C19" s="2"/>
      <c r="D19" s="2"/>
      <c r="E19" s="270"/>
      <c r="F19" s="154"/>
      <c r="G19" s="2"/>
      <c r="H19" s="2"/>
      <c r="I19" s="2"/>
      <c r="J19" s="161"/>
      <c r="K19" s="2"/>
      <c r="L19" s="2"/>
      <c r="M19" s="270"/>
      <c r="N19" s="2"/>
    </row>
    <row r="20" spans="1:14">
      <c r="A20" s="351"/>
      <c r="B20" s="310"/>
      <c r="C20" s="310"/>
      <c r="D20" s="310"/>
      <c r="E20" s="311"/>
      <c r="F20" s="351"/>
      <c r="G20" s="310"/>
      <c r="H20" s="484" t="s">
        <v>1812</v>
      </c>
      <c r="I20" s="486"/>
      <c r="J20" s="352" t="s">
        <v>1813</v>
      </c>
      <c r="K20" s="387"/>
      <c r="L20" s="310"/>
      <c r="M20" s="708" t="s">
        <v>1814</v>
      </c>
      <c r="N20" s="2"/>
    </row>
    <row r="21" spans="1:14">
      <c r="A21" s="474"/>
      <c r="B21" s="314"/>
      <c r="C21" s="314"/>
      <c r="D21" s="490" t="s">
        <v>1815</v>
      </c>
      <c r="E21" s="417" t="s">
        <v>1815</v>
      </c>
      <c r="F21" s="474"/>
      <c r="G21" s="490" t="s">
        <v>515</v>
      </c>
      <c r="H21" s="314"/>
      <c r="I21" s="490" t="s">
        <v>1816</v>
      </c>
      <c r="J21" s="161" t="s">
        <v>47</v>
      </c>
      <c r="K21" s="392"/>
      <c r="L21" s="490" t="s">
        <v>1817</v>
      </c>
      <c r="M21" s="417" t="s">
        <v>1818</v>
      </c>
      <c r="N21" s="2"/>
    </row>
    <row r="22" spans="1:14">
      <c r="A22" s="472" t="s">
        <v>36</v>
      </c>
      <c r="B22" s="314"/>
      <c r="C22" s="314"/>
      <c r="D22" s="490" t="s">
        <v>1819</v>
      </c>
      <c r="E22" s="417" t="s">
        <v>1819</v>
      </c>
      <c r="F22" s="472" t="s">
        <v>36</v>
      </c>
      <c r="G22" s="490" t="s">
        <v>1820</v>
      </c>
      <c r="H22" s="314"/>
      <c r="I22" s="490" t="s">
        <v>2493</v>
      </c>
      <c r="J22" s="161" t="s">
        <v>328</v>
      </c>
      <c r="K22" s="488" t="s">
        <v>1821</v>
      </c>
      <c r="L22" s="490" t="s">
        <v>1822</v>
      </c>
      <c r="M22" s="417" t="s">
        <v>1823</v>
      </c>
      <c r="N22" s="2"/>
    </row>
    <row r="23" spans="1:14">
      <c r="A23" s="472" t="s">
        <v>48</v>
      </c>
      <c r="B23" s="490" t="s">
        <v>1824</v>
      </c>
      <c r="C23" s="490" t="s">
        <v>1825</v>
      </c>
      <c r="D23" s="490" t="s">
        <v>2211</v>
      </c>
      <c r="E23" s="417" t="s">
        <v>1826</v>
      </c>
      <c r="F23" s="472" t="s">
        <v>48</v>
      </c>
      <c r="G23" s="490" t="s">
        <v>1827</v>
      </c>
      <c r="H23" s="490" t="s">
        <v>515</v>
      </c>
      <c r="I23" s="490" t="s">
        <v>1828</v>
      </c>
      <c r="J23" s="161" t="s">
        <v>1829</v>
      </c>
      <c r="K23" s="488" t="s">
        <v>1830</v>
      </c>
      <c r="L23" s="490" t="s">
        <v>1831</v>
      </c>
      <c r="M23" s="417" t="s">
        <v>1832</v>
      </c>
      <c r="N23" s="2"/>
    </row>
    <row r="24" spans="1:14">
      <c r="A24" s="474"/>
      <c r="B24" s="314"/>
      <c r="C24" s="490" t="s">
        <v>1833</v>
      </c>
      <c r="D24" s="490" t="s">
        <v>378</v>
      </c>
      <c r="E24" s="417" t="s">
        <v>1834</v>
      </c>
      <c r="F24" s="474"/>
      <c r="G24" s="490" t="s">
        <v>1832</v>
      </c>
      <c r="H24" s="314"/>
      <c r="I24" s="490" t="s">
        <v>1835</v>
      </c>
      <c r="J24" s="161" t="s">
        <v>2128</v>
      </c>
      <c r="K24" s="392"/>
      <c r="L24" s="490" t="s">
        <v>1827</v>
      </c>
      <c r="M24" s="417" t="s">
        <v>1836</v>
      </c>
      <c r="N24" s="2"/>
    </row>
    <row r="25" spans="1:14">
      <c r="A25" s="474"/>
      <c r="B25" s="490" t="s">
        <v>462</v>
      </c>
      <c r="C25" s="490" t="s">
        <v>463</v>
      </c>
      <c r="D25" s="490" t="s">
        <v>464</v>
      </c>
      <c r="E25" s="417" t="s">
        <v>62</v>
      </c>
      <c r="F25" s="474"/>
      <c r="G25" s="490" t="s">
        <v>63</v>
      </c>
      <c r="H25" s="490" t="s">
        <v>64</v>
      </c>
      <c r="I25" s="490" t="s">
        <v>65</v>
      </c>
      <c r="J25" s="161" t="s">
        <v>66</v>
      </c>
      <c r="K25" s="488" t="s">
        <v>67</v>
      </c>
      <c r="L25" s="490" t="s">
        <v>68</v>
      </c>
      <c r="M25" s="417" t="s">
        <v>69</v>
      </c>
      <c r="N25" s="2"/>
    </row>
    <row r="26" spans="1:14">
      <c r="A26" s="709"/>
      <c r="B26" s="710"/>
      <c r="C26" s="711" t="s">
        <v>1837</v>
      </c>
      <c r="D26" s="712"/>
      <c r="E26" s="713"/>
      <c r="F26" s="714"/>
      <c r="G26" s="712"/>
      <c r="H26" s="712"/>
      <c r="I26" s="712"/>
      <c r="J26" s="715"/>
      <c r="K26" s="716"/>
      <c r="L26" s="712"/>
      <c r="M26" s="713"/>
      <c r="N26" s="2"/>
    </row>
    <row r="27" spans="1:14">
      <c r="A27" s="472" t="s">
        <v>467</v>
      </c>
      <c r="B27" s="322"/>
      <c r="C27" s="322"/>
      <c r="D27" s="986"/>
      <c r="E27" s="985"/>
      <c r="F27" s="472" t="s">
        <v>467</v>
      </c>
      <c r="G27" s="479"/>
      <c r="H27" s="460">
        <v>0</v>
      </c>
      <c r="I27" s="464"/>
      <c r="J27" s="323"/>
      <c r="K27" s="717"/>
      <c r="L27" s="479"/>
      <c r="M27" s="542"/>
      <c r="N27" s="2"/>
    </row>
    <row r="28" spans="1:14">
      <c r="A28" s="472" t="s">
        <v>825</v>
      </c>
      <c r="B28" s="322"/>
      <c r="C28" s="322"/>
      <c r="D28" s="984"/>
      <c r="E28" s="983"/>
      <c r="F28" s="472" t="s">
        <v>825</v>
      </c>
      <c r="G28" s="984"/>
      <c r="H28" s="458">
        <v>0</v>
      </c>
      <c r="I28" s="464"/>
      <c r="J28" s="323"/>
      <c r="K28" s="717"/>
      <c r="L28" s="464"/>
      <c r="M28" s="428"/>
      <c r="N28" s="2"/>
    </row>
    <row r="29" spans="1:14">
      <c r="A29" s="472" t="s">
        <v>1067</v>
      </c>
      <c r="B29" s="322"/>
      <c r="C29" s="322"/>
      <c r="D29" s="984"/>
      <c r="E29" s="983"/>
      <c r="F29" s="472" t="s">
        <v>1067</v>
      </c>
      <c r="G29" s="984"/>
      <c r="H29" s="458">
        <v>0</v>
      </c>
      <c r="I29" s="464"/>
      <c r="J29" s="323"/>
      <c r="K29" s="717"/>
      <c r="L29" s="464"/>
      <c r="M29" s="428"/>
      <c r="N29" s="2"/>
    </row>
    <row r="30" spans="1:14">
      <c r="A30" s="472" t="s">
        <v>71</v>
      </c>
      <c r="B30" s="322"/>
      <c r="C30" s="322" t="s">
        <v>3464</v>
      </c>
      <c r="D30" s="984"/>
      <c r="E30" s="983"/>
      <c r="F30" s="472" t="s">
        <v>71</v>
      </c>
      <c r="G30" s="984"/>
      <c r="H30" s="458">
        <v>0</v>
      </c>
      <c r="I30" s="464"/>
      <c r="J30" s="323"/>
      <c r="K30" s="717"/>
      <c r="L30" s="464"/>
      <c r="M30" s="428"/>
      <c r="N30" s="2"/>
    </row>
    <row r="31" spans="1:14">
      <c r="A31" s="472" t="s">
        <v>72</v>
      </c>
      <c r="B31" s="322"/>
      <c r="C31" s="322"/>
      <c r="D31" s="984"/>
      <c r="E31" s="983"/>
      <c r="F31" s="472" t="s">
        <v>72</v>
      </c>
      <c r="G31" s="984"/>
      <c r="H31" s="458">
        <v>0</v>
      </c>
      <c r="I31" s="464"/>
      <c r="J31" s="323"/>
      <c r="K31" s="717"/>
      <c r="L31" s="464"/>
      <c r="M31" s="428"/>
      <c r="N31" s="2"/>
    </row>
    <row r="32" spans="1:14">
      <c r="A32" s="472">
        <v>6</v>
      </c>
      <c r="B32" s="322"/>
      <c r="C32" s="322"/>
      <c r="D32" s="984"/>
      <c r="E32" s="983"/>
      <c r="F32" s="472">
        <v>6</v>
      </c>
      <c r="G32" s="984"/>
      <c r="H32" s="458">
        <v>0</v>
      </c>
      <c r="I32" s="464"/>
      <c r="J32" s="323"/>
      <c r="K32" s="717"/>
      <c r="L32" s="464"/>
      <c r="M32" s="428"/>
      <c r="N32" s="2"/>
    </row>
    <row r="33" spans="1:14">
      <c r="A33" s="472">
        <v>7</v>
      </c>
      <c r="B33" s="322"/>
      <c r="C33" s="322"/>
      <c r="D33" s="984"/>
      <c r="E33" s="983"/>
      <c r="F33" s="472">
        <v>7</v>
      </c>
      <c r="G33" s="984"/>
      <c r="H33" s="458">
        <v>0</v>
      </c>
      <c r="I33" s="464"/>
      <c r="J33" s="323"/>
      <c r="K33" s="717"/>
      <c r="L33" s="464"/>
      <c r="M33" s="428"/>
      <c r="N33" s="2"/>
    </row>
    <row r="34" spans="1:14">
      <c r="A34" s="472">
        <v>8</v>
      </c>
      <c r="B34" s="322"/>
      <c r="C34" s="322"/>
      <c r="D34" s="984"/>
      <c r="E34" s="983"/>
      <c r="F34" s="472">
        <v>8</v>
      </c>
      <c r="G34" s="984"/>
      <c r="H34" s="458">
        <v>0</v>
      </c>
      <c r="I34" s="464"/>
      <c r="J34" s="323"/>
      <c r="K34" s="717"/>
      <c r="L34" s="464"/>
      <c r="M34" s="428"/>
      <c r="N34" s="2"/>
    </row>
    <row r="35" spans="1:14">
      <c r="A35" s="472">
        <v>9</v>
      </c>
      <c r="B35" s="322"/>
      <c r="C35" s="322"/>
      <c r="D35" s="984"/>
      <c r="E35" s="983"/>
      <c r="F35" s="472">
        <v>9</v>
      </c>
      <c r="G35" s="984"/>
      <c r="H35" s="458">
        <v>0</v>
      </c>
      <c r="I35" s="464"/>
      <c r="J35" s="323"/>
      <c r="K35" s="717"/>
      <c r="L35" s="464"/>
      <c r="M35" s="428"/>
      <c r="N35" s="2"/>
    </row>
    <row r="36" spans="1:14">
      <c r="A36" s="472">
        <v>10</v>
      </c>
      <c r="B36" s="322"/>
      <c r="C36" s="322"/>
      <c r="D36" s="984"/>
      <c r="E36" s="983"/>
      <c r="F36" s="472">
        <v>10</v>
      </c>
      <c r="G36" s="984"/>
      <c r="H36" s="458">
        <v>0</v>
      </c>
      <c r="I36" s="464"/>
      <c r="J36" s="323"/>
      <c r="K36" s="717"/>
      <c r="L36" s="464"/>
      <c r="M36" s="428"/>
      <c r="N36" s="2"/>
    </row>
    <row r="37" spans="1:14">
      <c r="A37" s="472">
        <v>11</v>
      </c>
      <c r="B37" s="322"/>
      <c r="C37" s="322"/>
      <c r="D37" s="984"/>
      <c r="E37" s="983"/>
      <c r="F37" s="472">
        <v>11</v>
      </c>
      <c r="G37" s="984"/>
      <c r="H37" s="458">
        <v>0</v>
      </c>
      <c r="I37" s="464"/>
      <c r="J37" s="323"/>
      <c r="K37" s="717"/>
      <c r="L37" s="464"/>
      <c r="M37" s="428"/>
      <c r="N37" s="2"/>
    </row>
    <row r="38" spans="1:14">
      <c r="A38" s="472">
        <v>12</v>
      </c>
      <c r="B38" s="322"/>
      <c r="C38" s="322"/>
      <c r="D38" s="984"/>
      <c r="E38" s="983"/>
      <c r="F38" s="472">
        <v>12</v>
      </c>
      <c r="G38" s="984"/>
      <c r="H38" s="458">
        <v>0</v>
      </c>
      <c r="I38" s="464"/>
      <c r="J38" s="323"/>
      <c r="K38" s="717"/>
      <c r="L38" s="464"/>
      <c r="M38" s="428"/>
      <c r="N38" s="2"/>
    </row>
    <row r="39" spans="1:14">
      <c r="A39" s="472">
        <v>13</v>
      </c>
      <c r="B39" s="322"/>
      <c r="C39" s="322"/>
      <c r="D39" s="984"/>
      <c r="E39" s="983"/>
      <c r="F39" s="472">
        <v>13</v>
      </c>
      <c r="G39" s="984"/>
      <c r="H39" s="458">
        <v>0</v>
      </c>
      <c r="I39" s="464"/>
      <c r="J39" s="323"/>
      <c r="K39" s="717"/>
      <c r="L39" s="464"/>
      <c r="M39" s="428"/>
      <c r="N39" s="2"/>
    </row>
    <row r="40" spans="1:14">
      <c r="A40" s="472">
        <v>14</v>
      </c>
      <c r="B40" s="322"/>
      <c r="C40" s="322"/>
      <c r="D40" s="984"/>
      <c r="E40" s="983"/>
      <c r="F40" s="472">
        <v>14</v>
      </c>
      <c r="G40" s="984"/>
      <c r="H40" s="458">
        <v>0</v>
      </c>
      <c r="I40" s="464"/>
      <c r="J40" s="323"/>
      <c r="K40" s="717"/>
      <c r="L40" s="464"/>
      <c r="M40" s="428"/>
      <c r="N40" s="2"/>
    </row>
    <row r="41" spans="1:14">
      <c r="A41" s="472">
        <v>15</v>
      </c>
      <c r="B41" s="322"/>
      <c r="C41" s="322"/>
      <c r="D41" s="984"/>
      <c r="E41" s="983"/>
      <c r="F41" s="472">
        <v>15</v>
      </c>
      <c r="G41" s="984"/>
      <c r="H41" s="458">
        <v>0</v>
      </c>
      <c r="I41" s="464"/>
      <c r="J41" s="323"/>
      <c r="K41" s="717"/>
      <c r="L41" s="464"/>
      <c r="M41" s="428"/>
      <c r="N41" s="2"/>
    </row>
    <row r="42" spans="1:14">
      <c r="A42" s="472">
        <v>16</v>
      </c>
      <c r="B42" s="322"/>
      <c r="C42" s="322"/>
      <c r="D42" s="984"/>
      <c r="E42" s="983"/>
      <c r="F42" s="472">
        <v>16</v>
      </c>
      <c r="G42" s="984"/>
      <c r="H42" s="458">
        <v>0</v>
      </c>
      <c r="I42" s="464"/>
      <c r="J42" s="323"/>
      <c r="K42" s="717"/>
      <c r="L42" s="464"/>
      <c r="M42" s="428"/>
      <c r="N42" s="2"/>
    </row>
    <row r="43" spans="1:14">
      <c r="A43" s="472">
        <v>17</v>
      </c>
      <c r="B43" s="322"/>
      <c r="C43" s="322"/>
      <c r="D43" s="984"/>
      <c r="E43" s="983"/>
      <c r="F43" s="472">
        <v>17</v>
      </c>
      <c r="G43" s="984"/>
      <c r="H43" s="458">
        <v>0</v>
      </c>
      <c r="I43" s="464"/>
      <c r="J43" s="323"/>
      <c r="K43" s="717"/>
      <c r="L43" s="464"/>
      <c r="M43" s="428"/>
      <c r="N43" s="2"/>
    </row>
    <row r="44" spans="1:14">
      <c r="A44" s="472">
        <v>18</v>
      </c>
      <c r="B44" s="322"/>
      <c r="C44" s="718" t="s">
        <v>1838</v>
      </c>
      <c r="D44" s="712">
        <f>SUM(D27:D43)</f>
        <v>0</v>
      </c>
      <c r="E44" s="713">
        <f>SUM(E27:E43)</f>
        <v>0</v>
      </c>
      <c r="F44" s="472">
        <v>18</v>
      </c>
      <c r="G44" s="712">
        <f>SUM(G27:G43)</f>
        <v>0</v>
      </c>
      <c r="H44" s="712">
        <f>SUM(H27:H43)</f>
        <v>0</v>
      </c>
      <c r="I44" s="310"/>
      <c r="J44" s="333"/>
      <c r="K44" s="387"/>
      <c r="L44" s="712">
        <f>SUM(L27:L43)</f>
        <v>0</v>
      </c>
      <c r="M44" s="713">
        <f>SUM(M26:M43)</f>
        <v>0</v>
      </c>
      <c r="N44" s="2"/>
    </row>
    <row r="45" spans="1:14">
      <c r="A45" s="474"/>
      <c r="B45" s="719"/>
      <c r="C45" s="711" t="s">
        <v>1839</v>
      </c>
      <c r="D45" s="310"/>
      <c r="E45" s="311"/>
      <c r="F45" s="472"/>
      <c r="G45" s="310"/>
      <c r="H45" s="310"/>
      <c r="I45" s="310"/>
      <c r="J45" s="333"/>
      <c r="K45" s="387"/>
      <c r="L45" s="310"/>
      <c r="M45" s="311"/>
      <c r="N45" s="2"/>
    </row>
    <row r="46" spans="1:14">
      <c r="A46" s="472">
        <v>19</v>
      </c>
      <c r="B46" s="322"/>
      <c r="C46" s="322"/>
      <c r="D46" s="479"/>
      <c r="E46" s="542"/>
      <c r="F46" s="472">
        <v>19</v>
      </c>
      <c r="G46" s="479"/>
      <c r="H46" s="460">
        <v>0</v>
      </c>
      <c r="I46" s="464"/>
      <c r="J46" s="323"/>
      <c r="K46" s="717"/>
      <c r="L46" s="479"/>
      <c r="M46" s="542"/>
      <c r="N46" s="2"/>
    </row>
    <row r="47" spans="1:14">
      <c r="A47" s="472">
        <v>20</v>
      </c>
      <c r="B47" s="322"/>
      <c r="C47" s="322"/>
      <c r="D47" s="464"/>
      <c r="E47" s="428"/>
      <c r="F47" s="472">
        <v>20</v>
      </c>
      <c r="G47" s="464"/>
      <c r="H47" s="458">
        <v>0</v>
      </c>
      <c r="I47" s="464"/>
      <c r="J47" s="323"/>
      <c r="K47" s="717"/>
      <c r="L47" s="464"/>
      <c r="M47" s="428"/>
      <c r="N47" s="2"/>
    </row>
    <row r="48" spans="1:14">
      <c r="A48" s="472">
        <v>21</v>
      </c>
      <c r="B48" s="322"/>
      <c r="C48" s="322"/>
      <c r="D48" s="464"/>
      <c r="E48" s="428"/>
      <c r="F48" s="472">
        <v>21</v>
      </c>
      <c r="G48" s="464"/>
      <c r="H48" s="458">
        <v>0</v>
      </c>
      <c r="I48" s="464"/>
      <c r="J48" s="323"/>
      <c r="K48" s="717"/>
      <c r="L48" s="464"/>
      <c r="M48" s="428"/>
      <c r="N48" s="2"/>
    </row>
    <row r="49" spans="1:14">
      <c r="A49" s="472">
        <v>22</v>
      </c>
      <c r="B49" s="322"/>
      <c r="C49" s="322"/>
      <c r="D49" s="464"/>
      <c r="E49" s="428"/>
      <c r="F49" s="472">
        <v>22</v>
      </c>
      <c r="G49" s="464"/>
      <c r="H49" s="458">
        <v>0</v>
      </c>
      <c r="I49" s="464"/>
      <c r="J49" s="323"/>
      <c r="K49" s="717"/>
      <c r="L49" s="464"/>
      <c r="M49" s="428"/>
      <c r="N49" s="2"/>
    </row>
    <row r="50" spans="1:14">
      <c r="A50" s="472">
        <v>23</v>
      </c>
      <c r="B50" s="322"/>
      <c r="C50" s="322"/>
      <c r="D50" s="464"/>
      <c r="E50" s="428"/>
      <c r="F50" s="472">
        <v>23</v>
      </c>
      <c r="G50" s="464"/>
      <c r="H50" s="458">
        <v>0</v>
      </c>
      <c r="I50" s="464"/>
      <c r="J50" s="323"/>
      <c r="K50" s="717"/>
      <c r="L50" s="464"/>
      <c r="M50" s="428"/>
      <c r="N50" s="2"/>
    </row>
    <row r="51" spans="1:14">
      <c r="A51" s="472">
        <v>24</v>
      </c>
      <c r="B51" s="322"/>
      <c r="C51" s="322"/>
      <c r="D51" s="464"/>
      <c r="E51" s="428"/>
      <c r="F51" s="472">
        <v>24</v>
      </c>
      <c r="G51" s="464"/>
      <c r="H51" s="458">
        <v>0</v>
      </c>
      <c r="I51" s="464"/>
      <c r="J51" s="323"/>
      <c r="K51" s="717"/>
      <c r="L51" s="464"/>
      <c r="M51" s="428"/>
      <c r="N51" s="2"/>
    </row>
    <row r="52" spans="1:14">
      <c r="A52" s="472">
        <v>25</v>
      </c>
      <c r="B52" s="322"/>
      <c r="C52" s="322"/>
      <c r="D52" s="464"/>
      <c r="E52" s="428"/>
      <c r="F52" s="472">
        <v>25</v>
      </c>
      <c r="G52" s="464"/>
      <c r="H52" s="458">
        <v>0</v>
      </c>
      <c r="I52" s="464"/>
      <c r="J52" s="323"/>
      <c r="K52" s="717"/>
      <c r="L52" s="464"/>
      <c r="M52" s="428"/>
      <c r="N52" s="2"/>
    </row>
    <row r="53" spans="1:14">
      <c r="A53" s="472">
        <v>26</v>
      </c>
      <c r="B53" s="322"/>
      <c r="C53" s="322"/>
      <c r="D53" s="464"/>
      <c r="E53" s="428"/>
      <c r="F53" s="472">
        <v>26</v>
      </c>
      <c r="G53" s="464"/>
      <c r="H53" s="458">
        <v>0</v>
      </c>
      <c r="I53" s="464"/>
      <c r="J53" s="323"/>
      <c r="K53" s="717"/>
      <c r="L53" s="464"/>
      <c r="M53" s="428"/>
      <c r="N53" s="2"/>
    </row>
    <row r="54" spans="1:14">
      <c r="A54" s="472">
        <v>27</v>
      </c>
      <c r="B54" s="322"/>
      <c r="C54" s="322"/>
      <c r="D54" s="464"/>
      <c r="E54" s="428"/>
      <c r="F54" s="472">
        <v>27</v>
      </c>
      <c r="G54" s="464"/>
      <c r="H54" s="458">
        <v>0</v>
      </c>
      <c r="I54" s="464"/>
      <c r="J54" s="323"/>
      <c r="K54" s="717"/>
      <c r="L54" s="464"/>
      <c r="M54" s="428"/>
      <c r="N54" s="2"/>
    </row>
    <row r="55" spans="1:14">
      <c r="A55" s="472">
        <v>28</v>
      </c>
      <c r="B55" s="322"/>
      <c r="C55" s="322"/>
      <c r="D55" s="464"/>
      <c r="E55" s="428"/>
      <c r="F55" s="472">
        <v>28</v>
      </c>
      <c r="G55" s="464"/>
      <c r="H55" s="458">
        <v>0</v>
      </c>
      <c r="I55" s="464"/>
      <c r="J55" s="323"/>
      <c r="K55" s="717"/>
      <c r="L55" s="464"/>
      <c r="M55" s="428"/>
      <c r="N55" s="2"/>
    </row>
    <row r="56" spans="1:14">
      <c r="A56" s="472">
        <v>29</v>
      </c>
      <c r="B56" s="322"/>
      <c r="C56" s="322"/>
      <c r="D56" s="464"/>
      <c r="E56" s="428"/>
      <c r="F56" s="472">
        <v>29</v>
      </c>
      <c r="G56" s="464"/>
      <c r="H56" s="458">
        <v>0</v>
      </c>
      <c r="I56" s="464"/>
      <c r="J56" s="323"/>
      <c r="K56" s="717"/>
      <c r="L56" s="464"/>
      <c r="M56" s="428"/>
      <c r="N56" s="2"/>
    </row>
    <row r="57" spans="1:14">
      <c r="A57" s="472">
        <v>30</v>
      </c>
      <c r="B57" s="322"/>
      <c r="C57" s="322"/>
      <c r="D57" s="464"/>
      <c r="E57" s="428"/>
      <c r="F57" s="472">
        <v>30</v>
      </c>
      <c r="G57" s="464"/>
      <c r="H57" s="458">
        <v>0</v>
      </c>
      <c r="I57" s="464"/>
      <c r="J57" s="323"/>
      <c r="K57" s="717"/>
      <c r="L57" s="464"/>
      <c r="M57" s="428"/>
      <c r="N57" s="2"/>
    </row>
    <row r="58" spans="1:14">
      <c r="A58" s="472">
        <v>31</v>
      </c>
      <c r="B58" s="322"/>
      <c r="C58" s="322"/>
      <c r="D58" s="464"/>
      <c r="E58" s="428"/>
      <c r="F58" s="472">
        <v>31</v>
      </c>
      <c r="G58" s="464"/>
      <c r="H58" s="458">
        <v>0</v>
      </c>
      <c r="I58" s="464"/>
      <c r="J58" s="323"/>
      <c r="K58" s="717"/>
      <c r="L58" s="464"/>
      <c r="M58" s="428"/>
      <c r="N58" s="2"/>
    </row>
    <row r="59" spans="1:14">
      <c r="A59" s="472">
        <v>32</v>
      </c>
      <c r="B59" s="322"/>
      <c r="C59" s="322"/>
      <c r="D59" s="464"/>
      <c r="E59" s="428"/>
      <c r="F59" s="472">
        <v>32</v>
      </c>
      <c r="G59" s="464"/>
      <c r="H59" s="458">
        <v>0</v>
      </c>
      <c r="I59" s="464"/>
      <c r="J59" s="323"/>
      <c r="K59" s="717"/>
      <c r="L59" s="464"/>
      <c r="M59" s="428"/>
      <c r="N59" s="2"/>
    </row>
    <row r="60" spans="1:14">
      <c r="A60" s="472">
        <v>33</v>
      </c>
      <c r="B60" s="322"/>
      <c r="C60" s="322"/>
      <c r="D60" s="464"/>
      <c r="E60" s="428"/>
      <c r="F60" s="472">
        <v>33</v>
      </c>
      <c r="G60" s="464"/>
      <c r="H60" s="458">
        <v>0</v>
      </c>
      <c r="I60" s="464"/>
      <c r="J60" s="323"/>
      <c r="K60" s="717"/>
      <c r="L60" s="464"/>
      <c r="M60" s="428"/>
      <c r="N60" s="2"/>
    </row>
    <row r="61" spans="1:14">
      <c r="A61" s="472">
        <v>34</v>
      </c>
      <c r="B61" s="322"/>
      <c r="C61" s="322"/>
      <c r="D61" s="464"/>
      <c r="E61" s="428"/>
      <c r="F61" s="472">
        <v>34</v>
      </c>
      <c r="G61" s="464"/>
      <c r="H61" s="458">
        <v>0</v>
      </c>
      <c r="I61" s="464"/>
      <c r="J61" s="323"/>
      <c r="K61" s="717"/>
      <c r="L61" s="464"/>
      <c r="M61" s="428"/>
      <c r="N61" s="2"/>
    </row>
    <row r="62" spans="1:14">
      <c r="A62" s="472">
        <v>35</v>
      </c>
      <c r="B62" s="322"/>
      <c r="C62" s="322"/>
      <c r="D62" s="464"/>
      <c r="E62" s="428"/>
      <c r="F62" s="472">
        <v>35</v>
      </c>
      <c r="G62" s="464"/>
      <c r="H62" s="458">
        <v>0</v>
      </c>
      <c r="I62" s="464"/>
      <c r="J62" s="323"/>
      <c r="K62" s="717"/>
      <c r="L62" s="464"/>
      <c r="M62" s="428"/>
      <c r="N62" s="2"/>
    </row>
    <row r="63" spans="1:14">
      <c r="A63" s="472">
        <v>36</v>
      </c>
      <c r="B63" s="322"/>
      <c r="C63" s="322"/>
      <c r="D63" s="464"/>
      <c r="E63" s="428"/>
      <c r="F63" s="472">
        <v>36</v>
      </c>
      <c r="G63" s="464"/>
      <c r="H63" s="458">
        <v>0</v>
      </c>
      <c r="I63" s="464"/>
      <c r="J63" s="323"/>
      <c r="K63" s="717"/>
      <c r="L63" s="464"/>
      <c r="M63" s="428"/>
      <c r="N63" s="2"/>
    </row>
    <row r="64" spans="1:14">
      <c r="A64" s="473">
        <v>37</v>
      </c>
      <c r="B64" s="322"/>
      <c r="C64" s="718" t="s">
        <v>1840</v>
      </c>
      <c r="D64" s="712">
        <f>SUM(D46:D63)</f>
        <v>0</v>
      </c>
      <c r="E64" s="713">
        <f>SUM(E46:E63)</f>
        <v>0</v>
      </c>
      <c r="F64" s="473">
        <v>37</v>
      </c>
      <c r="G64" s="712">
        <f>SUM(G46:G63)</f>
        <v>0</v>
      </c>
      <c r="H64" s="712">
        <f>SUM(H46:H63)</f>
        <v>0</v>
      </c>
      <c r="I64" s="310"/>
      <c r="J64" s="333"/>
      <c r="K64" s="387"/>
      <c r="L64" s="712">
        <f>SUM(L46:L63)</f>
        <v>0</v>
      </c>
      <c r="M64" s="713">
        <f>SUM(M46:M63)</f>
        <v>0</v>
      </c>
      <c r="N64" s="2"/>
    </row>
    <row r="65" spans="1:14">
      <c r="A65" s="154"/>
      <c r="B65" s="720"/>
      <c r="C65" s="721"/>
      <c r="D65" s="309"/>
      <c r="E65" s="311"/>
      <c r="F65" s="156"/>
      <c r="G65" s="309"/>
      <c r="H65" s="309"/>
      <c r="I65" s="309"/>
      <c r="J65" s="333"/>
      <c r="K65" s="309"/>
      <c r="L65" s="309"/>
      <c r="M65" s="311"/>
      <c r="N65" s="2"/>
    </row>
    <row r="66" spans="1:14">
      <c r="A66" s="154"/>
      <c r="B66" s="155"/>
      <c r="C66" s="155"/>
      <c r="D66" s="155"/>
      <c r="E66" s="275"/>
      <c r="F66" s="156"/>
      <c r="G66" s="155"/>
      <c r="H66" s="424"/>
      <c r="I66" s="155"/>
      <c r="J66" s="323"/>
      <c r="K66" s="155"/>
      <c r="L66" s="155"/>
      <c r="M66" s="275"/>
      <c r="N66" s="2"/>
    </row>
    <row r="67" spans="1:14" ht="15.75" thickBot="1">
      <c r="A67" s="304"/>
      <c r="B67" s="160"/>
      <c r="C67" s="305"/>
      <c r="D67" s="545"/>
      <c r="E67" s="546"/>
      <c r="F67" s="467"/>
      <c r="G67" s="545"/>
      <c r="H67" s="545"/>
      <c r="I67" s="305"/>
      <c r="J67" s="722"/>
      <c r="K67" s="305"/>
      <c r="L67" s="433"/>
      <c r="M67" s="546"/>
      <c r="N67" s="2"/>
    </row>
    <row r="68" spans="1:14">
      <c r="A68" s="335" t="s">
        <v>1525</v>
      </c>
      <c r="B68" s="2"/>
      <c r="C68" s="2"/>
      <c r="D68" s="2"/>
      <c r="E68" s="2"/>
      <c r="F68" s="2"/>
      <c r="G68" s="2"/>
      <c r="H68" s="2"/>
      <c r="I68" s="2"/>
      <c r="J68" s="2"/>
      <c r="K68" s="2"/>
      <c r="L68" s="2"/>
      <c r="M68" s="335" t="s">
        <v>1525</v>
      </c>
      <c r="N68" s="2"/>
    </row>
    <row r="69" spans="1:14">
      <c r="A69" s="161">
        <v>44</v>
      </c>
      <c r="B69" s="161"/>
      <c r="C69" s="161"/>
      <c r="D69" s="161"/>
      <c r="E69" s="161"/>
      <c r="F69" s="161">
        <v>45</v>
      </c>
      <c r="G69" s="161"/>
      <c r="H69" s="161"/>
      <c r="I69" s="161"/>
      <c r="J69" s="161"/>
      <c r="K69" s="161"/>
      <c r="L69" s="161"/>
      <c r="M69" s="161"/>
      <c r="N69" s="2"/>
    </row>
    <row r="70" spans="1:14">
      <c r="A70" s="2"/>
    </row>
    <row r="71" spans="1:14">
      <c r="A71" s="2"/>
    </row>
    <row r="72" spans="1:14">
      <c r="A72" s="2"/>
    </row>
    <row r="73" spans="1:14">
      <c r="A73" s="2"/>
    </row>
    <row r="74" spans="1:14">
      <c r="A74" s="2"/>
      <c r="E74" s="1026"/>
      <c r="F74" s="1147"/>
      <c r="G74" s="1147"/>
    </row>
    <row r="75" spans="1:14">
      <c r="A75" s="2"/>
      <c r="E75" s="1147"/>
      <c r="F75" s="1147"/>
      <c r="G75" s="1147"/>
    </row>
    <row r="76" spans="1:14">
      <c r="A76" s="2"/>
    </row>
    <row r="77" spans="1:14">
      <c r="A77" s="2"/>
    </row>
    <row r="78" spans="1:14">
      <c r="A78" s="2"/>
    </row>
    <row r="79" spans="1:14">
      <c r="A79" s="2"/>
    </row>
    <row r="80" spans="1:14">
      <c r="A80" s="2"/>
    </row>
    <row r="81" spans="1:1">
      <c r="A81" s="2"/>
    </row>
    <row r="82" spans="1:1">
      <c r="A82" s="2"/>
    </row>
    <row r="83" spans="1:1">
      <c r="A83" s="2"/>
    </row>
    <row r="84" spans="1:1">
      <c r="A84" s="2"/>
    </row>
    <row r="85" spans="1:1">
      <c r="A85" s="2"/>
    </row>
    <row r="86" spans="1:1">
      <c r="A86" s="2"/>
    </row>
  </sheetData>
  <pageMargins left="0.7" right="0.7" top="0.75" bottom="0.75" header="0.3" footer="0.3"/>
  <pageSetup scale="66" fitToWidth="2" orientation="portrait" r:id="rId1"/>
  <headerFooter alignWithMargins="0"/>
  <colBreaks count="1" manualBreakCount="1">
    <brk id="5"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76"/>
  <sheetViews>
    <sheetView topLeftCell="A4" zoomScale="60" zoomScaleNormal="60" workbookViewId="0">
      <selection activeCell="C15" sqref="C15"/>
    </sheetView>
  </sheetViews>
  <sheetFormatPr defaultColWidth="9.77734375" defaultRowHeight="15"/>
  <cols>
    <col min="2" max="2" width="70.77734375" customWidth="1"/>
    <col min="3" max="6" width="20.77734375" customWidth="1"/>
  </cols>
  <sheetData>
    <row r="1" spans="1:26" ht="18.75" thickBot="1">
      <c r="A1" s="2" t="str">
        <f>+CONAMEDATE6</f>
        <v>Annual Report of VERIZON NEW YORK INC.                                                                                                       For the period ending DECEMBER 31, 2017</v>
      </c>
      <c r="B1" s="723"/>
      <c r="C1" s="723"/>
      <c r="D1" s="723"/>
      <c r="E1" s="723"/>
      <c r="F1" s="723"/>
      <c r="G1" s="723"/>
      <c r="H1" s="723"/>
      <c r="I1" s="723"/>
      <c r="J1" s="723"/>
      <c r="K1" s="723"/>
      <c r="L1" s="723"/>
      <c r="M1" s="723"/>
      <c r="N1" s="723"/>
      <c r="O1" s="723"/>
      <c r="P1" s="723"/>
      <c r="Q1" s="723"/>
      <c r="R1" s="723"/>
      <c r="S1" s="723"/>
      <c r="T1" s="723"/>
      <c r="U1" s="723"/>
      <c r="V1" s="723"/>
      <c r="W1" s="723"/>
      <c r="X1" s="723"/>
      <c r="Y1" s="723"/>
      <c r="Z1" s="723"/>
    </row>
    <row r="2" spans="1:26" ht="18">
      <c r="A2" s="724"/>
      <c r="B2" s="725"/>
      <c r="C2" s="726"/>
      <c r="D2" s="726"/>
      <c r="E2" s="726"/>
      <c r="F2" s="778"/>
      <c r="G2" s="723"/>
      <c r="H2" s="723"/>
      <c r="I2" s="723"/>
      <c r="J2" s="723"/>
      <c r="K2" s="723"/>
      <c r="L2" s="723"/>
      <c r="M2" s="723"/>
      <c r="N2" s="723"/>
      <c r="O2" s="723"/>
      <c r="P2" s="723"/>
      <c r="Q2" s="723"/>
      <c r="R2" s="723"/>
      <c r="S2" s="723"/>
      <c r="T2" s="723"/>
      <c r="U2" s="723"/>
      <c r="V2" s="723"/>
      <c r="W2" s="723"/>
      <c r="X2" s="723"/>
      <c r="Y2" s="723"/>
      <c r="Z2" s="723"/>
    </row>
    <row r="3" spans="1:26" ht="18">
      <c r="A3" s="541" t="s">
        <v>1841</v>
      </c>
      <c r="B3" s="728"/>
      <c r="C3" s="728"/>
      <c r="D3" s="728"/>
      <c r="E3" s="728"/>
      <c r="F3" s="729"/>
      <c r="G3" s="723"/>
      <c r="H3" s="723"/>
      <c r="I3" s="723"/>
      <c r="J3" s="723"/>
      <c r="K3" s="723"/>
      <c r="L3" s="723"/>
      <c r="M3" s="723"/>
      <c r="N3" s="723"/>
      <c r="O3" s="723"/>
      <c r="P3" s="723"/>
      <c r="Q3" s="723"/>
      <c r="R3" s="723"/>
      <c r="S3" s="723"/>
      <c r="T3" s="723"/>
      <c r="U3" s="723"/>
      <c r="V3" s="723"/>
      <c r="W3" s="723"/>
      <c r="X3" s="723"/>
      <c r="Y3" s="723"/>
      <c r="Z3" s="723"/>
    </row>
    <row r="4" spans="1:26" ht="18">
      <c r="A4" s="164"/>
      <c r="B4" s="723"/>
      <c r="C4" s="723"/>
      <c r="D4" s="723"/>
      <c r="E4" s="723"/>
      <c r="F4" s="730"/>
      <c r="G4" s="723"/>
      <c r="H4" s="723"/>
      <c r="I4" s="723"/>
      <c r="J4" s="723"/>
      <c r="K4" s="723"/>
      <c r="L4" s="723"/>
      <c r="M4" s="723"/>
      <c r="N4" s="723"/>
      <c r="O4" s="723"/>
      <c r="P4" s="723"/>
      <c r="Q4" s="723"/>
      <c r="R4" s="723"/>
      <c r="S4" s="723"/>
      <c r="T4" s="723"/>
      <c r="U4" s="723"/>
      <c r="V4" s="723"/>
      <c r="W4" s="723"/>
      <c r="X4" s="723"/>
      <c r="Y4" s="723"/>
      <c r="Z4" s="723"/>
    </row>
    <row r="5" spans="1:26" ht="18">
      <c r="A5" s="164" t="s">
        <v>1842</v>
      </c>
      <c r="B5" s="723"/>
      <c r="C5" s="723"/>
      <c r="D5" s="723"/>
      <c r="E5" s="723"/>
      <c r="F5" s="730"/>
      <c r="G5" s="723"/>
      <c r="H5" s="723"/>
      <c r="I5" s="723"/>
      <c r="J5" s="723"/>
      <c r="K5" s="723"/>
      <c r="L5" s="723"/>
      <c r="M5" s="723"/>
      <c r="N5" s="723"/>
      <c r="O5" s="723"/>
      <c r="P5" s="723"/>
      <c r="Q5" s="723"/>
      <c r="R5" s="723"/>
      <c r="S5" s="723"/>
      <c r="T5" s="723"/>
      <c r="U5" s="723"/>
      <c r="V5" s="723"/>
      <c r="W5" s="723"/>
      <c r="X5" s="723"/>
      <c r="Y5" s="723"/>
      <c r="Z5" s="723"/>
    </row>
    <row r="6" spans="1:26" ht="18">
      <c r="A6" s="164"/>
      <c r="B6" s="723"/>
      <c r="C6" s="723"/>
      <c r="D6" s="723"/>
      <c r="E6" s="723"/>
      <c r="F6" s="730"/>
      <c r="G6" s="723"/>
      <c r="H6" s="723"/>
      <c r="I6" s="723"/>
      <c r="J6" s="723"/>
      <c r="K6" s="723"/>
      <c r="L6" s="723"/>
      <c r="M6" s="723"/>
      <c r="N6" s="723"/>
      <c r="O6" s="723"/>
      <c r="P6" s="723"/>
      <c r="Q6" s="723"/>
      <c r="R6" s="723"/>
      <c r="S6" s="723"/>
      <c r="T6" s="723"/>
      <c r="U6" s="723"/>
      <c r="V6" s="723"/>
      <c r="W6" s="723"/>
      <c r="X6" s="723"/>
      <c r="Y6" s="723"/>
      <c r="Z6" s="723"/>
    </row>
    <row r="7" spans="1:26" ht="18">
      <c r="A7" s="1021" t="s">
        <v>2597</v>
      </c>
      <c r="B7" s="1028"/>
      <c r="C7" s="1028"/>
      <c r="D7" s="1028"/>
      <c r="E7" s="1028"/>
      <c r="F7" s="1029"/>
      <c r="G7" s="723"/>
      <c r="H7" s="723"/>
      <c r="I7" s="723"/>
      <c r="J7" s="723"/>
      <c r="K7" s="723"/>
      <c r="L7" s="723"/>
      <c r="M7" s="723"/>
      <c r="N7" s="723"/>
      <c r="O7" s="723"/>
      <c r="P7" s="723"/>
      <c r="Q7" s="723"/>
      <c r="R7" s="723"/>
      <c r="S7" s="723"/>
      <c r="T7" s="723"/>
      <c r="U7" s="723"/>
      <c r="V7" s="723"/>
      <c r="W7" s="723"/>
      <c r="X7" s="723"/>
      <c r="Y7" s="723"/>
      <c r="Z7" s="723"/>
    </row>
    <row r="8" spans="1:26" ht="18">
      <c r="A8" s="164"/>
      <c r="B8" s="723"/>
      <c r="C8" s="723"/>
      <c r="D8" s="723"/>
      <c r="E8" s="723"/>
      <c r="F8" s="730"/>
      <c r="G8" s="723"/>
      <c r="H8" s="723"/>
      <c r="I8" s="723"/>
      <c r="J8" s="723"/>
      <c r="K8" s="723"/>
      <c r="L8" s="723"/>
      <c r="M8" s="723"/>
      <c r="N8" s="723"/>
      <c r="O8" s="723"/>
      <c r="P8" s="723"/>
      <c r="Q8" s="723"/>
      <c r="R8" s="723"/>
      <c r="S8" s="723"/>
      <c r="T8" s="723"/>
      <c r="U8" s="723"/>
      <c r="V8" s="723"/>
      <c r="W8" s="723"/>
      <c r="X8" s="723"/>
      <c r="Y8" s="723"/>
      <c r="Z8" s="723"/>
    </row>
    <row r="9" spans="1:26" ht="18">
      <c r="A9" s="731" t="s">
        <v>36</v>
      </c>
      <c r="B9" s="732"/>
      <c r="C9" s="733" t="s">
        <v>2208</v>
      </c>
      <c r="D9" s="734" t="s">
        <v>2107</v>
      </c>
      <c r="E9" s="733" t="s">
        <v>1387</v>
      </c>
      <c r="F9" s="735" t="s">
        <v>2208</v>
      </c>
      <c r="G9" s="723"/>
      <c r="H9" s="723"/>
      <c r="I9" s="723"/>
      <c r="J9" s="723"/>
      <c r="K9" s="723"/>
      <c r="L9" s="723"/>
      <c r="M9" s="723"/>
      <c r="N9" s="723"/>
      <c r="O9" s="723"/>
      <c r="P9" s="723"/>
      <c r="Q9" s="723"/>
      <c r="R9" s="723"/>
      <c r="S9" s="723"/>
      <c r="T9" s="723"/>
      <c r="U9" s="723"/>
      <c r="V9" s="723"/>
      <c r="W9" s="723"/>
      <c r="X9" s="723"/>
      <c r="Y9" s="723"/>
      <c r="Z9" s="723"/>
    </row>
    <row r="10" spans="1:26" ht="18">
      <c r="A10" s="673" t="s">
        <v>48</v>
      </c>
      <c r="B10" s="674" t="s">
        <v>1843</v>
      </c>
      <c r="C10" s="675" t="s">
        <v>1844</v>
      </c>
      <c r="D10" s="674" t="s">
        <v>1402</v>
      </c>
      <c r="E10" s="675" t="s">
        <v>1402</v>
      </c>
      <c r="F10" s="677" t="s">
        <v>1407</v>
      </c>
      <c r="G10" s="723"/>
      <c r="H10" s="723"/>
      <c r="I10" s="723"/>
      <c r="J10" s="723"/>
      <c r="K10" s="723"/>
      <c r="L10" s="723"/>
      <c r="M10" s="723"/>
      <c r="N10" s="723"/>
      <c r="O10" s="723"/>
      <c r="P10" s="723"/>
      <c r="Q10" s="723"/>
      <c r="R10" s="723"/>
      <c r="S10" s="723"/>
      <c r="T10" s="723"/>
      <c r="U10" s="723"/>
      <c r="V10" s="723"/>
      <c r="W10" s="723"/>
      <c r="X10" s="723"/>
      <c r="Y10" s="723"/>
      <c r="Z10" s="723"/>
    </row>
    <row r="11" spans="1:26" ht="18">
      <c r="A11" s="736"/>
      <c r="B11" s="674" t="s">
        <v>462</v>
      </c>
      <c r="C11" s="675" t="s">
        <v>463</v>
      </c>
      <c r="D11" s="674" t="s">
        <v>464</v>
      </c>
      <c r="E11" s="675" t="s">
        <v>62</v>
      </c>
      <c r="F11" s="677" t="s">
        <v>63</v>
      </c>
      <c r="G11" s="723"/>
      <c r="H11" s="723"/>
      <c r="I11" s="723"/>
      <c r="J11" s="723"/>
      <c r="K11" s="723"/>
      <c r="L11" s="723"/>
      <c r="M11" s="723"/>
      <c r="N11" s="723"/>
      <c r="O11" s="723"/>
      <c r="P11" s="723"/>
      <c r="Q11" s="723"/>
      <c r="R11" s="723"/>
      <c r="S11" s="723"/>
      <c r="T11" s="723"/>
      <c r="U11" s="723"/>
      <c r="V11" s="723"/>
      <c r="W11" s="723"/>
      <c r="X11" s="723"/>
      <c r="Y11" s="723"/>
      <c r="Z11" s="723"/>
    </row>
    <row r="12" spans="1:26" ht="18">
      <c r="A12" s="737"/>
      <c r="B12" s="738"/>
      <c r="C12" s="739"/>
      <c r="D12" s="738"/>
      <c r="E12" s="739"/>
      <c r="F12" s="740"/>
      <c r="G12" s="723"/>
      <c r="H12" s="723"/>
      <c r="I12" s="723"/>
      <c r="J12" s="723"/>
      <c r="K12" s="723"/>
      <c r="L12" s="723"/>
      <c r="M12" s="723"/>
      <c r="N12" s="723"/>
      <c r="O12" s="723"/>
      <c r="P12" s="723"/>
      <c r="Q12" s="723"/>
      <c r="R12" s="723"/>
      <c r="S12" s="723"/>
      <c r="T12" s="723"/>
      <c r="U12" s="723"/>
      <c r="V12" s="723"/>
      <c r="W12" s="723"/>
      <c r="X12" s="723"/>
      <c r="Y12" s="723"/>
      <c r="Z12" s="723"/>
    </row>
    <row r="13" spans="1:26" ht="18">
      <c r="A13" s="741"/>
      <c r="B13" s="620" t="s">
        <v>1845</v>
      </c>
      <c r="C13" s="742"/>
      <c r="D13" s="732"/>
      <c r="E13" s="742"/>
      <c r="F13" s="743"/>
      <c r="G13" s="723"/>
      <c r="H13" s="723"/>
      <c r="I13" s="723"/>
      <c r="J13" s="723"/>
      <c r="K13" s="723"/>
      <c r="L13" s="723"/>
      <c r="M13" s="723"/>
      <c r="N13" s="723"/>
      <c r="O13" s="723"/>
      <c r="P13" s="723"/>
      <c r="Q13" s="723"/>
      <c r="R13" s="723"/>
      <c r="S13" s="723"/>
      <c r="T13" s="723"/>
      <c r="U13" s="723"/>
      <c r="V13" s="723"/>
      <c r="W13" s="723"/>
      <c r="X13" s="723"/>
      <c r="Y13" s="723"/>
      <c r="Z13" s="723"/>
    </row>
    <row r="14" spans="1:26" ht="18">
      <c r="A14" s="673" t="s">
        <v>467</v>
      </c>
      <c r="B14" s="686" t="s">
        <v>711</v>
      </c>
      <c r="C14" s="690"/>
      <c r="D14" s="688"/>
      <c r="E14" s="690"/>
      <c r="F14" s="744">
        <v>0</v>
      </c>
      <c r="G14" s="723"/>
      <c r="H14" s="723"/>
      <c r="I14" s="723"/>
      <c r="J14" s="723"/>
      <c r="K14" s="723"/>
      <c r="L14" s="723"/>
      <c r="M14" s="723"/>
      <c r="N14" s="723"/>
      <c r="O14" s="723"/>
      <c r="P14" s="723"/>
      <c r="Q14" s="723"/>
      <c r="R14" s="723"/>
      <c r="S14" s="723"/>
      <c r="T14" s="723"/>
      <c r="U14" s="723"/>
      <c r="V14" s="723"/>
      <c r="W14" s="723"/>
      <c r="X14" s="723"/>
      <c r="Y14" s="723"/>
      <c r="Z14" s="723"/>
    </row>
    <row r="15" spans="1:26" ht="18">
      <c r="A15" s="673" t="s">
        <v>825</v>
      </c>
      <c r="B15" s="686"/>
      <c r="C15" s="687"/>
      <c r="D15" s="686"/>
      <c r="E15" s="687"/>
      <c r="F15" s="745">
        <v>0</v>
      </c>
      <c r="G15" s="723"/>
      <c r="H15" s="723"/>
      <c r="I15" s="723"/>
      <c r="J15" s="723"/>
      <c r="K15" s="723"/>
      <c r="L15" s="723"/>
      <c r="M15" s="723"/>
      <c r="N15" s="723"/>
      <c r="O15" s="723"/>
      <c r="P15" s="723"/>
      <c r="Q15" s="723"/>
      <c r="R15" s="723"/>
      <c r="S15" s="723"/>
      <c r="T15" s="723"/>
      <c r="U15" s="723"/>
      <c r="V15" s="723"/>
      <c r="W15" s="723"/>
      <c r="X15" s="723"/>
      <c r="Y15" s="723"/>
      <c r="Z15" s="723"/>
    </row>
    <row r="16" spans="1:26" ht="18">
      <c r="A16" s="673" t="s">
        <v>1067</v>
      </c>
      <c r="B16" s="322" t="s">
        <v>3464</v>
      </c>
      <c r="C16" s="687"/>
      <c r="D16" s="686"/>
      <c r="E16" s="687"/>
      <c r="F16" s="745">
        <v>0</v>
      </c>
      <c r="G16" s="723"/>
      <c r="H16" s="723"/>
      <c r="I16" s="723"/>
      <c r="J16" s="723"/>
      <c r="K16" s="723"/>
      <c r="L16" s="723"/>
      <c r="M16" s="723"/>
      <c r="N16" s="723"/>
      <c r="O16" s="723"/>
      <c r="P16" s="723"/>
      <c r="Q16" s="723"/>
      <c r="R16" s="723"/>
      <c r="S16" s="723"/>
      <c r="T16" s="723"/>
      <c r="U16" s="723"/>
      <c r="V16" s="723"/>
      <c r="W16" s="723"/>
      <c r="X16" s="723"/>
      <c r="Y16" s="723"/>
      <c r="Z16" s="723"/>
    </row>
    <row r="17" spans="1:26" ht="18">
      <c r="A17" s="673" t="s">
        <v>71</v>
      </c>
      <c r="B17" s="686"/>
      <c r="C17" s="687"/>
      <c r="D17" s="686"/>
      <c r="E17" s="687"/>
      <c r="F17" s="745">
        <v>0</v>
      </c>
      <c r="G17" s="723"/>
      <c r="H17" s="723"/>
      <c r="I17" s="723"/>
      <c r="J17" s="723"/>
      <c r="K17" s="723"/>
      <c r="L17" s="723"/>
      <c r="M17" s="723"/>
      <c r="N17" s="723"/>
      <c r="O17" s="723"/>
      <c r="P17" s="723"/>
      <c r="Q17" s="723"/>
      <c r="R17" s="723"/>
      <c r="S17" s="723"/>
      <c r="T17" s="723"/>
      <c r="U17" s="723"/>
      <c r="V17" s="723"/>
      <c r="W17" s="723"/>
      <c r="X17" s="723"/>
      <c r="Y17" s="723"/>
      <c r="Z17" s="723"/>
    </row>
    <row r="18" spans="1:26" ht="18">
      <c r="A18" s="673" t="s">
        <v>72</v>
      </c>
      <c r="B18" s="686"/>
      <c r="C18" s="687"/>
      <c r="D18" s="686"/>
      <c r="E18" s="687"/>
      <c r="F18" s="745">
        <v>0</v>
      </c>
      <c r="G18" s="723"/>
      <c r="H18" s="723"/>
      <c r="I18" s="723"/>
      <c r="J18" s="723"/>
      <c r="K18" s="723"/>
      <c r="L18" s="723"/>
      <c r="M18" s="723"/>
      <c r="N18" s="723"/>
      <c r="O18" s="723"/>
      <c r="P18" s="723"/>
      <c r="Q18" s="723"/>
      <c r="R18" s="723"/>
      <c r="S18" s="723"/>
      <c r="T18" s="723"/>
      <c r="U18" s="723"/>
      <c r="V18" s="723"/>
      <c r="W18" s="723"/>
      <c r="X18" s="723"/>
      <c r="Y18" s="723"/>
      <c r="Z18" s="723"/>
    </row>
    <row r="19" spans="1:26" ht="18">
      <c r="A19" s="673" t="s">
        <v>476</v>
      </c>
      <c r="B19" s="686"/>
      <c r="C19" s="687"/>
      <c r="D19" s="686"/>
      <c r="E19" s="687"/>
      <c r="F19" s="745">
        <v>0</v>
      </c>
      <c r="G19" s="723"/>
      <c r="H19" s="723"/>
      <c r="I19" s="723"/>
      <c r="J19" s="723"/>
      <c r="K19" s="723"/>
      <c r="L19" s="723"/>
      <c r="M19" s="723"/>
      <c r="N19" s="723"/>
      <c r="O19" s="723"/>
      <c r="P19" s="723"/>
      <c r="Q19" s="723"/>
      <c r="R19" s="723"/>
      <c r="S19" s="723"/>
      <c r="T19" s="723"/>
      <c r="U19" s="723"/>
      <c r="V19" s="723"/>
      <c r="W19" s="723"/>
      <c r="X19" s="723"/>
      <c r="Y19" s="723"/>
      <c r="Z19" s="723"/>
    </row>
    <row r="20" spans="1:26" ht="18">
      <c r="A20" s="673" t="s">
        <v>479</v>
      </c>
      <c r="B20" s="686"/>
      <c r="C20" s="687"/>
      <c r="D20" s="686"/>
      <c r="E20" s="687"/>
      <c r="F20" s="745">
        <v>0</v>
      </c>
      <c r="G20" s="723"/>
      <c r="H20" s="723"/>
      <c r="I20" s="723"/>
      <c r="J20" s="723"/>
      <c r="K20" s="723"/>
      <c r="L20" s="723"/>
      <c r="M20" s="723"/>
      <c r="N20" s="723"/>
      <c r="O20" s="723"/>
      <c r="P20" s="723"/>
      <c r="Q20" s="723"/>
      <c r="R20" s="723"/>
      <c r="S20" s="723"/>
      <c r="T20" s="723"/>
      <c r="U20" s="723"/>
      <c r="V20" s="723"/>
      <c r="W20" s="723"/>
      <c r="X20" s="723"/>
      <c r="Y20" s="723"/>
      <c r="Z20" s="723"/>
    </row>
    <row r="21" spans="1:26" ht="18">
      <c r="A21" s="673" t="s">
        <v>2076</v>
      </c>
      <c r="B21" s="686"/>
      <c r="C21" s="687"/>
      <c r="D21" s="686"/>
      <c r="E21" s="687"/>
      <c r="F21" s="745">
        <v>0</v>
      </c>
      <c r="G21" s="723"/>
      <c r="H21" s="723"/>
      <c r="I21" s="723"/>
      <c r="J21" s="723"/>
      <c r="K21" s="723"/>
      <c r="L21" s="723"/>
      <c r="M21" s="723"/>
      <c r="N21" s="723"/>
      <c r="O21" s="723"/>
      <c r="P21" s="723"/>
      <c r="Q21" s="723"/>
      <c r="R21" s="723"/>
      <c r="S21" s="723"/>
      <c r="T21" s="723"/>
      <c r="U21" s="723"/>
      <c r="V21" s="723"/>
      <c r="W21" s="723"/>
      <c r="X21" s="723"/>
      <c r="Y21" s="723"/>
      <c r="Z21" s="723"/>
    </row>
    <row r="22" spans="1:26" ht="18">
      <c r="A22" s="673" t="s">
        <v>337</v>
      </c>
      <c r="B22" s="686"/>
      <c r="C22" s="687"/>
      <c r="D22" s="686"/>
      <c r="E22" s="687"/>
      <c r="F22" s="745">
        <v>0</v>
      </c>
      <c r="G22" s="723"/>
      <c r="H22" s="723"/>
      <c r="I22" s="723"/>
      <c r="J22" s="723"/>
      <c r="K22" s="723"/>
      <c r="L22" s="723"/>
      <c r="M22" s="723"/>
      <c r="N22" s="723"/>
      <c r="O22" s="723"/>
      <c r="P22" s="723"/>
      <c r="Q22" s="723"/>
      <c r="R22" s="723"/>
      <c r="S22" s="723"/>
      <c r="T22" s="723"/>
      <c r="U22" s="723"/>
      <c r="V22" s="723"/>
      <c r="W22" s="723"/>
      <c r="X22" s="723"/>
      <c r="Y22" s="723"/>
      <c r="Z22" s="723"/>
    </row>
    <row r="23" spans="1:26" ht="18">
      <c r="A23" s="673" t="s">
        <v>73</v>
      </c>
      <c r="B23" s="686"/>
      <c r="C23" s="687"/>
      <c r="D23" s="686"/>
      <c r="E23" s="687"/>
      <c r="F23" s="745">
        <v>0</v>
      </c>
      <c r="G23" s="723"/>
      <c r="H23" s="723"/>
      <c r="I23" s="723"/>
      <c r="J23" s="723"/>
      <c r="K23" s="723"/>
      <c r="L23" s="723"/>
      <c r="M23" s="723"/>
      <c r="N23" s="723"/>
      <c r="O23" s="723"/>
      <c r="P23" s="723"/>
      <c r="Q23" s="723"/>
      <c r="R23" s="723"/>
      <c r="S23" s="723"/>
      <c r="T23" s="723"/>
      <c r="U23" s="723"/>
      <c r="V23" s="723"/>
      <c r="W23" s="723"/>
      <c r="X23" s="723"/>
      <c r="Y23" s="723"/>
      <c r="Z23" s="723"/>
    </row>
    <row r="24" spans="1:26" ht="18">
      <c r="A24" s="673" t="s">
        <v>74</v>
      </c>
      <c r="B24" s="686"/>
      <c r="C24" s="687"/>
      <c r="D24" s="686"/>
      <c r="E24" s="687"/>
      <c r="F24" s="745">
        <v>0</v>
      </c>
      <c r="G24" s="723"/>
      <c r="H24" s="723"/>
      <c r="I24" s="723"/>
      <c r="J24" s="723"/>
      <c r="K24" s="723"/>
      <c r="L24" s="723"/>
      <c r="M24" s="723"/>
      <c r="N24" s="723"/>
      <c r="O24" s="723"/>
      <c r="P24" s="723"/>
      <c r="Q24" s="723"/>
      <c r="R24" s="723"/>
      <c r="S24" s="723"/>
      <c r="T24" s="723"/>
      <c r="U24" s="723"/>
      <c r="V24" s="723"/>
      <c r="W24" s="723"/>
      <c r="X24" s="723"/>
      <c r="Y24" s="723"/>
      <c r="Z24" s="723"/>
    </row>
    <row r="25" spans="1:26" ht="18">
      <c r="A25" s="736"/>
      <c r="B25" s="617" t="s">
        <v>1846</v>
      </c>
      <c r="C25" s="746"/>
      <c r="D25" s="747"/>
      <c r="E25" s="746"/>
      <c r="F25" s="745">
        <v>0</v>
      </c>
      <c r="G25" s="723"/>
      <c r="H25" s="723"/>
      <c r="I25" s="723"/>
      <c r="J25" s="723"/>
      <c r="K25" s="723"/>
      <c r="L25" s="723"/>
      <c r="M25" s="723"/>
      <c r="N25" s="723"/>
      <c r="O25" s="723"/>
      <c r="P25" s="723"/>
      <c r="Q25" s="723"/>
      <c r="R25" s="723"/>
      <c r="S25" s="723"/>
      <c r="T25" s="723"/>
      <c r="U25" s="723"/>
      <c r="V25" s="723"/>
      <c r="W25" s="723"/>
      <c r="X25" s="723"/>
      <c r="Y25" s="723"/>
      <c r="Z25" s="723"/>
    </row>
    <row r="26" spans="1:26" ht="18">
      <c r="A26" s="673" t="s">
        <v>75</v>
      </c>
      <c r="B26" s="686" t="s">
        <v>711</v>
      </c>
      <c r="C26" s="687"/>
      <c r="D26" s="686"/>
      <c r="E26" s="687"/>
      <c r="F26" s="745">
        <v>0</v>
      </c>
      <c r="G26" s="723"/>
      <c r="H26" s="723"/>
      <c r="I26" s="723"/>
      <c r="J26" s="723"/>
      <c r="K26" s="723"/>
      <c r="L26" s="723"/>
      <c r="M26" s="723"/>
      <c r="N26" s="723"/>
      <c r="O26" s="723"/>
      <c r="P26" s="723"/>
      <c r="Q26" s="723"/>
      <c r="R26" s="723"/>
      <c r="S26" s="723"/>
      <c r="T26" s="723"/>
      <c r="U26" s="723"/>
      <c r="V26" s="723"/>
      <c r="W26" s="723"/>
      <c r="X26" s="723"/>
      <c r="Y26" s="723"/>
      <c r="Z26" s="723"/>
    </row>
    <row r="27" spans="1:26" ht="18">
      <c r="A27" s="673" t="s">
        <v>76</v>
      </c>
      <c r="B27" s="686"/>
      <c r="C27" s="687"/>
      <c r="D27" s="686"/>
      <c r="E27" s="687"/>
      <c r="F27" s="745">
        <v>0</v>
      </c>
      <c r="G27" s="723"/>
      <c r="H27" s="723"/>
      <c r="I27" s="723"/>
      <c r="J27" s="723"/>
      <c r="K27" s="723"/>
      <c r="L27" s="723"/>
      <c r="M27" s="723"/>
      <c r="N27" s="723"/>
      <c r="O27" s="723"/>
      <c r="P27" s="723"/>
      <c r="Q27" s="723"/>
      <c r="R27" s="723"/>
      <c r="S27" s="723"/>
      <c r="T27" s="723"/>
      <c r="U27" s="723"/>
      <c r="V27" s="723"/>
      <c r="W27" s="723"/>
      <c r="X27" s="723"/>
      <c r="Y27" s="723"/>
      <c r="Z27" s="723"/>
    </row>
    <row r="28" spans="1:26" ht="18">
      <c r="A28" s="673" t="s">
        <v>77</v>
      </c>
      <c r="B28" s="686"/>
      <c r="C28" s="687"/>
      <c r="D28" s="686"/>
      <c r="E28" s="687"/>
      <c r="F28" s="745">
        <v>0</v>
      </c>
      <c r="G28" s="723"/>
      <c r="H28" s="723"/>
      <c r="I28" s="723"/>
      <c r="J28" s="723"/>
      <c r="K28" s="723"/>
      <c r="L28" s="723"/>
      <c r="M28" s="723"/>
      <c r="N28" s="723"/>
      <c r="O28" s="723"/>
      <c r="P28" s="723"/>
      <c r="Q28" s="723"/>
      <c r="R28" s="723"/>
      <c r="S28" s="723"/>
      <c r="T28" s="723"/>
      <c r="U28" s="723"/>
      <c r="V28" s="723"/>
      <c r="W28" s="723"/>
      <c r="X28" s="723"/>
      <c r="Y28" s="723"/>
      <c r="Z28" s="723"/>
    </row>
    <row r="29" spans="1:26" ht="18">
      <c r="A29" s="673" t="s">
        <v>78</v>
      </c>
      <c r="B29" s="686"/>
      <c r="C29" s="687"/>
      <c r="D29" s="686"/>
      <c r="E29" s="687"/>
      <c r="F29" s="745">
        <v>0</v>
      </c>
      <c r="G29" s="723"/>
      <c r="H29" s="723"/>
      <c r="I29" s="723"/>
      <c r="J29" s="723"/>
      <c r="K29" s="723"/>
      <c r="L29" s="723"/>
      <c r="M29" s="723"/>
      <c r="N29" s="723"/>
      <c r="O29" s="723"/>
      <c r="P29" s="723"/>
      <c r="Q29" s="723"/>
      <c r="R29" s="723"/>
      <c r="S29" s="723"/>
      <c r="T29" s="723"/>
      <c r="U29" s="723"/>
      <c r="V29" s="723"/>
      <c r="W29" s="723"/>
      <c r="X29" s="723"/>
      <c r="Y29" s="723"/>
      <c r="Z29" s="723"/>
    </row>
    <row r="30" spans="1:26" ht="18">
      <c r="A30" s="673" t="s">
        <v>79</v>
      </c>
      <c r="B30" s="686"/>
      <c r="C30" s="687"/>
      <c r="D30" s="686"/>
      <c r="E30" s="687"/>
      <c r="F30" s="745">
        <v>0</v>
      </c>
      <c r="G30" s="723"/>
      <c r="H30" s="723"/>
      <c r="I30" s="723"/>
      <c r="J30" s="723"/>
      <c r="K30" s="723"/>
      <c r="L30" s="723"/>
      <c r="M30" s="723"/>
      <c r="N30" s="723"/>
      <c r="O30" s="723"/>
      <c r="P30" s="723"/>
      <c r="Q30" s="723"/>
      <c r="R30" s="723"/>
      <c r="S30" s="723"/>
      <c r="T30" s="723"/>
      <c r="U30" s="723"/>
      <c r="V30" s="723"/>
      <c r="W30" s="723"/>
      <c r="X30" s="723"/>
      <c r="Y30" s="723"/>
      <c r="Z30" s="723"/>
    </row>
    <row r="31" spans="1:26" ht="18">
      <c r="A31" s="673" t="s">
        <v>80</v>
      </c>
      <c r="B31" s="686"/>
      <c r="C31" s="687"/>
      <c r="D31" s="686"/>
      <c r="E31" s="687"/>
      <c r="F31" s="745">
        <v>0</v>
      </c>
      <c r="G31" s="723"/>
      <c r="H31" s="723"/>
      <c r="I31" s="723"/>
      <c r="J31" s="723"/>
      <c r="K31" s="723"/>
      <c r="L31" s="723"/>
      <c r="M31" s="723"/>
      <c r="N31" s="723"/>
      <c r="O31" s="723"/>
      <c r="P31" s="723"/>
      <c r="Q31" s="723"/>
      <c r="R31" s="723"/>
      <c r="S31" s="723"/>
      <c r="T31" s="723"/>
      <c r="U31" s="723"/>
      <c r="V31" s="723"/>
      <c r="W31" s="723"/>
      <c r="X31" s="723"/>
      <c r="Y31" s="723"/>
      <c r="Z31" s="723"/>
    </row>
    <row r="32" spans="1:26" ht="18">
      <c r="A32" s="673" t="s">
        <v>81</v>
      </c>
      <c r="B32" s="686"/>
      <c r="C32" s="687"/>
      <c r="D32" s="686"/>
      <c r="E32" s="687"/>
      <c r="F32" s="745">
        <v>0</v>
      </c>
      <c r="G32" s="723"/>
      <c r="H32" s="723"/>
      <c r="I32" s="723"/>
      <c r="J32" s="723"/>
      <c r="K32" s="723"/>
      <c r="L32" s="723"/>
      <c r="M32" s="723"/>
      <c r="N32" s="723"/>
      <c r="O32" s="723"/>
      <c r="P32" s="723"/>
      <c r="Q32" s="723"/>
      <c r="R32" s="723"/>
      <c r="S32" s="723"/>
      <c r="T32" s="723"/>
      <c r="U32" s="723"/>
      <c r="V32" s="723"/>
      <c r="W32" s="723"/>
      <c r="X32" s="723"/>
      <c r="Y32" s="723"/>
      <c r="Z32" s="723"/>
    </row>
    <row r="33" spans="1:26" ht="18">
      <c r="A33" s="673" t="s">
        <v>82</v>
      </c>
      <c r="B33" s="686"/>
      <c r="C33" s="687"/>
      <c r="D33" s="686"/>
      <c r="E33" s="687"/>
      <c r="F33" s="745">
        <v>0</v>
      </c>
      <c r="G33" s="723"/>
      <c r="H33" s="723"/>
      <c r="I33" s="723"/>
      <c r="J33" s="723"/>
      <c r="K33" s="723"/>
      <c r="L33" s="723"/>
      <c r="M33" s="723"/>
      <c r="N33" s="723"/>
      <c r="O33" s="723"/>
      <c r="P33" s="723"/>
      <c r="Q33" s="723"/>
      <c r="R33" s="723"/>
      <c r="S33" s="723"/>
      <c r="T33" s="723"/>
      <c r="U33" s="723"/>
      <c r="V33" s="723"/>
      <c r="W33" s="723"/>
      <c r="X33" s="723"/>
      <c r="Y33" s="723"/>
      <c r="Z33" s="723"/>
    </row>
    <row r="34" spans="1:26" ht="18">
      <c r="A34" s="673" t="s">
        <v>83</v>
      </c>
      <c r="B34" s="686"/>
      <c r="C34" s="687"/>
      <c r="D34" s="686"/>
      <c r="E34" s="687"/>
      <c r="F34" s="745">
        <v>0</v>
      </c>
      <c r="G34" s="723"/>
      <c r="H34" s="723"/>
      <c r="I34" s="723"/>
      <c r="J34" s="723"/>
      <c r="K34" s="723"/>
      <c r="L34" s="723"/>
      <c r="M34" s="723"/>
      <c r="N34" s="723"/>
      <c r="O34" s="723"/>
      <c r="P34" s="723"/>
      <c r="Q34" s="723"/>
      <c r="R34" s="723"/>
      <c r="S34" s="723"/>
      <c r="T34" s="723"/>
      <c r="U34" s="723"/>
      <c r="V34" s="723"/>
      <c r="W34" s="723"/>
      <c r="X34" s="723"/>
      <c r="Y34" s="723"/>
      <c r="Z34" s="723"/>
    </row>
    <row r="35" spans="1:26" ht="18">
      <c r="A35" s="673" t="s">
        <v>84</v>
      </c>
      <c r="B35" s="686"/>
      <c r="C35" s="687"/>
      <c r="D35" s="686"/>
      <c r="E35" s="687"/>
      <c r="F35" s="745">
        <v>0</v>
      </c>
      <c r="G35" s="723"/>
      <c r="H35" s="723"/>
      <c r="I35" s="723"/>
      <c r="J35" s="723"/>
      <c r="K35" s="723"/>
      <c r="L35" s="723"/>
      <c r="M35" s="723"/>
      <c r="N35" s="723"/>
      <c r="O35" s="723"/>
      <c r="P35" s="723"/>
      <c r="Q35" s="723"/>
      <c r="R35" s="723"/>
      <c r="S35" s="723"/>
      <c r="T35" s="723"/>
      <c r="U35" s="723"/>
      <c r="V35" s="723"/>
      <c r="W35" s="723"/>
      <c r="X35" s="723"/>
      <c r="Y35" s="723"/>
      <c r="Z35" s="723"/>
    </row>
    <row r="36" spans="1:26" ht="18">
      <c r="A36" s="673" t="s">
        <v>85</v>
      </c>
      <c r="B36" s="686"/>
      <c r="C36" s="687"/>
      <c r="D36" s="686"/>
      <c r="E36" s="687"/>
      <c r="F36" s="745">
        <v>0</v>
      </c>
      <c r="G36" s="723"/>
      <c r="H36" s="723"/>
      <c r="I36" s="723"/>
      <c r="J36" s="723"/>
      <c r="K36" s="723"/>
      <c r="L36" s="723"/>
      <c r="M36" s="723"/>
      <c r="N36" s="723"/>
      <c r="O36" s="723"/>
      <c r="P36" s="723"/>
      <c r="Q36" s="723"/>
      <c r="R36" s="723"/>
      <c r="S36" s="723"/>
      <c r="T36" s="723"/>
      <c r="U36" s="723"/>
      <c r="V36" s="723"/>
      <c r="W36" s="723"/>
      <c r="X36" s="723"/>
      <c r="Y36" s="723"/>
      <c r="Z36" s="723"/>
    </row>
    <row r="37" spans="1:26" ht="18">
      <c r="A37" s="736"/>
      <c r="B37" s="617" t="s">
        <v>1847</v>
      </c>
      <c r="C37" s="746"/>
      <c r="D37" s="747"/>
      <c r="E37" s="746"/>
      <c r="F37" s="745">
        <v>0</v>
      </c>
      <c r="G37" s="723"/>
      <c r="H37" s="723"/>
      <c r="I37" s="723"/>
      <c r="J37" s="723"/>
      <c r="K37" s="723"/>
      <c r="L37" s="723"/>
      <c r="M37" s="723"/>
      <c r="N37" s="723"/>
      <c r="O37" s="723"/>
      <c r="P37" s="723"/>
      <c r="Q37" s="723"/>
      <c r="R37" s="723"/>
      <c r="S37" s="723"/>
      <c r="T37" s="723"/>
      <c r="U37" s="723"/>
      <c r="V37" s="723"/>
      <c r="W37" s="723"/>
      <c r="X37" s="723"/>
      <c r="Y37" s="723"/>
      <c r="Z37" s="723"/>
    </row>
    <row r="38" spans="1:26" ht="18">
      <c r="A38" s="673" t="s">
        <v>86</v>
      </c>
      <c r="B38" s="686" t="s">
        <v>711</v>
      </c>
      <c r="C38" s="687"/>
      <c r="D38" s="686"/>
      <c r="E38" s="687"/>
      <c r="F38" s="745">
        <v>0</v>
      </c>
      <c r="G38" s="723"/>
      <c r="H38" s="723"/>
      <c r="I38" s="723"/>
      <c r="J38" s="723"/>
      <c r="K38" s="723"/>
      <c r="L38" s="723"/>
      <c r="M38" s="723"/>
      <c r="N38" s="723"/>
      <c r="O38" s="723"/>
      <c r="P38" s="723"/>
      <c r="Q38" s="723"/>
      <c r="R38" s="723"/>
      <c r="S38" s="723"/>
      <c r="T38" s="723"/>
      <c r="U38" s="723"/>
      <c r="V38" s="723"/>
      <c r="W38" s="723"/>
      <c r="X38" s="723"/>
      <c r="Y38" s="723"/>
      <c r="Z38" s="723"/>
    </row>
    <row r="39" spans="1:26" ht="18">
      <c r="A39" s="673" t="s">
        <v>87</v>
      </c>
      <c r="B39" s="686"/>
      <c r="C39" s="687"/>
      <c r="D39" s="686"/>
      <c r="E39" s="687"/>
      <c r="F39" s="745">
        <v>0</v>
      </c>
      <c r="G39" s="723"/>
      <c r="H39" s="723"/>
      <c r="I39" s="723"/>
      <c r="J39" s="723"/>
      <c r="K39" s="723"/>
      <c r="L39" s="723"/>
      <c r="M39" s="723"/>
      <c r="N39" s="723"/>
      <c r="O39" s="723"/>
      <c r="P39" s="723"/>
      <c r="Q39" s="723"/>
      <c r="R39" s="723"/>
      <c r="S39" s="723"/>
      <c r="T39" s="723"/>
      <c r="U39" s="723"/>
      <c r="V39" s="723"/>
      <c r="W39" s="723"/>
      <c r="X39" s="723"/>
      <c r="Y39" s="723"/>
      <c r="Z39" s="723"/>
    </row>
    <row r="40" spans="1:26" ht="18">
      <c r="A40" s="673" t="s">
        <v>88</v>
      </c>
      <c r="B40" s="686"/>
      <c r="C40" s="687"/>
      <c r="D40" s="686"/>
      <c r="E40" s="687"/>
      <c r="F40" s="745">
        <v>0</v>
      </c>
      <c r="G40" s="723"/>
      <c r="H40" s="723"/>
      <c r="I40" s="723"/>
      <c r="J40" s="723"/>
      <c r="K40" s="723"/>
      <c r="L40" s="723"/>
      <c r="M40" s="723"/>
      <c r="N40" s="723"/>
      <c r="O40" s="723"/>
      <c r="P40" s="723"/>
      <c r="Q40" s="723"/>
      <c r="R40" s="723"/>
      <c r="S40" s="723"/>
      <c r="T40" s="723"/>
      <c r="U40" s="723"/>
      <c r="V40" s="723"/>
      <c r="W40" s="723"/>
      <c r="X40" s="723"/>
      <c r="Y40" s="723"/>
      <c r="Z40" s="723"/>
    </row>
    <row r="41" spans="1:26" ht="18">
      <c r="A41" s="673" t="s">
        <v>2088</v>
      </c>
      <c r="B41" s="686"/>
      <c r="C41" s="687"/>
      <c r="D41" s="686"/>
      <c r="E41" s="687"/>
      <c r="F41" s="745">
        <v>0</v>
      </c>
      <c r="G41" s="723"/>
      <c r="H41" s="723"/>
      <c r="I41" s="723"/>
      <c r="J41" s="723"/>
      <c r="K41" s="723"/>
      <c r="L41" s="723"/>
      <c r="M41" s="723"/>
      <c r="N41" s="723"/>
      <c r="O41" s="723"/>
      <c r="P41" s="723"/>
      <c r="Q41" s="723"/>
      <c r="R41" s="723"/>
      <c r="S41" s="723"/>
      <c r="T41" s="723"/>
      <c r="U41" s="723"/>
      <c r="V41" s="723"/>
      <c r="W41" s="723"/>
      <c r="X41" s="723"/>
      <c r="Y41" s="723"/>
      <c r="Z41" s="723"/>
    </row>
    <row r="42" spans="1:26" ht="18">
      <c r="A42" s="673" t="s">
        <v>2090</v>
      </c>
      <c r="B42" s="686"/>
      <c r="C42" s="687"/>
      <c r="D42" s="686"/>
      <c r="E42" s="687"/>
      <c r="F42" s="745">
        <v>0</v>
      </c>
      <c r="G42" s="723"/>
      <c r="H42" s="723"/>
      <c r="I42" s="723"/>
      <c r="J42" s="723"/>
      <c r="K42" s="723"/>
      <c r="L42" s="723"/>
      <c r="M42" s="723"/>
      <c r="N42" s="723"/>
      <c r="O42" s="723"/>
      <c r="P42" s="723"/>
      <c r="Q42" s="723"/>
      <c r="R42" s="723"/>
      <c r="S42" s="723"/>
      <c r="T42" s="723"/>
      <c r="U42" s="723"/>
      <c r="V42" s="723"/>
      <c r="W42" s="723"/>
      <c r="X42" s="723"/>
      <c r="Y42" s="723"/>
      <c r="Z42" s="723"/>
    </row>
    <row r="43" spans="1:26" ht="18">
      <c r="A43" s="673" t="s">
        <v>2093</v>
      </c>
      <c r="B43" s="686"/>
      <c r="C43" s="687"/>
      <c r="D43" s="686"/>
      <c r="E43" s="687"/>
      <c r="F43" s="745">
        <v>0</v>
      </c>
      <c r="G43" s="723"/>
      <c r="H43" s="723"/>
      <c r="I43" s="723"/>
      <c r="J43" s="723"/>
      <c r="K43" s="723"/>
      <c r="L43" s="723"/>
      <c r="M43" s="723"/>
      <c r="N43" s="723"/>
      <c r="O43" s="723"/>
      <c r="P43" s="723"/>
      <c r="Q43" s="723"/>
      <c r="R43" s="723"/>
      <c r="S43" s="723"/>
      <c r="T43" s="723"/>
      <c r="U43" s="723"/>
      <c r="V43" s="723"/>
      <c r="W43" s="723"/>
      <c r="X43" s="723"/>
      <c r="Y43" s="723"/>
      <c r="Z43" s="723"/>
    </row>
    <row r="44" spans="1:26" ht="18">
      <c r="A44" s="673" t="s">
        <v>2096</v>
      </c>
      <c r="B44" s="686"/>
      <c r="C44" s="687"/>
      <c r="D44" s="686"/>
      <c r="E44" s="687"/>
      <c r="F44" s="745">
        <v>0</v>
      </c>
      <c r="G44" s="723"/>
      <c r="H44" s="723"/>
      <c r="I44" s="723"/>
      <c r="J44" s="723"/>
      <c r="K44" s="723"/>
      <c r="L44" s="723"/>
      <c r="M44" s="723"/>
      <c r="N44" s="723"/>
      <c r="O44" s="723"/>
      <c r="P44" s="723"/>
      <c r="Q44" s="723"/>
      <c r="R44" s="723"/>
      <c r="S44" s="723"/>
      <c r="T44" s="723"/>
      <c r="U44" s="723"/>
      <c r="V44" s="723"/>
      <c r="W44" s="723"/>
      <c r="X44" s="723"/>
      <c r="Y44" s="723"/>
      <c r="Z44" s="723"/>
    </row>
    <row r="45" spans="1:26" ht="18">
      <c r="A45" s="673" t="s">
        <v>2410</v>
      </c>
      <c r="B45" s="686"/>
      <c r="C45" s="687"/>
      <c r="D45" s="686"/>
      <c r="E45" s="687"/>
      <c r="F45" s="745">
        <v>0</v>
      </c>
      <c r="G45" s="723"/>
      <c r="H45" s="723"/>
      <c r="I45" s="723"/>
      <c r="J45" s="723"/>
      <c r="K45" s="723"/>
      <c r="L45" s="723"/>
      <c r="M45" s="723"/>
      <c r="N45" s="723"/>
      <c r="O45" s="723"/>
      <c r="P45" s="723"/>
      <c r="Q45" s="723"/>
      <c r="R45" s="723"/>
      <c r="S45" s="723"/>
      <c r="T45" s="723"/>
      <c r="U45" s="723"/>
      <c r="V45" s="723"/>
      <c r="W45" s="723"/>
      <c r="X45" s="723"/>
      <c r="Y45" s="723"/>
      <c r="Z45" s="723"/>
    </row>
    <row r="46" spans="1:26" ht="18">
      <c r="A46" s="673" t="s">
        <v>2413</v>
      </c>
      <c r="B46" s="686"/>
      <c r="C46" s="687"/>
      <c r="D46" s="686"/>
      <c r="E46" s="687"/>
      <c r="F46" s="745">
        <v>0</v>
      </c>
      <c r="G46" s="723"/>
      <c r="H46" s="723"/>
      <c r="I46" s="723"/>
      <c r="J46" s="723"/>
      <c r="K46" s="723"/>
      <c r="L46" s="723"/>
      <c r="M46" s="723"/>
      <c r="N46" s="723"/>
      <c r="O46" s="723"/>
      <c r="P46" s="723"/>
      <c r="Q46" s="723"/>
      <c r="R46" s="723"/>
      <c r="S46" s="723"/>
      <c r="T46" s="723"/>
      <c r="U46" s="723"/>
      <c r="V46" s="723"/>
      <c r="W46" s="723"/>
      <c r="X46" s="723"/>
      <c r="Y46" s="723"/>
      <c r="Z46" s="723"/>
    </row>
    <row r="47" spans="1:26" ht="18">
      <c r="A47" s="673" t="s">
        <v>2416</v>
      </c>
      <c r="B47" s="686"/>
      <c r="C47" s="687"/>
      <c r="D47" s="686"/>
      <c r="E47" s="687"/>
      <c r="F47" s="745">
        <v>0</v>
      </c>
      <c r="G47" s="723"/>
      <c r="H47" s="723"/>
      <c r="I47" s="723"/>
      <c r="J47" s="723"/>
      <c r="K47" s="723"/>
      <c r="L47" s="723"/>
      <c r="M47" s="723"/>
      <c r="N47" s="723"/>
      <c r="O47" s="723"/>
      <c r="P47" s="723"/>
      <c r="Q47" s="723"/>
      <c r="R47" s="723"/>
      <c r="S47" s="723"/>
      <c r="T47" s="723"/>
      <c r="U47" s="723"/>
      <c r="V47" s="723"/>
      <c r="W47" s="723"/>
      <c r="X47" s="723"/>
      <c r="Y47" s="723"/>
      <c r="Z47" s="723"/>
    </row>
    <row r="48" spans="1:26" ht="18">
      <c r="A48" s="673" t="s">
        <v>2420</v>
      </c>
      <c r="B48" s="686"/>
      <c r="C48" s="687"/>
      <c r="D48" s="686"/>
      <c r="E48" s="687"/>
      <c r="F48" s="745">
        <v>0</v>
      </c>
      <c r="G48" s="723"/>
      <c r="H48" s="723"/>
      <c r="I48" s="723"/>
      <c r="J48" s="723"/>
      <c r="K48" s="723"/>
      <c r="L48" s="723"/>
      <c r="M48" s="723"/>
      <c r="N48" s="723"/>
      <c r="O48" s="723"/>
      <c r="P48" s="723"/>
      <c r="Q48" s="723"/>
      <c r="R48" s="723"/>
      <c r="S48" s="723"/>
      <c r="T48" s="723"/>
      <c r="U48" s="723"/>
      <c r="V48" s="723"/>
      <c r="W48" s="723"/>
      <c r="X48" s="723"/>
      <c r="Y48" s="723"/>
      <c r="Z48" s="723"/>
    </row>
    <row r="49" spans="1:26" ht="18.75" thickBot="1">
      <c r="A49" s="748" t="s">
        <v>2423</v>
      </c>
      <c r="B49" s="749" t="s">
        <v>1848</v>
      </c>
      <c r="C49" s="705">
        <f>SUM(C14:C48)</f>
        <v>0</v>
      </c>
      <c r="D49" s="705">
        <f t="shared" ref="D49:E49" si="0">SUM(D14:D48)</f>
        <v>0</v>
      </c>
      <c r="E49" s="705">
        <f t="shared" si="0"/>
        <v>0</v>
      </c>
      <c r="F49" s="750">
        <f>SUM(F14:F48)</f>
        <v>0</v>
      </c>
      <c r="G49" s="723"/>
      <c r="H49" s="723"/>
      <c r="I49" s="723"/>
      <c r="J49" s="723"/>
      <c r="K49" s="723"/>
      <c r="L49" s="723"/>
      <c r="M49" s="723"/>
      <c r="N49" s="723"/>
      <c r="O49" s="723"/>
      <c r="P49" s="723"/>
      <c r="Q49" s="723"/>
      <c r="R49" s="723"/>
      <c r="S49" s="723"/>
      <c r="T49" s="723"/>
      <c r="U49" s="723"/>
      <c r="V49" s="723"/>
      <c r="W49" s="723"/>
      <c r="X49" s="723"/>
      <c r="Y49" s="723"/>
      <c r="Z49" s="723"/>
    </row>
    <row r="50" spans="1:26" ht="18">
      <c r="A50" s="723" t="s">
        <v>2390</v>
      </c>
      <c r="B50" s="728"/>
      <c r="C50" s="728"/>
      <c r="D50" s="728"/>
      <c r="E50" s="728"/>
      <c r="F50" s="728"/>
      <c r="G50" s="723"/>
      <c r="H50" s="723"/>
      <c r="I50" s="723"/>
      <c r="J50" s="723"/>
      <c r="K50" s="723"/>
      <c r="L50" s="723"/>
      <c r="M50" s="723"/>
      <c r="N50" s="723"/>
      <c r="O50" s="723"/>
      <c r="P50" s="723"/>
      <c r="Q50" s="723"/>
      <c r="R50" s="723"/>
      <c r="S50" s="723"/>
      <c r="T50" s="723"/>
      <c r="U50" s="723"/>
      <c r="V50" s="723"/>
      <c r="W50" s="723"/>
      <c r="X50" s="723"/>
      <c r="Y50" s="723"/>
      <c r="Z50" s="723"/>
    </row>
    <row r="51" spans="1:26" ht="18">
      <c r="A51" s="728">
        <v>46</v>
      </c>
      <c r="B51" s="728"/>
      <c r="C51" s="728"/>
      <c r="D51" s="728"/>
      <c r="E51" s="728"/>
      <c r="F51" s="728"/>
      <c r="G51" s="723"/>
      <c r="H51" s="723"/>
      <c r="I51" s="723"/>
      <c r="J51" s="723"/>
      <c r="K51" s="723"/>
      <c r="L51" s="723"/>
      <c r="M51" s="723"/>
      <c r="N51" s="723"/>
      <c r="O51" s="723"/>
      <c r="P51" s="723"/>
      <c r="Q51" s="723"/>
      <c r="R51" s="723"/>
      <c r="S51" s="723"/>
      <c r="T51" s="723"/>
      <c r="U51" s="723"/>
      <c r="V51" s="723"/>
      <c r="W51" s="723"/>
      <c r="X51" s="723"/>
      <c r="Y51" s="723"/>
      <c r="Z51" s="723"/>
    </row>
    <row r="52" spans="1:26" ht="18">
      <c r="A52" s="723"/>
      <c r="B52" s="723"/>
      <c r="C52" s="723"/>
      <c r="D52" s="723"/>
      <c r="E52" s="723"/>
      <c r="F52" s="723"/>
      <c r="G52" s="723"/>
      <c r="H52" s="723"/>
      <c r="I52" s="723"/>
      <c r="J52" s="723"/>
      <c r="K52" s="723"/>
      <c r="L52" s="723"/>
      <c r="M52" s="723"/>
      <c r="N52" s="723"/>
      <c r="O52" s="723"/>
      <c r="P52" s="723"/>
      <c r="Q52" s="723"/>
      <c r="R52" s="723"/>
      <c r="S52" s="723"/>
      <c r="T52" s="723"/>
    </row>
    <row r="53" spans="1:26" ht="18">
      <c r="A53" s="723"/>
      <c r="B53" s="723"/>
      <c r="C53" s="723"/>
      <c r="D53" s="1028"/>
      <c r="E53" s="1028"/>
      <c r="F53" s="723"/>
      <c r="G53" s="723"/>
      <c r="H53" s="723"/>
      <c r="I53" s="723"/>
      <c r="J53" s="723"/>
      <c r="K53" s="723"/>
      <c r="L53" s="723"/>
      <c r="M53" s="723"/>
      <c r="N53" s="723"/>
      <c r="O53" s="723"/>
      <c r="P53" s="723"/>
      <c r="Q53" s="723"/>
      <c r="R53" s="723"/>
      <c r="S53" s="723"/>
      <c r="T53" s="723"/>
    </row>
    <row r="54" spans="1:26" ht="18">
      <c r="A54" s="723"/>
      <c r="B54" s="723"/>
      <c r="C54" s="723"/>
      <c r="D54" s="723"/>
      <c r="E54" s="723"/>
      <c r="F54" s="723"/>
      <c r="G54" s="723"/>
      <c r="H54" s="723"/>
      <c r="I54" s="723"/>
      <c r="J54" s="723"/>
      <c r="K54" s="723"/>
      <c r="L54" s="723"/>
      <c r="M54" s="723"/>
      <c r="N54" s="723"/>
      <c r="O54" s="723"/>
      <c r="P54" s="723"/>
      <c r="Q54" s="723"/>
      <c r="R54" s="723"/>
      <c r="S54" s="723"/>
      <c r="T54" s="723"/>
    </row>
    <row r="55" spans="1:26" ht="18">
      <c r="A55" s="723"/>
      <c r="B55" s="723"/>
      <c r="C55" s="723"/>
      <c r="D55" s="723"/>
      <c r="E55" s="723"/>
      <c r="F55" s="723"/>
      <c r="G55" s="723"/>
      <c r="H55" s="723"/>
      <c r="I55" s="723"/>
      <c r="J55" s="723"/>
      <c r="K55" s="723"/>
      <c r="L55" s="723"/>
      <c r="M55" s="723"/>
      <c r="N55" s="723"/>
      <c r="O55" s="723"/>
      <c r="P55" s="723"/>
      <c r="Q55" s="723"/>
      <c r="R55" s="723"/>
      <c r="S55" s="723"/>
      <c r="T55" s="723"/>
    </row>
    <row r="56" spans="1:26" ht="18">
      <c r="A56" s="723"/>
      <c r="B56" s="723"/>
      <c r="C56" s="723"/>
      <c r="D56" s="723"/>
      <c r="E56" s="723"/>
      <c r="F56" s="723"/>
      <c r="G56" s="723"/>
      <c r="H56" s="723"/>
      <c r="I56" s="723"/>
      <c r="J56" s="723"/>
      <c r="K56" s="723"/>
      <c r="L56" s="723"/>
      <c r="M56" s="723"/>
      <c r="N56" s="723"/>
      <c r="O56" s="723"/>
      <c r="P56" s="723"/>
      <c r="Q56" s="723"/>
      <c r="R56" s="723"/>
      <c r="S56" s="723"/>
      <c r="T56" s="723"/>
    </row>
    <row r="57" spans="1:26" ht="18">
      <c r="A57" s="723"/>
      <c r="B57" s="723"/>
      <c r="C57" s="723"/>
      <c r="D57" s="723"/>
      <c r="E57" s="723"/>
      <c r="F57" s="723"/>
      <c r="G57" s="723"/>
      <c r="H57" s="723"/>
      <c r="I57" s="723"/>
      <c r="J57" s="723"/>
      <c r="K57" s="723"/>
      <c r="L57" s="723"/>
      <c r="M57" s="723"/>
      <c r="N57" s="723"/>
      <c r="O57" s="723"/>
      <c r="P57" s="723"/>
      <c r="Q57" s="723"/>
      <c r="R57" s="723"/>
      <c r="S57" s="723"/>
      <c r="T57" s="723"/>
    </row>
    <row r="58" spans="1:26" ht="18">
      <c r="A58" s="723"/>
      <c r="B58" s="723"/>
      <c r="C58" s="723"/>
      <c r="D58" s="723"/>
      <c r="E58" s="723"/>
      <c r="F58" s="723"/>
      <c r="G58" s="723"/>
      <c r="H58" s="723"/>
      <c r="I58" s="723"/>
      <c r="J58" s="723"/>
      <c r="K58" s="723"/>
      <c r="L58" s="723"/>
      <c r="M58" s="723"/>
      <c r="N58" s="723"/>
      <c r="O58" s="723"/>
      <c r="P58" s="723"/>
      <c r="Q58" s="723"/>
      <c r="R58" s="723"/>
      <c r="S58" s="723"/>
      <c r="T58" s="723"/>
    </row>
    <row r="59" spans="1:26" ht="18">
      <c r="A59" s="723"/>
      <c r="B59" s="723"/>
      <c r="C59" s="723"/>
      <c r="D59" s="723"/>
      <c r="E59" s="723"/>
      <c r="F59" s="723"/>
      <c r="G59" s="723"/>
      <c r="H59" s="723"/>
      <c r="I59" s="723"/>
      <c r="J59" s="723"/>
      <c r="K59" s="723"/>
      <c r="L59" s="723"/>
      <c r="M59" s="723"/>
      <c r="N59" s="723"/>
      <c r="O59" s="723"/>
      <c r="P59" s="723"/>
      <c r="Q59" s="723"/>
      <c r="R59" s="723"/>
      <c r="S59" s="723"/>
      <c r="T59" s="723"/>
    </row>
    <row r="60" spans="1:26" ht="18">
      <c r="A60" s="723"/>
      <c r="B60" s="723"/>
      <c r="C60" s="723"/>
      <c r="D60" s="723"/>
      <c r="E60" s="723"/>
      <c r="F60" s="723"/>
      <c r="G60" s="723"/>
      <c r="H60" s="723"/>
      <c r="I60" s="723"/>
      <c r="J60" s="723"/>
      <c r="K60" s="723"/>
      <c r="L60" s="723"/>
      <c r="M60" s="723"/>
      <c r="N60" s="723"/>
      <c r="O60" s="723"/>
      <c r="P60" s="723"/>
      <c r="Q60" s="723"/>
      <c r="R60" s="723"/>
      <c r="S60" s="723"/>
      <c r="T60" s="723"/>
    </row>
    <row r="61" spans="1:26" ht="18">
      <c r="A61" s="723"/>
      <c r="B61" s="723"/>
      <c r="C61" s="723"/>
      <c r="D61" s="723"/>
      <c r="E61" s="723"/>
      <c r="F61" s="723"/>
      <c r="G61" s="723"/>
      <c r="H61" s="723"/>
      <c r="I61" s="723"/>
      <c r="J61" s="723"/>
      <c r="K61" s="723"/>
      <c r="L61" s="723"/>
      <c r="M61" s="723"/>
      <c r="N61" s="723"/>
      <c r="O61" s="723"/>
      <c r="P61" s="723"/>
      <c r="Q61" s="723"/>
      <c r="R61" s="723"/>
      <c r="S61" s="723"/>
      <c r="T61" s="723"/>
    </row>
    <row r="62" spans="1:26" ht="18">
      <c r="A62" s="723"/>
      <c r="B62" s="723"/>
      <c r="C62" s="723"/>
      <c r="D62" s="723"/>
      <c r="E62" s="723"/>
      <c r="F62" s="723"/>
      <c r="G62" s="723"/>
      <c r="H62" s="723"/>
      <c r="I62" s="723"/>
      <c r="J62" s="723"/>
      <c r="K62" s="723"/>
      <c r="L62" s="723"/>
      <c r="M62" s="723"/>
      <c r="N62" s="723"/>
      <c r="O62" s="723"/>
      <c r="P62" s="723"/>
      <c r="Q62" s="723"/>
      <c r="R62" s="723"/>
      <c r="S62" s="723"/>
      <c r="T62" s="723"/>
    </row>
    <row r="63" spans="1:26" ht="18">
      <c r="A63" s="723"/>
      <c r="B63" s="723"/>
      <c r="C63" s="723"/>
      <c r="D63" s="723"/>
      <c r="E63" s="723"/>
      <c r="F63" s="723"/>
      <c r="G63" s="723"/>
      <c r="H63" s="723"/>
      <c r="I63" s="723"/>
      <c r="J63" s="723"/>
      <c r="K63" s="723"/>
      <c r="L63" s="723"/>
      <c r="M63" s="723"/>
      <c r="N63" s="723"/>
      <c r="O63" s="723"/>
      <c r="P63" s="723"/>
      <c r="Q63" s="723"/>
      <c r="R63" s="723"/>
      <c r="S63" s="723"/>
      <c r="T63" s="723"/>
    </row>
    <row r="64" spans="1:26" ht="18">
      <c r="A64" s="723"/>
      <c r="B64" s="723"/>
      <c r="C64" s="723"/>
      <c r="D64" s="723"/>
      <c r="E64" s="723"/>
      <c r="F64" s="723"/>
      <c r="G64" s="723"/>
      <c r="H64" s="723"/>
      <c r="I64" s="723"/>
      <c r="J64" s="723"/>
      <c r="K64" s="723"/>
      <c r="L64" s="723"/>
      <c r="M64" s="723"/>
      <c r="N64" s="723"/>
      <c r="O64" s="723"/>
      <c r="P64" s="723"/>
      <c r="Q64" s="723"/>
      <c r="R64" s="723"/>
      <c r="S64" s="723"/>
      <c r="T64" s="723"/>
    </row>
    <row r="65" spans="1:26" ht="18">
      <c r="A65" s="723"/>
      <c r="B65" s="723"/>
      <c r="C65" s="723"/>
      <c r="D65" s="723"/>
      <c r="E65" s="723"/>
      <c r="F65" s="723"/>
      <c r="G65" s="723"/>
      <c r="H65" s="723"/>
      <c r="I65" s="723"/>
      <c r="J65" s="723"/>
      <c r="K65" s="723"/>
      <c r="L65" s="723"/>
      <c r="M65" s="723"/>
      <c r="N65" s="723"/>
      <c r="O65" s="723"/>
      <c r="P65" s="723"/>
      <c r="Q65" s="723"/>
      <c r="R65" s="723"/>
      <c r="S65" s="723"/>
      <c r="T65" s="723"/>
    </row>
    <row r="66" spans="1:26" ht="18">
      <c r="A66" s="723"/>
      <c r="B66" s="723"/>
      <c r="C66" s="723"/>
      <c r="D66" s="723"/>
      <c r="E66" s="723"/>
      <c r="F66" s="723"/>
      <c r="G66" s="723"/>
      <c r="H66" s="723"/>
      <c r="I66" s="723"/>
      <c r="J66" s="723"/>
      <c r="K66" s="723"/>
      <c r="L66" s="723"/>
      <c r="M66" s="723"/>
      <c r="N66" s="723"/>
      <c r="O66" s="723"/>
      <c r="P66" s="723"/>
      <c r="Q66" s="723"/>
      <c r="R66" s="723"/>
      <c r="S66" s="723"/>
      <c r="T66" s="723"/>
    </row>
    <row r="67" spans="1:26" ht="18">
      <c r="A67" s="723"/>
      <c r="B67" s="723"/>
      <c r="C67" s="723"/>
      <c r="D67" s="723"/>
      <c r="E67" s="723"/>
      <c r="F67" s="723"/>
      <c r="G67" s="723"/>
      <c r="H67" s="723"/>
      <c r="I67" s="723"/>
      <c r="J67" s="723"/>
      <c r="K67" s="723"/>
      <c r="L67" s="723"/>
      <c r="M67" s="723"/>
      <c r="N67" s="723"/>
      <c r="O67" s="723"/>
      <c r="P67" s="723"/>
      <c r="Q67" s="723"/>
      <c r="R67" s="723"/>
      <c r="S67" s="723"/>
      <c r="T67" s="723"/>
    </row>
    <row r="68" spans="1:26" ht="18">
      <c r="A68" s="723"/>
      <c r="B68" s="723"/>
      <c r="C68" s="723"/>
      <c r="D68" s="723"/>
      <c r="E68" s="723"/>
      <c r="F68" s="723"/>
      <c r="G68" s="723"/>
      <c r="H68" s="723"/>
      <c r="I68" s="723"/>
      <c r="J68" s="723"/>
      <c r="K68" s="723"/>
      <c r="L68" s="723"/>
      <c r="M68" s="723"/>
      <c r="N68" s="723"/>
      <c r="O68" s="723"/>
      <c r="P68" s="723"/>
      <c r="Q68" s="723"/>
      <c r="R68" s="723"/>
      <c r="S68" s="723"/>
      <c r="T68" s="723"/>
    </row>
    <row r="69" spans="1:26" ht="18">
      <c r="A69" s="723"/>
      <c r="B69" s="723"/>
      <c r="C69" s="723"/>
      <c r="D69" s="723"/>
      <c r="E69" s="723"/>
      <c r="F69" s="723"/>
      <c r="G69" s="723"/>
      <c r="H69" s="723"/>
      <c r="I69" s="723"/>
      <c r="J69" s="723"/>
      <c r="K69" s="723"/>
      <c r="L69" s="723"/>
      <c r="M69" s="723"/>
      <c r="N69" s="723"/>
      <c r="O69" s="723"/>
      <c r="P69" s="723"/>
      <c r="Q69" s="723"/>
      <c r="R69" s="723"/>
      <c r="S69" s="723"/>
      <c r="T69" s="723"/>
    </row>
    <row r="70" spans="1:26" ht="18">
      <c r="A70" s="723"/>
      <c r="B70" s="723"/>
      <c r="C70" s="723"/>
      <c r="D70" s="723"/>
      <c r="E70" s="723"/>
      <c r="F70" s="723"/>
      <c r="G70" s="723"/>
      <c r="H70" s="723"/>
      <c r="I70" s="723"/>
      <c r="J70" s="723"/>
      <c r="K70" s="723"/>
      <c r="L70" s="723"/>
      <c r="M70" s="723"/>
      <c r="N70" s="723"/>
      <c r="O70" s="723"/>
      <c r="P70" s="723"/>
      <c r="Q70" s="723"/>
      <c r="R70" s="723"/>
      <c r="S70" s="723"/>
      <c r="T70" s="723"/>
    </row>
    <row r="71" spans="1:26" ht="18">
      <c r="A71" s="723"/>
      <c r="B71" s="723"/>
      <c r="C71" s="723"/>
      <c r="D71" s="723"/>
      <c r="E71" s="723"/>
      <c r="F71" s="723"/>
      <c r="G71" s="723"/>
      <c r="H71" s="723"/>
      <c r="I71" s="723"/>
      <c r="J71" s="723"/>
      <c r="K71" s="723"/>
      <c r="L71" s="723"/>
      <c r="M71" s="723"/>
      <c r="N71" s="723"/>
      <c r="O71" s="723"/>
      <c r="P71" s="723"/>
      <c r="Q71" s="723"/>
      <c r="R71" s="723"/>
      <c r="S71" s="723"/>
      <c r="T71" s="723"/>
    </row>
    <row r="72" spans="1:26" ht="18">
      <c r="A72" s="723"/>
      <c r="B72" s="723"/>
      <c r="C72" s="723"/>
      <c r="D72" s="723"/>
      <c r="E72" s="723"/>
      <c r="F72" s="723"/>
      <c r="G72" s="723"/>
      <c r="H72" s="723"/>
      <c r="I72" s="723"/>
      <c r="J72" s="723"/>
      <c r="K72" s="723"/>
      <c r="L72" s="723"/>
      <c r="M72" s="723"/>
      <c r="N72" s="723"/>
      <c r="O72" s="723"/>
      <c r="P72" s="723"/>
      <c r="Q72" s="723"/>
      <c r="R72" s="723"/>
      <c r="S72" s="723"/>
      <c r="T72" s="723"/>
      <c r="U72" s="723"/>
      <c r="V72" s="723"/>
      <c r="W72" s="723"/>
      <c r="X72" s="723"/>
      <c r="Y72" s="723"/>
      <c r="Z72" s="723"/>
    </row>
    <row r="73" spans="1:26" ht="18">
      <c r="A73" s="723"/>
      <c r="B73" s="723"/>
      <c r="C73" s="723"/>
      <c r="D73" s="723"/>
      <c r="E73" s="723"/>
      <c r="F73" s="723"/>
      <c r="G73" s="723"/>
      <c r="H73" s="723"/>
      <c r="I73" s="723"/>
      <c r="J73" s="723"/>
      <c r="K73" s="723"/>
      <c r="L73" s="723"/>
      <c r="M73" s="723"/>
      <c r="N73" s="723"/>
      <c r="O73" s="723"/>
      <c r="P73" s="723"/>
      <c r="Q73" s="723"/>
      <c r="R73" s="723"/>
      <c r="S73" s="723"/>
      <c r="T73" s="723"/>
      <c r="U73" s="723"/>
      <c r="V73" s="723"/>
      <c r="W73" s="723"/>
      <c r="X73" s="723"/>
      <c r="Y73" s="723"/>
      <c r="Z73" s="723"/>
    </row>
    <row r="74" spans="1:26" ht="18">
      <c r="A74" s="723"/>
      <c r="B74" s="723"/>
      <c r="C74" s="723"/>
      <c r="D74" s="723"/>
      <c r="E74" s="723"/>
      <c r="F74" s="723"/>
      <c r="G74" s="723"/>
      <c r="H74" s="723"/>
      <c r="I74" s="723"/>
      <c r="J74" s="723"/>
      <c r="K74" s="723"/>
      <c r="L74" s="723"/>
      <c r="M74" s="723"/>
      <c r="N74" s="723"/>
      <c r="O74" s="723"/>
      <c r="P74" s="723"/>
      <c r="Q74" s="723"/>
      <c r="R74" s="723"/>
      <c r="S74" s="723"/>
      <c r="T74" s="723"/>
      <c r="U74" s="723"/>
      <c r="V74" s="723"/>
      <c r="W74" s="723"/>
      <c r="X74" s="723"/>
      <c r="Y74" s="723"/>
      <c r="Z74" s="723"/>
    </row>
    <row r="75" spans="1:26" ht="18">
      <c r="A75" s="723"/>
      <c r="B75" s="723"/>
      <c r="C75" s="723"/>
      <c r="D75" s="723"/>
      <c r="E75" s="723"/>
      <c r="F75" s="723"/>
      <c r="G75" s="723"/>
      <c r="H75" s="723"/>
      <c r="I75" s="723"/>
      <c r="J75" s="723"/>
      <c r="K75" s="723"/>
      <c r="L75" s="723"/>
      <c r="M75" s="723"/>
      <c r="N75" s="723"/>
      <c r="O75" s="723"/>
      <c r="P75" s="723"/>
      <c r="Q75" s="723"/>
      <c r="R75" s="723"/>
      <c r="S75" s="723"/>
      <c r="T75" s="723"/>
      <c r="U75" s="723"/>
      <c r="V75" s="723"/>
      <c r="W75" s="723"/>
      <c r="X75" s="723"/>
      <c r="Y75" s="723"/>
      <c r="Z75" s="723"/>
    </row>
    <row r="76" spans="1:26" ht="18">
      <c r="A76" s="723"/>
      <c r="B76" s="723"/>
      <c r="C76" s="723"/>
      <c r="D76" s="723"/>
      <c r="E76" s="723"/>
      <c r="F76" s="723"/>
      <c r="G76" s="723"/>
      <c r="H76" s="723"/>
      <c r="I76" s="723"/>
      <c r="J76" s="723"/>
      <c r="K76" s="723"/>
      <c r="L76" s="723"/>
      <c r="M76" s="723"/>
      <c r="N76" s="723"/>
      <c r="O76" s="723"/>
      <c r="P76" s="723"/>
      <c r="Q76" s="723"/>
      <c r="R76" s="723"/>
      <c r="S76" s="723"/>
      <c r="T76" s="723"/>
      <c r="U76" s="723"/>
      <c r="V76" s="723"/>
      <c r="W76" s="723"/>
      <c r="X76" s="723"/>
      <c r="Y76" s="723"/>
      <c r="Z76" s="723"/>
    </row>
    <row r="77" spans="1:26" ht="18">
      <c r="A77" s="723"/>
      <c r="B77" s="723"/>
      <c r="C77" s="723"/>
      <c r="D77" s="723"/>
      <c r="E77" s="723"/>
      <c r="F77" s="723"/>
      <c r="G77" s="723"/>
      <c r="H77" s="723"/>
      <c r="I77" s="723"/>
      <c r="J77" s="723"/>
      <c r="K77" s="723"/>
      <c r="L77" s="723"/>
      <c r="M77" s="723"/>
      <c r="N77" s="723"/>
      <c r="O77" s="723"/>
      <c r="P77" s="723"/>
      <c r="Q77" s="723"/>
      <c r="R77" s="723"/>
      <c r="S77" s="723"/>
      <c r="T77" s="723"/>
      <c r="U77" s="723"/>
      <c r="V77" s="723"/>
      <c r="W77" s="723"/>
      <c r="X77" s="723"/>
      <c r="Y77" s="723"/>
      <c r="Z77" s="723"/>
    </row>
    <row r="78" spans="1:26" ht="18">
      <c r="A78" s="723"/>
      <c r="B78" s="723"/>
      <c r="C78" s="723"/>
      <c r="D78" s="723"/>
      <c r="E78" s="723"/>
      <c r="F78" s="723"/>
      <c r="G78" s="723"/>
      <c r="H78" s="723"/>
      <c r="I78" s="723"/>
      <c r="J78" s="723"/>
      <c r="K78" s="723"/>
      <c r="L78" s="723"/>
      <c r="M78" s="723"/>
      <c r="N78" s="723"/>
      <c r="O78" s="723"/>
      <c r="P78" s="723"/>
      <c r="Q78" s="723"/>
      <c r="R78" s="723"/>
      <c r="S78" s="723"/>
      <c r="T78" s="723"/>
      <c r="U78" s="723"/>
      <c r="V78" s="723"/>
      <c r="W78" s="723"/>
      <c r="X78" s="723"/>
      <c r="Y78" s="723"/>
      <c r="Z78" s="723"/>
    </row>
    <row r="79" spans="1:26" ht="18">
      <c r="A79" s="723"/>
      <c r="B79" s="723"/>
      <c r="C79" s="723"/>
      <c r="D79" s="723"/>
      <c r="E79" s="723"/>
      <c r="F79" s="723"/>
      <c r="G79" s="723"/>
      <c r="H79" s="723"/>
      <c r="I79" s="723"/>
      <c r="J79" s="723"/>
      <c r="K79" s="723"/>
      <c r="L79" s="723"/>
      <c r="M79" s="723"/>
      <c r="N79" s="723"/>
      <c r="O79" s="723"/>
      <c r="P79" s="723"/>
      <c r="Q79" s="723"/>
      <c r="R79" s="723"/>
      <c r="S79" s="723"/>
      <c r="T79" s="723"/>
      <c r="U79" s="723"/>
      <c r="V79" s="723"/>
      <c r="W79" s="723"/>
      <c r="X79" s="723"/>
      <c r="Y79" s="723"/>
      <c r="Z79" s="723"/>
    </row>
    <row r="80" spans="1:26" ht="18">
      <c r="A80" s="723"/>
      <c r="B80" s="723"/>
      <c r="C80" s="723"/>
      <c r="D80" s="723"/>
      <c r="E80" s="723"/>
      <c r="F80" s="723"/>
      <c r="G80" s="723"/>
      <c r="H80" s="723"/>
      <c r="I80" s="723"/>
      <c r="J80" s="723"/>
      <c r="K80" s="723"/>
      <c r="L80" s="723"/>
      <c r="M80" s="723"/>
      <c r="N80" s="723"/>
      <c r="O80" s="723"/>
      <c r="P80" s="723"/>
      <c r="Q80" s="723"/>
      <c r="R80" s="723"/>
      <c r="S80" s="723"/>
      <c r="T80" s="723"/>
      <c r="U80" s="723"/>
      <c r="V80" s="723"/>
      <c r="W80" s="723"/>
      <c r="X80" s="723"/>
      <c r="Y80" s="723"/>
      <c r="Z80" s="723"/>
    </row>
    <row r="81" spans="1:26" ht="18">
      <c r="A81" s="723"/>
      <c r="B81" s="723"/>
      <c r="C81" s="723"/>
      <c r="D81" s="723"/>
      <c r="E81" s="723"/>
      <c r="F81" s="723"/>
      <c r="G81" s="723"/>
      <c r="H81" s="723"/>
      <c r="I81" s="723"/>
      <c r="J81" s="723"/>
      <c r="K81" s="723"/>
      <c r="L81" s="723"/>
      <c r="M81" s="723"/>
      <c r="N81" s="723"/>
      <c r="O81" s="723"/>
      <c r="P81" s="723"/>
      <c r="Q81" s="723"/>
      <c r="R81" s="723"/>
      <c r="S81" s="723"/>
      <c r="T81" s="723"/>
      <c r="U81" s="723"/>
      <c r="V81" s="723"/>
      <c r="W81" s="723"/>
      <c r="X81" s="723"/>
      <c r="Y81" s="723"/>
      <c r="Z81" s="723"/>
    </row>
    <row r="82" spans="1:26" ht="18">
      <c r="A82" s="723"/>
      <c r="B82" s="723"/>
      <c r="C82" s="723"/>
      <c r="D82" s="723"/>
      <c r="E82" s="723"/>
      <c r="F82" s="723"/>
      <c r="G82" s="723"/>
      <c r="H82" s="723"/>
      <c r="I82" s="723"/>
      <c r="J82" s="723"/>
      <c r="K82" s="723"/>
      <c r="L82" s="723"/>
      <c r="M82" s="723"/>
      <c r="N82" s="723"/>
      <c r="O82" s="723"/>
      <c r="P82" s="723"/>
      <c r="Q82" s="723"/>
      <c r="R82" s="723"/>
      <c r="S82" s="723"/>
      <c r="T82" s="723"/>
      <c r="U82" s="723"/>
      <c r="V82" s="723"/>
      <c r="W82" s="723"/>
      <c r="X82" s="723"/>
      <c r="Y82" s="723"/>
      <c r="Z82" s="723"/>
    </row>
    <row r="83" spans="1:26" ht="18">
      <c r="A83" s="723"/>
      <c r="B83" s="723"/>
      <c r="C83" s="723"/>
      <c r="D83" s="723"/>
      <c r="E83" s="723"/>
      <c r="F83" s="723"/>
      <c r="G83" s="723"/>
      <c r="H83" s="723"/>
      <c r="I83" s="723"/>
      <c r="J83" s="723"/>
      <c r="K83" s="723"/>
      <c r="L83" s="723"/>
      <c r="M83" s="723"/>
      <c r="N83" s="723"/>
      <c r="O83" s="723"/>
      <c r="P83" s="723"/>
      <c r="Q83" s="723"/>
      <c r="R83" s="723"/>
      <c r="S83" s="723"/>
      <c r="T83" s="723"/>
      <c r="U83" s="723"/>
      <c r="V83" s="723"/>
      <c r="W83" s="723"/>
      <c r="X83" s="723"/>
      <c r="Y83" s="723"/>
      <c r="Z83" s="723"/>
    </row>
    <row r="84" spans="1:26" ht="18">
      <c r="A84" s="723"/>
      <c r="B84" s="723"/>
      <c r="C84" s="723"/>
      <c r="D84" s="723"/>
      <c r="E84" s="723"/>
      <c r="F84" s="723"/>
      <c r="G84" s="723"/>
      <c r="H84" s="723"/>
      <c r="I84" s="723"/>
      <c r="J84" s="723"/>
      <c r="K84" s="723"/>
      <c r="L84" s="723"/>
      <c r="M84" s="723"/>
      <c r="N84" s="723"/>
      <c r="O84" s="723"/>
      <c r="P84" s="723"/>
      <c r="Q84" s="723"/>
      <c r="R84" s="723"/>
      <c r="S84" s="723"/>
      <c r="T84" s="723"/>
      <c r="U84" s="723"/>
      <c r="V84" s="723"/>
      <c r="W84" s="723"/>
      <c r="X84" s="723"/>
      <c r="Y84" s="723"/>
      <c r="Z84" s="723"/>
    </row>
    <row r="85" spans="1:26" ht="18">
      <c r="A85" s="723"/>
      <c r="B85" s="723"/>
      <c r="C85" s="723"/>
      <c r="D85" s="723"/>
      <c r="E85" s="723"/>
      <c r="F85" s="723"/>
      <c r="G85" s="723"/>
      <c r="H85" s="723"/>
      <c r="I85" s="723"/>
      <c r="J85" s="723"/>
      <c r="K85" s="723"/>
      <c r="L85" s="723"/>
      <c r="M85" s="723"/>
      <c r="N85" s="723"/>
      <c r="O85" s="723"/>
      <c r="P85" s="723"/>
      <c r="Q85" s="723"/>
      <c r="R85" s="723"/>
      <c r="S85" s="723"/>
      <c r="T85" s="723"/>
      <c r="U85" s="723"/>
      <c r="V85" s="723"/>
      <c r="W85" s="723"/>
      <c r="X85" s="723"/>
      <c r="Y85" s="723"/>
      <c r="Z85" s="723"/>
    </row>
    <row r="86" spans="1:26" ht="18">
      <c r="A86" s="723"/>
      <c r="B86" s="723"/>
      <c r="C86" s="723"/>
      <c r="D86" s="723"/>
      <c r="E86" s="723"/>
      <c r="F86" s="723"/>
      <c r="G86" s="723"/>
      <c r="H86" s="723"/>
      <c r="I86" s="723"/>
      <c r="J86" s="723"/>
      <c r="K86" s="723"/>
      <c r="L86" s="723"/>
      <c r="M86" s="723"/>
      <c r="N86" s="723"/>
      <c r="O86" s="723"/>
      <c r="P86" s="723"/>
      <c r="Q86" s="723"/>
      <c r="R86" s="723"/>
      <c r="S86" s="723"/>
      <c r="T86" s="723"/>
      <c r="U86" s="723"/>
      <c r="V86" s="723"/>
      <c r="W86" s="723"/>
      <c r="X86" s="723"/>
      <c r="Y86" s="723"/>
      <c r="Z86" s="723"/>
    </row>
    <row r="87" spans="1:26" ht="18">
      <c r="A87" s="723"/>
      <c r="B87" s="723"/>
      <c r="C87" s="723"/>
      <c r="D87" s="723"/>
      <c r="E87" s="723"/>
      <c r="F87" s="723"/>
      <c r="G87" s="723"/>
      <c r="H87" s="723"/>
      <c r="I87" s="723"/>
      <c r="J87" s="723"/>
      <c r="K87" s="723"/>
      <c r="L87" s="723"/>
      <c r="M87" s="723"/>
      <c r="N87" s="723"/>
      <c r="O87" s="723"/>
      <c r="P87" s="723"/>
      <c r="Q87" s="723"/>
      <c r="R87" s="723"/>
      <c r="S87" s="723"/>
      <c r="T87" s="723"/>
      <c r="U87" s="723"/>
      <c r="V87" s="723"/>
      <c r="W87" s="723"/>
      <c r="X87" s="723"/>
      <c r="Y87" s="723"/>
      <c r="Z87" s="723"/>
    </row>
    <row r="88" spans="1:26" ht="18">
      <c r="A88" s="723"/>
      <c r="B88" s="723"/>
      <c r="C88" s="723"/>
      <c r="D88" s="723"/>
      <c r="E88" s="723"/>
      <c r="F88" s="723"/>
      <c r="G88" s="723"/>
      <c r="H88" s="723"/>
      <c r="I88" s="723"/>
      <c r="J88" s="723"/>
      <c r="K88" s="723"/>
      <c r="L88" s="723"/>
      <c r="M88" s="723"/>
      <c r="N88" s="723"/>
      <c r="O88" s="723"/>
      <c r="P88" s="723"/>
      <c r="Q88" s="723"/>
      <c r="R88" s="723"/>
      <c r="S88" s="723"/>
      <c r="T88" s="723"/>
      <c r="U88" s="723"/>
      <c r="V88" s="723"/>
      <c r="W88" s="723"/>
      <c r="X88" s="723"/>
      <c r="Y88" s="723"/>
      <c r="Z88" s="723"/>
    </row>
    <row r="89" spans="1:26" ht="18">
      <c r="A89" s="723"/>
      <c r="B89" s="723"/>
      <c r="C89" s="723"/>
      <c r="D89" s="723"/>
      <c r="E89" s="723"/>
      <c r="F89" s="723"/>
      <c r="G89" s="723"/>
      <c r="H89" s="723"/>
      <c r="I89" s="723"/>
      <c r="J89" s="723"/>
      <c r="K89" s="723"/>
      <c r="L89" s="723"/>
      <c r="M89" s="723"/>
      <c r="N89" s="723"/>
      <c r="O89" s="723"/>
      <c r="P89" s="723"/>
      <c r="Q89" s="723"/>
      <c r="R89" s="723"/>
      <c r="S89" s="723"/>
      <c r="T89" s="723"/>
      <c r="U89" s="723"/>
      <c r="V89" s="723"/>
      <c r="W89" s="723"/>
      <c r="X89" s="723"/>
      <c r="Y89" s="723"/>
      <c r="Z89" s="723"/>
    </row>
    <row r="90" spans="1:26" ht="18">
      <c r="A90" s="723"/>
      <c r="B90" s="723"/>
      <c r="C90" s="723"/>
      <c r="D90" s="723"/>
      <c r="E90" s="723"/>
      <c r="F90" s="723"/>
      <c r="G90" s="723"/>
      <c r="H90" s="723"/>
      <c r="I90" s="723"/>
      <c r="J90" s="723"/>
      <c r="K90" s="723"/>
      <c r="L90" s="723"/>
      <c r="M90" s="723"/>
      <c r="N90" s="723"/>
      <c r="O90" s="723"/>
      <c r="P90" s="723"/>
      <c r="Q90" s="723"/>
      <c r="R90" s="723"/>
      <c r="S90" s="723"/>
      <c r="T90" s="723"/>
      <c r="U90" s="723"/>
      <c r="V90" s="723"/>
      <c r="W90" s="723"/>
      <c r="X90" s="723"/>
      <c r="Y90" s="723"/>
      <c r="Z90" s="723"/>
    </row>
    <row r="91" spans="1:26" ht="18">
      <c r="A91" s="723"/>
      <c r="B91" s="723"/>
      <c r="C91" s="723"/>
      <c r="D91" s="723"/>
      <c r="E91" s="723"/>
      <c r="F91" s="723"/>
      <c r="G91" s="723"/>
      <c r="H91" s="723"/>
      <c r="I91" s="723"/>
      <c r="J91" s="723"/>
      <c r="K91" s="723"/>
      <c r="L91" s="723"/>
      <c r="M91" s="723"/>
      <c r="N91" s="723"/>
      <c r="O91" s="723"/>
      <c r="P91" s="723"/>
      <c r="Q91" s="723"/>
      <c r="R91" s="723"/>
      <c r="S91" s="723"/>
      <c r="T91" s="723"/>
      <c r="U91" s="723"/>
      <c r="V91" s="723"/>
      <c r="W91" s="723"/>
      <c r="X91" s="723"/>
      <c r="Y91" s="723"/>
      <c r="Z91" s="723"/>
    </row>
    <row r="92" spans="1:26" ht="18">
      <c r="A92" s="723"/>
      <c r="B92" s="723"/>
      <c r="C92" s="723"/>
      <c r="D92" s="723"/>
      <c r="E92" s="723"/>
      <c r="F92" s="723"/>
      <c r="G92" s="723"/>
      <c r="H92" s="723"/>
      <c r="I92" s="723"/>
      <c r="J92" s="723"/>
      <c r="K92" s="723"/>
      <c r="L92" s="723"/>
      <c r="M92" s="723"/>
      <c r="N92" s="723"/>
      <c r="O92" s="723"/>
      <c r="P92" s="723"/>
      <c r="Q92" s="723"/>
      <c r="R92" s="723"/>
      <c r="S92" s="723"/>
      <c r="T92" s="723"/>
      <c r="U92" s="723"/>
      <c r="V92" s="723"/>
      <c r="W92" s="723"/>
      <c r="X92" s="723"/>
      <c r="Y92" s="723"/>
      <c r="Z92" s="723"/>
    </row>
    <row r="93" spans="1:26" ht="18">
      <c r="A93" s="723"/>
      <c r="B93" s="723"/>
      <c r="C93" s="723"/>
      <c r="D93" s="723"/>
      <c r="E93" s="723"/>
      <c r="F93" s="723"/>
      <c r="G93" s="723"/>
      <c r="H93" s="723"/>
      <c r="I93" s="723"/>
      <c r="J93" s="723"/>
      <c r="K93" s="723"/>
      <c r="L93" s="723"/>
      <c r="M93" s="723"/>
      <c r="N93" s="723"/>
      <c r="O93" s="723"/>
      <c r="P93" s="723"/>
      <c r="Q93" s="723"/>
      <c r="R93" s="723"/>
      <c r="S93" s="723"/>
      <c r="T93" s="723"/>
      <c r="U93" s="723"/>
      <c r="V93" s="723"/>
      <c r="W93" s="723"/>
      <c r="X93" s="723"/>
      <c r="Y93" s="723"/>
      <c r="Z93" s="723"/>
    </row>
    <row r="94" spans="1:26" ht="18">
      <c r="A94" s="723"/>
      <c r="B94" s="723"/>
      <c r="C94" s="723"/>
      <c r="D94" s="723"/>
      <c r="E94" s="723"/>
      <c r="F94" s="723"/>
      <c r="G94" s="723"/>
      <c r="H94" s="723"/>
      <c r="I94" s="723"/>
      <c r="J94" s="723"/>
      <c r="K94" s="723"/>
      <c r="L94" s="723"/>
      <c r="M94" s="723"/>
      <c r="N94" s="723"/>
      <c r="O94" s="723"/>
      <c r="P94" s="723"/>
      <c r="Q94" s="723"/>
      <c r="R94" s="723"/>
      <c r="S94" s="723"/>
      <c r="T94" s="723"/>
      <c r="U94" s="723"/>
      <c r="V94" s="723"/>
      <c r="W94" s="723"/>
      <c r="X94" s="723"/>
      <c r="Y94" s="723"/>
      <c r="Z94" s="723"/>
    </row>
    <row r="95" spans="1:26" ht="18">
      <c r="A95" s="723"/>
      <c r="B95" s="723"/>
      <c r="C95" s="723"/>
      <c r="D95" s="723"/>
      <c r="E95" s="723"/>
      <c r="F95" s="723"/>
      <c r="G95" s="723"/>
      <c r="H95" s="723"/>
      <c r="I95" s="723"/>
      <c r="J95" s="723"/>
      <c r="K95" s="723"/>
      <c r="L95" s="723"/>
      <c r="M95" s="723"/>
      <c r="N95" s="723"/>
      <c r="O95" s="723"/>
      <c r="P95" s="723"/>
      <c r="Q95" s="723"/>
      <c r="R95" s="723"/>
      <c r="S95" s="723"/>
      <c r="T95" s="723"/>
      <c r="U95" s="723"/>
      <c r="V95" s="723"/>
      <c r="W95" s="723"/>
      <c r="X95" s="723"/>
      <c r="Y95" s="723"/>
      <c r="Z95" s="723"/>
    </row>
    <row r="96" spans="1:26" ht="18">
      <c r="A96" s="723"/>
      <c r="B96" s="723"/>
      <c r="C96" s="723"/>
      <c r="D96" s="723"/>
      <c r="E96" s="723"/>
      <c r="F96" s="723"/>
      <c r="G96" s="723"/>
      <c r="H96" s="723"/>
      <c r="I96" s="723"/>
      <c r="J96" s="723"/>
      <c r="K96" s="723"/>
      <c r="L96" s="723"/>
      <c r="M96" s="723"/>
      <c r="N96" s="723"/>
      <c r="O96" s="723"/>
      <c r="P96" s="723"/>
      <c r="Q96" s="723"/>
      <c r="R96" s="723"/>
      <c r="S96" s="723"/>
      <c r="T96" s="723"/>
      <c r="U96" s="723"/>
      <c r="V96" s="723"/>
      <c r="W96" s="723"/>
      <c r="X96" s="723"/>
      <c r="Y96" s="723"/>
      <c r="Z96" s="723"/>
    </row>
    <row r="97" spans="1:26" ht="18">
      <c r="A97" s="723"/>
      <c r="B97" s="723"/>
      <c r="C97" s="723"/>
      <c r="D97" s="723"/>
      <c r="E97" s="723"/>
      <c r="F97" s="723"/>
      <c r="G97" s="723"/>
      <c r="H97" s="723"/>
      <c r="I97" s="723"/>
      <c r="J97" s="723"/>
      <c r="K97" s="723"/>
      <c r="L97" s="723"/>
      <c r="M97" s="723"/>
      <c r="N97" s="723"/>
      <c r="O97" s="723"/>
      <c r="P97" s="723"/>
      <c r="Q97" s="723"/>
      <c r="R97" s="723"/>
      <c r="S97" s="723"/>
      <c r="T97" s="723"/>
      <c r="U97" s="723"/>
      <c r="V97" s="723"/>
      <c r="W97" s="723"/>
      <c r="X97" s="723"/>
      <c r="Y97" s="723"/>
      <c r="Z97" s="723"/>
    </row>
    <row r="98" spans="1:26" ht="18">
      <c r="A98" s="723"/>
      <c r="B98" s="723"/>
      <c r="C98" s="723"/>
      <c r="D98" s="723"/>
      <c r="E98" s="723"/>
      <c r="F98" s="723"/>
      <c r="G98" s="723"/>
      <c r="H98" s="723"/>
      <c r="I98" s="723"/>
      <c r="J98" s="723"/>
      <c r="K98" s="723"/>
      <c r="L98" s="723"/>
      <c r="M98" s="723"/>
      <c r="N98" s="723"/>
      <c r="O98" s="723"/>
      <c r="P98" s="723"/>
      <c r="Q98" s="723"/>
      <c r="R98" s="723"/>
      <c r="S98" s="723"/>
      <c r="T98" s="723"/>
      <c r="U98" s="723"/>
      <c r="V98" s="723"/>
      <c r="W98" s="723"/>
      <c r="X98" s="723"/>
      <c r="Y98" s="723"/>
      <c r="Z98" s="723"/>
    </row>
    <row r="99" spans="1:26" ht="18">
      <c r="A99" s="723"/>
      <c r="B99" s="723"/>
      <c r="C99" s="723"/>
      <c r="D99" s="723"/>
      <c r="E99" s="723"/>
      <c r="F99" s="723"/>
      <c r="G99" s="723"/>
      <c r="H99" s="723"/>
      <c r="I99" s="723"/>
      <c r="J99" s="723"/>
      <c r="K99" s="723"/>
      <c r="L99" s="723"/>
      <c r="M99" s="723"/>
      <c r="N99" s="723"/>
      <c r="O99" s="723"/>
      <c r="P99" s="723"/>
      <c r="Q99" s="723"/>
      <c r="R99" s="723"/>
      <c r="S99" s="723"/>
      <c r="T99" s="723"/>
      <c r="U99" s="723"/>
      <c r="V99" s="723"/>
      <c r="W99" s="723"/>
      <c r="X99" s="723"/>
      <c r="Y99" s="723"/>
      <c r="Z99" s="723"/>
    </row>
    <row r="100" spans="1:26" ht="18">
      <c r="A100" s="723"/>
      <c r="B100" s="723"/>
      <c r="C100" s="723"/>
      <c r="D100" s="723"/>
      <c r="E100" s="723"/>
      <c r="F100" s="723"/>
      <c r="G100" s="723"/>
      <c r="H100" s="723"/>
      <c r="I100" s="723"/>
      <c r="J100" s="723"/>
      <c r="K100" s="723"/>
      <c r="L100" s="723"/>
      <c r="M100" s="723"/>
      <c r="N100" s="723"/>
      <c r="O100" s="723"/>
      <c r="P100" s="723"/>
      <c r="Q100" s="723"/>
      <c r="R100" s="723"/>
      <c r="S100" s="723"/>
      <c r="T100" s="723"/>
      <c r="U100" s="723"/>
      <c r="V100" s="723"/>
      <c r="W100" s="723"/>
      <c r="X100" s="723"/>
      <c r="Y100" s="723"/>
      <c r="Z100" s="723"/>
    </row>
    <row r="101" spans="1:26" ht="18">
      <c r="A101" s="723"/>
      <c r="B101" s="723"/>
      <c r="C101" s="723"/>
      <c r="D101" s="723"/>
      <c r="E101" s="723"/>
      <c r="F101" s="723"/>
      <c r="G101" s="723"/>
      <c r="H101" s="723"/>
      <c r="I101" s="723"/>
      <c r="J101" s="723"/>
      <c r="K101" s="723"/>
      <c r="L101" s="723"/>
      <c r="M101" s="723"/>
      <c r="N101" s="723"/>
      <c r="O101" s="723"/>
      <c r="P101" s="723"/>
      <c r="Q101" s="723"/>
      <c r="R101" s="723"/>
      <c r="S101" s="723"/>
      <c r="T101" s="723"/>
      <c r="U101" s="723"/>
      <c r="V101" s="723"/>
      <c r="W101" s="723"/>
      <c r="X101" s="723"/>
      <c r="Y101" s="723"/>
      <c r="Z101" s="723"/>
    </row>
    <row r="102" spans="1:26" ht="18">
      <c r="A102" s="723"/>
      <c r="B102" s="723"/>
      <c r="C102" s="723"/>
      <c r="D102" s="723"/>
      <c r="E102" s="723"/>
      <c r="F102" s="723"/>
      <c r="G102" s="723"/>
      <c r="H102" s="723"/>
      <c r="I102" s="723"/>
      <c r="J102" s="723"/>
      <c r="K102" s="723"/>
      <c r="L102" s="723"/>
      <c r="M102" s="723"/>
      <c r="N102" s="723"/>
      <c r="O102" s="723"/>
      <c r="P102" s="723"/>
      <c r="Q102" s="723"/>
      <c r="R102" s="723"/>
      <c r="S102" s="723"/>
      <c r="T102" s="723"/>
      <c r="U102" s="723"/>
      <c r="V102" s="723"/>
      <c r="W102" s="723"/>
      <c r="X102" s="723"/>
      <c r="Y102" s="723"/>
      <c r="Z102" s="723"/>
    </row>
    <row r="103" spans="1:26" ht="18">
      <c r="A103" s="723"/>
      <c r="B103" s="723"/>
      <c r="C103" s="723"/>
      <c r="D103" s="723"/>
      <c r="E103" s="723"/>
      <c r="F103" s="723"/>
      <c r="G103" s="723"/>
      <c r="H103" s="723"/>
      <c r="I103" s="723"/>
      <c r="J103" s="723"/>
      <c r="K103" s="723"/>
      <c r="L103" s="723"/>
      <c r="M103" s="723"/>
      <c r="N103" s="723"/>
      <c r="O103" s="723"/>
      <c r="P103" s="723"/>
      <c r="Q103" s="723"/>
      <c r="R103" s="723"/>
      <c r="S103" s="723"/>
      <c r="T103" s="723"/>
      <c r="U103" s="723"/>
      <c r="V103" s="723"/>
      <c r="W103" s="723"/>
      <c r="X103" s="723"/>
      <c r="Y103" s="723"/>
      <c r="Z103" s="723"/>
    </row>
    <row r="104" spans="1:26" ht="18">
      <c r="A104" s="723"/>
      <c r="B104" s="723"/>
      <c r="C104" s="723"/>
      <c r="D104" s="723"/>
      <c r="E104" s="723"/>
      <c r="F104" s="723"/>
      <c r="G104" s="723"/>
      <c r="H104" s="723"/>
      <c r="I104" s="723"/>
      <c r="J104" s="723"/>
      <c r="K104" s="723"/>
      <c r="L104" s="723"/>
      <c r="M104" s="723"/>
      <c r="N104" s="723"/>
      <c r="O104" s="723"/>
      <c r="P104" s="723"/>
      <c r="Q104" s="723"/>
      <c r="R104" s="723"/>
      <c r="S104" s="723"/>
      <c r="T104" s="723"/>
      <c r="U104" s="723"/>
      <c r="V104" s="723"/>
      <c r="W104" s="723"/>
      <c r="X104" s="723"/>
      <c r="Y104" s="723"/>
      <c r="Z104" s="723"/>
    </row>
    <row r="105" spans="1:26" ht="18">
      <c r="A105" s="723"/>
      <c r="B105" s="723"/>
      <c r="C105" s="723"/>
      <c r="D105" s="723"/>
      <c r="E105" s="723"/>
      <c r="F105" s="723"/>
      <c r="G105" s="723"/>
      <c r="H105" s="723"/>
      <c r="I105" s="723"/>
      <c r="J105" s="723"/>
      <c r="K105" s="723"/>
      <c r="L105" s="723"/>
      <c r="M105" s="723"/>
      <c r="N105" s="723"/>
      <c r="O105" s="723"/>
      <c r="P105" s="723"/>
      <c r="Q105" s="723"/>
      <c r="R105" s="723"/>
      <c r="S105" s="723"/>
      <c r="T105" s="723"/>
      <c r="U105" s="723"/>
      <c r="V105" s="723"/>
      <c r="W105" s="723"/>
      <c r="X105" s="723"/>
      <c r="Y105" s="723"/>
      <c r="Z105" s="723"/>
    </row>
    <row r="106" spans="1:26" ht="18">
      <c r="A106" s="723"/>
      <c r="B106" s="723"/>
      <c r="C106" s="723"/>
      <c r="D106" s="723"/>
      <c r="E106" s="723"/>
      <c r="F106" s="723"/>
      <c r="G106" s="723"/>
      <c r="H106" s="723"/>
      <c r="I106" s="723"/>
      <c r="J106" s="723"/>
      <c r="K106" s="723"/>
      <c r="L106" s="723"/>
      <c r="M106" s="723"/>
      <c r="N106" s="723"/>
      <c r="O106" s="723"/>
      <c r="P106" s="723"/>
      <c r="Q106" s="723"/>
      <c r="R106" s="723"/>
      <c r="S106" s="723"/>
      <c r="T106" s="723"/>
      <c r="U106" s="723"/>
      <c r="V106" s="723"/>
      <c r="W106" s="723"/>
      <c r="X106" s="723"/>
      <c r="Y106" s="723"/>
      <c r="Z106" s="723"/>
    </row>
    <row r="107" spans="1:26" ht="18">
      <c r="A107" s="723"/>
      <c r="B107" s="723"/>
      <c r="C107" s="723"/>
      <c r="D107" s="723"/>
      <c r="E107" s="723"/>
      <c r="F107" s="723"/>
      <c r="G107" s="723"/>
      <c r="H107" s="723"/>
      <c r="I107" s="723"/>
      <c r="J107" s="723"/>
      <c r="K107" s="723"/>
      <c r="L107" s="723"/>
      <c r="M107" s="723"/>
      <c r="N107" s="723"/>
      <c r="O107" s="723"/>
      <c r="P107" s="723"/>
      <c r="Q107" s="723"/>
      <c r="R107" s="723"/>
      <c r="S107" s="723"/>
      <c r="T107" s="723"/>
      <c r="U107" s="723"/>
      <c r="V107" s="723"/>
      <c r="W107" s="723"/>
      <c r="X107" s="723"/>
      <c r="Y107" s="723"/>
      <c r="Z107" s="723"/>
    </row>
    <row r="108" spans="1:26" ht="18">
      <c r="A108" s="723"/>
      <c r="B108" s="723"/>
      <c r="C108" s="723"/>
      <c r="D108" s="723"/>
      <c r="E108" s="723"/>
      <c r="F108" s="723"/>
      <c r="G108" s="723"/>
      <c r="H108" s="723"/>
      <c r="I108" s="723"/>
      <c r="J108" s="723"/>
      <c r="K108" s="723"/>
      <c r="L108" s="723"/>
      <c r="M108" s="723"/>
      <c r="N108" s="723"/>
      <c r="O108" s="723"/>
      <c r="P108" s="723"/>
      <c r="Q108" s="723"/>
      <c r="R108" s="723"/>
      <c r="S108" s="723"/>
      <c r="T108" s="723"/>
      <c r="U108" s="723"/>
      <c r="V108" s="723"/>
      <c r="W108" s="723"/>
      <c r="X108" s="723"/>
      <c r="Y108" s="723"/>
      <c r="Z108" s="723"/>
    </row>
    <row r="109" spans="1:26" ht="18">
      <c r="A109" s="723"/>
      <c r="B109" s="723"/>
      <c r="C109" s="723"/>
      <c r="D109" s="723"/>
      <c r="E109" s="723"/>
      <c r="F109" s="723"/>
      <c r="G109" s="723"/>
      <c r="H109" s="723"/>
      <c r="I109" s="723"/>
      <c r="J109" s="723"/>
      <c r="K109" s="723"/>
      <c r="L109" s="723"/>
      <c r="M109" s="723"/>
      <c r="N109" s="723"/>
      <c r="O109" s="723"/>
      <c r="P109" s="723"/>
      <c r="Q109" s="723"/>
      <c r="R109" s="723"/>
      <c r="S109" s="723"/>
      <c r="T109" s="723"/>
      <c r="U109" s="723"/>
      <c r="V109" s="723"/>
      <c r="W109" s="723"/>
      <c r="X109" s="723"/>
      <c r="Y109" s="723"/>
      <c r="Z109" s="723"/>
    </row>
    <row r="110" spans="1:26" ht="18">
      <c r="A110" s="723"/>
      <c r="B110" s="723"/>
      <c r="C110" s="723"/>
      <c r="D110" s="723"/>
      <c r="E110" s="723"/>
      <c r="F110" s="723"/>
      <c r="G110" s="723"/>
      <c r="H110" s="723"/>
      <c r="I110" s="723"/>
      <c r="J110" s="723"/>
      <c r="K110" s="723"/>
      <c r="L110" s="723"/>
      <c r="M110" s="723"/>
      <c r="N110" s="723"/>
      <c r="O110" s="723"/>
      <c r="P110" s="723"/>
      <c r="Q110" s="723"/>
      <c r="R110" s="723"/>
      <c r="S110" s="723"/>
      <c r="T110" s="723"/>
      <c r="U110" s="723"/>
      <c r="V110" s="723"/>
      <c r="W110" s="723"/>
      <c r="X110" s="723"/>
      <c r="Y110" s="723"/>
      <c r="Z110" s="723"/>
    </row>
    <row r="111" spans="1:26" ht="18">
      <c r="A111" s="723"/>
      <c r="B111" s="723"/>
      <c r="C111" s="723"/>
      <c r="D111" s="723"/>
      <c r="E111" s="723"/>
      <c r="F111" s="723"/>
      <c r="G111" s="723"/>
      <c r="H111" s="723"/>
      <c r="I111" s="723"/>
      <c r="J111" s="723"/>
      <c r="K111" s="723"/>
      <c r="L111" s="723"/>
      <c r="M111" s="723"/>
      <c r="N111" s="723"/>
      <c r="O111" s="723"/>
      <c r="P111" s="723"/>
      <c r="Q111" s="723"/>
      <c r="R111" s="723"/>
      <c r="S111" s="723"/>
      <c r="T111" s="723"/>
      <c r="U111" s="723"/>
      <c r="V111" s="723"/>
      <c r="W111" s="723"/>
      <c r="X111" s="723"/>
      <c r="Y111" s="723"/>
      <c r="Z111" s="723"/>
    </row>
    <row r="112" spans="1:26" ht="18">
      <c r="A112" s="723"/>
      <c r="B112" s="723"/>
      <c r="C112" s="723"/>
      <c r="D112" s="723"/>
      <c r="E112" s="723"/>
      <c r="F112" s="723"/>
      <c r="G112" s="723"/>
      <c r="H112" s="723"/>
      <c r="I112" s="723"/>
      <c r="J112" s="723"/>
      <c r="K112" s="723"/>
      <c r="L112" s="723"/>
      <c r="M112" s="723"/>
      <c r="N112" s="723"/>
      <c r="O112" s="723"/>
      <c r="P112" s="723"/>
      <c r="Q112" s="723"/>
      <c r="R112" s="723"/>
      <c r="S112" s="723"/>
      <c r="T112" s="723"/>
      <c r="U112" s="723"/>
      <c r="V112" s="723"/>
      <c r="W112" s="723"/>
      <c r="X112" s="723"/>
      <c r="Y112" s="723"/>
      <c r="Z112" s="723"/>
    </row>
    <row r="113" spans="1:26" ht="18">
      <c r="A113" s="723"/>
      <c r="B113" s="723"/>
      <c r="C113" s="723"/>
      <c r="D113" s="723"/>
      <c r="E113" s="723"/>
      <c r="F113" s="723"/>
      <c r="G113" s="723"/>
      <c r="H113" s="723"/>
      <c r="I113" s="723"/>
      <c r="J113" s="723"/>
      <c r="K113" s="723"/>
      <c r="L113" s="723"/>
      <c r="M113" s="723"/>
      <c r="N113" s="723"/>
      <c r="O113" s="723"/>
      <c r="P113" s="723"/>
      <c r="Q113" s="723"/>
      <c r="R113" s="723"/>
      <c r="S113" s="723"/>
      <c r="T113" s="723"/>
      <c r="U113" s="723"/>
      <c r="V113" s="723"/>
      <c r="W113" s="723"/>
      <c r="X113" s="723"/>
      <c r="Y113" s="723"/>
      <c r="Z113" s="723"/>
    </row>
    <row r="114" spans="1:26" ht="18">
      <c r="A114" s="723"/>
      <c r="B114" s="723"/>
      <c r="C114" s="723"/>
      <c r="D114" s="723"/>
      <c r="E114" s="723"/>
      <c r="F114" s="723"/>
      <c r="G114" s="723"/>
      <c r="H114" s="723"/>
      <c r="I114" s="723"/>
      <c r="J114" s="723"/>
      <c r="K114" s="723"/>
      <c r="L114" s="723"/>
      <c r="M114" s="723"/>
      <c r="N114" s="723"/>
      <c r="O114" s="723"/>
      <c r="P114" s="723"/>
      <c r="Q114" s="723"/>
      <c r="R114" s="723"/>
      <c r="S114" s="723"/>
      <c r="T114" s="723"/>
      <c r="U114" s="723"/>
      <c r="V114" s="723"/>
      <c r="W114" s="723"/>
      <c r="X114" s="723"/>
      <c r="Y114" s="723"/>
      <c r="Z114" s="723"/>
    </row>
    <row r="115" spans="1:26" ht="18">
      <c r="A115" s="723"/>
      <c r="B115" s="723"/>
      <c r="C115" s="723"/>
      <c r="D115" s="723"/>
      <c r="E115" s="723"/>
      <c r="F115" s="723"/>
      <c r="G115" s="723"/>
      <c r="H115" s="723"/>
      <c r="I115" s="723"/>
      <c r="J115" s="723"/>
      <c r="K115" s="723"/>
      <c r="L115" s="723"/>
      <c r="M115" s="723"/>
      <c r="N115" s="723"/>
      <c r="O115" s="723"/>
      <c r="P115" s="723"/>
      <c r="Q115" s="723"/>
      <c r="R115" s="723"/>
      <c r="S115" s="723"/>
      <c r="T115" s="723"/>
      <c r="U115" s="723"/>
      <c r="V115" s="723"/>
      <c r="W115" s="723"/>
      <c r="X115" s="723"/>
      <c r="Y115" s="723"/>
      <c r="Z115" s="723"/>
    </row>
    <row r="116" spans="1:26" ht="18">
      <c r="A116" s="723"/>
      <c r="B116" s="723"/>
      <c r="C116" s="723"/>
      <c r="D116" s="723"/>
      <c r="E116" s="723"/>
      <c r="F116" s="723"/>
      <c r="G116" s="723"/>
      <c r="H116" s="723"/>
      <c r="I116" s="723"/>
      <c r="J116" s="723"/>
      <c r="K116" s="723"/>
      <c r="L116" s="723"/>
      <c r="M116" s="723"/>
      <c r="N116" s="723"/>
      <c r="O116" s="723"/>
      <c r="P116" s="723"/>
      <c r="Q116" s="723"/>
      <c r="R116" s="723"/>
      <c r="S116" s="723"/>
      <c r="T116" s="723"/>
      <c r="U116" s="723"/>
      <c r="V116" s="723"/>
      <c r="W116" s="723"/>
      <c r="X116" s="723"/>
      <c r="Y116" s="723"/>
      <c r="Z116" s="723"/>
    </row>
    <row r="117" spans="1:26" ht="18">
      <c r="A117" s="723"/>
      <c r="B117" s="723"/>
      <c r="C117" s="723"/>
      <c r="D117" s="723"/>
      <c r="E117" s="723"/>
      <c r="F117" s="723"/>
      <c r="G117" s="723"/>
      <c r="H117" s="723"/>
      <c r="I117" s="723"/>
      <c r="J117" s="723"/>
      <c r="K117" s="723"/>
      <c r="L117" s="723"/>
      <c r="M117" s="723"/>
      <c r="N117" s="723"/>
      <c r="O117" s="723"/>
      <c r="P117" s="723"/>
      <c r="Q117" s="723"/>
      <c r="R117" s="723"/>
      <c r="S117" s="723"/>
      <c r="T117" s="723"/>
      <c r="U117" s="723"/>
      <c r="V117" s="723"/>
      <c r="W117" s="723"/>
      <c r="X117" s="723"/>
      <c r="Y117" s="723"/>
      <c r="Z117" s="723"/>
    </row>
    <row r="118" spans="1:26" ht="18">
      <c r="A118" s="723"/>
      <c r="B118" s="723"/>
      <c r="C118" s="723"/>
      <c r="D118" s="723"/>
      <c r="E118" s="723"/>
      <c r="F118" s="723"/>
      <c r="G118" s="723"/>
      <c r="H118" s="723"/>
      <c r="I118" s="723"/>
      <c r="J118" s="723"/>
      <c r="K118" s="723"/>
      <c r="L118" s="723"/>
      <c r="M118" s="723"/>
      <c r="N118" s="723"/>
      <c r="O118" s="723"/>
      <c r="P118" s="723"/>
      <c r="Q118" s="723"/>
      <c r="R118" s="723"/>
      <c r="S118" s="723"/>
      <c r="T118" s="723"/>
      <c r="U118" s="723"/>
      <c r="V118" s="723"/>
      <c r="W118" s="723"/>
      <c r="X118" s="723"/>
      <c r="Y118" s="723"/>
      <c r="Z118" s="723"/>
    </row>
    <row r="119" spans="1:26" ht="18">
      <c r="A119" s="723"/>
      <c r="B119" s="723"/>
      <c r="C119" s="723"/>
      <c r="D119" s="723"/>
      <c r="E119" s="723"/>
      <c r="F119" s="723"/>
      <c r="G119" s="723"/>
      <c r="H119" s="723"/>
      <c r="I119" s="723"/>
      <c r="J119" s="723"/>
      <c r="K119" s="723"/>
      <c r="L119" s="723"/>
      <c r="M119" s="723"/>
      <c r="N119" s="723"/>
      <c r="O119" s="723"/>
      <c r="P119" s="723"/>
      <c r="Q119" s="723"/>
      <c r="R119" s="723"/>
      <c r="S119" s="723"/>
      <c r="T119" s="723"/>
      <c r="U119" s="723"/>
      <c r="V119" s="723"/>
      <c r="W119" s="723"/>
      <c r="X119" s="723"/>
      <c r="Y119" s="723"/>
      <c r="Z119" s="723"/>
    </row>
    <row r="120" spans="1:26" ht="18">
      <c r="A120" s="723"/>
      <c r="B120" s="723"/>
      <c r="C120" s="723"/>
      <c r="D120" s="723"/>
      <c r="E120" s="723"/>
      <c r="F120" s="723"/>
      <c r="G120" s="723"/>
      <c r="H120" s="723"/>
      <c r="I120" s="723"/>
      <c r="J120" s="723"/>
      <c r="K120" s="723"/>
      <c r="L120" s="723"/>
      <c r="M120" s="723"/>
      <c r="N120" s="723"/>
      <c r="O120" s="723"/>
      <c r="P120" s="723"/>
      <c r="Q120" s="723"/>
      <c r="R120" s="723"/>
      <c r="S120" s="723"/>
      <c r="T120" s="723"/>
      <c r="U120" s="723"/>
      <c r="V120" s="723"/>
      <c r="W120" s="723"/>
      <c r="X120" s="723"/>
      <c r="Y120" s="723"/>
      <c r="Z120" s="723"/>
    </row>
    <row r="121" spans="1:26" ht="18">
      <c r="A121" s="723"/>
      <c r="B121" s="723"/>
      <c r="C121" s="723"/>
      <c r="D121" s="723"/>
      <c r="E121" s="723"/>
      <c r="F121" s="723"/>
      <c r="G121" s="723"/>
      <c r="H121" s="723"/>
      <c r="I121" s="723"/>
      <c r="J121" s="723"/>
      <c r="K121" s="723"/>
      <c r="L121" s="723"/>
      <c r="M121" s="723"/>
      <c r="N121" s="723"/>
      <c r="O121" s="723"/>
      <c r="P121" s="723"/>
      <c r="Q121" s="723"/>
      <c r="R121" s="723"/>
      <c r="S121" s="723"/>
      <c r="T121" s="723"/>
      <c r="U121" s="723"/>
      <c r="V121" s="723"/>
      <c r="W121" s="723"/>
      <c r="X121" s="723"/>
      <c r="Y121" s="723"/>
      <c r="Z121" s="723"/>
    </row>
    <row r="122" spans="1:26" ht="18">
      <c r="A122" s="723"/>
      <c r="B122" s="723"/>
      <c r="C122" s="723"/>
      <c r="D122" s="723"/>
      <c r="E122" s="723"/>
      <c r="F122" s="723"/>
      <c r="G122" s="723"/>
      <c r="H122" s="723"/>
      <c r="I122" s="723"/>
      <c r="J122" s="723"/>
      <c r="K122" s="723"/>
      <c r="L122" s="723"/>
      <c r="M122" s="723"/>
      <c r="N122" s="723"/>
      <c r="O122" s="723"/>
      <c r="P122" s="723"/>
      <c r="Q122" s="723"/>
      <c r="R122" s="723"/>
      <c r="S122" s="723"/>
      <c r="T122" s="723"/>
      <c r="U122" s="723"/>
      <c r="V122" s="723"/>
      <c r="W122" s="723"/>
      <c r="X122" s="723"/>
      <c r="Y122" s="723"/>
      <c r="Z122" s="723"/>
    </row>
    <row r="123" spans="1:26" ht="18">
      <c r="A123" s="723"/>
      <c r="B123" s="723"/>
      <c r="C123" s="723"/>
      <c r="D123" s="723"/>
      <c r="E123" s="723"/>
      <c r="F123" s="723"/>
      <c r="G123" s="723"/>
      <c r="H123" s="723"/>
      <c r="I123" s="723"/>
      <c r="J123" s="723"/>
      <c r="K123" s="723"/>
      <c r="L123" s="723"/>
      <c r="M123" s="723"/>
      <c r="N123" s="723"/>
      <c r="O123" s="723"/>
      <c r="P123" s="723"/>
      <c r="Q123" s="723"/>
      <c r="R123" s="723"/>
      <c r="S123" s="723"/>
      <c r="T123" s="723"/>
      <c r="U123" s="723"/>
      <c r="V123" s="723"/>
      <c r="W123" s="723"/>
      <c r="X123" s="723"/>
      <c r="Y123" s="723"/>
      <c r="Z123" s="723"/>
    </row>
    <row r="124" spans="1:26" ht="18">
      <c r="A124" s="723"/>
      <c r="B124" s="723"/>
      <c r="C124" s="723"/>
      <c r="D124" s="723"/>
      <c r="E124" s="723"/>
      <c r="F124" s="723"/>
      <c r="G124" s="723"/>
      <c r="H124" s="723"/>
      <c r="I124" s="723"/>
      <c r="J124" s="723"/>
      <c r="K124" s="723"/>
      <c r="L124" s="723"/>
      <c r="M124" s="723"/>
      <c r="N124" s="723"/>
      <c r="O124" s="723"/>
      <c r="P124" s="723"/>
      <c r="Q124" s="723"/>
      <c r="R124" s="723"/>
      <c r="S124" s="723"/>
      <c r="T124" s="723"/>
      <c r="U124" s="723"/>
      <c r="V124" s="723"/>
      <c r="W124" s="723"/>
      <c r="X124" s="723"/>
      <c r="Y124" s="723"/>
      <c r="Z124" s="723"/>
    </row>
    <row r="125" spans="1:26" ht="18">
      <c r="A125" s="723"/>
      <c r="B125" s="723"/>
      <c r="C125" s="723"/>
      <c r="D125" s="723"/>
      <c r="E125" s="723"/>
      <c r="F125" s="723"/>
      <c r="G125" s="723"/>
      <c r="H125" s="723"/>
      <c r="I125" s="723"/>
      <c r="J125" s="723"/>
      <c r="K125" s="723"/>
      <c r="L125" s="723"/>
      <c r="M125" s="723"/>
      <c r="N125" s="723"/>
      <c r="O125" s="723"/>
      <c r="P125" s="723"/>
      <c r="Q125" s="723"/>
      <c r="R125" s="723"/>
      <c r="S125" s="723"/>
      <c r="T125" s="723"/>
      <c r="U125" s="723"/>
      <c r="V125" s="723"/>
      <c r="W125" s="723"/>
      <c r="X125" s="723"/>
      <c r="Y125" s="723"/>
      <c r="Z125" s="723"/>
    </row>
    <row r="126" spans="1:26" ht="18">
      <c r="A126" s="723"/>
      <c r="B126" s="723"/>
      <c r="C126" s="723"/>
      <c r="D126" s="723"/>
      <c r="E126" s="723"/>
      <c r="F126" s="723"/>
      <c r="G126" s="723"/>
      <c r="H126" s="723"/>
      <c r="I126" s="723"/>
      <c r="J126" s="723"/>
      <c r="K126" s="723"/>
      <c r="L126" s="723"/>
      <c r="M126" s="723"/>
      <c r="N126" s="723"/>
      <c r="O126" s="723"/>
      <c r="P126" s="723"/>
      <c r="Q126" s="723"/>
      <c r="R126" s="723"/>
      <c r="S126" s="723"/>
      <c r="T126" s="723"/>
      <c r="U126" s="723"/>
      <c r="V126" s="723"/>
      <c r="W126" s="723"/>
      <c r="X126" s="723"/>
      <c r="Y126" s="723"/>
      <c r="Z126" s="723"/>
    </row>
    <row r="127" spans="1:26" ht="18">
      <c r="A127" s="723"/>
      <c r="B127" s="723"/>
      <c r="C127" s="723"/>
      <c r="D127" s="723"/>
      <c r="E127" s="723"/>
      <c r="F127" s="723"/>
      <c r="G127" s="723"/>
      <c r="H127" s="723"/>
      <c r="I127" s="723"/>
      <c r="J127" s="723"/>
      <c r="K127" s="723"/>
      <c r="L127" s="723"/>
      <c r="M127" s="723"/>
      <c r="N127" s="723"/>
      <c r="O127" s="723"/>
      <c r="P127" s="723"/>
      <c r="Q127" s="723"/>
      <c r="R127" s="723"/>
      <c r="S127" s="723"/>
      <c r="T127" s="723"/>
      <c r="U127" s="723"/>
      <c r="V127" s="723"/>
      <c r="W127" s="723"/>
      <c r="X127" s="723"/>
      <c r="Y127" s="723"/>
      <c r="Z127" s="723"/>
    </row>
    <row r="128" spans="1:26" ht="18">
      <c r="A128" s="723"/>
      <c r="B128" s="723"/>
      <c r="C128" s="723"/>
      <c r="D128" s="723"/>
      <c r="E128" s="723"/>
      <c r="F128" s="723"/>
      <c r="G128" s="723"/>
      <c r="H128" s="723"/>
      <c r="I128" s="723"/>
      <c r="J128" s="723"/>
      <c r="K128" s="723"/>
      <c r="L128" s="723"/>
      <c r="M128" s="723"/>
      <c r="N128" s="723"/>
      <c r="O128" s="723"/>
      <c r="P128" s="723"/>
      <c r="Q128" s="723"/>
      <c r="R128" s="723"/>
      <c r="S128" s="723"/>
      <c r="T128" s="723"/>
      <c r="U128" s="723"/>
      <c r="V128" s="723"/>
      <c r="W128" s="723"/>
      <c r="X128" s="723"/>
      <c r="Y128" s="723"/>
      <c r="Z128" s="723"/>
    </row>
    <row r="129" spans="1:26" ht="18">
      <c r="A129" s="723"/>
      <c r="B129" s="723"/>
      <c r="C129" s="723"/>
      <c r="D129" s="723"/>
      <c r="E129" s="723"/>
      <c r="F129" s="723"/>
      <c r="G129" s="723"/>
      <c r="H129" s="723"/>
      <c r="I129" s="723"/>
      <c r="J129" s="723"/>
      <c r="K129" s="723"/>
      <c r="L129" s="723"/>
      <c r="M129" s="723"/>
      <c r="N129" s="723"/>
      <c r="O129" s="723"/>
      <c r="P129" s="723"/>
      <c r="Q129" s="723"/>
      <c r="R129" s="723"/>
      <c r="S129" s="723"/>
      <c r="T129" s="723"/>
      <c r="U129" s="723"/>
      <c r="V129" s="723"/>
      <c r="W129" s="723"/>
      <c r="X129" s="723"/>
      <c r="Y129" s="723"/>
      <c r="Z129" s="723"/>
    </row>
    <row r="130" spans="1:26" ht="18">
      <c r="A130" s="723"/>
      <c r="B130" s="723"/>
      <c r="C130" s="723"/>
      <c r="D130" s="723"/>
      <c r="E130" s="723"/>
      <c r="F130" s="723"/>
      <c r="G130" s="723"/>
      <c r="H130" s="723"/>
      <c r="I130" s="723"/>
      <c r="J130" s="723"/>
      <c r="K130" s="723"/>
      <c r="L130" s="723"/>
      <c r="M130" s="723"/>
      <c r="N130" s="723"/>
      <c r="O130" s="723"/>
      <c r="P130" s="723"/>
      <c r="Q130" s="723"/>
      <c r="R130" s="723"/>
      <c r="S130" s="723"/>
      <c r="T130" s="723"/>
      <c r="U130" s="723"/>
      <c r="V130" s="723"/>
      <c r="W130" s="723"/>
      <c r="X130" s="723"/>
      <c r="Y130" s="723"/>
      <c r="Z130" s="723"/>
    </row>
    <row r="131" spans="1:26" ht="18">
      <c r="A131" s="723"/>
      <c r="B131" s="723"/>
      <c r="C131" s="723"/>
      <c r="D131" s="723"/>
      <c r="E131" s="723"/>
      <c r="F131" s="723"/>
      <c r="G131" s="723"/>
      <c r="H131" s="723"/>
      <c r="I131" s="723"/>
      <c r="J131" s="723"/>
      <c r="K131" s="723"/>
      <c r="L131" s="723"/>
      <c r="M131" s="723"/>
      <c r="N131" s="723"/>
      <c r="O131" s="723"/>
      <c r="P131" s="723"/>
      <c r="Q131" s="723"/>
      <c r="R131" s="723"/>
      <c r="S131" s="723"/>
      <c r="T131" s="723"/>
      <c r="U131" s="723"/>
      <c r="V131" s="723"/>
      <c r="W131" s="723"/>
      <c r="X131" s="723"/>
      <c r="Y131" s="723"/>
      <c r="Z131" s="723"/>
    </row>
    <row r="132" spans="1:26" ht="18">
      <c r="A132" s="723"/>
      <c r="B132" s="723"/>
      <c r="C132" s="723"/>
      <c r="D132" s="723"/>
      <c r="E132" s="723"/>
      <c r="F132" s="723"/>
      <c r="G132" s="723"/>
      <c r="H132" s="723"/>
      <c r="I132" s="723"/>
      <c r="J132" s="723"/>
      <c r="K132" s="723"/>
      <c r="L132" s="723"/>
      <c r="M132" s="723"/>
      <c r="N132" s="723"/>
      <c r="O132" s="723"/>
      <c r="P132" s="723"/>
      <c r="Q132" s="723"/>
      <c r="R132" s="723"/>
      <c r="S132" s="723"/>
      <c r="T132" s="723"/>
      <c r="U132" s="723"/>
      <c r="V132" s="723"/>
      <c r="W132" s="723"/>
      <c r="X132" s="723"/>
      <c r="Y132" s="723"/>
      <c r="Z132" s="723"/>
    </row>
    <row r="133" spans="1:26" ht="18">
      <c r="A133" s="723"/>
      <c r="B133" s="723"/>
      <c r="C133" s="723"/>
      <c r="D133" s="723"/>
      <c r="E133" s="723"/>
      <c r="F133" s="723"/>
      <c r="G133" s="723"/>
      <c r="H133" s="723"/>
      <c r="I133" s="723"/>
      <c r="J133" s="723"/>
      <c r="K133" s="723"/>
      <c r="L133" s="723"/>
      <c r="M133" s="723"/>
      <c r="N133" s="723"/>
      <c r="O133" s="723"/>
      <c r="P133" s="723"/>
      <c r="Q133" s="723"/>
      <c r="R133" s="723"/>
      <c r="S133" s="723"/>
      <c r="T133" s="723"/>
      <c r="U133" s="723"/>
      <c r="V133" s="723"/>
      <c r="W133" s="723"/>
      <c r="X133" s="723"/>
      <c r="Y133" s="723"/>
      <c r="Z133" s="723"/>
    </row>
    <row r="134" spans="1:26" ht="18">
      <c r="A134" s="723"/>
      <c r="B134" s="723"/>
      <c r="C134" s="723"/>
      <c r="D134" s="723"/>
      <c r="E134" s="723"/>
      <c r="F134" s="723"/>
      <c r="G134" s="723"/>
      <c r="H134" s="723"/>
      <c r="I134" s="723"/>
      <c r="J134" s="723"/>
      <c r="K134" s="723"/>
      <c r="L134" s="723"/>
      <c r="M134" s="723"/>
      <c r="N134" s="723"/>
      <c r="O134" s="723"/>
      <c r="P134" s="723"/>
      <c r="Q134" s="723"/>
      <c r="R134" s="723"/>
      <c r="S134" s="723"/>
      <c r="T134" s="723"/>
      <c r="U134" s="723"/>
      <c r="V134" s="723"/>
      <c r="W134" s="723"/>
      <c r="X134" s="723"/>
      <c r="Y134" s="723"/>
      <c r="Z134" s="723"/>
    </row>
    <row r="135" spans="1:26" ht="18">
      <c r="A135" s="723"/>
      <c r="B135" s="723"/>
      <c r="C135" s="723"/>
      <c r="D135" s="723"/>
      <c r="E135" s="723"/>
      <c r="F135" s="723"/>
      <c r="G135" s="723"/>
      <c r="H135" s="723"/>
      <c r="I135" s="723"/>
      <c r="J135" s="723"/>
      <c r="K135" s="723"/>
      <c r="L135" s="723"/>
      <c r="M135" s="723"/>
      <c r="N135" s="723"/>
      <c r="O135" s="723"/>
      <c r="P135" s="723"/>
      <c r="Q135" s="723"/>
      <c r="R135" s="723"/>
      <c r="S135" s="723"/>
      <c r="T135" s="723"/>
      <c r="U135" s="723"/>
      <c r="V135" s="723"/>
      <c r="W135" s="723"/>
      <c r="X135" s="723"/>
      <c r="Y135" s="723"/>
      <c r="Z135" s="723"/>
    </row>
    <row r="136" spans="1:26" ht="18">
      <c r="A136" s="723"/>
      <c r="B136" s="723"/>
      <c r="C136" s="723"/>
      <c r="D136" s="723"/>
      <c r="E136" s="723"/>
      <c r="F136" s="723"/>
      <c r="G136" s="723"/>
      <c r="H136" s="723"/>
      <c r="I136" s="723"/>
      <c r="J136" s="723"/>
      <c r="K136" s="723"/>
      <c r="L136" s="723"/>
      <c r="M136" s="723"/>
      <c r="N136" s="723"/>
      <c r="O136" s="723"/>
      <c r="P136" s="723"/>
      <c r="Q136" s="723"/>
      <c r="R136" s="723"/>
      <c r="S136" s="723"/>
      <c r="T136" s="723"/>
      <c r="U136" s="723"/>
      <c r="V136" s="723"/>
      <c r="W136" s="723"/>
      <c r="X136" s="723"/>
      <c r="Y136" s="723"/>
      <c r="Z136" s="723"/>
    </row>
    <row r="137" spans="1:26" ht="18">
      <c r="A137" s="723"/>
      <c r="B137" s="723"/>
      <c r="C137" s="723"/>
      <c r="D137" s="723"/>
      <c r="E137" s="723"/>
      <c r="F137" s="723"/>
      <c r="G137" s="723"/>
      <c r="H137" s="723"/>
      <c r="I137" s="723"/>
      <c r="J137" s="723"/>
      <c r="K137" s="723"/>
      <c r="L137" s="723"/>
      <c r="M137" s="723"/>
      <c r="N137" s="723"/>
      <c r="O137" s="723"/>
      <c r="P137" s="723"/>
      <c r="Q137" s="723"/>
      <c r="R137" s="723"/>
      <c r="S137" s="723"/>
      <c r="T137" s="723"/>
      <c r="U137" s="723"/>
      <c r="V137" s="723"/>
      <c r="W137" s="723"/>
      <c r="X137" s="723"/>
      <c r="Y137" s="723"/>
      <c r="Z137" s="723"/>
    </row>
    <row r="138" spans="1:26" ht="18">
      <c r="A138" s="723"/>
      <c r="B138" s="723"/>
      <c r="C138" s="723"/>
      <c r="D138" s="723"/>
      <c r="E138" s="723"/>
      <c r="F138" s="723"/>
      <c r="G138" s="723"/>
      <c r="H138" s="723"/>
      <c r="I138" s="723"/>
      <c r="J138" s="723"/>
      <c r="K138" s="723"/>
      <c r="L138" s="723"/>
      <c r="M138" s="723"/>
      <c r="N138" s="723"/>
      <c r="O138" s="723"/>
      <c r="P138" s="723"/>
      <c r="Q138" s="723"/>
      <c r="R138" s="723"/>
      <c r="S138" s="723"/>
      <c r="T138" s="723"/>
      <c r="U138" s="723"/>
      <c r="V138" s="723"/>
      <c r="W138" s="723"/>
      <c r="X138" s="723"/>
      <c r="Y138" s="723"/>
      <c r="Z138" s="723"/>
    </row>
    <row r="139" spans="1:26" ht="18">
      <c r="A139" s="723"/>
      <c r="B139" s="723"/>
      <c r="C139" s="723"/>
      <c r="D139" s="723"/>
      <c r="E139" s="723"/>
      <c r="F139" s="723"/>
      <c r="G139" s="723"/>
      <c r="H139" s="723"/>
      <c r="I139" s="723"/>
      <c r="J139" s="723"/>
      <c r="K139" s="723"/>
      <c r="L139" s="723"/>
      <c r="M139" s="723"/>
      <c r="N139" s="723"/>
      <c r="O139" s="723"/>
      <c r="P139" s="723"/>
      <c r="Q139" s="723"/>
      <c r="R139" s="723"/>
      <c r="S139" s="723"/>
      <c r="T139" s="723"/>
      <c r="U139" s="723"/>
      <c r="V139" s="723"/>
      <c r="W139" s="723"/>
      <c r="X139" s="723"/>
      <c r="Y139" s="723"/>
      <c r="Z139" s="723"/>
    </row>
    <row r="140" spans="1:26" ht="18">
      <c r="A140" s="723"/>
      <c r="B140" s="723"/>
      <c r="C140" s="723"/>
      <c r="D140" s="723"/>
      <c r="E140" s="723"/>
      <c r="F140" s="723"/>
      <c r="G140" s="723"/>
      <c r="H140" s="723"/>
      <c r="I140" s="723"/>
      <c r="J140" s="723"/>
      <c r="K140" s="723"/>
      <c r="L140" s="723"/>
      <c r="M140" s="723"/>
      <c r="N140" s="723"/>
      <c r="O140" s="723"/>
      <c r="P140" s="723"/>
      <c r="Q140" s="723"/>
      <c r="R140" s="723"/>
      <c r="S140" s="723"/>
      <c r="T140" s="723"/>
      <c r="U140" s="723"/>
      <c r="V140" s="723"/>
      <c r="W140" s="723"/>
      <c r="X140" s="723"/>
      <c r="Y140" s="723"/>
      <c r="Z140" s="723"/>
    </row>
    <row r="141" spans="1:26" ht="18">
      <c r="A141" s="723"/>
      <c r="B141" s="723"/>
      <c r="C141" s="723"/>
      <c r="D141" s="723"/>
      <c r="E141" s="723"/>
      <c r="F141" s="723"/>
      <c r="G141" s="723"/>
      <c r="H141" s="723"/>
      <c r="I141" s="723"/>
      <c r="J141" s="723"/>
      <c r="K141" s="723"/>
      <c r="L141" s="723"/>
      <c r="M141" s="723"/>
      <c r="N141" s="723"/>
      <c r="O141" s="723"/>
      <c r="P141" s="723"/>
      <c r="Q141" s="723"/>
      <c r="R141" s="723"/>
      <c r="S141" s="723"/>
      <c r="T141" s="723"/>
      <c r="U141" s="723"/>
      <c r="V141" s="723"/>
      <c r="W141" s="723"/>
      <c r="X141" s="723"/>
      <c r="Y141" s="723"/>
      <c r="Z141" s="723"/>
    </row>
    <row r="142" spans="1:26" ht="18">
      <c r="A142" s="723"/>
      <c r="B142" s="723"/>
      <c r="C142" s="723"/>
      <c r="D142" s="723"/>
      <c r="E142" s="723"/>
      <c r="F142" s="723"/>
      <c r="G142" s="723"/>
      <c r="H142" s="723"/>
      <c r="I142" s="723"/>
      <c r="J142" s="723"/>
      <c r="K142" s="723"/>
      <c r="L142" s="723"/>
      <c r="M142" s="723"/>
      <c r="N142" s="723"/>
      <c r="O142" s="723"/>
      <c r="P142" s="723"/>
      <c r="Q142" s="723"/>
      <c r="R142" s="723"/>
      <c r="S142" s="723"/>
      <c r="T142" s="723"/>
      <c r="U142" s="723"/>
      <c r="V142" s="723"/>
      <c r="W142" s="723"/>
      <c r="X142" s="723"/>
      <c r="Y142" s="723"/>
      <c r="Z142" s="723"/>
    </row>
    <row r="143" spans="1:26" ht="18">
      <c r="A143" s="723"/>
      <c r="B143" s="723"/>
      <c r="C143" s="723"/>
      <c r="D143" s="723"/>
      <c r="E143" s="723"/>
      <c r="F143" s="723"/>
      <c r="G143" s="723"/>
      <c r="H143" s="723"/>
      <c r="I143" s="723"/>
      <c r="J143" s="723"/>
      <c r="K143" s="723"/>
      <c r="L143" s="723"/>
      <c r="M143" s="723"/>
      <c r="N143" s="723"/>
      <c r="O143" s="723"/>
      <c r="P143" s="723"/>
      <c r="Q143" s="723"/>
      <c r="R143" s="723"/>
      <c r="S143" s="723"/>
      <c r="T143" s="723"/>
      <c r="U143" s="723"/>
      <c r="V143" s="723"/>
      <c r="W143" s="723"/>
      <c r="X143" s="723"/>
      <c r="Y143" s="723"/>
      <c r="Z143" s="723"/>
    </row>
    <row r="144" spans="1:26" ht="18">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row>
    <row r="145" spans="1:26" ht="18">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row>
    <row r="146" spans="1:26" ht="18">
      <c r="A146" s="723"/>
      <c r="B146" s="723"/>
      <c r="C146" s="723"/>
      <c r="D146" s="723"/>
      <c r="E146" s="723"/>
      <c r="F146" s="723"/>
      <c r="G146" s="723"/>
      <c r="H146" s="723"/>
      <c r="I146" s="723"/>
      <c r="J146" s="723"/>
      <c r="K146" s="723"/>
      <c r="L146" s="723"/>
      <c r="M146" s="723"/>
      <c r="N146" s="723"/>
      <c r="O146" s="723"/>
      <c r="P146" s="723"/>
      <c r="Q146" s="723"/>
      <c r="R146" s="723"/>
      <c r="S146" s="723"/>
      <c r="T146" s="723"/>
      <c r="U146" s="723"/>
      <c r="V146" s="723"/>
      <c r="W146" s="723"/>
      <c r="X146" s="723"/>
      <c r="Y146" s="723"/>
      <c r="Z146" s="723"/>
    </row>
    <row r="147" spans="1:26" ht="18">
      <c r="A147" s="723"/>
      <c r="B147" s="723"/>
      <c r="C147" s="723"/>
      <c r="D147" s="723"/>
      <c r="E147" s="723"/>
      <c r="F147" s="723"/>
      <c r="G147" s="723"/>
      <c r="H147" s="723"/>
      <c r="I147" s="723"/>
      <c r="J147" s="723"/>
      <c r="K147" s="723"/>
      <c r="L147" s="723"/>
      <c r="M147" s="723"/>
      <c r="N147" s="723"/>
      <c r="O147" s="723"/>
      <c r="P147" s="723"/>
      <c r="Q147" s="723"/>
      <c r="R147" s="723"/>
      <c r="S147" s="723"/>
      <c r="T147" s="723"/>
      <c r="U147" s="723"/>
      <c r="V147" s="723"/>
      <c r="W147" s="723"/>
      <c r="X147" s="723"/>
      <c r="Y147" s="723"/>
      <c r="Z147" s="723"/>
    </row>
    <row r="148" spans="1:26" ht="18">
      <c r="A148" s="723"/>
      <c r="B148" s="723"/>
      <c r="C148" s="723"/>
      <c r="D148" s="723"/>
      <c r="E148" s="723"/>
      <c r="F148" s="723"/>
      <c r="G148" s="723"/>
      <c r="H148" s="723"/>
      <c r="I148" s="723"/>
      <c r="J148" s="723"/>
      <c r="K148" s="723"/>
      <c r="L148" s="723"/>
      <c r="M148" s="723"/>
      <c r="N148" s="723"/>
      <c r="O148" s="723"/>
      <c r="P148" s="723"/>
      <c r="Q148" s="723"/>
      <c r="R148" s="723"/>
      <c r="S148" s="723"/>
      <c r="T148" s="723"/>
      <c r="U148" s="723"/>
      <c r="V148" s="723"/>
      <c r="W148" s="723"/>
      <c r="X148" s="723"/>
      <c r="Y148" s="723"/>
      <c r="Z148" s="723"/>
    </row>
    <row r="149" spans="1:26" ht="18">
      <c r="A149" s="723"/>
      <c r="B149" s="723"/>
      <c r="C149" s="723"/>
      <c r="D149" s="723"/>
      <c r="E149" s="723"/>
      <c r="F149" s="723"/>
      <c r="G149" s="723"/>
      <c r="H149" s="723"/>
      <c r="I149" s="723"/>
      <c r="J149" s="723"/>
      <c r="K149" s="723"/>
      <c r="L149" s="723"/>
      <c r="M149" s="723"/>
      <c r="N149" s="723"/>
      <c r="O149" s="723"/>
      <c r="P149" s="723"/>
      <c r="Q149" s="723"/>
      <c r="R149" s="723"/>
      <c r="S149" s="723"/>
      <c r="T149" s="723"/>
      <c r="U149" s="723"/>
      <c r="V149" s="723"/>
      <c r="W149" s="723"/>
      <c r="X149" s="723"/>
      <c r="Y149" s="723"/>
      <c r="Z149" s="723"/>
    </row>
    <row r="150" spans="1:26" ht="18">
      <c r="A150" s="723"/>
      <c r="B150" s="723"/>
      <c r="C150" s="723"/>
      <c r="D150" s="723"/>
      <c r="E150" s="723"/>
      <c r="F150" s="723"/>
      <c r="G150" s="723"/>
      <c r="H150" s="723"/>
      <c r="I150" s="723"/>
      <c r="J150" s="723"/>
      <c r="K150" s="723"/>
      <c r="L150" s="723"/>
      <c r="M150" s="723"/>
      <c r="N150" s="723"/>
      <c r="O150" s="723"/>
      <c r="P150" s="723"/>
      <c r="Q150" s="723"/>
      <c r="R150" s="723"/>
      <c r="S150" s="723"/>
      <c r="T150" s="723"/>
      <c r="U150" s="723"/>
      <c r="V150" s="723"/>
      <c r="W150" s="723"/>
      <c r="X150" s="723"/>
      <c r="Y150" s="723"/>
      <c r="Z150" s="723"/>
    </row>
    <row r="151" spans="1:26" ht="18">
      <c r="A151" s="723"/>
      <c r="B151" s="723"/>
      <c r="C151" s="723"/>
      <c r="D151" s="723"/>
      <c r="E151" s="723"/>
      <c r="F151" s="723"/>
      <c r="G151" s="723"/>
      <c r="H151" s="723"/>
      <c r="I151" s="723"/>
      <c r="J151" s="723"/>
      <c r="K151" s="723"/>
      <c r="L151" s="723"/>
      <c r="M151" s="723"/>
      <c r="N151" s="723"/>
      <c r="O151" s="723"/>
      <c r="P151" s="723"/>
      <c r="Q151" s="723"/>
      <c r="R151" s="723"/>
      <c r="S151" s="723"/>
      <c r="T151" s="723"/>
      <c r="U151" s="723"/>
      <c r="V151" s="723"/>
      <c r="W151" s="723"/>
      <c r="X151" s="723"/>
      <c r="Y151" s="723"/>
      <c r="Z151" s="723"/>
    </row>
    <row r="152" spans="1:26" ht="18">
      <c r="A152" s="723"/>
      <c r="B152" s="723"/>
      <c r="C152" s="723"/>
      <c r="D152" s="723"/>
      <c r="E152" s="723"/>
      <c r="F152" s="723"/>
      <c r="G152" s="723"/>
      <c r="H152" s="723"/>
      <c r="I152" s="723"/>
      <c r="J152" s="723"/>
      <c r="K152" s="723"/>
      <c r="L152" s="723"/>
      <c r="M152" s="723"/>
      <c r="N152" s="723"/>
      <c r="O152" s="723"/>
      <c r="P152" s="723"/>
      <c r="Q152" s="723"/>
      <c r="R152" s="723"/>
      <c r="S152" s="723"/>
      <c r="T152" s="723"/>
      <c r="U152" s="723"/>
      <c r="V152" s="723"/>
      <c r="W152" s="723"/>
      <c r="X152" s="723"/>
      <c r="Y152" s="723"/>
      <c r="Z152" s="723"/>
    </row>
    <row r="153" spans="1:26" ht="18">
      <c r="A153" s="723"/>
      <c r="B153" s="723"/>
      <c r="C153" s="723"/>
      <c r="D153" s="723"/>
      <c r="E153" s="723"/>
      <c r="F153" s="723"/>
      <c r="G153" s="723"/>
      <c r="H153" s="723"/>
      <c r="I153" s="723"/>
      <c r="J153" s="723"/>
      <c r="K153" s="723"/>
      <c r="L153" s="723"/>
      <c r="M153" s="723"/>
      <c r="N153" s="723"/>
      <c r="O153" s="723"/>
      <c r="P153" s="723"/>
      <c r="Q153" s="723"/>
      <c r="R153" s="723"/>
      <c r="S153" s="723"/>
      <c r="T153" s="723"/>
      <c r="U153" s="723"/>
      <c r="V153" s="723"/>
      <c r="W153" s="723"/>
      <c r="X153" s="723"/>
      <c r="Y153" s="723"/>
      <c r="Z153" s="723"/>
    </row>
    <row r="154" spans="1:26" ht="18">
      <c r="A154" s="723"/>
      <c r="B154" s="723"/>
      <c r="C154" s="723"/>
      <c r="D154" s="723"/>
      <c r="E154" s="723"/>
      <c r="F154" s="723"/>
      <c r="G154" s="723"/>
      <c r="H154" s="723"/>
      <c r="I154" s="723"/>
      <c r="J154" s="723"/>
      <c r="K154" s="723"/>
      <c r="L154" s="723"/>
      <c r="M154" s="723"/>
      <c r="N154" s="723"/>
      <c r="O154" s="723"/>
      <c r="P154" s="723"/>
      <c r="Q154" s="723"/>
      <c r="R154" s="723"/>
      <c r="S154" s="723"/>
      <c r="T154" s="723"/>
      <c r="U154" s="723"/>
      <c r="V154" s="723"/>
      <c r="W154" s="723"/>
      <c r="X154" s="723"/>
      <c r="Y154" s="723"/>
      <c r="Z154" s="723"/>
    </row>
    <row r="155" spans="1:26" ht="18">
      <c r="A155" s="723"/>
      <c r="B155" s="723"/>
      <c r="C155" s="723"/>
      <c r="D155" s="723"/>
      <c r="E155" s="723"/>
      <c r="F155" s="723"/>
      <c r="G155" s="723"/>
      <c r="H155" s="723"/>
      <c r="I155" s="723"/>
      <c r="J155" s="723"/>
      <c r="K155" s="723"/>
      <c r="L155" s="723"/>
      <c r="M155" s="723"/>
      <c r="N155" s="723"/>
      <c r="O155" s="723"/>
      <c r="P155" s="723"/>
      <c r="Q155" s="723"/>
      <c r="R155" s="723"/>
      <c r="S155" s="723"/>
      <c r="T155" s="723"/>
      <c r="U155" s="723"/>
      <c r="V155" s="723"/>
      <c r="W155" s="723"/>
      <c r="X155" s="723"/>
      <c r="Y155" s="723"/>
      <c r="Z155" s="723"/>
    </row>
    <row r="156" spans="1:26" ht="18">
      <c r="A156" s="723"/>
      <c r="B156" s="723"/>
      <c r="C156" s="723"/>
      <c r="D156" s="723"/>
      <c r="E156" s="723"/>
      <c r="F156" s="723"/>
      <c r="G156" s="723"/>
      <c r="H156" s="723"/>
      <c r="I156" s="723"/>
      <c r="J156" s="723"/>
      <c r="K156" s="723"/>
      <c r="L156" s="723"/>
      <c r="M156" s="723"/>
      <c r="N156" s="723"/>
      <c r="O156" s="723"/>
      <c r="P156" s="723"/>
      <c r="Q156" s="723"/>
      <c r="R156" s="723"/>
      <c r="S156" s="723"/>
      <c r="T156" s="723"/>
      <c r="U156" s="723"/>
      <c r="V156" s="723"/>
      <c r="W156" s="723"/>
      <c r="X156" s="723"/>
      <c r="Y156" s="723"/>
      <c r="Z156" s="723"/>
    </row>
    <row r="157" spans="1:26" ht="18">
      <c r="A157" s="723"/>
      <c r="B157" s="723"/>
      <c r="C157" s="723"/>
      <c r="D157" s="723"/>
      <c r="E157" s="723"/>
      <c r="F157" s="723"/>
      <c r="G157" s="723"/>
      <c r="H157" s="723"/>
      <c r="I157" s="723"/>
      <c r="J157" s="723"/>
      <c r="K157" s="723"/>
      <c r="L157" s="723"/>
      <c r="M157" s="723"/>
      <c r="N157" s="723"/>
      <c r="O157" s="723"/>
      <c r="P157" s="723"/>
      <c r="Q157" s="723"/>
      <c r="R157" s="723"/>
      <c r="S157" s="723"/>
      <c r="T157" s="723"/>
      <c r="U157" s="723"/>
      <c r="V157" s="723"/>
      <c r="W157" s="723"/>
      <c r="X157" s="723"/>
      <c r="Y157" s="723"/>
      <c r="Z157" s="723"/>
    </row>
    <row r="158" spans="1:26" ht="18">
      <c r="A158" s="723"/>
      <c r="B158" s="723"/>
      <c r="C158" s="723"/>
      <c r="D158" s="723"/>
      <c r="E158" s="723"/>
      <c r="F158" s="723"/>
      <c r="G158" s="723"/>
      <c r="H158" s="723"/>
      <c r="I158" s="723"/>
      <c r="J158" s="723"/>
      <c r="K158" s="723"/>
      <c r="L158" s="723"/>
      <c r="M158" s="723"/>
      <c r="N158" s="723"/>
      <c r="O158" s="723"/>
      <c r="P158" s="723"/>
      <c r="Q158" s="723"/>
      <c r="R158" s="723"/>
      <c r="S158" s="723"/>
      <c r="T158" s="723"/>
      <c r="U158" s="723"/>
      <c r="V158" s="723"/>
      <c r="W158" s="723"/>
      <c r="X158" s="723"/>
      <c r="Y158" s="723"/>
      <c r="Z158" s="723"/>
    </row>
    <row r="159" spans="1:26" ht="18">
      <c r="A159" s="723"/>
      <c r="B159" s="723"/>
      <c r="C159" s="723"/>
      <c r="D159" s="723"/>
      <c r="E159" s="723"/>
      <c r="F159" s="723"/>
      <c r="G159" s="723"/>
      <c r="H159" s="723"/>
      <c r="I159" s="723"/>
      <c r="J159" s="723"/>
      <c r="K159" s="723"/>
      <c r="L159" s="723"/>
      <c r="M159" s="723"/>
      <c r="N159" s="723"/>
      <c r="O159" s="723"/>
      <c r="P159" s="723"/>
      <c r="Q159" s="723"/>
      <c r="R159" s="723"/>
      <c r="S159" s="723"/>
      <c r="T159" s="723"/>
      <c r="U159" s="723"/>
      <c r="V159" s="723"/>
      <c r="W159" s="723"/>
      <c r="X159" s="723"/>
      <c r="Y159" s="723"/>
      <c r="Z159" s="723"/>
    </row>
    <row r="160" spans="1:26" ht="18">
      <c r="A160" s="723"/>
      <c r="B160" s="723"/>
      <c r="C160" s="723"/>
      <c r="D160" s="723"/>
      <c r="E160" s="723"/>
      <c r="F160" s="723"/>
      <c r="G160" s="723"/>
      <c r="H160" s="723"/>
      <c r="I160" s="723"/>
      <c r="J160" s="723"/>
      <c r="K160" s="723"/>
      <c r="L160" s="723"/>
      <c r="M160" s="723"/>
      <c r="N160" s="723"/>
      <c r="O160" s="723"/>
      <c r="P160" s="723"/>
      <c r="Q160" s="723"/>
      <c r="R160" s="723"/>
      <c r="S160" s="723"/>
      <c r="T160" s="723"/>
      <c r="U160" s="723"/>
      <c r="V160" s="723"/>
      <c r="W160" s="723"/>
      <c r="X160" s="723"/>
      <c r="Y160" s="723"/>
      <c r="Z160" s="723"/>
    </row>
    <row r="161" spans="1:26" ht="18">
      <c r="A161" s="723"/>
      <c r="B161" s="723"/>
      <c r="C161" s="723"/>
      <c r="D161" s="723"/>
      <c r="E161" s="723"/>
      <c r="F161" s="723"/>
      <c r="G161" s="723"/>
      <c r="H161" s="723"/>
      <c r="I161" s="723"/>
      <c r="J161" s="723"/>
      <c r="K161" s="723"/>
      <c r="L161" s="723"/>
      <c r="M161" s="723"/>
      <c r="N161" s="723"/>
      <c r="O161" s="723"/>
      <c r="P161" s="723"/>
      <c r="Q161" s="723"/>
      <c r="R161" s="723"/>
      <c r="S161" s="723"/>
      <c r="T161" s="723"/>
      <c r="U161" s="723"/>
      <c r="V161" s="723"/>
      <c r="W161" s="723"/>
      <c r="X161" s="723"/>
      <c r="Y161" s="723"/>
      <c r="Z161" s="723"/>
    </row>
    <row r="162" spans="1:26" ht="18">
      <c r="A162" s="723"/>
      <c r="B162" s="723"/>
      <c r="C162" s="723"/>
      <c r="D162" s="723"/>
      <c r="E162" s="723"/>
      <c r="F162" s="723"/>
      <c r="G162" s="723"/>
      <c r="H162" s="723"/>
      <c r="I162" s="723"/>
      <c r="J162" s="723"/>
      <c r="K162" s="723"/>
      <c r="L162" s="723"/>
      <c r="M162" s="723"/>
      <c r="N162" s="723"/>
      <c r="O162" s="723"/>
      <c r="P162" s="723"/>
      <c r="Q162" s="723"/>
      <c r="R162" s="723"/>
      <c r="S162" s="723"/>
      <c r="T162" s="723"/>
      <c r="U162" s="723"/>
      <c r="V162" s="723"/>
      <c r="W162" s="723"/>
      <c r="X162" s="723"/>
      <c r="Y162" s="723"/>
      <c r="Z162" s="723"/>
    </row>
    <row r="163" spans="1:26" ht="18">
      <c r="A163" s="723"/>
      <c r="B163" s="723"/>
      <c r="C163" s="723"/>
      <c r="D163" s="723"/>
      <c r="E163" s="723"/>
      <c r="F163" s="723"/>
      <c r="G163" s="723"/>
      <c r="H163" s="723"/>
      <c r="I163" s="723"/>
      <c r="J163" s="723"/>
      <c r="K163" s="723"/>
      <c r="L163" s="723"/>
      <c r="M163" s="723"/>
      <c r="N163" s="723"/>
      <c r="O163" s="723"/>
      <c r="P163" s="723"/>
      <c r="Q163" s="723"/>
      <c r="R163" s="723"/>
      <c r="S163" s="723"/>
      <c r="T163" s="723"/>
      <c r="U163" s="723"/>
      <c r="V163" s="723"/>
      <c r="W163" s="723"/>
      <c r="X163" s="723"/>
      <c r="Y163" s="723"/>
      <c r="Z163" s="723"/>
    </row>
    <row r="164" spans="1:26" ht="18">
      <c r="A164" s="723"/>
      <c r="B164" s="723"/>
      <c r="C164" s="723"/>
      <c r="D164" s="723"/>
      <c r="E164" s="723"/>
      <c r="F164" s="723"/>
      <c r="G164" s="723"/>
      <c r="H164" s="723"/>
      <c r="I164" s="723"/>
      <c r="J164" s="723"/>
      <c r="K164" s="723"/>
      <c r="L164" s="723"/>
      <c r="M164" s="723"/>
      <c r="N164" s="723"/>
      <c r="O164" s="723"/>
      <c r="P164" s="723"/>
      <c r="Q164" s="723"/>
      <c r="R164" s="723"/>
      <c r="S164" s="723"/>
      <c r="T164" s="723"/>
      <c r="U164" s="723"/>
      <c r="V164" s="723"/>
      <c r="W164" s="723"/>
      <c r="X164" s="723"/>
      <c r="Y164" s="723"/>
      <c r="Z164" s="723"/>
    </row>
    <row r="165" spans="1:26" ht="18">
      <c r="A165" s="723"/>
      <c r="B165" s="723"/>
      <c r="C165" s="723"/>
      <c r="D165" s="723"/>
      <c r="E165" s="723"/>
      <c r="F165" s="723"/>
      <c r="G165" s="723"/>
      <c r="H165" s="723"/>
      <c r="I165" s="723"/>
      <c r="J165" s="723"/>
      <c r="K165" s="723"/>
      <c r="L165" s="723"/>
      <c r="M165" s="723"/>
      <c r="N165" s="723"/>
      <c r="O165" s="723"/>
      <c r="P165" s="723"/>
      <c r="Q165" s="723"/>
      <c r="R165" s="723"/>
      <c r="S165" s="723"/>
      <c r="T165" s="723"/>
      <c r="U165" s="723"/>
      <c r="V165" s="723"/>
      <c r="W165" s="723"/>
      <c r="X165" s="723"/>
      <c r="Y165" s="723"/>
      <c r="Z165" s="723"/>
    </row>
    <row r="166" spans="1:26" ht="18">
      <c r="A166" s="723"/>
      <c r="B166" s="723"/>
      <c r="C166" s="723"/>
      <c r="D166" s="723"/>
      <c r="E166" s="723"/>
      <c r="F166" s="723"/>
      <c r="G166" s="723"/>
      <c r="H166" s="723"/>
      <c r="I166" s="723"/>
      <c r="J166" s="723"/>
      <c r="K166" s="723"/>
      <c r="L166" s="723"/>
      <c r="M166" s="723"/>
      <c r="N166" s="723"/>
      <c r="O166" s="723"/>
      <c r="P166" s="723"/>
      <c r="Q166" s="723"/>
      <c r="R166" s="723"/>
      <c r="S166" s="723"/>
      <c r="T166" s="723"/>
      <c r="U166" s="723"/>
      <c r="V166" s="723"/>
      <c r="W166" s="723"/>
      <c r="X166" s="723"/>
      <c r="Y166" s="723"/>
      <c r="Z166" s="723"/>
    </row>
    <row r="167" spans="1:26" ht="18">
      <c r="A167" s="723"/>
      <c r="B167" s="723"/>
      <c r="C167" s="723"/>
      <c r="D167" s="723"/>
      <c r="E167" s="723"/>
      <c r="F167" s="723"/>
      <c r="G167" s="723"/>
      <c r="H167" s="723"/>
      <c r="I167" s="723"/>
      <c r="J167" s="723"/>
      <c r="K167" s="723"/>
      <c r="L167" s="723"/>
      <c r="M167" s="723"/>
      <c r="N167" s="723"/>
      <c r="O167" s="723"/>
      <c r="P167" s="723"/>
      <c r="Q167" s="723"/>
      <c r="R167" s="723"/>
      <c r="S167" s="723"/>
      <c r="T167" s="723"/>
      <c r="U167" s="723"/>
      <c r="V167" s="723"/>
      <c r="W167" s="723"/>
      <c r="X167" s="723"/>
      <c r="Y167" s="723"/>
      <c r="Z167" s="723"/>
    </row>
    <row r="168" spans="1:26" ht="18">
      <c r="A168" s="723"/>
      <c r="B168" s="723"/>
      <c r="C168" s="723"/>
      <c r="D168" s="723"/>
      <c r="E168" s="723"/>
      <c r="F168" s="723"/>
      <c r="G168" s="723"/>
      <c r="H168" s="723"/>
      <c r="I168" s="723"/>
      <c r="J168" s="723"/>
      <c r="K168" s="723"/>
      <c r="L168" s="723"/>
      <c r="M168" s="723"/>
      <c r="N168" s="723"/>
      <c r="O168" s="723"/>
      <c r="P168" s="723"/>
      <c r="Q168" s="723"/>
      <c r="R168" s="723"/>
      <c r="S168" s="723"/>
      <c r="T168" s="723"/>
      <c r="U168" s="723"/>
      <c r="V168" s="723"/>
      <c r="W168" s="723"/>
      <c r="X168" s="723"/>
      <c r="Y168" s="723"/>
      <c r="Z168" s="723"/>
    </row>
    <row r="169" spans="1:26" ht="18">
      <c r="A169" s="723"/>
      <c r="B169" s="723"/>
      <c r="C169" s="723"/>
      <c r="D169" s="723"/>
      <c r="E169" s="723"/>
      <c r="F169" s="723"/>
      <c r="G169" s="723"/>
      <c r="H169" s="723"/>
      <c r="I169" s="723"/>
      <c r="J169" s="723"/>
      <c r="K169" s="723"/>
      <c r="L169" s="723"/>
      <c r="M169" s="723"/>
      <c r="N169" s="723"/>
      <c r="O169" s="723"/>
      <c r="P169" s="723"/>
      <c r="Q169" s="723"/>
      <c r="R169" s="723"/>
      <c r="S169" s="723"/>
      <c r="T169" s="723"/>
      <c r="U169" s="723"/>
      <c r="V169" s="723"/>
      <c r="W169" s="723"/>
      <c r="X169" s="723"/>
      <c r="Y169" s="723"/>
      <c r="Z169" s="723"/>
    </row>
    <row r="170" spans="1:26" ht="18">
      <c r="A170" s="723"/>
      <c r="B170" s="723"/>
      <c r="C170" s="723"/>
      <c r="D170" s="723"/>
      <c r="E170" s="723"/>
      <c r="F170" s="723"/>
      <c r="G170" s="723"/>
      <c r="H170" s="723"/>
      <c r="I170" s="723"/>
      <c r="J170" s="723"/>
      <c r="K170" s="723"/>
      <c r="L170" s="723"/>
      <c r="M170" s="723"/>
      <c r="N170" s="723"/>
      <c r="O170" s="723"/>
      <c r="P170" s="723"/>
      <c r="Q170" s="723"/>
      <c r="R170" s="723"/>
      <c r="S170" s="723"/>
      <c r="T170" s="723"/>
      <c r="U170" s="723"/>
      <c r="V170" s="723"/>
      <c r="W170" s="723"/>
      <c r="X170" s="723"/>
      <c r="Y170" s="723"/>
      <c r="Z170" s="723"/>
    </row>
    <row r="171" spans="1:26" ht="18">
      <c r="A171" s="723"/>
      <c r="B171" s="723"/>
      <c r="C171" s="723"/>
      <c r="D171" s="723"/>
      <c r="E171" s="723"/>
      <c r="F171" s="723"/>
      <c r="G171" s="723"/>
      <c r="H171" s="723"/>
      <c r="I171" s="723"/>
      <c r="J171" s="723"/>
      <c r="K171" s="723"/>
      <c r="L171" s="723"/>
      <c r="M171" s="723"/>
      <c r="N171" s="723"/>
      <c r="O171" s="723"/>
      <c r="P171" s="723"/>
      <c r="Q171" s="723"/>
      <c r="R171" s="723"/>
      <c r="S171" s="723"/>
      <c r="T171" s="723"/>
      <c r="U171" s="723"/>
      <c r="V171" s="723"/>
      <c r="W171" s="723"/>
      <c r="X171" s="723"/>
      <c r="Y171" s="723"/>
      <c r="Z171" s="723"/>
    </row>
    <row r="172" spans="1:26" ht="18">
      <c r="A172" s="723"/>
      <c r="B172" s="723"/>
      <c r="C172" s="723"/>
      <c r="D172" s="723"/>
      <c r="E172" s="723"/>
      <c r="F172" s="723"/>
      <c r="G172" s="723"/>
      <c r="H172" s="723"/>
      <c r="I172" s="723"/>
      <c r="J172" s="723"/>
      <c r="K172" s="723"/>
      <c r="L172" s="723"/>
      <c r="M172" s="723"/>
      <c r="N172" s="723"/>
      <c r="O172" s="723"/>
      <c r="P172" s="723"/>
      <c r="Q172" s="723"/>
      <c r="R172" s="723"/>
      <c r="S172" s="723"/>
      <c r="T172" s="723"/>
      <c r="U172" s="723"/>
      <c r="V172" s="723"/>
      <c r="W172" s="723"/>
      <c r="X172" s="723"/>
      <c r="Y172" s="723"/>
      <c r="Z172" s="723"/>
    </row>
    <row r="173" spans="1:26" ht="18">
      <c r="A173" s="723"/>
      <c r="B173" s="723"/>
      <c r="C173" s="723"/>
      <c r="D173" s="723"/>
      <c r="E173" s="723"/>
      <c r="F173" s="723"/>
      <c r="G173" s="723"/>
      <c r="H173" s="723"/>
      <c r="I173" s="723"/>
      <c r="J173" s="723"/>
      <c r="K173" s="723"/>
      <c r="L173" s="723"/>
      <c r="M173" s="723"/>
      <c r="N173" s="723"/>
      <c r="O173" s="723"/>
      <c r="P173" s="723"/>
      <c r="Q173" s="723"/>
      <c r="R173" s="723"/>
      <c r="S173" s="723"/>
      <c r="T173" s="723"/>
      <c r="U173" s="723"/>
      <c r="V173" s="723"/>
      <c r="W173" s="723"/>
      <c r="X173" s="723"/>
      <c r="Y173" s="723"/>
      <c r="Z173" s="723"/>
    </row>
    <row r="174" spans="1:26" ht="18">
      <c r="A174" s="723"/>
      <c r="B174" s="723"/>
      <c r="C174" s="723"/>
      <c r="D174" s="723"/>
      <c r="E174" s="723"/>
      <c r="F174" s="723"/>
      <c r="G174" s="723"/>
      <c r="H174" s="723"/>
      <c r="I174" s="723"/>
      <c r="J174" s="723"/>
      <c r="K174" s="723"/>
      <c r="L174" s="723"/>
      <c r="M174" s="723"/>
      <c r="N174" s="723"/>
      <c r="O174" s="723"/>
      <c r="P174" s="723"/>
      <c r="Q174" s="723"/>
      <c r="R174" s="723"/>
      <c r="S174" s="723"/>
      <c r="T174" s="723"/>
      <c r="U174" s="723"/>
      <c r="V174" s="723"/>
      <c r="W174" s="723"/>
      <c r="X174" s="723"/>
      <c r="Y174" s="723"/>
      <c r="Z174" s="723"/>
    </row>
    <row r="175" spans="1:26" ht="18">
      <c r="A175" s="723"/>
      <c r="B175" s="723"/>
      <c r="C175" s="723"/>
      <c r="D175" s="723"/>
      <c r="E175" s="723"/>
      <c r="F175" s="723"/>
      <c r="G175" s="723"/>
      <c r="H175" s="723"/>
      <c r="I175" s="723"/>
      <c r="J175" s="723"/>
      <c r="K175" s="723"/>
      <c r="L175" s="723"/>
      <c r="M175" s="723"/>
      <c r="N175" s="723"/>
      <c r="O175" s="723"/>
      <c r="P175" s="723"/>
      <c r="Q175" s="723"/>
      <c r="R175" s="723"/>
      <c r="S175" s="723"/>
      <c r="T175" s="723"/>
      <c r="U175" s="723"/>
      <c r="V175" s="723"/>
      <c r="W175" s="723"/>
      <c r="X175" s="723"/>
      <c r="Y175" s="723"/>
      <c r="Z175" s="723"/>
    </row>
    <row r="176" spans="1:26" ht="18">
      <c r="A176" s="723"/>
      <c r="B176" s="723"/>
      <c r="C176" s="723"/>
      <c r="D176" s="723"/>
      <c r="E176" s="723"/>
      <c r="F176" s="723"/>
      <c r="G176" s="723"/>
      <c r="H176" s="723"/>
      <c r="I176" s="723"/>
      <c r="J176" s="723"/>
      <c r="K176" s="723"/>
      <c r="L176" s="723"/>
      <c r="M176" s="723"/>
      <c r="N176" s="723"/>
      <c r="O176" s="723"/>
      <c r="P176" s="723"/>
      <c r="Q176" s="723"/>
      <c r="R176" s="723"/>
      <c r="S176" s="723"/>
      <c r="T176" s="723"/>
      <c r="U176" s="723"/>
      <c r="V176" s="723"/>
      <c r="W176" s="723"/>
      <c r="X176" s="723"/>
      <c r="Y176" s="723"/>
      <c r="Z176" s="723"/>
    </row>
  </sheetData>
  <pageMargins left="0.5" right="0.5" top="0.5" bottom="0.5" header="0.5" footer="0.5"/>
  <pageSetup scale="59" orientation="landscape"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K78"/>
  <sheetViews>
    <sheetView defaultGridColor="0" topLeftCell="C25" colorId="22" zoomScale="75" zoomScaleNormal="75" workbookViewId="0">
      <selection activeCell="H20" sqref="H20"/>
    </sheetView>
  </sheetViews>
  <sheetFormatPr defaultColWidth="9.77734375" defaultRowHeight="15"/>
  <cols>
    <col min="1" max="1" width="5.77734375" customWidth="1"/>
    <col min="2" max="2" width="7.77734375" customWidth="1"/>
    <col min="3" max="3" width="68.5546875" customWidth="1"/>
    <col min="4" max="5" width="16.77734375" customWidth="1"/>
    <col min="6" max="6" width="11.77734375" customWidth="1"/>
    <col min="7" max="8" width="15.77734375" customWidth="1"/>
    <col min="9" max="9" width="17.6640625" customWidth="1"/>
    <col min="10" max="10" width="14.109375" style="1369" bestFit="1" customWidth="1"/>
    <col min="11" max="11" width="13.5546875" bestFit="1" customWidth="1"/>
  </cols>
  <sheetData>
    <row r="1" spans="1:9" ht="15" customHeight="1" thickBot="1">
      <c r="A1" s="5"/>
      <c r="B1" s="5" t="str">
        <f>'Data Sheet'!A56</f>
        <v>Annual Report of VERIZON NEW YORK INC.                                                                                                       For the period ending DECEMBER 31, 2017</v>
      </c>
      <c r="C1" s="5"/>
      <c r="D1" s="5"/>
      <c r="E1" s="5"/>
      <c r="F1" s="5"/>
      <c r="G1" s="5"/>
      <c r="H1" s="5"/>
      <c r="I1" s="5"/>
    </row>
    <row r="2" spans="1:9" ht="15" customHeight="1">
      <c r="A2" s="5"/>
      <c r="B2" s="502"/>
      <c r="C2" s="503"/>
      <c r="D2" s="503"/>
      <c r="E2" s="503"/>
      <c r="F2" s="503"/>
      <c r="G2" s="503"/>
      <c r="H2" s="110"/>
      <c r="I2" s="5"/>
    </row>
    <row r="3" spans="1:9" ht="18" customHeight="1">
      <c r="A3" s="5"/>
      <c r="B3" s="891" t="s">
        <v>187</v>
      </c>
      <c r="C3" s="504"/>
      <c r="D3" s="504"/>
      <c r="E3" s="504"/>
      <c r="F3" s="504"/>
      <c r="G3" s="504"/>
      <c r="H3" s="505"/>
      <c r="I3" s="5"/>
    </row>
    <row r="4" spans="1:9" ht="15.95" customHeight="1">
      <c r="A4" s="5"/>
      <c r="B4" s="115"/>
      <c r="C4" s="5"/>
      <c r="D4" s="5"/>
      <c r="E4" s="5"/>
      <c r="F4" s="5"/>
      <c r="G4" s="5"/>
      <c r="H4" s="506"/>
      <c r="I4" s="5"/>
    </row>
    <row r="5" spans="1:9" ht="15.95" customHeight="1">
      <c r="A5" s="5"/>
      <c r="B5" s="577" t="s">
        <v>1410</v>
      </c>
      <c r="C5" s="5" t="s">
        <v>188</v>
      </c>
      <c r="D5" s="5"/>
      <c r="E5" s="5"/>
      <c r="F5" s="5"/>
      <c r="G5" s="5"/>
      <c r="H5" s="506"/>
      <c r="I5" s="5"/>
    </row>
    <row r="6" spans="1:9" ht="15.95" customHeight="1">
      <c r="A6" s="5"/>
      <c r="B6" s="577" t="s">
        <v>1416</v>
      </c>
      <c r="C6" s="5" t="s">
        <v>189</v>
      </c>
      <c r="D6" s="5"/>
      <c r="E6" s="5"/>
      <c r="F6" s="5"/>
      <c r="G6" s="5"/>
      <c r="H6" s="506"/>
      <c r="I6" s="5"/>
    </row>
    <row r="7" spans="1:9" ht="15.95" customHeight="1">
      <c r="A7" s="5"/>
      <c r="B7" s="115"/>
      <c r="C7" s="5" t="s">
        <v>190</v>
      </c>
      <c r="D7" s="5"/>
      <c r="E7" s="5"/>
      <c r="F7" s="5"/>
      <c r="G7" s="5"/>
      <c r="H7" s="506"/>
      <c r="I7" s="5"/>
    </row>
    <row r="8" spans="1:9" ht="15.95" customHeight="1">
      <c r="A8" s="5"/>
      <c r="B8" s="577" t="s">
        <v>2205</v>
      </c>
      <c r="C8" s="5" t="s">
        <v>191</v>
      </c>
      <c r="D8" s="5"/>
      <c r="E8" s="5"/>
      <c r="F8" s="5"/>
      <c r="G8" s="5"/>
      <c r="H8" s="506"/>
      <c r="I8" s="5"/>
    </row>
    <row r="9" spans="1:9" ht="15.95" customHeight="1">
      <c r="A9" s="5"/>
      <c r="B9" s="577" t="s">
        <v>192</v>
      </c>
      <c r="C9" s="5" t="s">
        <v>193</v>
      </c>
      <c r="D9" s="5"/>
      <c r="E9" s="5"/>
      <c r="F9" s="5"/>
      <c r="G9" s="5"/>
      <c r="H9" s="506"/>
      <c r="I9" s="5"/>
    </row>
    <row r="10" spans="1:9" ht="15.95" customHeight="1">
      <c r="A10" s="5"/>
      <c r="B10" s="577" t="s">
        <v>194</v>
      </c>
      <c r="C10" s="5" t="s">
        <v>195</v>
      </c>
      <c r="D10" s="5"/>
      <c r="E10" s="5"/>
      <c r="F10" s="5"/>
      <c r="G10" s="5"/>
      <c r="H10" s="506"/>
      <c r="I10" s="5"/>
    </row>
    <row r="11" spans="1:9" ht="15.95" customHeight="1">
      <c r="A11" s="5"/>
      <c r="B11" s="115"/>
      <c r="C11" s="5" t="s">
        <v>196</v>
      </c>
      <c r="D11" s="5"/>
      <c r="E11" s="5"/>
      <c r="F11" s="5"/>
      <c r="G11" s="5"/>
      <c r="H11" s="506"/>
      <c r="I11" s="5"/>
    </row>
    <row r="12" spans="1:9" ht="15.95" customHeight="1">
      <c r="A12" s="5"/>
      <c r="B12" s="507"/>
      <c r="C12" s="509"/>
      <c r="D12" s="509"/>
      <c r="E12" s="509"/>
      <c r="F12" s="508"/>
      <c r="G12" s="509"/>
      <c r="H12" s="531"/>
      <c r="I12" s="5"/>
    </row>
    <row r="13" spans="1:9" ht="15.95" customHeight="1">
      <c r="A13" s="5"/>
      <c r="B13" s="511"/>
      <c r="C13" s="512"/>
      <c r="D13" s="512"/>
      <c r="E13" s="512"/>
      <c r="F13" s="112" t="s">
        <v>1387</v>
      </c>
      <c r="G13" s="751"/>
      <c r="H13" s="506"/>
      <c r="I13" s="5"/>
    </row>
    <row r="14" spans="1:9" ht="15.95" customHeight="1">
      <c r="A14" s="5"/>
      <c r="B14" s="511"/>
      <c r="C14" s="512"/>
      <c r="D14" s="512"/>
      <c r="E14" s="512"/>
      <c r="F14" s="509"/>
      <c r="G14" s="509"/>
      <c r="H14" s="506"/>
      <c r="I14" s="5"/>
    </row>
    <row r="15" spans="1:9" ht="15.95" customHeight="1">
      <c r="A15" s="5"/>
      <c r="B15" s="511"/>
      <c r="C15" s="512"/>
      <c r="D15" s="516" t="s">
        <v>197</v>
      </c>
      <c r="E15" s="512"/>
      <c r="F15" s="516" t="s">
        <v>1421</v>
      </c>
      <c r="G15" s="512"/>
      <c r="H15" s="514" t="s">
        <v>923</v>
      </c>
      <c r="I15" s="5"/>
    </row>
    <row r="16" spans="1:9" ht="15.95" customHeight="1">
      <c r="A16" s="5"/>
      <c r="B16" s="515" t="s">
        <v>36</v>
      </c>
      <c r="C16" s="516" t="s">
        <v>1906</v>
      </c>
      <c r="D16" s="516" t="s">
        <v>2215</v>
      </c>
      <c r="E16" s="516" t="s">
        <v>2107</v>
      </c>
      <c r="F16" s="516" t="s">
        <v>1818</v>
      </c>
      <c r="G16" s="516" t="s">
        <v>1731</v>
      </c>
      <c r="H16" s="514" t="s">
        <v>1407</v>
      </c>
      <c r="I16" s="5"/>
    </row>
    <row r="17" spans="1:11" ht="15.95" customHeight="1">
      <c r="A17" s="5"/>
      <c r="B17" s="515" t="s">
        <v>48</v>
      </c>
      <c r="C17" s="516" t="s">
        <v>462</v>
      </c>
      <c r="D17" s="516" t="s">
        <v>463</v>
      </c>
      <c r="E17" s="516" t="s">
        <v>464</v>
      </c>
      <c r="F17" s="516" t="s">
        <v>62</v>
      </c>
      <c r="G17" s="516" t="s">
        <v>63</v>
      </c>
      <c r="H17" s="514" t="s">
        <v>64</v>
      </c>
      <c r="I17" s="5"/>
    </row>
    <row r="18" spans="1:11" ht="15.95" customHeight="1">
      <c r="A18" s="5"/>
      <c r="B18" s="507"/>
      <c r="C18" s="509"/>
      <c r="D18" s="509"/>
      <c r="E18" s="509"/>
      <c r="F18" s="509"/>
      <c r="G18" s="509"/>
      <c r="H18" s="531"/>
      <c r="I18" s="5"/>
    </row>
    <row r="19" spans="1:11" ht="15.95" customHeight="1">
      <c r="A19" s="5"/>
      <c r="B19" s="515"/>
      <c r="C19" s="186"/>
      <c r="D19" s="1077"/>
      <c r="E19" s="1077"/>
      <c r="F19" s="1066"/>
      <c r="G19" s="1077"/>
      <c r="H19" s="1376"/>
      <c r="I19" s="1738"/>
      <c r="J19" s="1861"/>
    </row>
    <row r="20" spans="1:11" ht="15.95" customHeight="1">
      <c r="A20" s="5"/>
      <c r="B20" s="515">
        <v>1</v>
      </c>
      <c r="C20" s="186" t="s">
        <v>3586</v>
      </c>
      <c r="D20" s="1077">
        <f t="shared" ref="D20:D26" si="0">+H20-E20+G20</f>
        <v>6074461.6100006104</v>
      </c>
      <c r="E20" s="1077">
        <v>1247461289.5099995</v>
      </c>
      <c r="F20" s="1066"/>
      <c r="G20" s="1077">
        <v>1252476184.0300002</v>
      </c>
      <c r="H20" s="1376">
        <v>1059567.0900000001</v>
      </c>
      <c r="I20" s="1860"/>
      <c r="J20" s="1861"/>
    </row>
    <row r="21" spans="1:11" ht="15.95" customHeight="1">
      <c r="A21" s="5"/>
      <c r="B21" s="515">
        <f>+B20+1</f>
        <v>2</v>
      </c>
      <c r="C21" s="186" t="s">
        <v>3587</v>
      </c>
      <c r="D21" s="1077">
        <f t="shared" si="0"/>
        <v>5285561.93</v>
      </c>
      <c r="E21" s="1077">
        <v>3961159.0799999996</v>
      </c>
      <c r="F21" s="1066"/>
      <c r="G21" s="1077">
        <v>9257082.5099999998</v>
      </c>
      <c r="H21" s="1086">
        <v>-10361.5</v>
      </c>
      <c r="I21" s="1125"/>
      <c r="J21" s="1623"/>
    </row>
    <row r="22" spans="1:11" ht="15.95" customHeight="1">
      <c r="A22" s="5"/>
      <c r="B22" s="515">
        <f t="shared" ref="B22:B45" si="1">+B21+1</f>
        <v>3</v>
      </c>
      <c r="C22" s="186" t="s">
        <v>3588</v>
      </c>
      <c r="D22" s="1077">
        <f t="shared" si="0"/>
        <v>16403429.9</v>
      </c>
      <c r="E22" s="1077">
        <v>16108048.450000003</v>
      </c>
      <c r="F22" s="1066"/>
      <c r="G22" s="1077">
        <v>24978328.520000003</v>
      </c>
      <c r="H22" s="1086">
        <v>7533149.8300000001</v>
      </c>
      <c r="I22" s="1125"/>
      <c r="J22" s="1623"/>
    </row>
    <row r="23" spans="1:11" ht="15.95" customHeight="1">
      <c r="A23" s="5"/>
      <c r="B23" s="515">
        <f t="shared" si="1"/>
        <v>4</v>
      </c>
      <c r="C23" s="186" t="s">
        <v>3589</v>
      </c>
      <c r="D23" s="1077">
        <f t="shared" si="0"/>
        <v>314485.86999928416</v>
      </c>
      <c r="E23" s="1077">
        <v>1767.9299999999998</v>
      </c>
      <c r="F23" s="1066"/>
      <c r="G23" s="1077">
        <v>281272.47999928414</v>
      </c>
      <c r="H23" s="1086">
        <v>34981.32</v>
      </c>
      <c r="I23" s="1125"/>
      <c r="J23" s="1623"/>
    </row>
    <row r="24" spans="1:11" ht="15.95" customHeight="1">
      <c r="A24" s="5"/>
      <c r="B24" s="515">
        <f t="shared" si="1"/>
        <v>5</v>
      </c>
      <c r="C24" s="186" t="s">
        <v>3590</v>
      </c>
      <c r="D24" s="1077">
        <f t="shared" si="0"/>
        <v>46421.939999999478</v>
      </c>
      <c r="E24" s="1077">
        <v>2992817.5299999882</v>
      </c>
      <c r="F24" s="1066"/>
      <c r="G24" s="1077">
        <v>2993598.33</v>
      </c>
      <c r="H24" s="1086">
        <v>45641.139999987783</v>
      </c>
      <c r="I24" s="1125"/>
      <c r="J24" s="1623"/>
    </row>
    <row r="25" spans="1:11" ht="15.95" customHeight="1">
      <c r="A25" s="5"/>
      <c r="B25" s="515">
        <f t="shared" si="1"/>
        <v>6</v>
      </c>
      <c r="C25" s="186" t="s">
        <v>3591</v>
      </c>
      <c r="D25" s="1077">
        <f t="shared" si="0"/>
        <v>44397483.670000017</v>
      </c>
      <c r="E25" s="1077">
        <v>36655036.319999993</v>
      </c>
      <c r="F25" s="1066"/>
      <c r="G25" s="1077">
        <v>37106885.020000011</v>
      </c>
      <c r="H25" s="1086">
        <v>43945634.969999999</v>
      </c>
      <c r="I25" s="1125"/>
      <c r="J25" s="1623"/>
    </row>
    <row r="26" spans="1:11" ht="15.95" customHeight="1">
      <c r="A26" s="752"/>
      <c r="B26" s="515">
        <f t="shared" si="1"/>
        <v>7</v>
      </c>
      <c r="C26" s="186" t="s">
        <v>3592</v>
      </c>
      <c r="D26" s="1077">
        <f t="shared" si="0"/>
        <v>58634.240000000027</v>
      </c>
      <c r="E26" s="1077">
        <v>51265.219999999994</v>
      </c>
      <c r="F26" s="1066"/>
      <c r="G26" s="1077">
        <v>109899.46000000002</v>
      </c>
      <c r="H26" s="1376">
        <v>0</v>
      </c>
      <c r="I26" s="1125"/>
      <c r="J26" s="1623"/>
    </row>
    <row r="27" spans="1:11" ht="15.95" customHeight="1">
      <c r="A27" s="5"/>
      <c r="B27" s="515">
        <f t="shared" si="1"/>
        <v>8</v>
      </c>
      <c r="C27" s="186"/>
      <c r="D27" s="1077"/>
      <c r="E27" s="1077"/>
      <c r="F27" s="1066"/>
      <c r="G27" s="1077"/>
      <c r="H27" s="1376"/>
      <c r="I27" s="1860"/>
      <c r="J27" s="1623"/>
      <c r="K27" s="1147"/>
    </row>
    <row r="28" spans="1:11" ht="15.95" customHeight="1">
      <c r="A28" s="5"/>
      <c r="B28" s="515">
        <f t="shared" si="1"/>
        <v>9</v>
      </c>
      <c r="C28" s="186"/>
      <c r="D28" s="1077"/>
      <c r="E28" s="188"/>
      <c r="F28" s="186"/>
      <c r="G28" s="188"/>
      <c r="H28" s="250"/>
      <c r="I28" s="1125"/>
      <c r="J28" s="1623"/>
    </row>
    <row r="29" spans="1:11" ht="15.95" customHeight="1">
      <c r="A29" s="5"/>
      <c r="B29" s="515">
        <f t="shared" si="1"/>
        <v>10</v>
      </c>
      <c r="C29" s="186"/>
      <c r="D29" s="188"/>
      <c r="E29" s="188"/>
      <c r="F29" s="186"/>
      <c r="G29" s="188"/>
      <c r="H29" s="250"/>
      <c r="I29" s="5"/>
    </row>
    <row r="30" spans="1:11" ht="15.95" customHeight="1">
      <c r="A30" s="5"/>
      <c r="B30" s="515">
        <f t="shared" si="1"/>
        <v>11</v>
      </c>
      <c r="C30" s="186"/>
      <c r="D30" s="188"/>
      <c r="E30" s="188"/>
      <c r="F30" s="186"/>
      <c r="G30" s="188"/>
      <c r="H30" s="250"/>
      <c r="I30" s="5"/>
    </row>
    <row r="31" spans="1:11" ht="15.95" customHeight="1">
      <c r="A31" s="5"/>
      <c r="B31" s="515">
        <f t="shared" si="1"/>
        <v>12</v>
      </c>
      <c r="C31" s="186"/>
      <c r="D31" s="188"/>
      <c r="E31" s="188"/>
      <c r="F31" s="186"/>
      <c r="G31" s="188"/>
      <c r="H31" s="250"/>
      <c r="I31" s="5"/>
    </row>
    <row r="32" spans="1:11" ht="15.95" customHeight="1">
      <c r="A32" s="5"/>
      <c r="B32" s="515">
        <f t="shared" si="1"/>
        <v>13</v>
      </c>
      <c r="C32" s="186"/>
      <c r="D32" s="188"/>
      <c r="E32" s="188"/>
      <c r="F32" s="186"/>
      <c r="G32" s="188"/>
      <c r="H32" s="250"/>
      <c r="I32" s="5"/>
      <c r="J32" s="1592"/>
      <c r="K32" s="130"/>
    </row>
    <row r="33" spans="1:11" ht="15.95" customHeight="1">
      <c r="A33" s="5"/>
      <c r="B33" s="515">
        <f t="shared" si="1"/>
        <v>14</v>
      </c>
      <c r="C33" s="186"/>
      <c r="D33" s="188"/>
      <c r="E33" s="188"/>
      <c r="F33" s="186"/>
      <c r="G33" s="188"/>
      <c r="H33" s="250"/>
      <c r="I33" s="5"/>
      <c r="K33" s="1369"/>
    </row>
    <row r="34" spans="1:11" ht="15.95" customHeight="1">
      <c r="A34" s="5"/>
      <c r="B34" s="515">
        <f t="shared" si="1"/>
        <v>15</v>
      </c>
      <c r="C34" s="186"/>
      <c r="D34" s="188"/>
      <c r="E34" s="188"/>
      <c r="F34" s="186"/>
      <c r="G34" s="188"/>
      <c r="H34" s="250"/>
      <c r="I34" s="5"/>
      <c r="K34" s="1369"/>
    </row>
    <row r="35" spans="1:11" ht="15.95" customHeight="1">
      <c r="A35" s="5"/>
      <c r="B35" s="515">
        <f t="shared" si="1"/>
        <v>16</v>
      </c>
      <c r="C35" s="186"/>
      <c r="D35" s="188"/>
      <c r="E35" s="188"/>
      <c r="F35" s="186"/>
      <c r="G35" s="188"/>
      <c r="H35" s="250"/>
      <c r="I35" s="5"/>
      <c r="K35" s="1369"/>
    </row>
    <row r="36" spans="1:11" ht="15.95" customHeight="1">
      <c r="A36" s="5"/>
      <c r="B36" s="515">
        <f t="shared" si="1"/>
        <v>17</v>
      </c>
      <c r="C36" s="186"/>
      <c r="D36" s="188"/>
      <c r="E36" s="188"/>
      <c r="F36" s="186"/>
      <c r="G36" s="188"/>
      <c r="H36" s="250"/>
      <c r="I36" s="5"/>
      <c r="K36" s="1369"/>
    </row>
    <row r="37" spans="1:11" ht="15.95" customHeight="1">
      <c r="A37" s="5"/>
      <c r="B37" s="515">
        <f t="shared" si="1"/>
        <v>18</v>
      </c>
      <c r="C37" s="186"/>
      <c r="D37" s="188"/>
      <c r="E37" s="188"/>
      <c r="F37" s="186"/>
      <c r="G37" s="188"/>
      <c r="H37" s="250"/>
      <c r="I37" s="5"/>
      <c r="K37" s="1369"/>
    </row>
    <row r="38" spans="1:11" ht="15.95" customHeight="1">
      <c r="A38" s="5"/>
      <c r="B38" s="515">
        <f t="shared" si="1"/>
        <v>19</v>
      </c>
      <c r="C38" s="186"/>
      <c r="D38" s="188"/>
      <c r="E38" s="188"/>
      <c r="F38" s="186"/>
      <c r="G38" s="188"/>
      <c r="H38" s="250"/>
      <c r="I38" s="5"/>
    </row>
    <row r="39" spans="1:11" ht="15.95" customHeight="1">
      <c r="A39" s="5"/>
      <c r="B39" s="515">
        <f t="shared" si="1"/>
        <v>20</v>
      </c>
      <c r="C39" s="186"/>
      <c r="D39" s="188"/>
      <c r="E39" s="188"/>
      <c r="F39" s="186"/>
      <c r="G39" s="188"/>
      <c r="H39" s="250"/>
      <c r="I39" s="5"/>
    </row>
    <row r="40" spans="1:11" ht="15.95" customHeight="1">
      <c r="A40" s="5"/>
      <c r="B40" s="515">
        <f t="shared" si="1"/>
        <v>21</v>
      </c>
      <c r="C40" s="186"/>
      <c r="D40" s="188"/>
      <c r="E40" s="188"/>
      <c r="F40" s="186"/>
      <c r="G40" s="188"/>
      <c r="H40" s="250"/>
      <c r="I40" s="5"/>
    </row>
    <row r="41" spans="1:11" ht="15.95" customHeight="1">
      <c r="A41" s="5"/>
      <c r="B41" s="515">
        <f t="shared" si="1"/>
        <v>22</v>
      </c>
      <c r="C41" s="186"/>
      <c r="D41" s="188"/>
      <c r="E41" s="188"/>
      <c r="F41" s="186"/>
      <c r="G41" s="188"/>
      <c r="H41" s="250"/>
      <c r="I41" s="5"/>
    </row>
    <row r="42" spans="1:11" ht="15.95" customHeight="1">
      <c r="A42" s="5"/>
      <c r="B42" s="515">
        <f t="shared" si="1"/>
        <v>23</v>
      </c>
      <c r="C42" s="186"/>
      <c r="D42" s="188"/>
      <c r="E42" s="188"/>
      <c r="F42" s="186"/>
      <c r="G42" s="188"/>
      <c r="H42" s="250"/>
      <c r="I42" s="5"/>
    </row>
    <row r="43" spans="1:11" ht="15.95" customHeight="1">
      <c r="A43" s="5"/>
      <c r="B43" s="515">
        <f t="shared" si="1"/>
        <v>24</v>
      </c>
      <c r="C43" s="186"/>
      <c r="D43" s="188"/>
      <c r="E43" s="188"/>
      <c r="F43" s="186"/>
      <c r="G43" s="188"/>
      <c r="H43" s="250"/>
      <c r="I43" s="5"/>
    </row>
    <row r="44" spans="1:11" ht="15.95" customHeight="1">
      <c r="A44" s="5"/>
      <c r="B44" s="515">
        <f t="shared" si="1"/>
        <v>25</v>
      </c>
      <c r="C44" s="186"/>
      <c r="D44" s="188"/>
      <c r="E44" s="188"/>
      <c r="F44" s="186"/>
      <c r="G44" s="188"/>
      <c r="H44" s="250"/>
      <c r="I44" s="5"/>
    </row>
    <row r="45" spans="1:11" ht="15.95" customHeight="1">
      <c r="A45" s="5"/>
      <c r="B45" s="515">
        <f t="shared" si="1"/>
        <v>26</v>
      </c>
      <c r="C45" s="512" t="s">
        <v>198</v>
      </c>
      <c r="D45" s="188"/>
      <c r="E45" s="188"/>
      <c r="F45" s="186"/>
      <c r="G45" s="188"/>
      <c r="H45" s="250"/>
      <c r="I45" s="5"/>
    </row>
    <row r="46" spans="1:11" ht="15.95" customHeight="1" thickBot="1">
      <c r="A46" s="5"/>
      <c r="B46" s="521">
        <v>27</v>
      </c>
      <c r="C46" s="753" t="s">
        <v>2123</v>
      </c>
      <c r="D46" s="523">
        <f>SUM(D19:D45)</f>
        <v>72580479.159999907</v>
      </c>
      <c r="E46" s="523">
        <f>SUM(E19:E45)</f>
        <v>1307231384.0399995</v>
      </c>
      <c r="F46" s="287"/>
      <c r="G46" s="523">
        <f>SUM(G19:G45)</f>
        <v>1327203250.3499994</v>
      </c>
      <c r="H46" s="524">
        <f>SUM(H19:H45)</f>
        <v>52608612.849999987</v>
      </c>
      <c r="I46" s="5"/>
    </row>
    <row r="47" spans="1:11" ht="15.95" customHeight="1">
      <c r="A47" s="5"/>
      <c r="B47" s="5" t="s">
        <v>2390</v>
      </c>
      <c r="C47" s="504"/>
      <c r="D47" s="504"/>
      <c r="E47" s="504"/>
      <c r="F47" s="504"/>
      <c r="G47" s="504"/>
      <c r="H47" s="504"/>
      <c r="I47" s="5"/>
    </row>
    <row r="48" spans="1:11" ht="15.95" customHeight="1">
      <c r="A48" s="5"/>
      <c r="B48" s="112">
        <v>47</v>
      </c>
      <c r="C48" s="112"/>
      <c r="D48" s="1034"/>
      <c r="E48" s="1862"/>
      <c r="F48" s="1034"/>
      <c r="G48" s="1034"/>
      <c r="H48" s="1147"/>
      <c r="I48" s="5"/>
    </row>
    <row r="49" spans="1:11">
      <c r="A49" s="5"/>
      <c r="C49" s="1462"/>
      <c r="D49" s="1883"/>
      <c r="E49" s="1883"/>
      <c r="F49" s="1462"/>
      <c r="G49" s="1883"/>
      <c r="H49" s="1883"/>
      <c r="I49" s="1462"/>
    </row>
    <row r="50" spans="1:11">
      <c r="A50" s="5"/>
      <c r="C50" s="1462"/>
      <c r="D50" s="1488"/>
      <c r="E50" s="1462"/>
      <c r="F50" s="1462"/>
      <c r="G50" s="1488"/>
      <c r="H50" s="1034"/>
      <c r="I50" s="1462"/>
    </row>
    <row r="51" spans="1:11">
      <c r="A51" s="5"/>
      <c r="C51" s="1263"/>
      <c r="D51" s="1623"/>
      <c r="E51" s="1462"/>
      <c r="F51" s="1462"/>
      <c r="G51" s="1488"/>
      <c r="H51" s="1462"/>
      <c r="I51" s="1462"/>
    </row>
    <row r="52" spans="1:11">
      <c r="A52" s="5"/>
      <c r="C52" s="1263"/>
      <c r="D52" s="1623"/>
      <c r="E52" s="1462"/>
      <c r="F52" s="1462"/>
      <c r="G52" s="1488"/>
      <c r="H52" s="1462"/>
      <c r="I52" s="1462"/>
      <c r="J52" s="1480"/>
      <c r="K52" s="1147"/>
    </row>
    <row r="53" spans="1:11">
      <c r="A53" s="5"/>
      <c r="C53" s="1263"/>
      <c r="D53" s="1623"/>
      <c r="E53" s="1462"/>
      <c r="F53" s="1462"/>
      <c r="G53" s="1488"/>
      <c r="H53" s="1462"/>
      <c r="I53" s="1462"/>
      <c r="J53" s="1480"/>
      <c r="K53" s="1147"/>
    </row>
    <row r="54" spans="1:11">
      <c r="A54" s="5"/>
      <c r="C54" s="1263"/>
      <c r="D54" s="1623"/>
      <c r="E54" s="1462"/>
      <c r="F54" s="1462"/>
      <c r="G54" s="1462"/>
      <c r="H54" s="1462"/>
      <c r="I54" s="1462"/>
      <c r="J54" s="1480"/>
      <c r="K54" s="1147"/>
    </row>
    <row r="55" spans="1:11">
      <c r="A55" s="5"/>
      <c r="C55" s="1263"/>
      <c r="D55" s="1623"/>
      <c r="E55" s="1462"/>
      <c r="F55" s="1462"/>
      <c r="G55" s="1462"/>
      <c r="H55" s="1462"/>
      <c r="I55" s="1462"/>
    </row>
    <row r="56" spans="1:11">
      <c r="A56" s="5"/>
      <c r="C56" s="1263"/>
      <c r="D56" s="1623"/>
      <c r="E56" s="1462"/>
      <c r="F56" s="1462"/>
      <c r="G56" s="1462"/>
      <c r="H56" s="1462"/>
      <c r="I56" s="1462"/>
    </row>
    <row r="57" spans="1:11">
      <c r="A57" s="5"/>
      <c r="C57" s="1263"/>
      <c r="D57" s="1623"/>
      <c r="E57" s="1462"/>
      <c r="F57" s="1462"/>
      <c r="G57" s="1462"/>
      <c r="H57" s="1462"/>
      <c r="I57" s="1462"/>
    </row>
    <row r="58" spans="1:11">
      <c r="A58" s="5"/>
      <c r="C58" s="1462"/>
      <c r="D58" s="1623"/>
      <c r="E58" s="1462"/>
      <c r="F58" s="1462"/>
      <c r="G58" s="1462"/>
      <c r="H58" s="1462"/>
      <c r="I58" s="1462"/>
    </row>
    <row r="59" spans="1:11">
      <c r="A59" s="5"/>
      <c r="C59" s="1462"/>
      <c r="D59" s="1462"/>
      <c r="E59" s="1462"/>
      <c r="F59" s="1462"/>
      <c r="G59" s="1462"/>
      <c r="H59" s="1462"/>
      <c r="I59" s="1462"/>
    </row>
    <row r="60" spans="1:11">
      <c r="A60" s="5"/>
      <c r="C60" s="1462"/>
      <c r="D60" s="1749"/>
      <c r="E60" s="1462"/>
      <c r="F60" s="1462"/>
      <c r="G60" s="1462"/>
      <c r="H60" s="1462"/>
      <c r="I60" s="1462"/>
    </row>
    <row r="61" spans="1:11">
      <c r="A61" s="5"/>
      <c r="C61" s="1462"/>
      <c r="D61" s="1624"/>
      <c r="E61" s="1462"/>
      <c r="F61" s="1462"/>
      <c r="G61" s="1462"/>
      <c r="H61" s="1462"/>
      <c r="I61" s="1462"/>
    </row>
    <row r="62" spans="1:11">
      <c r="A62" s="5"/>
      <c r="C62" s="1462"/>
      <c r="D62" s="1462"/>
      <c r="E62" s="1462"/>
      <c r="F62" s="1462"/>
      <c r="G62" s="1462"/>
      <c r="H62" s="1462"/>
      <c r="I62" s="1462"/>
    </row>
    <row r="63" spans="1:11">
      <c r="A63" s="5"/>
      <c r="C63" s="1462"/>
      <c r="D63" s="1462"/>
      <c r="E63" s="1462"/>
      <c r="F63" s="1462"/>
      <c r="G63" s="1462"/>
      <c r="H63" s="1462"/>
      <c r="I63" s="1462"/>
    </row>
    <row r="64" spans="1:11">
      <c r="A64" s="5"/>
      <c r="C64" s="1462"/>
      <c r="D64" s="1462"/>
      <c r="E64" s="1462"/>
      <c r="F64" s="1462"/>
      <c r="G64" s="1462"/>
      <c r="H64" s="1462"/>
      <c r="I64" s="1462"/>
    </row>
    <row r="65" spans="1:9">
      <c r="A65" s="5"/>
      <c r="C65" s="1462"/>
      <c r="D65" s="1462"/>
      <c r="E65" s="1462"/>
      <c r="F65" s="1462"/>
      <c r="G65" s="1462"/>
      <c r="H65" s="1462"/>
      <c r="I65" s="1462"/>
    </row>
    <row r="66" spans="1:9">
      <c r="A66" s="5"/>
      <c r="C66" s="1462"/>
      <c r="D66" s="1462"/>
      <c r="E66" s="1462"/>
      <c r="F66" s="1462"/>
      <c r="G66" s="1462"/>
      <c r="H66" s="1462"/>
      <c r="I66" s="1462"/>
    </row>
    <row r="67" spans="1:9">
      <c r="A67" s="5"/>
      <c r="C67" s="1462"/>
      <c r="D67" s="1462"/>
      <c r="E67" s="1462"/>
      <c r="F67" s="1462"/>
      <c r="G67" s="1462"/>
      <c r="H67" s="1462"/>
      <c r="I67" s="1462"/>
    </row>
    <row r="68" spans="1:9">
      <c r="A68" s="5"/>
      <c r="C68" s="1462"/>
      <c r="D68" s="1462"/>
      <c r="E68" s="1462"/>
      <c r="F68" s="1462"/>
      <c r="G68" s="1462"/>
      <c r="H68" s="1462"/>
      <c r="I68" s="1462"/>
    </row>
    <row r="69" spans="1:9">
      <c r="A69" s="5"/>
      <c r="C69" s="1462"/>
      <c r="D69" s="1462"/>
      <c r="E69" s="1462"/>
      <c r="F69" s="1462"/>
      <c r="G69" s="1462"/>
      <c r="H69" s="1462"/>
      <c r="I69" s="1462"/>
    </row>
    <row r="70" spans="1:9">
      <c r="C70" s="1462"/>
      <c r="D70" s="1462"/>
      <c r="E70" s="1462"/>
      <c r="F70" s="1462"/>
      <c r="G70" s="1462"/>
      <c r="H70" s="1462"/>
      <c r="I70" s="1462"/>
    </row>
    <row r="71" spans="1:9">
      <c r="C71" s="1462"/>
      <c r="D71" s="1462"/>
      <c r="E71" s="1462"/>
      <c r="F71" s="1462"/>
      <c r="G71" s="1462"/>
      <c r="H71" s="1462"/>
      <c r="I71" s="1462"/>
    </row>
    <row r="72" spans="1:9">
      <c r="C72" s="1462"/>
      <c r="D72" s="1462"/>
      <c r="E72" s="1462"/>
      <c r="F72" s="1462"/>
      <c r="G72" s="1462"/>
      <c r="H72" s="1462"/>
      <c r="I72" s="1462"/>
    </row>
    <row r="73" spans="1:9">
      <c r="C73" s="1462"/>
      <c r="D73" s="1462"/>
      <c r="E73" s="1462"/>
      <c r="F73" s="1462"/>
      <c r="G73" s="1462"/>
      <c r="H73" s="1462"/>
      <c r="I73" s="1462"/>
    </row>
    <row r="74" spans="1:9">
      <c r="C74" s="1462"/>
      <c r="D74" s="1462"/>
      <c r="E74" s="1462"/>
      <c r="F74" s="1462"/>
      <c r="G74" s="1462"/>
      <c r="H74" s="1462"/>
      <c r="I74" s="1462"/>
    </row>
    <row r="75" spans="1:9">
      <c r="C75" s="1462"/>
      <c r="D75" s="1462"/>
      <c r="E75" s="1462"/>
      <c r="F75" s="1462"/>
      <c r="G75" s="1462"/>
      <c r="H75" s="1462"/>
      <c r="I75" s="1462"/>
    </row>
    <row r="76" spans="1:9">
      <c r="C76" s="1462"/>
      <c r="D76" s="1462"/>
      <c r="E76" s="1462"/>
      <c r="F76" s="1462"/>
      <c r="G76" s="1462"/>
      <c r="H76" s="1462"/>
      <c r="I76" s="1462"/>
    </row>
    <row r="77" spans="1:9">
      <c r="C77" s="1462"/>
      <c r="D77" s="1462"/>
      <c r="E77" s="1462"/>
      <c r="F77" s="1462"/>
      <c r="G77" s="1462"/>
      <c r="H77" s="1462"/>
      <c r="I77" s="1462"/>
    </row>
    <row r="78" spans="1:9">
      <c r="C78" s="1462"/>
      <c r="D78" s="1462"/>
      <c r="E78" s="1462"/>
      <c r="F78" s="1462"/>
      <c r="G78" s="1462"/>
      <c r="H78" s="1462"/>
      <c r="I78" s="1462"/>
    </row>
  </sheetData>
  <printOptions horizontalCentered="1"/>
  <pageMargins left="0.5" right="0.5" top="0.5" bottom="0.5" header="0.5" footer="0.5"/>
  <pageSetup scale="67"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951" r:id="rId4" name="Button 39">
              <controlPr locked="0" defaultSize="0" autoFill="0" autoLine="0" autoPict="0">
                <anchor moveWithCells="1" sizeWithCells="1">
                  <from>
                    <xdr:col>0</xdr:col>
                    <xdr:colOff>0</xdr:colOff>
                    <xdr:row>49</xdr:row>
                    <xdr:rowOff>142875</xdr:rowOff>
                  </from>
                  <to>
                    <xdr:col>0</xdr:col>
                    <xdr:colOff>0</xdr:colOff>
                    <xdr:row>51</xdr:row>
                    <xdr:rowOff>180975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119"/>
  <sheetViews>
    <sheetView defaultGridColor="0" topLeftCell="A10" colorId="22" zoomScale="75" zoomScaleNormal="75" workbookViewId="0">
      <selection activeCell="F44" sqref="F44"/>
    </sheetView>
  </sheetViews>
  <sheetFormatPr defaultColWidth="9.77734375" defaultRowHeight="15"/>
  <cols>
    <col min="1" max="1" width="6.77734375" customWidth="1"/>
    <col min="2" max="2" width="40.77734375" customWidth="1"/>
    <col min="3" max="4" width="6.77734375" customWidth="1"/>
    <col min="5" max="5" width="40.77734375" customWidth="1"/>
    <col min="6" max="6" width="7.77734375" customWidth="1"/>
  </cols>
  <sheetData>
    <row r="1" spans="1:7" ht="15.95" customHeight="1" thickBot="1">
      <c r="A1" s="64" t="str">
        <f>'Data Sheet'!A48</f>
        <v>Annual Report of VERIZON NEW YORK INC.                                                     For the period ending DECEMBER 31, 2017</v>
      </c>
      <c r="B1" s="65"/>
      <c r="C1" s="65"/>
      <c r="D1" s="65"/>
      <c r="E1" s="65"/>
      <c r="F1" s="65"/>
      <c r="G1" s="65"/>
    </row>
    <row r="2" spans="1:7" ht="15.95" customHeight="1">
      <c r="A2" s="66"/>
      <c r="B2" s="67"/>
      <c r="C2" s="67"/>
      <c r="D2" s="67"/>
      <c r="E2" s="67"/>
      <c r="F2" s="68"/>
      <c r="G2" s="65"/>
    </row>
    <row r="3" spans="1:7" ht="15.95" customHeight="1">
      <c r="A3" s="69" t="s">
        <v>458</v>
      </c>
      <c r="B3" s="70"/>
      <c r="C3" s="70"/>
      <c r="D3" s="70"/>
      <c r="E3" s="70"/>
      <c r="F3" s="71"/>
      <c r="G3" s="65"/>
    </row>
    <row r="4" spans="1:7" ht="15.95" customHeight="1">
      <c r="A4" s="72"/>
      <c r="B4" s="65"/>
      <c r="C4" s="65"/>
      <c r="D4" s="65"/>
      <c r="E4" s="65"/>
      <c r="F4" s="73"/>
      <c r="G4" s="65"/>
    </row>
    <row r="5" spans="1:7" ht="15.95" customHeight="1">
      <c r="A5" s="74" t="s">
        <v>459</v>
      </c>
      <c r="B5" s="75" t="s">
        <v>460</v>
      </c>
      <c r="C5" s="76" t="s">
        <v>461</v>
      </c>
      <c r="D5" s="77" t="s">
        <v>459</v>
      </c>
      <c r="E5" s="76" t="s">
        <v>460</v>
      </c>
      <c r="F5" s="78" t="s">
        <v>461</v>
      </c>
      <c r="G5" s="65"/>
    </row>
    <row r="6" spans="1:7" ht="15.95" customHeight="1">
      <c r="A6" s="79" t="s">
        <v>462</v>
      </c>
      <c r="B6" s="80" t="s">
        <v>463</v>
      </c>
      <c r="C6" s="81" t="s">
        <v>464</v>
      </c>
      <c r="D6" s="82" t="s">
        <v>462</v>
      </c>
      <c r="E6" s="81" t="s">
        <v>463</v>
      </c>
      <c r="F6" s="83" t="s">
        <v>464</v>
      </c>
      <c r="G6" s="65"/>
    </row>
    <row r="7" spans="1:7" ht="15.95" customHeight="1">
      <c r="A7" s="72"/>
      <c r="B7" s="84" t="s">
        <v>2273</v>
      </c>
      <c r="C7" s="65"/>
      <c r="D7" s="85"/>
      <c r="E7" s="65"/>
      <c r="F7" s="86"/>
      <c r="G7" s="65"/>
    </row>
    <row r="8" spans="1:7" ht="15.95" customHeight="1">
      <c r="A8" s="87">
        <v>1</v>
      </c>
      <c r="B8" s="88" t="s">
        <v>466</v>
      </c>
      <c r="C8" s="89" t="s">
        <v>467</v>
      </c>
      <c r="D8" s="85">
        <v>42</v>
      </c>
      <c r="E8" s="65" t="s">
        <v>340</v>
      </c>
      <c r="F8" s="86">
        <v>52</v>
      </c>
      <c r="G8" s="65"/>
    </row>
    <row r="9" spans="1:7" ht="15.95" customHeight="1">
      <c r="A9" s="87">
        <v>2</v>
      </c>
      <c r="B9" s="88" t="s">
        <v>468</v>
      </c>
      <c r="C9" s="89" t="s">
        <v>469</v>
      </c>
      <c r="D9" s="85">
        <v>43</v>
      </c>
      <c r="E9" s="65" t="s">
        <v>344</v>
      </c>
      <c r="F9" s="91">
        <v>53</v>
      </c>
      <c r="G9" s="65"/>
    </row>
    <row r="10" spans="1:7" ht="15.95" customHeight="1">
      <c r="A10" s="87">
        <v>3</v>
      </c>
      <c r="B10" s="88" t="s">
        <v>471</v>
      </c>
      <c r="C10" s="89" t="s">
        <v>472</v>
      </c>
      <c r="D10" s="85">
        <v>44</v>
      </c>
      <c r="E10" s="65" t="s">
        <v>346</v>
      </c>
      <c r="F10" s="91" t="s">
        <v>3450</v>
      </c>
      <c r="G10" s="65"/>
    </row>
    <row r="11" spans="1:7" ht="15.95" customHeight="1">
      <c r="A11" s="87">
        <v>4</v>
      </c>
      <c r="B11" s="88" t="s">
        <v>475</v>
      </c>
      <c r="C11" s="89" t="s">
        <v>476</v>
      </c>
      <c r="D11" s="85"/>
      <c r="E11" s="65"/>
      <c r="F11" s="91"/>
      <c r="G11" s="65"/>
    </row>
    <row r="12" spans="1:7" ht="15.95" customHeight="1">
      <c r="A12" s="87">
        <v>5</v>
      </c>
      <c r="B12" s="88" t="s">
        <v>478</v>
      </c>
      <c r="C12" s="89" t="s">
        <v>479</v>
      </c>
      <c r="D12" s="85">
        <v>45</v>
      </c>
      <c r="E12" s="65" t="s">
        <v>348</v>
      </c>
      <c r="F12" s="91" t="s">
        <v>3451</v>
      </c>
      <c r="G12" s="65"/>
    </row>
    <row r="13" spans="1:7" ht="15.95" customHeight="1">
      <c r="A13" s="87">
        <v>6</v>
      </c>
      <c r="B13" s="88" t="s">
        <v>2075</v>
      </c>
      <c r="C13" s="89" t="s">
        <v>2076</v>
      </c>
      <c r="D13" s="85">
        <v>46</v>
      </c>
      <c r="E13" s="65" t="s">
        <v>350</v>
      </c>
      <c r="F13" s="91">
        <v>59</v>
      </c>
      <c r="G13" s="65"/>
    </row>
    <row r="14" spans="1:7" ht="15.95" customHeight="1">
      <c r="A14" s="87">
        <v>7</v>
      </c>
      <c r="B14" s="88" t="s">
        <v>336</v>
      </c>
      <c r="C14" s="89" t="s">
        <v>337</v>
      </c>
      <c r="D14" s="85">
        <v>47</v>
      </c>
      <c r="E14" s="65" t="s">
        <v>1028</v>
      </c>
      <c r="F14" s="94"/>
      <c r="G14" s="65"/>
    </row>
    <row r="15" spans="1:7" ht="15.95" customHeight="1">
      <c r="A15" s="87"/>
      <c r="B15" s="88"/>
      <c r="C15" s="92"/>
      <c r="D15" s="90"/>
      <c r="E15" s="65" t="s">
        <v>1029</v>
      </c>
      <c r="F15" s="91">
        <v>60</v>
      </c>
      <c r="G15" s="65"/>
    </row>
    <row r="16" spans="1:7" ht="15.95" customHeight="1">
      <c r="A16" s="87">
        <v>8</v>
      </c>
      <c r="B16" s="88" t="s">
        <v>342</v>
      </c>
      <c r="C16" s="89" t="s">
        <v>343</v>
      </c>
      <c r="D16" s="85"/>
      <c r="E16" s="65"/>
      <c r="F16" s="91"/>
      <c r="G16" s="65"/>
    </row>
    <row r="17" spans="1:7" ht="15.95" customHeight="1">
      <c r="A17" s="87"/>
      <c r="B17" s="88"/>
      <c r="C17" s="92"/>
      <c r="D17" s="85">
        <v>48</v>
      </c>
      <c r="E17" s="65" t="s">
        <v>358</v>
      </c>
      <c r="F17" s="91">
        <v>61</v>
      </c>
      <c r="G17" s="65"/>
    </row>
    <row r="18" spans="1:7" ht="15.95" customHeight="1">
      <c r="A18" s="87"/>
      <c r="B18" s="84" t="s">
        <v>347</v>
      </c>
      <c r="C18" s="65"/>
      <c r="D18" s="85">
        <v>49</v>
      </c>
      <c r="E18" s="65" t="s">
        <v>362</v>
      </c>
      <c r="F18" s="91">
        <v>62</v>
      </c>
      <c r="G18" s="65"/>
    </row>
    <row r="19" spans="1:7" ht="15.95" customHeight="1">
      <c r="A19" s="87">
        <v>9</v>
      </c>
      <c r="B19" s="88" t="s">
        <v>349</v>
      </c>
      <c r="C19" s="65"/>
      <c r="D19" s="85">
        <v>50</v>
      </c>
      <c r="E19" s="65" t="s">
        <v>365</v>
      </c>
      <c r="F19" s="91">
        <v>63</v>
      </c>
      <c r="G19" s="65"/>
    </row>
    <row r="20" spans="1:7" ht="15.95" customHeight="1">
      <c r="A20" s="87"/>
      <c r="B20" s="88" t="s">
        <v>352</v>
      </c>
      <c r="C20" s="93" t="s">
        <v>353</v>
      </c>
      <c r="D20" s="85">
        <v>51</v>
      </c>
      <c r="E20" s="65" t="s">
        <v>2085</v>
      </c>
      <c r="F20" s="91">
        <v>64</v>
      </c>
      <c r="G20" s="65"/>
    </row>
    <row r="21" spans="1:7" ht="15.95" customHeight="1">
      <c r="A21" s="87">
        <v>10</v>
      </c>
      <c r="B21" s="88" t="s">
        <v>354</v>
      </c>
      <c r="C21" s="89" t="s">
        <v>355</v>
      </c>
      <c r="D21" s="90" t="s">
        <v>2087</v>
      </c>
      <c r="E21" s="65" t="s">
        <v>3436</v>
      </c>
      <c r="F21" s="91"/>
      <c r="G21" s="65"/>
    </row>
    <row r="22" spans="1:7" ht="15.95" customHeight="1">
      <c r="A22" s="87">
        <v>11</v>
      </c>
      <c r="B22" s="88" t="s">
        <v>357</v>
      </c>
      <c r="C22" s="89" t="s">
        <v>3439</v>
      </c>
      <c r="D22" s="85"/>
      <c r="E22" s="65"/>
      <c r="F22" s="91"/>
      <c r="G22" s="65"/>
    </row>
    <row r="23" spans="1:7" ht="15.95" customHeight="1">
      <c r="A23" s="87">
        <v>12</v>
      </c>
      <c r="B23" s="88" t="s">
        <v>360</v>
      </c>
      <c r="C23" s="89" t="s">
        <v>3440</v>
      </c>
      <c r="D23" s="85">
        <v>53</v>
      </c>
      <c r="E23" s="65" t="s">
        <v>2091</v>
      </c>
      <c r="F23" s="91">
        <v>65</v>
      </c>
      <c r="G23" s="65"/>
    </row>
    <row r="24" spans="1:7" ht="15.95" customHeight="1">
      <c r="A24" s="87">
        <v>13</v>
      </c>
      <c r="B24" s="88" t="s">
        <v>364</v>
      </c>
      <c r="C24" s="89" t="s">
        <v>3441</v>
      </c>
      <c r="D24" s="85"/>
      <c r="E24" s="65"/>
      <c r="F24" s="91"/>
      <c r="G24" s="65"/>
    </row>
    <row r="25" spans="1:7" ht="15.95" customHeight="1">
      <c r="A25" s="87">
        <v>14</v>
      </c>
      <c r="B25" s="88" t="s">
        <v>2083</v>
      </c>
      <c r="C25" s="89" t="s">
        <v>3442</v>
      </c>
      <c r="D25" s="85">
        <v>54</v>
      </c>
      <c r="E25" s="65" t="s">
        <v>2092</v>
      </c>
      <c r="F25" s="91" t="s">
        <v>3452</v>
      </c>
      <c r="G25" s="65"/>
    </row>
    <row r="26" spans="1:7" ht="15.95" customHeight="1">
      <c r="A26" s="87">
        <v>17</v>
      </c>
      <c r="B26" s="88" t="s">
        <v>2095</v>
      </c>
      <c r="C26" s="89">
        <v>25</v>
      </c>
      <c r="D26" s="85">
        <v>55</v>
      </c>
      <c r="E26" s="65" t="s">
        <v>2094</v>
      </c>
      <c r="F26" s="94"/>
      <c r="G26" s="65"/>
    </row>
    <row r="27" spans="1:7" ht="15.95" customHeight="1">
      <c r="A27" s="87">
        <v>18</v>
      </c>
      <c r="B27" s="88" t="s">
        <v>2098</v>
      </c>
      <c r="C27" s="93" t="s">
        <v>3443</v>
      </c>
      <c r="D27" s="85"/>
      <c r="E27" s="65" t="s">
        <v>2097</v>
      </c>
      <c r="F27" s="91" t="s">
        <v>3453</v>
      </c>
      <c r="G27" s="65"/>
    </row>
    <row r="28" spans="1:7" ht="15.95" customHeight="1">
      <c r="A28" s="87">
        <v>19</v>
      </c>
      <c r="B28" s="88" t="s">
        <v>2100</v>
      </c>
      <c r="C28" s="93" t="s">
        <v>2101</v>
      </c>
      <c r="D28" s="85">
        <v>56</v>
      </c>
      <c r="E28" s="65" t="s">
        <v>2099</v>
      </c>
      <c r="F28" s="91" t="s">
        <v>3454</v>
      </c>
      <c r="G28" s="65"/>
    </row>
    <row r="29" spans="1:7" ht="15.95" customHeight="1">
      <c r="A29" s="87">
        <v>20</v>
      </c>
      <c r="B29" s="88" t="s">
        <v>2104</v>
      </c>
      <c r="C29" s="93" t="s">
        <v>3444</v>
      </c>
      <c r="D29" s="85"/>
      <c r="E29" s="65"/>
      <c r="F29" s="91"/>
      <c r="G29" s="65"/>
    </row>
    <row r="30" spans="1:7" ht="15.95" customHeight="1">
      <c r="A30" s="87">
        <v>24</v>
      </c>
      <c r="B30" s="88" t="s">
        <v>1854</v>
      </c>
      <c r="C30" s="65"/>
      <c r="D30" s="85">
        <v>57</v>
      </c>
      <c r="E30" s="65" t="s">
        <v>2102</v>
      </c>
      <c r="F30" s="91">
        <v>74</v>
      </c>
      <c r="G30" s="65"/>
    </row>
    <row r="31" spans="1:7" ht="15.95" customHeight="1">
      <c r="A31" s="87"/>
      <c r="B31" s="88" t="s">
        <v>1855</v>
      </c>
      <c r="C31" s="93">
        <v>36</v>
      </c>
      <c r="D31" s="85">
        <v>58</v>
      </c>
      <c r="E31" s="65" t="s">
        <v>2095</v>
      </c>
      <c r="F31" s="91">
        <v>75</v>
      </c>
      <c r="G31" s="65"/>
    </row>
    <row r="32" spans="1:7" ht="15.95" customHeight="1">
      <c r="A32" s="1721">
        <v>27</v>
      </c>
      <c r="B32" s="88" t="s">
        <v>3433</v>
      </c>
      <c r="C32" s="1722" t="s">
        <v>3445</v>
      </c>
      <c r="D32" s="85"/>
      <c r="E32" s="65"/>
      <c r="F32" s="91"/>
      <c r="G32" s="65"/>
    </row>
    <row r="33" spans="1:7" ht="15.95" customHeight="1">
      <c r="A33" s="87">
        <v>28</v>
      </c>
      <c r="B33" s="88" t="s">
        <v>1861</v>
      </c>
      <c r="D33" s="85">
        <v>59</v>
      </c>
      <c r="E33" s="65" t="s">
        <v>2106</v>
      </c>
      <c r="F33" s="94"/>
      <c r="G33" s="65"/>
    </row>
    <row r="34" spans="1:7" ht="15.95" customHeight="1">
      <c r="A34" s="95"/>
      <c r="B34" s="88" t="s">
        <v>3434</v>
      </c>
      <c r="C34" s="1722" t="s">
        <v>3446</v>
      </c>
      <c r="D34" s="85"/>
      <c r="E34" s="65" t="s">
        <v>1030</v>
      </c>
      <c r="F34" s="947"/>
      <c r="G34" s="65"/>
    </row>
    <row r="35" spans="1:7" ht="15.95" customHeight="1">
      <c r="A35" s="95">
        <v>30</v>
      </c>
      <c r="B35" s="88" t="s">
        <v>3435</v>
      </c>
      <c r="C35" s="89" t="s">
        <v>3447</v>
      </c>
      <c r="D35" s="85"/>
      <c r="E35" s="65" t="s">
        <v>1031</v>
      </c>
      <c r="F35" s="91">
        <v>76</v>
      </c>
      <c r="G35" s="65"/>
    </row>
    <row r="36" spans="1:7" ht="15.95" customHeight="1">
      <c r="A36" s="87">
        <v>31</v>
      </c>
      <c r="B36" s="88" t="s">
        <v>2135</v>
      </c>
      <c r="C36" s="89" t="s">
        <v>3448</v>
      </c>
      <c r="D36" s="85"/>
      <c r="E36" s="65"/>
      <c r="F36" s="94"/>
      <c r="G36" s="65"/>
    </row>
    <row r="37" spans="1:7" ht="15.95" customHeight="1">
      <c r="A37" s="87">
        <v>32</v>
      </c>
      <c r="B37" s="88" t="s">
        <v>1862</v>
      </c>
      <c r="C37" s="93">
        <v>46</v>
      </c>
      <c r="D37" s="85"/>
      <c r="E37" s="65"/>
      <c r="F37" s="947"/>
      <c r="G37" s="65"/>
    </row>
    <row r="38" spans="1:7" ht="15.95" customHeight="1">
      <c r="A38" s="87">
        <v>33</v>
      </c>
      <c r="B38" s="88" t="s">
        <v>1864</v>
      </c>
      <c r="C38" s="89">
        <v>47</v>
      </c>
      <c r="D38" s="85"/>
      <c r="E38" s="97" t="s">
        <v>1853</v>
      </c>
      <c r="F38" s="91"/>
      <c r="G38" s="65"/>
    </row>
    <row r="39" spans="1:7" ht="15.95" customHeight="1">
      <c r="A39" s="85">
        <v>36</v>
      </c>
      <c r="B39" s="65" t="s">
        <v>465</v>
      </c>
      <c r="C39" s="86" t="s">
        <v>3449</v>
      </c>
      <c r="D39" s="85"/>
      <c r="E39" s="65"/>
      <c r="F39" s="94"/>
      <c r="G39" s="65"/>
    </row>
    <row r="40" spans="1:7" ht="15.95" customHeight="1">
      <c r="A40" s="87"/>
      <c r="B40" s="88" t="s">
        <v>3082</v>
      </c>
      <c r="C40" s="93"/>
      <c r="D40" s="85">
        <v>61</v>
      </c>
      <c r="E40" s="65" t="s">
        <v>1857</v>
      </c>
      <c r="F40" s="91">
        <v>77</v>
      </c>
      <c r="G40" s="72"/>
    </row>
    <row r="41" spans="1:7" ht="15.95" customHeight="1">
      <c r="A41" s="87"/>
      <c r="B41" s="88" t="s">
        <v>3083</v>
      </c>
      <c r="C41" s="65"/>
      <c r="D41" s="96"/>
      <c r="E41" s="97"/>
      <c r="F41" s="94"/>
      <c r="G41" s="65"/>
    </row>
    <row r="42" spans="1:7" ht="15.95" customHeight="1">
      <c r="A42" s="87"/>
      <c r="B42" s="88"/>
      <c r="C42" s="93"/>
      <c r="D42" s="85">
        <v>65</v>
      </c>
      <c r="E42" s="65" t="s">
        <v>784</v>
      </c>
      <c r="F42" s="94"/>
      <c r="G42" s="65"/>
    </row>
    <row r="43" spans="1:7" ht="15.95" customHeight="1">
      <c r="A43" s="85">
        <v>38</v>
      </c>
      <c r="B43" s="65" t="s">
        <v>473</v>
      </c>
      <c r="C43" s="91">
        <v>50</v>
      </c>
      <c r="D43" s="90"/>
      <c r="E43" s="65" t="s">
        <v>785</v>
      </c>
      <c r="F43" s="91">
        <v>78</v>
      </c>
      <c r="G43" s="65"/>
    </row>
    <row r="44" spans="1:7" ht="15.95" customHeight="1">
      <c r="A44" s="87"/>
      <c r="B44" s="88"/>
      <c r="C44" s="93"/>
      <c r="D44" s="85"/>
      <c r="E44" s="65"/>
      <c r="F44" s="91"/>
      <c r="G44" s="65"/>
    </row>
    <row r="45" spans="1:7" ht="15.95" customHeight="1">
      <c r="A45" s="85">
        <v>41</v>
      </c>
      <c r="B45" s="65" t="s">
        <v>2077</v>
      </c>
      <c r="C45" s="1444"/>
      <c r="D45" s="85"/>
      <c r="E45" s="65"/>
      <c r="F45" s="91"/>
      <c r="G45" s="65"/>
    </row>
    <row r="46" spans="1:7" ht="15.95" customHeight="1">
      <c r="A46" s="85"/>
      <c r="B46" s="65" t="s">
        <v>338</v>
      </c>
      <c r="C46" s="86">
        <v>51</v>
      </c>
      <c r="D46" s="85"/>
      <c r="E46" s="65"/>
      <c r="F46" s="94"/>
      <c r="G46" s="65"/>
    </row>
    <row r="47" spans="1:7" ht="15.95" customHeight="1">
      <c r="A47" s="87"/>
      <c r="B47" s="88"/>
      <c r="C47" s="65"/>
      <c r="D47" s="90"/>
      <c r="E47" s="65"/>
      <c r="F47" s="91"/>
      <c r="G47" s="65"/>
    </row>
    <row r="48" spans="1:7" ht="15.95" customHeight="1">
      <c r="A48" s="95"/>
      <c r="B48" s="88"/>
      <c r="C48" s="93"/>
      <c r="D48" s="85"/>
      <c r="E48" s="65"/>
      <c r="F48" s="94"/>
      <c r="G48" s="65"/>
    </row>
    <row r="49" spans="1:7" ht="15.95" customHeight="1">
      <c r="A49" s="87"/>
      <c r="B49" s="88"/>
      <c r="C49" s="65"/>
      <c r="D49" s="90"/>
      <c r="E49" s="65"/>
      <c r="F49" s="91"/>
      <c r="G49" s="65"/>
    </row>
    <row r="50" spans="1:7" ht="15.95" customHeight="1">
      <c r="A50" s="87"/>
      <c r="B50" s="88"/>
      <c r="C50" s="93"/>
      <c r="D50" s="90"/>
      <c r="E50" s="65"/>
      <c r="F50" s="94"/>
      <c r="G50" s="65"/>
    </row>
    <row r="51" spans="1:7" ht="15.95" customHeight="1">
      <c r="A51" s="87"/>
      <c r="B51" s="88"/>
      <c r="C51" s="93"/>
      <c r="D51" s="96"/>
      <c r="E51" s="65"/>
      <c r="F51" s="94"/>
      <c r="G51" s="65"/>
    </row>
    <row r="52" spans="1:7" ht="15.95" customHeight="1">
      <c r="A52" s="95"/>
      <c r="B52" s="88"/>
      <c r="C52" s="89"/>
      <c r="D52" s="96"/>
      <c r="E52" s="97"/>
      <c r="F52" s="91"/>
      <c r="G52" s="65"/>
    </row>
    <row r="53" spans="1:7" ht="15.95" customHeight="1">
      <c r="A53" s="87"/>
      <c r="B53" s="88"/>
      <c r="C53" s="89"/>
      <c r="D53" s="90"/>
      <c r="E53" s="65"/>
      <c r="F53" s="94"/>
      <c r="G53" s="65"/>
    </row>
    <row r="54" spans="1:7" ht="15.95" customHeight="1">
      <c r="A54" s="87"/>
      <c r="B54" s="88"/>
      <c r="C54" s="93"/>
      <c r="D54" s="90"/>
      <c r="E54" s="98" t="s">
        <v>711</v>
      </c>
      <c r="F54" s="94" t="s">
        <v>711</v>
      </c>
      <c r="G54" s="65"/>
    </row>
    <row r="55" spans="1:7" ht="15.95" customHeight="1">
      <c r="A55" s="87"/>
      <c r="B55" s="88"/>
      <c r="C55" s="89"/>
      <c r="D55" s="96"/>
      <c r="E55" s="65"/>
      <c r="F55" s="94"/>
      <c r="G55" s="65"/>
    </row>
    <row r="56" spans="1:7" ht="15.95" customHeight="1">
      <c r="A56" s="87"/>
      <c r="B56" s="88"/>
      <c r="C56" s="93"/>
      <c r="D56" s="90"/>
      <c r="E56" s="97"/>
      <c r="F56" s="94"/>
      <c r="G56" s="65"/>
    </row>
    <row r="57" spans="1:7" ht="15.95" customHeight="1">
      <c r="A57" s="87"/>
      <c r="B57" s="88"/>
      <c r="C57" s="93"/>
      <c r="D57" s="90"/>
      <c r="E57" s="65"/>
      <c r="F57" s="94"/>
      <c r="G57" s="65"/>
    </row>
    <row r="58" spans="1:7" ht="15.95" customHeight="1" thickBot="1">
      <c r="A58" s="99"/>
      <c r="B58" s="100"/>
      <c r="C58" s="101"/>
      <c r="D58" s="102"/>
      <c r="E58" s="103"/>
      <c r="F58" s="104"/>
      <c r="G58" s="65"/>
    </row>
    <row r="59" spans="1:7" ht="15.95" customHeight="1">
      <c r="A59" s="65"/>
      <c r="B59" s="65"/>
      <c r="C59" s="65"/>
      <c r="D59" s="65"/>
      <c r="E59" s="65"/>
      <c r="F59" s="93" t="s">
        <v>1868</v>
      </c>
      <c r="G59" s="65"/>
    </row>
    <row r="60" spans="1:7" ht="15.95" customHeight="1">
      <c r="A60" s="65"/>
      <c r="B60" s="65"/>
      <c r="C60" s="65"/>
      <c r="D60" s="65"/>
      <c r="E60" s="65"/>
      <c r="F60" s="65"/>
      <c r="G60" s="65"/>
    </row>
    <row r="75" spans="1:7">
      <c r="A75" s="92"/>
      <c r="B75" s="65"/>
      <c r="C75" s="65"/>
      <c r="D75" s="92"/>
      <c r="E75" s="65"/>
      <c r="F75" s="92"/>
      <c r="G75" s="65"/>
    </row>
    <row r="76" spans="1:7">
      <c r="A76" s="65"/>
      <c r="B76" s="65"/>
      <c r="C76" s="65"/>
      <c r="D76" s="65"/>
      <c r="E76" s="65"/>
      <c r="F76" s="65"/>
      <c r="G76" s="65"/>
    </row>
    <row r="77" spans="1:7">
      <c r="A77" s="65"/>
      <c r="B77" s="65"/>
      <c r="C77" s="65"/>
      <c r="D77" s="65"/>
      <c r="E77" s="65"/>
      <c r="F77" s="65"/>
      <c r="G77" s="65"/>
    </row>
    <row r="78" spans="1:7">
      <c r="A78" s="65"/>
      <c r="B78" s="65"/>
      <c r="C78" s="65"/>
      <c r="D78" s="92"/>
      <c r="E78" s="65"/>
      <c r="F78" s="92"/>
      <c r="G78" s="65"/>
    </row>
    <row r="79" spans="1:7">
      <c r="A79" s="92"/>
      <c r="B79" s="65"/>
      <c r="C79" s="92"/>
      <c r="D79" s="92"/>
      <c r="E79" s="65"/>
      <c r="F79" s="92"/>
      <c r="G79" s="65"/>
    </row>
    <row r="80" spans="1:7">
      <c r="A80" s="92"/>
      <c r="B80" s="65"/>
      <c r="C80" s="65"/>
      <c r="D80" s="92"/>
      <c r="E80" s="65"/>
      <c r="F80" s="92"/>
      <c r="G80" s="65"/>
    </row>
    <row r="81" spans="1:7">
      <c r="A81" s="92"/>
      <c r="B81" s="65"/>
      <c r="C81" s="92"/>
      <c r="D81" s="65"/>
      <c r="E81" s="65"/>
      <c r="F81" s="65"/>
      <c r="G81" s="65"/>
    </row>
    <row r="82" spans="1:7">
      <c r="A82" s="92"/>
      <c r="B82" s="65"/>
      <c r="C82" s="92"/>
      <c r="D82" s="65"/>
      <c r="E82" s="65"/>
      <c r="F82" s="65"/>
      <c r="G82" s="65"/>
    </row>
    <row r="83" spans="1:7">
      <c r="A83" s="92"/>
      <c r="B83" s="65"/>
      <c r="C83" s="65"/>
      <c r="D83" s="65"/>
      <c r="E83" s="65"/>
      <c r="F83" s="65"/>
      <c r="G83" s="65"/>
    </row>
    <row r="84" spans="1:7">
      <c r="A84" s="65"/>
      <c r="B84" s="65"/>
      <c r="C84" s="92"/>
      <c r="D84" s="65"/>
      <c r="E84" s="65"/>
      <c r="F84" s="65"/>
      <c r="G84" s="65"/>
    </row>
    <row r="85" spans="1:7">
      <c r="A85" s="92"/>
      <c r="B85" s="65"/>
      <c r="C85" s="92"/>
      <c r="D85" s="65"/>
      <c r="E85" s="65"/>
      <c r="F85" s="65"/>
      <c r="G85" s="65"/>
    </row>
    <row r="86" spans="1:7">
      <c r="A86" s="92"/>
      <c r="B86" s="65"/>
      <c r="C86" s="92"/>
      <c r="D86" s="65"/>
      <c r="E86" s="65"/>
      <c r="F86" s="65"/>
      <c r="G86" s="65"/>
    </row>
    <row r="87" spans="1:7">
      <c r="A87" s="92"/>
      <c r="B87" s="65"/>
      <c r="C87" s="65"/>
      <c r="D87" s="65"/>
      <c r="E87" s="65"/>
      <c r="F87" s="65"/>
      <c r="G87" s="65"/>
    </row>
    <row r="88" spans="1:7">
      <c r="A88" s="65"/>
      <c r="B88" s="65"/>
      <c r="C88" s="92"/>
      <c r="D88" s="65"/>
      <c r="E88" s="65"/>
      <c r="F88" s="65"/>
      <c r="G88" s="65"/>
    </row>
    <row r="89" spans="1:7">
      <c r="A89" s="92"/>
      <c r="B89" s="65"/>
      <c r="C89" s="92"/>
      <c r="D89" s="65"/>
      <c r="E89" s="65"/>
      <c r="F89" s="65"/>
      <c r="G89" s="65"/>
    </row>
    <row r="90" spans="1:7">
      <c r="A90" s="92"/>
      <c r="B90" s="65"/>
      <c r="C90" s="92"/>
      <c r="D90" s="65"/>
      <c r="E90" s="65"/>
      <c r="F90" s="65"/>
      <c r="G90" s="65"/>
    </row>
    <row r="91" spans="1:7">
      <c r="A91" s="92"/>
      <c r="B91" s="65"/>
      <c r="C91" s="92"/>
      <c r="D91" s="65"/>
      <c r="E91" s="65"/>
      <c r="F91" s="65"/>
      <c r="G91" s="65"/>
    </row>
    <row r="92" spans="1:7">
      <c r="A92" s="92"/>
      <c r="B92" s="65"/>
      <c r="C92" s="92"/>
      <c r="D92" s="65"/>
      <c r="E92" s="65"/>
      <c r="F92" s="65"/>
      <c r="G92" s="65"/>
    </row>
    <row r="93" spans="1:7">
      <c r="A93" s="92"/>
      <c r="B93" s="65"/>
      <c r="C93" s="92"/>
      <c r="D93" s="65"/>
      <c r="E93" s="65"/>
      <c r="F93" s="65"/>
      <c r="G93" s="65"/>
    </row>
    <row r="94" spans="1:7">
      <c r="A94" s="92"/>
      <c r="B94" s="65"/>
      <c r="C94" s="92"/>
      <c r="D94" s="65"/>
      <c r="E94" s="65"/>
      <c r="F94" s="65"/>
      <c r="G94" s="65"/>
    </row>
    <row r="95" spans="1:7">
      <c r="A95" s="92"/>
      <c r="B95" s="65"/>
      <c r="C95" s="92"/>
      <c r="D95" s="65"/>
      <c r="E95" s="65"/>
      <c r="F95" s="65"/>
      <c r="G95" s="65"/>
    </row>
    <row r="96" spans="1:7">
      <c r="A96" s="92"/>
      <c r="B96" s="65"/>
      <c r="C96" s="92"/>
      <c r="D96" s="65"/>
      <c r="E96" s="65"/>
      <c r="F96" s="65"/>
      <c r="G96" s="65"/>
    </row>
    <row r="97" spans="1:7">
      <c r="A97" s="92"/>
      <c r="B97" s="65"/>
      <c r="C97" s="92"/>
      <c r="D97" s="65"/>
      <c r="E97" s="65"/>
      <c r="F97" s="65"/>
      <c r="G97" s="65"/>
    </row>
    <row r="98" spans="1:7">
      <c r="A98" s="92"/>
      <c r="B98" s="65"/>
      <c r="C98" s="65"/>
      <c r="D98" s="65"/>
      <c r="E98" s="65"/>
      <c r="F98" s="65"/>
      <c r="G98" s="65"/>
    </row>
    <row r="99" spans="1:7">
      <c r="A99" s="92"/>
      <c r="B99" s="65"/>
      <c r="C99" s="65"/>
      <c r="D99" s="65"/>
      <c r="E99" s="65"/>
      <c r="F99" s="65"/>
      <c r="G99" s="65"/>
    </row>
    <row r="100" spans="1:7">
      <c r="A100" s="65"/>
      <c r="B100" s="65"/>
      <c r="C100" s="65"/>
      <c r="D100" s="65"/>
      <c r="E100" s="65"/>
      <c r="F100" s="65"/>
      <c r="G100" s="65"/>
    </row>
    <row r="101" spans="1:7">
      <c r="A101" s="65"/>
      <c r="B101" s="65"/>
      <c r="C101" s="65"/>
      <c r="D101" s="65"/>
      <c r="E101" s="65"/>
      <c r="F101" s="65"/>
      <c r="G101" s="65"/>
    </row>
    <row r="102" spans="1:7">
      <c r="A102" s="92"/>
      <c r="B102" s="65"/>
      <c r="C102" s="92"/>
      <c r="D102" s="65"/>
      <c r="E102" s="65"/>
      <c r="F102" s="65"/>
      <c r="G102" s="65"/>
    </row>
    <row r="103" spans="1:7">
      <c r="A103" s="92"/>
      <c r="B103" s="65"/>
      <c r="C103" s="65"/>
      <c r="D103" s="65"/>
      <c r="E103" s="65"/>
      <c r="F103" s="65"/>
      <c r="G103" s="65"/>
    </row>
    <row r="104" spans="1:7">
      <c r="A104" s="65"/>
      <c r="B104" s="65"/>
      <c r="C104" s="92"/>
      <c r="D104" s="65"/>
      <c r="E104" s="65"/>
      <c r="F104" s="65"/>
      <c r="G104" s="65"/>
    </row>
    <row r="105" spans="1:7">
      <c r="A105" s="92"/>
      <c r="B105" s="65"/>
      <c r="C105" s="65"/>
      <c r="D105" s="65"/>
      <c r="E105" s="65"/>
      <c r="F105" s="65"/>
      <c r="G105" s="65"/>
    </row>
    <row r="106" spans="1:7">
      <c r="A106" s="65"/>
      <c r="B106" s="65"/>
      <c r="C106" s="65"/>
      <c r="D106" s="65"/>
      <c r="E106" s="65"/>
      <c r="F106" s="65"/>
      <c r="G106" s="65"/>
    </row>
    <row r="107" spans="1:7">
      <c r="A107" s="92"/>
      <c r="B107" s="65"/>
      <c r="C107" s="65"/>
      <c r="D107" s="65"/>
      <c r="E107" s="65"/>
      <c r="F107" s="65"/>
      <c r="G107" s="65"/>
    </row>
    <row r="108" spans="1:7">
      <c r="A108" s="92"/>
      <c r="B108" s="65"/>
      <c r="C108" s="92"/>
      <c r="D108" s="65"/>
      <c r="E108" s="65"/>
      <c r="F108" s="65"/>
      <c r="G108" s="65"/>
    </row>
    <row r="109" spans="1:7">
      <c r="A109" s="65"/>
      <c r="B109" s="65"/>
      <c r="C109" s="65"/>
      <c r="D109" s="65"/>
      <c r="E109" s="65"/>
      <c r="F109" s="65"/>
      <c r="G109" s="65"/>
    </row>
    <row r="110" spans="1:7">
      <c r="A110" s="65"/>
      <c r="B110" s="65"/>
      <c r="C110" s="65"/>
      <c r="D110" s="65"/>
      <c r="E110" s="65"/>
      <c r="F110" s="65"/>
      <c r="G110" s="65"/>
    </row>
    <row r="111" spans="1:7">
      <c r="A111" s="65"/>
      <c r="B111" s="65"/>
      <c r="C111" s="65"/>
      <c r="D111" s="65"/>
      <c r="E111" s="65"/>
      <c r="F111" s="65"/>
      <c r="G111" s="65"/>
    </row>
    <row r="112" spans="1:7">
      <c r="A112" s="92"/>
      <c r="B112" s="65"/>
      <c r="C112" s="92"/>
      <c r="D112" s="65"/>
      <c r="E112" s="65"/>
      <c r="F112" s="65"/>
      <c r="G112" s="65"/>
    </row>
    <row r="113" spans="1:7">
      <c r="A113" s="92"/>
      <c r="B113" s="65"/>
      <c r="C113" s="65"/>
      <c r="D113" s="65"/>
      <c r="E113" s="65"/>
      <c r="F113" s="65"/>
      <c r="G113" s="65"/>
    </row>
    <row r="114" spans="1:7">
      <c r="A114" s="92"/>
      <c r="B114" s="65"/>
      <c r="C114" s="65"/>
      <c r="D114" s="65"/>
      <c r="E114" s="65"/>
      <c r="F114" s="65"/>
      <c r="G114" s="65"/>
    </row>
    <row r="115" spans="1:7">
      <c r="A115" s="92"/>
      <c r="B115" s="65"/>
      <c r="C115" s="92"/>
      <c r="D115" s="65"/>
      <c r="E115" s="65"/>
      <c r="F115" s="65"/>
      <c r="G115" s="65"/>
    </row>
    <row r="116" spans="1:7">
      <c r="A116" s="92"/>
      <c r="B116" s="65"/>
      <c r="C116" s="92"/>
      <c r="D116" s="65"/>
      <c r="E116" s="65"/>
      <c r="F116" s="65"/>
      <c r="G116" s="65"/>
    </row>
    <row r="117" spans="1:7">
      <c r="A117" s="92"/>
      <c r="B117" s="65"/>
      <c r="C117" s="65"/>
      <c r="D117" s="65"/>
      <c r="E117" s="65"/>
      <c r="F117" s="65"/>
      <c r="G117" s="65"/>
    </row>
    <row r="118" spans="1:7">
      <c r="A118" s="65"/>
      <c r="B118" s="65"/>
      <c r="C118" s="92"/>
      <c r="D118" s="65"/>
      <c r="E118" s="65"/>
      <c r="F118" s="65"/>
      <c r="G118" s="65"/>
    </row>
    <row r="119" spans="1:7">
      <c r="A119" s="65"/>
      <c r="B119" s="65"/>
      <c r="C119" s="65"/>
      <c r="D119" s="65"/>
      <c r="E119" s="65"/>
      <c r="F119" s="65"/>
      <c r="G119" s="65"/>
    </row>
  </sheetData>
  <printOptions horizontalCentered="1" verticalCentered="1"/>
  <pageMargins left="0.5" right="0.5" top="0.5" bottom="0.5" header="0" footer="0"/>
  <pageSetup scale="67" orientation="portrait" r:id="rId1"/>
  <headerFooter alignWithMargins="0"/>
  <rowBreaks count="1" manualBreakCount="1">
    <brk id="6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37"/>
  <sheetViews>
    <sheetView zoomScale="75" zoomScaleNormal="75" workbookViewId="0">
      <selection activeCell="E17" sqref="E17"/>
    </sheetView>
  </sheetViews>
  <sheetFormatPr defaultColWidth="9.77734375" defaultRowHeight="15"/>
  <cols>
    <col min="1" max="1" width="5.77734375" customWidth="1"/>
    <col min="2" max="2" width="40" customWidth="1"/>
    <col min="3" max="4" width="8.77734375" customWidth="1"/>
    <col min="5" max="5" width="15.77734375" customWidth="1"/>
    <col min="6" max="6" width="8.5546875" customWidth="1"/>
    <col min="7" max="7" width="14.77734375" customWidth="1"/>
    <col min="8" max="8" width="16.5546875" bestFit="1" customWidth="1"/>
    <col min="9" max="13" width="14.77734375" customWidth="1"/>
    <col min="15" max="15" width="25.44140625" customWidth="1"/>
    <col min="16" max="16" width="12.44140625" bestFit="1" customWidth="1"/>
    <col min="18" max="18" width="19.21875" bestFit="1" customWidth="1"/>
    <col min="19" max="20" width="15.33203125" bestFit="1" customWidth="1"/>
  </cols>
  <sheetData>
    <row r="1" spans="1:14" ht="15.75" thickBot="1">
      <c r="A1" s="5" t="str">
        <f>+CONAMEDATE7</f>
        <v>Annual Report of VERIZON NEW YORK INC.                                                                                                                   For the period ending DECEMBER 31, 2017</v>
      </c>
      <c r="B1" s="5"/>
      <c r="C1" s="5"/>
      <c r="D1" s="5"/>
      <c r="E1" s="5"/>
      <c r="F1" s="5"/>
      <c r="G1" s="5"/>
      <c r="H1" s="5"/>
      <c r="I1" s="5"/>
      <c r="J1" s="5"/>
      <c r="K1" s="5"/>
      <c r="L1" s="5"/>
      <c r="M1" s="5"/>
      <c r="N1" s="5"/>
    </row>
    <row r="2" spans="1:14" ht="15.75">
      <c r="A2" s="1030"/>
      <c r="B2" s="1031"/>
      <c r="C2" s="1031"/>
      <c r="D2" s="1031"/>
      <c r="E2" s="1031"/>
      <c r="F2" s="1031"/>
      <c r="G2" s="1031"/>
      <c r="H2" s="1031"/>
      <c r="I2" s="1031"/>
      <c r="J2" s="1031"/>
      <c r="K2" s="1031"/>
      <c r="L2" s="1031"/>
      <c r="M2" s="1032"/>
      <c r="N2" s="5"/>
    </row>
    <row r="3" spans="1:14" ht="15.75">
      <c r="A3" s="1033" t="s">
        <v>2598</v>
      </c>
      <c r="B3" s="1034"/>
      <c r="C3" s="1034"/>
      <c r="D3" s="1034"/>
      <c r="E3" s="1034"/>
      <c r="F3" s="1034"/>
      <c r="G3" s="1034"/>
      <c r="H3" s="1034"/>
      <c r="I3" s="1034"/>
      <c r="J3" s="1034"/>
      <c r="K3" s="1034"/>
      <c r="L3" s="1034"/>
      <c r="M3" s="1035"/>
      <c r="N3" s="5"/>
    </row>
    <row r="4" spans="1:14">
      <c r="A4" s="1036"/>
      <c r="B4" s="1037"/>
      <c r="C4" s="1037"/>
      <c r="D4" s="1037"/>
      <c r="E4" s="1037"/>
      <c r="F4" s="1037"/>
      <c r="G4" s="1037"/>
      <c r="H4" s="1037"/>
      <c r="I4" s="1037"/>
      <c r="J4" s="1037"/>
      <c r="K4" s="1037"/>
      <c r="L4" s="1037"/>
      <c r="M4" s="1038"/>
      <c r="N4" s="5"/>
    </row>
    <row r="5" spans="1:14">
      <c r="A5" s="1036" t="s">
        <v>214</v>
      </c>
      <c r="B5" s="1037"/>
      <c r="C5" s="1037"/>
      <c r="D5" s="1037"/>
      <c r="E5" s="1037"/>
      <c r="F5" s="1037"/>
      <c r="G5" s="1037"/>
      <c r="H5" s="1037"/>
      <c r="I5" s="1037"/>
      <c r="J5" s="1037"/>
      <c r="K5" s="1037"/>
      <c r="L5" s="1037"/>
      <c r="M5" s="1038"/>
      <c r="N5" s="5"/>
    </row>
    <row r="6" spans="1:14">
      <c r="A6" s="1036"/>
      <c r="B6" s="1037"/>
      <c r="C6" s="1037"/>
      <c r="D6" s="1037"/>
      <c r="E6" s="1037"/>
      <c r="F6" s="1037"/>
      <c r="G6" s="1037"/>
      <c r="H6" s="1037"/>
      <c r="I6" s="1037"/>
      <c r="J6" s="1037"/>
      <c r="K6" s="1037"/>
      <c r="L6" s="1037"/>
      <c r="M6" s="1038"/>
      <c r="N6" s="5"/>
    </row>
    <row r="7" spans="1:14">
      <c r="A7" s="1036" t="s">
        <v>215</v>
      </c>
      <c r="B7" s="1037"/>
      <c r="C7" s="1037"/>
      <c r="D7" s="1037"/>
      <c r="E7" s="1037"/>
      <c r="F7" s="1037"/>
      <c r="G7" s="1037"/>
      <c r="H7" s="1037"/>
      <c r="I7" s="1037"/>
      <c r="J7" s="1037"/>
      <c r="K7" s="1037"/>
      <c r="L7" s="1037"/>
      <c r="M7" s="1038"/>
      <c r="N7" s="5"/>
    </row>
    <row r="8" spans="1:14">
      <c r="A8" s="1036"/>
      <c r="B8" s="1037"/>
      <c r="C8" s="1037"/>
      <c r="D8" s="1037"/>
      <c r="E8" s="1037"/>
      <c r="F8" s="1037"/>
      <c r="G8" s="1037"/>
      <c r="H8" s="1037"/>
      <c r="I8" s="1037"/>
      <c r="J8" s="1037"/>
      <c r="K8" s="1037"/>
      <c r="L8" s="1037"/>
      <c r="M8" s="1038"/>
      <c r="N8" s="5"/>
    </row>
    <row r="9" spans="1:14">
      <c r="A9" s="1036" t="s">
        <v>216</v>
      </c>
      <c r="B9" s="1037"/>
      <c r="C9" s="1037"/>
      <c r="D9" s="1037"/>
      <c r="E9" s="1037"/>
      <c r="F9" s="1037"/>
      <c r="G9" s="1037"/>
      <c r="H9" s="1037"/>
      <c r="I9" s="1037"/>
      <c r="J9" s="1037"/>
      <c r="K9" s="1037"/>
      <c r="L9" s="1037"/>
      <c r="M9" s="1038"/>
      <c r="N9" s="5"/>
    </row>
    <row r="10" spans="1:14">
      <c r="A10" s="1036"/>
      <c r="B10" s="1037"/>
      <c r="C10" s="1037"/>
      <c r="D10" s="1037"/>
      <c r="E10" s="1037"/>
      <c r="F10" s="1037"/>
      <c r="G10" s="1037"/>
      <c r="H10" s="1037"/>
      <c r="I10" s="1037"/>
      <c r="J10" s="1037"/>
      <c r="K10" s="1037"/>
      <c r="L10" s="1037"/>
      <c r="M10" s="1038"/>
      <c r="N10" s="5"/>
    </row>
    <row r="11" spans="1:14">
      <c r="A11" s="1039"/>
      <c r="B11" s="1040"/>
      <c r="C11" s="1041" t="s">
        <v>217</v>
      </c>
      <c r="D11" s="1040"/>
      <c r="E11" s="1041" t="s">
        <v>218</v>
      </c>
      <c r="F11" s="1042" t="s">
        <v>219</v>
      </c>
      <c r="G11" s="1043"/>
      <c r="H11" s="1044" t="s">
        <v>220</v>
      </c>
      <c r="I11" s="1045"/>
      <c r="J11" s="1046"/>
      <c r="K11" s="1044" t="s">
        <v>285</v>
      </c>
      <c r="L11" s="1045"/>
      <c r="M11" s="1047"/>
      <c r="N11" s="5"/>
    </row>
    <row r="12" spans="1:14">
      <c r="A12" s="1048" t="s">
        <v>36</v>
      </c>
      <c r="B12" s="1049" t="s">
        <v>221</v>
      </c>
      <c r="C12" s="1050" t="s">
        <v>2114</v>
      </c>
      <c r="D12" s="1049" t="s">
        <v>2114</v>
      </c>
      <c r="E12" s="1050" t="s">
        <v>1731</v>
      </c>
      <c r="F12" s="1051" t="s">
        <v>222</v>
      </c>
      <c r="G12" s="1052" t="s">
        <v>1731</v>
      </c>
      <c r="H12" s="1052" t="s">
        <v>223</v>
      </c>
      <c r="I12" s="1051" t="s">
        <v>224</v>
      </c>
      <c r="J12" s="1053" t="s">
        <v>225</v>
      </c>
      <c r="K12" s="1051" t="s">
        <v>223</v>
      </c>
      <c r="L12" s="1053" t="s">
        <v>225</v>
      </c>
      <c r="M12" s="1054" t="s">
        <v>224</v>
      </c>
      <c r="N12" s="5"/>
    </row>
    <row r="13" spans="1:14">
      <c r="A13" s="1055" t="s">
        <v>48</v>
      </c>
      <c r="B13" s="1056"/>
      <c r="C13" s="1057" t="s">
        <v>2117</v>
      </c>
      <c r="D13" s="1058" t="s">
        <v>2118</v>
      </c>
      <c r="E13" s="1057" t="s">
        <v>226</v>
      </c>
      <c r="F13" s="1058" t="s">
        <v>227</v>
      </c>
      <c r="G13" s="1059" t="s">
        <v>228</v>
      </c>
      <c r="H13" s="1059" t="s">
        <v>229</v>
      </c>
      <c r="I13" s="1058" t="s">
        <v>230</v>
      </c>
      <c r="J13" s="1060" t="s">
        <v>231</v>
      </c>
      <c r="K13" s="1058" t="s">
        <v>232</v>
      </c>
      <c r="L13" s="1060" t="s">
        <v>233</v>
      </c>
      <c r="M13" s="1061" t="s">
        <v>234</v>
      </c>
      <c r="N13" s="5"/>
    </row>
    <row r="14" spans="1:14" ht="15.75">
      <c r="A14" s="1036">
        <v>1</v>
      </c>
      <c r="B14" s="1062" t="s">
        <v>235</v>
      </c>
      <c r="C14" s="1063"/>
      <c r="D14" s="1064"/>
      <c r="E14" s="1063"/>
      <c r="F14" s="1064"/>
      <c r="G14" s="1065"/>
      <c r="H14" s="1064"/>
      <c r="I14" s="1066"/>
      <c r="J14" s="1066"/>
      <c r="K14" s="1064"/>
      <c r="L14" s="1064"/>
      <c r="M14" s="1067"/>
      <c r="N14" s="5"/>
    </row>
    <row r="15" spans="1:14">
      <c r="A15" s="1036">
        <f>+A14+1</f>
        <v>2</v>
      </c>
      <c r="B15" s="1064"/>
      <c r="C15" s="1063"/>
      <c r="D15" s="1064"/>
      <c r="E15" s="1068"/>
      <c r="F15" s="1069"/>
      <c r="G15" s="1070"/>
      <c r="H15" s="1071"/>
      <c r="I15" s="1072"/>
      <c r="J15" s="1072"/>
      <c r="K15" s="1071"/>
      <c r="L15" s="1072"/>
      <c r="M15" s="1073"/>
      <c r="N15" s="5"/>
    </row>
    <row r="16" spans="1:14">
      <c r="A16" s="1036">
        <f t="shared" ref="A16:A28" si="0">+A15+1</f>
        <v>3</v>
      </c>
      <c r="B16" s="1362"/>
      <c r="C16" s="1363"/>
      <c r="D16" s="1365"/>
      <c r="E16" s="191"/>
      <c r="F16" s="1338"/>
      <c r="G16" s="192"/>
      <c r="H16" s="538"/>
      <c r="I16" s="188"/>
      <c r="J16" s="188"/>
      <c r="K16" s="188"/>
      <c r="L16" s="188"/>
      <c r="M16" s="1078"/>
      <c r="N16" s="5"/>
    </row>
    <row r="17" spans="1:14">
      <c r="A17" s="1036">
        <f t="shared" si="0"/>
        <v>4</v>
      </c>
      <c r="B17" s="1362"/>
      <c r="C17" s="1363"/>
      <c r="D17" s="1364"/>
      <c r="E17" s="191"/>
      <c r="F17" s="1338"/>
      <c r="G17" s="192"/>
      <c r="H17" s="538"/>
      <c r="I17" s="188"/>
      <c r="J17" s="188"/>
      <c r="K17" s="188"/>
      <c r="L17" s="188"/>
      <c r="M17" s="1078"/>
      <c r="N17" s="5"/>
    </row>
    <row r="18" spans="1:14">
      <c r="A18" s="1036">
        <f t="shared" si="0"/>
        <v>5</v>
      </c>
      <c r="B18" s="1064"/>
      <c r="C18" s="1063"/>
      <c r="D18" s="1064"/>
      <c r="E18" s="1074"/>
      <c r="F18" s="1069"/>
      <c r="G18" s="1075"/>
      <c r="H18" s="1076"/>
      <c r="I18" s="1077"/>
      <c r="J18" s="1077"/>
      <c r="K18" s="1076"/>
      <c r="L18" s="1076"/>
      <c r="M18" s="1078"/>
      <c r="N18" s="5"/>
    </row>
    <row r="19" spans="1:14">
      <c r="A19" s="1036">
        <f t="shared" si="0"/>
        <v>6</v>
      </c>
      <c r="B19" s="1064"/>
      <c r="C19" s="1063"/>
      <c r="D19" s="1064"/>
      <c r="E19" s="1074"/>
      <c r="F19" s="1069"/>
      <c r="G19" s="1075"/>
      <c r="H19" s="1076"/>
      <c r="I19" s="1077"/>
      <c r="J19" s="1077"/>
      <c r="K19" s="1076"/>
      <c r="L19" s="1076"/>
      <c r="M19" s="1078"/>
      <c r="N19" s="5"/>
    </row>
    <row r="20" spans="1:14" ht="15.75">
      <c r="A20" s="1036">
        <f t="shared" si="0"/>
        <v>7</v>
      </c>
      <c r="B20" s="1079" t="s">
        <v>47</v>
      </c>
      <c r="C20" s="1037"/>
      <c r="D20" s="1080"/>
      <c r="E20" s="1081">
        <v>0</v>
      </c>
      <c r="F20" s="1082"/>
      <c r="G20" s="1083"/>
      <c r="H20" s="1084"/>
      <c r="I20" s="1085"/>
      <c r="J20" s="1085"/>
      <c r="K20" s="1084"/>
      <c r="L20" s="1084"/>
      <c r="M20" s="1086"/>
      <c r="N20" s="5"/>
    </row>
    <row r="21" spans="1:14" ht="15.75">
      <c r="A21" s="1036">
        <f t="shared" si="0"/>
        <v>8</v>
      </c>
      <c r="B21" s="1062" t="s">
        <v>236</v>
      </c>
      <c r="C21" s="1037"/>
      <c r="D21" s="1080"/>
      <c r="E21" s="1037"/>
      <c r="F21" s="1082"/>
      <c r="G21" s="1083"/>
      <c r="H21" s="1084"/>
      <c r="I21" s="1085"/>
      <c r="J21" s="1085"/>
      <c r="K21" s="1084"/>
      <c r="L21" s="1084"/>
      <c r="M21" s="1086"/>
      <c r="N21" s="5"/>
    </row>
    <row r="22" spans="1:14">
      <c r="A22" s="1036">
        <f t="shared" si="0"/>
        <v>9</v>
      </c>
      <c r="B22" s="1362"/>
      <c r="C22" s="1363"/>
      <c r="D22" s="1364"/>
      <c r="E22" s="191"/>
      <c r="F22" s="1338"/>
      <c r="G22" s="192"/>
      <c r="H22" s="538"/>
      <c r="I22" s="188"/>
      <c r="J22" s="188"/>
      <c r="K22" s="188"/>
      <c r="L22" s="1077"/>
      <c r="M22" s="1078"/>
      <c r="N22" s="5"/>
    </row>
    <row r="23" spans="1:14">
      <c r="A23" s="1036">
        <f t="shared" si="0"/>
        <v>10</v>
      </c>
      <c r="B23" s="1362"/>
      <c r="C23" s="1363"/>
      <c r="D23" s="1364"/>
      <c r="E23" s="191"/>
      <c r="F23" s="1338"/>
      <c r="G23" s="192"/>
      <c r="H23" s="538"/>
      <c r="I23" s="188"/>
      <c r="J23" s="188"/>
      <c r="K23" s="188"/>
      <c r="L23" s="188"/>
      <c r="M23" s="1078"/>
      <c r="N23" s="5"/>
    </row>
    <row r="24" spans="1:14">
      <c r="A24" s="1036">
        <f t="shared" si="0"/>
        <v>11</v>
      </c>
      <c r="B24" s="1362"/>
      <c r="C24" s="1363"/>
      <c r="D24" s="1364"/>
      <c r="E24" s="191"/>
      <c r="F24" s="1338"/>
      <c r="G24" s="192"/>
      <c r="H24" s="538"/>
      <c r="I24" s="188"/>
      <c r="J24" s="188"/>
      <c r="K24" s="188"/>
      <c r="L24" s="188"/>
      <c r="M24" s="189"/>
      <c r="N24" s="5"/>
    </row>
    <row r="25" spans="1:14">
      <c r="A25" s="1036">
        <f t="shared" si="0"/>
        <v>12</v>
      </c>
      <c r="B25" s="1362" t="s">
        <v>3095</v>
      </c>
      <c r="C25" s="1363">
        <v>35892</v>
      </c>
      <c r="D25" s="1365">
        <v>46858</v>
      </c>
      <c r="E25" s="191">
        <v>34773000</v>
      </c>
      <c r="F25" s="1338">
        <v>6.5000000000000002E-2</v>
      </c>
      <c r="G25" s="1805">
        <v>4243588.84</v>
      </c>
      <c r="H25" s="538">
        <v>57069.71</v>
      </c>
      <c r="I25" s="188"/>
      <c r="J25" s="188">
        <v>-86230.88</v>
      </c>
      <c r="K25" s="1806">
        <v>8230.2300000000014</v>
      </c>
      <c r="L25" s="1806">
        <v>19435</v>
      </c>
      <c r="M25" s="1078"/>
      <c r="N25" s="5"/>
    </row>
    <row r="26" spans="1:14">
      <c r="A26" s="1036">
        <f t="shared" si="0"/>
        <v>13</v>
      </c>
      <c r="B26" s="1362" t="s">
        <v>2979</v>
      </c>
      <c r="C26" s="1363">
        <v>37343</v>
      </c>
      <c r="D26" s="1364">
        <v>48305</v>
      </c>
      <c r="E26" s="191">
        <v>124092000</v>
      </c>
      <c r="F26" s="1338">
        <v>7.3749999999999996E-2</v>
      </c>
      <c r="G26" s="1805">
        <v>15455904.859999999</v>
      </c>
      <c r="H26" s="538">
        <v>709431.83</v>
      </c>
      <c r="I26" s="188"/>
      <c r="J26" s="188">
        <v>-1001113.91</v>
      </c>
      <c r="K26" s="1806">
        <v>297811.08</v>
      </c>
      <c r="L26" s="1806">
        <v>86433</v>
      </c>
      <c r="M26" s="1078"/>
      <c r="N26" s="5"/>
    </row>
    <row r="27" spans="1:14">
      <c r="A27" s="1036">
        <f t="shared" si="0"/>
        <v>14</v>
      </c>
      <c r="B27" s="1362"/>
      <c r="C27" s="1363"/>
      <c r="D27" s="1365"/>
      <c r="E27" s="191"/>
      <c r="F27" s="1338"/>
      <c r="G27" s="192"/>
      <c r="H27" s="538"/>
      <c r="I27" s="188"/>
      <c r="J27" s="188"/>
      <c r="K27" s="188"/>
      <c r="L27" s="188"/>
      <c r="M27" s="1078"/>
      <c r="N27" s="5"/>
    </row>
    <row r="28" spans="1:14" ht="15.75">
      <c r="A28" s="1036">
        <f t="shared" si="0"/>
        <v>15</v>
      </c>
      <c r="B28" s="1079" t="s">
        <v>47</v>
      </c>
      <c r="C28" s="1037"/>
      <c r="D28" s="1080"/>
      <c r="E28" s="1081">
        <f>SUM(E23:E27)</f>
        <v>158865000</v>
      </c>
      <c r="F28" s="1082"/>
      <c r="G28" s="1083"/>
      <c r="H28" s="1084"/>
      <c r="I28" s="1085"/>
      <c r="J28" s="1085"/>
      <c r="K28" s="1084"/>
      <c r="L28" s="1084"/>
      <c r="M28" s="1086"/>
      <c r="N28" s="5"/>
    </row>
    <row r="29" spans="1:14">
      <c r="A29" s="1049"/>
      <c r="B29" s="1080"/>
      <c r="C29" s="1080"/>
      <c r="D29" s="1080"/>
      <c r="E29" s="1080"/>
      <c r="F29" s="1082"/>
      <c r="G29" s="1084"/>
      <c r="H29" s="1084"/>
      <c r="I29" s="1084"/>
      <c r="J29" s="1084"/>
      <c r="K29" s="1084"/>
      <c r="L29" s="1084"/>
      <c r="M29" s="1086"/>
      <c r="N29" s="5"/>
    </row>
    <row r="30" spans="1:14" ht="15.75">
      <c r="A30" s="1036">
        <f>+A28+1</f>
        <v>16</v>
      </c>
      <c r="B30" s="1062" t="s">
        <v>237</v>
      </c>
      <c r="C30" s="1063"/>
      <c r="D30" s="1064"/>
      <c r="E30" s="1063"/>
      <c r="F30" s="1064"/>
      <c r="G30" s="1075"/>
      <c r="H30" s="1076"/>
      <c r="I30" s="1077"/>
      <c r="J30" s="1077"/>
      <c r="K30" s="1074"/>
      <c r="L30" s="1076"/>
      <c r="M30" s="1078"/>
      <c r="N30" s="5"/>
    </row>
    <row r="31" spans="1:14">
      <c r="A31" s="1036">
        <f>+A30+1</f>
        <v>17</v>
      </c>
      <c r="B31" s="1064"/>
      <c r="C31" s="1063"/>
      <c r="D31" s="1064"/>
      <c r="E31" s="1068"/>
      <c r="F31" s="1064"/>
      <c r="G31" s="1075"/>
      <c r="H31" s="1076"/>
      <c r="I31" s="1077"/>
      <c r="J31" s="1077"/>
      <c r="K31" s="1074"/>
      <c r="L31" s="1076"/>
      <c r="M31" s="1078"/>
      <c r="N31" s="5"/>
    </row>
    <row r="32" spans="1:14">
      <c r="A32" s="1036">
        <f t="shared" ref="A32:A39" si="1">+A31+1</f>
        <v>18</v>
      </c>
      <c r="B32" s="1064"/>
      <c r="C32" s="1063"/>
      <c r="D32" s="1064"/>
      <c r="E32" s="1074"/>
      <c r="F32" s="1064"/>
      <c r="G32" s="1075"/>
      <c r="H32" s="1076"/>
      <c r="I32" s="1077"/>
      <c r="J32" s="1077"/>
      <c r="K32" s="1074"/>
      <c r="L32" s="1076"/>
      <c r="M32" s="1078"/>
      <c r="N32" s="5"/>
    </row>
    <row r="33" spans="1:14" ht="15.75">
      <c r="A33" s="1036">
        <f t="shared" si="1"/>
        <v>19</v>
      </c>
      <c r="B33" s="1079" t="s">
        <v>47</v>
      </c>
      <c r="C33" s="1037"/>
      <c r="D33" s="1080"/>
      <c r="E33" s="1081">
        <v>0</v>
      </c>
      <c r="F33" s="1082"/>
      <c r="G33" s="1083"/>
      <c r="H33" s="1084"/>
      <c r="I33" s="1085"/>
      <c r="J33" s="1085"/>
      <c r="K33" s="1084"/>
      <c r="L33" s="1084"/>
      <c r="M33" s="1086"/>
      <c r="N33" s="5"/>
    </row>
    <row r="34" spans="1:14">
      <c r="A34" s="1036">
        <f t="shared" si="1"/>
        <v>20</v>
      </c>
      <c r="B34" s="1080"/>
      <c r="C34" s="1037"/>
      <c r="D34" s="1080"/>
      <c r="E34" s="1037"/>
      <c r="F34" s="1080"/>
      <c r="G34" s="1083"/>
      <c r="H34" s="1084"/>
      <c r="I34" s="1085"/>
      <c r="J34" s="1085"/>
      <c r="K34" s="1088"/>
      <c r="L34" s="1084"/>
      <c r="M34" s="1086"/>
      <c r="N34" s="5"/>
    </row>
    <row r="35" spans="1:14" ht="15.75">
      <c r="A35" s="1036">
        <f t="shared" si="1"/>
        <v>21</v>
      </c>
      <c r="B35" s="1062" t="s">
        <v>238</v>
      </c>
      <c r="C35" s="1063"/>
      <c r="D35" s="1064"/>
      <c r="E35" s="1063"/>
      <c r="F35" s="1064"/>
      <c r="G35" s="1075"/>
      <c r="H35" s="1076"/>
      <c r="I35" s="1077"/>
      <c r="J35" s="1077"/>
      <c r="K35" s="1074"/>
      <c r="L35" s="1076"/>
      <c r="M35" s="1078"/>
      <c r="N35" s="5"/>
    </row>
    <row r="36" spans="1:14">
      <c r="A36" s="1036">
        <f t="shared" si="1"/>
        <v>22</v>
      </c>
      <c r="B36" s="1064"/>
      <c r="C36" s="1063"/>
      <c r="D36" s="1064"/>
      <c r="E36" s="1068"/>
      <c r="F36" s="1064"/>
      <c r="G36" s="1075"/>
      <c r="H36" s="1076"/>
      <c r="I36" s="1077"/>
      <c r="J36" s="1077"/>
      <c r="K36" s="1074"/>
      <c r="L36" s="1076"/>
      <c r="M36" s="1078"/>
      <c r="N36" s="5"/>
    </row>
    <row r="37" spans="1:14">
      <c r="A37" s="1036">
        <f t="shared" si="1"/>
        <v>23</v>
      </c>
      <c r="B37" s="1064"/>
      <c r="C37" s="1063"/>
      <c r="D37" s="1064"/>
      <c r="E37" s="1074"/>
      <c r="F37" s="1064"/>
      <c r="G37" s="1075"/>
      <c r="H37" s="1076"/>
      <c r="I37" s="1077"/>
      <c r="J37" s="1077"/>
      <c r="K37" s="1074"/>
      <c r="L37" s="1076"/>
      <c r="M37" s="1078"/>
      <c r="N37" s="5"/>
    </row>
    <row r="38" spans="1:14">
      <c r="A38" s="1036">
        <f t="shared" si="1"/>
        <v>24</v>
      </c>
      <c r="B38" s="1064"/>
      <c r="C38" s="1063"/>
      <c r="D38" s="1064"/>
      <c r="E38" s="1074"/>
      <c r="F38" s="1064"/>
      <c r="G38" s="1075"/>
      <c r="H38" s="1076"/>
      <c r="I38" s="1077"/>
      <c r="J38" s="1077"/>
      <c r="K38" s="1074"/>
      <c r="L38" s="1076"/>
      <c r="M38" s="1078"/>
      <c r="N38" s="5"/>
    </row>
    <row r="39" spans="1:14" ht="15.75">
      <c r="A39" s="1036">
        <f t="shared" si="1"/>
        <v>25</v>
      </c>
      <c r="B39" s="1079" t="s">
        <v>47</v>
      </c>
      <c r="C39" s="1037"/>
      <c r="D39" s="1080"/>
      <c r="E39" s="1081">
        <v>0</v>
      </c>
      <c r="F39" s="1082"/>
      <c r="G39" s="1083"/>
      <c r="H39" s="1084"/>
      <c r="I39" s="1085"/>
      <c r="J39" s="1085"/>
      <c r="K39" s="1084"/>
      <c r="L39" s="1084"/>
      <c r="M39" s="1086"/>
      <c r="N39" s="5"/>
    </row>
    <row r="40" spans="1:14">
      <c r="A40" s="1036"/>
      <c r="B40" s="1080"/>
      <c r="C40" s="1037"/>
      <c r="D40" s="1080"/>
      <c r="E40" s="1037"/>
      <c r="F40" s="1080"/>
      <c r="G40" s="1083"/>
      <c r="H40" s="1084"/>
      <c r="I40" s="1085"/>
      <c r="J40" s="1085"/>
      <c r="K40" s="1088"/>
      <c r="L40" s="1084"/>
      <c r="M40" s="1086"/>
      <c r="N40" s="5"/>
    </row>
    <row r="41" spans="1:14" ht="16.5" thickBot="1">
      <c r="A41" s="1087">
        <f>+A39+1</f>
        <v>26</v>
      </c>
      <c r="B41" s="1089" t="s">
        <v>2599</v>
      </c>
      <c r="C41" s="1090"/>
      <c r="D41" s="1091"/>
      <c r="E41" s="1092">
        <f>+E39+E33+E28</f>
        <v>158865000</v>
      </c>
      <c r="F41" s="1093"/>
      <c r="G41" s="1094">
        <f>SUM(G22:G40)</f>
        <v>19699493.699999999</v>
      </c>
      <c r="H41" s="1094">
        <f>SUM(H23:H40)</f>
        <v>766501.53999999992</v>
      </c>
      <c r="I41" s="1094">
        <f>SUM(I23:I40)</f>
        <v>0</v>
      </c>
      <c r="J41" s="1094">
        <f>SUM(J22:J40)</f>
        <v>-1087344.79</v>
      </c>
      <c r="K41" s="1094">
        <f>SUM(K22:K40)</f>
        <v>306041.31</v>
      </c>
      <c r="L41" s="1094">
        <f>SUM(L22:L40)</f>
        <v>105868</v>
      </c>
      <c r="M41" s="1094">
        <f>SUM(M23:M40)</f>
        <v>0</v>
      </c>
      <c r="N41" s="5"/>
    </row>
    <row r="42" spans="1:14">
      <c r="G42">
        <v>48</v>
      </c>
      <c r="H42" s="130"/>
      <c r="J42" s="130"/>
      <c r="K42" s="130"/>
      <c r="N42" s="5"/>
    </row>
    <row r="43" spans="1:14" ht="15.75">
      <c r="A43" s="1095"/>
      <c r="B43" s="1096"/>
      <c r="C43" s="1095"/>
      <c r="D43" s="1095"/>
      <c r="E43" s="1791" t="s">
        <v>3248</v>
      </c>
      <c r="F43" s="1098"/>
      <c r="G43" s="1791" t="s">
        <v>3248</v>
      </c>
      <c r="H43" s="1791" t="s">
        <v>3248</v>
      </c>
      <c r="I43" s="1791" t="s">
        <v>3248</v>
      </c>
      <c r="J43" s="1791" t="s">
        <v>3248</v>
      </c>
      <c r="K43" s="1791" t="s">
        <v>3248</v>
      </c>
      <c r="L43" s="1791" t="s">
        <v>3248</v>
      </c>
      <c r="M43" s="1097"/>
      <c r="N43" s="5"/>
    </row>
    <row r="44" spans="1:14">
      <c r="A44" s="1099"/>
      <c r="B44" s="1100"/>
      <c r="C44" s="1101"/>
      <c r="D44" s="1102"/>
      <c r="E44" s="1100"/>
      <c r="F44" s="1100"/>
      <c r="G44" s="1366"/>
      <c r="H44" s="1101"/>
      <c r="I44" s="1100"/>
      <c r="J44" s="1101"/>
      <c r="K44" s="1100"/>
      <c r="L44" s="1103"/>
      <c r="M44" s="1097"/>
      <c r="N44" s="5"/>
    </row>
    <row r="45" spans="1:14">
      <c r="A45" s="1104" t="s">
        <v>36</v>
      </c>
      <c r="B45" s="1014"/>
      <c r="C45" s="1105"/>
      <c r="D45" s="1106"/>
      <c r="E45" s="1016" t="s">
        <v>1036</v>
      </c>
      <c r="F45" s="1016"/>
      <c r="G45" s="1016"/>
      <c r="H45" s="1107"/>
      <c r="I45" s="1016" t="s">
        <v>1037</v>
      </c>
      <c r="J45" s="1107"/>
      <c r="K45" s="1016" t="s">
        <v>1038</v>
      </c>
      <c r="L45" s="1017"/>
      <c r="M45" s="1097"/>
      <c r="N45" s="5"/>
    </row>
    <row r="46" spans="1:14">
      <c r="A46" s="1104" t="s">
        <v>48</v>
      </c>
      <c r="B46" s="1014"/>
      <c r="C46" s="1106"/>
      <c r="D46" s="1106"/>
      <c r="E46" s="1102" t="s">
        <v>554</v>
      </c>
      <c r="F46" s="1102" t="s">
        <v>2600</v>
      </c>
      <c r="G46" s="1101"/>
      <c r="H46" s="1102" t="s">
        <v>1039</v>
      </c>
      <c r="I46" s="1101"/>
      <c r="J46" s="1102" t="s">
        <v>1428</v>
      </c>
      <c r="K46" s="1101"/>
      <c r="L46" s="1103"/>
      <c r="M46" s="1097"/>
      <c r="N46" s="5"/>
    </row>
    <row r="47" spans="1:14">
      <c r="A47" s="1108"/>
      <c r="B47" s="1014"/>
      <c r="C47" s="1106"/>
      <c r="D47" s="1106"/>
      <c r="E47" s="1106" t="s">
        <v>239</v>
      </c>
      <c r="F47" s="1106" t="s">
        <v>2601</v>
      </c>
      <c r="G47" s="1105"/>
      <c r="H47" s="1106" t="s">
        <v>1040</v>
      </c>
      <c r="I47" s="1105"/>
      <c r="J47" s="1106" t="s">
        <v>1041</v>
      </c>
      <c r="K47" s="1105"/>
      <c r="L47" s="1027"/>
      <c r="M47" s="1097"/>
      <c r="N47" s="5"/>
    </row>
    <row r="48" spans="1:14">
      <c r="A48" s="1108"/>
      <c r="B48" s="1014"/>
      <c r="C48" s="1105"/>
      <c r="D48" s="1106"/>
      <c r="E48" s="1106" t="s">
        <v>1042</v>
      </c>
      <c r="F48" s="1106" t="s">
        <v>2602</v>
      </c>
      <c r="G48" s="1106" t="s">
        <v>1731</v>
      </c>
      <c r="H48" s="1106" t="s">
        <v>1043</v>
      </c>
      <c r="I48" s="1106" t="s">
        <v>240</v>
      </c>
      <c r="J48" s="1106" t="s">
        <v>1044</v>
      </c>
      <c r="K48" s="1106" t="s">
        <v>284</v>
      </c>
      <c r="L48" s="1109" t="s">
        <v>1045</v>
      </c>
      <c r="M48" s="1097"/>
      <c r="N48" s="5"/>
    </row>
    <row r="49" spans="1:14">
      <c r="A49" s="1108"/>
      <c r="B49" s="1014"/>
      <c r="C49" s="1105"/>
      <c r="D49" s="1106"/>
      <c r="E49" s="1106"/>
      <c r="F49" s="1106" t="s">
        <v>2603</v>
      </c>
      <c r="G49" s="1106"/>
      <c r="H49" s="1106"/>
      <c r="I49" s="1106"/>
      <c r="J49" s="1106"/>
      <c r="K49" s="1106"/>
      <c r="L49" s="1109"/>
      <c r="M49" s="1097"/>
      <c r="N49" s="5"/>
    </row>
    <row r="50" spans="1:14">
      <c r="A50" s="1099"/>
      <c r="B50" s="1100"/>
      <c r="C50" s="1101"/>
      <c r="D50" s="1101"/>
      <c r="E50" s="1101"/>
      <c r="F50" s="1101"/>
      <c r="G50" s="1101"/>
      <c r="H50" s="1101"/>
      <c r="I50" s="1101"/>
      <c r="J50" s="1101"/>
      <c r="K50" s="1101"/>
      <c r="L50" s="1103"/>
      <c r="M50" s="1097"/>
      <c r="N50" s="5"/>
    </row>
    <row r="51" spans="1:14">
      <c r="A51" s="1108">
        <f>+A41+1</f>
        <v>27</v>
      </c>
      <c r="B51" s="1110" t="s">
        <v>1046</v>
      </c>
      <c r="C51" s="1111"/>
      <c r="D51" s="1105"/>
      <c r="E51" s="1105"/>
      <c r="F51" s="1105"/>
      <c r="G51" s="1105"/>
      <c r="H51" s="1105"/>
      <c r="I51" s="1105"/>
      <c r="J51" s="1105"/>
      <c r="K51" s="1105"/>
      <c r="L51" s="1027"/>
      <c r="M51" s="1097"/>
      <c r="N51" s="5"/>
    </row>
    <row r="52" spans="1:14">
      <c r="A52" s="1108"/>
      <c r="B52" s="1014"/>
      <c r="C52" s="1111"/>
      <c r="D52" s="1105"/>
      <c r="E52" s="464">
        <v>1</v>
      </c>
      <c r="F52" s="322" t="s">
        <v>2903</v>
      </c>
      <c r="G52" s="1293">
        <f>-'[1]BS v PSC Annual'!$D$105</f>
        <v>1000010</v>
      </c>
      <c r="H52" s="1293">
        <f>-'[1]BS v PSC Annual'!$D$107</f>
        <v>9096695392.9799976</v>
      </c>
      <c r="I52" s="1112"/>
      <c r="J52" s="1105"/>
      <c r="K52" s="1105"/>
      <c r="L52" s="1027"/>
      <c r="M52" s="1097"/>
      <c r="N52" s="5"/>
    </row>
    <row r="53" spans="1:14">
      <c r="A53" s="1113">
        <f>+A51+1</f>
        <v>28</v>
      </c>
      <c r="B53" s="1014"/>
      <c r="C53" s="1111"/>
      <c r="D53" s="1114"/>
      <c r="E53" s="1114"/>
      <c r="F53" s="1111"/>
      <c r="G53" s="1115"/>
      <c r="H53" s="1115"/>
      <c r="I53" s="1114"/>
      <c r="J53" s="1115"/>
      <c r="K53" s="1115"/>
      <c r="L53" s="1116"/>
      <c r="M53" s="1097"/>
      <c r="N53" s="5"/>
    </row>
    <row r="54" spans="1:14">
      <c r="A54" s="1113">
        <f>+A53+1</f>
        <v>29</v>
      </c>
      <c r="B54" s="1014"/>
      <c r="C54" s="1111"/>
      <c r="D54" s="1114"/>
      <c r="E54" s="1114"/>
      <c r="F54" s="1111"/>
      <c r="G54" s="1114"/>
      <c r="H54" s="1114"/>
      <c r="I54" s="1114"/>
      <c r="J54" s="1114"/>
      <c r="K54" s="1114"/>
      <c r="L54" s="1117"/>
      <c r="M54" s="1097"/>
      <c r="N54" s="5"/>
    </row>
    <row r="55" spans="1:14">
      <c r="A55" s="1113">
        <f>+A54+1</f>
        <v>30</v>
      </c>
      <c r="B55" s="1014"/>
      <c r="C55" s="1111"/>
      <c r="D55" s="1114"/>
      <c r="E55" s="1114"/>
      <c r="F55" s="1111"/>
      <c r="G55" s="1114"/>
      <c r="H55" s="1114"/>
      <c r="I55" s="1114"/>
      <c r="J55" s="1114"/>
      <c r="K55" s="1114"/>
      <c r="L55" s="1117"/>
      <c r="M55" s="1097"/>
      <c r="N55" s="5"/>
    </row>
    <row r="56" spans="1:14">
      <c r="A56" s="1113">
        <f>+A55+1</f>
        <v>31</v>
      </c>
      <c r="B56" s="1014"/>
      <c r="C56" s="1118" t="s">
        <v>1047</v>
      </c>
      <c r="D56" s="1119"/>
      <c r="E56" s="1119">
        <v>0</v>
      </c>
      <c r="F56" s="1120"/>
      <c r="G56" s="1294">
        <f>SUM(G52:G55)</f>
        <v>1000010</v>
      </c>
      <c r="H56" s="1294">
        <f>SUM(H52:H55)</f>
        <v>9096695392.9799976</v>
      </c>
      <c r="I56" s="1119">
        <v>0</v>
      </c>
      <c r="J56" s="1121">
        <v>0</v>
      </c>
      <c r="K56" s="1121">
        <v>0</v>
      </c>
      <c r="L56" s="1122">
        <v>0</v>
      </c>
      <c r="M56" s="1097"/>
      <c r="N56" s="5"/>
    </row>
    <row r="57" spans="1:14">
      <c r="A57" s="1123"/>
      <c r="B57" s="1100"/>
      <c r="C57" s="1101"/>
      <c r="D57" s="1101"/>
      <c r="E57" s="1101"/>
      <c r="F57" s="1105"/>
      <c r="G57" s="1101"/>
      <c r="H57" s="1101"/>
      <c r="I57" s="1101"/>
      <c r="J57" s="1101"/>
      <c r="K57" s="1101"/>
      <c r="L57" s="1103"/>
      <c r="M57" s="1097"/>
      <c r="N57" s="5"/>
    </row>
    <row r="58" spans="1:14">
      <c r="A58" s="1113">
        <f>+A56+1</f>
        <v>32</v>
      </c>
      <c r="B58" s="1110" t="s">
        <v>1048</v>
      </c>
      <c r="C58" s="1124"/>
      <c r="D58" s="1105"/>
      <c r="E58" s="1105"/>
      <c r="F58" s="1105"/>
      <c r="G58" s="1105"/>
      <c r="H58" s="1105"/>
      <c r="I58" s="1105"/>
      <c r="J58" s="1105"/>
      <c r="K58" s="1105"/>
      <c r="L58" s="1027"/>
      <c r="M58" s="1125"/>
      <c r="N58" s="5"/>
    </row>
    <row r="59" spans="1:14">
      <c r="A59" s="1113"/>
      <c r="B59" s="1014"/>
      <c r="C59" s="1105"/>
      <c r="D59" s="1105"/>
      <c r="E59" s="1112"/>
      <c r="F59" s="1105"/>
      <c r="G59" s="1105"/>
      <c r="H59" s="1105"/>
      <c r="I59" s="1112"/>
      <c r="J59" s="1105"/>
      <c r="K59" s="1105"/>
      <c r="L59" s="1027"/>
      <c r="M59" s="1097"/>
      <c r="N59" s="5"/>
    </row>
    <row r="60" spans="1:14">
      <c r="A60" s="1113">
        <f>+A58+1</f>
        <v>33</v>
      </c>
      <c r="B60" s="1014"/>
      <c r="C60" s="1111"/>
      <c r="D60" s="1114"/>
      <c r="E60" s="1114"/>
      <c r="F60" s="1115"/>
      <c r="G60" s="1115"/>
      <c r="H60" s="1115"/>
      <c r="I60" s="1114"/>
      <c r="J60" s="1115"/>
      <c r="K60" s="1115"/>
      <c r="L60" s="1116"/>
      <c r="M60" s="1097"/>
      <c r="N60" s="5"/>
    </row>
    <row r="61" spans="1:14">
      <c r="A61" s="1113">
        <f>+A60+1</f>
        <v>34</v>
      </c>
      <c r="B61" s="1014"/>
      <c r="C61" s="1111"/>
      <c r="D61" s="1114"/>
      <c r="E61" s="1114"/>
      <c r="F61" s="1114"/>
      <c r="G61" s="1114"/>
      <c r="H61" s="1114"/>
      <c r="I61" s="1114"/>
      <c r="J61" s="1114"/>
      <c r="K61" s="1114"/>
      <c r="L61" s="1117"/>
      <c r="M61" s="1097"/>
      <c r="N61" s="5"/>
    </row>
    <row r="62" spans="1:14">
      <c r="A62" s="1113">
        <f>+A61+1</f>
        <v>35</v>
      </c>
      <c r="B62" s="1014"/>
      <c r="C62" s="1111"/>
      <c r="D62" s="1114"/>
      <c r="E62" s="1114"/>
      <c r="F62" s="1114"/>
      <c r="G62" s="1114"/>
      <c r="H62" s="1114"/>
      <c r="I62" s="1114"/>
      <c r="J62" s="1114"/>
      <c r="K62" s="1114"/>
      <c r="L62" s="1117"/>
      <c r="M62" s="1097"/>
      <c r="N62" s="5"/>
    </row>
    <row r="63" spans="1:14" ht="15.75" thickBot="1">
      <c r="A63" s="1126">
        <f>+A62+1</f>
        <v>36</v>
      </c>
      <c r="B63" s="1127"/>
      <c r="C63" s="1128" t="s">
        <v>1049</v>
      </c>
      <c r="D63" s="1129"/>
      <c r="E63" s="1129">
        <v>0</v>
      </c>
      <c r="F63" s="1129"/>
      <c r="G63" s="1130">
        <v>0</v>
      </c>
      <c r="H63" s="1130">
        <v>0</v>
      </c>
      <c r="I63" s="1129">
        <v>0</v>
      </c>
      <c r="J63" s="1130">
        <v>0</v>
      </c>
      <c r="K63" s="1129">
        <v>0</v>
      </c>
      <c r="L63" s="1129">
        <v>0</v>
      </c>
      <c r="M63" s="1097"/>
      <c r="N63" s="5"/>
    </row>
    <row r="64" spans="1:14">
      <c r="A64" s="1131"/>
      <c r="B64" s="1080"/>
      <c r="C64" s="1037"/>
      <c r="D64" s="1080"/>
      <c r="E64" s="1037"/>
      <c r="F64" s="1095"/>
      <c r="G64" s="1125"/>
      <c r="H64" s="1125"/>
      <c r="I64" s="1125"/>
      <c r="J64" s="1125"/>
      <c r="K64" s="1125"/>
      <c r="L64" s="1116"/>
      <c r="M64" s="1097"/>
      <c r="N64" s="5"/>
    </row>
    <row r="65" spans="1:31" ht="16.5" thickBot="1">
      <c r="A65" s="1132">
        <f>+A63+1</f>
        <v>37</v>
      </c>
      <c r="B65" s="1089" t="s">
        <v>2604</v>
      </c>
      <c r="C65" s="1090"/>
      <c r="D65" s="1091"/>
      <c r="E65" s="1129">
        <f>+E41+Sch.11!E114</f>
        <v>-2343874594.6999989</v>
      </c>
      <c r="F65" s="1092"/>
      <c r="G65" s="1092"/>
      <c r="H65" s="1092"/>
      <c r="I65" s="1092"/>
      <c r="J65" s="1092"/>
      <c r="K65" s="1092"/>
      <c r="L65" s="1133"/>
      <c r="M65" s="1097"/>
      <c r="N65" s="5"/>
    </row>
    <row r="66" spans="1:31">
      <c r="G66">
        <v>49</v>
      </c>
      <c r="M66" s="1097"/>
      <c r="N66" s="5"/>
    </row>
    <row r="67" spans="1:31" s="1280" customFormat="1">
      <c r="A67" s="1462"/>
      <c r="B67" s="1462"/>
      <c r="C67" s="1462"/>
      <c r="D67" s="1462"/>
      <c r="E67" s="1462"/>
      <c r="F67" s="1462"/>
      <c r="G67" s="1462"/>
      <c r="H67" s="1462"/>
      <c r="I67" s="1462"/>
      <c r="J67" s="1462"/>
      <c r="K67" s="1462"/>
      <c r="L67" s="1462"/>
      <c r="M67" s="1462"/>
      <c r="N67" s="1462"/>
      <c r="O67" s="1462"/>
      <c r="P67" s="1462"/>
      <c r="Q67" s="1462"/>
      <c r="R67" s="1462"/>
      <c r="S67" s="1462"/>
      <c r="T67" s="1462"/>
      <c r="U67" s="1462"/>
      <c r="V67" s="1462"/>
      <c r="W67" s="1462"/>
      <c r="X67" s="1462"/>
      <c r="Y67" s="1462"/>
      <c r="Z67" s="1462"/>
      <c r="AA67" s="1462"/>
      <c r="AB67" s="1462"/>
      <c r="AC67" s="1462"/>
      <c r="AD67" s="1462"/>
      <c r="AE67" s="1462"/>
    </row>
    <row r="68" spans="1:31" s="1280" customFormat="1">
      <c r="A68" s="1462"/>
      <c r="B68" s="1462"/>
      <c r="C68" s="1462"/>
      <c r="D68" s="1462"/>
      <c r="E68" s="1488"/>
      <c r="F68" s="1488"/>
      <c r="G68" s="1462"/>
      <c r="H68" s="1462"/>
      <c r="I68" s="1462"/>
      <c r="J68" s="1462"/>
      <c r="K68" s="1462"/>
      <c r="L68" s="1462"/>
      <c r="M68" s="1462"/>
      <c r="N68" s="1462"/>
      <c r="O68" s="1462"/>
      <c r="P68" s="1462"/>
      <c r="Q68" s="1462"/>
      <c r="R68" s="1462"/>
      <c r="S68" s="1462"/>
      <c r="T68" s="1462"/>
      <c r="U68" s="1462"/>
      <c r="V68" s="1462"/>
      <c r="W68" s="1462"/>
      <c r="X68" s="1462"/>
      <c r="Y68" s="1462"/>
      <c r="Z68" s="1462"/>
      <c r="AA68" s="1462"/>
      <c r="AB68" s="1462"/>
      <c r="AC68" s="1462"/>
      <c r="AD68" s="1462"/>
      <c r="AE68" s="1462"/>
    </row>
    <row r="69" spans="1:31" s="1280" customFormat="1" ht="18.75">
      <c r="A69" s="1462"/>
      <c r="B69" s="1488"/>
      <c r="C69" s="1462"/>
      <c r="D69" s="1462"/>
      <c r="E69" s="1462"/>
      <c r="F69" s="1462"/>
      <c r="G69" s="1462"/>
      <c r="H69" s="1462"/>
      <c r="I69" s="1462"/>
      <c r="J69" s="1520"/>
      <c r="K69" s="1462"/>
      <c r="L69" s="1462"/>
      <c r="M69" s="1462"/>
      <c r="N69" s="1462"/>
      <c r="O69" s="1462"/>
      <c r="P69" s="1462"/>
      <c r="Q69" s="1462"/>
      <c r="R69" s="1462"/>
      <c r="S69" s="1462"/>
      <c r="T69" s="1462"/>
      <c r="U69" s="1462"/>
      <c r="V69" s="1462"/>
      <c r="W69" s="1462"/>
      <c r="X69" s="1462"/>
      <c r="Y69" s="1462"/>
      <c r="Z69" s="1462"/>
      <c r="AA69" s="1462"/>
      <c r="AB69" s="1462"/>
      <c r="AC69" s="1462"/>
      <c r="AD69" s="1462"/>
      <c r="AE69" s="1462"/>
    </row>
    <row r="70" spans="1:31" s="1280" customFormat="1">
      <c r="A70" s="1462"/>
      <c r="B70" s="1462"/>
      <c r="C70" s="1462"/>
      <c r="D70" s="1462"/>
      <c r="E70" s="1462"/>
      <c r="F70" s="1462"/>
      <c r="G70" s="1462"/>
      <c r="H70" s="1147"/>
      <c r="I70" s="1147"/>
      <c r="J70" s="1694"/>
      <c r="K70" s="1694"/>
      <c r="L70" s="1623"/>
      <c r="M70" s="1462"/>
      <c r="N70" s="1462"/>
      <c r="O70" s="1462"/>
      <c r="P70" s="1462"/>
      <c r="Q70" s="1462"/>
      <c r="R70" s="1462"/>
      <c r="S70" s="1462"/>
      <c r="T70" s="1462"/>
      <c r="U70" s="1462"/>
      <c r="V70" s="1462"/>
      <c r="W70" s="1462"/>
      <c r="X70" s="1462"/>
      <c r="Y70" s="1462"/>
      <c r="Z70" s="1462"/>
      <c r="AA70" s="1462"/>
      <c r="AB70" s="1462"/>
      <c r="AC70" s="1462"/>
      <c r="AD70" s="1462"/>
      <c r="AE70" s="1462"/>
    </row>
    <row r="71" spans="1:31" s="1280" customFormat="1">
      <c r="A71" s="1462"/>
      <c r="B71" s="1462"/>
      <c r="C71" s="1462"/>
      <c r="D71" s="1462"/>
      <c r="E71" s="1462"/>
      <c r="F71" s="1462"/>
      <c r="G71" s="1462"/>
      <c r="H71" s="1147"/>
      <c r="I71" s="1147"/>
      <c r="J71" s="1694"/>
      <c r="K71" s="1694"/>
      <c r="L71" s="1623"/>
      <c r="M71" s="1462"/>
      <c r="N71" s="1462"/>
      <c r="O71" s="1462"/>
      <c r="P71" s="1462"/>
      <c r="Q71" s="1462"/>
      <c r="R71" s="1462"/>
      <c r="S71" s="1462"/>
      <c r="T71" s="1462"/>
      <c r="U71" s="1462"/>
      <c r="V71" s="1462"/>
      <c r="W71" s="1462"/>
      <c r="X71" s="1462"/>
      <c r="Y71" s="1462"/>
      <c r="Z71" s="1462"/>
      <c r="AA71" s="1462"/>
      <c r="AB71" s="1462"/>
      <c r="AC71" s="1462"/>
      <c r="AD71" s="1462"/>
      <c r="AE71" s="1462"/>
    </row>
    <row r="72" spans="1:31" s="1280" customFormat="1" ht="18">
      <c r="A72" s="1462"/>
      <c r="B72" s="1462"/>
      <c r="C72" s="1462"/>
      <c r="D72" s="1462"/>
      <c r="E72" s="1462"/>
      <c r="F72" s="1462"/>
      <c r="G72" s="1462"/>
      <c r="H72" s="1171"/>
      <c r="I72" s="1160"/>
      <c r="J72" s="1160"/>
      <c r="K72" s="1160"/>
      <c r="L72" s="1623"/>
      <c r="M72" s="1462"/>
      <c r="N72" s="1462"/>
      <c r="O72" s="1462"/>
      <c r="P72" s="1462"/>
      <c r="Q72" s="1462"/>
      <c r="R72" s="1462"/>
      <c r="S72" s="1462"/>
      <c r="T72" s="1462"/>
      <c r="U72" s="1462"/>
      <c r="V72" s="1462"/>
      <c r="W72" s="1462"/>
      <c r="X72" s="1462"/>
      <c r="Y72" s="1462"/>
      <c r="Z72" s="1462"/>
      <c r="AA72" s="1462"/>
      <c r="AB72" s="1462"/>
      <c r="AC72" s="1462"/>
      <c r="AD72" s="1462"/>
      <c r="AE72" s="1462"/>
    </row>
    <row r="73" spans="1:31" s="1280" customFormat="1" ht="18">
      <c r="A73" s="1462"/>
      <c r="B73" s="1462"/>
      <c r="C73" s="1462"/>
      <c r="D73" s="1462"/>
      <c r="E73" s="1462"/>
      <c r="F73" s="1462"/>
      <c r="G73" s="1462"/>
      <c r="H73" s="1171"/>
      <c r="I73" s="1171"/>
      <c r="J73" s="1171"/>
      <c r="K73" s="1171"/>
      <c r="L73" s="1623"/>
      <c r="M73" s="1462"/>
      <c r="N73" s="1462"/>
      <c r="O73" s="1462"/>
      <c r="P73" s="1462"/>
      <c r="Q73" s="1462"/>
      <c r="R73" s="1462"/>
      <c r="S73" s="1462"/>
      <c r="T73" s="1462"/>
      <c r="U73" s="1462"/>
      <c r="V73" s="1462"/>
      <c r="W73" s="1462"/>
      <c r="X73" s="1462"/>
      <c r="Y73" s="1462"/>
      <c r="Z73" s="1462"/>
      <c r="AA73" s="1462"/>
      <c r="AB73" s="1462"/>
      <c r="AC73" s="1462"/>
      <c r="AD73" s="1462"/>
      <c r="AE73" s="1462"/>
    </row>
    <row r="74" spans="1:31" s="1280" customFormat="1">
      <c r="A74" s="1462"/>
      <c r="B74" s="1462"/>
      <c r="C74" s="1462"/>
      <c r="D74" s="1462"/>
      <c r="E74" s="1462"/>
      <c r="F74" s="1462"/>
      <c r="G74" s="1462"/>
      <c r="H74" s="1147"/>
      <c r="I74" s="1147"/>
      <c r="J74" s="1694"/>
      <c r="K74" s="1694"/>
      <c r="L74" s="1623"/>
      <c r="M74" s="1462"/>
      <c r="N74" s="1462"/>
      <c r="O74" s="1462"/>
      <c r="P74" s="1462"/>
      <c r="Q74" s="1462"/>
      <c r="R74" s="1462"/>
      <c r="S74" s="1462"/>
      <c r="T74" s="1462"/>
      <c r="U74" s="1462"/>
      <c r="V74" s="1462"/>
      <c r="W74" s="1462"/>
      <c r="X74" s="1462"/>
      <c r="Y74" s="1462"/>
      <c r="Z74" s="1462"/>
      <c r="AA74" s="1462"/>
      <c r="AB74" s="1462"/>
      <c r="AC74" s="1462"/>
      <c r="AD74" s="1462"/>
      <c r="AE74" s="1462"/>
    </row>
    <row r="75" spans="1:31" s="1280" customFormat="1" ht="18">
      <c r="A75" s="1462"/>
      <c r="B75" s="1462"/>
      <c r="C75" s="1462"/>
      <c r="D75" s="1462"/>
      <c r="E75" s="1462"/>
      <c r="F75" s="1462"/>
      <c r="G75" s="1462"/>
      <c r="H75" s="1459"/>
      <c r="I75" s="1460"/>
      <c r="J75" s="1459"/>
      <c r="K75" s="1182"/>
      <c r="L75" s="1623"/>
      <c r="M75" s="1623"/>
      <c r="N75" s="1488"/>
      <c r="O75" s="1462"/>
      <c r="P75" s="1462"/>
      <c r="Q75" s="1462"/>
      <c r="R75" s="1462"/>
      <c r="S75" s="1462"/>
      <c r="T75" s="1462"/>
      <c r="U75" s="1462"/>
      <c r="V75" s="1462"/>
      <c r="W75" s="1462"/>
      <c r="X75" s="1462"/>
      <c r="Y75" s="1462"/>
      <c r="Z75" s="1462"/>
      <c r="AA75" s="1462"/>
      <c r="AB75" s="1462"/>
      <c r="AC75" s="1462"/>
      <c r="AD75" s="1462"/>
      <c r="AE75" s="1462"/>
    </row>
    <row r="76" spans="1:31" s="1280" customFormat="1" ht="18">
      <c r="A76" s="1462"/>
      <c r="B76" s="1462"/>
      <c r="C76" s="1462"/>
      <c r="D76" s="1462"/>
      <c r="E76" s="1462"/>
      <c r="F76" s="1462"/>
      <c r="G76" s="1462"/>
      <c r="H76" s="1182"/>
      <c r="I76" s="1160"/>
      <c r="J76" s="1160"/>
      <c r="K76" s="1160"/>
      <c r="L76" s="1623"/>
      <c r="M76" s="1462"/>
      <c r="N76" s="1462"/>
      <c r="O76" s="1462"/>
      <c r="P76" s="1462"/>
      <c r="Q76" s="1462"/>
      <c r="R76" s="1462"/>
      <c r="S76" s="1462"/>
      <c r="T76" s="1462"/>
      <c r="U76" s="1462"/>
      <c r="V76" s="1462"/>
      <c r="W76" s="1462"/>
      <c r="X76" s="1462"/>
      <c r="Y76" s="1462"/>
      <c r="Z76" s="1462"/>
      <c r="AA76" s="1462"/>
      <c r="AB76" s="1462"/>
      <c r="AC76" s="1462"/>
      <c r="AD76" s="1462"/>
      <c r="AE76" s="1462"/>
    </row>
    <row r="77" spans="1:31" s="1280" customFormat="1" ht="18">
      <c r="A77" s="1462"/>
      <c r="B77" s="1462"/>
      <c r="C77" s="1462"/>
      <c r="D77" s="1462"/>
      <c r="E77" s="1462"/>
      <c r="F77" s="1462"/>
      <c r="G77" s="1462"/>
      <c r="H77" s="1182"/>
      <c r="I77" s="1160"/>
      <c r="J77" s="1160"/>
      <c r="K77" s="1461"/>
      <c r="L77" s="1623"/>
      <c r="M77" s="1462"/>
      <c r="N77" s="1462"/>
      <c r="O77" s="1462"/>
      <c r="P77" s="1462"/>
      <c r="Q77" s="1462"/>
      <c r="R77" s="1462"/>
      <c r="S77" s="1462"/>
      <c r="T77" s="1462"/>
      <c r="U77" s="1462"/>
      <c r="V77" s="1462"/>
      <c r="W77" s="1462"/>
      <c r="X77" s="1462"/>
      <c r="Y77" s="1462"/>
      <c r="Z77" s="1462"/>
      <c r="AA77" s="1462"/>
      <c r="AB77" s="1462"/>
      <c r="AC77" s="1462"/>
      <c r="AD77" s="1462"/>
      <c r="AE77" s="1462"/>
    </row>
    <row r="78" spans="1:31" s="1280" customFormat="1" ht="18">
      <c r="A78" s="1462"/>
      <c r="B78" s="1462"/>
      <c r="C78" s="1462"/>
      <c r="D78" s="1462"/>
      <c r="E78" s="1462"/>
      <c r="F78" s="1462"/>
      <c r="G78" s="1462"/>
      <c r="H78" s="1182"/>
      <c r="I78" s="1488"/>
      <c r="J78" s="1462"/>
      <c r="K78" s="1462"/>
      <c r="L78" s="1623"/>
      <c r="M78" s="1462"/>
      <c r="N78" s="1462"/>
      <c r="O78" s="1462"/>
      <c r="P78" s="1462"/>
      <c r="Q78" s="1462"/>
      <c r="R78" s="1462"/>
      <c r="S78" s="1462"/>
      <c r="T78" s="1462"/>
      <c r="U78" s="1462"/>
      <c r="V78" s="1462"/>
      <c r="W78" s="1462"/>
      <c r="X78" s="1462"/>
      <c r="Y78" s="1462"/>
      <c r="Z78" s="1462"/>
      <c r="AA78" s="1462"/>
      <c r="AB78" s="1462"/>
      <c r="AC78" s="1462"/>
      <c r="AD78" s="1462"/>
      <c r="AE78" s="1462"/>
    </row>
    <row r="79" spans="1:31" s="1280" customFormat="1" ht="18.75" thickBot="1">
      <c r="A79" s="1462"/>
      <c r="B79" s="1462"/>
      <c r="C79" s="1462"/>
      <c r="D79" s="1462"/>
      <c r="E79" s="1462"/>
      <c r="F79" s="1462"/>
      <c r="G79" s="1462"/>
      <c r="H79" s="1182"/>
      <c r="I79" s="1488"/>
      <c r="J79" s="1462"/>
      <c r="K79" s="1462"/>
      <c r="L79" s="1623"/>
      <c r="M79" s="1462"/>
      <c r="N79" s="1462"/>
      <c r="O79" s="1462"/>
      <c r="P79" s="1462"/>
      <c r="Q79" s="1462"/>
      <c r="R79" s="1462"/>
      <c r="S79" s="1462"/>
      <c r="T79" s="1462"/>
      <c r="U79" s="1462"/>
      <c r="V79" s="1462"/>
      <c r="W79" s="1462"/>
      <c r="X79" s="1462"/>
      <c r="Y79" s="1462"/>
      <c r="Z79" s="1462"/>
      <c r="AA79" s="1462"/>
      <c r="AB79" s="1462"/>
      <c r="AC79" s="1462"/>
      <c r="AD79" s="1462"/>
      <c r="AE79" s="1462"/>
    </row>
    <row r="80" spans="1:31" s="1280" customFormat="1" ht="18.75" thickBot="1">
      <c r="A80" s="1462"/>
      <c r="B80" s="1462"/>
      <c r="C80" s="1462"/>
      <c r="D80" s="1462"/>
      <c r="E80" s="1462"/>
      <c r="F80" s="1462"/>
      <c r="G80" s="1462"/>
      <c r="H80" s="1182"/>
      <c r="I80" s="1488"/>
      <c r="J80" s="1462"/>
      <c r="K80" s="1462"/>
      <c r="L80" s="1883"/>
      <c r="M80" s="1890"/>
      <c r="N80" s="1890"/>
      <c r="O80" s="1891"/>
      <c r="P80" s="1892"/>
      <c r="Q80" s="1892"/>
      <c r="R80" s="1893"/>
      <c r="S80" s="1898"/>
      <c r="T80" s="1899"/>
      <c r="U80" s="1147"/>
      <c r="V80" s="1147"/>
      <c r="W80" s="1147"/>
      <c r="X80" s="1147"/>
      <c r="Y80" s="1147"/>
      <c r="Z80" s="1147"/>
      <c r="AA80" s="1898"/>
      <c r="AB80" s="1899"/>
      <c r="AC80" s="1462"/>
      <c r="AD80" s="1462"/>
      <c r="AE80" s="1462"/>
    </row>
    <row r="81" spans="1:16384" s="1280" customFormat="1" ht="15.75" thickBot="1">
      <c r="B81" s="1462"/>
      <c r="C81" s="1462"/>
      <c r="D81" s="1462"/>
      <c r="E81" s="1462"/>
      <c r="F81" s="1462"/>
      <c r="G81" s="1462"/>
      <c r="H81" s="1894"/>
      <c r="I81" s="1488"/>
      <c r="J81" s="1462"/>
      <c r="K81" s="1462"/>
      <c r="L81" s="1883"/>
      <c r="M81" s="1895"/>
      <c r="N81" s="1895"/>
      <c r="O81" s="1895"/>
      <c r="P81" s="1896"/>
      <c r="Q81" s="1896"/>
      <c r="R81" s="1897"/>
      <c r="S81" s="1897"/>
      <c r="T81" s="1900"/>
      <c r="U81" s="1147"/>
      <c r="V81" s="1147"/>
      <c r="W81" s="1147"/>
      <c r="X81" s="1147"/>
      <c r="Y81" s="1147"/>
      <c r="Z81" s="1147"/>
      <c r="AA81" s="1897"/>
      <c r="AB81" s="1900"/>
      <c r="AC81" s="1892"/>
      <c r="AD81" s="1893"/>
      <c r="AE81" s="1898"/>
      <c r="AF81" s="1783"/>
      <c r="AG81" s="1778"/>
      <c r="AH81" s="1778"/>
      <c r="AI81" s="1779"/>
      <c r="AJ81" s="1780"/>
      <c r="AK81" s="1780"/>
      <c r="AL81" s="1781"/>
      <c r="AM81" s="1782"/>
      <c r="AN81" s="1783"/>
      <c r="AO81" s="1778"/>
      <c r="AP81" s="1778"/>
      <c r="AQ81" s="1779"/>
      <c r="AR81" s="1780"/>
      <c r="AS81" s="1780"/>
      <c r="AT81" s="1781"/>
      <c r="AU81" s="1782"/>
      <c r="AV81" s="1783"/>
      <c r="AW81" s="1778"/>
      <c r="AX81" s="1778"/>
      <c r="AY81" s="1779"/>
      <c r="AZ81" s="1780"/>
      <c r="BA81" s="1780"/>
      <c r="BB81" s="1781"/>
      <c r="BC81" s="1782"/>
      <c r="BD81" s="1783"/>
      <c r="BE81" s="1778"/>
      <c r="BF81" s="1778"/>
      <c r="BG81" s="1779"/>
      <c r="BH81" s="1780"/>
      <c r="BI81" s="1780"/>
      <c r="BJ81" s="1781"/>
      <c r="BK81" s="1782"/>
      <c r="BL81" s="1783"/>
      <c r="BM81" s="1778"/>
      <c r="BN81" s="1778"/>
      <c r="BO81" s="1779"/>
      <c r="BP81" s="1780"/>
      <c r="BQ81" s="1780"/>
      <c r="BR81" s="1781"/>
      <c r="BS81" s="1782"/>
      <c r="BT81" s="1783"/>
      <c r="BU81" s="1778"/>
      <c r="BV81" s="1778"/>
      <c r="BW81" s="1779"/>
      <c r="BX81" s="1780"/>
      <c r="BY81" s="1780"/>
      <c r="BZ81" s="1781"/>
      <c r="CA81" s="1782"/>
      <c r="CB81" s="1783"/>
      <c r="CC81" s="1778"/>
      <c r="CD81" s="1778"/>
      <c r="CE81" s="1779"/>
      <c r="CF81" s="1780"/>
      <c r="CG81" s="1780"/>
      <c r="CH81" s="1781"/>
      <c r="CI81" s="1782"/>
      <c r="CJ81" s="1783"/>
      <c r="CK81" s="1778"/>
      <c r="CL81" s="1778"/>
      <c r="CM81" s="1779"/>
      <c r="CN81" s="1780"/>
      <c r="CO81" s="1780"/>
      <c r="CP81" s="1781"/>
      <c r="CQ81" s="1782"/>
      <c r="CR81" s="1783"/>
      <c r="CS81" s="1778"/>
      <c r="CT81" s="1778"/>
      <c r="CU81" s="1779"/>
      <c r="CV81" s="1780"/>
      <c r="CW81" s="1780"/>
      <c r="CX81" s="1781"/>
      <c r="CY81" s="1782"/>
      <c r="CZ81" s="1783"/>
      <c r="DA81" s="1778"/>
      <c r="DB81" s="1778"/>
      <c r="DC81" s="1779"/>
      <c r="DD81" s="1780"/>
      <c r="DE81" s="1780"/>
      <c r="DF81" s="1781"/>
      <c r="DG81" s="1782"/>
      <c r="DH81" s="1783"/>
      <c r="DI81" s="1778"/>
      <c r="DJ81" s="1778"/>
      <c r="DK81" s="1779"/>
      <c r="DL81" s="1780"/>
      <c r="DM81" s="1780"/>
      <c r="DN81" s="1781"/>
      <c r="DO81" s="1782"/>
      <c r="DP81" s="1783"/>
      <c r="DQ81" s="1778"/>
      <c r="DR81" s="1778"/>
      <c r="DS81" s="1779"/>
      <c r="DT81" s="1780"/>
      <c r="DU81" s="1780"/>
      <c r="DV81" s="1781"/>
      <c r="DW81" s="1782"/>
      <c r="DX81" s="1783"/>
      <c r="DY81" s="1778"/>
      <c r="DZ81" s="1778"/>
      <c r="EA81" s="1779"/>
      <c r="EB81" s="1780"/>
      <c r="EC81" s="1780"/>
      <c r="ED81" s="1781"/>
      <c r="EE81" s="1782"/>
      <c r="EF81" s="1783"/>
      <c r="EG81" s="1778"/>
      <c r="EH81" s="1778"/>
      <c r="EI81" s="1779"/>
      <c r="EJ81" s="1780"/>
      <c r="EK81" s="1780"/>
      <c r="EL81" s="1781"/>
      <c r="EM81" s="1782"/>
      <c r="EN81" s="1783"/>
      <c r="EO81" s="1778"/>
      <c r="EP81" s="1778"/>
      <c r="EQ81" s="1779"/>
      <c r="ER81" s="1780"/>
      <c r="ES81" s="1780"/>
      <c r="ET81" s="1781"/>
      <c r="EU81" s="1782"/>
      <c r="EV81" s="1783"/>
      <c r="EW81" s="1778"/>
      <c r="EX81" s="1778"/>
      <c r="EY81" s="1779"/>
      <c r="EZ81" s="1780"/>
      <c r="FA81" s="1780"/>
      <c r="FB81" s="1781"/>
      <c r="FC81" s="1782"/>
      <c r="FD81" s="1783"/>
      <c r="FE81" s="1778"/>
      <c r="FF81" s="1778"/>
      <c r="FG81" s="1779"/>
      <c r="FH81" s="1780"/>
      <c r="FI81" s="1780"/>
      <c r="FJ81" s="1781"/>
      <c r="FK81" s="1782"/>
      <c r="FL81" s="1783"/>
      <c r="FM81" s="1778"/>
      <c r="FN81" s="1778"/>
      <c r="FO81" s="1779"/>
      <c r="FP81" s="1780"/>
      <c r="FQ81" s="1780"/>
      <c r="FR81" s="1781"/>
      <c r="FS81" s="1782"/>
      <c r="FT81" s="1783"/>
      <c r="FU81" s="1778"/>
      <c r="FV81" s="1778"/>
      <c r="FW81" s="1779"/>
      <c r="FX81" s="1780"/>
      <c r="FY81" s="1780"/>
      <c r="FZ81" s="1781"/>
      <c r="GA81" s="1782"/>
      <c r="GB81" s="1783"/>
      <c r="GC81" s="1778"/>
      <c r="GD81" s="1778"/>
      <c r="GE81" s="1779"/>
      <c r="GF81" s="1780"/>
      <c r="GG81" s="1780"/>
      <c r="GH81" s="1781"/>
      <c r="GI81" s="1782"/>
      <c r="GJ81" s="1783"/>
      <c r="GK81" s="1778"/>
      <c r="GL81" s="1778"/>
      <c r="GM81" s="1779"/>
      <c r="GN81" s="1780"/>
      <c r="GO81" s="1780"/>
      <c r="GP81" s="1781"/>
      <c r="GQ81" s="1782"/>
      <c r="GR81" s="1783"/>
      <c r="GS81" s="1778"/>
      <c r="GT81" s="1778"/>
      <c r="GU81" s="1779"/>
      <c r="GV81" s="1780"/>
      <c r="GW81" s="1780"/>
      <c r="GX81" s="1781"/>
      <c r="GY81" s="1782"/>
      <c r="GZ81" s="1783"/>
      <c r="HA81" s="1778"/>
      <c r="HB81" s="1778"/>
      <c r="HC81" s="1779"/>
      <c r="HD81" s="1780"/>
      <c r="HE81" s="1780"/>
      <c r="HF81" s="1781"/>
      <c r="HG81" s="1782"/>
      <c r="HH81" s="1783"/>
      <c r="HI81" s="1778"/>
      <c r="HJ81" s="1778"/>
      <c r="HK81" s="1779"/>
      <c r="HL81" s="1780"/>
      <c r="HM81" s="1780"/>
      <c r="HN81" s="1781"/>
      <c r="HO81" s="1782"/>
      <c r="HP81" s="1783"/>
      <c r="HQ81" s="1778"/>
      <c r="HR81" s="1778"/>
      <c r="HS81" s="1779"/>
      <c r="HT81" s="1780"/>
      <c r="HU81" s="1780"/>
      <c r="HV81" s="1781"/>
      <c r="HW81" s="1782"/>
      <c r="HX81" s="1783"/>
      <c r="HY81" s="1778"/>
      <c r="HZ81" s="1778"/>
      <c r="IA81" s="1779"/>
      <c r="IB81" s="1780"/>
      <c r="IC81" s="1780"/>
      <c r="ID81" s="1781"/>
      <c r="IE81" s="1782"/>
      <c r="IF81" s="1783"/>
      <c r="IG81" s="1778"/>
      <c r="IH81" s="1778"/>
      <c r="II81" s="1779"/>
      <c r="IJ81" s="1780"/>
      <c r="IK81" s="1780"/>
      <c r="IL81" s="1781"/>
      <c r="IM81" s="1782"/>
      <c r="IN81" s="1783"/>
      <c r="IO81" s="1778"/>
      <c r="IP81" s="1778"/>
      <c r="IQ81" s="1779"/>
      <c r="IR81" s="1780"/>
      <c r="IS81" s="1780"/>
      <c r="IT81" s="1781"/>
      <c r="IU81" s="1782"/>
      <c r="IV81" s="1783"/>
      <c r="IW81" s="1778"/>
      <c r="IX81" s="1778"/>
      <c r="IY81" s="1779"/>
      <c r="IZ81" s="1780"/>
      <c r="JA81" s="1780"/>
      <c r="JB81" s="1781"/>
      <c r="JC81" s="1782"/>
      <c r="JD81" s="1783"/>
      <c r="JE81" s="1778"/>
      <c r="JF81" s="1778"/>
      <c r="JG81" s="1779"/>
      <c r="JH81" s="1780"/>
      <c r="JI81" s="1780"/>
      <c r="JJ81" s="1781"/>
      <c r="JK81" s="1782"/>
      <c r="JL81" s="1783"/>
      <c r="JM81" s="1778"/>
      <c r="JN81" s="1778"/>
      <c r="JO81" s="1779"/>
      <c r="JP81" s="1780"/>
      <c r="JQ81" s="1780"/>
      <c r="JR81" s="1781"/>
      <c r="JS81" s="1782"/>
      <c r="JT81" s="1783"/>
      <c r="JU81" s="1778"/>
      <c r="JV81" s="1778"/>
      <c r="JW81" s="1779"/>
      <c r="JX81" s="1780"/>
      <c r="JY81" s="1780"/>
      <c r="JZ81" s="1781"/>
      <c r="KA81" s="1782"/>
      <c r="KB81" s="1783"/>
      <c r="KC81" s="1778"/>
      <c r="KD81" s="1778"/>
      <c r="KE81" s="1779"/>
      <c r="KF81" s="1780"/>
      <c r="KG81" s="1780"/>
      <c r="KH81" s="1781"/>
      <c r="KI81" s="1782"/>
      <c r="KJ81" s="1783"/>
      <c r="KK81" s="1778"/>
      <c r="KL81" s="1778"/>
      <c r="KM81" s="1779"/>
      <c r="KN81" s="1780"/>
      <c r="KO81" s="1780"/>
      <c r="KP81" s="1781"/>
      <c r="KQ81" s="1782"/>
      <c r="KR81" s="1783"/>
      <c r="KS81" s="1778"/>
      <c r="KT81" s="1778"/>
      <c r="KU81" s="1779"/>
      <c r="KV81" s="1780"/>
      <c r="KW81" s="1780"/>
      <c r="KX81" s="1781"/>
      <c r="KY81" s="1782"/>
      <c r="KZ81" s="1783"/>
      <c r="LA81" s="1778"/>
      <c r="LB81" s="1778"/>
      <c r="LC81" s="1779"/>
      <c r="LD81" s="1780"/>
      <c r="LE81" s="1780"/>
      <c r="LF81" s="1781"/>
      <c r="LG81" s="1782"/>
      <c r="LH81" s="1783"/>
      <c r="LI81" s="1778"/>
      <c r="LJ81" s="1778"/>
      <c r="LK81" s="1779"/>
      <c r="LL81" s="1780"/>
      <c r="LM81" s="1780"/>
      <c r="LN81" s="1781"/>
      <c r="LO81" s="1782"/>
      <c r="LP81" s="1783"/>
      <c r="LQ81" s="1778"/>
      <c r="LR81" s="1778"/>
      <c r="LS81" s="1779"/>
      <c r="LT81" s="1780"/>
      <c r="LU81" s="1780"/>
      <c r="LV81" s="1781"/>
      <c r="LW81" s="1782"/>
      <c r="LX81" s="1783"/>
      <c r="LY81" s="1778"/>
      <c r="LZ81" s="1778"/>
      <c r="MA81" s="1779"/>
      <c r="MB81" s="1780"/>
      <c r="MC81" s="1780"/>
      <c r="MD81" s="1781"/>
      <c r="ME81" s="1782"/>
      <c r="MF81" s="1783"/>
      <c r="MG81" s="1778"/>
      <c r="MH81" s="1778"/>
      <c r="MI81" s="1779"/>
      <c r="MJ81" s="1780"/>
      <c r="MK81" s="1780"/>
      <c r="ML81" s="1781"/>
      <c r="MM81" s="1782"/>
      <c r="MN81" s="1783"/>
      <c r="MO81" s="1778"/>
      <c r="MP81" s="1778"/>
      <c r="MQ81" s="1779"/>
      <c r="MR81" s="1780"/>
      <c r="MS81" s="1780"/>
      <c r="MT81" s="1781"/>
      <c r="MU81" s="1782"/>
      <c r="MV81" s="1783"/>
      <c r="MW81" s="1778"/>
      <c r="MX81" s="1778"/>
      <c r="MY81" s="1779"/>
      <c r="MZ81" s="1780"/>
      <c r="NA81" s="1780"/>
      <c r="NB81" s="1781"/>
      <c r="NC81" s="1782"/>
      <c r="ND81" s="1783"/>
      <c r="NE81" s="1778"/>
      <c r="NF81" s="1778"/>
      <c r="NG81" s="1779"/>
      <c r="NH81" s="1780"/>
      <c r="NI81" s="1780"/>
      <c r="NJ81" s="1781"/>
      <c r="NK81" s="1782"/>
      <c r="NL81" s="1783"/>
      <c r="NM81" s="1778"/>
      <c r="NN81" s="1778"/>
      <c r="NO81" s="1779"/>
      <c r="NP81" s="1780"/>
      <c r="NQ81" s="1780"/>
      <c r="NR81" s="1781"/>
      <c r="NS81" s="1782"/>
      <c r="NT81" s="1783"/>
      <c r="NU81" s="1778"/>
      <c r="NV81" s="1778"/>
      <c r="NW81" s="1779"/>
      <c r="NX81" s="1780"/>
      <c r="NY81" s="1780"/>
      <c r="NZ81" s="1781"/>
      <c r="OA81" s="1782"/>
      <c r="OB81" s="1783"/>
      <c r="OC81" s="1778"/>
      <c r="OD81" s="1778"/>
      <c r="OE81" s="1779"/>
      <c r="OF81" s="1780"/>
      <c r="OG81" s="1780"/>
      <c r="OH81" s="1781"/>
      <c r="OI81" s="1782"/>
      <c r="OJ81" s="1783"/>
      <c r="OK81" s="1778"/>
      <c r="OL81" s="1778"/>
      <c r="OM81" s="1779"/>
      <c r="ON81" s="1780"/>
      <c r="OO81" s="1780"/>
      <c r="OP81" s="1781"/>
      <c r="OQ81" s="1782"/>
      <c r="OR81" s="1783"/>
      <c r="OS81" s="1778"/>
      <c r="OT81" s="1778"/>
      <c r="OU81" s="1779"/>
      <c r="OV81" s="1780"/>
      <c r="OW81" s="1780"/>
      <c r="OX81" s="1781"/>
      <c r="OY81" s="1782"/>
      <c r="OZ81" s="1783"/>
      <c r="PA81" s="1778"/>
      <c r="PB81" s="1778"/>
      <c r="PC81" s="1779"/>
      <c r="PD81" s="1780"/>
      <c r="PE81" s="1780"/>
      <c r="PF81" s="1781"/>
      <c r="PG81" s="1782"/>
      <c r="PH81" s="1783"/>
      <c r="PI81" s="1778"/>
      <c r="PJ81" s="1778"/>
      <c r="PK81" s="1779"/>
      <c r="PL81" s="1780"/>
      <c r="PM81" s="1780"/>
      <c r="PN81" s="1781"/>
      <c r="PO81" s="1782"/>
      <c r="PP81" s="1783"/>
      <c r="PQ81" s="1778"/>
      <c r="PR81" s="1778"/>
      <c r="PS81" s="1779"/>
      <c r="PT81" s="1780"/>
      <c r="PU81" s="1780"/>
      <c r="PV81" s="1781"/>
      <c r="PW81" s="1782"/>
      <c r="PX81" s="1783"/>
      <c r="PY81" s="1778"/>
      <c r="PZ81" s="1778"/>
      <c r="QA81" s="1779"/>
      <c r="QB81" s="1780"/>
      <c r="QC81" s="1780"/>
      <c r="QD81" s="1781"/>
      <c r="QE81" s="1782"/>
      <c r="QF81" s="1783"/>
      <c r="QG81" s="1778"/>
      <c r="QH81" s="1778"/>
      <c r="QI81" s="1779"/>
      <c r="QJ81" s="1780"/>
      <c r="QK81" s="1780"/>
      <c r="QL81" s="1781"/>
      <c r="QM81" s="1782"/>
      <c r="QN81" s="1783"/>
      <c r="QO81" s="1778"/>
      <c r="QP81" s="1778"/>
      <c r="QQ81" s="1779"/>
      <c r="QR81" s="1780"/>
      <c r="QS81" s="1780"/>
      <c r="QT81" s="1781"/>
      <c r="QU81" s="1782"/>
      <c r="QV81" s="1783"/>
      <c r="QW81" s="1778"/>
      <c r="QX81" s="1778"/>
      <c r="QY81" s="1779"/>
      <c r="QZ81" s="1780"/>
      <c r="RA81" s="1780"/>
      <c r="RB81" s="1781"/>
      <c r="RC81" s="1782"/>
      <c r="RD81" s="1783"/>
      <c r="RE81" s="1778"/>
      <c r="RF81" s="1778"/>
      <c r="RG81" s="1779"/>
      <c r="RH81" s="1780"/>
      <c r="RI81" s="1780"/>
      <c r="RJ81" s="1781"/>
      <c r="RK81" s="1782"/>
      <c r="RL81" s="1783"/>
      <c r="RM81" s="1778"/>
      <c r="RN81" s="1778"/>
      <c r="RO81" s="1779"/>
      <c r="RP81" s="1780"/>
      <c r="RQ81" s="1780"/>
      <c r="RR81" s="1781"/>
      <c r="RS81" s="1782"/>
      <c r="RT81" s="1783"/>
      <c r="RU81" s="1778"/>
      <c r="RV81" s="1778"/>
      <c r="RW81" s="1779"/>
      <c r="RX81" s="1780"/>
      <c r="RY81" s="1780"/>
      <c r="RZ81" s="1781"/>
      <c r="SA81" s="1782"/>
      <c r="SB81" s="1783"/>
      <c r="SC81" s="1778"/>
      <c r="SD81" s="1778"/>
      <c r="SE81" s="1779"/>
      <c r="SF81" s="1780"/>
      <c r="SG81" s="1780"/>
      <c r="SH81" s="1781"/>
      <c r="SI81" s="1782"/>
      <c r="SJ81" s="1783"/>
      <c r="SK81" s="1778"/>
      <c r="SL81" s="1778"/>
      <c r="SM81" s="1779"/>
      <c r="SN81" s="1780"/>
      <c r="SO81" s="1780"/>
      <c r="SP81" s="1781"/>
      <c r="SQ81" s="1782"/>
      <c r="SR81" s="1783"/>
      <c r="SS81" s="1778"/>
      <c r="ST81" s="1778"/>
      <c r="SU81" s="1779"/>
      <c r="SV81" s="1780"/>
      <c r="SW81" s="1780"/>
      <c r="SX81" s="1781"/>
      <c r="SY81" s="1782"/>
      <c r="SZ81" s="1783"/>
      <c r="TA81" s="1778"/>
      <c r="TB81" s="1778"/>
      <c r="TC81" s="1779"/>
      <c r="TD81" s="1780"/>
      <c r="TE81" s="1780"/>
      <c r="TF81" s="1781"/>
      <c r="TG81" s="1782"/>
      <c r="TH81" s="1783"/>
      <c r="TI81" s="1778"/>
      <c r="TJ81" s="1778"/>
      <c r="TK81" s="1779"/>
      <c r="TL81" s="1780"/>
      <c r="TM81" s="1780"/>
      <c r="TN81" s="1781"/>
      <c r="TO81" s="1782"/>
      <c r="TP81" s="1783"/>
      <c r="TQ81" s="1778"/>
      <c r="TR81" s="1778"/>
      <c r="TS81" s="1779"/>
      <c r="TT81" s="1780"/>
      <c r="TU81" s="1780"/>
      <c r="TV81" s="1781"/>
      <c r="TW81" s="1782"/>
      <c r="TX81" s="1783"/>
      <c r="TY81" s="1778"/>
      <c r="TZ81" s="1778"/>
      <c r="UA81" s="1779"/>
      <c r="UB81" s="1780"/>
      <c r="UC81" s="1780"/>
      <c r="UD81" s="1781"/>
      <c r="UE81" s="1782"/>
      <c r="UF81" s="1783"/>
      <c r="UG81" s="1778"/>
      <c r="UH81" s="1778"/>
      <c r="UI81" s="1779"/>
      <c r="UJ81" s="1780"/>
      <c r="UK81" s="1780"/>
      <c r="UL81" s="1781"/>
      <c r="UM81" s="1782"/>
      <c r="UN81" s="1783"/>
      <c r="UO81" s="1778"/>
      <c r="UP81" s="1778"/>
      <c r="UQ81" s="1779"/>
      <c r="UR81" s="1780"/>
      <c r="US81" s="1780"/>
      <c r="UT81" s="1781"/>
      <c r="UU81" s="1782"/>
      <c r="UV81" s="1783"/>
      <c r="UW81" s="1778"/>
      <c r="UX81" s="1778"/>
      <c r="UY81" s="1779"/>
      <c r="UZ81" s="1780"/>
      <c r="VA81" s="1780"/>
      <c r="VB81" s="1781"/>
      <c r="VC81" s="1782"/>
      <c r="VD81" s="1783"/>
      <c r="VE81" s="1778"/>
      <c r="VF81" s="1778"/>
      <c r="VG81" s="1779"/>
      <c r="VH81" s="1780"/>
      <c r="VI81" s="1780"/>
      <c r="VJ81" s="1781"/>
      <c r="VK81" s="1782"/>
      <c r="VL81" s="1783"/>
      <c r="VM81" s="1778"/>
      <c r="VN81" s="1778"/>
      <c r="VO81" s="1779"/>
      <c r="VP81" s="1780"/>
      <c r="VQ81" s="1780"/>
      <c r="VR81" s="1781"/>
      <c r="VS81" s="1782"/>
      <c r="VT81" s="1783"/>
      <c r="VU81" s="1778"/>
      <c r="VV81" s="1778"/>
      <c r="VW81" s="1779"/>
      <c r="VX81" s="1780"/>
      <c r="VY81" s="1780"/>
      <c r="VZ81" s="1781"/>
      <c r="WA81" s="1782"/>
      <c r="WB81" s="1783"/>
      <c r="WC81" s="1778"/>
      <c r="WD81" s="1778"/>
      <c r="WE81" s="1779"/>
      <c r="WF81" s="1780"/>
      <c r="WG81" s="1780"/>
      <c r="WH81" s="1781"/>
      <c r="WI81" s="1782"/>
      <c r="WJ81" s="1783"/>
      <c r="WK81" s="1778"/>
      <c r="WL81" s="1778"/>
      <c r="WM81" s="1779"/>
      <c r="WN81" s="1780"/>
      <c r="WO81" s="1780"/>
      <c r="WP81" s="1781"/>
      <c r="WQ81" s="1782"/>
      <c r="WR81" s="1783"/>
      <c r="WS81" s="1778"/>
      <c r="WT81" s="1778"/>
      <c r="WU81" s="1779"/>
      <c r="WV81" s="1780"/>
      <c r="WW81" s="1780"/>
      <c r="WX81" s="1781"/>
      <c r="WY81" s="1782"/>
      <c r="WZ81" s="1783"/>
      <c r="XA81" s="1778"/>
      <c r="XB81" s="1778"/>
      <c r="XC81" s="1779"/>
      <c r="XD81" s="1780"/>
      <c r="XE81" s="1780"/>
      <c r="XF81" s="1781"/>
      <c r="XG81" s="1782"/>
      <c r="XH81" s="1783"/>
      <c r="XI81" s="1778"/>
      <c r="XJ81" s="1778"/>
      <c r="XK81" s="1779"/>
      <c r="XL81" s="1780"/>
      <c r="XM81" s="1780"/>
      <c r="XN81" s="1781"/>
      <c r="XO81" s="1782"/>
      <c r="XP81" s="1783"/>
      <c r="XQ81" s="1778"/>
      <c r="XR81" s="1778"/>
      <c r="XS81" s="1779"/>
      <c r="XT81" s="1780"/>
      <c r="XU81" s="1780"/>
      <c r="XV81" s="1781"/>
      <c r="XW81" s="1782"/>
      <c r="XX81" s="1783"/>
      <c r="XY81" s="1778"/>
      <c r="XZ81" s="1778"/>
      <c r="YA81" s="1779"/>
      <c r="YB81" s="1780"/>
      <c r="YC81" s="1780"/>
      <c r="YD81" s="1781"/>
      <c r="YE81" s="1782"/>
      <c r="YF81" s="1783"/>
      <c r="YG81" s="1778"/>
      <c r="YH81" s="1778"/>
      <c r="YI81" s="1779"/>
      <c r="YJ81" s="1780"/>
      <c r="YK81" s="1780"/>
      <c r="YL81" s="1781"/>
      <c r="YM81" s="1782"/>
      <c r="YN81" s="1783"/>
      <c r="YO81" s="1778"/>
      <c r="YP81" s="1778"/>
      <c r="YQ81" s="1779"/>
      <c r="YR81" s="1780"/>
      <c r="YS81" s="1780"/>
      <c r="YT81" s="1781"/>
      <c r="YU81" s="1782"/>
      <c r="YV81" s="1783"/>
      <c r="YW81" s="1778"/>
      <c r="YX81" s="1778"/>
      <c r="YY81" s="1779"/>
      <c r="YZ81" s="1780"/>
      <c r="ZA81" s="1780"/>
      <c r="ZB81" s="1781"/>
      <c r="ZC81" s="1782"/>
      <c r="ZD81" s="1783"/>
      <c r="ZE81" s="1778"/>
      <c r="ZF81" s="1778"/>
      <c r="ZG81" s="1779"/>
      <c r="ZH81" s="1780"/>
      <c r="ZI81" s="1780"/>
      <c r="ZJ81" s="1781"/>
      <c r="ZK81" s="1782"/>
      <c r="ZL81" s="1783"/>
      <c r="ZM81" s="1778"/>
      <c r="ZN81" s="1778"/>
      <c r="ZO81" s="1779"/>
      <c r="ZP81" s="1780"/>
      <c r="ZQ81" s="1780"/>
      <c r="ZR81" s="1781"/>
      <c r="ZS81" s="1782"/>
      <c r="ZT81" s="1783"/>
      <c r="ZU81" s="1778"/>
      <c r="ZV81" s="1778"/>
      <c r="ZW81" s="1779"/>
      <c r="ZX81" s="1780"/>
      <c r="ZY81" s="1780"/>
      <c r="ZZ81" s="1781"/>
      <c r="AAA81" s="1782"/>
      <c r="AAB81" s="1783"/>
      <c r="AAC81" s="1778"/>
      <c r="AAD81" s="1778"/>
      <c r="AAE81" s="1779"/>
      <c r="AAF81" s="1780"/>
      <c r="AAG81" s="1780"/>
      <c r="AAH81" s="1781"/>
      <c r="AAI81" s="1782"/>
      <c r="AAJ81" s="1783"/>
      <c r="AAK81" s="1778"/>
      <c r="AAL81" s="1778"/>
      <c r="AAM81" s="1779"/>
      <c r="AAN81" s="1780"/>
      <c r="AAO81" s="1780"/>
      <c r="AAP81" s="1781"/>
      <c r="AAQ81" s="1782"/>
      <c r="AAR81" s="1783"/>
      <c r="AAS81" s="1778"/>
      <c r="AAT81" s="1778"/>
      <c r="AAU81" s="1779"/>
      <c r="AAV81" s="1780"/>
      <c r="AAW81" s="1780"/>
      <c r="AAX81" s="1781"/>
      <c r="AAY81" s="1782"/>
      <c r="AAZ81" s="1783"/>
      <c r="ABA81" s="1778"/>
      <c r="ABB81" s="1778"/>
      <c r="ABC81" s="1779"/>
      <c r="ABD81" s="1780"/>
      <c r="ABE81" s="1780"/>
      <c r="ABF81" s="1781"/>
      <c r="ABG81" s="1782"/>
      <c r="ABH81" s="1783"/>
      <c r="ABI81" s="1778"/>
      <c r="ABJ81" s="1778"/>
      <c r="ABK81" s="1779"/>
      <c r="ABL81" s="1780"/>
      <c r="ABM81" s="1780"/>
      <c r="ABN81" s="1781"/>
      <c r="ABO81" s="1782"/>
      <c r="ABP81" s="1783"/>
      <c r="ABQ81" s="1778"/>
      <c r="ABR81" s="1778"/>
      <c r="ABS81" s="1779"/>
      <c r="ABT81" s="1780"/>
      <c r="ABU81" s="1780"/>
      <c r="ABV81" s="1781"/>
      <c r="ABW81" s="1782"/>
      <c r="ABX81" s="1783"/>
      <c r="ABY81" s="1778"/>
      <c r="ABZ81" s="1778"/>
      <c r="ACA81" s="1779"/>
      <c r="ACB81" s="1780"/>
      <c r="ACC81" s="1780"/>
      <c r="ACD81" s="1781"/>
      <c r="ACE81" s="1782"/>
      <c r="ACF81" s="1783"/>
      <c r="ACG81" s="1778"/>
      <c r="ACH81" s="1778"/>
      <c r="ACI81" s="1779"/>
      <c r="ACJ81" s="1780"/>
      <c r="ACK81" s="1780"/>
      <c r="ACL81" s="1781"/>
      <c r="ACM81" s="1782"/>
      <c r="ACN81" s="1783"/>
      <c r="ACO81" s="1778"/>
      <c r="ACP81" s="1778"/>
      <c r="ACQ81" s="1779"/>
      <c r="ACR81" s="1780"/>
      <c r="ACS81" s="1780"/>
      <c r="ACT81" s="1781"/>
      <c r="ACU81" s="1782"/>
      <c r="ACV81" s="1783"/>
      <c r="ACW81" s="1778"/>
      <c r="ACX81" s="1778"/>
      <c r="ACY81" s="1779"/>
      <c r="ACZ81" s="1780"/>
      <c r="ADA81" s="1780"/>
      <c r="ADB81" s="1781"/>
      <c r="ADC81" s="1782"/>
      <c r="ADD81" s="1783"/>
      <c r="ADE81" s="1778"/>
      <c r="ADF81" s="1778"/>
      <c r="ADG81" s="1779"/>
      <c r="ADH81" s="1780"/>
      <c r="ADI81" s="1780"/>
      <c r="ADJ81" s="1781"/>
      <c r="ADK81" s="1782"/>
      <c r="ADL81" s="1783"/>
      <c r="ADM81" s="1778"/>
      <c r="ADN81" s="1778"/>
      <c r="ADO81" s="1779"/>
      <c r="ADP81" s="1780"/>
      <c r="ADQ81" s="1780"/>
      <c r="ADR81" s="1781"/>
      <c r="ADS81" s="1782"/>
      <c r="ADT81" s="1783"/>
      <c r="ADU81" s="1778"/>
      <c r="ADV81" s="1778"/>
      <c r="ADW81" s="1779"/>
      <c r="ADX81" s="1780"/>
      <c r="ADY81" s="1780"/>
      <c r="ADZ81" s="1781"/>
      <c r="AEA81" s="1782"/>
      <c r="AEB81" s="1783"/>
      <c r="AEC81" s="1778"/>
      <c r="AED81" s="1778"/>
      <c r="AEE81" s="1779"/>
      <c r="AEF81" s="1780"/>
      <c r="AEG81" s="1780"/>
      <c r="AEH81" s="1781"/>
      <c r="AEI81" s="1782"/>
      <c r="AEJ81" s="1783"/>
      <c r="AEK81" s="1778"/>
      <c r="AEL81" s="1778"/>
      <c r="AEM81" s="1779"/>
      <c r="AEN81" s="1780"/>
      <c r="AEO81" s="1780"/>
      <c r="AEP81" s="1781"/>
      <c r="AEQ81" s="1782"/>
      <c r="AER81" s="1783"/>
      <c r="AES81" s="1778"/>
      <c r="AET81" s="1778"/>
      <c r="AEU81" s="1779"/>
      <c r="AEV81" s="1780"/>
      <c r="AEW81" s="1780"/>
      <c r="AEX81" s="1781"/>
      <c r="AEY81" s="1782"/>
      <c r="AEZ81" s="1783"/>
      <c r="AFA81" s="1778"/>
      <c r="AFB81" s="1778"/>
      <c r="AFC81" s="1779"/>
      <c r="AFD81" s="1780"/>
      <c r="AFE81" s="1780"/>
      <c r="AFF81" s="1781"/>
      <c r="AFG81" s="1782"/>
      <c r="AFH81" s="1783"/>
      <c r="AFI81" s="1778"/>
      <c r="AFJ81" s="1778"/>
      <c r="AFK81" s="1779"/>
      <c r="AFL81" s="1780"/>
      <c r="AFM81" s="1780"/>
      <c r="AFN81" s="1781"/>
      <c r="AFO81" s="1782"/>
      <c r="AFP81" s="1783"/>
      <c r="AFQ81" s="1778"/>
      <c r="AFR81" s="1778"/>
      <c r="AFS81" s="1779"/>
      <c r="AFT81" s="1780"/>
      <c r="AFU81" s="1780"/>
      <c r="AFV81" s="1781"/>
      <c r="AFW81" s="1782"/>
      <c r="AFX81" s="1783"/>
      <c r="AFY81" s="1778"/>
      <c r="AFZ81" s="1778"/>
      <c r="AGA81" s="1779"/>
      <c r="AGB81" s="1780"/>
      <c r="AGC81" s="1780"/>
      <c r="AGD81" s="1781"/>
      <c r="AGE81" s="1782"/>
      <c r="AGF81" s="1783"/>
      <c r="AGG81" s="1778"/>
      <c r="AGH81" s="1778"/>
      <c r="AGI81" s="1779"/>
      <c r="AGJ81" s="1780"/>
      <c r="AGK81" s="1780"/>
      <c r="AGL81" s="1781"/>
      <c r="AGM81" s="1782"/>
      <c r="AGN81" s="1783"/>
      <c r="AGO81" s="1778"/>
      <c r="AGP81" s="1778"/>
      <c r="AGQ81" s="1779"/>
      <c r="AGR81" s="1780"/>
      <c r="AGS81" s="1780"/>
      <c r="AGT81" s="1781"/>
      <c r="AGU81" s="1782"/>
      <c r="AGV81" s="1783"/>
      <c r="AGW81" s="1778"/>
      <c r="AGX81" s="1778"/>
      <c r="AGY81" s="1779"/>
      <c r="AGZ81" s="1780"/>
      <c r="AHA81" s="1780"/>
      <c r="AHB81" s="1781"/>
      <c r="AHC81" s="1782"/>
      <c r="AHD81" s="1783"/>
      <c r="AHE81" s="1778"/>
      <c r="AHF81" s="1778"/>
      <c r="AHG81" s="1779"/>
      <c r="AHH81" s="1780"/>
      <c r="AHI81" s="1780"/>
      <c r="AHJ81" s="1781"/>
      <c r="AHK81" s="1782"/>
      <c r="AHL81" s="1783"/>
      <c r="AHM81" s="1778"/>
      <c r="AHN81" s="1778"/>
      <c r="AHO81" s="1779"/>
      <c r="AHP81" s="1780"/>
      <c r="AHQ81" s="1780"/>
      <c r="AHR81" s="1781"/>
      <c r="AHS81" s="1782"/>
      <c r="AHT81" s="1783"/>
      <c r="AHU81" s="1778"/>
      <c r="AHV81" s="1778"/>
      <c r="AHW81" s="1779"/>
      <c r="AHX81" s="1780"/>
      <c r="AHY81" s="1780"/>
      <c r="AHZ81" s="1781"/>
      <c r="AIA81" s="1782"/>
      <c r="AIB81" s="1783"/>
      <c r="AIC81" s="1778"/>
      <c r="AID81" s="1778"/>
      <c r="AIE81" s="1779"/>
      <c r="AIF81" s="1780"/>
      <c r="AIG81" s="1780"/>
      <c r="AIH81" s="1781"/>
      <c r="AII81" s="1782"/>
      <c r="AIJ81" s="1783"/>
      <c r="AIK81" s="1778"/>
      <c r="AIL81" s="1778"/>
      <c r="AIM81" s="1779"/>
      <c r="AIN81" s="1780"/>
      <c r="AIO81" s="1780"/>
      <c r="AIP81" s="1781"/>
      <c r="AIQ81" s="1782"/>
      <c r="AIR81" s="1783"/>
      <c r="AIS81" s="1778"/>
      <c r="AIT81" s="1778"/>
      <c r="AIU81" s="1779"/>
      <c r="AIV81" s="1780"/>
      <c r="AIW81" s="1780"/>
      <c r="AIX81" s="1781"/>
      <c r="AIY81" s="1782"/>
      <c r="AIZ81" s="1783"/>
      <c r="AJA81" s="1778"/>
      <c r="AJB81" s="1778"/>
      <c r="AJC81" s="1779"/>
      <c r="AJD81" s="1780"/>
      <c r="AJE81" s="1780"/>
      <c r="AJF81" s="1781"/>
      <c r="AJG81" s="1782"/>
      <c r="AJH81" s="1783"/>
      <c r="AJI81" s="1778"/>
      <c r="AJJ81" s="1778"/>
      <c r="AJK81" s="1779"/>
      <c r="AJL81" s="1780"/>
      <c r="AJM81" s="1780"/>
      <c r="AJN81" s="1781"/>
      <c r="AJO81" s="1782"/>
      <c r="AJP81" s="1783"/>
      <c r="AJQ81" s="1778"/>
      <c r="AJR81" s="1778"/>
      <c r="AJS81" s="1779"/>
      <c r="AJT81" s="1780"/>
      <c r="AJU81" s="1780"/>
      <c r="AJV81" s="1781"/>
      <c r="AJW81" s="1782"/>
      <c r="AJX81" s="1783"/>
      <c r="AJY81" s="1778"/>
      <c r="AJZ81" s="1778"/>
      <c r="AKA81" s="1779"/>
      <c r="AKB81" s="1780"/>
      <c r="AKC81" s="1780"/>
      <c r="AKD81" s="1781"/>
      <c r="AKE81" s="1782"/>
      <c r="AKF81" s="1783"/>
      <c r="AKG81" s="1778"/>
      <c r="AKH81" s="1778"/>
      <c r="AKI81" s="1779"/>
      <c r="AKJ81" s="1780"/>
      <c r="AKK81" s="1780"/>
      <c r="AKL81" s="1781"/>
      <c r="AKM81" s="1782"/>
      <c r="AKN81" s="1783"/>
      <c r="AKO81" s="1778"/>
      <c r="AKP81" s="1778"/>
      <c r="AKQ81" s="1779"/>
      <c r="AKR81" s="1780"/>
      <c r="AKS81" s="1780"/>
      <c r="AKT81" s="1781"/>
      <c r="AKU81" s="1782"/>
      <c r="AKV81" s="1783"/>
      <c r="AKW81" s="1778"/>
      <c r="AKX81" s="1778"/>
      <c r="AKY81" s="1779"/>
      <c r="AKZ81" s="1780"/>
      <c r="ALA81" s="1780"/>
      <c r="ALB81" s="1781"/>
      <c r="ALC81" s="1782"/>
      <c r="ALD81" s="1783"/>
      <c r="ALE81" s="1778"/>
      <c r="ALF81" s="1778"/>
      <c r="ALG81" s="1779"/>
      <c r="ALH81" s="1780"/>
      <c r="ALI81" s="1780"/>
      <c r="ALJ81" s="1781"/>
      <c r="ALK81" s="1782"/>
      <c r="ALL81" s="1783"/>
      <c r="ALM81" s="1778"/>
      <c r="ALN81" s="1778"/>
      <c r="ALO81" s="1779"/>
      <c r="ALP81" s="1780"/>
      <c r="ALQ81" s="1780"/>
      <c r="ALR81" s="1781"/>
      <c r="ALS81" s="1782"/>
      <c r="ALT81" s="1783"/>
      <c r="ALU81" s="1778"/>
      <c r="ALV81" s="1778"/>
      <c r="ALW81" s="1779"/>
      <c r="ALX81" s="1780"/>
      <c r="ALY81" s="1780"/>
      <c r="ALZ81" s="1781"/>
      <c r="AMA81" s="1782"/>
      <c r="AMB81" s="1783"/>
      <c r="AMC81" s="1778"/>
      <c r="AMD81" s="1778"/>
      <c r="AME81" s="1779"/>
      <c r="AMF81" s="1780"/>
      <c r="AMG81" s="1780"/>
      <c r="AMH81" s="1781"/>
      <c r="AMI81" s="1782"/>
      <c r="AMJ81" s="1783"/>
      <c r="AMK81" s="1778"/>
      <c r="AML81" s="1778"/>
      <c r="AMM81" s="1779"/>
      <c r="AMN81" s="1780"/>
      <c r="AMO81" s="1780"/>
      <c r="AMP81" s="1781"/>
      <c r="AMQ81" s="1782"/>
      <c r="AMR81" s="1783"/>
      <c r="AMS81" s="1778"/>
      <c r="AMT81" s="1778"/>
      <c r="AMU81" s="1779"/>
      <c r="AMV81" s="1780"/>
      <c r="AMW81" s="1780"/>
      <c r="AMX81" s="1781"/>
      <c r="AMY81" s="1782"/>
      <c r="AMZ81" s="1783"/>
      <c r="ANA81" s="1778"/>
      <c r="ANB81" s="1778"/>
      <c r="ANC81" s="1779"/>
      <c r="AND81" s="1780"/>
      <c r="ANE81" s="1780"/>
      <c r="ANF81" s="1781"/>
      <c r="ANG81" s="1782"/>
      <c r="ANH81" s="1783"/>
      <c r="ANI81" s="1778"/>
      <c r="ANJ81" s="1778"/>
      <c r="ANK81" s="1779"/>
      <c r="ANL81" s="1780"/>
      <c r="ANM81" s="1780"/>
      <c r="ANN81" s="1781"/>
      <c r="ANO81" s="1782"/>
      <c r="ANP81" s="1783"/>
      <c r="ANQ81" s="1778"/>
      <c r="ANR81" s="1778"/>
      <c r="ANS81" s="1779"/>
      <c r="ANT81" s="1780"/>
      <c r="ANU81" s="1780"/>
      <c r="ANV81" s="1781"/>
      <c r="ANW81" s="1782"/>
      <c r="ANX81" s="1783"/>
      <c r="ANY81" s="1778"/>
      <c r="ANZ81" s="1778"/>
      <c r="AOA81" s="1779"/>
      <c r="AOB81" s="1780"/>
      <c r="AOC81" s="1780"/>
      <c r="AOD81" s="1781"/>
      <c r="AOE81" s="1782"/>
      <c r="AOF81" s="1783"/>
      <c r="AOG81" s="1778"/>
      <c r="AOH81" s="1778"/>
      <c r="AOI81" s="1779"/>
      <c r="AOJ81" s="1780"/>
      <c r="AOK81" s="1780"/>
      <c r="AOL81" s="1781"/>
      <c r="AOM81" s="1782"/>
      <c r="AON81" s="1783"/>
      <c r="AOO81" s="1778"/>
      <c r="AOP81" s="1778"/>
      <c r="AOQ81" s="1779"/>
      <c r="AOR81" s="1780"/>
      <c r="AOS81" s="1780"/>
      <c r="AOT81" s="1781"/>
      <c r="AOU81" s="1782"/>
      <c r="AOV81" s="1783"/>
      <c r="AOW81" s="1778"/>
      <c r="AOX81" s="1778"/>
      <c r="AOY81" s="1779"/>
      <c r="AOZ81" s="1780"/>
      <c r="APA81" s="1780"/>
      <c r="APB81" s="1781"/>
      <c r="APC81" s="1782"/>
      <c r="APD81" s="1783"/>
      <c r="APE81" s="1778"/>
      <c r="APF81" s="1778"/>
      <c r="APG81" s="1779"/>
      <c r="APH81" s="1780"/>
      <c r="API81" s="1780"/>
      <c r="APJ81" s="1781"/>
      <c r="APK81" s="1782"/>
      <c r="APL81" s="1783"/>
      <c r="APM81" s="1778"/>
      <c r="APN81" s="1778"/>
      <c r="APO81" s="1779"/>
      <c r="APP81" s="1780"/>
      <c r="APQ81" s="1780"/>
      <c r="APR81" s="1781"/>
      <c r="APS81" s="1782"/>
      <c r="APT81" s="1783"/>
      <c r="APU81" s="1778"/>
      <c r="APV81" s="1778"/>
      <c r="APW81" s="1779"/>
      <c r="APX81" s="1780"/>
      <c r="APY81" s="1780"/>
      <c r="APZ81" s="1781"/>
      <c r="AQA81" s="1782"/>
      <c r="AQB81" s="1783"/>
      <c r="AQC81" s="1778"/>
      <c r="AQD81" s="1778"/>
      <c r="AQE81" s="1779"/>
      <c r="AQF81" s="1780"/>
      <c r="AQG81" s="1780"/>
      <c r="AQH81" s="1781"/>
      <c r="AQI81" s="1782"/>
      <c r="AQJ81" s="1783"/>
      <c r="AQK81" s="1778"/>
      <c r="AQL81" s="1778"/>
      <c r="AQM81" s="1779"/>
      <c r="AQN81" s="1780"/>
      <c r="AQO81" s="1780"/>
      <c r="AQP81" s="1781"/>
      <c r="AQQ81" s="1782"/>
      <c r="AQR81" s="1783"/>
      <c r="AQS81" s="1778"/>
      <c r="AQT81" s="1778"/>
      <c r="AQU81" s="1779"/>
      <c r="AQV81" s="1780"/>
      <c r="AQW81" s="1780"/>
      <c r="AQX81" s="1781"/>
      <c r="AQY81" s="1782"/>
      <c r="AQZ81" s="1783"/>
      <c r="ARA81" s="1778"/>
      <c r="ARB81" s="1778"/>
      <c r="ARC81" s="1779"/>
      <c r="ARD81" s="1780"/>
      <c r="ARE81" s="1780"/>
      <c r="ARF81" s="1781"/>
      <c r="ARG81" s="1782"/>
      <c r="ARH81" s="1783"/>
      <c r="ARI81" s="1778"/>
      <c r="ARJ81" s="1778"/>
      <c r="ARK81" s="1779"/>
      <c r="ARL81" s="1780"/>
      <c r="ARM81" s="1780"/>
      <c r="ARN81" s="1781"/>
      <c r="ARO81" s="1782"/>
      <c r="ARP81" s="1783"/>
      <c r="ARQ81" s="1778"/>
      <c r="ARR81" s="1778"/>
      <c r="ARS81" s="1779"/>
      <c r="ART81" s="1780"/>
      <c r="ARU81" s="1780"/>
      <c r="ARV81" s="1781"/>
      <c r="ARW81" s="1782"/>
      <c r="ARX81" s="1783"/>
      <c r="ARY81" s="1778"/>
      <c r="ARZ81" s="1778"/>
      <c r="ASA81" s="1779"/>
      <c r="ASB81" s="1780"/>
      <c r="ASC81" s="1780"/>
      <c r="ASD81" s="1781"/>
      <c r="ASE81" s="1782"/>
      <c r="ASF81" s="1783"/>
      <c r="ASG81" s="1778"/>
      <c r="ASH81" s="1778"/>
      <c r="ASI81" s="1779"/>
      <c r="ASJ81" s="1780"/>
      <c r="ASK81" s="1780"/>
      <c r="ASL81" s="1781"/>
      <c r="ASM81" s="1782"/>
      <c r="ASN81" s="1783"/>
      <c r="ASO81" s="1778"/>
      <c r="ASP81" s="1778"/>
      <c r="ASQ81" s="1779"/>
      <c r="ASR81" s="1780"/>
      <c r="ASS81" s="1780"/>
      <c r="AST81" s="1781"/>
      <c r="ASU81" s="1782"/>
      <c r="ASV81" s="1783"/>
      <c r="ASW81" s="1778"/>
      <c r="ASX81" s="1778"/>
      <c r="ASY81" s="1779"/>
      <c r="ASZ81" s="1780"/>
      <c r="ATA81" s="1780"/>
      <c r="ATB81" s="1781"/>
      <c r="ATC81" s="1782"/>
      <c r="ATD81" s="1783"/>
      <c r="ATE81" s="1778"/>
      <c r="ATF81" s="1778"/>
      <c r="ATG81" s="1779"/>
      <c r="ATH81" s="1780"/>
      <c r="ATI81" s="1780"/>
      <c r="ATJ81" s="1781"/>
      <c r="ATK81" s="1782"/>
      <c r="ATL81" s="1783"/>
      <c r="ATM81" s="1778"/>
      <c r="ATN81" s="1778"/>
      <c r="ATO81" s="1779"/>
      <c r="ATP81" s="1780"/>
      <c r="ATQ81" s="1780"/>
      <c r="ATR81" s="1781"/>
      <c r="ATS81" s="1782"/>
      <c r="ATT81" s="1783"/>
      <c r="ATU81" s="1778"/>
      <c r="ATV81" s="1778"/>
      <c r="ATW81" s="1779"/>
      <c r="ATX81" s="1780"/>
      <c r="ATY81" s="1780"/>
      <c r="ATZ81" s="1781"/>
      <c r="AUA81" s="1782"/>
      <c r="AUB81" s="1783"/>
      <c r="AUC81" s="1778"/>
      <c r="AUD81" s="1778"/>
      <c r="AUE81" s="1779"/>
      <c r="AUF81" s="1780"/>
      <c r="AUG81" s="1780"/>
      <c r="AUH81" s="1781"/>
      <c r="AUI81" s="1782"/>
      <c r="AUJ81" s="1783"/>
      <c r="AUK81" s="1778"/>
      <c r="AUL81" s="1778"/>
      <c r="AUM81" s="1779"/>
      <c r="AUN81" s="1780"/>
      <c r="AUO81" s="1780"/>
      <c r="AUP81" s="1781"/>
      <c r="AUQ81" s="1782"/>
      <c r="AUR81" s="1783"/>
      <c r="AUS81" s="1778"/>
      <c r="AUT81" s="1778"/>
      <c r="AUU81" s="1779"/>
      <c r="AUV81" s="1780"/>
      <c r="AUW81" s="1780"/>
      <c r="AUX81" s="1781"/>
      <c r="AUY81" s="1782"/>
      <c r="AUZ81" s="1783"/>
      <c r="AVA81" s="1778"/>
      <c r="AVB81" s="1778"/>
      <c r="AVC81" s="1779"/>
      <c r="AVD81" s="1780"/>
      <c r="AVE81" s="1780"/>
      <c r="AVF81" s="1781"/>
      <c r="AVG81" s="1782"/>
      <c r="AVH81" s="1783"/>
      <c r="AVI81" s="1778"/>
      <c r="AVJ81" s="1778"/>
      <c r="AVK81" s="1779"/>
      <c r="AVL81" s="1780"/>
      <c r="AVM81" s="1780"/>
      <c r="AVN81" s="1781"/>
      <c r="AVO81" s="1782"/>
      <c r="AVP81" s="1783"/>
      <c r="AVQ81" s="1778"/>
      <c r="AVR81" s="1778"/>
      <c r="AVS81" s="1779"/>
      <c r="AVT81" s="1780"/>
      <c r="AVU81" s="1780"/>
      <c r="AVV81" s="1781"/>
      <c r="AVW81" s="1782"/>
      <c r="AVX81" s="1783"/>
      <c r="AVY81" s="1778"/>
      <c r="AVZ81" s="1778"/>
      <c r="AWA81" s="1779"/>
      <c r="AWB81" s="1780"/>
      <c r="AWC81" s="1780"/>
      <c r="AWD81" s="1781"/>
      <c r="AWE81" s="1782"/>
      <c r="AWF81" s="1783"/>
      <c r="AWG81" s="1778"/>
      <c r="AWH81" s="1778"/>
      <c r="AWI81" s="1779"/>
      <c r="AWJ81" s="1780"/>
      <c r="AWK81" s="1780"/>
      <c r="AWL81" s="1781"/>
      <c r="AWM81" s="1782"/>
      <c r="AWN81" s="1783"/>
      <c r="AWO81" s="1778"/>
      <c r="AWP81" s="1778"/>
      <c r="AWQ81" s="1779"/>
      <c r="AWR81" s="1780"/>
      <c r="AWS81" s="1780"/>
      <c r="AWT81" s="1781"/>
      <c r="AWU81" s="1782"/>
      <c r="AWV81" s="1783"/>
      <c r="AWW81" s="1778"/>
      <c r="AWX81" s="1778"/>
      <c r="AWY81" s="1779"/>
      <c r="AWZ81" s="1780"/>
      <c r="AXA81" s="1780"/>
      <c r="AXB81" s="1781"/>
      <c r="AXC81" s="1782"/>
      <c r="AXD81" s="1783"/>
      <c r="AXE81" s="1778"/>
      <c r="AXF81" s="1778"/>
      <c r="AXG81" s="1779"/>
      <c r="AXH81" s="1780"/>
      <c r="AXI81" s="1780"/>
      <c r="AXJ81" s="1781"/>
      <c r="AXK81" s="1782"/>
      <c r="AXL81" s="1783"/>
      <c r="AXM81" s="1778"/>
      <c r="AXN81" s="1778"/>
      <c r="AXO81" s="1779"/>
      <c r="AXP81" s="1780"/>
      <c r="AXQ81" s="1780"/>
      <c r="AXR81" s="1781"/>
      <c r="AXS81" s="1782"/>
      <c r="AXT81" s="1783"/>
      <c r="AXU81" s="1778"/>
      <c r="AXV81" s="1778"/>
      <c r="AXW81" s="1779"/>
      <c r="AXX81" s="1780"/>
      <c r="AXY81" s="1780"/>
      <c r="AXZ81" s="1781"/>
      <c r="AYA81" s="1782"/>
      <c r="AYB81" s="1783"/>
      <c r="AYC81" s="1778"/>
      <c r="AYD81" s="1778"/>
      <c r="AYE81" s="1779"/>
      <c r="AYF81" s="1780"/>
      <c r="AYG81" s="1780"/>
      <c r="AYH81" s="1781"/>
      <c r="AYI81" s="1782"/>
      <c r="AYJ81" s="1783"/>
      <c r="AYK81" s="1778"/>
      <c r="AYL81" s="1778"/>
      <c r="AYM81" s="1779"/>
      <c r="AYN81" s="1780"/>
      <c r="AYO81" s="1780"/>
      <c r="AYP81" s="1781"/>
      <c r="AYQ81" s="1782"/>
      <c r="AYR81" s="1783"/>
      <c r="AYS81" s="1778"/>
      <c r="AYT81" s="1778"/>
      <c r="AYU81" s="1779"/>
      <c r="AYV81" s="1780"/>
      <c r="AYW81" s="1780"/>
      <c r="AYX81" s="1781"/>
      <c r="AYY81" s="1782"/>
      <c r="AYZ81" s="1783"/>
      <c r="AZA81" s="1778"/>
      <c r="AZB81" s="1778"/>
      <c r="AZC81" s="1779"/>
      <c r="AZD81" s="1780"/>
      <c r="AZE81" s="1780"/>
      <c r="AZF81" s="1781"/>
      <c r="AZG81" s="1782"/>
      <c r="AZH81" s="1783"/>
      <c r="AZI81" s="1778"/>
      <c r="AZJ81" s="1778"/>
      <c r="AZK81" s="1779"/>
      <c r="AZL81" s="1780"/>
      <c r="AZM81" s="1780"/>
      <c r="AZN81" s="1781"/>
      <c r="AZO81" s="1782"/>
      <c r="AZP81" s="1783"/>
      <c r="AZQ81" s="1778"/>
      <c r="AZR81" s="1778"/>
      <c r="AZS81" s="1779"/>
      <c r="AZT81" s="1780"/>
      <c r="AZU81" s="1780"/>
      <c r="AZV81" s="1781"/>
      <c r="AZW81" s="1782"/>
      <c r="AZX81" s="1783"/>
      <c r="AZY81" s="1778"/>
      <c r="AZZ81" s="1778"/>
      <c r="BAA81" s="1779"/>
      <c r="BAB81" s="1780"/>
      <c r="BAC81" s="1780"/>
      <c r="BAD81" s="1781"/>
      <c r="BAE81" s="1782"/>
      <c r="BAF81" s="1783"/>
      <c r="BAG81" s="1778"/>
      <c r="BAH81" s="1778"/>
      <c r="BAI81" s="1779"/>
      <c r="BAJ81" s="1780"/>
      <c r="BAK81" s="1780"/>
      <c r="BAL81" s="1781"/>
      <c r="BAM81" s="1782"/>
      <c r="BAN81" s="1783"/>
      <c r="BAO81" s="1778"/>
      <c r="BAP81" s="1778"/>
      <c r="BAQ81" s="1779"/>
      <c r="BAR81" s="1780"/>
      <c r="BAS81" s="1780"/>
      <c r="BAT81" s="1781"/>
      <c r="BAU81" s="1782"/>
      <c r="BAV81" s="1783"/>
      <c r="BAW81" s="1778"/>
      <c r="BAX81" s="1778"/>
      <c r="BAY81" s="1779"/>
      <c r="BAZ81" s="1780"/>
      <c r="BBA81" s="1780"/>
      <c r="BBB81" s="1781"/>
      <c r="BBC81" s="1782"/>
      <c r="BBD81" s="1783"/>
      <c r="BBE81" s="1778"/>
      <c r="BBF81" s="1778"/>
      <c r="BBG81" s="1779"/>
      <c r="BBH81" s="1780"/>
      <c r="BBI81" s="1780"/>
      <c r="BBJ81" s="1781"/>
      <c r="BBK81" s="1782"/>
      <c r="BBL81" s="1783"/>
      <c r="BBM81" s="1778"/>
      <c r="BBN81" s="1778"/>
      <c r="BBO81" s="1779"/>
      <c r="BBP81" s="1780"/>
      <c r="BBQ81" s="1780"/>
      <c r="BBR81" s="1781"/>
      <c r="BBS81" s="1782"/>
      <c r="BBT81" s="1783"/>
      <c r="BBU81" s="1778"/>
      <c r="BBV81" s="1778"/>
      <c r="BBW81" s="1779"/>
      <c r="BBX81" s="1780"/>
      <c r="BBY81" s="1780"/>
      <c r="BBZ81" s="1781"/>
      <c r="BCA81" s="1782"/>
      <c r="BCB81" s="1783"/>
      <c r="BCC81" s="1778"/>
      <c r="BCD81" s="1778"/>
      <c r="BCE81" s="1779"/>
      <c r="BCF81" s="1780"/>
      <c r="BCG81" s="1780"/>
      <c r="BCH81" s="1781"/>
      <c r="BCI81" s="1782"/>
      <c r="BCJ81" s="1783"/>
      <c r="BCK81" s="1778"/>
      <c r="BCL81" s="1778"/>
      <c r="BCM81" s="1779"/>
      <c r="BCN81" s="1780"/>
      <c r="BCO81" s="1780"/>
      <c r="BCP81" s="1781"/>
      <c r="BCQ81" s="1782"/>
      <c r="BCR81" s="1783"/>
      <c r="BCS81" s="1778"/>
      <c r="BCT81" s="1778"/>
      <c r="BCU81" s="1779"/>
      <c r="BCV81" s="1780"/>
      <c r="BCW81" s="1780"/>
      <c r="BCX81" s="1781"/>
      <c r="BCY81" s="1782"/>
      <c r="BCZ81" s="1783"/>
      <c r="BDA81" s="1778"/>
      <c r="BDB81" s="1778"/>
      <c r="BDC81" s="1779"/>
      <c r="BDD81" s="1780"/>
      <c r="BDE81" s="1780"/>
      <c r="BDF81" s="1781"/>
      <c r="BDG81" s="1782"/>
      <c r="BDH81" s="1783"/>
      <c r="BDI81" s="1778"/>
      <c r="BDJ81" s="1778"/>
      <c r="BDK81" s="1779"/>
      <c r="BDL81" s="1780"/>
      <c r="BDM81" s="1780"/>
      <c r="BDN81" s="1781"/>
      <c r="BDO81" s="1782"/>
      <c r="BDP81" s="1783"/>
      <c r="BDQ81" s="1778"/>
      <c r="BDR81" s="1778"/>
      <c r="BDS81" s="1779"/>
      <c r="BDT81" s="1780"/>
      <c r="BDU81" s="1780"/>
      <c r="BDV81" s="1781"/>
      <c r="BDW81" s="1782"/>
      <c r="BDX81" s="1783"/>
      <c r="BDY81" s="1778"/>
      <c r="BDZ81" s="1778"/>
      <c r="BEA81" s="1779"/>
      <c r="BEB81" s="1780"/>
      <c r="BEC81" s="1780"/>
      <c r="BED81" s="1781"/>
      <c r="BEE81" s="1782"/>
      <c r="BEF81" s="1783"/>
      <c r="BEG81" s="1778"/>
      <c r="BEH81" s="1778"/>
      <c r="BEI81" s="1779"/>
      <c r="BEJ81" s="1780"/>
      <c r="BEK81" s="1780"/>
      <c r="BEL81" s="1781"/>
      <c r="BEM81" s="1782"/>
      <c r="BEN81" s="1783"/>
      <c r="BEO81" s="1778"/>
      <c r="BEP81" s="1778"/>
      <c r="BEQ81" s="1779"/>
      <c r="BER81" s="1780"/>
      <c r="BES81" s="1780"/>
      <c r="BET81" s="1781"/>
      <c r="BEU81" s="1782"/>
      <c r="BEV81" s="1783"/>
      <c r="BEW81" s="1778"/>
      <c r="BEX81" s="1778"/>
      <c r="BEY81" s="1779"/>
      <c r="BEZ81" s="1780"/>
      <c r="BFA81" s="1780"/>
      <c r="BFB81" s="1781"/>
      <c r="BFC81" s="1782"/>
      <c r="BFD81" s="1783"/>
      <c r="BFE81" s="1778"/>
      <c r="BFF81" s="1778"/>
      <c r="BFG81" s="1779"/>
      <c r="BFH81" s="1780"/>
      <c r="BFI81" s="1780"/>
      <c r="BFJ81" s="1781"/>
      <c r="BFK81" s="1782"/>
      <c r="BFL81" s="1783"/>
      <c r="BFM81" s="1778"/>
      <c r="BFN81" s="1778"/>
      <c r="BFO81" s="1779"/>
      <c r="BFP81" s="1780"/>
      <c r="BFQ81" s="1780"/>
      <c r="BFR81" s="1781"/>
      <c r="BFS81" s="1782"/>
      <c r="BFT81" s="1783"/>
      <c r="BFU81" s="1778"/>
      <c r="BFV81" s="1778"/>
      <c r="BFW81" s="1779"/>
      <c r="BFX81" s="1780"/>
      <c r="BFY81" s="1780"/>
      <c r="BFZ81" s="1781"/>
      <c r="BGA81" s="1782"/>
      <c r="BGB81" s="1783"/>
      <c r="BGC81" s="1778"/>
      <c r="BGD81" s="1778"/>
      <c r="BGE81" s="1779"/>
      <c r="BGF81" s="1780"/>
      <c r="BGG81" s="1780"/>
      <c r="BGH81" s="1781"/>
      <c r="BGI81" s="1782"/>
      <c r="BGJ81" s="1783"/>
      <c r="BGK81" s="1778"/>
      <c r="BGL81" s="1778"/>
      <c r="BGM81" s="1779"/>
      <c r="BGN81" s="1780"/>
      <c r="BGO81" s="1780"/>
      <c r="BGP81" s="1781"/>
      <c r="BGQ81" s="1782"/>
      <c r="BGR81" s="1783"/>
      <c r="BGS81" s="1778"/>
      <c r="BGT81" s="1778"/>
      <c r="BGU81" s="1779"/>
      <c r="BGV81" s="1780"/>
      <c r="BGW81" s="1780"/>
      <c r="BGX81" s="1781"/>
      <c r="BGY81" s="1782"/>
      <c r="BGZ81" s="1783"/>
      <c r="BHA81" s="1778"/>
      <c r="BHB81" s="1778"/>
      <c r="BHC81" s="1779"/>
      <c r="BHD81" s="1780"/>
      <c r="BHE81" s="1780"/>
      <c r="BHF81" s="1781"/>
      <c r="BHG81" s="1782"/>
      <c r="BHH81" s="1783"/>
      <c r="BHI81" s="1778"/>
      <c r="BHJ81" s="1778"/>
      <c r="BHK81" s="1779"/>
      <c r="BHL81" s="1780"/>
      <c r="BHM81" s="1780"/>
      <c r="BHN81" s="1781"/>
      <c r="BHO81" s="1782"/>
      <c r="BHP81" s="1783"/>
      <c r="BHQ81" s="1778"/>
      <c r="BHR81" s="1778"/>
      <c r="BHS81" s="1779"/>
      <c r="BHT81" s="1780"/>
      <c r="BHU81" s="1780"/>
      <c r="BHV81" s="1781"/>
      <c r="BHW81" s="1782"/>
      <c r="BHX81" s="1783"/>
      <c r="BHY81" s="1778"/>
      <c r="BHZ81" s="1778"/>
      <c r="BIA81" s="1779"/>
      <c r="BIB81" s="1780"/>
      <c r="BIC81" s="1780"/>
      <c r="BID81" s="1781"/>
      <c r="BIE81" s="1782"/>
      <c r="BIF81" s="1783"/>
      <c r="BIG81" s="1778"/>
      <c r="BIH81" s="1778"/>
      <c r="BII81" s="1779"/>
      <c r="BIJ81" s="1780"/>
      <c r="BIK81" s="1780"/>
      <c r="BIL81" s="1781"/>
      <c r="BIM81" s="1782"/>
      <c r="BIN81" s="1783"/>
      <c r="BIO81" s="1778"/>
      <c r="BIP81" s="1778"/>
      <c r="BIQ81" s="1779"/>
      <c r="BIR81" s="1780"/>
      <c r="BIS81" s="1780"/>
      <c r="BIT81" s="1781"/>
      <c r="BIU81" s="1782"/>
      <c r="BIV81" s="1783"/>
      <c r="BIW81" s="1778"/>
      <c r="BIX81" s="1778"/>
      <c r="BIY81" s="1779"/>
      <c r="BIZ81" s="1780"/>
      <c r="BJA81" s="1780"/>
      <c r="BJB81" s="1781"/>
      <c r="BJC81" s="1782"/>
      <c r="BJD81" s="1783"/>
      <c r="BJE81" s="1778"/>
      <c r="BJF81" s="1778"/>
      <c r="BJG81" s="1779"/>
      <c r="BJH81" s="1780"/>
      <c r="BJI81" s="1780"/>
      <c r="BJJ81" s="1781"/>
      <c r="BJK81" s="1782"/>
      <c r="BJL81" s="1783"/>
      <c r="BJM81" s="1778"/>
      <c r="BJN81" s="1778"/>
      <c r="BJO81" s="1779"/>
      <c r="BJP81" s="1780"/>
      <c r="BJQ81" s="1780"/>
      <c r="BJR81" s="1781"/>
      <c r="BJS81" s="1782"/>
      <c r="BJT81" s="1783"/>
      <c r="BJU81" s="1778"/>
      <c r="BJV81" s="1778"/>
      <c r="BJW81" s="1779"/>
      <c r="BJX81" s="1780"/>
      <c r="BJY81" s="1780"/>
      <c r="BJZ81" s="1781"/>
      <c r="BKA81" s="1782"/>
      <c r="BKB81" s="1783"/>
      <c r="BKC81" s="1778"/>
      <c r="BKD81" s="1778"/>
      <c r="BKE81" s="1779"/>
      <c r="BKF81" s="1780"/>
      <c r="BKG81" s="1780"/>
      <c r="BKH81" s="1781"/>
      <c r="BKI81" s="1782"/>
      <c r="BKJ81" s="1783"/>
      <c r="BKK81" s="1778"/>
      <c r="BKL81" s="1778"/>
      <c r="BKM81" s="1779"/>
      <c r="BKN81" s="1780"/>
      <c r="BKO81" s="1780"/>
      <c r="BKP81" s="1781"/>
      <c r="BKQ81" s="1782"/>
      <c r="BKR81" s="1783"/>
      <c r="BKS81" s="1778"/>
      <c r="BKT81" s="1778"/>
      <c r="BKU81" s="1779"/>
      <c r="BKV81" s="1780"/>
      <c r="BKW81" s="1780"/>
      <c r="BKX81" s="1781"/>
      <c r="BKY81" s="1782"/>
      <c r="BKZ81" s="1783"/>
      <c r="BLA81" s="1778"/>
      <c r="BLB81" s="1778"/>
      <c r="BLC81" s="1779"/>
      <c r="BLD81" s="1780"/>
      <c r="BLE81" s="1780"/>
      <c r="BLF81" s="1781"/>
      <c r="BLG81" s="1782"/>
      <c r="BLH81" s="1783"/>
      <c r="BLI81" s="1778"/>
      <c r="BLJ81" s="1778"/>
      <c r="BLK81" s="1779"/>
      <c r="BLL81" s="1780"/>
      <c r="BLM81" s="1780"/>
      <c r="BLN81" s="1781"/>
      <c r="BLO81" s="1782"/>
      <c r="BLP81" s="1783"/>
      <c r="BLQ81" s="1778"/>
      <c r="BLR81" s="1778"/>
      <c r="BLS81" s="1779"/>
      <c r="BLT81" s="1780"/>
      <c r="BLU81" s="1780"/>
      <c r="BLV81" s="1781"/>
      <c r="BLW81" s="1782"/>
      <c r="BLX81" s="1783"/>
      <c r="BLY81" s="1778"/>
      <c r="BLZ81" s="1778"/>
      <c r="BMA81" s="1779"/>
      <c r="BMB81" s="1780"/>
      <c r="BMC81" s="1780"/>
      <c r="BMD81" s="1781"/>
      <c r="BME81" s="1782"/>
      <c r="BMF81" s="1783"/>
      <c r="BMG81" s="1778"/>
      <c r="BMH81" s="1778"/>
      <c r="BMI81" s="1779"/>
      <c r="BMJ81" s="1780"/>
      <c r="BMK81" s="1780"/>
      <c r="BML81" s="1781"/>
      <c r="BMM81" s="1782"/>
      <c r="BMN81" s="1783"/>
      <c r="BMO81" s="1778"/>
      <c r="BMP81" s="1778"/>
      <c r="BMQ81" s="1779"/>
      <c r="BMR81" s="1780"/>
      <c r="BMS81" s="1780"/>
      <c r="BMT81" s="1781"/>
      <c r="BMU81" s="1782"/>
      <c r="BMV81" s="1783"/>
      <c r="BMW81" s="1778"/>
      <c r="BMX81" s="1778"/>
      <c r="BMY81" s="1779"/>
      <c r="BMZ81" s="1780"/>
      <c r="BNA81" s="1780"/>
      <c r="BNB81" s="1781"/>
      <c r="BNC81" s="1782"/>
      <c r="BND81" s="1783"/>
      <c r="BNE81" s="1778"/>
      <c r="BNF81" s="1778"/>
      <c r="BNG81" s="1779"/>
      <c r="BNH81" s="1780"/>
      <c r="BNI81" s="1780"/>
      <c r="BNJ81" s="1781"/>
      <c r="BNK81" s="1782"/>
      <c r="BNL81" s="1783"/>
      <c r="BNM81" s="1778"/>
      <c r="BNN81" s="1778"/>
      <c r="BNO81" s="1779"/>
      <c r="BNP81" s="1780"/>
      <c r="BNQ81" s="1780"/>
      <c r="BNR81" s="1781"/>
      <c r="BNS81" s="1782"/>
      <c r="BNT81" s="1783"/>
      <c r="BNU81" s="1778"/>
      <c r="BNV81" s="1778"/>
      <c r="BNW81" s="1779"/>
      <c r="BNX81" s="1780"/>
      <c r="BNY81" s="1780"/>
      <c r="BNZ81" s="1781"/>
      <c r="BOA81" s="1782"/>
      <c r="BOB81" s="1783"/>
      <c r="BOC81" s="1778"/>
      <c r="BOD81" s="1778"/>
      <c r="BOE81" s="1779"/>
      <c r="BOF81" s="1780"/>
      <c r="BOG81" s="1780"/>
      <c r="BOH81" s="1781"/>
      <c r="BOI81" s="1782"/>
      <c r="BOJ81" s="1783"/>
      <c r="BOK81" s="1778"/>
      <c r="BOL81" s="1778"/>
      <c r="BOM81" s="1779"/>
      <c r="BON81" s="1780"/>
      <c r="BOO81" s="1780"/>
      <c r="BOP81" s="1781"/>
      <c r="BOQ81" s="1782"/>
      <c r="BOR81" s="1783"/>
      <c r="BOS81" s="1778"/>
      <c r="BOT81" s="1778"/>
      <c r="BOU81" s="1779"/>
      <c r="BOV81" s="1780"/>
      <c r="BOW81" s="1780"/>
      <c r="BOX81" s="1781"/>
      <c r="BOY81" s="1782"/>
      <c r="BOZ81" s="1783"/>
      <c r="BPA81" s="1778"/>
      <c r="BPB81" s="1778"/>
      <c r="BPC81" s="1779"/>
      <c r="BPD81" s="1780"/>
      <c r="BPE81" s="1780"/>
      <c r="BPF81" s="1781"/>
      <c r="BPG81" s="1782"/>
      <c r="BPH81" s="1783"/>
      <c r="BPI81" s="1778"/>
      <c r="BPJ81" s="1778"/>
      <c r="BPK81" s="1779"/>
      <c r="BPL81" s="1780"/>
      <c r="BPM81" s="1780"/>
      <c r="BPN81" s="1781"/>
      <c r="BPO81" s="1782"/>
      <c r="BPP81" s="1783"/>
      <c r="BPQ81" s="1778"/>
      <c r="BPR81" s="1778"/>
      <c r="BPS81" s="1779"/>
      <c r="BPT81" s="1780"/>
      <c r="BPU81" s="1780"/>
      <c r="BPV81" s="1781"/>
      <c r="BPW81" s="1782"/>
      <c r="BPX81" s="1783"/>
      <c r="BPY81" s="1778"/>
      <c r="BPZ81" s="1778"/>
      <c r="BQA81" s="1779"/>
      <c r="BQB81" s="1780"/>
      <c r="BQC81" s="1780"/>
      <c r="BQD81" s="1781"/>
      <c r="BQE81" s="1782"/>
      <c r="BQF81" s="1783"/>
      <c r="BQG81" s="1778"/>
      <c r="BQH81" s="1778"/>
      <c r="BQI81" s="1779"/>
      <c r="BQJ81" s="1780"/>
      <c r="BQK81" s="1780"/>
      <c r="BQL81" s="1781"/>
      <c r="BQM81" s="1782"/>
      <c r="BQN81" s="1783"/>
      <c r="BQO81" s="1778"/>
      <c r="BQP81" s="1778"/>
      <c r="BQQ81" s="1779"/>
      <c r="BQR81" s="1780"/>
      <c r="BQS81" s="1780"/>
      <c r="BQT81" s="1781"/>
      <c r="BQU81" s="1782"/>
      <c r="BQV81" s="1783"/>
      <c r="BQW81" s="1778"/>
      <c r="BQX81" s="1778"/>
      <c r="BQY81" s="1779"/>
      <c r="BQZ81" s="1780"/>
      <c r="BRA81" s="1780"/>
      <c r="BRB81" s="1781"/>
      <c r="BRC81" s="1782"/>
      <c r="BRD81" s="1783"/>
      <c r="BRE81" s="1778"/>
      <c r="BRF81" s="1778"/>
      <c r="BRG81" s="1779"/>
      <c r="BRH81" s="1780"/>
      <c r="BRI81" s="1780"/>
      <c r="BRJ81" s="1781"/>
      <c r="BRK81" s="1782"/>
      <c r="BRL81" s="1783"/>
      <c r="BRM81" s="1778"/>
      <c r="BRN81" s="1778"/>
      <c r="BRO81" s="1779"/>
      <c r="BRP81" s="1780"/>
      <c r="BRQ81" s="1780"/>
      <c r="BRR81" s="1781"/>
      <c r="BRS81" s="1782"/>
      <c r="BRT81" s="1783"/>
      <c r="BRU81" s="1778"/>
      <c r="BRV81" s="1778"/>
      <c r="BRW81" s="1779"/>
      <c r="BRX81" s="1780"/>
      <c r="BRY81" s="1780"/>
      <c r="BRZ81" s="1781"/>
      <c r="BSA81" s="1782"/>
      <c r="BSB81" s="1783"/>
      <c r="BSC81" s="1778"/>
      <c r="BSD81" s="1778"/>
      <c r="BSE81" s="1779"/>
      <c r="BSF81" s="1780"/>
      <c r="BSG81" s="1780"/>
      <c r="BSH81" s="1781"/>
      <c r="BSI81" s="1782"/>
      <c r="BSJ81" s="1783"/>
      <c r="BSK81" s="1778"/>
      <c r="BSL81" s="1778"/>
      <c r="BSM81" s="1779"/>
      <c r="BSN81" s="1780"/>
      <c r="BSO81" s="1780"/>
      <c r="BSP81" s="1781"/>
      <c r="BSQ81" s="1782"/>
      <c r="BSR81" s="1783"/>
      <c r="BSS81" s="1778"/>
      <c r="BST81" s="1778"/>
      <c r="BSU81" s="1779"/>
      <c r="BSV81" s="1780"/>
      <c r="BSW81" s="1780"/>
      <c r="BSX81" s="1781"/>
      <c r="BSY81" s="1782"/>
      <c r="BSZ81" s="1783"/>
      <c r="BTA81" s="1778"/>
      <c r="BTB81" s="1778"/>
      <c r="BTC81" s="1779"/>
      <c r="BTD81" s="1780"/>
      <c r="BTE81" s="1780"/>
      <c r="BTF81" s="1781"/>
      <c r="BTG81" s="1782"/>
      <c r="BTH81" s="1783"/>
      <c r="BTI81" s="1778"/>
      <c r="BTJ81" s="1778"/>
      <c r="BTK81" s="1779"/>
      <c r="BTL81" s="1780"/>
      <c r="BTM81" s="1780"/>
      <c r="BTN81" s="1781"/>
      <c r="BTO81" s="1782"/>
      <c r="BTP81" s="1783"/>
      <c r="BTQ81" s="1778"/>
      <c r="BTR81" s="1778"/>
      <c r="BTS81" s="1779"/>
      <c r="BTT81" s="1780"/>
      <c r="BTU81" s="1780"/>
      <c r="BTV81" s="1781"/>
      <c r="BTW81" s="1782"/>
      <c r="BTX81" s="1783"/>
      <c r="BTY81" s="1778"/>
      <c r="BTZ81" s="1778"/>
      <c r="BUA81" s="1779"/>
      <c r="BUB81" s="1780"/>
      <c r="BUC81" s="1780"/>
      <c r="BUD81" s="1781"/>
      <c r="BUE81" s="1782"/>
      <c r="BUF81" s="1783"/>
      <c r="BUG81" s="1778"/>
      <c r="BUH81" s="1778"/>
      <c r="BUI81" s="1779"/>
      <c r="BUJ81" s="1780"/>
      <c r="BUK81" s="1780"/>
      <c r="BUL81" s="1781"/>
      <c r="BUM81" s="1782"/>
      <c r="BUN81" s="1783"/>
      <c r="BUO81" s="1778"/>
      <c r="BUP81" s="1778"/>
      <c r="BUQ81" s="1779"/>
      <c r="BUR81" s="1780"/>
      <c r="BUS81" s="1780"/>
      <c r="BUT81" s="1781"/>
      <c r="BUU81" s="1782"/>
      <c r="BUV81" s="1783"/>
      <c r="BUW81" s="1778"/>
      <c r="BUX81" s="1778"/>
      <c r="BUY81" s="1779"/>
      <c r="BUZ81" s="1780"/>
      <c r="BVA81" s="1780"/>
      <c r="BVB81" s="1781"/>
      <c r="BVC81" s="1782"/>
      <c r="BVD81" s="1783"/>
      <c r="BVE81" s="1778"/>
      <c r="BVF81" s="1778"/>
      <c r="BVG81" s="1779"/>
      <c r="BVH81" s="1780"/>
      <c r="BVI81" s="1780"/>
      <c r="BVJ81" s="1781"/>
      <c r="BVK81" s="1782"/>
      <c r="BVL81" s="1783"/>
      <c r="BVM81" s="1778"/>
      <c r="BVN81" s="1778"/>
      <c r="BVO81" s="1779"/>
      <c r="BVP81" s="1780"/>
      <c r="BVQ81" s="1780"/>
      <c r="BVR81" s="1781"/>
      <c r="BVS81" s="1782"/>
      <c r="BVT81" s="1783"/>
      <c r="BVU81" s="1778"/>
      <c r="BVV81" s="1778"/>
      <c r="BVW81" s="1779"/>
      <c r="BVX81" s="1780"/>
      <c r="BVY81" s="1780"/>
      <c r="BVZ81" s="1781"/>
      <c r="BWA81" s="1782"/>
      <c r="BWB81" s="1783"/>
      <c r="BWC81" s="1778"/>
      <c r="BWD81" s="1778"/>
      <c r="BWE81" s="1779"/>
      <c r="BWF81" s="1780"/>
      <c r="BWG81" s="1780"/>
      <c r="BWH81" s="1781"/>
      <c r="BWI81" s="1782"/>
      <c r="BWJ81" s="1783"/>
      <c r="BWK81" s="1778"/>
      <c r="BWL81" s="1778"/>
      <c r="BWM81" s="1779"/>
      <c r="BWN81" s="1780"/>
      <c r="BWO81" s="1780"/>
      <c r="BWP81" s="1781"/>
      <c r="BWQ81" s="1782"/>
      <c r="BWR81" s="1783"/>
      <c r="BWS81" s="1778"/>
      <c r="BWT81" s="1778"/>
      <c r="BWU81" s="1779"/>
      <c r="BWV81" s="1780"/>
      <c r="BWW81" s="1780"/>
      <c r="BWX81" s="1781"/>
      <c r="BWY81" s="1782"/>
      <c r="BWZ81" s="1783"/>
      <c r="BXA81" s="1778"/>
      <c r="BXB81" s="1778"/>
      <c r="BXC81" s="1779"/>
      <c r="BXD81" s="1780"/>
      <c r="BXE81" s="1780"/>
      <c r="BXF81" s="1781"/>
      <c r="BXG81" s="1782"/>
      <c r="BXH81" s="1783"/>
      <c r="BXI81" s="1778"/>
      <c r="BXJ81" s="1778"/>
      <c r="BXK81" s="1779"/>
      <c r="BXL81" s="1780"/>
      <c r="BXM81" s="1780"/>
      <c r="BXN81" s="1781"/>
      <c r="BXO81" s="1782"/>
      <c r="BXP81" s="1783"/>
      <c r="BXQ81" s="1778"/>
      <c r="BXR81" s="1778"/>
      <c r="BXS81" s="1779"/>
      <c r="BXT81" s="1780"/>
      <c r="BXU81" s="1780"/>
      <c r="BXV81" s="1781"/>
      <c r="BXW81" s="1782"/>
      <c r="BXX81" s="1783"/>
      <c r="BXY81" s="1778"/>
      <c r="BXZ81" s="1778"/>
      <c r="BYA81" s="1779"/>
      <c r="BYB81" s="1780"/>
      <c r="BYC81" s="1780"/>
      <c r="BYD81" s="1781"/>
      <c r="BYE81" s="1782"/>
      <c r="BYF81" s="1783"/>
      <c r="BYG81" s="1778"/>
      <c r="BYH81" s="1778"/>
      <c r="BYI81" s="1779"/>
      <c r="BYJ81" s="1780"/>
      <c r="BYK81" s="1780"/>
      <c r="BYL81" s="1781"/>
      <c r="BYM81" s="1782"/>
      <c r="BYN81" s="1783"/>
      <c r="BYO81" s="1778"/>
      <c r="BYP81" s="1778"/>
      <c r="BYQ81" s="1779"/>
      <c r="BYR81" s="1780"/>
      <c r="BYS81" s="1780"/>
      <c r="BYT81" s="1781"/>
      <c r="BYU81" s="1782"/>
      <c r="BYV81" s="1783"/>
      <c r="BYW81" s="1778"/>
      <c r="BYX81" s="1778"/>
      <c r="BYY81" s="1779"/>
      <c r="BYZ81" s="1780"/>
      <c r="BZA81" s="1780"/>
      <c r="BZB81" s="1781"/>
      <c r="BZC81" s="1782"/>
      <c r="BZD81" s="1783"/>
      <c r="BZE81" s="1778"/>
      <c r="BZF81" s="1778"/>
      <c r="BZG81" s="1779"/>
      <c r="BZH81" s="1780"/>
      <c r="BZI81" s="1780"/>
      <c r="BZJ81" s="1781"/>
      <c r="BZK81" s="1782"/>
      <c r="BZL81" s="1783"/>
      <c r="BZM81" s="1778"/>
      <c r="BZN81" s="1778"/>
      <c r="BZO81" s="1779"/>
      <c r="BZP81" s="1780"/>
      <c r="BZQ81" s="1780"/>
      <c r="BZR81" s="1781"/>
      <c r="BZS81" s="1782"/>
      <c r="BZT81" s="1783"/>
      <c r="BZU81" s="1778"/>
      <c r="BZV81" s="1778"/>
      <c r="BZW81" s="1779"/>
      <c r="BZX81" s="1780"/>
      <c r="BZY81" s="1780"/>
      <c r="BZZ81" s="1781"/>
      <c r="CAA81" s="1782"/>
      <c r="CAB81" s="1783"/>
      <c r="CAC81" s="1778"/>
      <c r="CAD81" s="1778"/>
      <c r="CAE81" s="1779"/>
      <c r="CAF81" s="1780"/>
      <c r="CAG81" s="1780"/>
      <c r="CAH81" s="1781"/>
      <c r="CAI81" s="1782"/>
      <c r="CAJ81" s="1783"/>
      <c r="CAK81" s="1778"/>
      <c r="CAL81" s="1778"/>
      <c r="CAM81" s="1779"/>
      <c r="CAN81" s="1780"/>
      <c r="CAO81" s="1780"/>
      <c r="CAP81" s="1781"/>
      <c r="CAQ81" s="1782"/>
      <c r="CAR81" s="1783"/>
      <c r="CAS81" s="1778"/>
      <c r="CAT81" s="1778"/>
      <c r="CAU81" s="1779"/>
      <c r="CAV81" s="1780"/>
      <c r="CAW81" s="1780"/>
      <c r="CAX81" s="1781"/>
      <c r="CAY81" s="1782"/>
      <c r="CAZ81" s="1783"/>
      <c r="CBA81" s="1778"/>
      <c r="CBB81" s="1778"/>
      <c r="CBC81" s="1779"/>
      <c r="CBD81" s="1780"/>
      <c r="CBE81" s="1780"/>
      <c r="CBF81" s="1781"/>
      <c r="CBG81" s="1782"/>
      <c r="CBH81" s="1783"/>
      <c r="CBI81" s="1778"/>
      <c r="CBJ81" s="1778"/>
      <c r="CBK81" s="1779"/>
      <c r="CBL81" s="1780"/>
      <c r="CBM81" s="1780"/>
      <c r="CBN81" s="1781"/>
      <c r="CBO81" s="1782"/>
      <c r="CBP81" s="1783"/>
      <c r="CBQ81" s="1778"/>
      <c r="CBR81" s="1778"/>
      <c r="CBS81" s="1779"/>
      <c r="CBT81" s="1780"/>
      <c r="CBU81" s="1780"/>
      <c r="CBV81" s="1781"/>
      <c r="CBW81" s="1782"/>
      <c r="CBX81" s="1783"/>
      <c r="CBY81" s="1778"/>
      <c r="CBZ81" s="1778"/>
      <c r="CCA81" s="1779"/>
      <c r="CCB81" s="1780"/>
      <c r="CCC81" s="1780"/>
      <c r="CCD81" s="1781"/>
      <c r="CCE81" s="1782"/>
      <c r="CCF81" s="1783"/>
      <c r="CCG81" s="1778"/>
      <c r="CCH81" s="1778"/>
      <c r="CCI81" s="1779"/>
      <c r="CCJ81" s="1780"/>
      <c r="CCK81" s="1780"/>
      <c r="CCL81" s="1781"/>
      <c r="CCM81" s="1782"/>
      <c r="CCN81" s="1783"/>
      <c r="CCO81" s="1778"/>
      <c r="CCP81" s="1778"/>
      <c r="CCQ81" s="1779"/>
      <c r="CCR81" s="1780"/>
      <c r="CCS81" s="1780"/>
      <c r="CCT81" s="1781"/>
      <c r="CCU81" s="1782"/>
      <c r="CCV81" s="1783"/>
      <c r="CCW81" s="1778"/>
      <c r="CCX81" s="1778"/>
      <c r="CCY81" s="1779"/>
      <c r="CCZ81" s="1780"/>
      <c r="CDA81" s="1780"/>
      <c r="CDB81" s="1781"/>
      <c r="CDC81" s="1782"/>
      <c r="CDD81" s="1783"/>
      <c r="CDE81" s="1778"/>
      <c r="CDF81" s="1778"/>
      <c r="CDG81" s="1779"/>
      <c r="CDH81" s="1780"/>
      <c r="CDI81" s="1780"/>
      <c r="CDJ81" s="1781"/>
      <c r="CDK81" s="1782"/>
      <c r="CDL81" s="1783"/>
      <c r="CDM81" s="1778"/>
      <c r="CDN81" s="1778"/>
      <c r="CDO81" s="1779"/>
      <c r="CDP81" s="1780"/>
      <c r="CDQ81" s="1780"/>
      <c r="CDR81" s="1781"/>
      <c r="CDS81" s="1782"/>
      <c r="CDT81" s="1783"/>
      <c r="CDU81" s="1778"/>
      <c r="CDV81" s="1778"/>
      <c r="CDW81" s="1779"/>
      <c r="CDX81" s="1780"/>
      <c r="CDY81" s="1780"/>
      <c r="CDZ81" s="1781"/>
      <c r="CEA81" s="1782"/>
      <c r="CEB81" s="1783"/>
      <c r="CEC81" s="1778"/>
      <c r="CED81" s="1778"/>
      <c r="CEE81" s="1779"/>
      <c r="CEF81" s="1780"/>
      <c r="CEG81" s="1780"/>
      <c r="CEH81" s="1781"/>
      <c r="CEI81" s="1782"/>
      <c r="CEJ81" s="1783"/>
      <c r="CEK81" s="1778"/>
      <c r="CEL81" s="1778"/>
      <c r="CEM81" s="1779"/>
      <c r="CEN81" s="1780"/>
      <c r="CEO81" s="1780"/>
      <c r="CEP81" s="1781"/>
      <c r="CEQ81" s="1782"/>
      <c r="CER81" s="1783"/>
      <c r="CES81" s="1778"/>
      <c r="CET81" s="1778"/>
      <c r="CEU81" s="1779"/>
      <c r="CEV81" s="1780"/>
      <c r="CEW81" s="1780"/>
      <c r="CEX81" s="1781"/>
      <c r="CEY81" s="1782"/>
      <c r="CEZ81" s="1783"/>
      <c r="CFA81" s="1778"/>
      <c r="CFB81" s="1778"/>
      <c r="CFC81" s="1779"/>
      <c r="CFD81" s="1780"/>
      <c r="CFE81" s="1780"/>
      <c r="CFF81" s="1781"/>
      <c r="CFG81" s="1782"/>
      <c r="CFH81" s="1783"/>
      <c r="CFI81" s="1778"/>
      <c r="CFJ81" s="1778"/>
      <c r="CFK81" s="1779"/>
      <c r="CFL81" s="1780"/>
      <c r="CFM81" s="1780"/>
      <c r="CFN81" s="1781"/>
      <c r="CFO81" s="1782"/>
      <c r="CFP81" s="1783"/>
      <c r="CFQ81" s="1778"/>
      <c r="CFR81" s="1778"/>
      <c r="CFS81" s="1779"/>
      <c r="CFT81" s="1780"/>
      <c r="CFU81" s="1780"/>
      <c r="CFV81" s="1781"/>
      <c r="CFW81" s="1782"/>
      <c r="CFX81" s="1783"/>
      <c r="CFY81" s="1778"/>
      <c r="CFZ81" s="1778"/>
      <c r="CGA81" s="1779"/>
      <c r="CGB81" s="1780"/>
      <c r="CGC81" s="1780"/>
      <c r="CGD81" s="1781"/>
      <c r="CGE81" s="1782"/>
      <c r="CGF81" s="1783"/>
      <c r="CGG81" s="1778"/>
      <c r="CGH81" s="1778"/>
      <c r="CGI81" s="1779"/>
      <c r="CGJ81" s="1780"/>
      <c r="CGK81" s="1780"/>
      <c r="CGL81" s="1781"/>
      <c r="CGM81" s="1782"/>
      <c r="CGN81" s="1783"/>
      <c r="CGO81" s="1778"/>
      <c r="CGP81" s="1778"/>
      <c r="CGQ81" s="1779"/>
      <c r="CGR81" s="1780"/>
      <c r="CGS81" s="1780"/>
      <c r="CGT81" s="1781"/>
      <c r="CGU81" s="1782"/>
      <c r="CGV81" s="1783"/>
      <c r="CGW81" s="1778"/>
      <c r="CGX81" s="1778"/>
      <c r="CGY81" s="1779"/>
      <c r="CGZ81" s="1780"/>
      <c r="CHA81" s="1780"/>
      <c r="CHB81" s="1781"/>
      <c r="CHC81" s="1782"/>
      <c r="CHD81" s="1783"/>
      <c r="CHE81" s="1778"/>
      <c r="CHF81" s="1778"/>
      <c r="CHG81" s="1779"/>
      <c r="CHH81" s="1780"/>
      <c r="CHI81" s="1780"/>
      <c r="CHJ81" s="1781"/>
      <c r="CHK81" s="1782"/>
      <c r="CHL81" s="1783"/>
      <c r="CHM81" s="1778"/>
      <c r="CHN81" s="1778"/>
      <c r="CHO81" s="1779"/>
      <c r="CHP81" s="1780"/>
      <c r="CHQ81" s="1780"/>
      <c r="CHR81" s="1781"/>
      <c r="CHS81" s="1782"/>
      <c r="CHT81" s="1783"/>
      <c r="CHU81" s="1778"/>
      <c r="CHV81" s="1778"/>
      <c r="CHW81" s="1779"/>
      <c r="CHX81" s="1780"/>
      <c r="CHY81" s="1780"/>
      <c r="CHZ81" s="1781"/>
      <c r="CIA81" s="1782"/>
      <c r="CIB81" s="1783"/>
      <c r="CIC81" s="1778"/>
      <c r="CID81" s="1778"/>
      <c r="CIE81" s="1779"/>
      <c r="CIF81" s="1780"/>
      <c r="CIG81" s="1780"/>
      <c r="CIH81" s="1781"/>
      <c r="CII81" s="1782"/>
      <c r="CIJ81" s="1783"/>
      <c r="CIK81" s="1778"/>
      <c r="CIL81" s="1778"/>
      <c r="CIM81" s="1779"/>
      <c r="CIN81" s="1780"/>
      <c r="CIO81" s="1780"/>
      <c r="CIP81" s="1781"/>
      <c r="CIQ81" s="1782"/>
      <c r="CIR81" s="1783"/>
      <c r="CIS81" s="1778"/>
      <c r="CIT81" s="1778"/>
      <c r="CIU81" s="1779"/>
      <c r="CIV81" s="1780"/>
      <c r="CIW81" s="1780"/>
      <c r="CIX81" s="1781"/>
      <c r="CIY81" s="1782"/>
      <c r="CIZ81" s="1783"/>
      <c r="CJA81" s="1778"/>
      <c r="CJB81" s="1778"/>
      <c r="CJC81" s="1779"/>
      <c r="CJD81" s="1780"/>
      <c r="CJE81" s="1780"/>
      <c r="CJF81" s="1781"/>
      <c r="CJG81" s="1782"/>
      <c r="CJH81" s="1783"/>
      <c r="CJI81" s="1778"/>
      <c r="CJJ81" s="1778"/>
      <c r="CJK81" s="1779"/>
      <c r="CJL81" s="1780"/>
      <c r="CJM81" s="1780"/>
      <c r="CJN81" s="1781"/>
      <c r="CJO81" s="1782"/>
      <c r="CJP81" s="1783"/>
      <c r="CJQ81" s="1778"/>
      <c r="CJR81" s="1778"/>
      <c r="CJS81" s="1779"/>
      <c r="CJT81" s="1780"/>
      <c r="CJU81" s="1780"/>
      <c r="CJV81" s="1781"/>
      <c r="CJW81" s="1782"/>
      <c r="CJX81" s="1783"/>
      <c r="CJY81" s="1778"/>
      <c r="CJZ81" s="1778"/>
      <c r="CKA81" s="1779"/>
      <c r="CKB81" s="1780"/>
      <c r="CKC81" s="1780"/>
      <c r="CKD81" s="1781"/>
      <c r="CKE81" s="1782"/>
      <c r="CKF81" s="1783"/>
      <c r="CKG81" s="1778"/>
      <c r="CKH81" s="1778"/>
      <c r="CKI81" s="1779"/>
      <c r="CKJ81" s="1780"/>
      <c r="CKK81" s="1780"/>
      <c r="CKL81" s="1781"/>
      <c r="CKM81" s="1782"/>
      <c r="CKN81" s="1783"/>
      <c r="CKO81" s="1778"/>
      <c r="CKP81" s="1778"/>
      <c r="CKQ81" s="1779"/>
      <c r="CKR81" s="1780"/>
      <c r="CKS81" s="1780"/>
      <c r="CKT81" s="1781"/>
      <c r="CKU81" s="1782"/>
      <c r="CKV81" s="1783"/>
      <c r="CKW81" s="1778"/>
      <c r="CKX81" s="1778"/>
      <c r="CKY81" s="1779"/>
      <c r="CKZ81" s="1780"/>
      <c r="CLA81" s="1780"/>
      <c r="CLB81" s="1781"/>
      <c r="CLC81" s="1782"/>
      <c r="CLD81" s="1783"/>
      <c r="CLE81" s="1778"/>
      <c r="CLF81" s="1778"/>
      <c r="CLG81" s="1779"/>
      <c r="CLH81" s="1780"/>
      <c r="CLI81" s="1780"/>
      <c r="CLJ81" s="1781"/>
      <c r="CLK81" s="1782"/>
      <c r="CLL81" s="1783"/>
      <c r="CLM81" s="1778"/>
      <c r="CLN81" s="1778"/>
      <c r="CLO81" s="1779"/>
      <c r="CLP81" s="1780"/>
      <c r="CLQ81" s="1780"/>
      <c r="CLR81" s="1781"/>
      <c r="CLS81" s="1782"/>
      <c r="CLT81" s="1783"/>
      <c r="CLU81" s="1778"/>
      <c r="CLV81" s="1778"/>
      <c r="CLW81" s="1779"/>
      <c r="CLX81" s="1780"/>
      <c r="CLY81" s="1780"/>
      <c r="CLZ81" s="1781"/>
      <c r="CMA81" s="1782"/>
      <c r="CMB81" s="1783"/>
      <c r="CMC81" s="1778"/>
      <c r="CMD81" s="1778"/>
      <c r="CME81" s="1779"/>
      <c r="CMF81" s="1780"/>
      <c r="CMG81" s="1780"/>
      <c r="CMH81" s="1781"/>
      <c r="CMI81" s="1782"/>
      <c r="CMJ81" s="1783"/>
      <c r="CMK81" s="1778"/>
      <c r="CML81" s="1778"/>
      <c r="CMM81" s="1779"/>
      <c r="CMN81" s="1780"/>
      <c r="CMO81" s="1780"/>
      <c r="CMP81" s="1781"/>
      <c r="CMQ81" s="1782"/>
      <c r="CMR81" s="1783"/>
      <c r="CMS81" s="1778"/>
      <c r="CMT81" s="1778"/>
      <c r="CMU81" s="1779"/>
      <c r="CMV81" s="1780"/>
      <c r="CMW81" s="1780"/>
      <c r="CMX81" s="1781"/>
      <c r="CMY81" s="1782"/>
      <c r="CMZ81" s="1783"/>
      <c r="CNA81" s="1778"/>
      <c r="CNB81" s="1778"/>
      <c r="CNC81" s="1779"/>
      <c r="CND81" s="1780"/>
      <c r="CNE81" s="1780"/>
      <c r="CNF81" s="1781"/>
      <c r="CNG81" s="1782"/>
      <c r="CNH81" s="1783"/>
      <c r="CNI81" s="1778"/>
      <c r="CNJ81" s="1778"/>
      <c r="CNK81" s="1779"/>
      <c r="CNL81" s="1780"/>
      <c r="CNM81" s="1780"/>
      <c r="CNN81" s="1781"/>
      <c r="CNO81" s="1782"/>
      <c r="CNP81" s="1783"/>
      <c r="CNQ81" s="1778"/>
      <c r="CNR81" s="1778"/>
      <c r="CNS81" s="1779"/>
      <c r="CNT81" s="1780"/>
      <c r="CNU81" s="1780"/>
      <c r="CNV81" s="1781"/>
      <c r="CNW81" s="1782"/>
      <c r="CNX81" s="1783"/>
      <c r="CNY81" s="1778"/>
      <c r="CNZ81" s="1778"/>
      <c r="COA81" s="1779"/>
      <c r="COB81" s="1780"/>
      <c r="COC81" s="1780"/>
      <c r="COD81" s="1781"/>
      <c r="COE81" s="1782"/>
      <c r="COF81" s="1783"/>
      <c r="COG81" s="1778"/>
      <c r="COH81" s="1778"/>
      <c r="COI81" s="1779"/>
      <c r="COJ81" s="1780"/>
      <c r="COK81" s="1780"/>
      <c r="COL81" s="1781"/>
      <c r="COM81" s="1782"/>
      <c r="CON81" s="1783"/>
      <c r="COO81" s="1778"/>
      <c r="COP81" s="1778"/>
      <c r="COQ81" s="1779"/>
      <c r="COR81" s="1780"/>
      <c r="COS81" s="1780"/>
      <c r="COT81" s="1781"/>
      <c r="COU81" s="1782"/>
      <c r="COV81" s="1783"/>
      <c r="COW81" s="1778"/>
      <c r="COX81" s="1778"/>
      <c r="COY81" s="1779"/>
      <c r="COZ81" s="1780"/>
      <c r="CPA81" s="1780"/>
      <c r="CPB81" s="1781"/>
      <c r="CPC81" s="1782"/>
      <c r="CPD81" s="1783"/>
      <c r="CPE81" s="1778"/>
      <c r="CPF81" s="1778"/>
      <c r="CPG81" s="1779"/>
      <c r="CPH81" s="1780"/>
      <c r="CPI81" s="1780"/>
      <c r="CPJ81" s="1781"/>
      <c r="CPK81" s="1782"/>
      <c r="CPL81" s="1783"/>
      <c r="CPM81" s="1778"/>
      <c r="CPN81" s="1778"/>
      <c r="CPO81" s="1779"/>
      <c r="CPP81" s="1780"/>
      <c r="CPQ81" s="1780"/>
      <c r="CPR81" s="1781"/>
      <c r="CPS81" s="1782"/>
      <c r="CPT81" s="1783"/>
      <c r="CPU81" s="1778"/>
      <c r="CPV81" s="1778"/>
      <c r="CPW81" s="1779"/>
      <c r="CPX81" s="1780"/>
      <c r="CPY81" s="1780"/>
      <c r="CPZ81" s="1781"/>
      <c r="CQA81" s="1782"/>
      <c r="CQB81" s="1783"/>
      <c r="CQC81" s="1778"/>
      <c r="CQD81" s="1778"/>
      <c r="CQE81" s="1779"/>
      <c r="CQF81" s="1780"/>
      <c r="CQG81" s="1780"/>
      <c r="CQH81" s="1781"/>
      <c r="CQI81" s="1782"/>
      <c r="CQJ81" s="1783"/>
      <c r="CQK81" s="1778"/>
      <c r="CQL81" s="1778"/>
      <c r="CQM81" s="1779"/>
      <c r="CQN81" s="1780"/>
      <c r="CQO81" s="1780"/>
      <c r="CQP81" s="1781"/>
      <c r="CQQ81" s="1782"/>
      <c r="CQR81" s="1783"/>
      <c r="CQS81" s="1778"/>
      <c r="CQT81" s="1778"/>
      <c r="CQU81" s="1779"/>
      <c r="CQV81" s="1780"/>
      <c r="CQW81" s="1780"/>
      <c r="CQX81" s="1781"/>
      <c r="CQY81" s="1782"/>
      <c r="CQZ81" s="1783"/>
      <c r="CRA81" s="1778"/>
      <c r="CRB81" s="1778"/>
      <c r="CRC81" s="1779"/>
      <c r="CRD81" s="1780"/>
      <c r="CRE81" s="1780"/>
      <c r="CRF81" s="1781"/>
      <c r="CRG81" s="1782"/>
      <c r="CRH81" s="1783"/>
      <c r="CRI81" s="1778"/>
      <c r="CRJ81" s="1778"/>
      <c r="CRK81" s="1779"/>
      <c r="CRL81" s="1780"/>
      <c r="CRM81" s="1780"/>
      <c r="CRN81" s="1781"/>
      <c r="CRO81" s="1782"/>
      <c r="CRP81" s="1783"/>
      <c r="CRQ81" s="1778"/>
      <c r="CRR81" s="1778"/>
      <c r="CRS81" s="1779"/>
      <c r="CRT81" s="1780"/>
      <c r="CRU81" s="1780"/>
      <c r="CRV81" s="1781"/>
      <c r="CRW81" s="1782"/>
      <c r="CRX81" s="1783"/>
      <c r="CRY81" s="1778"/>
      <c r="CRZ81" s="1778"/>
      <c r="CSA81" s="1779"/>
      <c r="CSB81" s="1780"/>
      <c r="CSC81" s="1780"/>
      <c r="CSD81" s="1781"/>
      <c r="CSE81" s="1782"/>
      <c r="CSF81" s="1783"/>
      <c r="CSG81" s="1778"/>
      <c r="CSH81" s="1778"/>
      <c r="CSI81" s="1779"/>
      <c r="CSJ81" s="1780"/>
      <c r="CSK81" s="1780"/>
      <c r="CSL81" s="1781"/>
      <c r="CSM81" s="1782"/>
      <c r="CSN81" s="1783"/>
      <c r="CSO81" s="1778"/>
      <c r="CSP81" s="1778"/>
      <c r="CSQ81" s="1779"/>
      <c r="CSR81" s="1780"/>
      <c r="CSS81" s="1780"/>
      <c r="CST81" s="1781"/>
      <c r="CSU81" s="1782"/>
      <c r="CSV81" s="1783"/>
      <c r="CSW81" s="1778"/>
      <c r="CSX81" s="1778"/>
      <c r="CSY81" s="1779"/>
      <c r="CSZ81" s="1780"/>
      <c r="CTA81" s="1780"/>
      <c r="CTB81" s="1781"/>
      <c r="CTC81" s="1782"/>
      <c r="CTD81" s="1783"/>
      <c r="CTE81" s="1778"/>
      <c r="CTF81" s="1778"/>
      <c r="CTG81" s="1779"/>
      <c r="CTH81" s="1780"/>
      <c r="CTI81" s="1780"/>
      <c r="CTJ81" s="1781"/>
      <c r="CTK81" s="1782"/>
      <c r="CTL81" s="1783"/>
      <c r="CTM81" s="1778"/>
      <c r="CTN81" s="1778"/>
      <c r="CTO81" s="1779"/>
      <c r="CTP81" s="1780"/>
      <c r="CTQ81" s="1780"/>
      <c r="CTR81" s="1781"/>
      <c r="CTS81" s="1782"/>
      <c r="CTT81" s="1783"/>
      <c r="CTU81" s="1778"/>
      <c r="CTV81" s="1778"/>
      <c r="CTW81" s="1779"/>
      <c r="CTX81" s="1780"/>
      <c r="CTY81" s="1780"/>
      <c r="CTZ81" s="1781"/>
      <c r="CUA81" s="1782"/>
      <c r="CUB81" s="1783"/>
      <c r="CUC81" s="1778"/>
      <c r="CUD81" s="1778"/>
      <c r="CUE81" s="1779"/>
      <c r="CUF81" s="1780"/>
      <c r="CUG81" s="1780"/>
      <c r="CUH81" s="1781"/>
      <c r="CUI81" s="1782"/>
      <c r="CUJ81" s="1783"/>
      <c r="CUK81" s="1778"/>
      <c r="CUL81" s="1778"/>
      <c r="CUM81" s="1779"/>
      <c r="CUN81" s="1780"/>
      <c r="CUO81" s="1780"/>
      <c r="CUP81" s="1781"/>
      <c r="CUQ81" s="1782"/>
      <c r="CUR81" s="1783"/>
      <c r="CUS81" s="1778"/>
      <c r="CUT81" s="1778"/>
      <c r="CUU81" s="1779"/>
      <c r="CUV81" s="1780"/>
      <c r="CUW81" s="1780"/>
      <c r="CUX81" s="1781"/>
      <c r="CUY81" s="1782"/>
      <c r="CUZ81" s="1783"/>
      <c r="CVA81" s="1778"/>
      <c r="CVB81" s="1778"/>
      <c r="CVC81" s="1779"/>
      <c r="CVD81" s="1780"/>
      <c r="CVE81" s="1780"/>
      <c r="CVF81" s="1781"/>
      <c r="CVG81" s="1782"/>
      <c r="CVH81" s="1783"/>
      <c r="CVI81" s="1778"/>
      <c r="CVJ81" s="1778"/>
      <c r="CVK81" s="1779"/>
      <c r="CVL81" s="1780"/>
      <c r="CVM81" s="1780"/>
      <c r="CVN81" s="1781"/>
      <c r="CVO81" s="1782"/>
      <c r="CVP81" s="1783"/>
      <c r="CVQ81" s="1778"/>
      <c r="CVR81" s="1778"/>
      <c r="CVS81" s="1779"/>
      <c r="CVT81" s="1780"/>
      <c r="CVU81" s="1780"/>
      <c r="CVV81" s="1781"/>
      <c r="CVW81" s="1782"/>
      <c r="CVX81" s="1783"/>
      <c r="CVY81" s="1778"/>
      <c r="CVZ81" s="1778"/>
      <c r="CWA81" s="1779"/>
      <c r="CWB81" s="1780"/>
      <c r="CWC81" s="1780"/>
      <c r="CWD81" s="1781"/>
      <c r="CWE81" s="1782"/>
      <c r="CWF81" s="1783"/>
      <c r="CWG81" s="1778"/>
      <c r="CWH81" s="1778"/>
      <c r="CWI81" s="1779"/>
      <c r="CWJ81" s="1780"/>
      <c r="CWK81" s="1780"/>
      <c r="CWL81" s="1781"/>
      <c r="CWM81" s="1782"/>
      <c r="CWN81" s="1783"/>
      <c r="CWO81" s="1778"/>
      <c r="CWP81" s="1778"/>
      <c r="CWQ81" s="1779"/>
      <c r="CWR81" s="1780"/>
      <c r="CWS81" s="1780"/>
      <c r="CWT81" s="1781"/>
      <c r="CWU81" s="1782"/>
      <c r="CWV81" s="1783"/>
      <c r="CWW81" s="1778"/>
      <c r="CWX81" s="1778"/>
      <c r="CWY81" s="1779"/>
      <c r="CWZ81" s="1780"/>
      <c r="CXA81" s="1780"/>
      <c r="CXB81" s="1781"/>
      <c r="CXC81" s="1782"/>
      <c r="CXD81" s="1783"/>
      <c r="CXE81" s="1778"/>
      <c r="CXF81" s="1778"/>
      <c r="CXG81" s="1779"/>
      <c r="CXH81" s="1780"/>
      <c r="CXI81" s="1780"/>
      <c r="CXJ81" s="1781"/>
      <c r="CXK81" s="1782"/>
      <c r="CXL81" s="1783"/>
      <c r="CXM81" s="1778"/>
      <c r="CXN81" s="1778"/>
      <c r="CXO81" s="1779"/>
      <c r="CXP81" s="1780"/>
      <c r="CXQ81" s="1780"/>
      <c r="CXR81" s="1781"/>
      <c r="CXS81" s="1782"/>
      <c r="CXT81" s="1783"/>
      <c r="CXU81" s="1778"/>
      <c r="CXV81" s="1778"/>
      <c r="CXW81" s="1779"/>
      <c r="CXX81" s="1780"/>
      <c r="CXY81" s="1780"/>
      <c r="CXZ81" s="1781"/>
      <c r="CYA81" s="1782"/>
      <c r="CYB81" s="1783"/>
      <c r="CYC81" s="1778"/>
      <c r="CYD81" s="1778"/>
      <c r="CYE81" s="1779"/>
      <c r="CYF81" s="1780"/>
      <c r="CYG81" s="1780"/>
      <c r="CYH81" s="1781"/>
      <c r="CYI81" s="1782"/>
      <c r="CYJ81" s="1783"/>
      <c r="CYK81" s="1778"/>
      <c r="CYL81" s="1778"/>
      <c r="CYM81" s="1779"/>
      <c r="CYN81" s="1780"/>
      <c r="CYO81" s="1780"/>
      <c r="CYP81" s="1781"/>
      <c r="CYQ81" s="1782"/>
      <c r="CYR81" s="1783"/>
      <c r="CYS81" s="1778"/>
      <c r="CYT81" s="1778"/>
      <c r="CYU81" s="1779"/>
      <c r="CYV81" s="1780"/>
      <c r="CYW81" s="1780"/>
      <c r="CYX81" s="1781"/>
      <c r="CYY81" s="1782"/>
      <c r="CYZ81" s="1783"/>
      <c r="CZA81" s="1778"/>
      <c r="CZB81" s="1778"/>
      <c r="CZC81" s="1779"/>
      <c r="CZD81" s="1780"/>
      <c r="CZE81" s="1780"/>
      <c r="CZF81" s="1781"/>
      <c r="CZG81" s="1782"/>
      <c r="CZH81" s="1783"/>
      <c r="CZI81" s="1778"/>
      <c r="CZJ81" s="1778"/>
      <c r="CZK81" s="1779"/>
      <c r="CZL81" s="1780"/>
      <c r="CZM81" s="1780"/>
      <c r="CZN81" s="1781"/>
      <c r="CZO81" s="1782"/>
      <c r="CZP81" s="1783"/>
      <c r="CZQ81" s="1778"/>
      <c r="CZR81" s="1778"/>
      <c r="CZS81" s="1779"/>
      <c r="CZT81" s="1780"/>
      <c r="CZU81" s="1780"/>
      <c r="CZV81" s="1781"/>
      <c r="CZW81" s="1782"/>
      <c r="CZX81" s="1783"/>
      <c r="CZY81" s="1778"/>
      <c r="CZZ81" s="1778"/>
      <c r="DAA81" s="1779"/>
      <c r="DAB81" s="1780"/>
      <c r="DAC81" s="1780"/>
      <c r="DAD81" s="1781"/>
      <c r="DAE81" s="1782"/>
      <c r="DAF81" s="1783"/>
      <c r="DAG81" s="1778"/>
      <c r="DAH81" s="1778"/>
      <c r="DAI81" s="1779"/>
      <c r="DAJ81" s="1780"/>
      <c r="DAK81" s="1780"/>
      <c r="DAL81" s="1781"/>
      <c r="DAM81" s="1782"/>
      <c r="DAN81" s="1783"/>
      <c r="DAO81" s="1778"/>
      <c r="DAP81" s="1778"/>
      <c r="DAQ81" s="1779"/>
      <c r="DAR81" s="1780"/>
      <c r="DAS81" s="1780"/>
      <c r="DAT81" s="1781"/>
      <c r="DAU81" s="1782"/>
      <c r="DAV81" s="1783"/>
      <c r="DAW81" s="1778"/>
      <c r="DAX81" s="1778"/>
      <c r="DAY81" s="1779"/>
      <c r="DAZ81" s="1780"/>
      <c r="DBA81" s="1780"/>
      <c r="DBB81" s="1781"/>
      <c r="DBC81" s="1782"/>
      <c r="DBD81" s="1783"/>
      <c r="DBE81" s="1778"/>
      <c r="DBF81" s="1778"/>
      <c r="DBG81" s="1779"/>
      <c r="DBH81" s="1780"/>
      <c r="DBI81" s="1780"/>
      <c r="DBJ81" s="1781"/>
      <c r="DBK81" s="1782"/>
      <c r="DBL81" s="1783"/>
      <c r="DBM81" s="1778"/>
      <c r="DBN81" s="1778"/>
      <c r="DBO81" s="1779"/>
      <c r="DBP81" s="1780"/>
      <c r="DBQ81" s="1780"/>
      <c r="DBR81" s="1781"/>
      <c r="DBS81" s="1782"/>
      <c r="DBT81" s="1783"/>
      <c r="DBU81" s="1778"/>
      <c r="DBV81" s="1778"/>
      <c r="DBW81" s="1779"/>
      <c r="DBX81" s="1780"/>
      <c r="DBY81" s="1780"/>
      <c r="DBZ81" s="1781"/>
      <c r="DCA81" s="1782"/>
      <c r="DCB81" s="1783"/>
      <c r="DCC81" s="1778"/>
      <c r="DCD81" s="1778"/>
      <c r="DCE81" s="1779"/>
      <c r="DCF81" s="1780"/>
      <c r="DCG81" s="1780"/>
      <c r="DCH81" s="1781"/>
      <c r="DCI81" s="1782"/>
      <c r="DCJ81" s="1783"/>
      <c r="DCK81" s="1778"/>
      <c r="DCL81" s="1778"/>
      <c r="DCM81" s="1779"/>
      <c r="DCN81" s="1780"/>
      <c r="DCO81" s="1780"/>
      <c r="DCP81" s="1781"/>
      <c r="DCQ81" s="1782"/>
      <c r="DCR81" s="1783"/>
      <c r="DCS81" s="1778"/>
      <c r="DCT81" s="1778"/>
      <c r="DCU81" s="1779"/>
      <c r="DCV81" s="1780"/>
      <c r="DCW81" s="1780"/>
      <c r="DCX81" s="1781"/>
      <c r="DCY81" s="1782"/>
      <c r="DCZ81" s="1783"/>
      <c r="DDA81" s="1778"/>
      <c r="DDB81" s="1778"/>
      <c r="DDC81" s="1779"/>
      <c r="DDD81" s="1780"/>
      <c r="DDE81" s="1780"/>
      <c r="DDF81" s="1781"/>
      <c r="DDG81" s="1782"/>
      <c r="DDH81" s="1783"/>
      <c r="DDI81" s="1778"/>
      <c r="DDJ81" s="1778"/>
      <c r="DDK81" s="1779"/>
      <c r="DDL81" s="1780"/>
      <c r="DDM81" s="1780"/>
      <c r="DDN81" s="1781"/>
      <c r="DDO81" s="1782"/>
      <c r="DDP81" s="1783"/>
      <c r="DDQ81" s="1778"/>
      <c r="DDR81" s="1778"/>
      <c r="DDS81" s="1779"/>
      <c r="DDT81" s="1780"/>
      <c r="DDU81" s="1780"/>
      <c r="DDV81" s="1781"/>
      <c r="DDW81" s="1782"/>
      <c r="DDX81" s="1783"/>
      <c r="DDY81" s="1778"/>
      <c r="DDZ81" s="1778"/>
      <c r="DEA81" s="1779"/>
      <c r="DEB81" s="1780"/>
      <c r="DEC81" s="1780"/>
      <c r="DED81" s="1781"/>
      <c r="DEE81" s="1782"/>
      <c r="DEF81" s="1783"/>
      <c r="DEG81" s="1778"/>
      <c r="DEH81" s="1778"/>
      <c r="DEI81" s="1779"/>
      <c r="DEJ81" s="1780"/>
      <c r="DEK81" s="1780"/>
      <c r="DEL81" s="1781"/>
      <c r="DEM81" s="1782"/>
      <c r="DEN81" s="1783"/>
      <c r="DEO81" s="1778"/>
      <c r="DEP81" s="1778"/>
      <c r="DEQ81" s="1779"/>
      <c r="DER81" s="1780"/>
      <c r="DES81" s="1780"/>
      <c r="DET81" s="1781"/>
      <c r="DEU81" s="1782"/>
      <c r="DEV81" s="1783"/>
      <c r="DEW81" s="1778"/>
      <c r="DEX81" s="1778"/>
      <c r="DEY81" s="1779"/>
      <c r="DEZ81" s="1780"/>
      <c r="DFA81" s="1780"/>
      <c r="DFB81" s="1781"/>
      <c r="DFC81" s="1782"/>
      <c r="DFD81" s="1783"/>
      <c r="DFE81" s="1778"/>
      <c r="DFF81" s="1778"/>
      <c r="DFG81" s="1779"/>
      <c r="DFH81" s="1780"/>
      <c r="DFI81" s="1780"/>
      <c r="DFJ81" s="1781"/>
      <c r="DFK81" s="1782"/>
      <c r="DFL81" s="1783"/>
      <c r="DFM81" s="1778"/>
      <c r="DFN81" s="1778"/>
      <c r="DFO81" s="1779"/>
      <c r="DFP81" s="1780"/>
      <c r="DFQ81" s="1780"/>
      <c r="DFR81" s="1781"/>
      <c r="DFS81" s="1782"/>
      <c r="DFT81" s="1783"/>
      <c r="DFU81" s="1778"/>
      <c r="DFV81" s="1778"/>
      <c r="DFW81" s="1779"/>
      <c r="DFX81" s="1780"/>
      <c r="DFY81" s="1780"/>
      <c r="DFZ81" s="1781"/>
      <c r="DGA81" s="1782"/>
      <c r="DGB81" s="1783"/>
      <c r="DGC81" s="1778"/>
      <c r="DGD81" s="1778"/>
      <c r="DGE81" s="1779"/>
      <c r="DGF81" s="1780"/>
      <c r="DGG81" s="1780"/>
      <c r="DGH81" s="1781"/>
      <c r="DGI81" s="1782"/>
      <c r="DGJ81" s="1783"/>
      <c r="DGK81" s="1778"/>
      <c r="DGL81" s="1778"/>
      <c r="DGM81" s="1779"/>
      <c r="DGN81" s="1780"/>
      <c r="DGO81" s="1780"/>
      <c r="DGP81" s="1781"/>
      <c r="DGQ81" s="1782"/>
      <c r="DGR81" s="1783"/>
      <c r="DGS81" s="1778"/>
      <c r="DGT81" s="1778"/>
      <c r="DGU81" s="1779"/>
      <c r="DGV81" s="1780"/>
      <c r="DGW81" s="1780"/>
      <c r="DGX81" s="1781"/>
      <c r="DGY81" s="1782"/>
      <c r="DGZ81" s="1783"/>
      <c r="DHA81" s="1778"/>
      <c r="DHB81" s="1778"/>
      <c r="DHC81" s="1779"/>
      <c r="DHD81" s="1780"/>
      <c r="DHE81" s="1780"/>
      <c r="DHF81" s="1781"/>
      <c r="DHG81" s="1782"/>
      <c r="DHH81" s="1783"/>
      <c r="DHI81" s="1778"/>
      <c r="DHJ81" s="1778"/>
      <c r="DHK81" s="1779"/>
      <c r="DHL81" s="1780"/>
      <c r="DHM81" s="1780"/>
      <c r="DHN81" s="1781"/>
      <c r="DHO81" s="1782"/>
      <c r="DHP81" s="1783"/>
      <c r="DHQ81" s="1778"/>
      <c r="DHR81" s="1778"/>
      <c r="DHS81" s="1779"/>
      <c r="DHT81" s="1780"/>
      <c r="DHU81" s="1780"/>
      <c r="DHV81" s="1781"/>
      <c r="DHW81" s="1782"/>
      <c r="DHX81" s="1783"/>
      <c r="DHY81" s="1778"/>
      <c r="DHZ81" s="1778"/>
      <c r="DIA81" s="1779"/>
      <c r="DIB81" s="1780"/>
      <c r="DIC81" s="1780"/>
      <c r="DID81" s="1781"/>
      <c r="DIE81" s="1782"/>
      <c r="DIF81" s="1783"/>
      <c r="DIG81" s="1778"/>
      <c r="DIH81" s="1778"/>
      <c r="DII81" s="1779"/>
      <c r="DIJ81" s="1780"/>
      <c r="DIK81" s="1780"/>
      <c r="DIL81" s="1781"/>
      <c r="DIM81" s="1782"/>
      <c r="DIN81" s="1783"/>
      <c r="DIO81" s="1778"/>
      <c r="DIP81" s="1778"/>
      <c r="DIQ81" s="1779"/>
      <c r="DIR81" s="1780"/>
      <c r="DIS81" s="1780"/>
      <c r="DIT81" s="1781"/>
      <c r="DIU81" s="1782"/>
      <c r="DIV81" s="1783"/>
      <c r="DIW81" s="1778"/>
      <c r="DIX81" s="1778"/>
      <c r="DIY81" s="1779"/>
      <c r="DIZ81" s="1780"/>
      <c r="DJA81" s="1780"/>
      <c r="DJB81" s="1781"/>
      <c r="DJC81" s="1782"/>
      <c r="DJD81" s="1783"/>
      <c r="DJE81" s="1778"/>
      <c r="DJF81" s="1778"/>
      <c r="DJG81" s="1779"/>
      <c r="DJH81" s="1780"/>
      <c r="DJI81" s="1780"/>
      <c r="DJJ81" s="1781"/>
      <c r="DJK81" s="1782"/>
      <c r="DJL81" s="1783"/>
      <c r="DJM81" s="1778"/>
      <c r="DJN81" s="1778"/>
      <c r="DJO81" s="1779"/>
      <c r="DJP81" s="1780"/>
      <c r="DJQ81" s="1780"/>
      <c r="DJR81" s="1781"/>
      <c r="DJS81" s="1782"/>
      <c r="DJT81" s="1783"/>
      <c r="DJU81" s="1778"/>
      <c r="DJV81" s="1778"/>
      <c r="DJW81" s="1779"/>
      <c r="DJX81" s="1780"/>
      <c r="DJY81" s="1780"/>
      <c r="DJZ81" s="1781"/>
      <c r="DKA81" s="1782"/>
      <c r="DKB81" s="1783"/>
      <c r="DKC81" s="1778"/>
      <c r="DKD81" s="1778"/>
      <c r="DKE81" s="1779"/>
      <c r="DKF81" s="1780"/>
      <c r="DKG81" s="1780"/>
      <c r="DKH81" s="1781"/>
      <c r="DKI81" s="1782"/>
      <c r="DKJ81" s="1783"/>
      <c r="DKK81" s="1778"/>
      <c r="DKL81" s="1778"/>
      <c r="DKM81" s="1779"/>
      <c r="DKN81" s="1780"/>
      <c r="DKO81" s="1780"/>
      <c r="DKP81" s="1781"/>
      <c r="DKQ81" s="1782"/>
      <c r="DKR81" s="1783"/>
      <c r="DKS81" s="1778"/>
      <c r="DKT81" s="1778"/>
      <c r="DKU81" s="1779"/>
      <c r="DKV81" s="1780"/>
      <c r="DKW81" s="1780"/>
      <c r="DKX81" s="1781"/>
      <c r="DKY81" s="1782"/>
      <c r="DKZ81" s="1783"/>
      <c r="DLA81" s="1778"/>
      <c r="DLB81" s="1778"/>
      <c r="DLC81" s="1779"/>
      <c r="DLD81" s="1780"/>
      <c r="DLE81" s="1780"/>
      <c r="DLF81" s="1781"/>
      <c r="DLG81" s="1782"/>
      <c r="DLH81" s="1783"/>
      <c r="DLI81" s="1778"/>
      <c r="DLJ81" s="1778"/>
      <c r="DLK81" s="1779"/>
      <c r="DLL81" s="1780"/>
      <c r="DLM81" s="1780"/>
      <c r="DLN81" s="1781"/>
      <c r="DLO81" s="1782"/>
      <c r="DLP81" s="1783"/>
      <c r="DLQ81" s="1778"/>
      <c r="DLR81" s="1778"/>
      <c r="DLS81" s="1779"/>
      <c r="DLT81" s="1780"/>
      <c r="DLU81" s="1780"/>
      <c r="DLV81" s="1781"/>
      <c r="DLW81" s="1782"/>
      <c r="DLX81" s="1783"/>
      <c r="DLY81" s="1778"/>
      <c r="DLZ81" s="1778"/>
      <c r="DMA81" s="1779"/>
      <c r="DMB81" s="1780"/>
      <c r="DMC81" s="1780"/>
      <c r="DMD81" s="1781"/>
      <c r="DME81" s="1782"/>
      <c r="DMF81" s="1783"/>
      <c r="DMG81" s="1778"/>
      <c r="DMH81" s="1778"/>
      <c r="DMI81" s="1779"/>
      <c r="DMJ81" s="1780"/>
      <c r="DMK81" s="1780"/>
      <c r="DML81" s="1781"/>
      <c r="DMM81" s="1782"/>
      <c r="DMN81" s="1783"/>
      <c r="DMO81" s="1778"/>
      <c r="DMP81" s="1778"/>
      <c r="DMQ81" s="1779"/>
      <c r="DMR81" s="1780"/>
      <c r="DMS81" s="1780"/>
      <c r="DMT81" s="1781"/>
      <c r="DMU81" s="1782"/>
      <c r="DMV81" s="1783"/>
      <c r="DMW81" s="1778"/>
      <c r="DMX81" s="1778"/>
      <c r="DMY81" s="1779"/>
      <c r="DMZ81" s="1780"/>
      <c r="DNA81" s="1780"/>
      <c r="DNB81" s="1781"/>
      <c r="DNC81" s="1782"/>
      <c r="DND81" s="1783"/>
      <c r="DNE81" s="1778"/>
      <c r="DNF81" s="1778"/>
      <c r="DNG81" s="1779"/>
      <c r="DNH81" s="1780"/>
      <c r="DNI81" s="1780"/>
      <c r="DNJ81" s="1781"/>
      <c r="DNK81" s="1782"/>
      <c r="DNL81" s="1783"/>
      <c r="DNM81" s="1778"/>
      <c r="DNN81" s="1778"/>
      <c r="DNO81" s="1779"/>
      <c r="DNP81" s="1780"/>
      <c r="DNQ81" s="1780"/>
      <c r="DNR81" s="1781"/>
      <c r="DNS81" s="1782"/>
      <c r="DNT81" s="1783"/>
      <c r="DNU81" s="1778"/>
      <c r="DNV81" s="1778"/>
      <c r="DNW81" s="1779"/>
      <c r="DNX81" s="1780"/>
      <c r="DNY81" s="1780"/>
      <c r="DNZ81" s="1781"/>
      <c r="DOA81" s="1782"/>
      <c r="DOB81" s="1783"/>
      <c r="DOC81" s="1778"/>
      <c r="DOD81" s="1778"/>
      <c r="DOE81" s="1779"/>
      <c r="DOF81" s="1780"/>
      <c r="DOG81" s="1780"/>
      <c r="DOH81" s="1781"/>
      <c r="DOI81" s="1782"/>
      <c r="DOJ81" s="1783"/>
      <c r="DOK81" s="1778"/>
      <c r="DOL81" s="1778"/>
      <c r="DOM81" s="1779"/>
      <c r="DON81" s="1780"/>
      <c r="DOO81" s="1780"/>
      <c r="DOP81" s="1781"/>
      <c r="DOQ81" s="1782"/>
      <c r="DOR81" s="1783"/>
      <c r="DOS81" s="1778"/>
      <c r="DOT81" s="1778"/>
      <c r="DOU81" s="1779"/>
      <c r="DOV81" s="1780"/>
      <c r="DOW81" s="1780"/>
      <c r="DOX81" s="1781"/>
      <c r="DOY81" s="1782"/>
      <c r="DOZ81" s="1783"/>
      <c r="DPA81" s="1778"/>
      <c r="DPB81" s="1778"/>
      <c r="DPC81" s="1779"/>
      <c r="DPD81" s="1780"/>
      <c r="DPE81" s="1780"/>
      <c r="DPF81" s="1781"/>
      <c r="DPG81" s="1782"/>
      <c r="DPH81" s="1783"/>
      <c r="DPI81" s="1778"/>
      <c r="DPJ81" s="1778"/>
      <c r="DPK81" s="1779"/>
      <c r="DPL81" s="1780"/>
      <c r="DPM81" s="1780"/>
      <c r="DPN81" s="1781"/>
      <c r="DPO81" s="1782"/>
      <c r="DPP81" s="1783"/>
      <c r="DPQ81" s="1778"/>
      <c r="DPR81" s="1778"/>
      <c r="DPS81" s="1779"/>
      <c r="DPT81" s="1780"/>
      <c r="DPU81" s="1780"/>
      <c r="DPV81" s="1781"/>
      <c r="DPW81" s="1782"/>
      <c r="DPX81" s="1783"/>
      <c r="DPY81" s="1778"/>
      <c r="DPZ81" s="1778"/>
      <c r="DQA81" s="1779"/>
      <c r="DQB81" s="1780"/>
      <c r="DQC81" s="1780"/>
      <c r="DQD81" s="1781"/>
      <c r="DQE81" s="1782"/>
      <c r="DQF81" s="1783"/>
      <c r="DQG81" s="1778"/>
      <c r="DQH81" s="1778"/>
      <c r="DQI81" s="1779"/>
      <c r="DQJ81" s="1780"/>
      <c r="DQK81" s="1780"/>
      <c r="DQL81" s="1781"/>
      <c r="DQM81" s="1782"/>
      <c r="DQN81" s="1783"/>
      <c r="DQO81" s="1778"/>
      <c r="DQP81" s="1778"/>
      <c r="DQQ81" s="1779"/>
      <c r="DQR81" s="1780"/>
      <c r="DQS81" s="1780"/>
      <c r="DQT81" s="1781"/>
      <c r="DQU81" s="1782"/>
      <c r="DQV81" s="1783"/>
      <c r="DQW81" s="1778"/>
      <c r="DQX81" s="1778"/>
      <c r="DQY81" s="1779"/>
      <c r="DQZ81" s="1780"/>
      <c r="DRA81" s="1780"/>
      <c r="DRB81" s="1781"/>
      <c r="DRC81" s="1782"/>
      <c r="DRD81" s="1783"/>
      <c r="DRE81" s="1778"/>
      <c r="DRF81" s="1778"/>
      <c r="DRG81" s="1779"/>
      <c r="DRH81" s="1780"/>
      <c r="DRI81" s="1780"/>
      <c r="DRJ81" s="1781"/>
      <c r="DRK81" s="1782"/>
      <c r="DRL81" s="1783"/>
      <c r="DRM81" s="1778"/>
      <c r="DRN81" s="1778"/>
      <c r="DRO81" s="1779"/>
      <c r="DRP81" s="1780"/>
      <c r="DRQ81" s="1780"/>
      <c r="DRR81" s="1781"/>
      <c r="DRS81" s="1782"/>
      <c r="DRT81" s="1783"/>
      <c r="DRU81" s="1778"/>
      <c r="DRV81" s="1778"/>
      <c r="DRW81" s="1779"/>
      <c r="DRX81" s="1780"/>
      <c r="DRY81" s="1780"/>
      <c r="DRZ81" s="1781"/>
      <c r="DSA81" s="1782"/>
      <c r="DSB81" s="1783"/>
      <c r="DSC81" s="1778"/>
      <c r="DSD81" s="1778"/>
      <c r="DSE81" s="1779"/>
      <c r="DSF81" s="1780"/>
      <c r="DSG81" s="1780"/>
      <c r="DSH81" s="1781"/>
      <c r="DSI81" s="1782"/>
      <c r="DSJ81" s="1783"/>
      <c r="DSK81" s="1778"/>
      <c r="DSL81" s="1778"/>
      <c r="DSM81" s="1779"/>
      <c r="DSN81" s="1780"/>
      <c r="DSO81" s="1780"/>
      <c r="DSP81" s="1781"/>
      <c r="DSQ81" s="1782"/>
      <c r="DSR81" s="1783"/>
      <c r="DSS81" s="1778"/>
      <c r="DST81" s="1778"/>
      <c r="DSU81" s="1779"/>
      <c r="DSV81" s="1780"/>
      <c r="DSW81" s="1780"/>
      <c r="DSX81" s="1781"/>
      <c r="DSY81" s="1782"/>
      <c r="DSZ81" s="1783"/>
      <c r="DTA81" s="1778"/>
      <c r="DTB81" s="1778"/>
      <c r="DTC81" s="1779"/>
      <c r="DTD81" s="1780"/>
      <c r="DTE81" s="1780"/>
      <c r="DTF81" s="1781"/>
      <c r="DTG81" s="1782"/>
      <c r="DTH81" s="1783"/>
      <c r="DTI81" s="1778"/>
      <c r="DTJ81" s="1778"/>
      <c r="DTK81" s="1779"/>
      <c r="DTL81" s="1780"/>
      <c r="DTM81" s="1780"/>
      <c r="DTN81" s="1781"/>
      <c r="DTO81" s="1782"/>
      <c r="DTP81" s="1783"/>
      <c r="DTQ81" s="1778"/>
      <c r="DTR81" s="1778"/>
      <c r="DTS81" s="1779"/>
      <c r="DTT81" s="1780"/>
      <c r="DTU81" s="1780"/>
      <c r="DTV81" s="1781"/>
      <c r="DTW81" s="1782"/>
      <c r="DTX81" s="1783"/>
      <c r="DTY81" s="1778"/>
      <c r="DTZ81" s="1778"/>
      <c r="DUA81" s="1779"/>
      <c r="DUB81" s="1780"/>
      <c r="DUC81" s="1780"/>
      <c r="DUD81" s="1781"/>
      <c r="DUE81" s="1782"/>
      <c r="DUF81" s="1783"/>
      <c r="DUG81" s="1778"/>
      <c r="DUH81" s="1778"/>
      <c r="DUI81" s="1779"/>
      <c r="DUJ81" s="1780"/>
      <c r="DUK81" s="1780"/>
      <c r="DUL81" s="1781"/>
      <c r="DUM81" s="1782"/>
      <c r="DUN81" s="1783"/>
      <c r="DUO81" s="1778"/>
      <c r="DUP81" s="1778"/>
      <c r="DUQ81" s="1779"/>
      <c r="DUR81" s="1780"/>
      <c r="DUS81" s="1780"/>
      <c r="DUT81" s="1781"/>
      <c r="DUU81" s="1782"/>
      <c r="DUV81" s="1783"/>
      <c r="DUW81" s="1778"/>
      <c r="DUX81" s="1778"/>
      <c r="DUY81" s="1779"/>
      <c r="DUZ81" s="1780"/>
      <c r="DVA81" s="1780"/>
      <c r="DVB81" s="1781"/>
      <c r="DVC81" s="1782"/>
      <c r="DVD81" s="1783"/>
      <c r="DVE81" s="1778"/>
      <c r="DVF81" s="1778"/>
      <c r="DVG81" s="1779"/>
      <c r="DVH81" s="1780"/>
      <c r="DVI81" s="1780"/>
      <c r="DVJ81" s="1781"/>
      <c r="DVK81" s="1782"/>
      <c r="DVL81" s="1783"/>
      <c r="DVM81" s="1778"/>
      <c r="DVN81" s="1778"/>
      <c r="DVO81" s="1779"/>
      <c r="DVP81" s="1780"/>
      <c r="DVQ81" s="1780"/>
      <c r="DVR81" s="1781"/>
      <c r="DVS81" s="1782"/>
      <c r="DVT81" s="1783"/>
      <c r="DVU81" s="1778"/>
      <c r="DVV81" s="1778"/>
      <c r="DVW81" s="1779"/>
      <c r="DVX81" s="1780"/>
      <c r="DVY81" s="1780"/>
      <c r="DVZ81" s="1781"/>
      <c r="DWA81" s="1782"/>
      <c r="DWB81" s="1783"/>
      <c r="DWC81" s="1778"/>
      <c r="DWD81" s="1778"/>
      <c r="DWE81" s="1779"/>
      <c r="DWF81" s="1780"/>
      <c r="DWG81" s="1780"/>
      <c r="DWH81" s="1781"/>
      <c r="DWI81" s="1782"/>
      <c r="DWJ81" s="1783"/>
      <c r="DWK81" s="1778"/>
      <c r="DWL81" s="1778"/>
      <c r="DWM81" s="1779"/>
      <c r="DWN81" s="1780"/>
      <c r="DWO81" s="1780"/>
      <c r="DWP81" s="1781"/>
      <c r="DWQ81" s="1782"/>
      <c r="DWR81" s="1783"/>
      <c r="DWS81" s="1778"/>
      <c r="DWT81" s="1778"/>
      <c r="DWU81" s="1779"/>
      <c r="DWV81" s="1780"/>
      <c r="DWW81" s="1780"/>
      <c r="DWX81" s="1781"/>
      <c r="DWY81" s="1782"/>
      <c r="DWZ81" s="1783"/>
      <c r="DXA81" s="1778"/>
      <c r="DXB81" s="1778"/>
      <c r="DXC81" s="1779"/>
      <c r="DXD81" s="1780"/>
      <c r="DXE81" s="1780"/>
      <c r="DXF81" s="1781"/>
      <c r="DXG81" s="1782"/>
      <c r="DXH81" s="1783"/>
      <c r="DXI81" s="1778"/>
      <c r="DXJ81" s="1778"/>
      <c r="DXK81" s="1779"/>
      <c r="DXL81" s="1780"/>
      <c r="DXM81" s="1780"/>
      <c r="DXN81" s="1781"/>
      <c r="DXO81" s="1782"/>
      <c r="DXP81" s="1783"/>
      <c r="DXQ81" s="1778"/>
      <c r="DXR81" s="1778"/>
      <c r="DXS81" s="1779"/>
      <c r="DXT81" s="1780"/>
      <c r="DXU81" s="1780"/>
      <c r="DXV81" s="1781"/>
      <c r="DXW81" s="1782"/>
      <c r="DXX81" s="1783"/>
      <c r="DXY81" s="1778"/>
      <c r="DXZ81" s="1778"/>
      <c r="DYA81" s="1779"/>
      <c r="DYB81" s="1780"/>
      <c r="DYC81" s="1780"/>
      <c r="DYD81" s="1781"/>
      <c r="DYE81" s="1782"/>
      <c r="DYF81" s="1783"/>
      <c r="DYG81" s="1778"/>
      <c r="DYH81" s="1778"/>
      <c r="DYI81" s="1779"/>
      <c r="DYJ81" s="1780"/>
      <c r="DYK81" s="1780"/>
      <c r="DYL81" s="1781"/>
      <c r="DYM81" s="1782"/>
      <c r="DYN81" s="1783"/>
      <c r="DYO81" s="1778"/>
      <c r="DYP81" s="1778"/>
      <c r="DYQ81" s="1779"/>
      <c r="DYR81" s="1780"/>
      <c r="DYS81" s="1780"/>
      <c r="DYT81" s="1781"/>
      <c r="DYU81" s="1782"/>
      <c r="DYV81" s="1783"/>
      <c r="DYW81" s="1778"/>
      <c r="DYX81" s="1778"/>
      <c r="DYY81" s="1779"/>
      <c r="DYZ81" s="1780"/>
      <c r="DZA81" s="1780"/>
      <c r="DZB81" s="1781"/>
      <c r="DZC81" s="1782"/>
      <c r="DZD81" s="1783"/>
      <c r="DZE81" s="1778"/>
      <c r="DZF81" s="1778"/>
      <c r="DZG81" s="1779"/>
      <c r="DZH81" s="1780"/>
      <c r="DZI81" s="1780"/>
      <c r="DZJ81" s="1781"/>
      <c r="DZK81" s="1782"/>
      <c r="DZL81" s="1783"/>
      <c r="DZM81" s="1778"/>
      <c r="DZN81" s="1778"/>
      <c r="DZO81" s="1779"/>
      <c r="DZP81" s="1780"/>
      <c r="DZQ81" s="1780"/>
      <c r="DZR81" s="1781"/>
      <c r="DZS81" s="1782"/>
      <c r="DZT81" s="1783"/>
      <c r="DZU81" s="1778"/>
      <c r="DZV81" s="1778"/>
      <c r="DZW81" s="1779"/>
      <c r="DZX81" s="1780"/>
      <c r="DZY81" s="1780"/>
      <c r="DZZ81" s="1781"/>
      <c r="EAA81" s="1782"/>
      <c r="EAB81" s="1783"/>
      <c r="EAC81" s="1778"/>
      <c r="EAD81" s="1778"/>
      <c r="EAE81" s="1779"/>
      <c r="EAF81" s="1780"/>
      <c r="EAG81" s="1780"/>
      <c r="EAH81" s="1781"/>
      <c r="EAI81" s="1782"/>
      <c r="EAJ81" s="1783"/>
      <c r="EAK81" s="1778"/>
      <c r="EAL81" s="1778"/>
      <c r="EAM81" s="1779"/>
      <c r="EAN81" s="1780"/>
      <c r="EAO81" s="1780"/>
      <c r="EAP81" s="1781"/>
      <c r="EAQ81" s="1782"/>
      <c r="EAR81" s="1783"/>
      <c r="EAS81" s="1778"/>
      <c r="EAT81" s="1778"/>
      <c r="EAU81" s="1779"/>
      <c r="EAV81" s="1780"/>
      <c r="EAW81" s="1780"/>
      <c r="EAX81" s="1781"/>
      <c r="EAY81" s="1782"/>
      <c r="EAZ81" s="1783"/>
      <c r="EBA81" s="1778"/>
      <c r="EBB81" s="1778"/>
      <c r="EBC81" s="1779"/>
      <c r="EBD81" s="1780"/>
      <c r="EBE81" s="1780"/>
      <c r="EBF81" s="1781"/>
      <c r="EBG81" s="1782"/>
      <c r="EBH81" s="1783"/>
      <c r="EBI81" s="1778"/>
      <c r="EBJ81" s="1778"/>
      <c r="EBK81" s="1779"/>
      <c r="EBL81" s="1780"/>
      <c r="EBM81" s="1780"/>
      <c r="EBN81" s="1781"/>
      <c r="EBO81" s="1782"/>
      <c r="EBP81" s="1783"/>
      <c r="EBQ81" s="1778"/>
      <c r="EBR81" s="1778"/>
      <c r="EBS81" s="1779"/>
      <c r="EBT81" s="1780"/>
      <c r="EBU81" s="1780"/>
      <c r="EBV81" s="1781"/>
      <c r="EBW81" s="1782"/>
      <c r="EBX81" s="1783"/>
      <c r="EBY81" s="1778"/>
      <c r="EBZ81" s="1778"/>
      <c r="ECA81" s="1779"/>
      <c r="ECB81" s="1780"/>
      <c r="ECC81" s="1780"/>
      <c r="ECD81" s="1781"/>
      <c r="ECE81" s="1782"/>
      <c r="ECF81" s="1783"/>
      <c r="ECG81" s="1778"/>
      <c r="ECH81" s="1778"/>
      <c r="ECI81" s="1779"/>
      <c r="ECJ81" s="1780"/>
      <c r="ECK81" s="1780"/>
      <c r="ECL81" s="1781"/>
      <c r="ECM81" s="1782"/>
      <c r="ECN81" s="1783"/>
      <c r="ECO81" s="1778"/>
      <c r="ECP81" s="1778"/>
      <c r="ECQ81" s="1779"/>
      <c r="ECR81" s="1780"/>
      <c r="ECS81" s="1780"/>
      <c r="ECT81" s="1781"/>
      <c r="ECU81" s="1782"/>
      <c r="ECV81" s="1783"/>
      <c r="ECW81" s="1778"/>
      <c r="ECX81" s="1778"/>
      <c r="ECY81" s="1779"/>
      <c r="ECZ81" s="1780"/>
      <c r="EDA81" s="1780"/>
      <c r="EDB81" s="1781"/>
      <c r="EDC81" s="1782"/>
      <c r="EDD81" s="1783"/>
      <c r="EDE81" s="1778"/>
      <c r="EDF81" s="1778"/>
      <c r="EDG81" s="1779"/>
      <c r="EDH81" s="1780"/>
      <c r="EDI81" s="1780"/>
      <c r="EDJ81" s="1781"/>
      <c r="EDK81" s="1782"/>
      <c r="EDL81" s="1783"/>
      <c r="EDM81" s="1778"/>
      <c r="EDN81" s="1778"/>
      <c r="EDO81" s="1779"/>
      <c r="EDP81" s="1780"/>
      <c r="EDQ81" s="1780"/>
      <c r="EDR81" s="1781"/>
      <c r="EDS81" s="1782"/>
      <c r="EDT81" s="1783"/>
      <c r="EDU81" s="1778"/>
      <c r="EDV81" s="1778"/>
      <c r="EDW81" s="1779"/>
      <c r="EDX81" s="1780"/>
      <c r="EDY81" s="1780"/>
      <c r="EDZ81" s="1781"/>
      <c r="EEA81" s="1782"/>
      <c r="EEB81" s="1783"/>
      <c r="EEC81" s="1778"/>
      <c r="EED81" s="1778"/>
      <c r="EEE81" s="1779"/>
      <c r="EEF81" s="1780"/>
      <c r="EEG81" s="1780"/>
      <c r="EEH81" s="1781"/>
      <c r="EEI81" s="1782"/>
      <c r="EEJ81" s="1783"/>
      <c r="EEK81" s="1778"/>
      <c r="EEL81" s="1778"/>
      <c r="EEM81" s="1779"/>
      <c r="EEN81" s="1780"/>
      <c r="EEO81" s="1780"/>
      <c r="EEP81" s="1781"/>
      <c r="EEQ81" s="1782"/>
      <c r="EER81" s="1783"/>
      <c r="EES81" s="1778"/>
      <c r="EET81" s="1778"/>
      <c r="EEU81" s="1779"/>
      <c r="EEV81" s="1780"/>
      <c r="EEW81" s="1780"/>
      <c r="EEX81" s="1781"/>
      <c r="EEY81" s="1782"/>
      <c r="EEZ81" s="1783"/>
      <c r="EFA81" s="1778"/>
      <c r="EFB81" s="1778"/>
      <c r="EFC81" s="1779"/>
      <c r="EFD81" s="1780"/>
      <c r="EFE81" s="1780"/>
      <c r="EFF81" s="1781"/>
      <c r="EFG81" s="1782"/>
      <c r="EFH81" s="1783"/>
      <c r="EFI81" s="1778"/>
      <c r="EFJ81" s="1778"/>
      <c r="EFK81" s="1779"/>
      <c r="EFL81" s="1780"/>
      <c r="EFM81" s="1780"/>
      <c r="EFN81" s="1781"/>
      <c r="EFO81" s="1782"/>
      <c r="EFP81" s="1783"/>
      <c r="EFQ81" s="1778"/>
      <c r="EFR81" s="1778"/>
      <c r="EFS81" s="1779"/>
      <c r="EFT81" s="1780"/>
      <c r="EFU81" s="1780"/>
      <c r="EFV81" s="1781"/>
      <c r="EFW81" s="1782"/>
      <c r="EFX81" s="1783"/>
      <c r="EFY81" s="1778"/>
      <c r="EFZ81" s="1778"/>
      <c r="EGA81" s="1779"/>
      <c r="EGB81" s="1780"/>
      <c r="EGC81" s="1780"/>
      <c r="EGD81" s="1781"/>
      <c r="EGE81" s="1782"/>
      <c r="EGF81" s="1783"/>
      <c r="EGG81" s="1778"/>
      <c r="EGH81" s="1778"/>
      <c r="EGI81" s="1779"/>
      <c r="EGJ81" s="1780"/>
      <c r="EGK81" s="1780"/>
      <c r="EGL81" s="1781"/>
      <c r="EGM81" s="1782"/>
      <c r="EGN81" s="1783"/>
      <c r="EGO81" s="1778"/>
      <c r="EGP81" s="1778"/>
      <c r="EGQ81" s="1779"/>
      <c r="EGR81" s="1780"/>
      <c r="EGS81" s="1780"/>
      <c r="EGT81" s="1781"/>
      <c r="EGU81" s="1782"/>
      <c r="EGV81" s="1783"/>
      <c r="EGW81" s="1778"/>
      <c r="EGX81" s="1778"/>
      <c r="EGY81" s="1779"/>
      <c r="EGZ81" s="1780"/>
      <c r="EHA81" s="1780"/>
      <c r="EHB81" s="1781"/>
      <c r="EHC81" s="1782"/>
      <c r="EHD81" s="1783"/>
      <c r="EHE81" s="1778"/>
      <c r="EHF81" s="1778"/>
      <c r="EHG81" s="1779"/>
      <c r="EHH81" s="1780"/>
      <c r="EHI81" s="1780"/>
      <c r="EHJ81" s="1781"/>
      <c r="EHK81" s="1782"/>
      <c r="EHL81" s="1783"/>
      <c r="EHM81" s="1778"/>
      <c r="EHN81" s="1778"/>
      <c r="EHO81" s="1779"/>
      <c r="EHP81" s="1780"/>
      <c r="EHQ81" s="1780"/>
      <c r="EHR81" s="1781"/>
      <c r="EHS81" s="1782"/>
      <c r="EHT81" s="1783"/>
      <c r="EHU81" s="1778"/>
      <c r="EHV81" s="1778"/>
      <c r="EHW81" s="1779"/>
      <c r="EHX81" s="1780"/>
      <c r="EHY81" s="1780"/>
      <c r="EHZ81" s="1781"/>
      <c r="EIA81" s="1782"/>
      <c r="EIB81" s="1783"/>
      <c r="EIC81" s="1778"/>
      <c r="EID81" s="1778"/>
      <c r="EIE81" s="1779"/>
      <c r="EIF81" s="1780"/>
      <c r="EIG81" s="1780"/>
      <c r="EIH81" s="1781"/>
      <c r="EII81" s="1782"/>
      <c r="EIJ81" s="1783"/>
      <c r="EIK81" s="1778"/>
      <c r="EIL81" s="1778"/>
      <c r="EIM81" s="1779"/>
      <c r="EIN81" s="1780"/>
      <c r="EIO81" s="1780"/>
      <c r="EIP81" s="1781"/>
      <c r="EIQ81" s="1782"/>
      <c r="EIR81" s="1783"/>
      <c r="EIS81" s="1778"/>
      <c r="EIT81" s="1778"/>
      <c r="EIU81" s="1779"/>
      <c r="EIV81" s="1780"/>
      <c r="EIW81" s="1780"/>
      <c r="EIX81" s="1781"/>
      <c r="EIY81" s="1782"/>
      <c r="EIZ81" s="1783"/>
      <c r="EJA81" s="1778"/>
      <c r="EJB81" s="1778"/>
      <c r="EJC81" s="1779"/>
      <c r="EJD81" s="1780"/>
      <c r="EJE81" s="1780"/>
      <c r="EJF81" s="1781"/>
      <c r="EJG81" s="1782"/>
      <c r="EJH81" s="1783"/>
      <c r="EJI81" s="1778"/>
      <c r="EJJ81" s="1778"/>
      <c r="EJK81" s="1779"/>
      <c r="EJL81" s="1780"/>
      <c r="EJM81" s="1780"/>
      <c r="EJN81" s="1781"/>
      <c r="EJO81" s="1782"/>
      <c r="EJP81" s="1783"/>
      <c r="EJQ81" s="1778"/>
      <c r="EJR81" s="1778"/>
      <c r="EJS81" s="1779"/>
      <c r="EJT81" s="1780"/>
      <c r="EJU81" s="1780"/>
      <c r="EJV81" s="1781"/>
      <c r="EJW81" s="1782"/>
      <c r="EJX81" s="1783"/>
      <c r="EJY81" s="1778"/>
      <c r="EJZ81" s="1778"/>
      <c r="EKA81" s="1779"/>
      <c r="EKB81" s="1780"/>
      <c r="EKC81" s="1780"/>
      <c r="EKD81" s="1781"/>
      <c r="EKE81" s="1782"/>
      <c r="EKF81" s="1783"/>
      <c r="EKG81" s="1778"/>
      <c r="EKH81" s="1778"/>
      <c r="EKI81" s="1779"/>
      <c r="EKJ81" s="1780"/>
      <c r="EKK81" s="1780"/>
      <c r="EKL81" s="1781"/>
      <c r="EKM81" s="1782"/>
      <c r="EKN81" s="1783"/>
      <c r="EKO81" s="1778"/>
      <c r="EKP81" s="1778"/>
      <c r="EKQ81" s="1779"/>
      <c r="EKR81" s="1780"/>
      <c r="EKS81" s="1780"/>
      <c r="EKT81" s="1781"/>
      <c r="EKU81" s="1782"/>
      <c r="EKV81" s="1783"/>
      <c r="EKW81" s="1778"/>
      <c r="EKX81" s="1778"/>
      <c r="EKY81" s="1779"/>
      <c r="EKZ81" s="1780"/>
      <c r="ELA81" s="1780"/>
      <c r="ELB81" s="1781"/>
      <c r="ELC81" s="1782"/>
      <c r="ELD81" s="1783"/>
      <c r="ELE81" s="1778"/>
      <c r="ELF81" s="1778"/>
      <c r="ELG81" s="1779"/>
      <c r="ELH81" s="1780"/>
      <c r="ELI81" s="1780"/>
      <c r="ELJ81" s="1781"/>
      <c r="ELK81" s="1782"/>
      <c r="ELL81" s="1783"/>
      <c r="ELM81" s="1778"/>
      <c r="ELN81" s="1778"/>
      <c r="ELO81" s="1779"/>
      <c r="ELP81" s="1780"/>
      <c r="ELQ81" s="1780"/>
      <c r="ELR81" s="1781"/>
      <c r="ELS81" s="1782"/>
      <c r="ELT81" s="1783"/>
      <c r="ELU81" s="1778"/>
      <c r="ELV81" s="1778"/>
      <c r="ELW81" s="1779"/>
      <c r="ELX81" s="1780"/>
      <c r="ELY81" s="1780"/>
      <c r="ELZ81" s="1781"/>
      <c r="EMA81" s="1782"/>
      <c r="EMB81" s="1783"/>
      <c r="EMC81" s="1778"/>
      <c r="EMD81" s="1778"/>
      <c r="EME81" s="1779"/>
      <c r="EMF81" s="1780"/>
      <c r="EMG81" s="1780"/>
      <c r="EMH81" s="1781"/>
      <c r="EMI81" s="1782"/>
      <c r="EMJ81" s="1783"/>
      <c r="EMK81" s="1778"/>
      <c r="EML81" s="1778"/>
      <c r="EMM81" s="1779"/>
      <c r="EMN81" s="1780"/>
      <c r="EMO81" s="1780"/>
      <c r="EMP81" s="1781"/>
      <c r="EMQ81" s="1782"/>
      <c r="EMR81" s="1783"/>
      <c r="EMS81" s="1778"/>
      <c r="EMT81" s="1778"/>
      <c r="EMU81" s="1779"/>
      <c r="EMV81" s="1780"/>
      <c r="EMW81" s="1780"/>
      <c r="EMX81" s="1781"/>
      <c r="EMY81" s="1782"/>
      <c r="EMZ81" s="1783"/>
      <c r="ENA81" s="1778"/>
      <c r="ENB81" s="1778"/>
      <c r="ENC81" s="1779"/>
      <c r="END81" s="1780"/>
      <c r="ENE81" s="1780"/>
      <c r="ENF81" s="1781"/>
      <c r="ENG81" s="1782"/>
      <c r="ENH81" s="1783"/>
      <c r="ENI81" s="1778"/>
      <c r="ENJ81" s="1778"/>
      <c r="ENK81" s="1779"/>
      <c r="ENL81" s="1780"/>
      <c r="ENM81" s="1780"/>
      <c r="ENN81" s="1781"/>
      <c r="ENO81" s="1782"/>
      <c r="ENP81" s="1783"/>
      <c r="ENQ81" s="1778"/>
      <c r="ENR81" s="1778"/>
      <c r="ENS81" s="1779"/>
      <c r="ENT81" s="1780"/>
      <c r="ENU81" s="1780"/>
      <c r="ENV81" s="1781"/>
      <c r="ENW81" s="1782"/>
      <c r="ENX81" s="1783"/>
      <c r="ENY81" s="1778"/>
      <c r="ENZ81" s="1778"/>
      <c r="EOA81" s="1779"/>
      <c r="EOB81" s="1780"/>
      <c r="EOC81" s="1780"/>
      <c r="EOD81" s="1781"/>
      <c r="EOE81" s="1782"/>
      <c r="EOF81" s="1783"/>
      <c r="EOG81" s="1778"/>
      <c r="EOH81" s="1778"/>
      <c r="EOI81" s="1779"/>
      <c r="EOJ81" s="1780"/>
      <c r="EOK81" s="1780"/>
      <c r="EOL81" s="1781"/>
      <c r="EOM81" s="1782"/>
      <c r="EON81" s="1783"/>
      <c r="EOO81" s="1778"/>
      <c r="EOP81" s="1778"/>
      <c r="EOQ81" s="1779"/>
      <c r="EOR81" s="1780"/>
      <c r="EOS81" s="1780"/>
      <c r="EOT81" s="1781"/>
      <c r="EOU81" s="1782"/>
      <c r="EOV81" s="1783"/>
      <c r="EOW81" s="1778"/>
      <c r="EOX81" s="1778"/>
      <c r="EOY81" s="1779"/>
      <c r="EOZ81" s="1780"/>
      <c r="EPA81" s="1780"/>
      <c r="EPB81" s="1781"/>
      <c r="EPC81" s="1782"/>
      <c r="EPD81" s="1783"/>
      <c r="EPE81" s="1778"/>
      <c r="EPF81" s="1778"/>
      <c r="EPG81" s="1779"/>
      <c r="EPH81" s="1780"/>
      <c r="EPI81" s="1780"/>
      <c r="EPJ81" s="1781"/>
      <c r="EPK81" s="1782"/>
      <c r="EPL81" s="1783"/>
      <c r="EPM81" s="1778"/>
      <c r="EPN81" s="1778"/>
      <c r="EPO81" s="1779"/>
      <c r="EPP81" s="1780"/>
      <c r="EPQ81" s="1780"/>
      <c r="EPR81" s="1781"/>
      <c r="EPS81" s="1782"/>
      <c r="EPT81" s="1783"/>
      <c r="EPU81" s="1778"/>
      <c r="EPV81" s="1778"/>
      <c r="EPW81" s="1779"/>
      <c r="EPX81" s="1780"/>
      <c r="EPY81" s="1780"/>
      <c r="EPZ81" s="1781"/>
      <c r="EQA81" s="1782"/>
      <c r="EQB81" s="1783"/>
      <c r="EQC81" s="1778"/>
      <c r="EQD81" s="1778"/>
      <c r="EQE81" s="1779"/>
      <c r="EQF81" s="1780"/>
      <c r="EQG81" s="1780"/>
      <c r="EQH81" s="1781"/>
      <c r="EQI81" s="1782"/>
      <c r="EQJ81" s="1783"/>
      <c r="EQK81" s="1778"/>
      <c r="EQL81" s="1778"/>
      <c r="EQM81" s="1779"/>
      <c r="EQN81" s="1780"/>
      <c r="EQO81" s="1780"/>
      <c r="EQP81" s="1781"/>
      <c r="EQQ81" s="1782"/>
      <c r="EQR81" s="1783"/>
      <c r="EQS81" s="1778"/>
      <c r="EQT81" s="1778"/>
      <c r="EQU81" s="1779"/>
      <c r="EQV81" s="1780"/>
      <c r="EQW81" s="1780"/>
      <c r="EQX81" s="1781"/>
      <c r="EQY81" s="1782"/>
      <c r="EQZ81" s="1783"/>
      <c r="ERA81" s="1778"/>
      <c r="ERB81" s="1778"/>
      <c r="ERC81" s="1779"/>
      <c r="ERD81" s="1780"/>
      <c r="ERE81" s="1780"/>
      <c r="ERF81" s="1781"/>
      <c r="ERG81" s="1782"/>
      <c r="ERH81" s="1783"/>
      <c r="ERI81" s="1778"/>
      <c r="ERJ81" s="1778"/>
      <c r="ERK81" s="1779"/>
      <c r="ERL81" s="1780"/>
      <c r="ERM81" s="1780"/>
      <c r="ERN81" s="1781"/>
      <c r="ERO81" s="1782"/>
      <c r="ERP81" s="1783"/>
      <c r="ERQ81" s="1778"/>
      <c r="ERR81" s="1778"/>
      <c r="ERS81" s="1779"/>
      <c r="ERT81" s="1780"/>
      <c r="ERU81" s="1780"/>
      <c r="ERV81" s="1781"/>
      <c r="ERW81" s="1782"/>
      <c r="ERX81" s="1783"/>
      <c r="ERY81" s="1778"/>
      <c r="ERZ81" s="1778"/>
      <c r="ESA81" s="1779"/>
      <c r="ESB81" s="1780"/>
      <c r="ESC81" s="1780"/>
      <c r="ESD81" s="1781"/>
      <c r="ESE81" s="1782"/>
      <c r="ESF81" s="1783"/>
      <c r="ESG81" s="1778"/>
      <c r="ESH81" s="1778"/>
      <c r="ESI81" s="1779"/>
      <c r="ESJ81" s="1780"/>
      <c r="ESK81" s="1780"/>
      <c r="ESL81" s="1781"/>
      <c r="ESM81" s="1782"/>
      <c r="ESN81" s="1783"/>
      <c r="ESO81" s="1778"/>
      <c r="ESP81" s="1778"/>
      <c r="ESQ81" s="1779"/>
      <c r="ESR81" s="1780"/>
      <c r="ESS81" s="1780"/>
      <c r="EST81" s="1781"/>
      <c r="ESU81" s="1782"/>
      <c r="ESV81" s="1783"/>
      <c r="ESW81" s="1778"/>
      <c r="ESX81" s="1778"/>
      <c r="ESY81" s="1779"/>
      <c r="ESZ81" s="1780"/>
      <c r="ETA81" s="1780"/>
      <c r="ETB81" s="1781"/>
      <c r="ETC81" s="1782"/>
      <c r="ETD81" s="1783"/>
      <c r="ETE81" s="1778"/>
      <c r="ETF81" s="1778"/>
      <c r="ETG81" s="1779"/>
      <c r="ETH81" s="1780"/>
      <c r="ETI81" s="1780"/>
      <c r="ETJ81" s="1781"/>
      <c r="ETK81" s="1782"/>
      <c r="ETL81" s="1783"/>
      <c r="ETM81" s="1778"/>
      <c r="ETN81" s="1778"/>
      <c r="ETO81" s="1779"/>
      <c r="ETP81" s="1780"/>
      <c r="ETQ81" s="1780"/>
      <c r="ETR81" s="1781"/>
      <c r="ETS81" s="1782"/>
      <c r="ETT81" s="1783"/>
      <c r="ETU81" s="1778"/>
      <c r="ETV81" s="1778"/>
      <c r="ETW81" s="1779"/>
      <c r="ETX81" s="1780"/>
      <c r="ETY81" s="1780"/>
      <c r="ETZ81" s="1781"/>
      <c r="EUA81" s="1782"/>
      <c r="EUB81" s="1783"/>
      <c r="EUC81" s="1778"/>
      <c r="EUD81" s="1778"/>
      <c r="EUE81" s="1779"/>
      <c r="EUF81" s="1780"/>
      <c r="EUG81" s="1780"/>
      <c r="EUH81" s="1781"/>
      <c r="EUI81" s="1782"/>
      <c r="EUJ81" s="1783"/>
      <c r="EUK81" s="1778"/>
      <c r="EUL81" s="1778"/>
      <c r="EUM81" s="1779"/>
      <c r="EUN81" s="1780"/>
      <c r="EUO81" s="1780"/>
      <c r="EUP81" s="1781"/>
      <c r="EUQ81" s="1782"/>
      <c r="EUR81" s="1783"/>
      <c r="EUS81" s="1778"/>
      <c r="EUT81" s="1778"/>
      <c r="EUU81" s="1779"/>
      <c r="EUV81" s="1780"/>
      <c r="EUW81" s="1780"/>
      <c r="EUX81" s="1781"/>
      <c r="EUY81" s="1782"/>
      <c r="EUZ81" s="1783"/>
      <c r="EVA81" s="1778"/>
      <c r="EVB81" s="1778"/>
      <c r="EVC81" s="1779"/>
      <c r="EVD81" s="1780"/>
      <c r="EVE81" s="1780"/>
      <c r="EVF81" s="1781"/>
      <c r="EVG81" s="1782"/>
      <c r="EVH81" s="1783"/>
      <c r="EVI81" s="1778"/>
      <c r="EVJ81" s="1778"/>
      <c r="EVK81" s="1779"/>
      <c r="EVL81" s="1780"/>
      <c r="EVM81" s="1780"/>
      <c r="EVN81" s="1781"/>
      <c r="EVO81" s="1782"/>
      <c r="EVP81" s="1783"/>
      <c r="EVQ81" s="1778"/>
      <c r="EVR81" s="1778"/>
      <c r="EVS81" s="1779"/>
      <c r="EVT81" s="1780"/>
      <c r="EVU81" s="1780"/>
      <c r="EVV81" s="1781"/>
      <c r="EVW81" s="1782"/>
      <c r="EVX81" s="1783"/>
      <c r="EVY81" s="1778"/>
      <c r="EVZ81" s="1778"/>
      <c r="EWA81" s="1779"/>
      <c r="EWB81" s="1780"/>
      <c r="EWC81" s="1780"/>
      <c r="EWD81" s="1781"/>
      <c r="EWE81" s="1782"/>
      <c r="EWF81" s="1783"/>
      <c r="EWG81" s="1778"/>
      <c r="EWH81" s="1778"/>
      <c r="EWI81" s="1779"/>
      <c r="EWJ81" s="1780"/>
      <c r="EWK81" s="1780"/>
      <c r="EWL81" s="1781"/>
      <c r="EWM81" s="1782"/>
      <c r="EWN81" s="1783"/>
      <c r="EWO81" s="1778"/>
      <c r="EWP81" s="1778"/>
      <c r="EWQ81" s="1779"/>
      <c r="EWR81" s="1780"/>
      <c r="EWS81" s="1780"/>
      <c r="EWT81" s="1781"/>
      <c r="EWU81" s="1782"/>
      <c r="EWV81" s="1783"/>
      <c r="EWW81" s="1778"/>
      <c r="EWX81" s="1778"/>
      <c r="EWY81" s="1779"/>
      <c r="EWZ81" s="1780"/>
      <c r="EXA81" s="1780"/>
      <c r="EXB81" s="1781"/>
      <c r="EXC81" s="1782"/>
      <c r="EXD81" s="1783"/>
      <c r="EXE81" s="1778"/>
      <c r="EXF81" s="1778"/>
      <c r="EXG81" s="1779"/>
      <c r="EXH81" s="1780"/>
      <c r="EXI81" s="1780"/>
      <c r="EXJ81" s="1781"/>
      <c r="EXK81" s="1782"/>
      <c r="EXL81" s="1783"/>
      <c r="EXM81" s="1778"/>
      <c r="EXN81" s="1778"/>
      <c r="EXO81" s="1779"/>
      <c r="EXP81" s="1780"/>
      <c r="EXQ81" s="1780"/>
      <c r="EXR81" s="1781"/>
      <c r="EXS81" s="1782"/>
      <c r="EXT81" s="1783"/>
      <c r="EXU81" s="1778"/>
      <c r="EXV81" s="1778"/>
      <c r="EXW81" s="1779"/>
      <c r="EXX81" s="1780"/>
      <c r="EXY81" s="1780"/>
      <c r="EXZ81" s="1781"/>
      <c r="EYA81" s="1782"/>
      <c r="EYB81" s="1783"/>
      <c r="EYC81" s="1778"/>
      <c r="EYD81" s="1778"/>
      <c r="EYE81" s="1779"/>
      <c r="EYF81" s="1780"/>
      <c r="EYG81" s="1780"/>
      <c r="EYH81" s="1781"/>
      <c r="EYI81" s="1782"/>
      <c r="EYJ81" s="1783"/>
      <c r="EYK81" s="1778"/>
      <c r="EYL81" s="1778"/>
      <c r="EYM81" s="1779"/>
      <c r="EYN81" s="1780"/>
      <c r="EYO81" s="1780"/>
      <c r="EYP81" s="1781"/>
      <c r="EYQ81" s="1782"/>
      <c r="EYR81" s="1783"/>
      <c r="EYS81" s="1778"/>
      <c r="EYT81" s="1778"/>
      <c r="EYU81" s="1779"/>
      <c r="EYV81" s="1780"/>
      <c r="EYW81" s="1780"/>
      <c r="EYX81" s="1781"/>
      <c r="EYY81" s="1782"/>
      <c r="EYZ81" s="1783"/>
      <c r="EZA81" s="1778"/>
      <c r="EZB81" s="1778"/>
      <c r="EZC81" s="1779"/>
      <c r="EZD81" s="1780"/>
      <c r="EZE81" s="1780"/>
      <c r="EZF81" s="1781"/>
      <c r="EZG81" s="1782"/>
      <c r="EZH81" s="1783"/>
      <c r="EZI81" s="1778"/>
      <c r="EZJ81" s="1778"/>
      <c r="EZK81" s="1779"/>
      <c r="EZL81" s="1780"/>
      <c r="EZM81" s="1780"/>
      <c r="EZN81" s="1781"/>
      <c r="EZO81" s="1782"/>
      <c r="EZP81" s="1783"/>
      <c r="EZQ81" s="1778"/>
      <c r="EZR81" s="1778"/>
      <c r="EZS81" s="1779"/>
      <c r="EZT81" s="1780"/>
      <c r="EZU81" s="1780"/>
      <c r="EZV81" s="1781"/>
      <c r="EZW81" s="1782"/>
      <c r="EZX81" s="1783"/>
      <c r="EZY81" s="1778"/>
      <c r="EZZ81" s="1778"/>
      <c r="FAA81" s="1779"/>
      <c r="FAB81" s="1780"/>
      <c r="FAC81" s="1780"/>
      <c r="FAD81" s="1781"/>
      <c r="FAE81" s="1782"/>
      <c r="FAF81" s="1783"/>
      <c r="FAG81" s="1778"/>
      <c r="FAH81" s="1778"/>
      <c r="FAI81" s="1779"/>
      <c r="FAJ81" s="1780"/>
      <c r="FAK81" s="1780"/>
      <c r="FAL81" s="1781"/>
      <c r="FAM81" s="1782"/>
      <c r="FAN81" s="1783"/>
      <c r="FAO81" s="1778"/>
      <c r="FAP81" s="1778"/>
      <c r="FAQ81" s="1779"/>
      <c r="FAR81" s="1780"/>
      <c r="FAS81" s="1780"/>
      <c r="FAT81" s="1781"/>
      <c r="FAU81" s="1782"/>
      <c r="FAV81" s="1783"/>
      <c r="FAW81" s="1778"/>
      <c r="FAX81" s="1778"/>
      <c r="FAY81" s="1779"/>
      <c r="FAZ81" s="1780"/>
      <c r="FBA81" s="1780"/>
      <c r="FBB81" s="1781"/>
      <c r="FBC81" s="1782"/>
      <c r="FBD81" s="1783"/>
      <c r="FBE81" s="1778"/>
      <c r="FBF81" s="1778"/>
      <c r="FBG81" s="1779"/>
      <c r="FBH81" s="1780"/>
      <c r="FBI81" s="1780"/>
      <c r="FBJ81" s="1781"/>
      <c r="FBK81" s="1782"/>
      <c r="FBL81" s="1783"/>
      <c r="FBM81" s="1778"/>
      <c r="FBN81" s="1778"/>
      <c r="FBO81" s="1779"/>
      <c r="FBP81" s="1780"/>
      <c r="FBQ81" s="1780"/>
      <c r="FBR81" s="1781"/>
      <c r="FBS81" s="1782"/>
      <c r="FBT81" s="1783"/>
      <c r="FBU81" s="1778"/>
      <c r="FBV81" s="1778"/>
      <c r="FBW81" s="1779"/>
      <c r="FBX81" s="1780"/>
      <c r="FBY81" s="1780"/>
      <c r="FBZ81" s="1781"/>
      <c r="FCA81" s="1782"/>
      <c r="FCB81" s="1783"/>
      <c r="FCC81" s="1778"/>
      <c r="FCD81" s="1778"/>
      <c r="FCE81" s="1779"/>
      <c r="FCF81" s="1780"/>
      <c r="FCG81" s="1780"/>
      <c r="FCH81" s="1781"/>
      <c r="FCI81" s="1782"/>
      <c r="FCJ81" s="1783"/>
      <c r="FCK81" s="1778"/>
      <c r="FCL81" s="1778"/>
      <c r="FCM81" s="1779"/>
      <c r="FCN81" s="1780"/>
      <c r="FCO81" s="1780"/>
      <c r="FCP81" s="1781"/>
      <c r="FCQ81" s="1782"/>
      <c r="FCR81" s="1783"/>
      <c r="FCS81" s="1778"/>
      <c r="FCT81" s="1778"/>
      <c r="FCU81" s="1779"/>
      <c r="FCV81" s="1780"/>
      <c r="FCW81" s="1780"/>
      <c r="FCX81" s="1781"/>
      <c r="FCY81" s="1782"/>
      <c r="FCZ81" s="1783"/>
      <c r="FDA81" s="1778"/>
      <c r="FDB81" s="1778"/>
      <c r="FDC81" s="1779"/>
      <c r="FDD81" s="1780"/>
      <c r="FDE81" s="1780"/>
      <c r="FDF81" s="1781"/>
      <c r="FDG81" s="1782"/>
      <c r="FDH81" s="1783"/>
      <c r="FDI81" s="1778"/>
      <c r="FDJ81" s="1778"/>
      <c r="FDK81" s="1779"/>
      <c r="FDL81" s="1780"/>
      <c r="FDM81" s="1780"/>
      <c r="FDN81" s="1781"/>
      <c r="FDO81" s="1782"/>
      <c r="FDP81" s="1783"/>
      <c r="FDQ81" s="1778"/>
      <c r="FDR81" s="1778"/>
      <c r="FDS81" s="1779"/>
      <c r="FDT81" s="1780"/>
      <c r="FDU81" s="1780"/>
      <c r="FDV81" s="1781"/>
      <c r="FDW81" s="1782"/>
      <c r="FDX81" s="1783"/>
      <c r="FDY81" s="1778"/>
      <c r="FDZ81" s="1778"/>
      <c r="FEA81" s="1779"/>
      <c r="FEB81" s="1780"/>
      <c r="FEC81" s="1780"/>
      <c r="FED81" s="1781"/>
      <c r="FEE81" s="1782"/>
      <c r="FEF81" s="1783"/>
      <c r="FEG81" s="1778"/>
      <c r="FEH81" s="1778"/>
      <c r="FEI81" s="1779"/>
      <c r="FEJ81" s="1780"/>
      <c r="FEK81" s="1780"/>
      <c r="FEL81" s="1781"/>
      <c r="FEM81" s="1782"/>
      <c r="FEN81" s="1783"/>
      <c r="FEO81" s="1778"/>
      <c r="FEP81" s="1778"/>
      <c r="FEQ81" s="1779"/>
      <c r="FER81" s="1780"/>
      <c r="FES81" s="1780"/>
      <c r="FET81" s="1781"/>
      <c r="FEU81" s="1782"/>
      <c r="FEV81" s="1783"/>
      <c r="FEW81" s="1778"/>
      <c r="FEX81" s="1778"/>
      <c r="FEY81" s="1779"/>
      <c r="FEZ81" s="1780"/>
      <c r="FFA81" s="1780"/>
      <c r="FFB81" s="1781"/>
      <c r="FFC81" s="1782"/>
      <c r="FFD81" s="1783"/>
      <c r="FFE81" s="1778"/>
      <c r="FFF81" s="1778"/>
      <c r="FFG81" s="1779"/>
      <c r="FFH81" s="1780"/>
      <c r="FFI81" s="1780"/>
      <c r="FFJ81" s="1781"/>
      <c r="FFK81" s="1782"/>
      <c r="FFL81" s="1783"/>
      <c r="FFM81" s="1778"/>
      <c r="FFN81" s="1778"/>
      <c r="FFO81" s="1779"/>
      <c r="FFP81" s="1780"/>
      <c r="FFQ81" s="1780"/>
      <c r="FFR81" s="1781"/>
      <c r="FFS81" s="1782"/>
      <c r="FFT81" s="1783"/>
      <c r="FFU81" s="1778"/>
      <c r="FFV81" s="1778"/>
      <c r="FFW81" s="1779"/>
      <c r="FFX81" s="1780"/>
      <c r="FFY81" s="1780"/>
      <c r="FFZ81" s="1781"/>
      <c r="FGA81" s="1782"/>
      <c r="FGB81" s="1783"/>
      <c r="FGC81" s="1778"/>
      <c r="FGD81" s="1778"/>
      <c r="FGE81" s="1779"/>
      <c r="FGF81" s="1780"/>
      <c r="FGG81" s="1780"/>
      <c r="FGH81" s="1781"/>
      <c r="FGI81" s="1782"/>
      <c r="FGJ81" s="1783"/>
      <c r="FGK81" s="1778"/>
      <c r="FGL81" s="1778"/>
      <c r="FGM81" s="1779"/>
      <c r="FGN81" s="1780"/>
      <c r="FGO81" s="1780"/>
      <c r="FGP81" s="1781"/>
      <c r="FGQ81" s="1782"/>
      <c r="FGR81" s="1783"/>
      <c r="FGS81" s="1778"/>
      <c r="FGT81" s="1778"/>
      <c r="FGU81" s="1779"/>
      <c r="FGV81" s="1780"/>
      <c r="FGW81" s="1780"/>
      <c r="FGX81" s="1781"/>
      <c r="FGY81" s="1782"/>
      <c r="FGZ81" s="1783"/>
      <c r="FHA81" s="1778"/>
      <c r="FHB81" s="1778"/>
      <c r="FHC81" s="1779"/>
      <c r="FHD81" s="1780"/>
      <c r="FHE81" s="1780"/>
      <c r="FHF81" s="1781"/>
      <c r="FHG81" s="1782"/>
      <c r="FHH81" s="1783"/>
      <c r="FHI81" s="1778"/>
      <c r="FHJ81" s="1778"/>
      <c r="FHK81" s="1779"/>
      <c r="FHL81" s="1780"/>
      <c r="FHM81" s="1780"/>
      <c r="FHN81" s="1781"/>
      <c r="FHO81" s="1782"/>
      <c r="FHP81" s="1783"/>
      <c r="FHQ81" s="1778"/>
      <c r="FHR81" s="1778"/>
      <c r="FHS81" s="1779"/>
      <c r="FHT81" s="1780"/>
      <c r="FHU81" s="1780"/>
      <c r="FHV81" s="1781"/>
      <c r="FHW81" s="1782"/>
      <c r="FHX81" s="1783"/>
      <c r="FHY81" s="1778"/>
      <c r="FHZ81" s="1778"/>
      <c r="FIA81" s="1779"/>
      <c r="FIB81" s="1780"/>
      <c r="FIC81" s="1780"/>
      <c r="FID81" s="1781"/>
      <c r="FIE81" s="1782"/>
      <c r="FIF81" s="1783"/>
      <c r="FIG81" s="1778"/>
      <c r="FIH81" s="1778"/>
      <c r="FII81" s="1779"/>
      <c r="FIJ81" s="1780"/>
      <c r="FIK81" s="1780"/>
      <c r="FIL81" s="1781"/>
      <c r="FIM81" s="1782"/>
      <c r="FIN81" s="1783"/>
      <c r="FIO81" s="1778"/>
      <c r="FIP81" s="1778"/>
      <c r="FIQ81" s="1779"/>
      <c r="FIR81" s="1780"/>
      <c r="FIS81" s="1780"/>
      <c r="FIT81" s="1781"/>
      <c r="FIU81" s="1782"/>
      <c r="FIV81" s="1783"/>
      <c r="FIW81" s="1778"/>
      <c r="FIX81" s="1778"/>
      <c r="FIY81" s="1779"/>
      <c r="FIZ81" s="1780"/>
      <c r="FJA81" s="1780"/>
      <c r="FJB81" s="1781"/>
      <c r="FJC81" s="1782"/>
      <c r="FJD81" s="1783"/>
      <c r="FJE81" s="1778"/>
      <c r="FJF81" s="1778"/>
      <c r="FJG81" s="1779"/>
      <c r="FJH81" s="1780"/>
      <c r="FJI81" s="1780"/>
      <c r="FJJ81" s="1781"/>
      <c r="FJK81" s="1782"/>
      <c r="FJL81" s="1783"/>
      <c r="FJM81" s="1778"/>
      <c r="FJN81" s="1778"/>
      <c r="FJO81" s="1779"/>
      <c r="FJP81" s="1780"/>
      <c r="FJQ81" s="1780"/>
      <c r="FJR81" s="1781"/>
      <c r="FJS81" s="1782"/>
      <c r="FJT81" s="1783"/>
      <c r="FJU81" s="1778"/>
      <c r="FJV81" s="1778"/>
      <c r="FJW81" s="1779"/>
      <c r="FJX81" s="1780"/>
      <c r="FJY81" s="1780"/>
      <c r="FJZ81" s="1781"/>
      <c r="FKA81" s="1782"/>
      <c r="FKB81" s="1783"/>
      <c r="FKC81" s="1778"/>
      <c r="FKD81" s="1778"/>
      <c r="FKE81" s="1779"/>
      <c r="FKF81" s="1780"/>
      <c r="FKG81" s="1780"/>
      <c r="FKH81" s="1781"/>
      <c r="FKI81" s="1782"/>
      <c r="FKJ81" s="1783"/>
      <c r="FKK81" s="1778"/>
      <c r="FKL81" s="1778"/>
      <c r="FKM81" s="1779"/>
      <c r="FKN81" s="1780"/>
      <c r="FKO81" s="1780"/>
      <c r="FKP81" s="1781"/>
      <c r="FKQ81" s="1782"/>
      <c r="FKR81" s="1783"/>
      <c r="FKS81" s="1778"/>
      <c r="FKT81" s="1778"/>
      <c r="FKU81" s="1779"/>
      <c r="FKV81" s="1780"/>
      <c r="FKW81" s="1780"/>
      <c r="FKX81" s="1781"/>
      <c r="FKY81" s="1782"/>
      <c r="FKZ81" s="1783"/>
      <c r="FLA81" s="1778"/>
      <c r="FLB81" s="1778"/>
      <c r="FLC81" s="1779"/>
      <c r="FLD81" s="1780"/>
      <c r="FLE81" s="1780"/>
      <c r="FLF81" s="1781"/>
      <c r="FLG81" s="1782"/>
      <c r="FLH81" s="1783"/>
      <c r="FLI81" s="1778"/>
      <c r="FLJ81" s="1778"/>
      <c r="FLK81" s="1779"/>
      <c r="FLL81" s="1780"/>
      <c r="FLM81" s="1780"/>
      <c r="FLN81" s="1781"/>
      <c r="FLO81" s="1782"/>
      <c r="FLP81" s="1783"/>
      <c r="FLQ81" s="1778"/>
      <c r="FLR81" s="1778"/>
      <c r="FLS81" s="1779"/>
      <c r="FLT81" s="1780"/>
      <c r="FLU81" s="1780"/>
      <c r="FLV81" s="1781"/>
      <c r="FLW81" s="1782"/>
      <c r="FLX81" s="1783"/>
      <c r="FLY81" s="1778"/>
      <c r="FLZ81" s="1778"/>
      <c r="FMA81" s="1779"/>
      <c r="FMB81" s="1780"/>
      <c r="FMC81" s="1780"/>
      <c r="FMD81" s="1781"/>
      <c r="FME81" s="1782"/>
      <c r="FMF81" s="1783"/>
      <c r="FMG81" s="1778"/>
      <c r="FMH81" s="1778"/>
      <c r="FMI81" s="1779"/>
      <c r="FMJ81" s="1780"/>
      <c r="FMK81" s="1780"/>
      <c r="FML81" s="1781"/>
      <c r="FMM81" s="1782"/>
      <c r="FMN81" s="1783"/>
      <c r="FMO81" s="1778"/>
      <c r="FMP81" s="1778"/>
      <c r="FMQ81" s="1779"/>
      <c r="FMR81" s="1780"/>
      <c r="FMS81" s="1780"/>
      <c r="FMT81" s="1781"/>
      <c r="FMU81" s="1782"/>
      <c r="FMV81" s="1783"/>
      <c r="FMW81" s="1778"/>
      <c r="FMX81" s="1778"/>
      <c r="FMY81" s="1779"/>
      <c r="FMZ81" s="1780"/>
      <c r="FNA81" s="1780"/>
      <c r="FNB81" s="1781"/>
      <c r="FNC81" s="1782"/>
      <c r="FND81" s="1783"/>
      <c r="FNE81" s="1778"/>
      <c r="FNF81" s="1778"/>
      <c r="FNG81" s="1779"/>
      <c r="FNH81" s="1780"/>
      <c r="FNI81" s="1780"/>
      <c r="FNJ81" s="1781"/>
      <c r="FNK81" s="1782"/>
      <c r="FNL81" s="1783"/>
      <c r="FNM81" s="1778"/>
      <c r="FNN81" s="1778"/>
      <c r="FNO81" s="1779"/>
      <c r="FNP81" s="1780"/>
      <c r="FNQ81" s="1780"/>
      <c r="FNR81" s="1781"/>
      <c r="FNS81" s="1782"/>
      <c r="FNT81" s="1783"/>
      <c r="FNU81" s="1778"/>
      <c r="FNV81" s="1778"/>
      <c r="FNW81" s="1779"/>
      <c r="FNX81" s="1780"/>
      <c r="FNY81" s="1780"/>
      <c r="FNZ81" s="1781"/>
      <c r="FOA81" s="1782"/>
      <c r="FOB81" s="1783"/>
      <c r="FOC81" s="1778"/>
      <c r="FOD81" s="1778"/>
      <c r="FOE81" s="1779"/>
      <c r="FOF81" s="1780"/>
      <c r="FOG81" s="1780"/>
      <c r="FOH81" s="1781"/>
      <c r="FOI81" s="1782"/>
      <c r="FOJ81" s="1783"/>
      <c r="FOK81" s="1778"/>
      <c r="FOL81" s="1778"/>
      <c r="FOM81" s="1779"/>
      <c r="FON81" s="1780"/>
      <c r="FOO81" s="1780"/>
      <c r="FOP81" s="1781"/>
      <c r="FOQ81" s="1782"/>
      <c r="FOR81" s="1783"/>
      <c r="FOS81" s="1778"/>
      <c r="FOT81" s="1778"/>
      <c r="FOU81" s="1779"/>
      <c r="FOV81" s="1780"/>
      <c r="FOW81" s="1780"/>
      <c r="FOX81" s="1781"/>
      <c r="FOY81" s="1782"/>
      <c r="FOZ81" s="1783"/>
      <c r="FPA81" s="1778"/>
      <c r="FPB81" s="1778"/>
      <c r="FPC81" s="1779"/>
      <c r="FPD81" s="1780"/>
      <c r="FPE81" s="1780"/>
      <c r="FPF81" s="1781"/>
      <c r="FPG81" s="1782"/>
      <c r="FPH81" s="1783"/>
      <c r="FPI81" s="1778"/>
      <c r="FPJ81" s="1778"/>
      <c r="FPK81" s="1779"/>
      <c r="FPL81" s="1780"/>
      <c r="FPM81" s="1780"/>
      <c r="FPN81" s="1781"/>
      <c r="FPO81" s="1782"/>
      <c r="FPP81" s="1783"/>
      <c r="FPQ81" s="1778"/>
      <c r="FPR81" s="1778"/>
      <c r="FPS81" s="1779"/>
      <c r="FPT81" s="1780"/>
      <c r="FPU81" s="1780"/>
      <c r="FPV81" s="1781"/>
      <c r="FPW81" s="1782"/>
      <c r="FPX81" s="1783"/>
      <c r="FPY81" s="1778"/>
      <c r="FPZ81" s="1778"/>
      <c r="FQA81" s="1779"/>
      <c r="FQB81" s="1780"/>
      <c r="FQC81" s="1780"/>
      <c r="FQD81" s="1781"/>
      <c r="FQE81" s="1782"/>
      <c r="FQF81" s="1783"/>
      <c r="FQG81" s="1778"/>
      <c r="FQH81" s="1778"/>
      <c r="FQI81" s="1779"/>
      <c r="FQJ81" s="1780"/>
      <c r="FQK81" s="1780"/>
      <c r="FQL81" s="1781"/>
      <c r="FQM81" s="1782"/>
      <c r="FQN81" s="1783"/>
      <c r="FQO81" s="1778"/>
      <c r="FQP81" s="1778"/>
      <c r="FQQ81" s="1779"/>
      <c r="FQR81" s="1780"/>
      <c r="FQS81" s="1780"/>
      <c r="FQT81" s="1781"/>
      <c r="FQU81" s="1782"/>
      <c r="FQV81" s="1783"/>
      <c r="FQW81" s="1778"/>
      <c r="FQX81" s="1778"/>
      <c r="FQY81" s="1779"/>
      <c r="FQZ81" s="1780"/>
      <c r="FRA81" s="1780"/>
      <c r="FRB81" s="1781"/>
      <c r="FRC81" s="1782"/>
      <c r="FRD81" s="1783"/>
      <c r="FRE81" s="1778"/>
      <c r="FRF81" s="1778"/>
      <c r="FRG81" s="1779"/>
      <c r="FRH81" s="1780"/>
      <c r="FRI81" s="1780"/>
      <c r="FRJ81" s="1781"/>
      <c r="FRK81" s="1782"/>
      <c r="FRL81" s="1783"/>
      <c r="FRM81" s="1778"/>
      <c r="FRN81" s="1778"/>
      <c r="FRO81" s="1779"/>
      <c r="FRP81" s="1780"/>
      <c r="FRQ81" s="1780"/>
      <c r="FRR81" s="1781"/>
      <c r="FRS81" s="1782"/>
      <c r="FRT81" s="1783"/>
      <c r="FRU81" s="1778"/>
      <c r="FRV81" s="1778"/>
      <c r="FRW81" s="1779"/>
      <c r="FRX81" s="1780"/>
      <c r="FRY81" s="1780"/>
      <c r="FRZ81" s="1781"/>
      <c r="FSA81" s="1782"/>
      <c r="FSB81" s="1783"/>
      <c r="FSC81" s="1778"/>
      <c r="FSD81" s="1778"/>
      <c r="FSE81" s="1779"/>
      <c r="FSF81" s="1780"/>
      <c r="FSG81" s="1780"/>
      <c r="FSH81" s="1781"/>
      <c r="FSI81" s="1782"/>
      <c r="FSJ81" s="1783"/>
      <c r="FSK81" s="1778"/>
      <c r="FSL81" s="1778"/>
      <c r="FSM81" s="1779"/>
      <c r="FSN81" s="1780"/>
      <c r="FSO81" s="1780"/>
      <c r="FSP81" s="1781"/>
      <c r="FSQ81" s="1782"/>
      <c r="FSR81" s="1783"/>
      <c r="FSS81" s="1778"/>
      <c r="FST81" s="1778"/>
      <c r="FSU81" s="1779"/>
      <c r="FSV81" s="1780"/>
      <c r="FSW81" s="1780"/>
      <c r="FSX81" s="1781"/>
      <c r="FSY81" s="1782"/>
      <c r="FSZ81" s="1783"/>
      <c r="FTA81" s="1778"/>
      <c r="FTB81" s="1778"/>
      <c r="FTC81" s="1779"/>
      <c r="FTD81" s="1780"/>
      <c r="FTE81" s="1780"/>
      <c r="FTF81" s="1781"/>
      <c r="FTG81" s="1782"/>
      <c r="FTH81" s="1783"/>
      <c r="FTI81" s="1778"/>
      <c r="FTJ81" s="1778"/>
      <c r="FTK81" s="1779"/>
      <c r="FTL81" s="1780"/>
      <c r="FTM81" s="1780"/>
      <c r="FTN81" s="1781"/>
      <c r="FTO81" s="1782"/>
      <c r="FTP81" s="1783"/>
      <c r="FTQ81" s="1778"/>
      <c r="FTR81" s="1778"/>
      <c r="FTS81" s="1779"/>
      <c r="FTT81" s="1780"/>
      <c r="FTU81" s="1780"/>
      <c r="FTV81" s="1781"/>
      <c r="FTW81" s="1782"/>
      <c r="FTX81" s="1783"/>
      <c r="FTY81" s="1778"/>
      <c r="FTZ81" s="1778"/>
      <c r="FUA81" s="1779"/>
      <c r="FUB81" s="1780"/>
      <c r="FUC81" s="1780"/>
      <c r="FUD81" s="1781"/>
      <c r="FUE81" s="1782"/>
      <c r="FUF81" s="1783"/>
      <c r="FUG81" s="1778"/>
      <c r="FUH81" s="1778"/>
      <c r="FUI81" s="1779"/>
      <c r="FUJ81" s="1780"/>
      <c r="FUK81" s="1780"/>
      <c r="FUL81" s="1781"/>
      <c r="FUM81" s="1782"/>
      <c r="FUN81" s="1783"/>
      <c r="FUO81" s="1778"/>
      <c r="FUP81" s="1778"/>
      <c r="FUQ81" s="1779"/>
      <c r="FUR81" s="1780"/>
      <c r="FUS81" s="1780"/>
      <c r="FUT81" s="1781"/>
      <c r="FUU81" s="1782"/>
      <c r="FUV81" s="1783"/>
      <c r="FUW81" s="1778"/>
      <c r="FUX81" s="1778"/>
      <c r="FUY81" s="1779"/>
      <c r="FUZ81" s="1780"/>
      <c r="FVA81" s="1780"/>
      <c r="FVB81" s="1781"/>
      <c r="FVC81" s="1782"/>
      <c r="FVD81" s="1783"/>
      <c r="FVE81" s="1778"/>
      <c r="FVF81" s="1778"/>
      <c r="FVG81" s="1779"/>
      <c r="FVH81" s="1780"/>
      <c r="FVI81" s="1780"/>
      <c r="FVJ81" s="1781"/>
      <c r="FVK81" s="1782"/>
      <c r="FVL81" s="1783"/>
      <c r="FVM81" s="1778"/>
      <c r="FVN81" s="1778"/>
      <c r="FVO81" s="1779"/>
      <c r="FVP81" s="1780"/>
      <c r="FVQ81" s="1780"/>
      <c r="FVR81" s="1781"/>
      <c r="FVS81" s="1782"/>
      <c r="FVT81" s="1783"/>
      <c r="FVU81" s="1778"/>
      <c r="FVV81" s="1778"/>
      <c r="FVW81" s="1779"/>
      <c r="FVX81" s="1780"/>
      <c r="FVY81" s="1780"/>
      <c r="FVZ81" s="1781"/>
      <c r="FWA81" s="1782"/>
      <c r="FWB81" s="1783"/>
      <c r="FWC81" s="1778"/>
      <c r="FWD81" s="1778"/>
      <c r="FWE81" s="1779"/>
      <c r="FWF81" s="1780"/>
      <c r="FWG81" s="1780"/>
      <c r="FWH81" s="1781"/>
      <c r="FWI81" s="1782"/>
      <c r="FWJ81" s="1783"/>
      <c r="FWK81" s="1778"/>
      <c r="FWL81" s="1778"/>
      <c r="FWM81" s="1779"/>
      <c r="FWN81" s="1780"/>
      <c r="FWO81" s="1780"/>
      <c r="FWP81" s="1781"/>
      <c r="FWQ81" s="1782"/>
      <c r="FWR81" s="1783"/>
      <c r="FWS81" s="1778"/>
      <c r="FWT81" s="1778"/>
      <c r="FWU81" s="1779"/>
      <c r="FWV81" s="1780"/>
      <c r="FWW81" s="1780"/>
      <c r="FWX81" s="1781"/>
      <c r="FWY81" s="1782"/>
      <c r="FWZ81" s="1783"/>
      <c r="FXA81" s="1778"/>
      <c r="FXB81" s="1778"/>
      <c r="FXC81" s="1779"/>
      <c r="FXD81" s="1780"/>
      <c r="FXE81" s="1780"/>
      <c r="FXF81" s="1781"/>
      <c r="FXG81" s="1782"/>
      <c r="FXH81" s="1783"/>
      <c r="FXI81" s="1778"/>
      <c r="FXJ81" s="1778"/>
      <c r="FXK81" s="1779"/>
      <c r="FXL81" s="1780"/>
      <c r="FXM81" s="1780"/>
      <c r="FXN81" s="1781"/>
      <c r="FXO81" s="1782"/>
      <c r="FXP81" s="1783"/>
      <c r="FXQ81" s="1778"/>
      <c r="FXR81" s="1778"/>
      <c r="FXS81" s="1779"/>
      <c r="FXT81" s="1780"/>
      <c r="FXU81" s="1780"/>
      <c r="FXV81" s="1781"/>
      <c r="FXW81" s="1782"/>
      <c r="FXX81" s="1783"/>
      <c r="FXY81" s="1778"/>
      <c r="FXZ81" s="1778"/>
      <c r="FYA81" s="1779"/>
      <c r="FYB81" s="1780"/>
      <c r="FYC81" s="1780"/>
      <c r="FYD81" s="1781"/>
      <c r="FYE81" s="1782"/>
      <c r="FYF81" s="1783"/>
      <c r="FYG81" s="1778"/>
      <c r="FYH81" s="1778"/>
      <c r="FYI81" s="1779"/>
      <c r="FYJ81" s="1780"/>
      <c r="FYK81" s="1780"/>
      <c r="FYL81" s="1781"/>
      <c r="FYM81" s="1782"/>
      <c r="FYN81" s="1783"/>
      <c r="FYO81" s="1778"/>
      <c r="FYP81" s="1778"/>
      <c r="FYQ81" s="1779"/>
      <c r="FYR81" s="1780"/>
      <c r="FYS81" s="1780"/>
      <c r="FYT81" s="1781"/>
      <c r="FYU81" s="1782"/>
      <c r="FYV81" s="1783"/>
      <c r="FYW81" s="1778"/>
      <c r="FYX81" s="1778"/>
      <c r="FYY81" s="1779"/>
      <c r="FYZ81" s="1780"/>
      <c r="FZA81" s="1780"/>
      <c r="FZB81" s="1781"/>
      <c r="FZC81" s="1782"/>
      <c r="FZD81" s="1783"/>
      <c r="FZE81" s="1778"/>
      <c r="FZF81" s="1778"/>
      <c r="FZG81" s="1779"/>
      <c r="FZH81" s="1780"/>
      <c r="FZI81" s="1780"/>
      <c r="FZJ81" s="1781"/>
      <c r="FZK81" s="1782"/>
      <c r="FZL81" s="1783"/>
      <c r="FZM81" s="1778"/>
      <c r="FZN81" s="1778"/>
      <c r="FZO81" s="1779"/>
      <c r="FZP81" s="1780"/>
      <c r="FZQ81" s="1780"/>
      <c r="FZR81" s="1781"/>
      <c r="FZS81" s="1782"/>
      <c r="FZT81" s="1783"/>
      <c r="FZU81" s="1778"/>
      <c r="FZV81" s="1778"/>
      <c r="FZW81" s="1779"/>
      <c r="FZX81" s="1780"/>
      <c r="FZY81" s="1780"/>
      <c r="FZZ81" s="1781"/>
      <c r="GAA81" s="1782"/>
      <c r="GAB81" s="1783"/>
      <c r="GAC81" s="1778"/>
      <c r="GAD81" s="1778"/>
      <c r="GAE81" s="1779"/>
      <c r="GAF81" s="1780"/>
      <c r="GAG81" s="1780"/>
      <c r="GAH81" s="1781"/>
      <c r="GAI81" s="1782"/>
      <c r="GAJ81" s="1783"/>
      <c r="GAK81" s="1778"/>
      <c r="GAL81" s="1778"/>
      <c r="GAM81" s="1779"/>
      <c r="GAN81" s="1780"/>
      <c r="GAO81" s="1780"/>
      <c r="GAP81" s="1781"/>
      <c r="GAQ81" s="1782"/>
      <c r="GAR81" s="1783"/>
      <c r="GAS81" s="1778"/>
      <c r="GAT81" s="1778"/>
      <c r="GAU81" s="1779"/>
      <c r="GAV81" s="1780"/>
      <c r="GAW81" s="1780"/>
      <c r="GAX81" s="1781"/>
      <c r="GAY81" s="1782"/>
      <c r="GAZ81" s="1783"/>
      <c r="GBA81" s="1778"/>
      <c r="GBB81" s="1778"/>
      <c r="GBC81" s="1779"/>
      <c r="GBD81" s="1780"/>
      <c r="GBE81" s="1780"/>
      <c r="GBF81" s="1781"/>
      <c r="GBG81" s="1782"/>
      <c r="GBH81" s="1783"/>
      <c r="GBI81" s="1778"/>
      <c r="GBJ81" s="1778"/>
      <c r="GBK81" s="1779"/>
      <c r="GBL81" s="1780"/>
      <c r="GBM81" s="1780"/>
      <c r="GBN81" s="1781"/>
      <c r="GBO81" s="1782"/>
      <c r="GBP81" s="1783"/>
      <c r="GBQ81" s="1778"/>
      <c r="GBR81" s="1778"/>
      <c r="GBS81" s="1779"/>
      <c r="GBT81" s="1780"/>
      <c r="GBU81" s="1780"/>
      <c r="GBV81" s="1781"/>
      <c r="GBW81" s="1782"/>
      <c r="GBX81" s="1783"/>
      <c r="GBY81" s="1778"/>
      <c r="GBZ81" s="1778"/>
      <c r="GCA81" s="1779"/>
      <c r="GCB81" s="1780"/>
      <c r="GCC81" s="1780"/>
      <c r="GCD81" s="1781"/>
      <c r="GCE81" s="1782"/>
      <c r="GCF81" s="1783"/>
      <c r="GCG81" s="1778"/>
      <c r="GCH81" s="1778"/>
      <c r="GCI81" s="1779"/>
      <c r="GCJ81" s="1780"/>
      <c r="GCK81" s="1780"/>
      <c r="GCL81" s="1781"/>
      <c r="GCM81" s="1782"/>
      <c r="GCN81" s="1783"/>
      <c r="GCO81" s="1778"/>
      <c r="GCP81" s="1778"/>
      <c r="GCQ81" s="1779"/>
      <c r="GCR81" s="1780"/>
      <c r="GCS81" s="1780"/>
      <c r="GCT81" s="1781"/>
      <c r="GCU81" s="1782"/>
      <c r="GCV81" s="1783"/>
      <c r="GCW81" s="1778"/>
      <c r="GCX81" s="1778"/>
      <c r="GCY81" s="1779"/>
      <c r="GCZ81" s="1780"/>
      <c r="GDA81" s="1780"/>
      <c r="GDB81" s="1781"/>
      <c r="GDC81" s="1782"/>
      <c r="GDD81" s="1783"/>
      <c r="GDE81" s="1778"/>
      <c r="GDF81" s="1778"/>
      <c r="GDG81" s="1779"/>
      <c r="GDH81" s="1780"/>
      <c r="GDI81" s="1780"/>
      <c r="GDJ81" s="1781"/>
      <c r="GDK81" s="1782"/>
      <c r="GDL81" s="1783"/>
      <c r="GDM81" s="1778"/>
      <c r="GDN81" s="1778"/>
      <c r="GDO81" s="1779"/>
      <c r="GDP81" s="1780"/>
      <c r="GDQ81" s="1780"/>
      <c r="GDR81" s="1781"/>
      <c r="GDS81" s="1782"/>
      <c r="GDT81" s="1783"/>
      <c r="GDU81" s="1778"/>
      <c r="GDV81" s="1778"/>
      <c r="GDW81" s="1779"/>
      <c r="GDX81" s="1780"/>
      <c r="GDY81" s="1780"/>
      <c r="GDZ81" s="1781"/>
      <c r="GEA81" s="1782"/>
      <c r="GEB81" s="1783"/>
      <c r="GEC81" s="1778"/>
      <c r="GED81" s="1778"/>
      <c r="GEE81" s="1779"/>
      <c r="GEF81" s="1780"/>
      <c r="GEG81" s="1780"/>
      <c r="GEH81" s="1781"/>
      <c r="GEI81" s="1782"/>
      <c r="GEJ81" s="1783"/>
      <c r="GEK81" s="1778"/>
      <c r="GEL81" s="1778"/>
      <c r="GEM81" s="1779"/>
      <c r="GEN81" s="1780"/>
      <c r="GEO81" s="1780"/>
      <c r="GEP81" s="1781"/>
      <c r="GEQ81" s="1782"/>
      <c r="GER81" s="1783"/>
      <c r="GES81" s="1778"/>
      <c r="GET81" s="1778"/>
      <c r="GEU81" s="1779"/>
      <c r="GEV81" s="1780"/>
      <c r="GEW81" s="1780"/>
      <c r="GEX81" s="1781"/>
      <c r="GEY81" s="1782"/>
      <c r="GEZ81" s="1783"/>
      <c r="GFA81" s="1778"/>
      <c r="GFB81" s="1778"/>
      <c r="GFC81" s="1779"/>
      <c r="GFD81" s="1780"/>
      <c r="GFE81" s="1780"/>
      <c r="GFF81" s="1781"/>
      <c r="GFG81" s="1782"/>
      <c r="GFH81" s="1783"/>
      <c r="GFI81" s="1778"/>
      <c r="GFJ81" s="1778"/>
      <c r="GFK81" s="1779"/>
      <c r="GFL81" s="1780"/>
      <c r="GFM81" s="1780"/>
      <c r="GFN81" s="1781"/>
      <c r="GFO81" s="1782"/>
      <c r="GFP81" s="1783"/>
      <c r="GFQ81" s="1778"/>
      <c r="GFR81" s="1778"/>
      <c r="GFS81" s="1779"/>
      <c r="GFT81" s="1780"/>
      <c r="GFU81" s="1780"/>
      <c r="GFV81" s="1781"/>
      <c r="GFW81" s="1782"/>
      <c r="GFX81" s="1783"/>
      <c r="GFY81" s="1778"/>
      <c r="GFZ81" s="1778"/>
      <c r="GGA81" s="1779"/>
      <c r="GGB81" s="1780"/>
      <c r="GGC81" s="1780"/>
      <c r="GGD81" s="1781"/>
      <c r="GGE81" s="1782"/>
      <c r="GGF81" s="1783"/>
      <c r="GGG81" s="1778"/>
      <c r="GGH81" s="1778"/>
      <c r="GGI81" s="1779"/>
      <c r="GGJ81" s="1780"/>
      <c r="GGK81" s="1780"/>
      <c r="GGL81" s="1781"/>
      <c r="GGM81" s="1782"/>
      <c r="GGN81" s="1783"/>
      <c r="GGO81" s="1778"/>
      <c r="GGP81" s="1778"/>
      <c r="GGQ81" s="1779"/>
      <c r="GGR81" s="1780"/>
      <c r="GGS81" s="1780"/>
      <c r="GGT81" s="1781"/>
      <c r="GGU81" s="1782"/>
      <c r="GGV81" s="1783"/>
      <c r="GGW81" s="1778"/>
      <c r="GGX81" s="1778"/>
      <c r="GGY81" s="1779"/>
      <c r="GGZ81" s="1780"/>
      <c r="GHA81" s="1780"/>
      <c r="GHB81" s="1781"/>
      <c r="GHC81" s="1782"/>
      <c r="GHD81" s="1783"/>
      <c r="GHE81" s="1778"/>
      <c r="GHF81" s="1778"/>
      <c r="GHG81" s="1779"/>
      <c r="GHH81" s="1780"/>
      <c r="GHI81" s="1780"/>
      <c r="GHJ81" s="1781"/>
      <c r="GHK81" s="1782"/>
      <c r="GHL81" s="1783"/>
      <c r="GHM81" s="1778"/>
      <c r="GHN81" s="1778"/>
      <c r="GHO81" s="1779"/>
      <c r="GHP81" s="1780"/>
      <c r="GHQ81" s="1780"/>
      <c r="GHR81" s="1781"/>
      <c r="GHS81" s="1782"/>
      <c r="GHT81" s="1783"/>
      <c r="GHU81" s="1778"/>
      <c r="GHV81" s="1778"/>
      <c r="GHW81" s="1779"/>
      <c r="GHX81" s="1780"/>
      <c r="GHY81" s="1780"/>
      <c r="GHZ81" s="1781"/>
      <c r="GIA81" s="1782"/>
      <c r="GIB81" s="1783"/>
      <c r="GIC81" s="1778"/>
      <c r="GID81" s="1778"/>
      <c r="GIE81" s="1779"/>
      <c r="GIF81" s="1780"/>
      <c r="GIG81" s="1780"/>
      <c r="GIH81" s="1781"/>
      <c r="GII81" s="1782"/>
      <c r="GIJ81" s="1783"/>
      <c r="GIK81" s="1778"/>
      <c r="GIL81" s="1778"/>
      <c r="GIM81" s="1779"/>
      <c r="GIN81" s="1780"/>
      <c r="GIO81" s="1780"/>
      <c r="GIP81" s="1781"/>
      <c r="GIQ81" s="1782"/>
      <c r="GIR81" s="1783"/>
      <c r="GIS81" s="1778"/>
      <c r="GIT81" s="1778"/>
      <c r="GIU81" s="1779"/>
      <c r="GIV81" s="1780"/>
      <c r="GIW81" s="1780"/>
      <c r="GIX81" s="1781"/>
      <c r="GIY81" s="1782"/>
      <c r="GIZ81" s="1783"/>
      <c r="GJA81" s="1778"/>
      <c r="GJB81" s="1778"/>
      <c r="GJC81" s="1779"/>
      <c r="GJD81" s="1780"/>
      <c r="GJE81" s="1780"/>
      <c r="GJF81" s="1781"/>
      <c r="GJG81" s="1782"/>
      <c r="GJH81" s="1783"/>
      <c r="GJI81" s="1778"/>
      <c r="GJJ81" s="1778"/>
      <c r="GJK81" s="1779"/>
      <c r="GJL81" s="1780"/>
      <c r="GJM81" s="1780"/>
      <c r="GJN81" s="1781"/>
      <c r="GJO81" s="1782"/>
      <c r="GJP81" s="1783"/>
      <c r="GJQ81" s="1778"/>
      <c r="GJR81" s="1778"/>
      <c r="GJS81" s="1779"/>
      <c r="GJT81" s="1780"/>
      <c r="GJU81" s="1780"/>
      <c r="GJV81" s="1781"/>
      <c r="GJW81" s="1782"/>
      <c r="GJX81" s="1783"/>
      <c r="GJY81" s="1778"/>
      <c r="GJZ81" s="1778"/>
      <c r="GKA81" s="1779"/>
      <c r="GKB81" s="1780"/>
      <c r="GKC81" s="1780"/>
      <c r="GKD81" s="1781"/>
      <c r="GKE81" s="1782"/>
      <c r="GKF81" s="1783"/>
      <c r="GKG81" s="1778"/>
      <c r="GKH81" s="1778"/>
      <c r="GKI81" s="1779"/>
      <c r="GKJ81" s="1780"/>
      <c r="GKK81" s="1780"/>
      <c r="GKL81" s="1781"/>
      <c r="GKM81" s="1782"/>
      <c r="GKN81" s="1783"/>
      <c r="GKO81" s="1778"/>
      <c r="GKP81" s="1778"/>
      <c r="GKQ81" s="1779"/>
      <c r="GKR81" s="1780"/>
      <c r="GKS81" s="1780"/>
      <c r="GKT81" s="1781"/>
      <c r="GKU81" s="1782"/>
      <c r="GKV81" s="1783"/>
      <c r="GKW81" s="1778"/>
      <c r="GKX81" s="1778"/>
      <c r="GKY81" s="1779"/>
      <c r="GKZ81" s="1780"/>
      <c r="GLA81" s="1780"/>
      <c r="GLB81" s="1781"/>
      <c r="GLC81" s="1782"/>
      <c r="GLD81" s="1783"/>
      <c r="GLE81" s="1778"/>
      <c r="GLF81" s="1778"/>
      <c r="GLG81" s="1779"/>
      <c r="GLH81" s="1780"/>
      <c r="GLI81" s="1780"/>
      <c r="GLJ81" s="1781"/>
      <c r="GLK81" s="1782"/>
      <c r="GLL81" s="1783"/>
      <c r="GLM81" s="1778"/>
      <c r="GLN81" s="1778"/>
      <c r="GLO81" s="1779"/>
      <c r="GLP81" s="1780"/>
      <c r="GLQ81" s="1780"/>
      <c r="GLR81" s="1781"/>
      <c r="GLS81" s="1782"/>
      <c r="GLT81" s="1783"/>
      <c r="GLU81" s="1778"/>
      <c r="GLV81" s="1778"/>
      <c r="GLW81" s="1779"/>
      <c r="GLX81" s="1780"/>
      <c r="GLY81" s="1780"/>
      <c r="GLZ81" s="1781"/>
      <c r="GMA81" s="1782"/>
      <c r="GMB81" s="1783"/>
      <c r="GMC81" s="1778"/>
      <c r="GMD81" s="1778"/>
      <c r="GME81" s="1779"/>
      <c r="GMF81" s="1780"/>
      <c r="GMG81" s="1780"/>
      <c r="GMH81" s="1781"/>
      <c r="GMI81" s="1782"/>
      <c r="GMJ81" s="1783"/>
      <c r="GMK81" s="1778"/>
      <c r="GML81" s="1778"/>
      <c r="GMM81" s="1779"/>
      <c r="GMN81" s="1780"/>
      <c r="GMO81" s="1780"/>
      <c r="GMP81" s="1781"/>
      <c r="GMQ81" s="1782"/>
      <c r="GMR81" s="1783"/>
      <c r="GMS81" s="1778"/>
      <c r="GMT81" s="1778"/>
      <c r="GMU81" s="1779"/>
      <c r="GMV81" s="1780"/>
      <c r="GMW81" s="1780"/>
      <c r="GMX81" s="1781"/>
      <c r="GMY81" s="1782"/>
      <c r="GMZ81" s="1783"/>
      <c r="GNA81" s="1778"/>
      <c r="GNB81" s="1778"/>
      <c r="GNC81" s="1779"/>
      <c r="GND81" s="1780"/>
      <c r="GNE81" s="1780"/>
      <c r="GNF81" s="1781"/>
      <c r="GNG81" s="1782"/>
      <c r="GNH81" s="1783"/>
      <c r="GNI81" s="1778"/>
      <c r="GNJ81" s="1778"/>
      <c r="GNK81" s="1779"/>
      <c r="GNL81" s="1780"/>
      <c r="GNM81" s="1780"/>
      <c r="GNN81" s="1781"/>
      <c r="GNO81" s="1782"/>
      <c r="GNP81" s="1783"/>
      <c r="GNQ81" s="1778"/>
      <c r="GNR81" s="1778"/>
      <c r="GNS81" s="1779"/>
      <c r="GNT81" s="1780"/>
      <c r="GNU81" s="1780"/>
      <c r="GNV81" s="1781"/>
      <c r="GNW81" s="1782"/>
      <c r="GNX81" s="1783"/>
      <c r="GNY81" s="1778"/>
      <c r="GNZ81" s="1778"/>
      <c r="GOA81" s="1779"/>
      <c r="GOB81" s="1780"/>
      <c r="GOC81" s="1780"/>
      <c r="GOD81" s="1781"/>
      <c r="GOE81" s="1782"/>
      <c r="GOF81" s="1783"/>
      <c r="GOG81" s="1778"/>
      <c r="GOH81" s="1778"/>
      <c r="GOI81" s="1779"/>
      <c r="GOJ81" s="1780"/>
      <c r="GOK81" s="1780"/>
      <c r="GOL81" s="1781"/>
      <c r="GOM81" s="1782"/>
      <c r="GON81" s="1783"/>
      <c r="GOO81" s="1778"/>
      <c r="GOP81" s="1778"/>
      <c r="GOQ81" s="1779"/>
      <c r="GOR81" s="1780"/>
      <c r="GOS81" s="1780"/>
      <c r="GOT81" s="1781"/>
      <c r="GOU81" s="1782"/>
      <c r="GOV81" s="1783"/>
      <c r="GOW81" s="1778"/>
      <c r="GOX81" s="1778"/>
      <c r="GOY81" s="1779"/>
      <c r="GOZ81" s="1780"/>
      <c r="GPA81" s="1780"/>
      <c r="GPB81" s="1781"/>
      <c r="GPC81" s="1782"/>
      <c r="GPD81" s="1783"/>
      <c r="GPE81" s="1778"/>
      <c r="GPF81" s="1778"/>
      <c r="GPG81" s="1779"/>
      <c r="GPH81" s="1780"/>
      <c r="GPI81" s="1780"/>
      <c r="GPJ81" s="1781"/>
      <c r="GPK81" s="1782"/>
      <c r="GPL81" s="1783"/>
      <c r="GPM81" s="1778"/>
      <c r="GPN81" s="1778"/>
      <c r="GPO81" s="1779"/>
      <c r="GPP81" s="1780"/>
      <c r="GPQ81" s="1780"/>
      <c r="GPR81" s="1781"/>
      <c r="GPS81" s="1782"/>
      <c r="GPT81" s="1783"/>
      <c r="GPU81" s="1778"/>
      <c r="GPV81" s="1778"/>
      <c r="GPW81" s="1779"/>
      <c r="GPX81" s="1780"/>
      <c r="GPY81" s="1780"/>
      <c r="GPZ81" s="1781"/>
      <c r="GQA81" s="1782"/>
      <c r="GQB81" s="1783"/>
      <c r="GQC81" s="1778"/>
      <c r="GQD81" s="1778"/>
      <c r="GQE81" s="1779"/>
      <c r="GQF81" s="1780"/>
      <c r="GQG81" s="1780"/>
      <c r="GQH81" s="1781"/>
      <c r="GQI81" s="1782"/>
      <c r="GQJ81" s="1783"/>
      <c r="GQK81" s="1778"/>
      <c r="GQL81" s="1778"/>
      <c r="GQM81" s="1779"/>
      <c r="GQN81" s="1780"/>
      <c r="GQO81" s="1780"/>
      <c r="GQP81" s="1781"/>
      <c r="GQQ81" s="1782"/>
      <c r="GQR81" s="1783"/>
      <c r="GQS81" s="1778"/>
      <c r="GQT81" s="1778"/>
      <c r="GQU81" s="1779"/>
      <c r="GQV81" s="1780"/>
      <c r="GQW81" s="1780"/>
      <c r="GQX81" s="1781"/>
      <c r="GQY81" s="1782"/>
      <c r="GQZ81" s="1783"/>
      <c r="GRA81" s="1778"/>
      <c r="GRB81" s="1778"/>
      <c r="GRC81" s="1779"/>
      <c r="GRD81" s="1780"/>
      <c r="GRE81" s="1780"/>
      <c r="GRF81" s="1781"/>
      <c r="GRG81" s="1782"/>
      <c r="GRH81" s="1783"/>
      <c r="GRI81" s="1778"/>
      <c r="GRJ81" s="1778"/>
      <c r="GRK81" s="1779"/>
      <c r="GRL81" s="1780"/>
      <c r="GRM81" s="1780"/>
      <c r="GRN81" s="1781"/>
      <c r="GRO81" s="1782"/>
      <c r="GRP81" s="1783"/>
      <c r="GRQ81" s="1778"/>
      <c r="GRR81" s="1778"/>
      <c r="GRS81" s="1779"/>
      <c r="GRT81" s="1780"/>
      <c r="GRU81" s="1780"/>
      <c r="GRV81" s="1781"/>
      <c r="GRW81" s="1782"/>
      <c r="GRX81" s="1783"/>
      <c r="GRY81" s="1778"/>
      <c r="GRZ81" s="1778"/>
      <c r="GSA81" s="1779"/>
      <c r="GSB81" s="1780"/>
      <c r="GSC81" s="1780"/>
      <c r="GSD81" s="1781"/>
      <c r="GSE81" s="1782"/>
      <c r="GSF81" s="1783"/>
      <c r="GSG81" s="1778"/>
      <c r="GSH81" s="1778"/>
      <c r="GSI81" s="1779"/>
      <c r="GSJ81" s="1780"/>
      <c r="GSK81" s="1780"/>
      <c r="GSL81" s="1781"/>
      <c r="GSM81" s="1782"/>
      <c r="GSN81" s="1783"/>
      <c r="GSO81" s="1778"/>
      <c r="GSP81" s="1778"/>
      <c r="GSQ81" s="1779"/>
      <c r="GSR81" s="1780"/>
      <c r="GSS81" s="1780"/>
      <c r="GST81" s="1781"/>
      <c r="GSU81" s="1782"/>
      <c r="GSV81" s="1783"/>
      <c r="GSW81" s="1778"/>
      <c r="GSX81" s="1778"/>
      <c r="GSY81" s="1779"/>
      <c r="GSZ81" s="1780"/>
      <c r="GTA81" s="1780"/>
      <c r="GTB81" s="1781"/>
      <c r="GTC81" s="1782"/>
      <c r="GTD81" s="1783"/>
      <c r="GTE81" s="1778"/>
      <c r="GTF81" s="1778"/>
      <c r="GTG81" s="1779"/>
      <c r="GTH81" s="1780"/>
      <c r="GTI81" s="1780"/>
      <c r="GTJ81" s="1781"/>
      <c r="GTK81" s="1782"/>
      <c r="GTL81" s="1783"/>
      <c r="GTM81" s="1778"/>
      <c r="GTN81" s="1778"/>
      <c r="GTO81" s="1779"/>
      <c r="GTP81" s="1780"/>
      <c r="GTQ81" s="1780"/>
      <c r="GTR81" s="1781"/>
      <c r="GTS81" s="1782"/>
      <c r="GTT81" s="1783"/>
      <c r="GTU81" s="1778"/>
      <c r="GTV81" s="1778"/>
      <c r="GTW81" s="1779"/>
      <c r="GTX81" s="1780"/>
      <c r="GTY81" s="1780"/>
      <c r="GTZ81" s="1781"/>
      <c r="GUA81" s="1782"/>
      <c r="GUB81" s="1783"/>
      <c r="GUC81" s="1778"/>
      <c r="GUD81" s="1778"/>
      <c r="GUE81" s="1779"/>
      <c r="GUF81" s="1780"/>
      <c r="GUG81" s="1780"/>
      <c r="GUH81" s="1781"/>
      <c r="GUI81" s="1782"/>
      <c r="GUJ81" s="1783"/>
      <c r="GUK81" s="1778"/>
      <c r="GUL81" s="1778"/>
      <c r="GUM81" s="1779"/>
      <c r="GUN81" s="1780"/>
      <c r="GUO81" s="1780"/>
      <c r="GUP81" s="1781"/>
      <c r="GUQ81" s="1782"/>
      <c r="GUR81" s="1783"/>
      <c r="GUS81" s="1778"/>
      <c r="GUT81" s="1778"/>
      <c r="GUU81" s="1779"/>
      <c r="GUV81" s="1780"/>
      <c r="GUW81" s="1780"/>
      <c r="GUX81" s="1781"/>
      <c r="GUY81" s="1782"/>
      <c r="GUZ81" s="1783"/>
      <c r="GVA81" s="1778"/>
      <c r="GVB81" s="1778"/>
      <c r="GVC81" s="1779"/>
      <c r="GVD81" s="1780"/>
      <c r="GVE81" s="1780"/>
      <c r="GVF81" s="1781"/>
      <c r="GVG81" s="1782"/>
      <c r="GVH81" s="1783"/>
      <c r="GVI81" s="1778"/>
      <c r="GVJ81" s="1778"/>
      <c r="GVK81" s="1779"/>
      <c r="GVL81" s="1780"/>
      <c r="GVM81" s="1780"/>
      <c r="GVN81" s="1781"/>
      <c r="GVO81" s="1782"/>
      <c r="GVP81" s="1783"/>
      <c r="GVQ81" s="1778"/>
      <c r="GVR81" s="1778"/>
      <c r="GVS81" s="1779"/>
      <c r="GVT81" s="1780"/>
      <c r="GVU81" s="1780"/>
      <c r="GVV81" s="1781"/>
      <c r="GVW81" s="1782"/>
      <c r="GVX81" s="1783"/>
      <c r="GVY81" s="1778"/>
      <c r="GVZ81" s="1778"/>
      <c r="GWA81" s="1779"/>
      <c r="GWB81" s="1780"/>
      <c r="GWC81" s="1780"/>
      <c r="GWD81" s="1781"/>
      <c r="GWE81" s="1782"/>
      <c r="GWF81" s="1783"/>
      <c r="GWG81" s="1778"/>
      <c r="GWH81" s="1778"/>
      <c r="GWI81" s="1779"/>
      <c r="GWJ81" s="1780"/>
      <c r="GWK81" s="1780"/>
      <c r="GWL81" s="1781"/>
      <c r="GWM81" s="1782"/>
      <c r="GWN81" s="1783"/>
      <c r="GWO81" s="1778"/>
      <c r="GWP81" s="1778"/>
      <c r="GWQ81" s="1779"/>
      <c r="GWR81" s="1780"/>
      <c r="GWS81" s="1780"/>
      <c r="GWT81" s="1781"/>
      <c r="GWU81" s="1782"/>
      <c r="GWV81" s="1783"/>
      <c r="GWW81" s="1778"/>
      <c r="GWX81" s="1778"/>
      <c r="GWY81" s="1779"/>
      <c r="GWZ81" s="1780"/>
      <c r="GXA81" s="1780"/>
      <c r="GXB81" s="1781"/>
      <c r="GXC81" s="1782"/>
      <c r="GXD81" s="1783"/>
      <c r="GXE81" s="1778"/>
      <c r="GXF81" s="1778"/>
      <c r="GXG81" s="1779"/>
      <c r="GXH81" s="1780"/>
      <c r="GXI81" s="1780"/>
      <c r="GXJ81" s="1781"/>
      <c r="GXK81" s="1782"/>
      <c r="GXL81" s="1783"/>
      <c r="GXM81" s="1778"/>
      <c r="GXN81" s="1778"/>
      <c r="GXO81" s="1779"/>
      <c r="GXP81" s="1780"/>
      <c r="GXQ81" s="1780"/>
      <c r="GXR81" s="1781"/>
      <c r="GXS81" s="1782"/>
      <c r="GXT81" s="1783"/>
      <c r="GXU81" s="1778"/>
      <c r="GXV81" s="1778"/>
      <c r="GXW81" s="1779"/>
      <c r="GXX81" s="1780"/>
      <c r="GXY81" s="1780"/>
      <c r="GXZ81" s="1781"/>
      <c r="GYA81" s="1782"/>
      <c r="GYB81" s="1783"/>
      <c r="GYC81" s="1778"/>
      <c r="GYD81" s="1778"/>
      <c r="GYE81" s="1779"/>
      <c r="GYF81" s="1780"/>
      <c r="GYG81" s="1780"/>
      <c r="GYH81" s="1781"/>
      <c r="GYI81" s="1782"/>
      <c r="GYJ81" s="1783"/>
      <c r="GYK81" s="1778"/>
      <c r="GYL81" s="1778"/>
      <c r="GYM81" s="1779"/>
      <c r="GYN81" s="1780"/>
      <c r="GYO81" s="1780"/>
      <c r="GYP81" s="1781"/>
      <c r="GYQ81" s="1782"/>
      <c r="GYR81" s="1783"/>
      <c r="GYS81" s="1778"/>
      <c r="GYT81" s="1778"/>
      <c r="GYU81" s="1779"/>
      <c r="GYV81" s="1780"/>
      <c r="GYW81" s="1780"/>
      <c r="GYX81" s="1781"/>
      <c r="GYY81" s="1782"/>
      <c r="GYZ81" s="1783"/>
      <c r="GZA81" s="1778"/>
      <c r="GZB81" s="1778"/>
      <c r="GZC81" s="1779"/>
      <c r="GZD81" s="1780"/>
      <c r="GZE81" s="1780"/>
      <c r="GZF81" s="1781"/>
      <c r="GZG81" s="1782"/>
      <c r="GZH81" s="1783"/>
      <c r="GZI81" s="1778"/>
      <c r="GZJ81" s="1778"/>
      <c r="GZK81" s="1779"/>
      <c r="GZL81" s="1780"/>
      <c r="GZM81" s="1780"/>
      <c r="GZN81" s="1781"/>
      <c r="GZO81" s="1782"/>
      <c r="GZP81" s="1783"/>
      <c r="GZQ81" s="1778"/>
      <c r="GZR81" s="1778"/>
      <c r="GZS81" s="1779"/>
      <c r="GZT81" s="1780"/>
      <c r="GZU81" s="1780"/>
      <c r="GZV81" s="1781"/>
      <c r="GZW81" s="1782"/>
      <c r="GZX81" s="1783"/>
      <c r="GZY81" s="1778"/>
      <c r="GZZ81" s="1778"/>
      <c r="HAA81" s="1779"/>
      <c r="HAB81" s="1780"/>
      <c r="HAC81" s="1780"/>
      <c r="HAD81" s="1781"/>
      <c r="HAE81" s="1782"/>
      <c r="HAF81" s="1783"/>
      <c r="HAG81" s="1778"/>
      <c r="HAH81" s="1778"/>
      <c r="HAI81" s="1779"/>
      <c r="HAJ81" s="1780"/>
      <c r="HAK81" s="1780"/>
      <c r="HAL81" s="1781"/>
      <c r="HAM81" s="1782"/>
      <c r="HAN81" s="1783"/>
      <c r="HAO81" s="1778"/>
      <c r="HAP81" s="1778"/>
      <c r="HAQ81" s="1779"/>
      <c r="HAR81" s="1780"/>
      <c r="HAS81" s="1780"/>
      <c r="HAT81" s="1781"/>
      <c r="HAU81" s="1782"/>
      <c r="HAV81" s="1783"/>
      <c r="HAW81" s="1778"/>
      <c r="HAX81" s="1778"/>
      <c r="HAY81" s="1779"/>
      <c r="HAZ81" s="1780"/>
      <c r="HBA81" s="1780"/>
      <c r="HBB81" s="1781"/>
      <c r="HBC81" s="1782"/>
      <c r="HBD81" s="1783"/>
      <c r="HBE81" s="1778"/>
      <c r="HBF81" s="1778"/>
      <c r="HBG81" s="1779"/>
      <c r="HBH81" s="1780"/>
      <c r="HBI81" s="1780"/>
      <c r="HBJ81" s="1781"/>
      <c r="HBK81" s="1782"/>
      <c r="HBL81" s="1783"/>
      <c r="HBM81" s="1778"/>
      <c r="HBN81" s="1778"/>
      <c r="HBO81" s="1779"/>
      <c r="HBP81" s="1780"/>
      <c r="HBQ81" s="1780"/>
      <c r="HBR81" s="1781"/>
      <c r="HBS81" s="1782"/>
      <c r="HBT81" s="1783"/>
      <c r="HBU81" s="1778"/>
      <c r="HBV81" s="1778"/>
      <c r="HBW81" s="1779"/>
      <c r="HBX81" s="1780"/>
      <c r="HBY81" s="1780"/>
      <c r="HBZ81" s="1781"/>
      <c r="HCA81" s="1782"/>
      <c r="HCB81" s="1783"/>
      <c r="HCC81" s="1778"/>
      <c r="HCD81" s="1778"/>
      <c r="HCE81" s="1779"/>
      <c r="HCF81" s="1780"/>
      <c r="HCG81" s="1780"/>
      <c r="HCH81" s="1781"/>
      <c r="HCI81" s="1782"/>
      <c r="HCJ81" s="1783"/>
      <c r="HCK81" s="1778"/>
      <c r="HCL81" s="1778"/>
      <c r="HCM81" s="1779"/>
      <c r="HCN81" s="1780"/>
      <c r="HCO81" s="1780"/>
      <c r="HCP81" s="1781"/>
      <c r="HCQ81" s="1782"/>
      <c r="HCR81" s="1783"/>
      <c r="HCS81" s="1778"/>
      <c r="HCT81" s="1778"/>
      <c r="HCU81" s="1779"/>
      <c r="HCV81" s="1780"/>
      <c r="HCW81" s="1780"/>
      <c r="HCX81" s="1781"/>
      <c r="HCY81" s="1782"/>
      <c r="HCZ81" s="1783"/>
      <c r="HDA81" s="1778"/>
      <c r="HDB81" s="1778"/>
      <c r="HDC81" s="1779"/>
      <c r="HDD81" s="1780"/>
      <c r="HDE81" s="1780"/>
      <c r="HDF81" s="1781"/>
      <c r="HDG81" s="1782"/>
      <c r="HDH81" s="1783"/>
      <c r="HDI81" s="1778"/>
      <c r="HDJ81" s="1778"/>
      <c r="HDK81" s="1779"/>
      <c r="HDL81" s="1780"/>
      <c r="HDM81" s="1780"/>
      <c r="HDN81" s="1781"/>
      <c r="HDO81" s="1782"/>
      <c r="HDP81" s="1783"/>
      <c r="HDQ81" s="1778"/>
      <c r="HDR81" s="1778"/>
      <c r="HDS81" s="1779"/>
      <c r="HDT81" s="1780"/>
      <c r="HDU81" s="1780"/>
      <c r="HDV81" s="1781"/>
      <c r="HDW81" s="1782"/>
      <c r="HDX81" s="1783"/>
      <c r="HDY81" s="1778"/>
      <c r="HDZ81" s="1778"/>
      <c r="HEA81" s="1779"/>
      <c r="HEB81" s="1780"/>
      <c r="HEC81" s="1780"/>
      <c r="HED81" s="1781"/>
      <c r="HEE81" s="1782"/>
      <c r="HEF81" s="1783"/>
      <c r="HEG81" s="1778"/>
      <c r="HEH81" s="1778"/>
      <c r="HEI81" s="1779"/>
      <c r="HEJ81" s="1780"/>
      <c r="HEK81" s="1780"/>
      <c r="HEL81" s="1781"/>
      <c r="HEM81" s="1782"/>
      <c r="HEN81" s="1783"/>
      <c r="HEO81" s="1778"/>
      <c r="HEP81" s="1778"/>
      <c r="HEQ81" s="1779"/>
      <c r="HER81" s="1780"/>
      <c r="HES81" s="1780"/>
      <c r="HET81" s="1781"/>
      <c r="HEU81" s="1782"/>
      <c r="HEV81" s="1783"/>
      <c r="HEW81" s="1778"/>
      <c r="HEX81" s="1778"/>
      <c r="HEY81" s="1779"/>
      <c r="HEZ81" s="1780"/>
      <c r="HFA81" s="1780"/>
      <c r="HFB81" s="1781"/>
      <c r="HFC81" s="1782"/>
      <c r="HFD81" s="1783"/>
      <c r="HFE81" s="1778"/>
      <c r="HFF81" s="1778"/>
      <c r="HFG81" s="1779"/>
      <c r="HFH81" s="1780"/>
      <c r="HFI81" s="1780"/>
      <c r="HFJ81" s="1781"/>
      <c r="HFK81" s="1782"/>
      <c r="HFL81" s="1783"/>
      <c r="HFM81" s="1778"/>
      <c r="HFN81" s="1778"/>
      <c r="HFO81" s="1779"/>
      <c r="HFP81" s="1780"/>
      <c r="HFQ81" s="1780"/>
      <c r="HFR81" s="1781"/>
      <c r="HFS81" s="1782"/>
      <c r="HFT81" s="1783"/>
      <c r="HFU81" s="1778"/>
      <c r="HFV81" s="1778"/>
      <c r="HFW81" s="1779"/>
      <c r="HFX81" s="1780"/>
      <c r="HFY81" s="1780"/>
      <c r="HFZ81" s="1781"/>
      <c r="HGA81" s="1782"/>
      <c r="HGB81" s="1783"/>
      <c r="HGC81" s="1778"/>
      <c r="HGD81" s="1778"/>
      <c r="HGE81" s="1779"/>
      <c r="HGF81" s="1780"/>
      <c r="HGG81" s="1780"/>
      <c r="HGH81" s="1781"/>
      <c r="HGI81" s="1782"/>
      <c r="HGJ81" s="1783"/>
      <c r="HGK81" s="1778"/>
      <c r="HGL81" s="1778"/>
      <c r="HGM81" s="1779"/>
      <c r="HGN81" s="1780"/>
      <c r="HGO81" s="1780"/>
      <c r="HGP81" s="1781"/>
      <c r="HGQ81" s="1782"/>
      <c r="HGR81" s="1783"/>
      <c r="HGS81" s="1778"/>
      <c r="HGT81" s="1778"/>
      <c r="HGU81" s="1779"/>
      <c r="HGV81" s="1780"/>
      <c r="HGW81" s="1780"/>
      <c r="HGX81" s="1781"/>
      <c r="HGY81" s="1782"/>
      <c r="HGZ81" s="1783"/>
      <c r="HHA81" s="1778"/>
      <c r="HHB81" s="1778"/>
      <c r="HHC81" s="1779"/>
      <c r="HHD81" s="1780"/>
      <c r="HHE81" s="1780"/>
      <c r="HHF81" s="1781"/>
      <c r="HHG81" s="1782"/>
      <c r="HHH81" s="1783"/>
      <c r="HHI81" s="1778"/>
      <c r="HHJ81" s="1778"/>
      <c r="HHK81" s="1779"/>
      <c r="HHL81" s="1780"/>
      <c r="HHM81" s="1780"/>
      <c r="HHN81" s="1781"/>
      <c r="HHO81" s="1782"/>
      <c r="HHP81" s="1783"/>
      <c r="HHQ81" s="1778"/>
      <c r="HHR81" s="1778"/>
      <c r="HHS81" s="1779"/>
      <c r="HHT81" s="1780"/>
      <c r="HHU81" s="1780"/>
      <c r="HHV81" s="1781"/>
      <c r="HHW81" s="1782"/>
      <c r="HHX81" s="1783"/>
      <c r="HHY81" s="1778"/>
      <c r="HHZ81" s="1778"/>
      <c r="HIA81" s="1779"/>
      <c r="HIB81" s="1780"/>
      <c r="HIC81" s="1780"/>
      <c r="HID81" s="1781"/>
      <c r="HIE81" s="1782"/>
      <c r="HIF81" s="1783"/>
      <c r="HIG81" s="1778"/>
      <c r="HIH81" s="1778"/>
      <c r="HII81" s="1779"/>
      <c r="HIJ81" s="1780"/>
      <c r="HIK81" s="1780"/>
      <c r="HIL81" s="1781"/>
      <c r="HIM81" s="1782"/>
      <c r="HIN81" s="1783"/>
      <c r="HIO81" s="1778"/>
      <c r="HIP81" s="1778"/>
      <c r="HIQ81" s="1779"/>
      <c r="HIR81" s="1780"/>
      <c r="HIS81" s="1780"/>
      <c r="HIT81" s="1781"/>
      <c r="HIU81" s="1782"/>
      <c r="HIV81" s="1783"/>
      <c r="HIW81" s="1778"/>
      <c r="HIX81" s="1778"/>
      <c r="HIY81" s="1779"/>
      <c r="HIZ81" s="1780"/>
      <c r="HJA81" s="1780"/>
      <c r="HJB81" s="1781"/>
      <c r="HJC81" s="1782"/>
      <c r="HJD81" s="1783"/>
      <c r="HJE81" s="1778"/>
      <c r="HJF81" s="1778"/>
      <c r="HJG81" s="1779"/>
      <c r="HJH81" s="1780"/>
      <c r="HJI81" s="1780"/>
      <c r="HJJ81" s="1781"/>
      <c r="HJK81" s="1782"/>
      <c r="HJL81" s="1783"/>
      <c r="HJM81" s="1778"/>
      <c r="HJN81" s="1778"/>
      <c r="HJO81" s="1779"/>
      <c r="HJP81" s="1780"/>
      <c r="HJQ81" s="1780"/>
      <c r="HJR81" s="1781"/>
      <c r="HJS81" s="1782"/>
      <c r="HJT81" s="1783"/>
      <c r="HJU81" s="1778"/>
      <c r="HJV81" s="1778"/>
      <c r="HJW81" s="1779"/>
      <c r="HJX81" s="1780"/>
      <c r="HJY81" s="1780"/>
      <c r="HJZ81" s="1781"/>
      <c r="HKA81" s="1782"/>
      <c r="HKB81" s="1783"/>
      <c r="HKC81" s="1778"/>
      <c r="HKD81" s="1778"/>
      <c r="HKE81" s="1779"/>
      <c r="HKF81" s="1780"/>
      <c r="HKG81" s="1780"/>
      <c r="HKH81" s="1781"/>
      <c r="HKI81" s="1782"/>
      <c r="HKJ81" s="1783"/>
      <c r="HKK81" s="1778"/>
      <c r="HKL81" s="1778"/>
      <c r="HKM81" s="1779"/>
      <c r="HKN81" s="1780"/>
      <c r="HKO81" s="1780"/>
      <c r="HKP81" s="1781"/>
      <c r="HKQ81" s="1782"/>
      <c r="HKR81" s="1783"/>
      <c r="HKS81" s="1778"/>
      <c r="HKT81" s="1778"/>
      <c r="HKU81" s="1779"/>
      <c r="HKV81" s="1780"/>
      <c r="HKW81" s="1780"/>
      <c r="HKX81" s="1781"/>
      <c r="HKY81" s="1782"/>
      <c r="HKZ81" s="1783"/>
      <c r="HLA81" s="1778"/>
      <c r="HLB81" s="1778"/>
      <c r="HLC81" s="1779"/>
      <c r="HLD81" s="1780"/>
      <c r="HLE81" s="1780"/>
      <c r="HLF81" s="1781"/>
      <c r="HLG81" s="1782"/>
      <c r="HLH81" s="1783"/>
      <c r="HLI81" s="1778"/>
      <c r="HLJ81" s="1778"/>
      <c r="HLK81" s="1779"/>
      <c r="HLL81" s="1780"/>
      <c r="HLM81" s="1780"/>
      <c r="HLN81" s="1781"/>
      <c r="HLO81" s="1782"/>
      <c r="HLP81" s="1783"/>
      <c r="HLQ81" s="1778"/>
      <c r="HLR81" s="1778"/>
      <c r="HLS81" s="1779"/>
      <c r="HLT81" s="1780"/>
      <c r="HLU81" s="1780"/>
      <c r="HLV81" s="1781"/>
      <c r="HLW81" s="1782"/>
      <c r="HLX81" s="1783"/>
      <c r="HLY81" s="1778"/>
      <c r="HLZ81" s="1778"/>
      <c r="HMA81" s="1779"/>
      <c r="HMB81" s="1780"/>
      <c r="HMC81" s="1780"/>
      <c r="HMD81" s="1781"/>
      <c r="HME81" s="1782"/>
      <c r="HMF81" s="1783"/>
      <c r="HMG81" s="1778"/>
      <c r="HMH81" s="1778"/>
      <c r="HMI81" s="1779"/>
      <c r="HMJ81" s="1780"/>
      <c r="HMK81" s="1780"/>
      <c r="HML81" s="1781"/>
      <c r="HMM81" s="1782"/>
      <c r="HMN81" s="1783"/>
      <c r="HMO81" s="1778"/>
      <c r="HMP81" s="1778"/>
      <c r="HMQ81" s="1779"/>
      <c r="HMR81" s="1780"/>
      <c r="HMS81" s="1780"/>
      <c r="HMT81" s="1781"/>
      <c r="HMU81" s="1782"/>
      <c r="HMV81" s="1783"/>
      <c r="HMW81" s="1778"/>
      <c r="HMX81" s="1778"/>
      <c r="HMY81" s="1779"/>
      <c r="HMZ81" s="1780"/>
      <c r="HNA81" s="1780"/>
      <c r="HNB81" s="1781"/>
      <c r="HNC81" s="1782"/>
      <c r="HND81" s="1783"/>
      <c r="HNE81" s="1778"/>
      <c r="HNF81" s="1778"/>
      <c r="HNG81" s="1779"/>
      <c r="HNH81" s="1780"/>
      <c r="HNI81" s="1780"/>
      <c r="HNJ81" s="1781"/>
      <c r="HNK81" s="1782"/>
      <c r="HNL81" s="1783"/>
      <c r="HNM81" s="1778"/>
      <c r="HNN81" s="1778"/>
      <c r="HNO81" s="1779"/>
      <c r="HNP81" s="1780"/>
      <c r="HNQ81" s="1780"/>
      <c r="HNR81" s="1781"/>
      <c r="HNS81" s="1782"/>
      <c r="HNT81" s="1783"/>
      <c r="HNU81" s="1778"/>
      <c r="HNV81" s="1778"/>
      <c r="HNW81" s="1779"/>
      <c r="HNX81" s="1780"/>
      <c r="HNY81" s="1780"/>
      <c r="HNZ81" s="1781"/>
      <c r="HOA81" s="1782"/>
      <c r="HOB81" s="1783"/>
      <c r="HOC81" s="1778"/>
      <c r="HOD81" s="1778"/>
      <c r="HOE81" s="1779"/>
      <c r="HOF81" s="1780"/>
      <c r="HOG81" s="1780"/>
      <c r="HOH81" s="1781"/>
      <c r="HOI81" s="1782"/>
      <c r="HOJ81" s="1783"/>
      <c r="HOK81" s="1778"/>
      <c r="HOL81" s="1778"/>
      <c r="HOM81" s="1779"/>
      <c r="HON81" s="1780"/>
      <c r="HOO81" s="1780"/>
      <c r="HOP81" s="1781"/>
      <c r="HOQ81" s="1782"/>
      <c r="HOR81" s="1783"/>
      <c r="HOS81" s="1778"/>
      <c r="HOT81" s="1778"/>
      <c r="HOU81" s="1779"/>
      <c r="HOV81" s="1780"/>
      <c r="HOW81" s="1780"/>
      <c r="HOX81" s="1781"/>
      <c r="HOY81" s="1782"/>
      <c r="HOZ81" s="1783"/>
      <c r="HPA81" s="1778"/>
      <c r="HPB81" s="1778"/>
      <c r="HPC81" s="1779"/>
      <c r="HPD81" s="1780"/>
      <c r="HPE81" s="1780"/>
      <c r="HPF81" s="1781"/>
      <c r="HPG81" s="1782"/>
      <c r="HPH81" s="1783"/>
      <c r="HPI81" s="1778"/>
      <c r="HPJ81" s="1778"/>
      <c r="HPK81" s="1779"/>
      <c r="HPL81" s="1780"/>
      <c r="HPM81" s="1780"/>
      <c r="HPN81" s="1781"/>
      <c r="HPO81" s="1782"/>
      <c r="HPP81" s="1783"/>
      <c r="HPQ81" s="1778"/>
      <c r="HPR81" s="1778"/>
      <c r="HPS81" s="1779"/>
      <c r="HPT81" s="1780"/>
      <c r="HPU81" s="1780"/>
      <c r="HPV81" s="1781"/>
      <c r="HPW81" s="1782"/>
      <c r="HPX81" s="1783"/>
      <c r="HPY81" s="1778"/>
      <c r="HPZ81" s="1778"/>
      <c r="HQA81" s="1779"/>
      <c r="HQB81" s="1780"/>
      <c r="HQC81" s="1780"/>
      <c r="HQD81" s="1781"/>
      <c r="HQE81" s="1782"/>
      <c r="HQF81" s="1783"/>
      <c r="HQG81" s="1778"/>
      <c r="HQH81" s="1778"/>
      <c r="HQI81" s="1779"/>
      <c r="HQJ81" s="1780"/>
      <c r="HQK81" s="1780"/>
      <c r="HQL81" s="1781"/>
      <c r="HQM81" s="1782"/>
      <c r="HQN81" s="1783"/>
      <c r="HQO81" s="1778"/>
      <c r="HQP81" s="1778"/>
      <c r="HQQ81" s="1779"/>
      <c r="HQR81" s="1780"/>
      <c r="HQS81" s="1780"/>
      <c r="HQT81" s="1781"/>
      <c r="HQU81" s="1782"/>
      <c r="HQV81" s="1783"/>
      <c r="HQW81" s="1778"/>
      <c r="HQX81" s="1778"/>
      <c r="HQY81" s="1779"/>
      <c r="HQZ81" s="1780"/>
      <c r="HRA81" s="1780"/>
      <c r="HRB81" s="1781"/>
      <c r="HRC81" s="1782"/>
      <c r="HRD81" s="1783"/>
      <c r="HRE81" s="1778"/>
      <c r="HRF81" s="1778"/>
      <c r="HRG81" s="1779"/>
      <c r="HRH81" s="1780"/>
      <c r="HRI81" s="1780"/>
      <c r="HRJ81" s="1781"/>
      <c r="HRK81" s="1782"/>
      <c r="HRL81" s="1783"/>
      <c r="HRM81" s="1778"/>
      <c r="HRN81" s="1778"/>
      <c r="HRO81" s="1779"/>
      <c r="HRP81" s="1780"/>
      <c r="HRQ81" s="1780"/>
      <c r="HRR81" s="1781"/>
      <c r="HRS81" s="1782"/>
      <c r="HRT81" s="1783"/>
      <c r="HRU81" s="1778"/>
      <c r="HRV81" s="1778"/>
      <c r="HRW81" s="1779"/>
      <c r="HRX81" s="1780"/>
      <c r="HRY81" s="1780"/>
      <c r="HRZ81" s="1781"/>
      <c r="HSA81" s="1782"/>
      <c r="HSB81" s="1783"/>
      <c r="HSC81" s="1778"/>
      <c r="HSD81" s="1778"/>
      <c r="HSE81" s="1779"/>
      <c r="HSF81" s="1780"/>
      <c r="HSG81" s="1780"/>
      <c r="HSH81" s="1781"/>
      <c r="HSI81" s="1782"/>
      <c r="HSJ81" s="1783"/>
      <c r="HSK81" s="1778"/>
      <c r="HSL81" s="1778"/>
      <c r="HSM81" s="1779"/>
      <c r="HSN81" s="1780"/>
      <c r="HSO81" s="1780"/>
      <c r="HSP81" s="1781"/>
      <c r="HSQ81" s="1782"/>
      <c r="HSR81" s="1783"/>
      <c r="HSS81" s="1778"/>
      <c r="HST81" s="1778"/>
      <c r="HSU81" s="1779"/>
      <c r="HSV81" s="1780"/>
      <c r="HSW81" s="1780"/>
      <c r="HSX81" s="1781"/>
      <c r="HSY81" s="1782"/>
      <c r="HSZ81" s="1783"/>
      <c r="HTA81" s="1778"/>
      <c r="HTB81" s="1778"/>
      <c r="HTC81" s="1779"/>
      <c r="HTD81" s="1780"/>
      <c r="HTE81" s="1780"/>
      <c r="HTF81" s="1781"/>
      <c r="HTG81" s="1782"/>
      <c r="HTH81" s="1783"/>
      <c r="HTI81" s="1778"/>
      <c r="HTJ81" s="1778"/>
      <c r="HTK81" s="1779"/>
      <c r="HTL81" s="1780"/>
      <c r="HTM81" s="1780"/>
      <c r="HTN81" s="1781"/>
      <c r="HTO81" s="1782"/>
      <c r="HTP81" s="1783"/>
      <c r="HTQ81" s="1778"/>
      <c r="HTR81" s="1778"/>
      <c r="HTS81" s="1779"/>
      <c r="HTT81" s="1780"/>
      <c r="HTU81" s="1780"/>
      <c r="HTV81" s="1781"/>
      <c r="HTW81" s="1782"/>
      <c r="HTX81" s="1783"/>
      <c r="HTY81" s="1778"/>
      <c r="HTZ81" s="1778"/>
      <c r="HUA81" s="1779"/>
      <c r="HUB81" s="1780"/>
      <c r="HUC81" s="1780"/>
      <c r="HUD81" s="1781"/>
      <c r="HUE81" s="1782"/>
      <c r="HUF81" s="1783"/>
      <c r="HUG81" s="1778"/>
      <c r="HUH81" s="1778"/>
      <c r="HUI81" s="1779"/>
      <c r="HUJ81" s="1780"/>
      <c r="HUK81" s="1780"/>
      <c r="HUL81" s="1781"/>
      <c r="HUM81" s="1782"/>
      <c r="HUN81" s="1783"/>
      <c r="HUO81" s="1778"/>
      <c r="HUP81" s="1778"/>
      <c r="HUQ81" s="1779"/>
      <c r="HUR81" s="1780"/>
      <c r="HUS81" s="1780"/>
      <c r="HUT81" s="1781"/>
      <c r="HUU81" s="1782"/>
      <c r="HUV81" s="1783"/>
      <c r="HUW81" s="1778"/>
      <c r="HUX81" s="1778"/>
      <c r="HUY81" s="1779"/>
      <c r="HUZ81" s="1780"/>
      <c r="HVA81" s="1780"/>
      <c r="HVB81" s="1781"/>
      <c r="HVC81" s="1782"/>
      <c r="HVD81" s="1783"/>
      <c r="HVE81" s="1778"/>
      <c r="HVF81" s="1778"/>
      <c r="HVG81" s="1779"/>
      <c r="HVH81" s="1780"/>
      <c r="HVI81" s="1780"/>
      <c r="HVJ81" s="1781"/>
      <c r="HVK81" s="1782"/>
      <c r="HVL81" s="1783"/>
      <c r="HVM81" s="1778"/>
      <c r="HVN81" s="1778"/>
      <c r="HVO81" s="1779"/>
      <c r="HVP81" s="1780"/>
      <c r="HVQ81" s="1780"/>
      <c r="HVR81" s="1781"/>
      <c r="HVS81" s="1782"/>
      <c r="HVT81" s="1783"/>
      <c r="HVU81" s="1778"/>
      <c r="HVV81" s="1778"/>
      <c r="HVW81" s="1779"/>
      <c r="HVX81" s="1780"/>
      <c r="HVY81" s="1780"/>
      <c r="HVZ81" s="1781"/>
      <c r="HWA81" s="1782"/>
      <c r="HWB81" s="1783"/>
      <c r="HWC81" s="1778"/>
      <c r="HWD81" s="1778"/>
      <c r="HWE81" s="1779"/>
      <c r="HWF81" s="1780"/>
      <c r="HWG81" s="1780"/>
      <c r="HWH81" s="1781"/>
      <c r="HWI81" s="1782"/>
      <c r="HWJ81" s="1783"/>
      <c r="HWK81" s="1778"/>
      <c r="HWL81" s="1778"/>
      <c r="HWM81" s="1779"/>
      <c r="HWN81" s="1780"/>
      <c r="HWO81" s="1780"/>
      <c r="HWP81" s="1781"/>
      <c r="HWQ81" s="1782"/>
      <c r="HWR81" s="1783"/>
      <c r="HWS81" s="1778"/>
      <c r="HWT81" s="1778"/>
      <c r="HWU81" s="1779"/>
      <c r="HWV81" s="1780"/>
      <c r="HWW81" s="1780"/>
      <c r="HWX81" s="1781"/>
      <c r="HWY81" s="1782"/>
      <c r="HWZ81" s="1783"/>
      <c r="HXA81" s="1778"/>
      <c r="HXB81" s="1778"/>
      <c r="HXC81" s="1779"/>
      <c r="HXD81" s="1780"/>
      <c r="HXE81" s="1780"/>
      <c r="HXF81" s="1781"/>
      <c r="HXG81" s="1782"/>
      <c r="HXH81" s="1783"/>
      <c r="HXI81" s="1778"/>
      <c r="HXJ81" s="1778"/>
      <c r="HXK81" s="1779"/>
      <c r="HXL81" s="1780"/>
      <c r="HXM81" s="1780"/>
      <c r="HXN81" s="1781"/>
      <c r="HXO81" s="1782"/>
      <c r="HXP81" s="1783"/>
      <c r="HXQ81" s="1778"/>
      <c r="HXR81" s="1778"/>
      <c r="HXS81" s="1779"/>
      <c r="HXT81" s="1780"/>
      <c r="HXU81" s="1780"/>
      <c r="HXV81" s="1781"/>
      <c r="HXW81" s="1782"/>
      <c r="HXX81" s="1783"/>
      <c r="HXY81" s="1778"/>
      <c r="HXZ81" s="1778"/>
      <c r="HYA81" s="1779"/>
      <c r="HYB81" s="1780"/>
      <c r="HYC81" s="1780"/>
      <c r="HYD81" s="1781"/>
      <c r="HYE81" s="1782"/>
      <c r="HYF81" s="1783"/>
      <c r="HYG81" s="1778"/>
      <c r="HYH81" s="1778"/>
      <c r="HYI81" s="1779"/>
      <c r="HYJ81" s="1780"/>
      <c r="HYK81" s="1780"/>
      <c r="HYL81" s="1781"/>
      <c r="HYM81" s="1782"/>
      <c r="HYN81" s="1783"/>
      <c r="HYO81" s="1778"/>
      <c r="HYP81" s="1778"/>
      <c r="HYQ81" s="1779"/>
      <c r="HYR81" s="1780"/>
      <c r="HYS81" s="1780"/>
      <c r="HYT81" s="1781"/>
      <c r="HYU81" s="1782"/>
      <c r="HYV81" s="1783"/>
      <c r="HYW81" s="1778"/>
      <c r="HYX81" s="1778"/>
      <c r="HYY81" s="1779"/>
      <c r="HYZ81" s="1780"/>
      <c r="HZA81" s="1780"/>
      <c r="HZB81" s="1781"/>
      <c r="HZC81" s="1782"/>
      <c r="HZD81" s="1783"/>
      <c r="HZE81" s="1778"/>
      <c r="HZF81" s="1778"/>
      <c r="HZG81" s="1779"/>
      <c r="HZH81" s="1780"/>
      <c r="HZI81" s="1780"/>
      <c r="HZJ81" s="1781"/>
      <c r="HZK81" s="1782"/>
      <c r="HZL81" s="1783"/>
      <c r="HZM81" s="1778"/>
      <c r="HZN81" s="1778"/>
      <c r="HZO81" s="1779"/>
      <c r="HZP81" s="1780"/>
      <c r="HZQ81" s="1780"/>
      <c r="HZR81" s="1781"/>
      <c r="HZS81" s="1782"/>
      <c r="HZT81" s="1783"/>
      <c r="HZU81" s="1778"/>
      <c r="HZV81" s="1778"/>
      <c r="HZW81" s="1779"/>
      <c r="HZX81" s="1780"/>
      <c r="HZY81" s="1780"/>
      <c r="HZZ81" s="1781"/>
      <c r="IAA81" s="1782"/>
      <c r="IAB81" s="1783"/>
      <c r="IAC81" s="1778"/>
      <c r="IAD81" s="1778"/>
      <c r="IAE81" s="1779"/>
      <c r="IAF81" s="1780"/>
      <c r="IAG81" s="1780"/>
      <c r="IAH81" s="1781"/>
      <c r="IAI81" s="1782"/>
      <c r="IAJ81" s="1783"/>
      <c r="IAK81" s="1778"/>
      <c r="IAL81" s="1778"/>
      <c r="IAM81" s="1779"/>
      <c r="IAN81" s="1780"/>
      <c r="IAO81" s="1780"/>
      <c r="IAP81" s="1781"/>
      <c r="IAQ81" s="1782"/>
      <c r="IAR81" s="1783"/>
      <c r="IAS81" s="1778"/>
      <c r="IAT81" s="1778"/>
      <c r="IAU81" s="1779"/>
      <c r="IAV81" s="1780"/>
      <c r="IAW81" s="1780"/>
      <c r="IAX81" s="1781"/>
      <c r="IAY81" s="1782"/>
      <c r="IAZ81" s="1783"/>
      <c r="IBA81" s="1778"/>
      <c r="IBB81" s="1778"/>
      <c r="IBC81" s="1779"/>
      <c r="IBD81" s="1780"/>
      <c r="IBE81" s="1780"/>
      <c r="IBF81" s="1781"/>
      <c r="IBG81" s="1782"/>
      <c r="IBH81" s="1783"/>
      <c r="IBI81" s="1778"/>
      <c r="IBJ81" s="1778"/>
      <c r="IBK81" s="1779"/>
      <c r="IBL81" s="1780"/>
      <c r="IBM81" s="1780"/>
      <c r="IBN81" s="1781"/>
      <c r="IBO81" s="1782"/>
      <c r="IBP81" s="1783"/>
      <c r="IBQ81" s="1778"/>
      <c r="IBR81" s="1778"/>
      <c r="IBS81" s="1779"/>
      <c r="IBT81" s="1780"/>
      <c r="IBU81" s="1780"/>
      <c r="IBV81" s="1781"/>
      <c r="IBW81" s="1782"/>
      <c r="IBX81" s="1783"/>
      <c r="IBY81" s="1778"/>
      <c r="IBZ81" s="1778"/>
      <c r="ICA81" s="1779"/>
      <c r="ICB81" s="1780"/>
      <c r="ICC81" s="1780"/>
      <c r="ICD81" s="1781"/>
      <c r="ICE81" s="1782"/>
      <c r="ICF81" s="1783"/>
      <c r="ICG81" s="1778"/>
      <c r="ICH81" s="1778"/>
      <c r="ICI81" s="1779"/>
      <c r="ICJ81" s="1780"/>
      <c r="ICK81" s="1780"/>
      <c r="ICL81" s="1781"/>
      <c r="ICM81" s="1782"/>
      <c r="ICN81" s="1783"/>
      <c r="ICO81" s="1778"/>
      <c r="ICP81" s="1778"/>
      <c r="ICQ81" s="1779"/>
      <c r="ICR81" s="1780"/>
      <c r="ICS81" s="1780"/>
      <c r="ICT81" s="1781"/>
      <c r="ICU81" s="1782"/>
      <c r="ICV81" s="1783"/>
      <c r="ICW81" s="1778"/>
      <c r="ICX81" s="1778"/>
      <c r="ICY81" s="1779"/>
      <c r="ICZ81" s="1780"/>
      <c r="IDA81" s="1780"/>
      <c r="IDB81" s="1781"/>
      <c r="IDC81" s="1782"/>
      <c r="IDD81" s="1783"/>
      <c r="IDE81" s="1778"/>
      <c r="IDF81" s="1778"/>
      <c r="IDG81" s="1779"/>
      <c r="IDH81" s="1780"/>
      <c r="IDI81" s="1780"/>
      <c r="IDJ81" s="1781"/>
      <c r="IDK81" s="1782"/>
      <c r="IDL81" s="1783"/>
      <c r="IDM81" s="1778"/>
      <c r="IDN81" s="1778"/>
      <c r="IDO81" s="1779"/>
      <c r="IDP81" s="1780"/>
      <c r="IDQ81" s="1780"/>
      <c r="IDR81" s="1781"/>
      <c r="IDS81" s="1782"/>
      <c r="IDT81" s="1783"/>
      <c r="IDU81" s="1778"/>
      <c r="IDV81" s="1778"/>
      <c r="IDW81" s="1779"/>
      <c r="IDX81" s="1780"/>
      <c r="IDY81" s="1780"/>
      <c r="IDZ81" s="1781"/>
      <c r="IEA81" s="1782"/>
      <c r="IEB81" s="1783"/>
      <c r="IEC81" s="1778"/>
      <c r="IED81" s="1778"/>
      <c r="IEE81" s="1779"/>
      <c r="IEF81" s="1780"/>
      <c r="IEG81" s="1780"/>
      <c r="IEH81" s="1781"/>
      <c r="IEI81" s="1782"/>
      <c r="IEJ81" s="1783"/>
      <c r="IEK81" s="1778"/>
      <c r="IEL81" s="1778"/>
      <c r="IEM81" s="1779"/>
      <c r="IEN81" s="1780"/>
      <c r="IEO81" s="1780"/>
      <c r="IEP81" s="1781"/>
      <c r="IEQ81" s="1782"/>
      <c r="IER81" s="1783"/>
      <c r="IES81" s="1778"/>
      <c r="IET81" s="1778"/>
      <c r="IEU81" s="1779"/>
      <c r="IEV81" s="1780"/>
      <c r="IEW81" s="1780"/>
      <c r="IEX81" s="1781"/>
      <c r="IEY81" s="1782"/>
      <c r="IEZ81" s="1783"/>
      <c r="IFA81" s="1778"/>
      <c r="IFB81" s="1778"/>
      <c r="IFC81" s="1779"/>
      <c r="IFD81" s="1780"/>
      <c r="IFE81" s="1780"/>
      <c r="IFF81" s="1781"/>
      <c r="IFG81" s="1782"/>
      <c r="IFH81" s="1783"/>
      <c r="IFI81" s="1778"/>
      <c r="IFJ81" s="1778"/>
      <c r="IFK81" s="1779"/>
      <c r="IFL81" s="1780"/>
      <c r="IFM81" s="1780"/>
      <c r="IFN81" s="1781"/>
      <c r="IFO81" s="1782"/>
      <c r="IFP81" s="1783"/>
      <c r="IFQ81" s="1778"/>
      <c r="IFR81" s="1778"/>
      <c r="IFS81" s="1779"/>
      <c r="IFT81" s="1780"/>
      <c r="IFU81" s="1780"/>
      <c r="IFV81" s="1781"/>
      <c r="IFW81" s="1782"/>
      <c r="IFX81" s="1783"/>
      <c r="IFY81" s="1778"/>
      <c r="IFZ81" s="1778"/>
      <c r="IGA81" s="1779"/>
      <c r="IGB81" s="1780"/>
      <c r="IGC81" s="1780"/>
      <c r="IGD81" s="1781"/>
      <c r="IGE81" s="1782"/>
      <c r="IGF81" s="1783"/>
      <c r="IGG81" s="1778"/>
      <c r="IGH81" s="1778"/>
      <c r="IGI81" s="1779"/>
      <c r="IGJ81" s="1780"/>
      <c r="IGK81" s="1780"/>
      <c r="IGL81" s="1781"/>
      <c r="IGM81" s="1782"/>
      <c r="IGN81" s="1783"/>
      <c r="IGO81" s="1778"/>
      <c r="IGP81" s="1778"/>
      <c r="IGQ81" s="1779"/>
      <c r="IGR81" s="1780"/>
      <c r="IGS81" s="1780"/>
      <c r="IGT81" s="1781"/>
      <c r="IGU81" s="1782"/>
      <c r="IGV81" s="1783"/>
      <c r="IGW81" s="1778"/>
      <c r="IGX81" s="1778"/>
      <c r="IGY81" s="1779"/>
      <c r="IGZ81" s="1780"/>
      <c r="IHA81" s="1780"/>
      <c r="IHB81" s="1781"/>
      <c r="IHC81" s="1782"/>
      <c r="IHD81" s="1783"/>
      <c r="IHE81" s="1778"/>
      <c r="IHF81" s="1778"/>
      <c r="IHG81" s="1779"/>
      <c r="IHH81" s="1780"/>
      <c r="IHI81" s="1780"/>
      <c r="IHJ81" s="1781"/>
      <c r="IHK81" s="1782"/>
      <c r="IHL81" s="1783"/>
      <c r="IHM81" s="1778"/>
      <c r="IHN81" s="1778"/>
      <c r="IHO81" s="1779"/>
      <c r="IHP81" s="1780"/>
      <c r="IHQ81" s="1780"/>
      <c r="IHR81" s="1781"/>
      <c r="IHS81" s="1782"/>
      <c r="IHT81" s="1783"/>
      <c r="IHU81" s="1778"/>
      <c r="IHV81" s="1778"/>
      <c r="IHW81" s="1779"/>
      <c r="IHX81" s="1780"/>
      <c r="IHY81" s="1780"/>
      <c r="IHZ81" s="1781"/>
      <c r="IIA81" s="1782"/>
      <c r="IIB81" s="1783"/>
      <c r="IIC81" s="1778"/>
      <c r="IID81" s="1778"/>
      <c r="IIE81" s="1779"/>
      <c r="IIF81" s="1780"/>
      <c r="IIG81" s="1780"/>
      <c r="IIH81" s="1781"/>
      <c r="III81" s="1782"/>
      <c r="IIJ81" s="1783"/>
      <c r="IIK81" s="1778"/>
      <c r="IIL81" s="1778"/>
      <c r="IIM81" s="1779"/>
      <c r="IIN81" s="1780"/>
      <c r="IIO81" s="1780"/>
      <c r="IIP81" s="1781"/>
      <c r="IIQ81" s="1782"/>
      <c r="IIR81" s="1783"/>
      <c r="IIS81" s="1778"/>
      <c r="IIT81" s="1778"/>
      <c r="IIU81" s="1779"/>
      <c r="IIV81" s="1780"/>
      <c r="IIW81" s="1780"/>
      <c r="IIX81" s="1781"/>
      <c r="IIY81" s="1782"/>
      <c r="IIZ81" s="1783"/>
      <c r="IJA81" s="1778"/>
      <c r="IJB81" s="1778"/>
      <c r="IJC81" s="1779"/>
      <c r="IJD81" s="1780"/>
      <c r="IJE81" s="1780"/>
      <c r="IJF81" s="1781"/>
      <c r="IJG81" s="1782"/>
      <c r="IJH81" s="1783"/>
      <c r="IJI81" s="1778"/>
      <c r="IJJ81" s="1778"/>
      <c r="IJK81" s="1779"/>
      <c r="IJL81" s="1780"/>
      <c r="IJM81" s="1780"/>
      <c r="IJN81" s="1781"/>
      <c r="IJO81" s="1782"/>
      <c r="IJP81" s="1783"/>
      <c r="IJQ81" s="1778"/>
      <c r="IJR81" s="1778"/>
      <c r="IJS81" s="1779"/>
      <c r="IJT81" s="1780"/>
      <c r="IJU81" s="1780"/>
      <c r="IJV81" s="1781"/>
      <c r="IJW81" s="1782"/>
      <c r="IJX81" s="1783"/>
      <c r="IJY81" s="1778"/>
      <c r="IJZ81" s="1778"/>
      <c r="IKA81" s="1779"/>
      <c r="IKB81" s="1780"/>
      <c r="IKC81" s="1780"/>
      <c r="IKD81" s="1781"/>
      <c r="IKE81" s="1782"/>
      <c r="IKF81" s="1783"/>
      <c r="IKG81" s="1778"/>
      <c r="IKH81" s="1778"/>
      <c r="IKI81" s="1779"/>
      <c r="IKJ81" s="1780"/>
      <c r="IKK81" s="1780"/>
      <c r="IKL81" s="1781"/>
      <c r="IKM81" s="1782"/>
      <c r="IKN81" s="1783"/>
      <c r="IKO81" s="1778"/>
      <c r="IKP81" s="1778"/>
      <c r="IKQ81" s="1779"/>
      <c r="IKR81" s="1780"/>
      <c r="IKS81" s="1780"/>
      <c r="IKT81" s="1781"/>
      <c r="IKU81" s="1782"/>
      <c r="IKV81" s="1783"/>
      <c r="IKW81" s="1778"/>
      <c r="IKX81" s="1778"/>
      <c r="IKY81" s="1779"/>
      <c r="IKZ81" s="1780"/>
      <c r="ILA81" s="1780"/>
      <c r="ILB81" s="1781"/>
      <c r="ILC81" s="1782"/>
      <c r="ILD81" s="1783"/>
      <c r="ILE81" s="1778"/>
      <c r="ILF81" s="1778"/>
      <c r="ILG81" s="1779"/>
      <c r="ILH81" s="1780"/>
      <c r="ILI81" s="1780"/>
      <c r="ILJ81" s="1781"/>
      <c r="ILK81" s="1782"/>
      <c r="ILL81" s="1783"/>
      <c r="ILM81" s="1778"/>
      <c r="ILN81" s="1778"/>
      <c r="ILO81" s="1779"/>
      <c r="ILP81" s="1780"/>
      <c r="ILQ81" s="1780"/>
      <c r="ILR81" s="1781"/>
      <c r="ILS81" s="1782"/>
      <c r="ILT81" s="1783"/>
      <c r="ILU81" s="1778"/>
      <c r="ILV81" s="1778"/>
      <c r="ILW81" s="1779"/>
      <c r="ILX81" s="1780"/>
      <c r="ILY81" s="1780"/>
      <c r="ILZ81" s="1781"/>
      <c r="IMA81" s="1782"/>
      <c r="IMB81" s="1783"/>
      <c r="IMC81" s="1778"/>
      <c r="IMD81" s="1778"/>
      <c r="IME81" s="1779"/>
      <c r="IMF81" s="1780"/>
      <c r="IMG81" s="1780"/>
      <c r="IMH81" s="1781"/>
      <c r="IMI81" s="1782"/>
      <c r="IMJ81" s="1783"/>
      <c r="IMK81" s="1778"/>
      <c r="IML81" s="1778"/>
      <c r="IMM81" s="1779"/>
      <c r="IMN81" s="1780"/>
      <c r="IMO81" s="1780"/>
      <c r="IMP81" s="1781"/>
      <c r="IMQ81" s="1782"/>
      <c r="IMR81" s="1783"/>
      <c r="IMS81" s="1778"/>
      <c r="IMT81" s="1778"/>
      <c r="IMU81" s="1779"/>
      <c r="IMV81" s="1780"/>
      <c r="IMW81" s="1780"/>
      <c r="IMX81" s="1781"/>
      <c r="IMY81" s="1782"/>
      <c r="IMZ81" s="1783"/>
      <c r="INA81" s="1778"/>
      <c r="INB81" s="1778"/>
      <c r="INC81" s="1779"/>
      <c r="IND81" s="1780"/>
      <c r="INE81" s="1780"/>
      <c r="INF81" s="1781"/>
      <c r="ING81" s="1782"/>
      <c r="INH81" s="1783"/>
      <c r="INI81" s="1778"/>
      <c r="INJ81" s="1778"/>
      <c r="INK81" s="1779"/>
      <c r="INL81" s="1780"/>
      <c r="INM81" s="1780"/>
      <c r="INN81" s="1781"/>
      <c r="INO81" s="1782"/>
      <c r="INP81" s="1783"/>
      <c r="INQ81" s="1778"/>
      <c r="INR81" s="1778"/>
      <c r="INS81" s="1779"/>
      <c r="INT81" s="1780"/>
      <c r="INU81" s="1780"/>
      <c r="INV81" s="1781"/>
      <c r="INW81" s="1782"/>
      <c r="INX81" s="1783"/>
      <c r="INY81" s="1778"/>
      <c r="INZ81" s="1778"/>
      <c r="IOA81" s="1779"/>
      <c r="IOB81" s="1780"/>
      <c r="IOC81" s="1780"/>
      <c r="IOD81" s="1781"/>
      <c r="IOE81" s="1782"/>
      <c r="IOF81" s="1783"/>
      <c r="IOG81" s="1778"/>
      <c r="IOH81" s="1778"/>
      <c r="IOI81" s="1779"/>
      <c r="IOJ81" s="1780"/>
      <c r="IOK81" s="1780"/>
      <c r="IOL81" s="1781"/>
      <c r="IOM81" s="1782"/>
      <c r="ION81" s="1783"/>
      <c r="IOO81" s="1778"/>
      <c r="IOP81" s="1778"/>
      <c r="IOQ81" s="1779"/>
      <c r="IOR81" s="1780"/>
      <c r="IOS81" s="1780"/>
      <c r="IOT81" s="1781"/>
      <c r="IOU81" s="1782"/>
      <c r="IOV81" s="1783"/>
      <c r="IOW81" s="1778"/>
      <c r="IOX81" s="1778"/>
      <c r="IOY81" s="1779"/>
      <c r="IOZ81" s="1780"/>
      <c r="IPA81" s="1780"/>
      <c r="IPB81" s="1781"/>
      <c r="IPC81" s="1782"/>
      <c r="IPD81" s="1783"/>
      <c r="IPE81" s="1778"/>
      <c r="IPF81" s="1778"/>
      <c r="IPG81" s="1779"/>
      <c r="IPH81" s="1780"/>
      <c r="IPI81" s="1780"/>
      <c r="IPJ81" s="1781"/>
      <c r="IPK81" s="1782"/>
      <c r="IPL81" s="1783"/>
      <c r="IPM81" s="1778"/>
      <c r="IPN81" s="1778"/>
      <c r="IPO81" s="1779"/>
      <c r="IPP81" s="1780"/>
      <c r="IPQ81" s="1780"/>
      <c r="IPR81" s="1781"/>
      <c r="IPS81" s="1782"/>
      <c r="IPT81" s="1783"/>
      <c r="IPU81" s="1778"/>
      <c r="IPV81" s="1778"/>
      <c r="IPW81" s="1779"/>
      <c r="IPX81" s="1780"/>
      <c r="IPY81" s="1780"/>
      <c r="IPZ81" s="1781"/>
      <c r="IQA81" s="1782"/>
      <c r="IQB81" s="1783"/>
      <c r="IQC81" s="1778"/>
      <c r="IQD81" s="1778"/>
      <c r="IQE81" s="1779"/>
      <c r="IQF81" s="1780"/>
      <c r="IQG81" s="1780"/>
      <c r="IQH81" s="1781"/>
      <c r="IQI81" s="1782"/>
      <c r="IQJ81" s="1783"/>
      <c r="IQK81" s="1778"/>
      <c r="IQL81" s="1778"/>
      <c r="IQM81" s="1779"/>
      <c r="IQN81" s="1780"/>
      <c r="IQO81" s="1780"/>
      <c r="IQP81" s="1781"/>
      <c r="IQQ81" s="1782"/>
      <c r="IQR81" s="1783"/>
      <c r="IQS81" s="1778"/>
      <c r="IQT81" s="1778"/>
      <c r="IQU81" s="1779"/>
      <c r="IQV81" s="1780"/>
      <c r="IQW81" s="1780"/>
      <c r="IQX81" s="1781"/>
      <c r="IQY81" s="1782"/>
      <c r="IQZ81" s="1783"/>
      <c r="IRA81" s="1778"/>
      <c r="IRB81" s="1778"/>
      <c r="IRC81" s="1779"/>
      <c r="IRD81" s="1780"/>
      <c r="IRE81" s="1780"/>
      <c r="IRF81" s="1781"/>
      <c r="IRG81" s="1782"/>
      <c r="IRH81" s="1783"/>
      <c r="IRI81" s="1778"/>
      <c r="IRJ81" s="1778"/>
      <c r="IRK81" s="1779"/>
      <c r="IRL81" s="1780"/>
      <c r="IRM81" s="1780"/>
      <c r="IRN81" s="1781"/>
      <c r="IRO81" s="1782"/>
      <c r="IRP81" s="1783"/>
      <c r="IRQ81" s="1778"/>
      <c r="IRR81" s="1778"/>
      <c r="IRS81" s="1779"/>
      <c r="IRT81" s="1780"/>
      <c r="IRU81" s="1780"/>
      <c r="IRV81" s="1781"/>
      <c r="IRW81" s="1782"/>
      <c r="IRX81" s="1783"/>
      <c r="IRY81" s="1778"/>
      <c r="IRZ81" s="1778"/>
      <c r="ISA81" s="1779"/>
      <c r="ISB81" s="1780"/>
      <c r="ISC81" s="1780"/>
      <c r="ISD81" s="1781"/>
      <c r="ISE81" s="1782"/>
      <c r="ISF81" s="1783"/>
      <c r="ISG81" s="1778"/>
      <c r="ISH81" s="1778"/>
      <c r="ISI81" s="1779"/>
      <c r="ISJ81" s="1780"/>
      <c r="ISK81" s="1780"/>
      <c r="ISL81" s="1781"/>
      <c r="ISM81" s="1782"/>
      <c r="ISN81" s="1783"/>
      <c r="ISO81" s="1778"/>
      <c r="ISP81" s="1778"/>
      <c r="ISQ81" s="1779"/>
      <c r="ISR81" s="1780"/>
      <c r="ISS81" s="1780"/>
      <c r="IST81" s="1781"/>
      <c r="ISU81" s="1782"/>
      <c r="ISV81" s="1783"/>
      <c r="ISW81" s="1778"/>
      <c r="ISX81" s="1778"/>
      <c r="ISY81" s="1779"/>
      <c r="ISZ81" s="1780"/>
      <c r="ITA81" s="1780"/>
      <c r="ITB81" s="1781"/>
      <c r="ITC81" s="1782"/>
      <c r="ITD81" s="1783"/>
      <c r="ITE81" s="1778"/>
      <c r="ITF81" s="1778"/>
      <c r="ITG81" s="1779"/>
      <c r="ITH81" s="1780"/>
      <c r="ITI81" s="1780"/>
      <c r="ITJ81" s="1781"/>
      <c r="ITK81" s="1782"/>
      <c r="ITL81" s="1783"/>
      <c r="ITM81" s="1778"/>
      <c r="ITN81" s="1778"/>
      <c r="ITO81" s="1779"/>
      <c r="ITP81" s="1780"/>
      <c r="ITQ81" s="1780"/>
      <c r="ITR81" s="1781"/>
      <c r="ITS81" s="1782"/>
      <c r="ITT81" s="1783"/>
      <c r="ITU81" s="1778"/>
      <c r="ITV81" s="1778"/>
      <c r="ITW81" s="1779"/>
      <c r="ITX81" s="1780"/>
      <c r="ITY81" s="1780"/>
      <c r="ITZ81" s="1781"/>
      <c r="IUA81" s="1782"/>
      <c r="IUB81" s="1783"/>
      <c r="IUC81" s="1778"/>
      <c r="IUD81" s="1778"/>
      <c r="IUE81" s="1779"/>
      <c r="IUF81" s="1780"/>
      <c r="IUG81" s="1780"/>
      <c r="IUH81" s="1781"/>
      <c r="IUI81" s="1782"/>
      <c r="IUJ81" s="1783"/>
      <c r="IUK81" s="1778"/>
      <c r="IUL81" s="1778"/>
      <c r="IUM81" s="1779"/>
      <c r="IUN81" s="1780"/>
      <c r="IUO81" s="1780"/>
      <c r="IUP81" s="1781"/>
      <c r="IUQ81" s="1782"/>
      <c r="IUR81" s="1783"/>
      <c r="IUS81" s="1778"/>
      <c r="IUT81" s="1778"/>
      <c r="IUU81" s="1779"/>
      <c r="IUV81" s="1780"/>
      <c r="IUW81" s="1780"/>
      <c r="IUX81" s="1781"/>
      <c r="IUY81" s="1782"/>
      <c r="IUZ81" s="1783"/>
      <c r="IVA81" s="1778"/>
      <c r="IVB81" s="1778"/>
      <c r="IVC81" s="1779"/>
      <c r="IVD81" s="1780"/>
      <c r="IVE81" s="1780"/>
      <c r="IVF81" s="1781"/>
      <c r="IVG81" s="1782"/>
      <c r="IVH81" s="1783"/>
      <c r="IVI81" s="1778"/>
      <c r="IVJ81" s="1778"/>
      <c r="IVK81" s="1779"/>
      <c r="IVL81" s="1780"/>
      <c r="IVM81" s="1780"/>
      <c r="IVN81" s="1781"/>
      <c r="IVO81" s="1782"/>
      <c r="IVP81" s="1783"/>
      <c r="IVQ81" s="1778"/>
      <c r="IVR81" s="1778"/>
      <c r="IVS81" s="1779"/>
      <c r="IVT81" s="1780"/>
      <c r="IVU81" s="1780"/>
      <c r="IVV81" s="1781"/>
      <c r="IVW81" s="1782"/>
      <c r="IVX81" s="1783"/>
      <c r="IVY81" s="1778"/>
      <c r="IVZ81" s="1778"/>
      <c r="IWA81" s="1779"/>
      <c r="IWB81" s="1780"/>
      <c r="IWC81" s="1780"/>
      <c r="IWD81" s="1781"/>
      <c r="IWE81" s="1782"/>
      <c r="IWF81" s="1783"/>
      <c r="IWG81" s="1778"/>
      <c r="IWH81" s="1778"/>
      <c r="IWI81" s="1779"/>
      <c r="IWJ81" s="1780"/>
      <c r="IWK81" s="1780"/>
      <c r="IWL81" s="1781"/>
      <c r="IWM81" s="1782"/>
      <c r="IWN81" s="1783"/>
      <c r="IWO81" s="1778"/>
      <c r="IWP81" s="1778"/>
      <c r="IWQ81" s="1779"/>
      <c r="IWR81" s="1780"/>
      <c r="IWS81" s="1780"/>
      <c r="IWT81" s="1781"/>
      <c r="IWU81" s="1782"/>
      <c r="IWV81" s="1783"/>
      <c r="IWW81" s="1778"/>
      <c r="IWX81" s="1778"/>
      <c r="IWY81" s="1779"/>
      <c r="IWZ81" s="1780"/>
      <c r="IXA81" s="1780"/>
      <c r="IXB81" s="1781"/>
      <c r="IXC81" s="1782"/>
      <c r="IXD81" s="1783"/>
      <c r="IXE81" s="1778"/>
      <c r="IXF81" s="1778"/>
      <c r="IXG81" s="1779"/>
      <c r="IXH81" s="1780"/>
      <c r="IXI81" s="1780"/>
      <c r="IXJ81" s="1781"/>
      <c r="IXK81" s="1782"/>
      <c r="IXL81" s="1783"/>
      <c r="IXM81" s="1778"/>
      <c r="IXN81" s="1778"/>
      <c r="IXO81" s="1779"/>
      <c r="IXP81" s="1780"/>
      <c r="IXQ81" s="1780"/>
      <c r="IXR81" s="1781"/>
      <c r="IXS81" s="1782"/>
      <c r="IXT81" s="1783"/>
      <c r="IXU81" s="1778"/>
      <c r="IXV81" s="1778"/>
      <c r="IXW81" s="1779"/>
      <c r="IXX81" s="1780"/>
      <c r="IXY81" s="1780"/>
      <c r="IXZ81" s="1781"/>
      <c r="IYA81" s="1782"/>
      <c r="IYB81" s="1783"/>
      <c r="IYC81" s="1778"/>
      <c r="IYD81" s="1778"/>
      <c r="IYE81" s="1779"/>
      <c r="IYF81" s="1780"/>
      <c r="IYG81" s="1780"/>
      <c r="IYH81" s="1781"/>
      <c r="IYI81" s="1782"/>
      <c r="IYJ81" s="1783"/>
      <c r="IYK81" s="1778"/>
      <c r="IYL81" s="1778"/>
      <c r="IYM81" s="1779"/>
      <c r="IYN81" s="1780"/>
      <c r="IYO81" s="1780"/>
      <c r="IYP81" s="1781"/>
      <c r="IYQ81" s="1782"/>
      <c r="IYR81" s="1783"/>
      <c r="IYS81" s="1778"/>
      <c r="IYT81" s="1778"/>
      <c r="IYU81" s="1779"/>
      <c r="IYV81" s="1780"/>
      <c r="IYW81" s="1780"/>
      <c r="IYX81" s="1781"/>
      <c r="IYY81" s="1782"/>
      <c r="IYZ81" s="1783"/>
      <c r="IZA81" s="1778"/>
      <c r="IZB81" s="1778"/>
      <c r="IZC81" s="1779"/>
      <c r="IZD81" s="1780"/>
      <c r="IZE81" s="1780"/>
      <c r="IZF81" s="1781"/>
      <c r="IZG81" s="1782"/>
      <c r="IZH81" s="1783"/>
      <c r="IZI81" s="1778"/>
      <c r="IZJ81" s="1778"/>
      <c r="IZK81" s="1779"/>
      <c r="IZL81" s="1780"/>
      <c r="IZM81" s="1780"/>
      <c r="IZN81" s="1781"/>
      <c r="IZO81" s="1782"/>
      <c r="IZP81" s="1783"/>
      <c r="IZQ81" s="1778"/>
      <c r="IZR81" s="1778"/>
      <c r="IZS81" s="1779"/>
      <c r="IZT81" s="1780"/>
      <c r="IZU81" s="1780"/>
      <c r="IZV81" s="1781"/>
      <c r="IZW81" s="1782"/>
      <c r="IZX81" s="1783"/>
      <c r="IZY81" s="1778"/>
      <c r="IZZ81" s="1778"/>
      <c r="JAA81" s="1779"/>
      <c r="JAB81" s="1780"/>
      <c r="JAC81" s="1780"/>
      <c r="JAD81" s="1781"/>
      <c r="JAE81" s="1782"/>
      <c r="JAF81" s="1783"/>
      <c r="JAG81" s="1778"/>
      <c r="JAH81" s="1778"/>
      <c r="JAI81" s="1779"/>
      <c r="JAJ81" s="1780"/>
      <c r="JAK81" s="1780"/>
      <c r="JAL81" s="1781"/>
      <c r="JAM81" s="1782"/>
      <c r="JAN81" s="1783"/>
      <c r="JAO81" s="1778"/>
      <c r="JAP81" s="1778"/>
      <c r="JAQ81" s="1779"/>
      <c r="JAR81" s="1780"/>
      <c r="JAS81" s="1780"/>
      <c r="JAT81" s="1781"/>
      <c r="JAU81" s="1782"/>
      <c r="JAV81" s="1783"/>
      <c r="JAW81" s="1778"/>
      <c r="JAX81" s="1778"/>
      <c r="JAY81" s="1779"/>
      <c r="JAZ81" s="1780"/>
      <c r="JBA81" s="1780"/>
      <c r="JBB81" s="1781"/>
      <c r="JBC81" s="1782"/>
      <c r="JBD81" s="1783"/>
      <c r="JBE81" s="1778"/>
      <c r="JBF81" s="1778"/>
      <c r="JBG81" s="1779"/>
      <c r="JBH81" s="1780"/>
      <c r="JBI81" s="1780"/>
      <c r="JBJ81" s="1781"/>
      <c r="JBK81" s="1782"/>
      <c r="JBL81" s="1783"/>
      <c r="JBM81" s="1778"/>
      <c r="JBN81" s="1778"/>
      <c r="JBO81" s="1779"/>
      <c r="JBP81" s="1780"/>
      <c r="JBQ81" s="1780"/>
      <c r="JBR81" s="1781"/>
      <c r="JBS81" s="1782"/>
      <c r="JBT81" s="1783"/>
      <c r="JBU81" s="1778"/>
      <c r="JBV81" s="1778"/>
      <c r="JBW81" s="1779"/>
      <c r="JBX81" s="1780"/>
      <c r="JBY81" s="1780"/>
      <c r="JBZ81" s="1781"/>
      <c r="JCA81" s="1782"/>
      <c r="JCB81" s="1783"/>
      <c r="JCC81" s="1778"/>
      <c r="JCD81" s="1778"/>
      <c r="JCE81" s="1779"/>
      <c r="JCF81" s="1780"/>
      <c r="JCG81" s="1780"/>
      <c r="JCH81" s="1781"/>
      <c r="JCI81" s="1782"/>
      <c r="JCJ81" s="1783"/>
      <c r="JCK81" s="1778"/>
      <c r="JCL81" s="1778"/>
      <c r="JCM81" s="1779"/>
      <c r="JCN81" s="1780"/>
      <c r="JCO81" s="1780"/>
      <c r="JCP81" s="1781"/>
      <c r="JCQ81" s="1782"/>
      <c r="JCR81" s="1783"/>
      <c r="JCS81" s="1778"/>
      <c r="JCT81" s="1778"/>
      <c r="JCU81" s="1779"/>
      <c r="JCV81" s="1780"/>
      <c r="JCW81" s="1780"/>
      <c r="JCX81" s="1781"/>
      <c r="JCY81" s="1782"/>
      <c r="JCZ81" s="1783"/>
      <c r="JDA81" s="1778"/>
      <c r="JDB81" s="1778"/>
      <c r="JDC81" s="1779"/>
      <c r="JDD81" s="1780"/>
      <c r="JDE81" s="1780"/>
      <c r="JDF81" s="1781"/>
      <c r="JDG81" s="1782"/>
      <c r="JDH81" s="1783"/>
      <c r="JDI81" s="1778"/>
      <c r="JDJ81" s="1778"/>
      <c r="JDK81" s="1779"/>
      <c r="JDL81" s="1780"/>
      <c r="JDM81" s="1780"/>
      <c r="JDN81" s="1781"/>
      <c r="JDO81" s="1782"/>
      <c r="JDP81" s="1783"/>
      <c r="JDQ81" s="1778"/>
      <c r="JDR81" s="1778"/>
      <c r="JDS81" s="1779"/>
      <c r="JDT81" s="1780"/>
      <c r="JDU81" s="1780"/>
      <c r="JDV81" s="1781"/>
      <c r="JDW81" s="1782"/>
      <c r="JDX81" s="1783"/>
      <c r="JDY81" s="1778"/>
      <c r="JDZ81" s="1778"/>
      <c r="JEA81" s="1779"/>
      <c r="JEB81" s="1780"/>
      <c r="JEC81" s="1780"/>
      <c r="JED81" s="1781"/>
      <c r="JEE81" s="1782"/>
      <c r="JEF81" s="1783"/>
      <c r="JEG81" s="1778"/>
      <c r="JEH81" s="1778"/>
      <c r="JEI81" s="1779"/>
      <c r="JEJ81" s="1780"/>
      <c r="JEK81" s="1780"/>
      <c r="JEL81" s="1781"/>
      <c r="JEM81" s="1782"/>
      <c r="JEN81" s="1783"/>
      <c r="JEO81" s="1778"/>
      <c r="JEP81" s="1778"/>
      <c r="JEQ81" s="1779"/>
      <c r="JER81" s="1780"/>
      <c r="JES81" s="1780"/>
      <c r="JET81" s="1781"/>
      <c r="JEU81" s="1782"/>
      <c r="JEV81" s="1783"/>
      <c r="JEW81" s="1778"/>
      <c r="JEX81" s="1778"/>
      <c r="JEY81" s="1779"/>
      <c r="JEZ81" s="1780"/>
      <c r="JFA81" s="1780"/>
      <c r="JFB81" s="1781"/>
      <c r="JFC81" s="1782"/>
      <c r="JFD81" s="1783"/>
      <c r="JFE81" s="1778"/>
      <c r="JFF81" s="1778"/>
      <c r="JFG81" s="1779"/>
      <c r="JFH81" s="1780"/>
      <c r="JFI81" s="1780"/>
      <c r="JFJ81" s="1781"/>
      <c r="JFK81" s="1782"/>
      <c r="JFL81" s="1783"/>
      <c r="JFM81" s="1778"/>
      <c r="JFN81" s="1778"/>
      <c r="JFO81" s="1779"/>
      <c r="JFP81" s="1780"/>
      <c r="JFQ81" s="1780"/>
      <c r="JFR81" s="1781"/>
      <c r="JFS81" s="1782"/>
      <c r="JFT81" s="1783"/>
      <c r="JFU81" s="1778"/>
      <c r="JFV81" s="1778"/>
      <c r="JFW81" s="1779"/>
      <c r="JFX81" s="1780"/>
      <c r="JFY81" s="1780"/>
      <c r="JFZ81" s="1781"/>
      <c r="JGA81" s="1782"/>
      <c r="JGB81" s="1783"/>
      <c r="JGC81" s="1778"/>
      <c r="JGD81" s="1778"/>
      <c r="JGE81" s="1779"/>
      <c r="JGF81" s="1780"/>
      <c r="JGG81" s="1780"/>
      <c r="JGH81" s="1781"/>
      <c r="JGI81" s="1782"/>
      <c r="JGJ81" s="1783"/>
      <c r="JGK81" s="1778"/>
      <c r="JGL81" s="1778"/>
      <c r="JGM81" s="1779"/>
      <c r="JGN81" s="1780"/>
      <c r="JGO81" s="1780"/>
      <c r="JGP81" s="1781"/>
      <c r="JGQ81" s="1782"/>
      <c r="JGR81" s="1783"/>
      <c r="JGS81" s="1778"/>
      <c r="JGT81" s="1778"/>
      <c r="JGU81" s="1779"/>
      <c r="JGV81" s="1780"/>
      <c r="JGW81" s="1780"/>
      <c r="JGX81" s="1781"/>
      <c r="JGY81" s="1782"/>
      <c r="JGZ81" s="1783"/>
      <c r="JHA81" s="1778"/>
      <c r="JHB81" s="1778"/>
      <c r="JHC81" s="1779"/>
      <c r="JHD81" s="1780"/>
      <c r="JHE81" s="1780"/>
      <c r="JHF81" s="1781"/>
      <c r="JHG81" s="1782"/>
      <c r="JHH81" s="1783"/>
      <c r="JHI81" s="1778"/>
      <c r="JHJ81" s="1778"/>
      <c r="JHK81" s="1779"/>
      <c r="JHL81" s="1780"/>
      <c r="JHM81" s="1780"/>
      <c r="JHN81" s="1781"/>
      <c r="JHO81" s="1782"/>
      <c r="JHP81" s="1783"/>
      <c r="JHQ81" s="1778"/>
      <c r="JHR81" s="1778"/>
      <c r="JHS81" s="1779"/>
      <c r="JHT81" s="1780"/>
      <c r="JHU81" s="1780"/>
      <c r="JHV81" s="1781"/>
      <c r="JHW81" s="1782"/>
      <c r="JHX81" s="1783"/>
      <c r="JHY81" s="1778"/>
      <c r="JHZ81" s="1778"/>
      <c r="JIA81" s="1779"/>
      <c r="JIB81" s="1780"/>
      <c r="JIC81" s="1780"/>
      <c r="JID81" s="1781"/>
      <c r="JIE81" s="1782"/>
      <c r="JIF81" s="1783"/>
      <c r="JIG81" s="1778"/>
      <c r="JIH81" s="1778"/>
      <c r="JII81" s="1779"/>
      <c r="JIJ81" s="1780"/>
      <c r="JIK81" s="1780"/>
      <c r="JIL81" s="1781"/>
      <c r="JIM81" s="1782"/>
      <c r="JIN81" s="1783"/>
      <c r="JIO81" s="1778"/>
      <c r="JIP81" s="1778"/>
      <c r="JIQ81" s="1779"/>
      <c r="JIR81" s="1780"/>
      <c r="JIS81" s="1780"/>
      <c r="JIT81" s="1781"/>
      <c r="JIU81" s="1782"/>
      <c r="JIV81" s="1783"/>
      <c r="JIW81" s="1778"/>
      <c r="JIX81" s="1778"/>
      <c r="JIY81" s="1779"/>
      <c r="JIZ81" s="1780"/>
      <c r="JJA81" s="1780"/>
      <c r="JJB81" s="1781"/>
      <c r="JJC81" s="1782"/>
      <c r="JJD81" s="1783"/>
      <c r="JJE81" s="1778"/>
      <c r="JJF81" s="1778"/>
      <c r="JJG81" s="1779"/>
      <c r="JJH81" s="1780"/>
      <c r="JJI81" s="1780"/>
      <c r="JJJ81" s="1781"/>
      <c r="JJK81" s="1782"/>
      <c r="JJL81" s="1783"/>
      <c r="JJM81" s="1778"/>
      <c r="JJN81" s="1778"/>
      <c r="JJO81" s="1779"/>
      <c r="JJP81" s="1780"/>
      <c r="JJQ81" s="1780"/>
      <c r="JJR81" s="1781"/>
      <c r="JJS81" s="1782"/>
      <c r="JJT81" s="1783"/>
      <c r="JJU81" s="1778"/>
      <c r="JJV81" s="1778"/>
      <c r="JJW81" s="1779"/>
      <c r="JJX81" s="1780"/>
      <c r="JJY81" s="1780"/>
      <c r="JJZ81" s="1781"/>
      <c r="JKA81" s="1782"/>
      <c r="JKB81" s="1783"/>
      <c r="JKC81" s="1778"/>
      <c r="JKD81" s="1778"/>
      <c r="JKE81" s="1779"/>
      <c r="JKF81" s="1780"/>
      <c r="JKG81" s="1780"/>
      <c r="JKH81" s="1781"/>
      <c r="JKI81" s="1782"/>
      <c r="JKJ81" s="1783"/>
      <c r="JKK81" s="1778"/>
      <c r="JKL81" s="1778"/>
      <c r="JKM81" s="1779"/>
      <c r="JKN81" s="1780"/>
      <c r="JKO81" s="1780"/>
      <c r="JKP81" s="1781"/>
      <c r="JKQ81" s="1782"/>
      <c r="JKR81" s="1783"/>
      <c r="JKS81" s="1778"/>
      <c r="JKT81" s="1778"/>
      <c r="JKU81" s="1779"/>
      <c r="JKV81" s="1780"/>
      <c r="JKW81" s="1780"/>
      <c r="JKX81" s="1781"/>
      <c r="JKY81" s="1782"/>
      <c r="JKZ81" s="1783"/>
      <c r="JLA81" s="1778"/>
      <c r="JLB81" s="1778"/>
      <c r="JLC81" s="1779"/>
      <c r="JLD81" s="1780"/>
      <c r="JLE81" s="1780"/>
      <c r="JLF81" s="1781"/>
      <c r="JLG81" s="1782"/>
      <c r="JLH81" s="1783"/>
      <c r="JLI81" s="1778"/>
      <c r="JLJ81" s="1778"/>
      <c r="JLK81" s="1779"/>
      <c r="JLL81" s="1780"/>
      <c r="JLM81" s="1780"/>
      <c r="JLN81" s="1781"/>
      <c r="JLO81" s="1782"/>
      <c r="JLP81" s="1783"/>
      <c r="JLQ81" s="1778"/>
      <c r="JLR81" s="1778"/>
      <c r="JLS81" s="1779"/>
      <c r="JLT81" s="1780"/>
      <c r="JLU81" s="1780"/>
      <c r="JLV81" s="1781"/>
      <c r="JLW81" s="1782"/>
      <c r="JLX81" s="1783"/>
      <c r="JLY81" s="1778"/>
      <c r="JLZ81" s="1778"/>
      <c r="JMA81" s="1779"/>
      <c r="JMB81" s="1780"/>
      <c r="JMC81" s="1780"/>
      <c r="JMD81" s="1781"/>
      <c r="JME81" s="1782"/>
      <c r="JMF81" s="1783"/>
      <c r="JMG81" s="1778"/>
      <c r="JMH81" s="1778"/>
      <c r="JMI81" s="1779"/>
      <c r="JMJ81" s="1780"/>
      <c r="JMK81" s="1780"/>
      <c r="JML81" s="1781"/>
      <c r="JMM81" s="1782"/>
      <c r="JMN81" s="1783"/>
      <c r="JMO81" s="1778"/>
      <c r="JMP81" s="1778"/>
      <c r="JMQ81" s="1779"/>
      <c r="JMR81" s="1780"/>
      <c r="JMS81" s="1780"/>
      <c r="JMT81" s="1781"/>
      <c r="JMU81" s="1782"/>
      <c r="JMV81" s="1783"/>
      <c r="JMW81" s="1778"/>
      <c r="JMX81" s="1778"/>
      <c r="JMY81" s="1779"/>
      <c r="JMZ81" s="1780"/>
      <c r="JNA81" s="1780"/>
      <c r="JNB81" s="1781"/>
      <c r="JNC81" s="1782"/>
      <c r="JND81" s="1783"/>
      <c r="JNE81" s="1778"/>
      <c r="JNF81" s="1778"/>
      <c r="JNG81" s="1779"/>
      <c r="JNH81" s="1780"/>
      <c r="JNI81" s="1780"/>
      <c r="JNJ81" s="1781"/>
      <c r="JNK81" s="1782"/>
      <c r="JNL81" s="1783"/>
      <c r="JNM81" s="1778"/>
      <c r="JNN81" s="1778"/>
      <c r="JNO81" s="1779"/>
      <c r="JNP81" s="1780"/>
      <c r="JNQ81" s="1780"/>
      <c r="JNR81" s="1781"/>
      <c r="JNS81" s="1782"/>
      <c r="JNT81" s="1783"/>
      <c r="JNU81" s="1778"/>
      <c r="JNV81" s="1778"/>
      <c r="JNW81" s="1779"/>
      <c r="JNX81" s="1780"/>
      <c r="JNY81" s="1780"/>
      <c r="JNZ81" s="1781"/>
      <c r="JOA81" s="1782"/>
      <c r="JOB81" s="1783"/>
      <c r="JOC81" s="1778"/>
      <c r="JOD81" s="1778"/>
      <c r="JOE81" s="1779"/>
      <c r="JOF81" s="1780"/>
      <c r="JOG81" s="1780"/>
      <c r="JOH81" s="1781"/>
      <c r="JOI81" s="1782"/>
      <c r="JOJ81" s="1783"/>
      <c r="JOK81" s="1778"/>
      <c r="JOL81" s="1778"/>
      <c r="JOM81" s="1779"/>
      <c r="JON81" s="1780"/>
      <c r="JOO81" s="1780"/>
      <c r="JOP81" s="1781"/>
      <c r="JOQ81" s="1782"/>
      <c r="JOR81" s="1783"/>
      <c r="JOS81" s="1778"/>
      <c r="JOT81" s="1778"/>
      <c r="JOU81" s="1779"/>
      <c r="JOV81" s="1780"/>
      <c r="JOW81" s="1780"/>
      <c r="JOX81" s="1781"/>
      <c r="JOY81" s="1782"/>
      <c r="JOZ81" s="1783"/>
      <c r="JPA81" s="1778"/>
      <c r="JPB81" s="1778"/>
      <c r="JPC81" s="1779"/>
      <c r="JPD81" s="1780"/>
      <c r="JPE81" s="1780"/>
      <c r="JPF81" s="1781"/>
      <c r="JPG81" s="1782"/>
      <c r="JPH81" s="1783"/>
      <c r="JPI81" s="1778"/>
      <c r="JPJ81" s="1778"/>
      <c r="JPK81" s="1779"/>
      <c r="JPL81" s="1780"/>
      <c r="JPM81" s="1780"/>
      <c r="JPN81" s="1781"/>
      <c r="JPO81" s="1782"/>
      <c r="JPP81" s="1783"/>
      <c r="JPQ81" s="1778"/>
      <c r="JPR81" s="1778"/>
      <c r="JPS81" s="1779"/>
      <c r="JPT81" s="1780"/>
      <c r="JPU81" s="1780"/>
      <c r="JPV81" s="1781"/>
      <c r="JPW81" s="1782"/>
      <c r="JPX81" s="1783"/>
      <c r="JPY81" s="1778"/>
      <c r="JPZ81" s="1778"/>
      <c r="JQA81" s="1779"/>
      <c r="JQB81" s="1780"/>
      <c r="JQC81" s="1780"/>
      <c r="JQD81" s="1781"/>
      <c r="JQE81" s="1782"/>
      <c r="JQF81" s="1783"/>
      <c r="JQG81" s="1778"/>
      <c r="JQH81" s="1778"/>
      <c r="JQI81" s="1779"/>
      <c r="JQJ81" s="1780"/>
      <c r="JQK81" s="1780"/>
      <c r="JQL81" s="1781"/>
      <c r="JQM81" s="1782"/>
      <c r="JQN81" s="1783"/>
      <c r="JQO81" s="1778"/>
      <c r="JQP81" s="1778"/>
      <c r="JQQ81" s="1779"/>
      <c r="JQR81" s="1780"/>
      <c r="JQS81" s="1780"/>
      <c r="JQT81" s="1781"/>
      <c r="JQU81" s="1782"/>
      <c r="JQV81" s="1783"/>
      <c r="JQW81" s="1778"/>
      <c r="JQX81" s="1778"/>
      <c r="JQY81" s="1779"/>
      <c r="JQZ81" s="1780"/>
      <c r="JRA81" s="1780"/>
      <c r="JRB81" s="1781"/>
      <c r="JRC81" s="1782"/>
      <c r="JRD81" s="1783"/>
      <c r="JRE81" s="1778"/>
      <c r="JRF81" s="1778"/>
      <c r="JRG81" s="1779"/>
      <c r="JRH81" s="1780"/>
      <c r="JRI81" s="1780"/>
      <c r="JRJ81" s="1781"/>
      <c r="JRK81" s="1782"/>
      <c r="JRL81" s="1783"/>
      <c r="JRM81" s="1778"/>
      <c r="JRN81" s="1778"/>
      <c r="JRO81" s="1779"/>
      <c r="JRP81" s="1780"/>
      <c r="JRQ81" s="1780"/>
      <c r="JRR81" s="1781"/>
      <c r="JRS81" s="1782"/>
      <c r="JRT81" s="1783"/>
      <c r="JRU81" s="1778"/>
      <c r="JRV81" s="1778"/>
      <c r="JRW81" s="1779"/>
      <c r="JRX81" s="1780"/>
      <c r="JRY81" s="1780"/>
      <c r="JRZ81" s="1781"/>
      <c r="JSA81" s="1782"/>
      <c r="JSB81" s="1783"/>
      <c r="JSC81" s="1778"/>
      <c r="JSD81" s="1778"/>
      <c r="JSE81" s="1779"/>
      <c r="JSF81" s="1780"/>
      <c r="JSG81" s="1780"/>
      <c r="JSH81" s="1781"/>
      <c r="JSI81" s="1782"/>
      <c r="JSJ81" s="1783"/>
      <c r="JSK81" s="1778"/>
      <c r="JSL81" s="1778"/>
      <c r="JSM81" s="1779"/>
      <c r="JSN81" s="1780"/>
      <c r="JSO81" s="1780"/>
      <c r="JSP81" s="1781"/>
      <c r="JSQ81" s="1782"/>
      <c r="JSR81" s="1783"/>
      <c r="JSS81" s="1778"/>
      <c r="JST81" s="1778"/>
      <c r="JSU81" s="1779"/>
      <c r="JSV81" s="1780"/>
      <c r="JSW81" s="1780"/>
      <c r="JSX81" s="1781"/>
      <c r="JSY81" s="1782"/>
      <c r="JSZ81" s="1783"/>
      <c r="JTA81" s="1778"/>
      <c r="JTB81" s="1778"/>
      <c r="JTC81" s="1779"/>
      <c r="JTD81" s="1780"/>
      <c r="JTE81" s="1780"/>
      <c r="JTF81" s="1781"/>
      <c r="JTG81" s="1782"/>
      <c r="JTH81" s="1783"/>
      <c r="JTI81" s="1778"/>
      <c r="JTJ81" s="1778"/>
      <c r="JTK81" s="1779"/>
      <c r="JTL81" s="1780"/>
      <c r="JTM81" s="1780"/>
      <c r="JTN81" s="1781"/>
      <c r="JTO81" s="1782"/>
      <c r="JTP81" s="1783"/>
      <c r="JTQ81" s="1778"/>
      <c r="JTR81" s="1778"/>
      <c r="JTS81" s="1779"/>
      <c r="JTT81" s="1780"/>
      <c r="JTU81" s="1780"/>
      <c r="JTV81" s="1781"/>
      <c r="JTW81" s="1782"/>
      <c r="JTX81" s="1783"/>
      <c r="JTY81" s="1778"/>
      <c r="JTZ81" s="1778"/>
      <c r="JUA81" s="1779"/>
      <c r="JUB81" s="1780"/>
      <c r="JUC81" s="1780"/>
      <c r="JUD81" s="1781"/>
      <c r="JUE81" s="1782"/>
      <c r="JUF81" s="1783"/>
      <c r="JUG81" s="1778"/>
      <c r="JUH81" s="1778"/>
      <c r="JUI81" s="1779"/>
      <c r="JUJ81" s="1780"/>
      <c r="JUK81" s="1780"/>
      <c r="JUL81" s="1781"/>
      <c r="JUM81" s="1782"/>
      <c r="JUN81" s="1783"/>
      <c r="JUO81" s="1778"/>
      <c r="JUP81" s="1778"/>
      <c r="JUQ81" s="1779"/>
      <c r="JUR81" s="1780"/>
      <c r="JUS81" s="1780"/>
      <c r="JUT81" s="1781"/>
      <c r="JUU81" s="1782"/>
      <c r="JUV81" s="1783"/>
      <c r="JUW81" s="1778"/>
      <c r="JUX81" s="1778"/>
      <c r="JUY81" s="1779"/>
      <c r="JUZ81" s="1780"/>
      <c r="JVA81" s="1780"/>
      <c r="JVB81" s="1781"/>
      <c r="JVC81" s="1782"/>
      <c r="JVD81" s="1783"/>
      <c r="JVE81" s="1778"/>
      <c r="JVF81" s="1778"/>
      <c r="JVG81" s="1779"/>
      <c r="JVH81" s="1780"/>
      <c r="JVI81" s="1780"/>
      <c r="JVJ81" s="1781"/>
      <c r="JVK81" s="1782"/>
      <c r="JVL81" s="1783"/>
      <c r="JVM81" s="1778"/>
      <c r="JVN81" s="1778"/>
      <c r="JVO81" s="1779"/>
      <c r="JVP81" s="1780"/>
      <c r="JVQ81" s="1780"/>
      <c r="JVR81" s="1781"/>
      <c r="JVS81" s="1782"/>
      <c r="JVT81" s="1783"/>
      <c r="JVU81" s="1778"/>
      <c r="JVV81" s="1778"/>
      <c r="JVW81" s="1779"/>
      <c r="JVX81" s="1780"/>
      <c r="JVY81" s="1780"/>
      <c r="JVZ81" s="1781"/>
      <c r="JWA81" s="1782"/>
      <c r="JWB81" s="1783"/>
      <c r="JWC81" s="1778"/>
      <c r="JWD81" s="1778"/>
      <c r="JWE81" s="1779"/>
      <c r="JWF81" s="1780"/>
      <c r="JWG81" s="1780"/>
      <c r="JWH81" s="1781"/>
      <c r="JWI81" s="1782"/>
      <c r="JWJ81" s="1783"/>
      <c r="JWK81" s="1778"/>
      <c r="JWL81" s="1778"/>
      <c r="JWM81" s="1779"/>
      <c r="JWN81" s="1780"/>
      <c r="JWO81" s="1780"/>
      <c r="JWP81" s="1781"/>
      <c r="JWQ81" s="1782"/>
      <c r="JWR81" s="1783"/>
      <c r="JWS81" s="1778"/>
      <c r="JWT81" s="1778"/>
      <c r="JWU81" s="1779"/>
      <c r="JWV81" s="1780"/>
      <c r="JWW81" s="1780"/>
      <c r="JWX81" s="1781"/>
      <c r="JWY81" s="1782"/>
      <c r="JWZ81" s="1783"/>
      <c r="JXA81" s="1778"/>
      <c r="JXB81" s="1778"/>
      <c r="JXC81" s="1779"/>
      <c r="JXD81" s="1780"/>
      <c r="JXE81" s="1780"/>
      <c r="JXF81" s="1781"/>
      <c r="JXG81" s="1782"/>
      <c r="JXH81" s="1783"/>
      <c r="JXI81" s="1778"/>
      <c r="JXJ81" s="1778"/>
      <c r="JXK81" s="1779"/>
      <c r="JXL81" s="1780"/>
      <c r="JXM81" s="1780"/>
      <c r="JXN81" s="1781"/>
      <c r="JXO81" s="1782"/>
      <c r="JXP81" s="1783"/>
      <c r="JXQ81" s="1778"/>
      <c r="JXR81" s="1778"/>
      <c r="JXS81" s="1779"/>
      <c r="JXT81" s="1780"/>
      <c r="JXU81" s="1780"/>
      <c r="JXV81" s="1781"/>
      <c r="JXW81" s="1782"/>
      <c r="JXX81" s="1783"/>
      <c r="JXY81" s="1778"/>
      <c r="JXZ81" s="1778"/>
      <c r="JYA81" s="1779"/>
      <c r="JYB81" s="1780"/>
      <c r="JYC81" s="1780"/>
      <c r="JYD81" s="1781"/>
      <c r="JYE81" s="1782"/>
      <c r="JYF81" s="1783"/>
      <c r="JYG81" s="1778"/>
      <c r="JYH81" s="1778"/>
      <c r="JYI81" s="1779"/>
      <c r="JYJ81" s="1780"/>
      <c r="JYK81" s="1780"/>
      <c r="JYL81" s="1781"/>
      <c r="JYM81" s="1782"/>
      <c r="JYN81" s="1783"/>
      <c r="JYO81" s="1778"/>
      <c r="JYP81" s="1778"/>
      <c r="JYQ81" s="1779"/>
      <c r="JYR81" s="1780"/>
      <c r="JYS81" s="1780"/>
      <c r="JYT81" s="1781"/>
      <c r="JYU81" s="1782"/>
      <c r="JYV81" s="1783"/>
      <c r="JYW81" s="1778"/>
      <c r="JYX81" s="1778"/>
      <c r="JYY81" s="1779"/>
      <c r="JYZ81" s="1780"/>
      <c r="JZA81" s="1780"/>
      <c r="JZB81" s="1781"/>
      <c r="JZC81" s="1782"/>
      <c r="JZD81" s="1783"/>
      <c r="JZE81" s="1778"/>
      <c r="JZF81" s="1778"/>
      <c r="JZG81" s="1779"/>
      <c r="JZH81" s="1780"/>
      <c r="JZI81" s="1780"/>
      <c r="JZJ81" s="1781"/>
      <c r="JZK81" s="1782"/>
      <c r="JZL81" s="1783"/>
      <c r="JZM81" s="1778"/>
      <c r="JZN81" s="1778"/>
      <c r="JZO81" s="1779"/>
      <c r="JZP81" s="1780"/>
      <c r="JZQ81" s="1780"/>
      <c r="JZR81" s="1781"/>
      <c r="JZS81" s="1782"/>
      <c r="JZT81" s="1783"/>
      <c r="JZU81" s="1778"/>
      <c r="JZV81" s="1778"/>
      <c r="JZW81" s="1779"/>
      <c r="JZX81" s="1780"/>
      <c r="JZY81" s="1780"/>
      <c r="JZZ81" s="1781"/>
      <c r="KAA81" s="1782"/>
      <c r="KAB81" s="1783"/>
      <c r="KAC81" s="1778"/>
      <c r="KAD81" s="1778"/>
      <c r="KAE81" s="1779"/>
      <c r="KAF81" s="1780"/>
      <c r="KAG81" s="1780"/>
      <c r="KAH81" s="1781"/>
      <c r="KAI81" s="1782"/>
      <c r="KAJ81" s="1783"/>
      <c r="KAK81" s="1778"/>
      <c r="KAL81" s="1778"/>
      <c r="KAM81" s="1779"/>
      <c r="KAN81" s="1780"/>
      <c r="KAO81" s="1780"/>
      <c r="KAP81" s="1781"/>
      <c r="KAQ81" s="1782"/>
      <c r="KAR81" s="1783"/>
      <c r="KAS81" s="1778"/>
      <c r="KAT81" s="1778"/>
      <c r="KAU81" s="1779"/>
      <c r="KAV81" s="1780"/>
      <c r="KAW81" s="1780"/>
      <c r="KAX81" s="1781"/>
      <c r="KAY81" s="1782"/>
      <c r="KAZ81" s="1783"/>
      <c r="KBA81" s="1778"/>
      <c r="KBB81" s="1778"/>
      <c r="KBC81" s="1779"/>
      <c r="KBD81" s="1780"/>
      <c r="KBE81" s="1780"/>
      <c r="KBF81" s="1781"/>
      <c r="KBG81" s="1782"/>
      <c r="KBH81" s="1783"/>
      <c r="KBI81" s="1778"/>
      <c r="KBJ81" s="1778"/>
      <c r="KBK81" s="1779"/>
      <c r="KBL81" s="1780"/>
      <c r="KBM81" s="1780"/>
      <c r="KBN81" s="1781"/>
      <c r="KBO81" s="1782"/>
      <c r="KBP81" s="1783"/>
      <c r="KBQ81" s="1778"/>
      <c r="KBR81" s="1778"/>
      <c r="KBS81" s="1779"/>
      <c r="KBT81" s="1780"/>
      <c r="KBU81" s="1780"/>
      <c r="KBV81" s="1781"/>
      <c r="KBW81" s="1782"/>
      <c r="KBX81" s="1783"/>
      <c r="KBY81" s="1778"/>
      <c r="KBZ81" s="1778"/>
      <c r="KCA81" s="1779"/>
      <c r="KCB81" s="1780"/>
      <c r="KCC81" s="1780"/>
      <c r="KCD81" s="1781"/>
      <c r="KCE81" s="1782"/>
      <c r="KCF81" s="1783"/>
      <c r="KCG81" s="1778"/>
      <c r="KCH81" s="1778"/>
      <c r="KCI81" s="1779"/>
      <c r="KCJ81" s="1780"/>
      <c r="KCK81" s="1780"/>
      <c r="KCL81" s="1781"/>
      <c r="KCM81" s="1782"/>
      <c r="KCN81" s="1783"/>
      <c r="KCO81" s="1778"/>
      <c r="KCP81" s="1778"/>
      <c r="KCQ81" s="1779"/>
      <c r="KCR81" s="1780"/>
      <c r="KCS81" s="1780"/>
      <c r="KCT81" s="1781"/>
      <c r="KCU81" s="1782"/>
      <c r="KCV81" s="1783"/>
      <c r="KCW81" s="1778"/>
      <c r="KCX81" s="1778"/>
      <c r="KCY81" s="1779"/>
      <c r="KCZ81" s="1780"/>
      <c r="KDA81" s="1780"/>
      <c r="KDB81" s="1781"/>
      <c r="KDC81" s="1782"/>
      <c r="KDD81" s="1783"/>
      <c r="KDE81" s="1778"/>
      <c r="KDF81" s="1778"/>
      <c r="KDG81" s="1779"/>
      <c r="KDH81" s="1780"/>
      <c r="KDI81" s="1780"/>
      <c r="KDJ81" s="1781"/>
      <c r="KDK81" s="1782"/>
      <c r="KDL81" s="1783"/>
      <c r="KDM81" s="1778"/>
      <c r="KDN81" s="1778"/>
      <c r="KDO81" s="1779"/>
      <c r="KDP81" s="1780"/>
      <c r="KDQ81" s="1780"/>
      <c r="KDR81" s="1781"/>
      <c r="KDS81" s="1782"/>
      <c r="KDT81" s="1783"/>
      <c r="KDU81" s="1778"/>
      <c r="KDV81" s="1778"/>
      <c r="KDW81" s="1779"/>
      <c r="KDX81" s="1780"/>
      <c r="KDY81" s="1780"/>
      <c r="KDZ81" s="1781"/>
      <c r="KEA81" s="1782"/>
      <c r="KEB81" s="1783"/>
      <c r="KEC81" s="1778"/>
      <c r="KED81" s="1778"/>
      <c r="KEE81" s="1779"/>
      <c r="KEF81" s="1780"/>
      <c r="KEG81" s="1780"/>
      <c r="KEH81" s="1781"/>
      <c r="KEI81" s="1782"/>
      <c r="KEJ81" s="1783"/>
      <c r="KEK81" s="1778"/>
      <c r="KEL81" s="1778"/>
      <c r="KEM81" s="1779"/>
      <c r="KEN81" s="1780"/>
      <c r="KEO81" s="1780"/>
      <c r="KEP81" s="1781"/>
      <c r="KEQ81" s="1782"/>
      <c r="KER81" s="1783"/>
      <c r="KES81" s="1778"/>
      <c r="KET81" s="1778"/>
      <c r="KEU81" s="1779"/>
      <c r="KEV81" s="1780"/>
      <c r="KEW81" s="1780"/>
      <c r="KEX81" s="1781"/>
      <c r="KEY81" s="1782"/>
      <c r="KEZ81" s="1783"/>
      <c r="KFA81" s="1778"/>
      <c r="KFB81" s="1778"/>
      <c r="KFC81" s="1779"/>
      <c r="KFD81" s="1780"/>
      <c r="KFE81" s="1780"/>
      <c r="KFF81" s="1781"/>
      <c r="KFG81" s="1782"/>
      <c r="KFH81" s="1783"/>
      <c r="KFI81" s="1778"/>
      <c r="KFJ81" s="1778"/>
      <c r="KFK81" s="1779"/>
      <c r="KFL81" s="1780"/>
      <c r="KFM81" s="1780"/>
      <c r="KFN81" s="1781"/>
      <c r="KFO81" s="1782"/>
      <c r="KFP81" s="1783"/>
      <c r="KFQ81" s="1778"/>
      <c r="KFR81" s="1778"/>
      <c r="KFS81" s="1779"/>
      <c r="KFT81" s="1780"/>
      <c r="KFU81" s="1780"/>
      <c r="KFV81" s="1781"/>
      <c r="KFW81" s="1782"/>
      <c r="KFX81" s="1783"/>
      <c r="KFY81" s="1778"/>
      <c r="KFZ81" s="1778"/>
      <c r="KGA81" s="1779"/>
      <c r="KGB81" s="1780"/>
      <c r="KGC81" s="1780"/>
      <c r="KGD81" s="1781"/>
      <c r="KGE81" s="1782"/>
      <c r="KGF81" s="1783"/>
      <c r="KGG81" s="1778"/>
      <c r="KGH81" s="1778"/>
      <c r="KGI81" s="1779"/>
      <c r="KGJ81" s="1780"/>
      <c r="KGK81" s="1780"/>
      <c r="KGL81" s="1781"/>
      <c r="KGM81" s="1782"/>
      <c r="KGN81" s="1783"/>
      <c r="KGO81" s="1778"/>
      <c r="KGP81" s="1778"/>
      <c r="KGQ81" s="1779"/>
      <c r="KGR81" s="1780"/>
      <c r="KGS81" s="1780"/>
      <c r="KGT81" s="1781"/>
      <c r="KGU81" s="1782"/>
      <c r="KGV81" s="1783"/>
      <c r="KGW81" s="1778"/>
      <c r="KGX81" s="1778"/>
      <c r="KGY81" s="1779"/>
      <c r="KGZ81" s="1780"/>
      <c r="KHA81" s="1780"/>
      <c r="KHB81" s="1781"/>
      <c r="KHC81" s="1782"/>
      <c r="KHD81" s="1783"/>
      <c r="KHE81" s="1778"/>
      <c r="KHF81" s="1778"/>
      <c r="KHG81" s="1779"/>
      <c r="KHH81" s="1780"/>
      <c r="KHI81" s="1780"/>
      <c r="KHJ81" s="1781"/>
      <c r="KHK81" s="1782"/>
      <c r="KHL81" s="1783"/>
      <c r="KHM81" s="1778"/>
      <c r="KHN81" s="1778"/>
      <c r="KHO81" s="1779"/>
      <c r="KHP81" s="1780"/>
      <c r="KHQ81" s="1780"/>
      <c r="KHR81" s="1781"/>
      <c r="KHS81" s="1782"/>
      <c r="KHT81" s="1783"/>
      <c r="KHU81" s="1778"/>
      <c r="KHV81" s="1778"/>
      <c r="KHW81" s="1779"/>
      <c r="KHX81" s="1780"/>
      <c r="KHY81" s="1780"/>
      <c r="KHZ81" s="1781"/>
      <c r="KIA81" s="1782"/>
      <c r="KIB81" s="1783"/>
      <c r="KIC81" s="1778"/>
      <c r="KID81" s="1778"/>
      <c r="KIE81" s="1779"/>
      <c r="KIF81" s="1780"/>
      <c r="KIG81" s="1780"/>
      <c r="KIH81" s="1781"/>
      <c r="KII81" s="1782"/>
      <c r="KIJ81" s="1783"/>
      <c r="KIK81" s="1778"/>
      <c r="KIL81" s="1778"/>
      <c r="KIM81" s="1779"/>
      <c r="KIN81" s="1780"/>
      <c r="KIO81" s="1780"/>
      <c r="KIP81" s="1781"/>
      <c r="KIQ81" s="1782"/>
      <c r="KIR81" s="1783"/>
      <c r="KIS81" s="1778"/>
      <c r="KIT81" s="1778"/>
      <c r="KIU81" s="1779"/>
      <c r="KIV81" s="1780"/>
      <c r="KIW81" s="1780"/>
      <c r="KIX81" s="1781"/>
      <c r="KIY81" s="1782"/>
      <c r="KIZ81" s="1783"/>
      <c r="KJA81" s="1778"/>
      <c r="KJB81" s="1778"/>
      <c r="KJC81" s="1779"/>
      <c r="KJD81" s="1780"/>
      <c r="KJE81" s="1780"/>
      <c r="KJF81" s="1781"/>
      <c r="KJG81" s="1782"/>
      <c r="KJH81" s="1783"/>
      <c r="KJI81" s="1778"/>
      <c r="KJJ81" s="1778"/>
      <c r="KJK81" s="1779"/>
      <c r="KJL81" s="1780"/>
      <c r="KJM81" s="1780"/>
      <c r="KJN81" s="1781"/>
      <c r="KJO81" s="1782"/>
      <c r="KJP81" s="1783"/>
      <c r="KJQ81" s="1778"/>
      <c r="KJR81" s="1778"/>
      <c r="KJS81" s="1779"/>
      <c r="KJT81" s="1780"/>
      <c r="KJU81" s="1780"/>
      <c r="KJV81" s="1781"/>
      <c r="KJW81" s="1782"/>
      <c r="KJX81" s="1783"/>
      <c r="KJY81" s="1778"/>
      <c r="KJZ81" s="1778"/>
      <c r="KKA81" s="1779"/>
      <c r="KKB81" s="1780"/>
      <c r="KKC81" s="1780"/>
      <c r="KKD81" s="1781"/>
      <c r="KKE81" s="1782"/>
      <c r="KKF81" s="1783"/>
      <c r="KKG81" s="1778"/>
      <c r="KKH81" s="1778"/>
      <c r="KKI81" s="1779"/>
      <c r="KKJ81" s="1780"/>
      <c r="KKK81" s="1780"/>
      <c r="KKL81" s="1781"/>
      <c r="KKM81" s="1782"/>
      <c r="KKN81" s="1783"/>
      <c r="KKO81" s="1778"/>
      <c r="KKP81" s="1778"/>
      <c r="KKQ81" s="1779"/>
      <c r="KKR81" s="1780"/>
      <c r="KKS81" s="1780"/>
      <c r="KKT81" s="1781"/>
      <c r="KKU81" s="1782"/>
      <c r="KKV81" s="1783"/>
      <c r="KKW81" s="1778"/>
      <c r="KKX81" s="1778"/>
      <c r="KKY81" s="1779"/>
      <c r="KKZ81" s="1780"/>
      <c r="KLA81" s="1780"/>
      <c r="KLB81" s="1781"/>
      <c r="KLC81" s="1782"/>
      <c r="KLD81" s="1783"/>
      <c r="KLE81" s="1778"/>
      <c r="KLF81" s="1778"/>
      <c r="KLG81" s="1779"/>
      <c r="KLH81" s="1780"/>
      <c r="KLI81" s="1780"/>
      <c r="KLJ81" s="1781"/>
      <c r="KLK81" s="1782"/>
      <c r="KLL81" s="1783"/>
      <c r="KLM81" s="1778"/>
      <c r="KLN81" s="1778"/>
      <c r="KLO81" s="1779"/>
      <c r="KLP81" s="1780"/>
      <c r="KLQ81" s="1780"/>
      <c r="KLR81" s="1781"/>
      <c r="KLS81" s="1782"/>
      <c r="KLT81" s="1783"/>
      <c r="KLU81" s="1778"/>
      <c r="KLV81" s="1778"/>
      <c r="KLW81" s="1779"/>
      <c r="KLX81" s="1780"/>
      <c r="KLY81" s="1780"/>
      <c r="KLZ81" s="1781"/>
      <c r="KMA81" s="1782"/>
      <c r="KMB81" s="1783"/>
      <c r="KMC81" s="1778"/>
      <c r="KMD81" s="1778"/>
      <c r="KME81" s="1779"/>
      <c r="KMF81" s="1780"/>
      <c r="KMG81" s="1780"/>
      <c r="KMH81" s="1781"/>
      <c r="KMI81" s="1782"/>
      <c r="KMJ81" s="1783"/>
      <c r="KMK81" s="1778"/>
      <c r="KML81" s="1778"/>
      <c r="KMM81" s="1779"/>
      <c r="KMN81" s="1780"/>
      <c r="KMO81" s="1780"/>
      <c r="KMP81" s="1781"/>
      <c r="KMQ81" s="1782"/>
      <c r="KMR81" s="1783"/>
      <c r="KMS81" s="1778"/>
      <c r="KMT81" s="1778"/>
      <c r="KMU81" s="1779"/>
      <c r="KMV81" s="1780"/>
      <c r="KMW81" s="1780"/>
      <c r="KMX81" s="1781"/>
      <c r="KMY81" s="1782"/>
      <c r="KMZ81" s="1783"/>
      <c r="KNA81" s="1778"/>
      <c r="KNB81" s="1778"/>
      <c r="KNC81" s="1779"/>
      <c r="KND81" s="1780"/>
      <c r="KNE81" s="1780"/>
      <c r="KNF81" s="1781"/>
      <c r="KNG81" s="1782"/>
      <c r="KNH81" s="1783"/>
      <c r="KNI81" s="1778"/>
      <c r="KNJ81" s="1778"/>
      <c r="KNK81" s="1779"/>
      <c r="KNL81" s="1780"/>
      <c r="KNM81" s="1780"/>
      <c r="KNN81" s="1781"/>
      <c r="KNO81" s="1782"/>
      <c r="KNP81" s="1783"/>
      <c r="KNQ81" s="1778"/>
      <c r="KNR81" s="1778"/>
      <c r="KNS81" s="1779"/>
      <c r="KNT81" s="1780"/>
      <c r="KNU81" s="1780"/>
      <c r="KNV81" s="1781"/>
      <c r="KNW81" s="1782"/>
      <c r="KNX81" s="1783"/>
      <c r="KNY81" s="1778"/>
      <c r="KNZ81" s="1778"/>
      <c r="KOA81" s="1779"/>
      <c r="KOB81" s="1780"/>
      <c r="KOC81" s="1780"/>
      <c r="KOD81" s="1781"/>
      <c r="KOE81" s="1782"/>
      <c r="KOF81" s="1783"/>
      <c r="KOG81" s="1778"/>
      <c r="KOH81" s="1778"/>
      <c r="KOI81" s="1779"/>
      <c r="KOJ81" s="1780"/>
      <c r="KOK81" s="1780"/>
      <c r="KOL81" s="1781"/>
      <c r="KOM81" s="1782"/>
      <c r="KON81" s="1783"/>
      <c r="KOO81" s="1778"/>
      <c r="KOP81" s="1778"/>
      <c r="KOQ81" s="1779"/>
      <c r="KOR81" s="1780"/>
      <c r="KOS81" s="1780"/>
      <c r="KOT81" s="1781"/>
      <c r="KOU81" s="1782"/>
      <c r="KOV81" s="1783"/>
      <c r="KOW81" s="1778"/>
      <c r="KOX81" s="1778"/>
      <c r="KOY81" s="1779"/>
      <c r="KOZ81" s="1780"/>
      <c r="KPA81" s="1780"/>
      <c r="KPB81" s="1781"/>
      <c r="KPC81" s="1782"/>
      <c r="KPD81" s="1783"/>
      <c r="KPE81" s="1778"/>
      <c r="KPF81" s="1778"/>
      <c r="KPG81" s="1779"/>
      <c r="KPH81" s="1780"/>
      <c r="KPI81" s="1780"/>
      <c r="KPJ81" s="1781"/>
      <c r="KPK81" s="1782"/>
      <c r="KPL81" s="1783"/>
      <c r="KPM81" s="1778"/>
      <c r="KPN81" s="1778"/>
      <c r="KPO81" s="1779"/>
      <c r="KPP81" s="1780"/>
      <c r="KPQ81" s="1780"/>
      <c r="KPR81" s="1781"/>
      <c r="KPS81" s="1782"/>
      <c r="KPT81" s="1783"/>
      <c r="KPU81" s="1778"/>
      <c r="KPV81" s="1778"/>
      <c r="KPW81" s="1779"/>
      <c r="KPX81" s="1780"/>
      <c r="KPY81" s="1780"/>
      <c r="KPZ81" s="1781"/>
      <c r="KQA81" s="1782"/>
      <c r="KQB81" s="1783"/>
      <c r="KQC81" s="1778"/>
      <c r="KQD81" s="1778"/>
      <c r="KQE81" s="1779"/>
      <c r="KQF81" s="1780"/>
      <c r="KQG81" s="1780"/>
      <c r="KQH81" s="1781"/>
      <c r="KQI81" s="1782"/>
      <c r="KQJ81" s="1783"/>
      <c r="KQK81" s="1778"/>
      <c r="KQL81" s="1778"/>
      <c r="KQM81" s="1779"/>
      <c r="KQN81" s="1780"/>
      <c r="KQO81" s="1780"/>
      <c r="KQP81" s="1781"/>
      <c r="KQQ81" s="1782"/>
      <c r="KQR81" s="1783"/>
      <c r="KQS81" s="1778"/>
      <c r="KQT81" s="1778"/>
      <c r="KQU81" s="1779"/>
      <c r="KQV81" s="1780"/>
      <c r="KQW81" s="1780"/>
      <c r="KQX81" s="1781"/>
      <c r="KQY81" s="1782"/>
      <c r="KQZ81" s="1783"/>
      <c r="KRA81" s="1778"/>
      <c r="KRB81" s="1778"/>
      <c r="KRC81" s="1779"/>
      <c r="KRD81" s="1780"/>
      <c r="KRE81" s="1780"/>
      <c r="KRF81" s="1781"/>
      <c r="KRG81" s="1782"/>
      <c r="KRH81" s="1783"/>
      <c r="KRI81" s="1778"/>
      <c r="KRJ81" s="1778"/>
      <c r="KRK81" s="1779"/>
      <c r="KRL81" s="1780"/>
      <c r="KRM81" s="1780"/>
      <c r="KRN81" s="1781"/>
      <c r="KRO81" s="1782"/>
      <c r="KRP81" s="1783"/>
      <c r="KRQ81" s="1778"/>
      <c r="KRR81" s="1778"/>
      <c r="KRS81" s="1779"/>
      <c r="KRT81" s="1780"/>
      <c r="KRU81" s="1780"/>
      <c r="KRV81" s="1781"/>
      <c r="KRW81" s="1782"/>
      <c r="KRX81" s="1783"/>
      <c r="KRY81" s="1778"/>
      <c r="KRZ81" s="1778"/>
      <c r="KSA81" s="1779"/>
      <c r="KSB81" s="1780"/>
      <c r="KSC81" s="1780"/>
      <c r="KSD81" s="1781"/>
      <c r="KSE81" s="1782"/>
      <c r="KSF81" s="1783"/>
      <c r="KSG81" s="1778"/>
      <c r="KSH81" s="1778"/>
      <c r="KSI81" s="1779"/>
      <c r="KSJ81" s="1780"/>
      <c r="KSK81" s="1780"/>
      <c r="KSL81" s="1781"/>
      <c r="KSM81" s="1782"/>
      <c r="KSN81" s="1783"/>
      <c r="KSO81" s="1778"/>
      <c r="KSP81" s="1778"/>
      <c r="KSQ81" s="1779"/>
      <c r="KSR81" s="1780"/>
      <c r="KSS81" s="1780"/>
      <c r="KST81" s="1781"/>
      <c r="KSU81" s="1782"/>
      <c r="KSV81" s="1783"/>
      <c r="KSW81" s="1778"/>
      <c r="KSX81" s="1778"/>
      <c r="KSY81" s="1779"/>
      <c r="KSZ81" s="1780"/>
      <c r="KTA81" s="1780"/>
      <c r="KTB81" s="1781"/>
      <c r="KTC81" s="1782"/>
      <c r="KTD81" s="1783"/>
      <c r="KTE81" s="1778"/>
      <c r="KTF81" s="1778"/>
      <c r="KTG81" s="1779"/>
      <c r="KTH81" s="1780"/>
      <c r="KTI81" s="1780"/>
      <c r="KTJ81" s="1781"/>
      <c r="KTK81" s="1782"/>
      <c r="KTL81" s="1783"/>
      <c r="KTM81" s="1778"/>
      <c r="KTN81" s="1778"/>
      <c r="KTO81" s="1779"/>
      <c r="KTP81" s="1780"/>
      <c r="KTQ81" s="1780"/>
      <c r="KTR81" s="1781"/>
      <c r="KTS81" s="1782"/>
      <c r="KTT81" s="1783"/>
      <c r="KTU81" s="1778"/>
      <c r="KTV81" s="1778"/>
      <c r="KTW81" s="1779"/>
      <c r="KTX81" s="1780"/>
      <c r="KTY81" s="1780"/>
      <c r="KTZ81" s="1781"/>
      <c r="KUA81" s="1782"/>
      <c r="KUB81" s="1783"/>
      <c r="KUC81" s="1778"/>
      <c r="KUD81" s="1778"/>
      <c r="KUE81" s="1779"/>
      <c r="KUF81" s="1780"/>
      <c r="KUG81" s="1780"/>
      <c r="KUH81" s="1781"/>
      <c r="KUI81" s="1782"/>
      <c r="KUJ81" s="1783"/>
      <c r="KUK81" s="1778"/>
      <c r="KUL81" s="1778"/>
      <c r="KUM81" s="1779"/>
      <c r="KUN81" s="1780"/>
      <c r="KUO81" s="1780"/>
      <c r="KUP81" s="1781"/>
      <c r="KUQ81" s="1782"/>
      <c r="KUR81" s="1783"/>
      <c r="KUS81" s="1778"/>
      <c r="KUT81" s="1778"/>
      <c r="KUU81" s="1779"/>
      <c r="KUV81" s="1780"/>
      <c r="KUW81" s="1780"/>
      <c r="KUX81" s="1781"/>
      <c r="KUY81" s="1782"/>
      <c r="KUZ81" s="1783"/>
      <c r="KVA81" s="1778"/>
      <c r="KVB81" s="1778"/>
      <c r="KVC81" s="1779"/>
      <c r="KVD81" s="1780"/>
      <c r="KVE81" s="1780"/>
      <c r="KVF81" s="1781"/>
      <c r="KVG81" s="1782"/>
      <c r="KVH81" s="1783"/>
      <c r="KVI81" s="1778"/>
      <c r="KVJ81" s="1778"/>
      <c r="KVK81" s="1779"/>
      <c r="KVL81" s="1780"/>
      <c r="KVM81" s="1780"/>
      <c r="KVN81" s="1781"/>
      <c r="KVO81" s="1782"/>
      <c r="KVP81" s="1783"/>
      <c r="KVQ81" s="1778"/>
      <c r="KVR81" s="1778"/>
      <c r="KVS81" s="1779"/>
      <c r="KVT81" s="1780"/>
      <c r="KVU81" s="1780"/>
      <c r="KVV81" s="1781"/>
      <c r="KVW81" s="1782"/>
      <c r="KVX81" s="1783"/>
      <c r="KVY81" s="1778"/>
      <c r="KVZ81" s="1778"/>
      <c r="KWA81" s="1779"/>
      <c r="KWB81" s="1780"/>
      <c r="KWC81" s="1780"/>
      <c r="KWD81" s="1781"/>
      <c r="KWE81" s="1782"/>
      <c r="KWF81" s="1783"/>
      <c r="KWG81" s="1778"/>
      <c r="KWH81" s="1778"/>
      <c r="KWI81" s="1779"/>
      <c r="KWJ81" s="1780"/>
      <c r="KWK81" s="1780"/>
      <c r="KWL81" s="1781"/>
      <c r="KWM81" s="1782"/>
      <c r="KWN81" s="1783"/>
      <c r="KWO81" s="1778"/>
      <c r="KWP81" s="1778"/>
      <c r="KWQ81" s="1779"/>
      <c r="KWR81" s="1780"/>
      <c r="KWS81" s="1780"/>
      <c r="KWT81" s="1781"/>
      <c r="KWU81" s="1782"/>
      <c r="KWV81" s="1783"/>
      <c r="KWW81" s="1778"/>
      <c r="KWX81" s="1778"/>
      <c r="KWY81" s="1779"/>
      <c r="KWZ81" s="1780"/>
      <c r="KXA81" s="1780"/>
      <c r="KXB81" s="1781"/>
      <c r="KXC81" s="1782"/>
      <c r="KXD81" s="1783"/>
      <c r="KXE81" s="1778"/>
      <c r="KXF81" s="1778"/>
      <c r="KXG81" s="1779"/>
      <c r="KXH81" s="1780"/>
      <c r="KXI81" s="1780"/>
      <c r="KXJ81" s="1781"/>
      <c r="KXK81" s="1782"/>
      <c r="KXL81" s="1783"/>
      <c r="KXM81" s="1778"/>
      <c r="KXN81" s="1778"/>
      <c r="KXO81" s="1779"/>
      <c r="KXP81" s="1780"/>
      <c r="KXQ81" s="1780"/>
      <c r="KXR81" s="1781"/>
      <c r="KXS81" s="1782"/>
      <c r="KXT81" s="1783"/>
      <c r="KXU81" s="1778"/>
      <c r="KXV81" s="1778"/>
      <c r="KXW81" s="1779"/>
      <c r="KXX81" s="1780"/>
      <c r="KXY81" s="1780"/>
      <c r="KXZ81" s="1781"/>
      <c r="KYA81" s="1782"/>
      <c r="KYB81" s="1783"/>
      <c r="KYC81" s="1778"/>
      <c r="KYD81" s="1778"/>
      <c r="KYE81" s="1779"/>
      <c r="KYF81" s="1780"/>
      <c r="KYG81" s="1780"/>
      <c r="KYH81" s="1781"/>
      <c r="KYI81" s="1782"/>
      <c r="KYJ81" s="1783"/>
      <c r="KYK81" s="1778"/>
      <c r="KYL81" s="1778"/>
      <c r="KYM81" s="1779"/>
      <c r="KYN81" s="1780"/>
      <c r="KYO81" s="1780"/>
      <c r="KYP81" s="1781"/>
      <c r="KYQ81" s="1782"/>
      <c r="KYR81" s="1783"/>
      <c r="KYS81" s="1778"/>
      <c r="KYT81" s="1778"/>
      <c r="KYU81" s="1779"/>
      <c r="KYV81" s="1780"/>
      <c r="KYW81" s="1780"/>
      <c r="KYX81" s="1781"/>
      <c r="KYY81" s="1782"/>
      <c r="KYZ81" s="1783"/>
      <c r="KZA81" s="1778"/>
      <c r="KZB81" s="1778"/>
      <c r="KZC81" s="1779"/>
      <c r="KZD81" s="1780"/>
      <c r="KZE81" s="1780"/>
      <c r="KZF81" s="1781"/>
      <c r="KZG81" s="1782"/>
      <c r="KZH81" s="1783"/>
      <c r="KZI81" s="1778"/>
      <c r="KZJ81" s="1778"/>
      <c r="KZK81" s="1779"/>
      <c r="KZL81" s="1780"/>
      <c r="KZM81" s="1780"/>
      <c r="KZN81" s="1781"/>
      <c r="KZO81" s="1782"/>
      <c r="KZP81" s="1783"/>
      <c r="KZQ81" s="1778"/>
      <c r="KZR81" s="1778"/>
      <c r="KZS81" s="1779"/>
      <c r="KZT81" s="1780"/>
      <c r="KZU81" s="1780"/>
      <c r="KZV81" s="1781"/>
      <c r="KZW81" s="1782"/>
      <c r="KZX81" s="1783"/>
      <c r="KZY81" s="1778"/>
      <c r="KZZ81" s="1778"/>
      <c r="LAA81" s="1779"/>
      <c r="LAB81" s="1780"/>
      <c r="LAC81" s="1780"/>
      <c r="LAD81" s="1781"/>
      <c r="LAE81" s="1782"/>
      <c r="LAF81" s="1783"/>
      <c r="LAG81" s="1778"/>
      <c r="LAH81" s="1778"/>
      <c r="LAI81" s="1779"/>
      <c r="LAJ81" s="1780"/>
      <c r="LAK81" s="1780"/>
      <c r="LAL81" s="1781"/>
      <c r="LAM81" s="1782"/>
      <c r="LAN81" s="1783"/>
      <c r="LAO81" s="1778"/>
      <c r="LAP81" s="1778"/>
      <c r="LAQ81" s="1779"/>
      <c r="LAR81" s="1780"/>
      <c r="LAS81" s="1780"/>
      <c r="LAT81" s="1781"/>
      <c r="LAU81" s="1782"/>
      <c r="LAV81" s="1783"/>
      <c r="LAW81" s="1778"/>
      <c r="LAX81" s="1778"/>
      <c r="LAY81" s="1779"/>
      <c r="LAZ81" s="1780"/>
      <c r="LBA81" s="1780"/>
      <c r="LBB81" s="1781"/>
      <c r="LBC81" s="1782"/>
      <c r="LBD81" s="1783"/>
      <c r="LBE81" s="1778"/>
      <c r="LBF81" s="1778"/>
      <c r="LBG81" s="1779"/>
      <c r="LBH81" s="1780"/>
      <c r="LBI81" s="1780"/>
      <c r="LBJ81" s="1781"/>
      <c r="LBK81" s="1782"/>
      <c r="LBL81" s="1783"/>
      <c r="LBM81" s="1778"/>
      <c r="LBN81" s="1778"/>
      <c r="LBO81" s="1779"/>
      <c r="LBP81" s="1780"/>
      <c r="LBQ81" s="1780"/>
      <c r="LBR81" s="1781"/>
      <c r="LBS81" s="1782"/>
      <c r="LBT81" s="1783"/>
      <c r="LBU81" s="1778"/>
      <c r="LBV81" s="1778"/>
      <c r="LBW81" s="1779"/>
      <c r="LBX81" s="1780"/>
      <c r="LBY81" s="1780"/>
      <c r="LBZ81" s="1781"/>
      <c r="LCA81" s="1782"/>
      <c r="LCB81" s="1783"/>
      <c r="LCC81" s="1778"/>
      <c r="LCD81" s="1778"/>
      <c r="LCE81" s="1779"/>
      <c r="LCF81" s="1780"/>
      <c r="LCG81" s="1780"/>
      <c r="LCH81" s="1781"/>
      <c r="LCI81" s="1782"/>
      <c r="LCJ81" s="1783"/>
      <c r="LCK81" s="1778"/>
      <c r="LCL81" s="1778"/>
      <c r="LCM81" s="1779"/>
      <c r="LCN81" s="1780"/>
      <c r="LCO81" s="1780"/>
      <c r="LCP81" s="1781"/>
      <c r="LCQ81" s="1782"/>
      <c r="LCR81" s="1783"/>
      <c r="LCS81" s="1778"/>
      <c r="LCT81" s="1778"/>
      <c r="LCU81" s="1779"/>
      <c r="LCV81" s="1780"/>
      <c r="LCW81" s="1780"/>
      <c r="LCX81" s="1781"/>
      <c r="LCY81" s="1782"/>
      <c r="LCZ81" s="1783"/>
      <c r="LDA81" s="1778"/>
      <c r="LDB81" s="1778"/>
      <c r="LDC81" s="1779"/>
      <c r="LDD81" s="1780"/>
      <c r="LDE81" s="1780"/>
      <c r="LDF81" s="1781"/>
      <c r="LDG81" s="1782"/>
      <c r="LDH81" s="1783"/>
      <c r="LDI81" s="1778"/>
      <c r="LDJ81" s="1778"/>
      <c r="LDK81" s="1779"/>
      <c r="LDL81" s="1780"/>
      <c r="LDM81" s="1780"/>
      <c r="LDN81" s="1781"/>
      <c r="LDO81" s="1782"/>
      <c r="LDP81" s="1783"/>
      <c r="LDQ81" s="1778"/>
      <c r="LDR81" s="1778"/>
      <c r="LDS81" s="1779"/>
      <c r="LDT81" s="1780"/>
      <c r="LDU81" s="1780"/>
      <c r="LDV81" s="1781"/>
      <c r="LDW81" s="1782"/>
      <c r="LDX81" s="1783"/>
      <c r="LDY81" s="1778"/>
      <c r="LDZ81" s="1778"/>
      <c r="LEA81" s="1779"/>
      <c r="LEB81" s="1780"/>
      <c r="LEC81" s="1780"/>
      <c r="LED81" s="1781"/>
      <c r="LEE81" s="1782"/>
      <c r="LEF81" s="1783"/>
      <c r="LEG81" s="1778"/>
      <c r="LEH81" s="1778"/>
      <c r="LEI81" s="1779"/>
      <c r="LEJ81" s="1780"/>
      <c r="LEK81" s="1780"/>
      <c r="LEL81" s="1781"/>
      <c r="LEM81" s="1782"/>
      <c r="LEN81" s="1783"/>
      <c r="LEO81" s="1778"/>
      <c r="LEP81" s="1778"/>
      <c r="LEQ81" s="1779"/>
      <c r="LER81" s="1780"/>
      <c r="LES81" s="1780"/>
      <c r="LET81" s="1781"/>
      <c r="LEU81" s="1782"/>
      <c r="LEV81" s="1783"/>
      <c r="LEW81" s="1778"/>
      <c r="LEX81" s="1778"/>
      <c r="LEY81" s="1779"/>
      <c r="LEZ81" s="1780"/>
      <c r="LFA81" s="1780"/>
      <c r="LFB81" s="1781"/>
      <c r="LFC81" s="1782"/>
      <c r="LFD81" s="1783"/>
      <c r="LFE81" s="1778"/>
      <c r="LFF81" s="1778"/>
      <c r="LFG81" s="1779"/>
      <c r="LFH81" s="1780"/>
      <c r="LFI81" s="1780"/>
      <c r="LFJ81" s="1781"/>
      <c r="LFK81" s="1782"/>
      <c r="LFL81" s="1783"/>
      <c r="LFM81" s="1778"/>
      <c r="LFN81" s="1778"/>
      <c r="LFO81" s="1779"/>
      <c r="LFP81" s="1780"/>
      <c r="LFQ81" s="1780"/>
      <c r="LFR81" s="1781"/>
      <c r="LFS81" s="1782"/>
      <c r="LFT81" s="1783"/>
      <c r="LFU81" s="1778"/>
      <c r="LFV81" s="1778"/>
      <c r="LFW81" s="1779"/>
      <c r="LFX81" s="1780"/>
      <c r="LFY81" s="1780"/>
      <c r="LFZ81" s="1781"/>
      <c r="LGA81" s="1782"/>
      <c r="LGB81" s="1783"/>
      <c r="LGC81" s="1778"/>
      <c r="LGD81" s="1778"/>
      <c r="LGE81" s="1779"/>
      <c r="LGF81" s="1780"/>
      <c r="LGG81" s="1780"/>
      <c r="LGH81" s="1781"/>
      <c r="LGI81" s="1782"/>
      <c r="LGJ81" s="1783"/>
      <c r="LGK81" s="1778"/>
      <c r="LGL81" s="1778"/>
      <c r="LGM81" s="1779"/>
      <c r="LGN81" s="1780"/>
      <c r="LGO81" s="1780"/>
      <c r="LGP81" s="1781"/>
      <c r="LGQ81" s="1782"/>
      <c r="LGR81" s="1783"/>
      <c r="LGS81" s="1778"/>
      <c r="LGT81" s="1778"/>
      <c r="LGU81" s="1779"/>
      <c r="LGV81" s="1780"/>
      <c r="LGW81" s="1780"/>
      <c r="LGX81" s="1781"/>
      <c r="LGY81" s="1782"/>
      <c r="LGZ81" s="1783"/>
      <c r="LHA81" s="1778"/>
      <c r="LHB81" s="1778"/>
      <c r="LHC81" s="1779"/>
      <c r="LHD81" s="1780"/>
      <c r="LHE81" s="1780"/>
      <c r="LHF81" s="1781"/>
      <c r="LHG81" s="1782"/>
      <c r="LHH81" s="1783"/>
      <c r="LHI81" s="1778"/>
      <c r="LHJ81" s="1778"/>
      <c r="LHK81" s="1779"/>
      <c r="LHL81" s="1780"/>
      <c r="LHM81" s="1780"/>
      <c r="LHN81" s="1781"/>
      <c r="LHO81" s="1782"/>
      <c r="LHP81" s="1783"/>
      <c r="LHQ81" s="1778"/>
      <c r="LHR81" s="1778"/>
      <c r="LHS81" s="1779"/>
      <c r="LHT81" s="1780"/>
      <c r="LHU81" s="1780"/>
      <c r="LHV81" s="1781"/>
      <c r="LHW81" s="1782"/>
      <c r="LHX81" s="1783"/>
      <c r="LHY81" s="1778"/>
      <c r="LHZ81" s="1778"/>
      <c r="LIA81" s="1779"/>
      <c r="LIB81" s="1780"/>
      <c r="LIC81" s="1780"/>
      <c r="LID81" s="1781"/>
      <c r="LIE81" s="1782"/>
      <c r="LIF81" s="1783"/>
      <c r="LIG81" s="1778"/>
      <c r="LIH81" s="1778"/>
      <c r="LII81" s="1779"/>
      <c r="LIJ81" s="1780"/>
      <c r="LIK81" s="1780"/>
      <c r="LIL81" s="1781"/>
      <c r="LIM81" s="1782"/>
      <c r="LIN81" s="1783"/>
      <c r="LIO81" s="1778"/>
      <c r="LIP81" s="1778"/>
      <c r="LIQ81" s="1779"/>
      <c r="LIR81" s="1780"/>
      <c r="LIS81" s="1780"/>
      <c r="LIT81" s="1781"/>
      <c r="LIU81" s="1782"/>
      <c r="LIV81" s="1783"/>
      <c r="LIW81" s="1778"/>
      <c r="LIX81" s="1778"/>
      <c r="LIY81" s="1779"/>
      <c r="LIZ81" s="1780"/>
      <c r="LJA81" s="1780"/>
      <c r="LJB81" s="1781"/>
      <c r="LJC81" s="1782"/>
      <c r="LJD81" s="1783"/>
      <c r="LJE81" s="1778"/>
      <c r="LJF81" s="1778"/>
      <c r="LJG81" s="1779"/>
      <c r="LJH81" s="1780"/>
      <c r="LJI81" s="1780"/>
      <c r="LJJ81" s="1781"/>
      <c r="LJK81" s="1782"/>
      <c r="LJL81" s="1783"/>
      <c r="LJM81" s="1778"/>
      <c r="LJN81" s="1778"/>
      <c r="LJO81" s="1779"/>
      <c r="LJP81" s="1780"/>
      <c r="LJQ81" s="1780"/>
      <c r="LJR81" s="1781"/>
      <c r="LJS81" s="1782"/>
      <c r="LJT81" s="1783"/>
      <c r="LJU81" s="1778"/>
      <c r="LJV81" s="1778"/>
      <c r="LJW81" s="1779"/>
      <c r="LJX81" s="1780"/>
      <c r="LJY81" s="1780"/>
      <c r="LJZ81" s="1781"/>
      <c r="LKA81" s="1782"/>
      <c r="LKB81" s="1783"/>
      <c r="LKC81" s="1778"/>
      <c r="LKD81" s="1778"/>
      <c r="LKE81" s="1779"/>
      <c r="LKF81" s="1780"/>
      <c r="LKG81" s="1780"/>
      <c r="LKH81" s="1781"/>
      <c r="LKI81" s="1782"/>
      <c r="LKJ81" s="1783"/>
      <c r="LKK81" s="1778"/>
      <c r="LKL81" s="1778"/>
      <c r="LKM81" s="1779"/>
      <c r="LKN81" s="1780"/>
      <c r="LKO81" s="1780"/>
      <c r="LKP81" s="1781"/>
      <c r="LKQ81" s="1782"/>
      <c r="LKR81" s="1783"/>
      <c r="LKS81" s="1778"/>
      <c r="LKT81" s="1778"/>
      <c r="LKU81" s="1779"/>
      <c r="LKV81" s="1780"/>
      <c r="LKW81" s="1780"/>
      <c r="LKX81" s="1781"/>
      <c r="LKY81" s="1782"/>
      <c r="LKZ81" s="1783"/>
      <c r="LLA81" s="1778"/>
      <c r="LLB81" s="1778"/>
      <c r="LLC81" s="1779"/>
      <c r="LLD81" s="1780"/>
      <c r="LLE81" s="1780"/>
      <c r="LLF81" s="1781"/>
      <c r="LLG81" s="1782"/>
      <c r="LLH81" s="1783"/>
      <c r="LLI81" s="1778"/>
      <c r="LLJ81" s="1778"/>
      <c r="LLK81" s="1779"/>
      <c r="LLL81" s="1780"/>
      <c r="LLM81" s="1780"/>
      <c r="LLN81" s="1781"/>
      <c r="LLO81" s="1782"/>
      <c r="LLP81" s="1783"/>
      <c r="LLQ81" s="1778"/>
      <c r="LLR81" s="1778"/>
      <c r="LLS81" s="1779"/>
      <c r="LLT81" s="1780"/>
      <c r="LLU81" s="1780"/>
      <c r="LLV81" s="1781"/>
      <c r="LLW81" s="1782"/>
      <c r="LLX81" s="1783"/>
      <c r="LLY81" s="1778"/>
      <c r="LLZ81" s="1778"/>
      <c r="LMA81" s="1779"/>
      <c r="LMB81" s="1780"/>
      <c r="LMC81" s="1780"/>
      <c r="LMD81" s="1781"/>
      <c r="LME81" s="1782"/>
      <c r="LMF81" s="1783"/>
      <c r="LMG81" s="1778"/>
      <c r="LMH81" s="1778"/>
      <c r="LMI81" s="1779"/>
      <c r="LMJ81" s="1780"/>
      <c r="LMK81" s="1780"/>
      <c r="LML81" s="1781"/>
      <c r="LMM81" s="1782"/>
      <c r="LMN81" s="1783"/>
      <c r="LMO81" s="1778"/>
      <c r="LMP81" s="1778"/>
      <c r="LMQ81" s="1779"/>
      <c r="LMR81" s="1780"/>
      <c r="LMS81" s="1780"/>
      <c r="LMT81" s="1781"/>
      <c r="LMU81" s="1782"/>
      <c r="LMV81" s="1783"/>
      <c r="LMW81" s="1778"/>
      <c r="LMX81" s="1778"/>
      <c r="LMY81" s="1779"/>
      <c r="LMZ81" s="1780"/>
      <c r="LNA81" s="1780"/>
      <c r="LNB81" s="1781"/>
      <c r="LNC81" s="1782"/>
      <c r="LND81" s="1783"/>
      <c r="LNE81" s="1778"/>
      <c r="LNF81" s="1778"/>
      <c r="LNG81" s="1779"/>
      <c r="LNH81" s="1780"/>
      <c r="LNI81" s="1780"/>
      <c r="LNJ81" s="1781"/>
      <c r="LNK81" s="1782"/>
      <c r="LNL81" s="1783"/>
      <c r="LNM81" s="1778"/>
      <c r="LNN81" s="1778"/>
      <c r="LNO81" s="1779"/>
      <c r="LNP81" s="1780"/>
      <c r="LNQ81" s="1780"/>
      <c r="LNR81" s="1781"/>
      <c r="LNS81" s="1782"/>
      <c r="LNT81" s="1783"/>
      <c r="LNU81" s="1778"/>
      <c r="LNV81" s="1778"/>
      <c r="LNW81" s="1779"/>
      <c r="LNX81" s="1780"/>
      <c r="LNY81" s="1780"/>
      <c r="LNZ81" s="1781"/>
      <c r="LOA81" s="1782"/>
      <c r="LOB81" s="1783"/>
      <c r="LOC81" s="1778"/>
      <c r="LOD81" s="1778"/>
      <c r="LOE81" s="1779"/>
      <c r="LOF81" s="1780"/>
      <c r="LOG81" s="1780"/>
      <c r="LOH81" s="1781"/>
      <c r="LOI81" s="1782"/>
      <c r="LOJ81" s="1783"/>
      <c r="LOK81" s="1778"/>
      <c r="LOL81" s="1778"/>
      <c r="LOM81" s="1779"/>
      <c r="LON81" s="1780"/>
      <c r="LOO81" s="1780"/>
      <c r="LOP81" s="1781"/>
      <c r="LOQ81" s="1782"/>
      <c r="LOR81" s="1783"/>
      <c r="LOS81" s="1778"/>
      <c r="LOT81" s="1778"/>
      <c r="LOU81" s="1779"/>
      <c r="LOV81" s="1780"/>
      <c r="LOW81" s="1780"/>
      <c r="LOX81" s="1781"/>
      <c r="LOY81" s="1782"/>
      <c r="LOZ81" s="1783"/>
      <c r="LPA81" s="1778"/>
      <c r="LPB81" s="1778"/>
      <c r="LPC81" s="1779"/>
      <c r="LPD81" s="1780"/>
      <c r="LPE81" s="1780"/>
      <c r="LPF81" s="1781"/>
      <c r="LPG81" s="1782"/>
      <c r="LPH81" s="1783"/>
      <c r="LPI81" s="1778"/>
      <c r="LPJ81" s="1778"/>
      <c r="LPK81" s="1779"/>
      <c r="LPL81" s="1780"/>
      <c r="LPM81" s="1780"/>
      <c r="LPN81" s="1781"/>
      <c r="LPO81" s="1782"/>
      <c r="LPP81" s="1783"/>
      <c r="LPQ81" s="1778"/>
      <c r="LPR81" s="1778"/>
      <c r="LPS81" s="1779"/>
      <c r="LPT81" s="1780"/>
      <c r="LPU81" s="1780"/>
      <c r="LPV81" s="1781"/>
      <c r="LPW81" s="1782"/>
      <c r="LPX81" s="1783"/>
      <c r="LPY81" s="1778"/>
      <c r="LPZ81" s="1778"/>
      <c r="LQA81" s="1779"/>
      <c r="LQB81" s="1780"/>
      <c r="LQC81" s="1780"/>
      <c r="LQD81" s="1781"/>
      <c r="LQE81" s="1782"/>
      <c r="LQF81" s="1783"/>
      <c r="LQG81" s="1778"/>
      <c r="LQH81" s="1778"/>
      <c r="LQI81" s="1779"/>
      <c r="LQJ81" s="1780"/>
      <c r="LQK81" s="1780"/>
      <c r="LQL81" s="1781"/>
      <c r="LQM81" s="1782"/>
      <c r="LQN81" s="1783"/>
      <c r="LQO81" s="1778"/>
      <c r="LQP81" s="1778"/>
      <c r="LQQ81" s="1779"/>
      <c r="LQR81" s="1780"/>
      <c r="LQS81" s="1780"/>
      <c r="LQT81" s="1781"/>
      <c r="LQU81" s="1782"/>
      <c r="LQV81" s="1783"/>
      <c r="LQW81" s="1778"/>
      <c r="LQX81" s="1778"/>
      <c r="LQY81" s="1779"/>
      <c r="LQZ81" s="1780"/>
      <c r="LRA81" s="1780"/>
      <c r="LRB81" s="1781"/>
      <c r="LRC81" s="1782"/>
      <c r="LRD81" s="1783"/>
      <c r="LRE81" s="1778"/>
      <c r="LRF81" s="1778"/>
      <c r="LRG81" s="1779"/>
      <c r="LRH81" s="1780"/>
      <c r="LRI81" s="1780"/>
      <c r="LRJ81" s="1781"/>
      <c r="LRK81" s="1782"/>
      <c r="LRL81" s="1783"/>
      <c r="LRM81" s="1778"/>
      <c r="LRN81" s="1778"/>
      <c r="LRO81" s="1779"/>
      <c r="LRP81" s="1780"/>
      <c r="LRQ81" s="1780"/>
      <c r="LRR81" s="1781"/>
      <c r="LRS81" s="1782"/>
      <c r="LRT81" s="1783"/>
      <c r="LRU81" s="1778"/>
      <c r="LRV81" s="1778"/>
      <c r="LRW81" s="1779"/>
      <c r="LRX81" s="1780"/>
      <c r="LRY81" s="1780"/>
      <c r="LRZ81" s="1781"/>
      <c r="LSA81" s="1782"/>
      <c r="LSB81" s="1783"/>
      <c r="LSC81" s="1778"/>
      <c r="LSD81" s="1778"/>
      <c r="LSE81" s="1779"/>
      <c r="LSF81" s="1780"/>
      <c r="LSG81" s="1780"/>
      <c r="LSH81" s="1781"/>
      <c r="LSI81" s="1782"/>
      <c r="LSJ81" s="1783"/>
      <c r="LSK81" s="1778"/>
      <c r="LSL81" s="1778"/>
      <c r="LSM81" s="1779"/>
      <c r="LSN81" s="1780"/>
      <c r="LSO81" s="1780"/>
      <c r="LSP81" s="1781"/>
      <c r="LSQ81" s="1782"/>
      <c r="LSR81" s="1783"/>
      <c r="LSS81" s="1778"/>
      <c r="LST81" s="1778"/>
      <c r="LSU81" s="1779"/>
      <c r="LSV81" s="1780"/>
      <c r="LSW81" s="1780"/>
      <c r="LSX81" s="1781"/>
      <c r="LSY81" s="1782"/>
      <c r="LSZ81" s="1783"/>
      <c r="LTA81" s="1778"/>
      <c r="LTB81" s="1778"/>
      <c r="LTC81" s="1779"/>
      <c r="LTD81" s="1780"/>
      <c r="LTE81" s="1780"/>
      <c r="LTF81" s="1781"/>
      <c r="LTG81" s="1782"/>
      <c r="LTH81" s="1783"/>
      <c r="LTI81" s="1778"/>
      <c r="LTJ81" s="1778"/>
      <c r="LTK81" s="1779"/>
      <c r="LTL81" s="1780"/>
      <c r="LTM81" s="1780"/>
      <c r="LTN81" s="1781"/>
      <c r="LTO81" s="1782"/>
      <c r="LTP81" s="1783"/>
      <c r="LTQ81" s="1778"/>
      <c r="LTR81" s="1778"/>
      <c r="LTS81" s="1779"/>
      <c r="LTT81" s="1780"/>
      <c r="LTU81" s="1780"/>
      <c r="LTV81" s="1781"/>
      <c r="LTW81" s="1782"/>
      <c r="LTX81" s="1783"/>
      <c r="LTY81" s="1778"/>
      <c r="LTZ81" s="1778"/>
      <c r="LUA81" s="1779"/>
      <c r="LUB81" s="1780"/>
      <c r="LUC81" s="1780"/>
      <c r="LUD81" s="1781"/>
      <c r="LUE81" s="1782"/>
      <c r="LUF81" s="1783"/>
      <c r="LUG81" s="1778"/>
      <c r="LUH81" s="1778"/>
      <c r="LUI81" s="1779"/>
      <c r="LUJ81" s="1780"/>
      <c r="LUK81" s="1780"/>
      <c r="LUL81" s="1781"/>
      <c r="LUM81" s="1782"/>
      <c r="LUN81" s="1783"/>
      <c r="LUO81" s="1778"/>
      <c r="LUP81" s="1778"/>
      <c r="LUQ81" s="1779"/>
      <c r="LUR81" s="1780"/>
      <c r="LUS81" s="1780"/>
      <c r="LUT81" s="1781"/>
      <c r="LUU81" s="1782"/>
      <c r="LUV81" s="1783"/>
      <c r="LUW81" s="1778"/>
      <c r="LUX81" s="1778"/>
      <c r="LUY81" s="1779"/>
      <c r="LUZ81" s="1780"/>
      <c r="LVA81" s="1780"/>
      <c r="LVB81" s="1781"/>
      <c r="LVC81" s="1782"/>
      <c r="LVD81" s="1783"/>
      <c r="LVE81" s="1778"/>
      <c r="LVF81" s="1778"/>
      <c r="LVG81" s="1779"/>
      <c r="LVH81" s="1780"/>
      <c r="LVI81" s="1780"/>
      <c r="LVJ81" s="1781"/>
      <c r="LVK81" s="1782"/>
      <c r="LVL81" s="1783"/>
      <c r="LVM81" s="1778"/>
      <c r="LVN81" s="1778"/>
      <c r="LVO81" s="1779"/>
      <c r="LVP81" s="1780"/>
      <c r="LVQ81" s="1780"/>
      <c r="LVR81" s="1781"/>
      <c r="LVS81" s="1782"/>
      <c r="LVT81" s="1783"/>
      <c r="LVU81" s="1778"/>
      <c r="LVV81" s="1778"/>
      <c r="LVW81" s="1779"/>
      <c r="LVX81" s="1780"/>
      <c r="LVY81" s="1780"/>
      <c r="LVZ81" s="1781"/>
      <c r="LWA81" s="1782"/>
      <c r="LWB81" s="1783"/>
      <c r="LWC81" s="1778"/>
      <c r="LWD81" s="1778"/>
      <c r="LWE81" s="1779"/>
      <c r="LWF81" s="1780"/>
      <c r="LWG81" s="1780"/>
      <c r="LWH81" s="1781"/>
      <c r="LWI81" s="1782"/>
      <c r="LWJ81" s="1783"/>
      <c r="LWK81" s="1778"/>
      <c r="LWL81" s="1778"/>
      <c r="LWM81" s="1779"/>
      <c r="LWN81" s="1780"/>
      <c r="LWO81" s="1780"/>
      <c r="LWP81" s="1781"/>
      <c r="LWQ81" s="1782"/>
      <c r="LWR81" s="1783"/>
      <c r="LWS81" s="1778"/>
      <c r="LWT81" s="1778"/>
      <c r="LWU81" s="1779"/>
      <c r="LWV81" s="1780"/>
      <c r="LWW81" s="1780"/>
      <c r="LWX81" s="1781"/>
      <c r="LWY81" s="1782"/>
      <c r="LWZ81" s="1783"/>
      <c r="LXA81" s="1778"/>
      <c r="LXB81" s="1778"/>
      <c r="LXC81" s="1779"/>
      <c r="LXD81" s="1780"/>
      <c r="LXE81" s="1780"/>
      <c r="LXF81" s="1781"/>
      <c r="LXG81" s="1782"/>
      <c r="LXH81" s="1783"/>
      <c r="LXI81" s="1778"/>
      <c r="LXJ81" s="1778"/>
      <c r="LXK81" s="1779"/>
      <c r="LXL81" s="1780"/>
      <c r="LXM81" s="1780"/>
      <c r="LXN81" s="1781"/>
      <c r="LXO81" s="1782"/>
      <c r="LXP81" s="1783"/>
      <c r="LXQ81" s="1778"/>
      <c r="LXR81" s="1778"/>
      <c r="LXS81" s="1779"/>
      <c r="LXT81" s="1780"/>
      <c r="LXU81" s="1780"/>
      <c r="LXV81" s="1781"/>
      <c r="LXW81" s="1782"/>
      <c r="LXX81" s="1783"/>
      <c r="LXY81" s="1778"/>
      <c r="LXZ81" s="1778"/>
      <c r="LYA81" s="1779"/>
      <c r="LYB81" s="1780"/>
      <c r="LYC81" s="1780"/>
      <c r="LYD81" s="1781"/>
      <c r="LYE81" s="1782"/>
      <c r="LYF81" s="1783"/>
      <c r="LYG81" s="1778"/>
      <c r="LYH81" s="1778"/>
      <c r="LYI81" s="1779"/>
      <c r="LYJ81" s="1780"/>
      <c r="LYK81" s="1780"/>
      <c r="LYL81" s="1781"/>
      <c r="LYM81" s="1782"/>
      <c r="LYN81" s="1783"/>
      <c r="LYO81" s="1778"/>
      <c r="LYP81" s="1778"/>
      <c r="LYQ81" s="1779"/>
      <c r="LYR81" s="1780"/>
      <c r="LYS81" s="1780"/>
      <c r="LYT81" s="1781"/>
      <c r="LYU81" s="1782"/>
      <c r="LYV81" s="1783"/>
      <c r="LYW81" s="1778"/>
      <c r="LYX81" s="1778"/>
      <c r="LYY81" s="1779"/>
      <c r="LYZ81" s="1780"/>
      <c r="LZA81" s="1780"/>
      <c r="LZB81" s="1781"/>
      <c r="LZC81" s="1782"/>
      <c r="LZD81" s="1783"/>
      <c r="LZE81" s="1778"/>
      <c r="LZF81" s="1778"/>
      <c r="LZG81" s="1779"/>
      <c r="LZH81" s="1780"/>
      <c r="LZI81" s="1780"/>
      <c r="LZJ81" s="1781"/>
      <c r="LZK81" s="1782"/>
      <c r="LZL81" s="1783"/>
      <c r="LZM81" s="1778"/>
      <c r="LZN81" s="1778"/>
      <c r="LZO81" s="1779"/>
      <c r="LZP81" s="1780"/>
      <c r="LZQ81" s="1780"/>
      <c r="LZR81" s="1781"/>
      <c r="LZS81" s="1782"/>
      <c r="LZT81" s="1783"/>
      <c r="LZU81" s="1778"/>
      <c r="LZV81" s="1778"/>
      <c r="LZW81" s="1779"/>
      <c r="LZX81" s="1780"/>
      <c r="LZY81" s="1780"/>
      <c r="LZZ81" s="1781"/>
      <c r="MAA81" s="1782"/>
      <c r="MAB81" s="1783"/>
      <c r="MAC81" s="1778"/>
      <c r="MAD81" s="1778"/>
      <c r="MAE81" s="1779"/>
      <c r="MAF81" s="1780"/>
      <c r="MAG81" s="1780"/>
      <c r="MAH81" s="1781"/>
      <c r="MAI81" s="1782"/>
      <c r="MAJ81" s="1783"/>
      <c r="MAK81" s="1778"/>
      <c r="MAL81" s="1778"/>
      <c r="MAM81" s="1779"/>
      <c r="MAN81" s="1780"/>
      <c r="MAO81" s="1780"/>
      <c r="MAP81" s="1781"/>
      <c r="MAQ81" s="1782"/>
      <c r="MAR81" s="1783"/>
      <c r="MAS81" s="1778"/>
      <c r="MAT81" s="1778"/>
      <c r="MAU81" s="1779"/>
      <c r="MAV81" s="1780"/>
      <c r="MAW81" s="1780"/>
      <c r="MAX81" s="1781"/>
      <c r="MAY81" s="1782"/>
      <c r="MAZ81" s="1783"/>
      <c r="MBA81" s="1778"/>
      <c r="MBB81" s="1778"/>
      <c r="MBC81" s="1779"/>
      <c r="MBD81" s="1780"/>
      <c r="MBE81" s="1780"/>
      <c r="MBF81" s="1781"/>
      <c r="MBG81" s="1782"/>
      <c r="MBH81" s="1783"/>
      <c r="MBI81" s="1778"/>
      <c r="MBJ81" s="1778"/>
      <c r="MBK81" s="1779"/>
      <c r="MBL81" s="1780"/>
      <c r="MBM81" s="1780"/>
      <c r="MBN81" s="1781"/>
      <c r="MBO81" s="1782"/>
      <c r="MBP81" s="1783"/>
      <c r="MBQ81" s="1778"/>
      <c r="MBR81" s="1778"/>
      <c r="MBS81" s="1779"/>
      <c r="MBT81" s="1780"/>
      <c r="MBU81" s="1780"/>
      <c r="MBV81" s="1781"/>
      <c r="MBW81" s="1782"/>
      <c r="MBX81" s="1783"/>
      <c r="MBY81" s="1778"/>
      <c r="MBZ81" s="1778"/>
      <c r="MCA81" s="1779"/>
      <c r="MCB81" s="1780"/>
      <c r="MCC81" s="1780"/>
      <c r="MCD81" s="1781"/>
      <c r="MCE81" s="1782"/>
      <c r="MCF81" s="1783"/>
      <c r="MCG81" s="1778"/>
      <c r="MCH81" s="1778"/>
      <c r="MCI81" s="1779"/>
      <c r="MCJ81" s="1780"/>
      <c r="MCK81" s="1780"/>
      <c r="MCL81" s="1781"/>
      <c r="MCM81" s="1782"/>
      <c r="MCN81" s="1783"/>
      <c r="MCO81" s="1778"/>
      <c r="MCP81" s="1778"/>
      <c r="MCQ81" s="1779"/>
      <c r="MCR81" s="1780"/>
      <c r="MCS81" s="1780"/>
      <c r="MCT81" s="1781"/>
      <c r="MCU81" s="1782"/>
      <c r="MCV81" s="1783"/>
      <c r="MCW81" s="1778"/>
      <c r="MCX81" s="1778"/>
      <c r="MCY81" s="1779"/>
      <c r="MCZ81" s="1780"/>
      <c r="MDA81" s="1780"/>
      <c r="MDB81" s="1781"/>
      <c r="MDC81" s="1782"/>
      <c r="MDD81" s="1783"/>
      <c r="MDE81" s="1778"/>
      <c r="MDF81" s="1778"/>
      <c r="MDG81" s="1779"/>
      <c r="MDH81" s="1780"/>
      <c r="MDI81" s="1780"/>
      <c r="MDJ81" s="1781"/>
      <c r="MDK81" s="1782"/>
      <c r="MDL81" s="1783"/>
      <c r="MDM81" s="1778"/>
      <c r="MDN81" s="1778"/>
      <c r="MDO81" s="1779"/>
      <c r="MDP81" s="1780"/>
      <c r="MDQ81" s="1780"/>
      <c r="MDR81" s="1781"/>
      <c r="MDS81" s="1782"/>
      <c r="MDT81" s="1783"/>
      <c r="MDU81" s="1778"/>
      <c r="MDV81" s="1778"/>
      <c r="MDW81" s="1779"/>
      <c r="MDX81" s="1780"/>
      <c r="MDY81" s="1780"/>
      <c r="MDZ81" s="1781"/>
      <c r="MEA81" s="1782"/>
      <c r="MEB81" s="1783"/>
      <c r="MEC81" s="1778"/>
      <c r="MED81" s="1778"/>
      <c r="MEE81" s="1779"/>
      <c r="MEF81" s="1780"/>
      <c r="MEG81" s="1780"/>
      <c r="MEH81" s="1781"/>
      <c r="MEI81" s="1782"/>
      <c r="MEJ81" s="1783"/>
      <c r="MEK81" s="1778"/>
      <c r="MEL81" s="1778"/>
      <c r="MEM81" s="1779"/>
      <c r="MEN81" s="1780"/>
      <c r="MEO81" s="1780"/>
      <c r="MEP81" s="1781"/>
      <c r="MEQ81" s="1782"/>
      <c r="MER81" s="1783"/>
      <c r="MES81" s="1778"/>
      <c r="MET81" s="1778"/>
      <c r="MEU81" s="1779"/>
      <c r="MEV81" s="1780"/>
      <c r="MEW81" s="1780"/>
      <c r="MEX81" s="1781"/>
      <c r="MEY81" s="1782"/>
      <c r="MEZ81" s="1783"/>
      <c r="MFA81" s="1778"/>
      <c r="MFB81" s="1778"/>
      <c r="MFC81" s="1779"/>
      <c r="MFD81" s="1780"/>
      <c r="MFE81" s="1780"/>
      <c r="MFF81" s="1781"/>
      <c r="MFG81" s="1782"/>
      <c r="MFH81" s="1783"/>
      <c r="MFI81" s="1778"/>
      <c r="MFJ81" s="1778"/>
      <c r="MFK81" s="1779"/>
      <c r="MFL81" s="1780"/>
      <c r="MFM81" s="1780"/>
      <c r="MFN81" s="1781"/>
      <c r="MFO81" s="1782"/>
      <c r="MFP81" s="1783"/>
      <c r="MFQ81" s="1778"/>
      <c r="MFR81" s="1778"/>
      <c r="MFS81" s="1779"/>
      <c r="MFT81" s="1780"/>
      <c r="MFU81" s="1780"/>
      <c r="MFV81" s="1781"/>
      <c r="MFW81" s="1782"/>
      <c r="MFX81" s="1783"/>
      <c r="MFY81" s="1778"/>
      <c r="MFZ81" s="1778"/>
      <c r="MGA81" s="1779"/>
      <c r="MGB81" s="1780"/>
      <c r="MGC81" s="1780"/>
      <c r="MGD81" s="1781"/>
      <c r="MGE81" s="1782"/>
      <c r="MGF81" s="1783"/>
      <c r="MGG81" s="1778"/>
      <c r="MGH81" s="1778"/>
      <c r="MGI81" s="1779"/>
      <c r="MGJ81" s="1780"/>
      <c r="MGK81" s="1780"/>
      <c r="MGL81" s="1781"/>
      <c r="MGM81" s="1782"/>
      <c r="MGN81" s="1783"/>
      <c r="MGO81" s="1778"/>
      <c r="MGP81" s="1778"/>
      <c r="MGQ81" s="1779"/>
      <c r="MGR81" s="1780"/>
      <c r="MGS81" s="1780"/>
      <c r="MGT81" s="1781"/>
      <c r="MGU81" s="1782"/>
      <c r="MGV81" s="1783"/>
      <c r="MGW81" s="1778"/>
      <c r="MGX81" s="1778"/>
      <c r="MGY81" s="1779"/>
      <c r="MGZ81" s="1780"/>
      <c r="MHA81" s="1780"/>
      <c r="MHB81" s="1781"/>
      <c r="MHC81" s="1782"/>
      <c r="MHD81" s="1783"/>
      <c r="MHE81" s="1778"/>
      <c r="MHF81" s="1778"/>
      <c r="MHG81" s="1779"/>
      <c r="MHH81" s="1780"/>
      <c r="MHI81" s="1780"/>
      <c r="MHJ81" s="1781"/>
      <c r="MHK81" s="1782"/>
      <c r="MHL81" s="1783"/>
      <c r="MHM81" s="1778"/>
      <c r="MHN81" s="1778"/>
      <c r="MHO81" s="1779"/>
      <c r="MHP81" s="1780"/>
      <c r="MHQ81" s="1780"/>
      <c r="MHR81" s="1781"/>
      <c r="MHS81" s="1782"/>
      <c r="MHT81" s="1783"/>
      <c r="MHU81" s="1778"/>
      <c r="MHV81" s="1778"/>
      <c r="MHW81" s="1779"/>
      <c r="MHX81" s="1780"/>
      <c r="MHY81" s="1780"/>
      <c r="MHZ81" s="1781"/>
      <c r="MIA81" s="1782"/>
      <c r="MIB81" s="1783"/>
      <c r="MIC81" s="1778"/>
      <c r="MID81" s="1778"/>
      <c r="MIE81" s="1779"/>
      <c r="MIF81" s="1780"/>
      <c r="MIG81" s="1780"/>
      <c r="MIH81" s="1781"/>
      <c r="MII81" s="1782"/>
      <c r="MIJ81" s="1783"/>
      <c r="MIK81" s="1778"/>
      <c r="MIL81" s="1778"/>
      <c r="MIM81" s="1779"/>
      <c r="MIN81" s="1780"/>
      <c r="MIO81" s="1780"/>
      <c r="MIP81" s="1781"/>
      <c r="MIQ81" s="1782"/>
      <c r="MIR81" s="1783"/>
      <c r="MIS81" s="1778"/>
      <c r="MIT81" s="1778"/>
      <c r="MIU81" s="1779"/>
      <c r="MIV81" s="1780"/>
      <c r="MIW81" s="1780"/>
      <c r="MIX81" s="1781"/>
      <c r="MIY81" s="1782"/>
      <c r="MIZ81" s="1783"/>
      <c r="MJA81" s="1778"/>
      <c r="MJB81" s="1778"/>
      <c r="MJC81" s="1779"/>
      <c r="MJD81" s="1780"/>
      <c r="MJE81" s="1780"/>
      <c r="MJF81" s="1781"/>
      <c r="MJG81" s="1782"/>
      <c r="MJH81" s="1783"/>
      <c r="MJI81" s="1778"/>
      <c r="MJJ81" s="1778"/>
      <c r="MJK81" s="1779"/>
      <c r="MJL81" s="1780"/>
      <c r="MJM81" s="1780"/>
      <c r="MJN81" s="1781"/>
      <c r="MJO81" s="1782"/>
      <c r="MJP81" s="1783"/>
      <c r="MJQ81" s="1778"/>
      <c r="MJR81" s="1778"/>
      <c r="MJS81" s="1779"/>
      <c r="MJT81" s="1780"/>
      <c r="MJU81" s="1780"/>
      <c r="MJV81" s="1781"/>
      <c r="MJW81" s="1782"/>
      <c r="MJX81" s="1783"/>
      <c r="MJY81" s="1778"/>
      <c r="MJZ81" s="1778"/>
      <c r="MKA81" s="1779"/>
      <c r="MKB81" s="1780"/>
      <c r="MKC81" s="1780"/>
      <c r="MKD81" s="1781"/>
      <c r="MKE81" s="1782"/>
      <c r="MKF81" s="1783"/>
      <c r="MKG81" s="1778"/>
      <c r="MKH81" s="1778"/>
      <c r="MKI81" s="1779"/>
      <c r="MKJ81" s="1780"/>
      <c r="MKK81" s="1780"/>
      <c r="MKL81" s="1781"/>
      <c r="MKM81" s="1782"/>
      <c r="MKN81" s="1783"/>
      <c r="MKO81" s="1778"/>
      <c r="MKP81" s="1778"/>
      <c r="MKQ81" s="1779"/>
      <c r="MKR81" s="1780"/>
      <c r="MKS81" s="1780"/>
      <c r="MKT81" s="1781"/>
      <c r="MKU81" s="1782"/>
      <c r="MKV81" s="1783"/>
      <c r="MKW81" s="1778"/>
      <c r="MKX81" s="1778"/>
      <c r="MKY81" s="1779"/>
      <c r="MKZ81" s="1780"/>
      <c r="MLA81" s="1780"/>
      <c r="MLB81" s="1781"/>
      <c r="MLC81" s="1782"/>
      <c r="MLD81" s="1783"/>
      <c r="MLE81" s="1778"/>
      <c r="MLF81" s="1778"/>
      <c r="MLG81" s="1779"/>
      <c r="MLH81" s="1780"/>
      <c r="MLI81" s="1780"/>
      <c r="MLJ81" s="1781"/>
      <c r="MLK81" s="1782"/>
      <c r="MLL81" s="1783"/>
      <c r="MLM81" s="1778"/>
      <c r="MLN81" s="1778"/>
      <c r="MLO81" s="1779"/>
      <c r="MLP81" s="1780"/>
      <c r="MLQ81" s="1780"/>
      <c r="MLR81" s="1781"/>
      <c r="MLS81" s="1782"/>
      <c r="MLT81" s="1783"/>
      <c r="MLU81" s="1778"/>
      <c r="MLV81" s="1778"/>
      <c r="MLW81" s="1779"/>
      <c r="MLX81" s="1780"/>
      <c r="MLY81" s="1780"/>
      <c r="MLZ81" s="1781"/>
      <c r="MMA81" s="1782"/>
      <c r="MMB81" s="1783"/>
      <c r="MMC81" s="1778"/>
      <c r="MMD81" s="1778"/>
      <c r="MME81" s="1779"/>
      <c r="MMF81" s="1780"/>
      <c r="MMG81" s="1780"/>
      <c r="MMH81" s="1781"/>
      <c r="MMI81" s="1782"/>
      <c r="MMJ81" s="1783"/>
      <c r="MMK81" s="1778"/>
      <c r="MML81" s="1778"/>
      <c r="MMM81" s="1779"/>
      <c r="MMN81" s="1780"/>
      <c r="MMO81" s="1780"/>
      <c r="MMP81" s="1781"/>
      <c r="MMQ81" s="1782"/>
      <c r="MMR81" s="1783"/>
      <c r="MMS81" s="1778"/>
      <c r="MMT81" s="1778"/>
      <c r="MMU81" s="1779"/>
      <c r="MMV81" s="1780"/>
      <c r="MMW81" s="1780"/>
      <c r="MMX81" s="1781"/>
      <c r="MMY81" s="1782"/>
      <c r="MMZ81" s="1783"/>
      <c r="MNA81" s="1778"/>
      <c r="MNB81" s="1778"/>
      <c r="MNC81" s="1779"/>
      <c r="MND81" s="1780"/>
      <c r="MNE81" s="1780"/>
      <c r="MNF81" s="1781"/>
      <c r="MNG81" s="1782"/>
      <c r="MNH81" s="1783"/>
      <c r="MNI81" s="1778"/>
      <c r="MNJ81" s="1778"/>
      <c r="MNK81" s="1779"/>
      <c r="MNL81" s="1780"/>
      <c r="MNM81" s="1780"/>
      <c r="MNN81" s="1781"/>
      <c r="MNO81" s="1782"/>
      <c r="MNP81" s="1783"/>
      <c r="MNQ81" s="1778"/>
      <c r="MNR81" s="1778"/>
      <c r="MNS81" s="1779"/>
      <c r="MNT81" s="1780"/>
      <c r="MNU81" s="1780"/>
      <c r="MNV81" s="1781"/>
      <c r="MNW81" s="1782"/>
      <c r="MNX81" s="1783"/>
      <c r="MNY81" s="1778"/>
      <c r="MNZ81" s="1778"/>
      <c r="MOA81" s="1779"/>
      <c r="MOB81" s="1780"/>
      <c r="MOC81" s="1780"/>
      <c r="MOD81" s="1781"/>
      <c r="MOE81" s="1782"/>
      <c r="MOF81" s="1783"/>
      <c r="MOG81" s="1778"/>
      <c r="MOH81" s="1778"/>
      <c r="MOI81" s="1779"/>
      <c r="MOJ81" s="1780"/>
      <c r="MOK81" s="1780"/>
      <c r="MOL81" s="1781"/>
      <c r="MOM81" s="1782"/>
      <c r="MON81" s="1783"/>
      <c r="MOO81" s="1778"/>
      <c r="MOP81" s="1778"/>
      <c r="MOQ81" s="1779"/>
      <c r="MOR81" s="1780"/>
      <c r="MOS81" s="1780"/>
      <c r="MOT81" s="1781"/>
      <c r="MOU81" s="1782"/>
      <c r="MOV81" s="1783"/>
      <c r="MOW81" s="1778"/>
      <c r="MOX81" s="1778"/>
      <c r="MOY81" s="1779"/>
      <c r="MOZ81" s="1780"/>
      <c r="MPA81" s="1780"/>
      <c r="MPB81" s="1781"/>
      <c r="MPC81" s="1782"/>
      <c r="MPD81" s="1783"/>
      <c r="MPE81" s="1778"/>
      <c r="MPF81" s="1778"/>
      <c r="MPG81" s="1779"/>
      <c r="MPH81" s="1780"/>
      <c r="MPI81" s="1780"/>
      <c r="MPJ81" s="1781"/>
      <c r="MPK81" s="1782"/>
      <c r="MPL81" s="1783"/>
      <c r="MPM81" s="1778"/>
      <c r="MPN81" s="1778"/>
      <c r="MPO81" s="1779"/>
      <c r="MPP81" s="1780"/>
      <c r="MPQ81" s="1780"/>
      <c r="MPR81" s="1781"/>
      <c r="MPS81" s="1782"/>
      <c r="MPT81" s="1783"/>
      <c r="MPU81" s="1778"/>
      <c r="MPV81" s="1778"/>
      <c r="MPW81" s="1779"/>
      <c r="MPX81" s="1780"/>
      <c r="MPY81" s="1780"/>
      <c r="MPZ81" s="1781"/>
      <c r="MQA81" s="1782"/>
      <c r="MQB81" s="1783"/>
      <c r="MQC81" s="1778"/>
      <c r="MQD81" s="1778"/>
      <c r="MQE81" s="1779"/>
      <c r="MQF81" s="1780"/>
      <c r="MQG81" s="1780"/>
      <c r="MQH81" s="1781"/>
      <c r="MQI81" s="1782"/>
      <c r="MQJ81" s="1783"/>
      <c r="MQK81" s="1778"/>
      <c r="MQL81" s="1778"/>
      <c r="MQM81" s="1779"/>
      <c r="MQN81" s="1780"/>
      <c r="MQO81" s="1780"/>
      <c r="MQP81" s="1781"/>
      <c r="MQQ81" s="1782"/>
      <c r="MQR81" s="1783"/>
      <c r="MQS81" s="1778"/>
      <c r="MQT81" s="1778"/>
      <c r="MQU81" s="1779"/>
      <c r="MQV81" s="1780"/>
      <c r="MQW81" s="1780"/>
      <c r="MQX81" s="1781"/>
      <c r="MQY81" s="1782"/>
      <c r="MQZ81" s="1783"/>
      <c r="MRA81" s="1778"/>
      <c r="MRB81" s="1778"/>
      <c r="MRC81" s="1779"/>
      <c r="MRD81" s="1780"/>
      <c r="MRE81" s="1780"/>
      <c r="MRF81" s="1781"/>
      <c r="MRG81" s="1782"/>
      <c r="MRH81" s="1783"/>
      <c r="MRI81" s="1778"/>
      <c r="MRJ81" s="1778"/>
      <c r="MRK81" s="1779"/>
      <c r="MRL81" s="1780"/>
      <c r="MRM81" s="1780"/>
      <c r="MRN81" s="1781"/>
      <c r="MRO81" s="1782"/>
      <c r="MRP81" s="1783"/>
      <c r="MRQ81" s="1778"/>
      <c r="MRR81" s="1778"/>
      <c r="MRS81" s="1779"/>
      <c r="MRT81" s="1780"/>
      <c r="MRU81" s="1780"/>
      <c r="MRV81" s="1781"/>
      <c r="MRW81" s="1782"/>
      <c r="MRX81" s="1783"/>
      <c r="MRY81" s="1778"/>
      <c r="MRZ81" s="1778"/>
      <c r="MSA81" s="1779"/>
      <c r="MSB81" s="1780"/>
      <c r="MSC81" s="1780"/>
      <c r="MSD81" s="1781"/>
      <c r="MSE81" s="1782"/>
      <c r="MSF81" s="1783"/>
      <c r="MSG81" s="1778"/>
      <c r="MSH81" s="1778"/>
      <c r="MSI81" s="1779"/>
      <c r="MSJ81" s="1780"/>
      <c r="MSK81" s="1780"/>
      <c r="MSL81" s="1781"/>
      <c r="MSM81" s="1782"/>
      <c r="MSN81" s="1783"/>
      <c r="MSO81" s="1778"/>
      <c r="MSP81" s="1778"/>
      <c r="MSQ81" s="1779"/>
      <c r="MSR81" s="1780"/>
      <c r="MSS81" s="1780"/>
      <c r="MST81" s="1781"/>
      <c r="MSU81" s="1782"/>
      <c r="MSV81" s="1783"/>
      <c r="MSW81" s="1778"/>
      <c r="MSX81" s="1778"/>
      <c r="MSY81" s="1779"/>
      <c r="MSZ81" s="1780"/>
      <c r="MTA81" s="1780"/>
      <c r="MTB81" s="1781"/>
      <c r="MTC81" s="1782"/>
      <c r="MTD81" s="1783"/>
      <c r="MTE81" s="1778"/>
      <c r="MTF81" s="1778"/>
      <c r="MTG81" s="1779"/>
      <c r="MTH81" s="1780"/>
      <c r="MTI81" s="1780"/>
      <c r="MTJ81" s="1781"/>
      <c r="MTK81" s="1782"/>
      <c r="MTL81" s="1783"/>
      <c r="MTM81" s="1778"/>
      <c r="MTN81" s="1778"/>
      <c r="MTO81" s="1779"/>
      <c r="MTP81" s="1780"/>
      <c r="MTQ81" s="1780"/>
      <c r="MTR81" s="1781"/>
      <c r="MTS81" s="1782"/>
      <c r="MTT81" s="1783"/>
      <c r="MTU81" s="1778"/>
      <c r="MTV81" s="1778"/>
      <c r="MTW81" s="1779"/>
      <c r="MTX81" s="1780"/>
      <c r="MTY81" s="1780"/>
      <c r="MTZ81" s="1781"/>
      <c r="MUA81" s="1782"/>
      <c r="MUB81" s="1783"/>
      <c r="MUC81" s="1778"/>
      <c r="MUD81" s="1778"/>
      <c r="MUE81" s="1779"/>
      <c r="MUF81" s="1780"/>
      <c r="MUG81" s="1780"/>
      <c r="MUH81" s="1781"/>
      <c r="MUI81" s="1782"/>
      <c r="MUJ81" s="1783"/>
      <c r="MUK81" s="1778"/>
      <c r="MUL81" s="1778"/>
      <c r="MUM81" s="1779"/>
      <c r="MUN81" s="1780"/>
      <c r="MUO81" s="1780"/>
      <c r="MUP81" s="1781"/>
      <c r="MUQ81" s="1782"/>
      <c r="MUR81" s="1783"/>
      <c r="MUS81" s="1778"/>
      <c r="MUT81" s="1778"/>
      <c r="MUU81" s="1779"/>
      <c r="MUV81" s="1780"/>
      <c r="MUW81" s="1780"/>
      <c r="MUX81" s="1781"/>
      <c r="MUY81" s="1782"/>
      <c r="MUZ81" s="1783"/>
      <c r="MVA81" s="1778"/>
      <c r="MVB81" s="1778"/>
      <c r="MVC81" s="1779"/>
      <c r="MVD81" s="1780"/>
      <c r="MVE81" s="1780"/>
      <c r="MVF81" s="1781"/>
      <c r="MVG81" s="1782"/>
      <c r="MVH81" s="1783"/>
      <c r="MVI81" s="1778"/>
      <c r="MVJ81" s="1778"/>
      <c r="MVK81" s="1779"/>
      <c r="MVL81" s="1780"/>
      <c r="MVM81" s="1780"/>
      <c r="MVN81" s="1781"/>
      <c r="MVO81" s="1782"/>
      <c r="MVP81" s="1783"/>
      <c r="MVQ81" s="1778"/>
      <c r="MVR81" s="1778"/>
      <c r="MVS81" s="1779"/>
      <c r="MVT81" s="1780"/>
      <c r="MVU81" s="1780"/>
      <c r="MVV81" s="1781"/>
      <c r="MVW81" s="1782"/>
      <c r="MVX81" s="1783"/>
      <c r="MVY81" s="1778"/>
      <c r="MVZ81" s="1778"/>
      <c r="MWA81" s="1779"/>
      <c r="MWB81" s="1780"/>
      <c r="MWC81" s="1780"/>
      <c r="MWD81" s="1781"/>
      <c r="MWE81" s="1782"/>
      <c r="MWF81" s="1783"/>
      <c r="MWG81" s="1778"/>
      <c r="MWH81" s="1778"/>
      <c r="MWI81" s="1779"/>
      <c r="MWJ81" s="1780"/>
      <c r="MWK81" s="1780"/>
      <c r="MWL81" s="1781"/>
      <c r="MWM81" s="1782"/>
      <c r="MWN81" s="1783"/>
      <c r="MWO81" s="1778"/>
      <c r="MWP81" s="1778"/>
      <c r="MWQ81" s="1779"/>
      <c r="MWR81" s="1780"/>
      <c r="MWS81" s="1780"/>
      <c r="MWT81" s="1781"/>
      <c r="MWU81" s="1782"/>
      <c r="MWV81" s="1783"/>
      <c r="MWW81" s="1778"/>
      <c r="MWX81" s="1778"/>
      <c r="MWY81" s="1779"/>
      <c r="MWZ81" s="1780"/>
      <c r="MXA81" s="1780"/>
      <c r="MXB81" s="1781"/>
      <c r="MXC81" s="1782"/>
      <c r="MXD81" s="1783"/>
      <c r="MXE81" s="1778"/>
      <c r="MXF81" s="1778"/>
      <c r="MXG81" s="1779"/>
      <c r="MXH81" s="1780"/>
      <c r="MXI81" s="1780"/>
      <c r="MXJ81" s="1781"/>
      <c r="MXK81" s="1782"/>
      <c r="MXL81" s="1783"/>
      <c r="MXM81" s="1778"/>
      <c r="MXN81" s="1778"/>
      <c r="MXO81" s="1779"/>
      <c r="MXP81" s="1780"/>
      <c r="MXQ81" s="1780"/>
      <c r="MXR81" s="1781"/>
      <c r="MXS81" s="1782"/>
      <c r="MXT81" s="1783"/>
      <c r="MXU81" s="1778"/>
      <c r="MXV81" s="1778"/>
      <c r="MXW81" s="1779"/>
      <c r="MXX81" s="1780"/>
      <c r="MXY81" s="1780"/>
      <c r="MXZ81" s="1781"/>
      <c r="MYA81" s="1782"/>
      <c r="MYB81" s="1783"/>
      <c r="MYC81" s="1778"/>
      <c r="MYD81" s="1778"/>
      <c r="MYE81" s="1779"/>
      <c r="MYF81" s="1780"/>
      <c r="MYG81" s="1780"/>
      <c r="MYH81" s="1781"/>
      <c r="MYI81" s="1782"/>
      <c r="MYJ81" s="1783"/>
      <c r="MYK81" s="1778"/>
      <c r="MYL81" s="1778"/>
      <c r="MYM81" s="1779"/>
      <c r="MYN81" s="1780"/>
      <c r="MYO81" s="1780"/>
      <c r="MYP81" s="1781"/>
      <c r="MYQ81" s="1782"/>
      <c r="MYR81" s="1783"/>
      <c r="MYS81" s="1778"/>
      <c r="MYT81" s="1778"/>
      <c r="MYU81" s="1779"/>
      <c r="MYV81" s="1780"/>
      <c r="MYW81" s="1780"/>
      <c r="MYX81" s="1781"/>
      <c r="MYY81" s="1782"/>
      <c r="MYZ81" s="1783"/>
      <c r="MZA81" s="1778"/>
      <c r="MZB81" s="1778"/>
      <c r="MZC81" s="1779"/>
      <c r="MZD81" s="1780"/>
      <c r="MZE81" s="1780"/>
      <c r="MZF81" s="1781"/>
      <c r="MZG81" s="1782"/>
      <c r="MZH81" s="1783"/>
      <c r="MZI81" s="1778"/>
      <c r="MZJ81" s="1778"/>
      <c r="MZK81" s="1779"/>
      <c r="MZL81" s="1780"/>
      <c r="MZM81" s="1780"/>
      <c r="MZN81" s="1781"/>
      <c r="MZO81" s="1782"/>
      <c r="MZP81" s="1783"/>
      <c r="MZQ81" s="1778"/>
      <c r="MZR81" s="1778"/>
      <c r="MZS81" s="1779"/>
      <c r="MZT81" s="1780"/>
      <c r="MZU81" s="1780"/>
      <c r="MZV81" s="1781"/>
      <c r="MZW81" s="1782"/>
      <c r="MZX81" s="1783"/>
      <c r="MZY81" s="1778"/>
      <c r="MZZ81" s="1778"/>
      <c r="NAA81" s="1779"/>
      <c r="NAB81" s="1780"/>
      <c r="NAC81" s="1780"/>
      <c r="NAD81" s="1781"/>
      <c r="NAE81" s="1782"/>
      <c r="NAF81" s="1783"/>
      <c r="NAG81" s="1778"/>
      <c r="NAH81" s="1778"/>
      <c r="NAI81" s="1779"/>
      <c r="NAJ81" s="1780"/>
      <c r="NAK81" s="1780"/>
      <c r="NAL81" s="1781"/>
      <c r="NAM81" s="1782"/>
      <c r="NAN81" s="1783"/>
      <c r="NAO81" s="1778"/>
      <c r="NAP81" s="1778"/>
      <c r="NAQ81" s="1779"/>
      <c r="NAR81" s="1780"/>
      <c r="NAS81" s="1780"/>
      <c r="NAT81" s="1781"/>
      <c r="NAU81" s="1782"/>
      <c r="NAV81" s="1783"/>
      <c r="NAW81" s="1778"/>
      <c r="NAX81" s="1778"/>
      <c r="NAY81" s="1779"/>
      <c r="NAZ81" s="1780"/>
      <c r="NBA81" s="1780"/>
      <c r="NBB81" s="1781"/>
      <c r="NBC81" s="1782"/>
      <c r="NBD81" s="1783"/>
      <c r="NBE81" s="1778"/>
      <c r="NBF81" s="1778"/>
      <c r="NBG81" s="1779"/>
      <c r="NBH81" s="1780"/>
      <c r="NBI81" s="1780"/>
      <c r="NBJ81" s="1781"/>
      <c r="NBK81" s="1782"/>
      <c r="NBL81" s="1783"/>
      <c r="NBM81" s="1778"/>
      <c r="NBN81" s="1778"/>
      <c r="NBO81" s="1779"/>
      <c r="NBP81" s="1780"/>
      <c r="NBQ81" s="1780"/>
      <c r="NBR81" s="1781"/>
      <c r="NBS81" s="1782"/>
      <c r="NBT81" s="1783"/>
      <c r="NBU81" s="1778"/>
      <c r="NBV81" s="1778"/>
      <c r="NBW81" s="1779"/>
      <c r="NBX81" s="1780"/>
      <c r="NBY81" s="1780"/>
      <c r="NBZ81" s="1781"/>
      <c r="NCA81" s="1782"/>
      <c r="NCB81" s="1783"/>
      <c r="NCC81" s="1778"/>
      <c r="NCD81" s="1778"/>
      <c r="NCE81" s="1779"/>
      <c r="NCF81" s="1780"/>
      <c r="NCG81" s="1780"/>
      <c r="NCH81" s="1781"/>
      <c r="NCI81" s="1782"/>
      <c r="NCJ81" s="1783"/>
      <c r="NCK81" s="1778"/>
      <c r="NCL81" s="1778"/>
      <c r="NCM81" s="1779"/>
      <c r="NCN81" s="1780"/>
      <c r="NCO81" s="1780"/>
      <c r="NCP81" s="1781"/>
      <c r="NCQ81" s="1782"/>
      <c r="NCR81" s="1783"/>
      <c r="NCS81" s="1778"/>
      <c r="NCT81" s="1778"/>
      <c r="NCU81" s="1779"/>
      <c r="NCV81" s="1780"/>
      <c r="NCW81" s="1780"/>
      <c r="NCX81" s="1781"/>
      <c r="NCY81" s="1782"/>
      <c r="NCZ81" s="1783"/>
      <c r="NDA81" s="1778"/>
      <c r="NDB81" s="1778"/>
      <c r="NDC81" s="1779"/>
      <c r="NDD81" s="1780"/>
      <c r="NDE81" s="1780"/>
      <c r="NDF81" s="1781"/>
      <c r="NDG81" s="1782"/>
      <c r="NDH81" s="1783"/>
      <c r="NDI81" s="1778"/>
      <c r="NDJ81" s="1778"/>
      <c r="NDK81" s="1779"/>
      <c r="NDL81" s="1780"/>
      <c r="NDM81" s="1780"/>
      <c r="NDN81" s="1781"/>
      <c r="NDO81" s="1782"/>
      <c r="NDP81" s="1783"/>
      <c r="NDQ81" s="1778"/>
      <c r="NDR81" s="1778"/>
      <c r="NDS81" s="1779"/>
      <c r="NDT81" s="1780"/>
      <c r="NDU81" s="1780"/>
      <c r="NDV81" s="1781"/>
      <c r="NDW81" s="1782"/>
      <c r="NDX81" s="1783"/>
      <c r="NDY81" s="1778"/>
      <c r="NDZ81" s="1778"/>
      <c r="NEA81" s="1779"/>
      <c r="NEB81" s="1780"/>
      <c r="NEC81" s="1780"/>
      <c r="NED81" s="1781"/>
      <c r="NEE81" s="1782"/>
      <c r="NEF81" s="1783"/>
      <c r="NEG81" s="1778"/>
      <c r="NEH81" s="1778"/>
      <c r="NEI81" s="1779"/>
      <c r="NEJ81" s="1780"/>
      <c r="NEK81" s="1780"/>
      <c r="NEL81" s="1781"/>
      <c r="NEM81" s="1782"/>
      <c r="NEN81" s="1783"/>
      <c r="NEO81" s="1778"/>
      <c r="NEP81" s="1778"/>
      <c r="NEQ81" s="1779"/>
      <c r="NER81" s="1780"/>
      <c r="NES81" s="1780"/>
      <c r="NET81" s="1781"/>
      <c r="NEU81" s="1782"/>
      <c r="NEV81" s="1783"/>
      <c r="NEW81" s="1778"/>
      <c r="NEX81" s="1778"/>
      <c r="NEY81" s="1779"/>
      <c r="NEZ81" s="1780"/>
      <c r="NFA81" s="1780"/>
      <c r="NFB81" s="1781"/>
      <c r="NFC81" s="1782"/>
      <c r="NFD81" s="1783"/>
      <c r="NFE81" s="1778"/>
      <c r="NFF81" s="1778"/>
      <c r="NFG81" s="1779"/>
      <c r="NFH81" s="1780"/>
      <c r="NFI81" s="1780"/>
      <c r="NFJ81" s="1781"/>
      <c r="NFK81" s="1782"/>
      <c r="NFL81" s="1783"/>
      <c r="NFM81" s="1778"/>
      <c r="NFN81" s="1778"/>
      <c r="NFO81" s="1779"/>
      <c r="NFP81" s="1780"/>
      <c r="NFQ81" s="1780"/>
      <c r="NFR81" s="1781"/>
      <c r="NFS81" s="1782"/>
      <c r="NFT81" s="1783"/>
      <c r="NFU81" s="1778"/>
      <c r="NFV81" s="1778"/>
      <c r="NFW81" s="1779"/>
      <c r="NFX81" s="1780"/>
      <c r="NFY81" s="1780"/>
      <c r="NFZ81" s="1781"/>
      <c r="NGA81" s="1782"/>
      <c r="NGB81" s="1783"/>
      <c r="NGC81" s="1778"/>
      <c r="NGD81" s="1778"/>
      <c r="NGE81" s="1779"/>
      <c r="NGF81" s="1780"/>
      <c r="NGG81" s="1780"/>
      <c r="NGH81" s="1781"/>
      <c r="NGI81" s="1782"/>
      <c r="NGJ81" s="1783"/>
      <c r="NGK81" s="1778"/>
      <c r="NGL81" s="1778"/>
      <c r="NGM81" s="1779"/>
      <c r="NGN81" s="1780"/>
      <c r="NGO81" s="1780"/>
      <c r="NGP81" s="1781"/>
      <c r="NGQ81" s="1782"/>
      <c r="NGR81" s="1783"/>
      <c r="NGS81" s="1778"/>
      <c r="NGT81" s="1778"/>
      <c r="NGU81" s="1779"/>
      <c r="NGV81" s="1780"/>
      <c r="NGW81" s="1780"/>
      <c r="NGX81" s="1781"/>
      <c r="NGY81" s="1782"/>
      <c r="NGZ81" s="1783"/>
      <c r="NHA81" s="1778"/>
      <c r="NHB81" s="1778"/>
      <c r="NHC81" s="1779"/>
      <c r="NHD81" s="1780"/>
      <c r="NHE81" s="1780"/>
      <c r="NHF81" s="1781"/>
      <c r="NHG81" s="1782"/>
      <c r="NHH81" s="1783"/>
      <c r="NHI81" s="1778"/>
      <c r="NHJ81" s="1778"/>
      <c r="NHK81" s="1779"/>
      <c r="NHL81" s="1780"/>
      <c r="NHM81" s="1780"/>
      <c r="NHN81" s="1781"/>
      <c r="NHO81" s="1782"/>
      <c r="NHP81" s="1783"/>
      <c r="NHQ81" s="1778"/>
      <c r="NHR81" s="1778"/>
      <c r="NHS81" s="1779"/>
      <c r="NHT81" s="1780"/>
      <c r="NHU81" s="1780"/>
      <c r="NHV81" s="1781"/>
      <c r="NHW81" s="1782"/>
      <c r="NHX81" s="1783"/>
      <c r="NHY81" s="1778"/>
      <c r="NHZ81" s="1778"/>
      <c r="NIA81" s="1779"/>
      <c r="NIB81" s="1780"/>
      <c r="NIC81" s="1780"/>
      <c r="NID81" s="1781"/>
      <c r="NIE81" s="1782"/>
      <c r="NIF81" s="1783"/>
      <c r="NIG81" s="1778"/>
      <c r="NIH81" s="1778"/>
      <c r="NII81" s="1779"/>
      <c r="NIJ81" s="1780"/>
      <c r="NIK81" s="1780"/>
      <c r="NIL81" s="1781"/>
      <c r="NIM81" s="1782"/>
      <c r="NIN81" s="1783"/>
      <c r="NIO81" s="1778"/>
      <c r="NIP81" s="1778"/>
      <c r="NIQ81" s="1779"/>
      <c r="NIR81" s="1780"/>
      <c r="NIS81" s="1780"/>
      <c r="NIT81" s="1781"/>
      <c r="NIU81" s="1782"/>
      <c r="NIV81" s="1783"/>
      <c r="NIW81" s="1778"/>
      <c r="NIX81" s="1778"/>
      <c r="NIY81" s="1779"/>
      <c r="NIZ81" s="1780"/>
      <c r="NJA81" s="1780"/>
      <c r="NJB81" s="1781"/>
      <c r="NJC81" s="1782"/>
      <c r="NJD81" s="1783"/>
      <c r="NJE81" s="1778"/>
      <c r="NJF81" s="1778"/>
      <c r="NJG81" s="1779"/>
      <c r="NJH81" s="1780"/>
      <c r="NJI81" s="1780"/>
      <c r="NJJ81" s="1781"/>
      <c r="NJK81" s="1782"/>
      <c r="NJL81" s="1783"/>
      <c r="NJM81" s="1778"/>
      <c r="NJN81" s="1778"/>
      <c r="NJO81" s="1779"/>
      <c r="NJP81" s="1780"/>
      <c r="NJQ81" s="1780"/>
      <c r="NJR81" s="1781"/>
      <c r="NJS81" s="1782"/>
      <c r="NJT81" s="1783"/>
      <c r="NJU81" s="1778"/>
      <c r="NJV81" s="1778"/>
      <c r="NJW81" s="1779"/>
      <c r="NJX81" s="1780"/>
      <c r="NJY81" s="1780"/>
      <c r="NJZ81" s="1781"/>
      <c r="NKA81" s="1782"/>
      <c r="NKB81" s="1783"/>
      <c r="NKC81" s="1778"/>
      <c r="NKD81" s="1778"/>
      <c r="NKE81" s="1779"/>
      <c r="NKF81" s="1780"/>
      <c r="NKG81" s="1780"/>
      <c r="NKH81" s="1781"/>
      <c r="NKI81" s="1782"/>
      <c r="NKJ81" s="1783"/>
      <c r="NKK81" s="1778"/>
      <c r="NKL81" s="1778"/>
      <c r="NKM81" s="1779"/>
      <c r="NKN81" s="1780"/>
      <c r="NKO81" s="1780"/>
      <c r="NKP81" s="1781"/>
      <c r="NKQ81" s="1782"/>
      <c r="NKR81" s="1783"/>
      <c r="NKS81" s="1778"/>
      <c r="NKT81" s="1778"/>
      <c r="NKU81" s="1779"/>
      <c r="NKV81" s="1780"/>
      <c r="NKW81" s="1780"/>
      <c r="NKX81" s="1781"/>
      <c r="NKY81" s="1782"/>
      <c r="NKZ81" s="1783"/>
      <c r="NLA81" s="1778"/>
      <c r="NLB81" s="1778"/>
      <c r="NLC81" s="1779"/>
      <c r="NLD81" s="1780"/>
      <c r="NLE81" s="1780"/>
      <c r="NLF81" s="1781"/>
      <c r="NLG81" s="1782"/>
      <c r="NLH81" s="1783"/>
      <c r="NLI81" s="1778"/>
      <c r="NLJ81" s="1778"/>
      <c r="NLK81" s="1779"/>
      <c r="NLL81" s="1780"/>
      <c r="NLM81" s="1780"/>
      <c r="NLN81" s="1781"/>
      <c r="NLO81" s="1782"/>
      <c r="NLP81" s="1783"/>
      <c r="NLQ81" s="1778"/>
      <c r="NLR81" s="1778"/>
      <c r="NLS81" s="1779"/>
      <c r="NLT81" s="1780"/>
      <c r="NLU81" s="1780"/>
      <c r="NLV81" s="1781"/>
      <c r="NLW81" s="1782"/>
      <c r="NLX81" s="1783"/>
      <c r="NLY81" s="1778"/>
      <c r="NLZ81" s="1778"/>
      <c r="NMA81" s="1779"/>
      <c r="NMB81" s="1780"/>
      <c r="NMC81" s="1780"/>
      <c r="NMD81" s="1781"/>
      <c r="NME81" s="1782"/>
      <c r="NMF81" s="1783"/>
      <c r="NMG81" s="1778"/>
      <c r="NMH81" s="1778"/>
      <c r="NMI81" s="1779"/>
      <c r="NMJ81" s="1780"/>
      <c r="NMK81" s="1780"/>
      <c r="NML81" s="1781"/>
      <c r="NMM81" s="1782"/>
      <c r="NMN81" s="1783"/>
      <c r="NMO81" s="1778"/>
      <c r="NMP81" s="1778"/>
      <c r="NMQ81" s="1779"/>
      <c r="NMR81" s="1780"/>
      <c r="NMS81" s="1780"/>
      <c r="NMT81" s="1781"/>
      <c r="NMU81" s="1782"/>
      <c r="NMV81" s="1783"/>
      <c r="NMW81" s="1778"/>
      <c r="NMX81" s="1778"/>
      <c r="NMY81" s="1779"/>
      <c r="NMZ81" s="1780"/>
      <c r="NNA81" s="1780"/>
      <c r="NNB81" s="1781"/>
      <c r="NNC81" s="1782"/>
      <c r="NND81" s="1783"/>
      <c r="NNE81" s="1778"/>
      <c r="NNF81" s="1778"/>
      <c r="NNG81" s="1779"/>
      <c r="NNH81" s="1780"/>
      <c r="NNI81" s="1780"/>
      <c r="NNJ81" s="1781"/>
      <c r="NNK81" s="1782"/>
      <c r="NNL81" s="1783"/>
      <c r="NNM81" s="1778"/>
      <c r="NNN81" s="1778"/>
      <c r="NNO81" s="1779"/>
      <c r="NNP81" s="1780"/>
      <c r="NNQ81" s="1780"/>
      <c r="NNR81" s="1781"/>
      <c r="NNS81" s="1782"/>
      <c r="NNT81" s="1783"/>
      <c r="NNU81" s="1778"/>
      <c r="NNV81" s="1778"/>
      <c r="NNW81" s="1779"/>
      <c r="NNX81" s="1780"/>
      <c r="NNY81" s="1780"/>
      <c r="NNZ81" s="1781"/>
      <c r="NOA81" s="1782"/>
      <c r="NOB81" s="1783"/>
      <c r="NOC81" s="1778"/>
      <c r="NOD81" s="1778"/>
      <c r="NOE81" s="1779"/>
      <c r="NOF81" s="1780"/>
      <c r="NOG81" s="1780"/>
      <c r="NOH81" s="1781"/>
      <c r="NOI81" s="1782"/>
      <c r="NOJ81" s="1783"/>
      <c r="NOK81" s="1778"/>
      <c r="NOL81" s="1778"/>
      <c r="NOM81" s="1779"/>
      <c r="NON81" s="1780"/>
      <c r="NOO81" s="1780"/>
      <c r="NOP81" s="1781"/>
      <c r="NOQ81" s="1782"/>
      <c r="NOR81" s="1783"/>
      <c r="NOS81" s="1778"/>
      <c r="NOT81" s="1778"/>
      <c r="NOU81" s="1779"/>
      <c r="NOV81" s="1780"/>
      <c r="NOW81" s="1780"/>
      <c r="NOX81" s="1781"/>
      <c r="NOY81" s="1782"/>
      <c r="NOZ81" s="1783"/>
      <c r="NPA81" s="1778"/>
      <c r="NPB81" s="1778"/>
      <c r="NPC81" s="1779"/>
      <c r="NPD81" s="1780"/>
      <c r="NPE81" s="1780"/>
      <c r="NPF81" s="1781"/>
      <c r="NPG81" s="1782"/>
      <c r="NPH81" s="1783"/>
      <c r="NPI81" s="1778"/>
      <c r="NPJ81" s="1778"/>
      <c r="NPK81" s="1779"/>
      <c r="NPL81" s="1780"/>
      <c r="NPM81" s="1780"/>
      <c r="NPN81" s="1781"/>
      <c r="NPO81" s="1782"/>
      <c r="NPP81" s="1783"/>
      <c r="NPQ81" s="1778"/>
      <c r="NPR81" s="1778"/>
      <c r="NPS81" s="1779"/>
      <c r="NPT81" s="1780"/>
      <c r="NPU81" s="1780"/>
      <c r="NPV81" s="1781"/>
      <c r="NPW81" s="1782"/>
      <c r="NPX81" s="1783"/>
      <c r="NPY81" s="1778"/>
      <c r="NPZ81" s="1778"/>
      <c r="NQA81" s="1779"/>
      <c r="NQB81" s="1780"/>
      <c r="NQC81" s="1780"/>
      <c r="NQD81" s="1781"/>
      <c r="NQE81" s="1782"/>
      <c r="NQF81" s="1783"/>
      <c r="NQG81" s="1778"/>
      <c r="NQH81" s="1778"/>
      <c r="NQI81" s="1779"/>
      <c r="NQJ81" s="1780"/>
      <c r="NQK81" s="1780"/>
      <c r="NQL81" s="1781"/>
      <c r="NQM81" s="1782"/>
      <c r="NQN81" s="1783"/>
      <c r="NQO81" s="1778"/>
      <c r="NQP81" s="1778"/>
      <c r="NQQ81" s="1779"/>
      <c r="NQR81" s="1780"/>
      <c r="NQS81" s="1780"/>
      <c r="NQT81" s="1781"/>
      <c r="NQU81" s="1782"/>
      <c r="NQV81" s="1783"/>
      <c r="NQW81" s="1778"/>
      <c r="NQX81" s="1778"/>
      <c r="NQY81" s="1779"/>
      <c r="NQZ81" s="1780"/>
      <c r="NRA81" s="1780"/>
      <c r="NRB81" s="1781"/>
      <c r="NRC81" s="1782"/>
      <c r="NRD81" s="1783"/>
      <c r="NRE81" s="1778"/>
      <c r="NRF81" s="1778"/>
      <c r="NRG81" s="1779"/>
      <c r="NRH81" s="1780"/>
      <c r="NRI81" s="1780"/>
      <c r="NRJ81" s="1781"/>
      <c r="NRK81" s="1782"/>
      <c r="NRL81" s="1783"/>
      <c r="NRM81" s="1778"/>
      <c r="NRN81" s="1778"/>
      <c r="NRO81" s="1779"/>
      <c r="NRP81" s="1780"/>
      <c r="NRQ81" s="1780"/>
      <c r="NRR81" s="1781"/>
      <c r="NRS81" s="1782"/>
      <c r="NRT81" s="1783"/>
      <c r="NRU81" s="1778"/>
      <c r="NRV81" s="1778"/>
      <c r="NRW81" s="1779"/>
      <c r="NRX81" s="1780"/>
      <c r="NRY81" s="1780"/>
      <c r="NRZ81" s="1781"/>
      <c r="NSA81" s="1782"/>
      <c r="NSB81" s="1783"/>
      <c r="NSC81" s="1778"/>
      <c r="NSD81" s="1778"/>
      <c r="NSE81" s="1779"/>
      <c r="NSF81" s="1780"/>
      <c r="NSG81" s="1780"/>
      <c r="NSH81" s="1781"/>
      <c r="NSI81" s="1782"/>
      <c r="NSJ81" s="1783"/>
      <c r="NSK81" s="1778"/>
      <c r="NSL81" s="1778"/>
      <c r="NSM81" s="1779"/>
      <c r="NSN81" s="1780"/>
      <c r="NSO81" s="1780"/>
      <c r="NSP81" s="1781"/>
      <c r="NSQ81" s="1782"/>
      <c r="NSR81" s="1783"/>
      <c r="NSS81" s="1778"/>
      <c r="NST81" s="1778"/>
      <c r="NSU81" s="1779"/>
      <c r="NSV81" s="1780"/>
      <c r="NSW81" s="1780"/>
      <c r="NSX81" s="1781"/>
      <c r="NSY81" s="1782"/>
      <c r="NSZ81" s="1783"/>
      <c r="NTA81" s="1778"/>
      <c r="NTB81" s="1778"/>
      <c r="NTC81" s="1779"/>
      <c r="NTD81" s="1780"/>
      <c r="NTE81" s="1780"/>
      <c r="NTF81" s="1781"/>
      <c r="NTG81" s="1782"/>
      <c r="NTH81" s="1783"/>
      <c r="NTI81" s="1778"/>
      <c r="NTJ81" s="1778"/>
      <c r="NTK81" s="1779"/>
      <c r="NTL81" s="1780"/>
      <c r="NTM81" s="1780"/>
      <c r="NTN81" s="1781"/>
      <c r="NTO81" s="1782"/>
      <c r="NTP81" s="1783"/>
      <c r="NTQ81" s="1778"/>
      <c r="NTR81" s="1778"/>
      <c r="NTS81" s="1779"/>
      <c r="NTT81" s="1780"/>
      <c r="NTU81" s="1780"/>
      <c r="NTV81" s="1781"/>
      <c r="NTW81" s="1782"/>
      <c r="NTX81" s="1783"/>
      <c r="NTY81" s="1778"/>
      <c r="NTZ81" s="1778"/>
      <c r="NUA81" s="1779"/>
      <c r="NUB81" s="1780"/>
      <c r="NUC81" s="1780"/>
      <c r="NUD81" s="1781"/>
      <c r="NUE81" s="1782"/>
      <c r="NUF81" s="1783"/>
      <c r="NUG81" s="1778"/>
      <c r="NUH81" s="1778"/>
      <c r="NUI81" s="1779"/>
      <c r="NUJ81" s="1780"/>
      <c r="NUK81" s="1780"/>
      <c r="NUL81" s="1781"/>
      <c r="NUM81" s="1782"/>
      <c r="NUN81" s="1783"/>
      <c r="NUO81" s="1778"/>
      <c r="NUP81" s="1778"/>
      <c r="NUQ81" s="1779"/>
      <c r="NUR81" s="1780"/>
      <c r="NUS81" s="1780"/>
      <c r="NUT81" s="1781"/>
      <c r="NUU81" s="1782"/>
      <c r="NUV81" s="1783"/>
      <c r="NUW81" s="1778"/>
      <c r="NUX81" s="1778"/>
      <c r="NUY81" s="1779"/>
      <c r="NUZ81" s="1780"/>
      <c r="NVA81" s="1780"/>
      <c r="NVB81" s="1781"/>
      <c r="NVC81" s="1782"/>
      <c r="NVD81" s="1783"/>
      <c r="NVE81" s="1778"/>
      <c r="NVF81" s="1778"/>
      <c r="NVG81" s="1779"/>
      <c r="NVH81" s="1780"/>
      <c r="NVI81" s="1780"/>
      <c r="NVJ81" s="1781"/>
      <c r="NVK81" s="1782"/>
      <c r="NVL81" s="1783"/>
      <c r="NVM81" s="1778"/>
      <c r="NVN81" s="1778"/>
      <c r="NVO81" s="1779"/>
      <c r="NVP81" s="1780"/>
      <c r="NVQ81" s="1780"/>
      <c r="NVR81" s="1781"/>
      <c r="NVS81" s="1782"/>
      <c r="NVT81" s="1783"/>
      <c r="NVU81" s="1778"/>
      <c r="NVV81" s="1778"/>
      <c r="NVW81" s="1779"/>
      <c r="NVX81" s="1780"/>
      <c r="NVY81" s="1780"/>
      <c r="NVZ81" s="1781"/>
      <c r="NWA81" s="1782"/>
      <c r="NWB81" s="1783"/>
      <c r="NWC81" s="1778"/>
      <c r="NWD81" s="1778"/>
      <c r="NWE81" s="1779"/>
      <c r="NWF81" s="1780"/>
      <c r="NWG81" s="1780"/>
      <c r="NWH81" s="1781"/>
      <c r="NWI81" s="1782"/>
      <c r="NWJ81" s="1783"/>
      <c r="NWK81" s="1778"/>
      <c r="NWL81" s="1778"/>
      <c r="NWM81" s="1779"/>
      <c r="NWN81" s="1780"/>
      <c r="NWO81" s="1780"/>
      <c r="NWP81" s="1781"/>
      <c r="NWQ81" s="1782"/>
      <c r="NWR81" s="1783"/>
      <c r="NWS81" s="1778"/>
      <c r="NWT81" s="1778"/>
      <c r="NWU81" s="1779"/>
      <c r="NWV81" s="1780"/>
      <c r="NWW81" s="1780"/>
      <c r="NWX81" s="1781"/>
      <c r="NWY81" s="1782"/>
      <c r="NWZ81" s="1783"/>
      <c r="NXA81" s="1778"/>
      <c r="NXB81" s="1778"/>
      <c r="NXC81" s="1779"/>
      <c r="NXD81" s="1780"/>
      <c r="NXE81" s="1780"/>
      <c r="NXF81" s="1781"/>
      <c r="NXG81" s="1782"/>
      <c r="NXH81" s="1783"/>
      <c r="NXI81" s="1778"/>
      <c r="NXJ81" s="1778"/>
      <c r="NXK81" s="1779"/>
      <c r="NXL81" s="1780"/>
      <c r="NXM81" s="1780"/>
      <c r="NXN81" s="1781"/>
      <c r="NXO81" s="1782"/>
      <c r="NXP81" s="1783"/>
      <c r="NXQ81" s="1778"/>
      <c r="NXR81" s="1778"/>
      <c r="NXS81" s="1779"/>
      <c r="NXT81" s="1780"/>
      <c r="NXU81" s="1780"/>
      <c r="NXV81" s="1781"/>
      <c r="NXW81" s="1782"/>
      <c r="NXX81" s="1783"/>
      <c r="NXY81" s="1778"/>
      <c r="NXZ81" s="1778"/>
      <c r="NYA81" s="1779"/>
      <c r="NYB81" s="1780"/>
      <c r="NYC81" s="1780"/>
      <c r="NYD81" s="1781"/>
      <c r="NYE81" s="1782"/>
      <c r="NYF81" s="1783"/>
      <c r="NYG81" s="1778"/>
      <c r="NYH81" s="1778"/>
      <c r="NYI81" s="1779"/>
      <c r="NYJ81" s="1780"/>
      <c r="NYK81" s="1780"/>
      <c r="NYL81" s="1781"/>
      <c r="NYM81" s="1782"/>
      <c r="NYN81" s="1783"/>
      <c r="NYO81" s="1778"/>
      <c r="NYP81" s="1778"/>
      <c r="NYQ81" s="1779"/>
      <c r="NYR81" s="1780"/>
      <c r="NYS81" s="1780"/>
      <c r="NYT81" s="1781"/>
      <c r="NYU81" s="1782"/>
      <c r="NYV81" s="1783"/>
      <c r="NYW81" s="1778"/>
      <c r="NYX81" s="1778"/>
      <c r="NYY81" s="1779"/>
      <c r="NYZ81" s="1780"/>
      <c r="NZA81" s="1780"/>
      <c r="NZB81" s="1781"/>
      <c r="NZC81" s="1782"/>
      <c r="NZD81" s="1783"/>
      <c r="NZE81" s="1778"/>
      <c r="NZF81" s="1778"/>
      <c r="NZG81" s="1779"/>
      <c r="NZH81" s="1780"/>
      <c r="NZI81" s="1780"/>
      <c r="NZJ81" s="1781"/>
      <c r="NZK81" s="1782"/>
      <c r="NZL81" s="1783"/>
      <c r="NZM81" s="1778"/>
      <c r="NZN81" s="1778"/>
      <c r="NZO81" s="1779"/>
      <c r="NZP81" s="1780"/>
      <c r="NZQ81" s="1780"/>
      <c r="NZR81" s="1781"/>
      <c r="NZS81" s="1782"/>
      <c r="NZT81" s="1783"/>
      <c r="NZU81" s="1778"/>
      <c r="NZV81" s="1778"/>
      <c r="NZW81" s="1779"/>
      <c r="NZX81" s="1780"/>
      <c r="NZY81" s="1780"/>
      <c r="NZZ81" s="1781"/>
      <c r="OAA81" s="1782"/>
      <c r="OAB81" s="1783"/>
      <c r="OAC81" s="1778"/>
      <c r="OAD81" s="1778"/>
      <c r="OAE81" s="1779"/>
      <c r="OAF81" s="1780"/>
      <c r="OAG81" s="1780"/>
      <c r="OAH81" s="1781"/>
      <c r="OAI81" s="1782"/>
      <c r="OAJ81" s="1783"/>
      <c r="OAK81" s="1778"/>
      <c r="OAL81" s="1778"/>
      <c r="OAM81" s="1779"/>
      <c r="OAN81" s="1780"/>
      <c r="OAO81" s="1780"/>
      <c r="OAP81" s="1781"/>
      <c r="OAQ81" s="1782"/>
      <c r="OAR81" s="1783"/>
      <c r="OAS81" s="1778"/>
      <c r="OAT81" s="1778"/>
      <c r="OAU81" s="1779"/>
      <c r="OAV81" s="1780"/>
      <c r="OAW81" s="1780"/>
      <c r="OAX81" s="1781"/>
      <c r="OAY81" s="1782"/>
      <c r="OAZ81" s="1783"/>
      <c r="OBA81" s="1778"/>
      <c r="OBB81" s="1778"/>
      <c r="OBC81" s="1779"/>
      <c r="OBD81" s="1780"/>
      <c r="OBE81" s="1780"/>
      <c r="OBF81" s="1781"/>
      <c r="OBG81" s="1782"/>
      <c r="OBH81" s="1783"/>
      <c r="OBI81" s="1778"/>
      <c r="OBJ81" s="1778"/>
      <c r="OBK81" s="1779"/>
      <c r="OBL81" s="1780"/>
      <c r="OBM81" s="1780"/>
      <c r="OBN81" s="1781"/>
      <c r="OBO81" s="1782"/>
      <c r="OBP81" s="1783"/>
      <c r="OBQ81" s="1778"/>
      <c r="OBR81" s="1778"/>
      <c r="OBS81" s="1779"/>
      <c r="OBT81" s="1780"/>
      <c r="OBU81" s="1780"/>
      <c r="OBV81" s="1781"/>
      <c r="OBW81" s="1782"/>
      <c r="OBX81" s="1783"/>
      <c r="OBY81" s="1778"/>
      <c r="OBZ81" s="1778"/>
      <c r="OCA81" s="1779"/>
      <c r="OCB81" s="1780"/>
      <c r="OCC81" s="1780"/>
      <c r="OCD81" s="1781"/>
      <c r="OCE81" s="1782"/>
      <c r="OCF81" s="1783"/>
      <c r="OCG81" s="1778"/>
      <c r="OCH81" s="1778"/>
      <c r="OCI81" s="1779"/>
      <c r="OCJ81" s="1780"/>
      <c r="OCK81" s="1780"/>
      <c r="OCL81" s="1781"/>
      <c r="OCM81" s="1782"/>
      <c r="OCN81" s="1783"/>
      <c r="OCO81" s="1778"/>
      <c r="OCP81" s="1778"/>
      <c r="OCQ81" s="1779"/>
      <c r="OCR81" s="1780"/>
      <c r="OCS81" s="1780"/>
      <c r="OCT81" s="1781"/>
      <c r="OCU81" s="1782"/>
      <c r="OCV81" s="1783"/>
      <c r="OCW81" s="1778"/>
      <c r="OCX81" s="1778"/>
      <c r="OCY81" s="1779"/>
      <c r="OCZ81" s="1780"/>
      <c r="ODA81" s="1780"/>
      <c r="ODB81" s="1781"/>
      <c r="ODC81" s="1782"/>
      <c r="ODD81" s="1783"/>
      <c r="ODE81" s="1778"/>
      <c r="ODF81" s="1778"/>
      <c r="ODG81" s="1779"/>
      <c r="ODH81" s="1780"/>
      <c r="ODI81" s="1780"/>
      <c r="ODJ81" s="1781"/>
      <c r="ODK81" s="1782"/>
      <c r="ODL81" s="1783"/>
      <c r="ODM81" s="1778"/>
      <c r="ODN81" s="1778"/>
      <c r="ODO81" s="1779"/>
      <c r="ODP81" s="1780"/>
      <c r="ODQ81" s="1780"/>
      <c r="ODR81" s="1781"/>
      <c r="ODS81" s="1782"/>
      <c r="ODT81" s="1783"/>
      <c r="ODU81" s="1778"/>
      <c r="ODV81" s="1778"/>
      <c r="ODW81" s="1779"/>
      <c r="ODX81" s="1780"/>
      <c r="ODY81" s="1780"/>
      <c r="ODZ81" s="1781"/>
      <c r="OEA81" s="1782"/>
      <c r="OEB81" s="1783"/>
      <c r="OEC81" s="1778"/>
      <c r="OED81" s="1778"/>
      <c r="OEE81" s="1779"/>
      <c r="OEF81" s="1780"/>
      <c r="OEG81" s="1780"/>
      <c r="OEH81" s="1781"/>
      <c r="OEI81" s="1782"/>
      <c r="OEJ81" s="1783"/>
      <c r="OEK81" s="1778"/>
      <c r="OEL81" s="1778"/>
      <c r="OEM81" s="1779"/>
      <c r="OEN81" s="1780"/>
      <c r="OEO81" s="1780"/>
      <c r="OEP81" s="1781"/>
      <c r="OEQ81" s="1782"/>
      <c r="OER81" s="1783"/>
      <c r="OES81" s="1778"/>
      <c r="OET81" s="1778"/>
      <c r="OEU81" s="1779"/>
      <c r="OEV81" s="1780"/>
      <c r="OEW81" s="1780"/>
      <c r="OEX81" s="1781"/>
      <c r="OEY81" s="1782"/>
      <c r="OEZ81" s="1783"/>
      <c r="OFA81" s="1778"/>
      <c r="OFB81" s="1778"/>
      <c r="OFC81" s="1779"/>
      <c r="OFD81" s="1780"/>
      <c r="OFE81" s="1780"/>
      <c r="OFF81" s="1781"/>
      <c r="OFG81" s="1782"/>
      <c r="OFH81" s="1783"/>
      <c r="OFI81" s="1778"/>
      <c r="OFJ81" s="1778"/>
      <c r="OFK81" s="1779"/>
      <c r="OFL81" s="1780"/>
      <c r="OFM81" s="1780"/>
      <c r="OFN81" s="1781"/>
      <c r="OFO81" s="1782"/>
      <c r="OFP81" s="1783"/>
      <c r="OFQ81" s="1778"/>
      <c r="OFR81" s="1778"/>
      <c r="OFS81" s="1779"/>
      <c r="OFT81" s="1780"/>
      <c r="OFU81" s="1780"/>
      <c r="OFV81" s="1781"/>
      <c r="OFW81" s="1782"/>
      <c r="OFX81" s="1783"/>
      <c r="OFY81" s="1778"/>
      <c r="OFZ81" s="1778"/>
      <c r="OGA81" s="1779"/>
      <c r="OGB81" s="1780"/>
      <c r="OGC81" s="1780"/>
      <c r="OGD81" s="1781"/>
      <c r="OGE81" s="1782"/>
      <c r="OGF81" s="1783"/>
      <c r="OGG81" s="1778"/>
      <c r="OGH81" s="1778"/>
      <c r="OGI81" s="1779"/>
      <c r="OGJ81" s="1780"/>
      <c r="OGK81" s="1780"/>
      <c r="OGL81" s="1781"/>
      <c r="OGM81" s="1782"/>
      <c r="OGN81" s="1783"/>
      <c r="OGO81" s="1778"/>
      <c r="OGP81" s="1778"/>
      <c r="OGQ81" s="1779"/>
      <c r="OGR81" s="1780"/>
      <c r="OGS81" s="1780"/>
      <c r="OGT81" s="1781"/>
      <c r="OGU81" s="1782"/>
      <c r="OGV81" s="1783"/>
      <c r="OGW81" s="1778"/>
      <c r="OGX81" s="1778"/>
      <c r="OGY81" s="1779"/>
      <c r="OGZ81" s="1780"/>
      <c r="OHA81" s="1780"/>
      <c r="OHB81" s="1781"/>
      <c r="OHC81" s="1782"/>
      <c r="OHD81" s="1783"/>
      <c r="OHE81" s="1778"/>
      <c r="OHF81" s="1778"/>
      <c r="OHG81" s="1779"/>
      <c r="OHH81" s="1780"/>
      <c r="OHI81" s="1780"/>
      <c r="OHJ81" s="1781"/>
      <c r="OHK81" s="1782"/>
      <c r="OHL81" s="1783"/>
      <c r="OHM81" s="1778"/>
      <c r="OHN81" s="1778"/>
      <c r="OHO81" s="1779"/>
      <c r="OHP81" s="1780"/>
      <c r="OHQ81" s="1780"/>
      <c r="OHR81" s="1781"/>
      <c r="OHS81" s="1782"/>
      <c r="OHT81" s="1783"/>
      <c r="OHU81" s="1778"/>
      <c r="OHV81" s="1778"/>
      <c r="OHW81" s="1779"/>
      <c r="OHX81" s="1780"/>
      <c r="OHY81" s="1780"/>
      <c r="OHZ81" s="1781"/>
      <c r="OIA81" s="1782"/>
      <c r="OIB81" s="1783"/>
      <c r="OIC81" s="1778"/>
      <c r="OID81" s="1778"/>
      <c r="OIE81" s="1779"/>
      <c r="OIF81" s="1780"/>
      <c r="OIG81" s="1780"/>
      <c r="OIH81" s="1781"/>
      <c r="OII81" s="1782"/>
      <c r="OIJ81" s="1783"/>
      <c r="OIK81" s="1778"/>
      <c r="OIL81" s="1778"/>
      <c r="OIM81" s="1779"/>
      <c r="OIN81" s="1780"/>
      <c r="OIO81" s="1780"/>
      <c r="OIP81" s="1781"/>
      <c r="OIQ81" s="1782"/>
      <c r="OIR81" s="1783"/>
      <c r="OIS81" s="1778"/>
      <c r="OIT81" s="1778"/>
      <c r="OIU81" s="1779"/>
      <c r="OIV81" s="1780"/>
      <c r="OIW81" s="1780"/>
      <c r="OIX81" s="1781"/>
      <c r="OIY81" s="1782"/>
      <c r="OIZ81" s="1783"/>
      <c r="OJA81" s="1778"/>
      <c r="OJB81" s="1778"/>
      <c r="OJC81" s="1779"/>
      <c r="OJD81" s="1780"/>
      <c r="OJE81" s="1780"/>
      <c r="OJF81" s="1781"/>
      <c r="OJG81" s="1782"/>
      <c r="OJH81" s="1783"/>
      <c r="OJI81" s="1778"/>
      <c r="OJJ81" s="1778"/>
      <c r="OJK81" s="1779"/>
      <c r="OJL81" s="1780"/>
      <c r="OJM81" s="1780"/>
      <c r="OJN81" s="1781"/>
      <c r="OJO81" s="1782"/>
      <c r="OJP81" s="1783"/>
      <c r="OJQ81" s="1778"/>
      <c r="OJR81" s="1778"/>
      <c r="OJS81" s="1779"/>
      <c r="OJT81" s="1780"/>
      <c r="OJU81" s="1780"/>
      <c r="OJV81" s="1781"/>
      <c r="OJW81" s="1782"/>
      <c r="OJX81" s="1783"/>
      <c r="OJY81" s="1778"/>
      <c r="OJZ81" s="1778"/>
      <c r="OKA81" s="1779"/>
      <c r="OKB81" s="1780"/>
      <c r="OKC81" s="1780"/>
      <c r="OKD81" s="1781"/>
      <c r="OKE81" s="1782"/>
      <c r="OKF81" s="1783"/>
      <c r="OKG81" s="1778"/>
      <c r="OKH81" s="1778"/>
      <c r="OKI81" s="1779"/>
      <c r="OKJ81" s="1780"/>
      <c r="OKK81" s="1780"/>
      <c r="OKL81" s="1781"/>
      <c r="OKM81" s="1782"/>
      <c r="OKN81" s="1783"/>
      <c r="OKO81" s="1778"/>
      <c r="OKP81" s="1778"/>
      <c r="OKQ81" s="1779"/>
      <c r="OKR81" s="1780"/>
      <c r="OKS81" s="1780"/>
      <c r="OKT81" s="1781"/>
      <c r="OKU81" s="1782"/>
      <c r="OKV81" s="1783"/>
      <c r="OKW81" s="1778"/>
      <c r="OKX81" s="1778"/>
      <c r="OKY81" s="1779"/>
      <c r="OKZ81" s="1780"/>
      <c r="OLA81" s="1780"/>
      <c r="OLB81" s="1781"/>
      <c r="OLC81" s="1782"/>
      <c r="OLD81" s="1783"/>
      <c r="OLE81" s="1778"/>
      <c r="OLF81" s="1778"/>
      <c r="OLG81" s="1779"/>
      <c r="OLH81" s="1780"/>
      <c r="OLI81" s="1780"/>
      <c r="OLJ81" s="1781"/>
      <c r="OLK81" s="1782"/>
      <c r="OLL81" s="1783"/>
      <c r="OLM81" s="1778"/>
      <c r="OLN81" s="1778"/>
      <c r="OLO81" s="1779"/>
      <c r="OLP81" s="1780"/>
      <c r="OLQ81" s="1780"/>
      <c r="OLR81" s="1781"/>
      <c r="OLS81" s="1782"/>
      <c r="OLT81" s="1783"/>
      <c r="OLU81" s="1778"/>
      <c r="OLV81" s="1778"/>
      <c r="OLW81" s="1779"/>
      <c r="OLX81" s="1780"/>
      <c r="OLY81" s="1780"/>
      <c r="OLZ81" s="1781"/>
      <c r="OMA81" s="1782"/>
      <c r="OMB81" s="1783"/>
      <c r="OMC81" s="1778"/>
      <c r="OMD81" s="1778"/>
      <c r="OME81" s="1779"/>
      <c r="OMF81" s="1780"/>
      <c r="OMG81" s="1780"/>
      <c r="OMH81" s="1781"/>
      <c r="OMI81" s="1782"/>
      <c r="OMJ81" s="1783"/>
      <c r="OMK81" s="1778"/>
      <c r="OML81" s="1778"/>
      <c r="OMM81" s="1779"/>
      <c r="OMN81" s="1780"/>
      <c r="OMO81" s="1780"/>
      <c r="OMP81" s="1781"/>
      <c r="OMQ81" s="1782"/>
      <c r="OMR81" s="1783"/>
      <c r="OMS81" s="1778"/>
      <c r="OMT81" s="1778"/>
      <c r="OMU81" s="1779"/>
      <c r="OMV81" s="1780"/>
      <c r="OMW81" s="1780"/>
      <c r="OMX81" s="1781"/>
      <c r="OMY81" s="1782"/>
      <c r="OMZ81" s="1783"/>
      <c r="ONA81" s="1778"/>
      <c r="ONB81" s="1778"/>
      <c r="ONC81" s="1779"/>
      <c r="OND81" s="1780"/>
      <c r="ONE81" s="1780"/>
      <c r="ONF81" s="1781"/>
      <c r="ONG81" s="1782"/>
      <c r="ONH81" s="1783"/>
      <c r="ONI81" s="1778"/>
      <c r="ONJ81" s="1778"/>
      <c r="ONK81" s="1779"/>
      <c r="ONL81" s="1780"/>
      <c r="ONM81" s="1780"/>
      <c r="ONN81" s="1781"/>
      <c r="ONO81" s="1782"/>
      <c r="ONP81" s="1783"/>
      <c r="ONQ81" s="1778"/>
      <c r="ONR81" s="1778"/>
      <c r="ONS81" s="1779"/>
      <c r="ONT81" s="1780"/>
      <c r="ONU81" s="1780"/>
      <c r="ONV81" s="1781"/>
      <c r="ONW81" s="1782"/>
      <c r="ONX81" s="1783"/>
      <c r="ONY81" s="1778"/>
      <c r="ONZ81" s="1778"/>
      <c r="OOA81" s="1779"/>
      <c r="OOB81" s="1780"/>
      <c r="OOC81" s="1780"/>
      <c r="OOD81" s="1781"/>
      <c r="OOE81" s="1782"/>
      <c r="OOF81" s="1783"/>
      <c r="OOG81" s="1778"/>
      <c r="OOH81" s="1778"/>
      <c r="OOI81" s="1779"/>
      <c r="OOJ81" s="1780"/>
      <c r="OOK81" s="1780"/>
      <c r="OOL81" s="1781"/>
      <c r="OOM81" s="1782"/>
      <c r="OON81" s="1783"/>
      <c r="OOO81" s="1778"/>
      <c r="OOP81" s="1778"/>
      <c r="OOQ81" s="1779"/>
      <c r="OOR81" s="1780"/>
      <c r="OOS81" s="1780"/>
      <c r="OOT81" s="1781"/>
      <c r="OOU81" s="1782"/>
      <c r="OOV81" s="1783"/>
      <c r="OOW81" s="1778"/>
      <c r="OOX81" s="1778"/>
      <c r="OOY81" s="1779"/>
      <c r="OOZ81" s="1780"/>
      <c r="OPA81" s="1780"/>
      <c r="OPB81" s="1781"/>
      <c r="OPC81" s="1782"/>
      <c r="OPD81" s="1783"/>
      <c r="OPE81" s="1778"/>
      <c r="OPF81" s="1778"/>
      <c r="OPG81" s="1779"/>
      <c r="OPH81" s="1780"/>
      <c r="OPI81" s="1780"/>
      <c r="OPJ81" s="1781"/>
      <c r="OPK81" s="1782"/>
      <c r="OPL81" s="1783"/>
      <c r="OPM81" s="1778"/>
      <c r="OPN81" s="1778"/>
      <c r="OPO81" s="1779"/>
      <c r="OPP81" s="1780"/>
      <c r="OPQ81" s="1780"/>
      <c r="OPR81" s="1781"/>
      <c r="OPS81" s="1782"/>
      <c r="OPT81" s="1783"/>
      <c r="OPU81" s="1778"/>
      <c r="OPV81" s="1778"/>
      <c r="OPW81" s="1779"/>
      <c r="OPX81" s="1780"/>
      <c r="OPY81" s="1780"/>
      <c r="OPZ81" s="1781"/>
      <c r="OQA81" s="1782"/>
      <c r="OQB81" s="1783"/>
      <c r="OQC81" s="1778"/>
      <c r="OQD81" s="1778"/>
      <c r="OQE81" s="1779"/>
      <c r="OQF81" s="1780"/>
      <c r="OQG81" s="1780"/>
      <c r="OQH81" s="1781"/>
      <c r="OQI81" s="1782"/>
      <c r="OQJ81" s="1783"/>
      <c r="OQK81" s="1778"/>
      <c r="OQL81" s="1778"/>
      <c r="OQM81" s="1779"/>
      <c r="OQN81" s="1780"/>
      <c r="OQO81" s="1780"/>
      <c r="OQP81" s="1781"/>
      <c r="OQQ81" s="1782"/>
      <c r="OQR81" s="1783"/>
      <c r="OQS81" s="1778"/>
      <c r="OQT81" s="1778"/>
      <c r="OQU81" s="1779"/>
      <c r="OQV81" s="1780"/>
      <c r="OQW81" s="1780"/>
      <c r="OQX81" s="1781"/>
      <c r="OQY81" s="1782"/>
      <c r="OQZ81" s="1783"/>
      <c r="ORA81" s="1778"/>
      <c r="ORB81" s="1778"/>
      <c r="ORC81" s="1779"/>
      <c r="ORD81" s="1780"/>
      <c r="ORE81" s="1780"/>
      <c r="ORF81" s="1781"/>
      <c r="ORG81" s="1782"/>
      <c r="ORH81" s="1783"/>
      <c r="ORI81" s="1778"/>
      <c r="ORJ81" s="1778"/>
      <c r="ORK81" s="1779"/>
      <c r="ORL81" s="1780"/>
      <c r="ORM81" s="1780"/>
      <c r="ORN81" s="1781"/>
      <c r="ORO81" s="1782"/>
      <c r="ORP81" s="1783"/>
      <c r="ORQ81" s="1778"/>
      <c r="ORR81" s="1778"/>
      <c r="ORS81" s="1779"/>
      <c r="ORT81" s="1780"/>
      <c r="ORU81" s="1780"/>
      <c r="ORV81" s="1781"/>
      <c r="ORW81" s="1782"/>
      <c r="ORX81" s="1783"/>
      <c r="ORY81" s="1778"/>
      <c r="ORZ81" s="1778"/>
      <c r="OSA81" s="1779"/>
      <c r="OSB81" s="1780"/>
      <c r="OSC81" s="1780"/>
      <c r="OSD81" s="1781"/>
      <c r="OSE81" s="1782"/>
      <c r="OSF81" s="1783"/>
      <c r="OSG81" s="1778"/>
      <c r="OSH81" s="1778"/>
      <c r="OSI81" s="1779"/>
      <c r="OSJ81" s="1780"/>
      <c r="OSK81" s="1780"/>
      <c r="OSL81" s="1781"/>
      <c r="OSM81" s="1782"/>
      <c r="OSN81" s="1783"/>
      <c r="OSO81" s="1778"/>
      <c r="OSP81" s="1778"/>
      <c r="OSQ81" s="1779"/>
      <c r="OSR81" s="1780"/>
      <c r="OSS81" s="1780"/>
      <c r="OST81" s="1781"/>
      <c r="OSU81" s="1782"/>
      <c r="OSV81" s="1783"/>
      <c r="OSW81" s="1778"/>
      <c r="OSX81" s="1778"/>
      <c r="OSY81" s="1779"/>
      <c r="OSZ81" s="1780"/>
      <c r="OTA81" s="1780"/>
      <c r="OTB81" s="1781"/>
      <c r="OTC81" s="1782"/>
      <c r="OTD81" s="1783"/>
      <c r="OTE81" s="1778"/>
      <c r="OTF81" s="1778"/>
      <c r="OTG81" s="1779"/>
      <c r="OTH81" s="1780"/>
      <c r="OTI81" s="1780"/>
      <c r="OTJ81" s="1781"/>
      <c r="OTK81" s="1782"/>
      <c r="OTL81" s="1783"/>
      <c r="OTM81" s="1778"/>
      <c r="OTN81" s="1778"/>
      <c r="OTO81" s="1779"/>
      <c r="OTP81" s="1780"/>
      <c r="OTQ81" s="1780"/>
      <c r="OTR81" s="1781"/>
      <c r="OTS81" s="1782"/>
      <c r="OTT81" s="1783"/>
      <c r="OTU81" s="1778"/>
      <c r="OTV81" s="1778"/>
      <c r="OTW81" s="1779"/>
      <c r="OTX81" s="1780"/>
      <c r="OTY81" s="1780"/>
      <c r="OTZ81" s="1781"/>
      <c r="OUA81" s="1782"/>
      <c r="OUB81" s="1783"/>
      <c r="OUC81" s="1778"/>
      <c r="OUD81" s="1778"/>
      <c r="OUE81" s="1779"/>
      <c r="OUF81" s="1780"/>
      <c r="OUG81" s="1780"/>
      <c r="OUH81" s="1781"/>
      <c r="OUI81" s="1782"/>
      <c r="OUJ81" s="1783"/>
      <c r="OUK81" s="1778"/>
      <c r="OUL81" s="1778"/>
      <c r="OUM81" s="1779"/>
      <c r="OUN81" s="1780"/>
      <c r="OUO81" s="1780"/>
      <c r="OUP81" s="1781"/>
      <c r="OUQ81" s="1782"/>
      <c r="OUR81" s="1783"/>
      <c r="OUS81" s="1778"/>
      <c r="OUT81" s="1778"/>
      <c r="OUU81" s="1779"/>
      <c r="OUV81" s="1780"/>
      <c r="OUW81" s="1780"/>
      <c r="OUX81" s="1781"/>
      <c r="OUY81" s="1782"/>
      <c r="OUZ81" s="1783"/>
      <c r="OVA81" s="1778"/>
      <c r="OVB81" s="1778"/>
      <c r="OVC81" s="1779"/>
      <c r="OVD81" s="1780"/>
      <c r="OVE81" s="1780"/>
      <c r="OVF81" s="1781"/>
      <c r="OVG81" s="1782"/>
      <c r="OVH81" s="1783"/>
      <c r="OVI81" s="1778"/>
      <c r="OVJ81" s="1778"/>
      <c r="OVK81" s="1779"/>
      <c r="OVL81" s="1780"/>
      <c r="OVM81" s="1780"/>
      <c r="OVN81" s="1781"/>
      <c r="OVO81" s="1782"/>
      <c r="OVP81" s="1783"/>
      <c r="OVQ81" s="1778"/>
      <c r="OVR81" s="1778"/>
      <c r="OVS81" s="1779"/>
      <c r="OVT81" s="1780"/>
      <c r="OVU81" s="1780"/>
      <c r="OVV81" s="1781"/>
      <c r="OVW81" s="1782"/>
      <c r="OVX81" s="1783"/>
      <c r="OVY81" s="1778"/>
      <c r="OVZ81" s="1778"/>
      <c r="OWA81" s="1779"/>
      <c r="OWB81" s="1780"/>
      <c r="OWC81" s="1780"/>
      <c r="OWD81" s="1781"/>
      <c r="OWE81" s="1782"/>
      <c r="OWF81" s="1783"/>
      <c r="OWG81" s="1778"/>
      <c r="OWH81" s="1778"/>
      <c r="OWI81" s="1779"/>
      <c r="OWJ81" s="1780"/>
      <c r="OWK81" s="1780"/>
      <c r="OWL81" s="1781"/>
      <c r="OWM81" s="1782"/>
      <c r="OWN81" s="1783"/>
      <c r="OWO81" s="1778"/>
      <c r="OWP81" s="1778"/>
      <c r="OWQ81" s="1779"/>
      <c r="OWR81" s="1780"/>
      <c r="OWS81" s="1780"/>
      <c r="OWT81" s="1781"/>
      <c r="OWU81" s="1782"/>
      <c r="OWV81" s="1783"/>
      <c r="OWW81" s="1778"/>
      <c r="OWX81" s="1778"/>
      <c r="OWY81" s="1779"/>
      <c r="OWZ81" s="1780"/>
      <c r="OXA81" s="1780"/>
      <c r="OXB81" s="1781"/>
      <c r="OXC81" s="1782"/>
      <c r="OXD81" s="1783"/>
      <c r="OXE81" s="1778"/>
      <c r="OXF81" s="1778"/>
      <c r="OXG81" s="1779"/>
      <c r="OXH81" s="1780"/>
      <c r="OXI81" s="1780"/>
      <c r="OXJ81" s="1781"/>
      <c r="OXK81" s="1782"/>
      <c r="OXL81" s="1783"/>
      <c r="OXM81" s="1778"/>
      <c r="OXN81" s="1778"/>
      <c r="OXO81" s="1779"/>
      <c r="OXP81" s="1780"/>
      <c r="OXQ81" s="1780"/>
      <c r="OXR81" s="1781"/>
      <c r="OXS81" s="1782"/>
      <c r="OXT81" s="1783"/>
      <c r="OXU81" s="1778"/>
      <c r="OXV81" s="1778"/>
      <c r="OXW81" s="1779"/>
      <c r="OXX81" s="1780"/>
      <c r="OXY81" s="1780"/>
      <c r="OXZ81" s="1781"/>
      <c r="OYA81" s="1782"/>
      <c r="OYB81" s="1783"/>
      <c r="OYC81" s="1778"/>
      <c r="OYD81" s="1778"/>
      <c r="OYE81" s="1779"/>
      <c r="OYF81" s="1780"/>
      <c r="OYG81" s="1780"/>
      <c r="OYH81" s="1781"/>
      <c r="OYI81" s="1782"/>
      <c r="OYJ81" s="1783"/>
      <c r="OYK81" s="1778"/>
      <c r="OYL81" s="1778"/>
      <c r="OYM81" s="1779"/>
      <c r="OYN81" s="1780"/>
      <c r="OYO81" s="1780"/>
      <c r="OYP81" s="1781"/>
      <c r="OYQ81" s="1782"/>
      <c r="OYR81" s="1783"/>
      <c r="OYS81" s="1778"/>
      <c r="OYT81" s="1778"/>
      <c r="OYU81" s="1779"/>
      <c r="OYV81" s="1780"/>
      <c r="OYW81" s="1780"/>
      <c r="OYX81" s="1781"/>
      <c r="OYY81" s="1782"/>
      <c r="OYZ81" s="1783"/>
      <c r="OZA81" s="1778"/>
      <c r="OZB81" s="1778"/>
      <c r="OZC81" s="1779"/>
      <c r="OZD81" s="1780"/>
      <c r="OZE81" s="1780"/>
      <c r="OZF81" s="1781"/>
      <c r="OZG81" s="1782"/>
      <c r="OZH81" s="1783"/>
      <c r="OZI81" s="1778"/>
      <c r="OZJ81" s="1778"/>
      <c r="OZK81" s="1779"/>
      <c r="OZL81" s="1780"/>
      <c r="OZM81" s="1780"/>
      <c r="OZN81" s="1781"/>
      <c r="OZO81" s="1782"/>
      <c r="OZP81" s="1783"/>
      <c r="OZQ81" s="1778"/>
      <c r="OZR81" s="1778"/>
      <c r="OZS81" s="1779"/>
      <c r="OZT81" s="1780"/>
      <c r="OZU81" s="1780"/>
      <c r="OZV81" s="1781"/>
      <c r="OZW81" s="1782"/>
      <c r="OZX81" s="1783"/>
      <c r="OZY81" s="1778"/>
      <c r="OZZ81" s="1778"/>
      <c r="PAA81" s="1779"/>
      <c r="PAB81" s="1780"/>
      <c r="PAC81" s="1780"/>
      <c r="PAD81" s="1781"/>
      <c r="PAE81" s="1782"/>
      <c r="PAF81" s="1783"/>
      <c r="PAG81" s="1778"/>
      <c r="PAH81" s="1778"/>
      <c r="PAI81" s="1779"/>
      <c r="PAJ81" s="1780"/>
      <c r="PAK81" s="1780"/>
      <c r="PAL81" s="1781"/>
      <c r="PAM81" s="1782"/>
      <c r="PAN81" s="1783"/>
      <c r="PAO81" s="1778"/>
      <c r="PAP81" s="1778"/>
      <c r="PAQ81" s="1779"/>
      <c r="PAR81" s="1780"/>
      <c r="PAS81" s="1780"/>
      <c r="PAT81" s="1781"/>
      <c r="PAU81" s="1782"/>
      <c r="PAV81" s="1783"/>
      <c r="PAW81" s="1778"/>
      <c r="PAX81" s="1778"/>
      <c r="PAY81" s="1779"/>
      <c r="PAZ81" s="1780"/>
      <c r="PBA81" s="1780"/>
      <c r="PBB81" s="1781"/>
      <c r="PBC81" s="1782"/>
      <c r="PBD81" s="1783"/>
      <c r="PBE81" s="1778"/>
      <c r="PBF81" s="1778"/>
      <c r="PBG81" s="1779"/>
      <c r="PBH81" s="1780"/>
      <c r="PBI81" s="1780"/>
      <c r="PBJ81" s="1781"/>
      <c r="PBK81" s="1782"/>
      <c r="PBL81" s="1783"/>
      <c r="PBM81" s="1778"/>
      <c r="PBN81" s="1778"/>
      <c r="PBO81" s="1779"/>
      <c r="PBP81" s="1780"/>
      <c r="PBQ81" s="1780"/>
      <c r="PBR81" s="1781"/>
      <c r="PBS81" s="1782"/>
      <c r="PBT81" s="1783"/>
      <c r="PBU81" s="1778"/>
      <c r="PBV81" s="1778"/>
      <c r="PBW81" s="1779"/>
      <c r="PBX81" s="1780"/>
      <c r="PBY81" s="1780"/>
      <c r="PBZ81" s="1781"/>
      <c r="PCA81" s="1782"/>
      <c r="PCB81" s="1783"/>
      <c r="PCC81" s="1778"/>
      <c r="PCD81" s="1778"/>
      <c r="PCE81" s="1779"/>
      <c r="PCF81" s="1780"/>
      <c r="PCG81" s="1780"/>
      <c r="PCH81" s="1781"/>
      <c r="PCI81" s="1782"/>
      <c r="PCJ81" s="1783"/>
      <c r="PCK81" s="1778"/>
      <c r="PCL81" s="1778"/>
      <c r="PCM81" s="1779"/>
      <c r="PCN81" s="1780"/>
      <c r="PCO81" s="1780"/>
      <c r="PCP81" s="1781"/>
      <c r="PCQ81" s="1782"/>
      <c r="PCR81" s="1783"/>
      <c r="PCS81" s="1778"/>
      <c r="PCT81" s="1778"/>
      <c r="PCU81" s="1779"/>
      <c r="PCV81" s="1780"/>
      <c r="PCW81" s="1780"/>
      <c r="PCX81" s="1781"/>
      <c r="PCY81" s="1782"/>
      <c r="PCZ81" s="1783"/>
      <c r="PDA81" s="1778"/>
      <c r="PDB81" s="1778"/>
      <c r="PDC81" s="1779"/>
      <c r="PDD81" s="1780"/>
      <c r="PDE81" s="1780"/>
      <c r="PDF81" s="1781"/>
      <c r="PDG81" s="1782"/>
      <c r="PDH81" s="1783"/>
      <c r="PDI81" s="1778"/>
      <c r="PDJ81" s="1778"/>
      <c r="PDK81" s="1779"/>
      <c r="PDL81" s="1780"/>
      <c r="PDM81" s="1780"/>
      <c r="PDN81" s="1781"/>
      <c r="PDO81" s="1782"/>
      <c r="PDP81" s="1783"/>
      <c r="PDQ81" s="1778"/>
      <c r="PDR81" s="1778"/>
      <c r="PDS81" s="1779"/>
      <c r="PDT81" s="1780"/>
      <c r="PDU81" s="1780"/>
      <c r="PDV81" s="1781"/>
      <c r="PDW81" s="1782"/>
      <c r="PDX81" s="1783"/>
      <c r="PDY81" s="1778"/>
      <c r="PDZ81" s="1778"/>
      <c r="PEA81" s="1779"/>
      <c r="PEB81" s="1780"/>
      <c r="PEC81" s="1780"/>
      <c r="PED81" s="1781"/>
      <c r="PEE81" s="1782"/>
      <c r="PEF81" s="1783"/>
      <c r="PEG81" s="1778"/>
      <c r="PEH81" s="1778"/>
      <c r="PEI81" s="1779"/>
      <c r="PEJ81" s="1780"/>
      <c r="PEK81" s="1780"/>
      <c r="PEL81" s="1781"/>
      <c r="PEM81" s="1782"/>
      <c r="PEN81" s="1783"/>
      <c r="PEO81" s="1778"/>
      <c r="PEP81" s="1778"/>
      <c r="PEQ81" s="1779"/>
      <c r="PER81" s="1780"/>
      <c r="PES81" s="1780"/>
      <c r="PET81" s="1781"/>
      <c r="PEU81" s="1782"/>
      <c r="PEV81" s="1783"/>
      <c r="PEW81" s="1778"/>
      <c r="PEX81" s="1778"/>
      <c r="PEY81" s="1779"/>
      <c r="PEZ81" s="1780"/>
      <c r="PFA81" s="1780"/>
      <c r="PFB81" s="1781"/>
      <c r="PFC81" s="1782"/>
      <c r="PFD81" s="1783"/>
      <c r="PFE81" s="1778"/>
      <c r="PFF81" s="1778"/>
      <c r="PFG81" s="1779"/>
      <c r="PFH81" s="1780"/>
      <c r="PFI81" s="1780"/>
      <c r="PFJ81" s="1781"/>
      <c r="PFK81" s="1782"/>
      <c r="PFL81" s="1783"/>
      <c r="PFM81" s="1778"/>
      <c r="PFN81" s="1778"/>
      <c r="PFO81" s="1779"/>
      <c r="PFP81" s="1780"/>
      <c r="PFQ81" s="1780"/>
      <c r="PFR81" s="1781"/>
      <c r="PFS81" s="1782"/>
      <c r="PFT81" s="1783"/>
      <c r="PFU81" s="1778"/>
      <c r="PFV81" s="1778"/>
      <c r="PFW81" s="1779"/>
      <c r="PFX81" s="1780"/>
      <c r="PFY81" s="1780"/>
      <c r="PFZ81" s="1781"/>
      <c r="PGA81" s="1782"/>
      <c r="PGB81" s="1783"/>
      <c r="PGC81" s="1778"/>
      <c r="PGD81" s="1778"/>
      <c r="PGE81" s="1779"/>
      <c r="PGF81" s="1780"/>
      <c r="PGG81" s="1780"/>
      <c r="PGH81" s="1781"/>
      <c r="PGI81" s="1782"/>
      <c r="PGJ81" s="1783"/>
      <c r="PGK81" s="1778"/>
      <c r="PGL81" s="1778"/>
      <c r="PGM81" s="1779"/>
      <c r="PGN81" s="1780"/>
      <c r="PGO81" s="1780"/>
      <c r="PGP81" s="1781"/>
      <c r="PGQ81" s="1782"/>
      <c r="PGR81" s="1783"/>
      <c r="PGS81" s="1778"/>
      <c r="PGT81" s="1778"/>
      <c r="PGU81" s="1779"/>
      <c r="PGV81" s="1780"/>
      <c r="PGW81" s="1780"/>
      <c r="PGX81" s="1781"/>
      <c r="PGY81" s="1782"/>
      <c r="PGZ81" s="1783"/>
      <c r="PHA81" s="1778"/>
      <c r="PHB81" s="1778"/>
      <c r="PHC81" s="1779"/>
      <c r="PHD81" s="1780"/>
      <c r="PHE81" s="1780"/>
      <c r="PHF81" s="1781"/>
      <c r="PHG81" s="1782"/>
      <c r="PHH81" s="1783"/>
      <c r="PHI81" s="1778"/>
      <c r="PHJ81" s="1778"/>
      <c r="PHK81" s="1779"/>
      <c r="PHL81" s="1780"/>
      <c r="PHM81" s="1780"/>
      <c r="PHN81" s="1781"/>
      <c r="PHO81" s="1782"/>
      <c r="PHP81" s="1783"/>
      <c r="PHQ81" s="1778"/>
      <c r="PHR81" s="1778"/>
      <c r="PHS81" s="1779"/>
      <c r="PHT81" s="1780"/>
      <c r="PHU81" s="1780"/>
      <c r="PHV81" s="1781"/>
      <c r="PHW81" s="1782"/>
      <c r="PHX81" s="1783"/>
      <c r="PHY81" s="1778"/>
      <c r="PHZ81" s="1778"/>
      <c r="PIA81" s="1779"/>
      <c r="PIB81" s="1780"/>
      <c r="PIC81" s="1780"/>
      <c r="PID81" s="1781"/>
      <c r="PIE81" s="1782"/>
      <c r="PIF81" s="1783"/>
      <c r="PIG81" s="1778"/>
      <c r="PIH81" s="1778"/>
      <c r="PII81" s="1779"/>
      <c r="PIJ81" s="1780"/>
      <c r="PIK81" s="1780"/>
      <c r="PIL81" s="1781"/>
      <c r="PIM81" s="1782"/>
      <c r="PIN81" s="1783"/>
      <c r="PIO81" s="1778"/>
      <c r="PIP81" s="1778"/>
      <c r="PIQ81" s="1779"/>
      <c r="PIR81" s="1780"/>
      <c r="PIS81" s="1780"/>
      <c r="PIT81" s="1781"/>
      <c r="PIU81" s="1782"/>
      <c r="PIV81" s="1783"/>
      <c r="PIW81" s="1778"/>
      <c r="PIX81" s="1778"/>
      <c r="PIY81" s="1779"/>
      <c r="PIZ81" s="1780"/>
      <c r="PJA81" s="1780"/>
      <c r="PJB81" s="1781"/>
      <c r="PJC81" s="1782"/>
      <c r="PJD81" s="1783"/>
      <c r="PJE81" s="1778"/>
      <c r="PJF81" s="1778"/>
      <c r="PJG81" s="1779"/>
      <c r="PJH81" s="1780"/>
      <c r="PJI81" s="1780"/>
      <c r="PJJ81" s="1781"/>
      <c r="PJK81" s="1782"/>
      <c r="PJL81" s="1783"/>
      <c r="PJM81" s="1778"/>
      <c r="PJN81" s="1778"/>
      <c r="PJO81" s="1779"/>
      <c r="PJP81" s="1780"/>
      <c r="PJQ81" s="1780"/>
      <c r="PJR81" s="1781"/>
      <c r="PJS81" s="1782"/>
      <c r="PJT81" s="1783"/>
      <c r="PJU81" s="1778"/>
      <c r="PJV81" s="1778"/>
      <c r="PJW81" s="1779"/>
      <c r="PJX81" s="1780"/>
      <c r="PJY81" s="1780"/>
      <c r="PJZ81" s="1781"/>
      <c r="PKA81" s="1782"/>
      <c r="PKB81" s="1783"/>
      <c r="PKC81" s="1778"/>
      <c r="PKD81" s="1778"/>
      <c r="PKE81" s="1779"/>
      <c r="PKF81" s="1780"/>
      <c r="PKG81" s="1780"/>
      <c r="PKH81" s="1781"/>
      <c r="PKI81" s="1782"/>
      <c r="PKJ81" s="1783"/>
      <c r="PKK81" s="1778"/>
      <c r="PKL81" s="1778"/>
      <c r="PKM81" s="1779"/>
      <c r="PKN81" s="1780"/>
      <c r="PKO81" s="1780"/>
      <c r="PKP81" s="1781"/>
      <c r="PKQ81" s="1782"/>
      <c r="PKR81" s="1783"/>
      <c r="PKS81" s="1778"/>
      <c r="PKT81" s="1778"/>
      <c r="PKU81" s="1779"/>
      <c r="PKV81" s="1780"/>
      <c r="PKW81" s="1780"/>
      <c r="PKX81" s="1781"/>
      <c r="PKY81" s="1782"/>
      <c r="PKZ81" s="1783"/>
      <c r="PLA81" s="1778"/>
      <c r="PLB81" s="1778"/>
      <c r="PLC81" s="1779"/>
      <c r="PLD81" s="1780"/>
      <c r="PLE81" s="1780"/>
      <c r="PLF81" s="1781"/>
      <c r="PLG81" s="1782"/>
      <c r="PLH81" s="1783"/>
      <c r="PLI81" s="1778"/>
      <c r="PLJ81" s="1778"/>
      <c r="PLK81" s="1779"/>
      <c r="PLL81" s="1780"/>
      <c r="PLM81" s="1780"/>
      <c r="PLN81" s="1781"/>
      <c r="PLO81" s="1782"/>
      <c r="PLP81" s="1783"/>
      <c r="PLQ81" s="1778"/>
      <c r="PLR81" s="1778"/>
      <c r="PLS81" s="1779"/>
      <c r="PLT81" s="1780"/>
      <c r="PLU81" s="1780"/>
      <c r="PLV81" s="1781"/>
      <c r="PLW81" s="1782"/>
      <c r="PLX81" s="1783"/>
      <c r="PLY81" s="1778"/>
      <c r="PLZ81" s="1778"/>
      <c r="PMA81" s="1779"/>
      <c r="PMB81" s="1780"/>
      <c r="PMC81" s="1780"/>
      <c r="PMD81" s="1781"/>
      <c r="PME81" s="1782"/>
      <c r="PMF81" s="1783"/>
      <c r="PMG81" s="1778"/>
      <c r="PMH81" s="1778"/>
      <c r="PMI81" s="1779"/>
      <c r="PMJ81" s="1780"/>
      <c r="PMK81" s="1780"/>
      <c r="PML81" s="1781"/>
      <c r="PMM81" s="1782"/>
      <c r="PMN81" s="1783"/>
      <c r="PMO81" s="1778"/>
      <c r="PMP81" s="1778"/>
      <c r="PMQ81" s="1779"/>
      <c r="PMR81" s="1780"/>
      <c r="PMS81" s="1780"/>
      <c r="PMT81" s="1781"/>
      <c r="PMU81" s="1782"/>
      <c r="PMV81" s="1783"/>
      <c r="PMW81" s="1778"/>
      <c r="PMX81" s="1778"/>
      <c r="PMY81" s="1779"/>
      <c r="PMZ81" s="1780"/>
      <c r="PNA81" s="1780"/>
      <c r="PNB81" s="1781"/>
      <c r="PNC81" s="1782"/>
      <c r="PND81" s="1783"/>
      <c r="PNE81" s="1778"/>
      <c r="PNF81" s="1778"/>
      <c r="PNG81" s="1779"/>
      <c r="PNH81" s="1780"/>
      <c r="PNI81" s="1780"/>
      <c r="PNJ81" s="1781"/>
      <c r="PNK81" s="1782"/>
      <c r="PNL81" s="1783"/>
      <c r="PNM81" s="1778"/>
      <c r="PNN81" s="1778"/>
      <c r="PNO81" s="1779"/>
      <c r="PNP81" s="1780"/>
      <c r="PNQ81" s="1780"/>
      <c r="PNR81" s="1781"/>
      <c r="PNS81" s="1782"/>
      <c r="PNT81" s="1783"/>
      <c r="PNU81" s="1778"/>
      <c r="PNV81" s="1778"/>
      <c r="PNW81" s="1779"/>
      <c r="PNX81" s="1780"/>
      <c r="PNY81" s="1780"/>
      <c r="PNZ81" s="1781"/>
      <c r="POA81" s="1782"/>
      <c r="POB81" s="1783"/>
      <c r="POC81" s="1778"/>
      <c r="POD81" s="1778"/>
      <c r="POE81" s="1779"/>
      <c r="POF81" s="1780"/>
      <c r="POG81" s="1780"/>
      <c r="POH81" s="1781"/>
      <c r="POI81" s="1782"/>
      <c r="POJ81" s="1783"/>
      <c r="POK81" s="1778"/>
      <c r="POL81" s="1778"/>
      <c r="POM81" s="1779"/>
      <c r="PON81" s="1780"/>
      <c r="POO81" s="1780"/>
      <c r="POP81" s="1781"/>
      <c r="POQ81" s="1782"/>
      <c r="POR81" s="1783"/>
      <c r="POS81" s="1778"/>
      <c r="POT81" s="1778"/>
      <c r="POU81" s="1779"/>
      <c r="POV81" s="1780"/>
      <c r="POW81" s="1780"/>
      <c r="POX81" s="1781"/>
      <c r="POY81" s="1782"/>
      <c r="POZ81" s="1783"/>
      <c r="PPA81" s="1778"/>
      <c r="PPB81" s="1778"/>
      <c r="PPC81" s="1779"/>
      <c r="PPD81" s="1780"/>
      <c r="PPE81" s="1780"/>
      <c r="PPF81" s="1781"/>
      <c r="PPG81" s="1782"/>
      <c r="PPH81" s="1783"/>
      <c r="PPI81" s="1778"/>
      <c r="PPJ81" s="1778"/>
      <c r="PPK81" s="1779"/>
      <c r="PPL81" s="1780"/>
      <c r="PPM81" s="1780"/>
      <c r="PPN81" s="1781"/>
      <c r="PPO81" s="1782"/>
      <c r="PPP81" s="1783"/>
      <c r="PPQ81" s="1778"/>
      <c r="PPR81" s="1778"/>
      <c r="PPS81" s="1779"/>
      <c r="PPT81" s="1780"/>
      <c r="PPU81" s="1780"/>
      <c r="PPV81" s="1781"/>
      <c r="PPW81" s="1782"/>
      <c r="PPX81" s="1783"/>
      <c r="PPY81" s="1778"/>
      <c r="PPZ81" s="1778"/>
      <c r="PQA81" s="1779"/>
      <c r="PQB81" s="1780"/>
      <c r="PQC81" s="1780"/>
      <c r="PQD81" s="1781"/>
      <c r="PQE81" s="1782"/>
      <c r="PQF81" s="1783"/>
      <c r="PQG81" s="1778"/>
      <c r="PQH81" s="1778"/>
      <c r="PQI81" s="1779"/>
      <c r="PQJ81" s="1780"/>
      <c r="PQK81" s="1780"/>
      <c r="PQL81" s="1781"/>
      <c r="PQM81" s="1782"/>
      <c r="PQN81" s="1783"/>
      <c r="PQO81" s="1778"/>
      <c r="PQP81" s="1778"/>
      <c r="PQQ81" s="1779"/>
      <c r="PQR81" s="1780"/>
      <c r="PQS81" s="1780"/>
      <c r="PQT81" s="1781"/>
      <c r="PQU81" s="1782"/>
      <c r="PQV81" s="1783"/>
      <c r="PQW81" s="1778"/>
      <c r="PQX81" s="1778"/>
      <c r="PQY81" s="1779"/>
      <c r="PQZ81" s="1780"/>
      <c r="PRA81" s="1780"/>
      <c r="PRB81" s="1781"/>
      <c r="PRC81" s="1782"/>
      <c r="PRD81" s="1783"/>
      <c r="PRE81" s="1778"/>
      <c r="PRF81" s="1778"/>
      <c r="PRG81" s="1779"/>
      <c r="PRH81" s="1780"/>
      <c r="PRI81" s="1780"/>
      <c r="PRJ81" s="1781"/>
      <c r="PRK81" s="1782"/>
      <c r="PRL81" s="1783"/>
      <c r="PRM81" s="1778"/>
      <c r="PRN81" s="1778"/>
      <c r="PRO81" s="1779"/>
      <c r="PRP81" s="1780"/>
      <c r="PRQ81" s="1780"/>
      <c r="PRR81" s="1781"/>
      <c r="PRS81" s="1782"/>
      <c r="PRT81" s="1783"/>
      <c r="PRU81" s="1778"/>
      <c r="PRV81" s="1778"/>
      <c r="PRW81" s="1779"/>
      <c r="PRX81" s="1780"/>
      <c r="PRY81" s="1780"/>
      <c r="PRZ81" s="1781"/>
      <c r="PSA81" s="1782"/>
      <c r="PSB81" s="1783"/>
      <c r="PSC81" s="1778"/>
      <c r="PSD81" s="1778"/>
      <c r="PSE81" s="1779"/>
      <c r="PSF81" s="1780"/>
      <c r="PSG81" s="1780"/>
      <c r="PSH81" s="1781"/>
      <c r="PSI81" s="1782"/>
      <c r="PSJ81" s="1783"/>
      <c r="PSK81" s="1778"/>
      <c r="PSL81" s="1778"/>
      <c r="PSM81" s="1779"/>
      <c r="PSN81" s="1780"/>
      <c r="PSO81" s="1780"/>
      <c r="PSP81" s="1781"/>
      <c r="PSQ81" s="1782"/>
      <c r="PSR81" s="1783"/>
      <c r="PSS81" s="1778"/>
      <c r="PST81" s="1778"/>
      <c r="PSU81" s="1779"/>
      <c r="PSV81" s="1780"/>
      <c r="PSW81" s="1780"/>
      <c r="PSX81" s="1781"/>
      <c r="PSY81" s="1782"/>
      <c r="PSZ81" s="1783"/>
      <c r="PTA81" s="1778"/>
      <c r="PTB81" s="1778"/>
      <c r="PTC81" s="1779"/>
      <c r="PTD81" s="1780"/>
      <c r="PTE81" s="1780"/>
      <c r="PTF81" s="1781"/>
      <c r="PTG81" s="1782"/>
      <c r="PTH81" s="1783"/>
      <c r="PTI81" s="1778"/>
      <c r="PTJ81" s="1778"/>
      <c r="PTK81" s="1779"/>
      <c r="PTL81" s="1780"/>
      <c r="PTM81" s="1780"/>
      <c r="PTN81" s="1781"/>
      <c r="PTO81" s="1782"/>
      <c r="PTP81" s="1783"/>
      <c r="PTQ81" s="1778"/>
      <c r="PTR81" s="1778"/>
      <c r="PTS81" s="1779"/>
      <c r="PTT81" s="1780"/>
      <c r="PTU81" s="1780"/>
      <c r="PTV81" s="1781"/>
      <c r="PTW81" s="1782"/>
      <c r="PTX81" s="1783"/>
      <c r="PTY81" s="1778"/>
      <c r="PTZ81" s="1778"/>
      <c r="PUA81" s="1779"/>
      <c r="PUB81" s="1780"/>
      <c r="PUC81" s="1780"/>
      <c r="PUD81" s="1781"/>
      <c r="PUE81" s="1782"/>
      <c r="PUF81" s="1783"/>
      <c r="PUG81" s="1778"/>
      <c r="PUH81" s="1778"/>
      <c r="PUI81" s="1779"/>
      <c r="PUJ81" s="1780"/>
      <c r="PUK81" s="1780"/>
      <c r="PUL81" s="1781"/>
      <c r="PUM81" s="1782"/>
      <c r="PUN81" s="1783"/>
      <c r="PUO81" s="1778"/>
      <c r="PUP81" s="1778"/>
      <c r="PUQ81" s="1779"/>
      <c r="PUR81" s="1780"/>
      <c r="PUS81" s="1780"/>
      <c r="PUT81" s="1781"/>
      <c r="PUU81" s="1782"/>
      <c r="PUV81" s="1783"/>
      <c r="PUW81" s="1778"/>
      <c r="PUX81" s="1778"/>
      <c r="PUY81" s="1779"/>
      <c r="PUZ81" s="1780"/>
      <c r="PVA81" s="1780"/>
      <c r="PVB81" s="1781"/>
      <c r="PVC81" s="1782"/>
      <c r="PVD81" s="1783"/>
      <c r="PVE81" s="1778"/>
      <c r="PVF81" s="1778"/>
      <c r="PVG81" s="1779"/>
      <c r="PVH81" s="1780"/>
      <c r="PVI81" s="1780"/>
      <c r="PVJ81" s="1781"/>
      <c r="PVK81" s="1782"/>
      <c r="PVL81" s="1783"/>
      <c r="PVM81" s="1778"/>
      <c r="PVN81" s="1778"/>
      <c r="PVO81" s="1779"/>
      <c r="PVP81" s="1780"/>
      <c r="PVQ81" s="1780"/>
      <c r="PVR81" s="1781"/>
      <c r="PVS81" s="1782"/>
      <c r="PVT81" s="1783"/>
      <c r="PVU81" s="1778"/>
      <c r="PVV81" s="1778"/>
      <c r="PVW81" s="1779"/>
      <c r="PVX81" s="1780"/>
      <c r="PVY81" s="1780"/>
      <c r="PVZ81" s="1781"/>
      <c r="PWA81" s="1782"/>
      <c r="PWB81" s="1783"/>
      <c r="PWC81" s="1778"/>
      <c r="PWD81" s="1778"/>
      <c r="PWE81" s="1779"/>
      <c r="PWF81" s="1780"/>
      <c r="PWG81" s="1780"/>
      <c r="PWH81" s="1781"/>
      <c r="PWI81" s="1782"/>
      <c r="PWJ81" s="1783"/>
      <c r="PWK81" s="1778"/>
      <c r="PWL81" s="1778"/>
      <c r="PWM81" s="1779"/>
      <c r="PWN81" s="1780"/>
      <c r="PWO81" s="1780"/>
      <c r="PWP81" s="1781"/>
      <c r="PWQ81" s="1782"/>
      <c r="PWR81" s="1783"/>
      <c r="PWS81" s="1778"/>
      <c r="PWT81" s="1778"/>
      <c r="PWU81" s="1779"/>
      <c r="PWV81" s="1780"/>
      <c r="PWW81" s="1780"/>
      <c r="PWX81" s="1781"/>
      <c r="PWY81" s="1782"/>
      <c r="PWZ81" s="1783"/>
      <c r="PXA81" s="1778"/>
      <c r="PXB81" s="1778"/>
      <c r="PXC81" s="1779"/>
      <c r="PXD81" s="1780"/>
      <c r="PXE81" s="1780"/>
      <c r="PXF81" s="1781"/>
      <c r="PXG81" s="1782"/>
      <c r="PXH81" s="1783"/>
      <c r="PXI81" s="1778"/>
      <c r="PXJ81" s="1778"/>
      <c r="PXK81" s="1779"/>
      <c r="PXL81" s="1780"/>
      <c r="PXM81" s="1780"/>
      <c r="PXN81" s="1781"/>
      <c r="PXO81" s="1782"/>
      <c r="PXP81" s="1783"/>
      <c r="PXQ81" s="1778"/>
      <c r="PXR81" s="1778"/>
      <c r="PXS81" s="1779"/>
      <c r="PXT81" s="1780"/>
      <c r="PXU81" s="1780"/>
      <c r="PXV81" s="1781"/>
      <c r="PXW81" s="1782"/>
      <c r="PXX81" s="1783"/>
      <c r="PXY81" s="1778"/>
      <c r="PXZ81" s="1778"/>
      <c r="PYA81" s="1779"/>
      <c r="PYB81" s="1780"/>
      <c r="PYC81" s="1780"/>
      <c r="PYD81" s="1781"/>
      <c r="PYE81" s="1782"/>
      <c r="PYF81" s="1783"/>
      <c r="PYG81" s="1778"/>
      <c r="PYH81" s="1778"/>
      <c r="PYI81" s="1779"/>
      <c r="PYJ81" s="1780"/>
      <c r="PYK81" s="1780"/>
      <c r="PYL81" s="1781"/>
      <c r="PYM81" s="1782"/>
      <c r="PYN81" s="1783"/>
      <c r="PYO81" s="1778"/>
      <c r="PYP81" s="1778"/>
      <c r="PYQ81" s="1779"/>
      <c r="PYR81" s="1780"/>
      <c r="PYS81" s="1780"/>
      <c r="PYT81" s="1781"/>
      <c r="PYU81" s="1782"/>
      <c r="PYV81" s="1783"/>
      <c r="PYW81" s="1778"/>
      <c r="PYX81" s="1778"/>
      <c r="PYY81" s="1779"/>
      <c r="PYZ81" s="1780"/>
      <c r="PZA81" s="1780"/>
      <c r="PZB81" s="1781"/>
      <c r="PZC81" s="1782"/>
      <c r="PZD81" s="1783"/>
      <c r="PZE81" s="1778"/>
      <c r="PZF81" s="1778"/>
      <c r="PZG81" s="1779"/>
      <c r="PZH81" s="1780"/>
      <c r="PZI81" s="1780"/>
      <c r="PZJ81" s="1781"/>
      <c r="PZK81" s="1782"/>
      <c r="PZL81" s="1783"/>
      <c r="PZM81" s="1778"/>
      <c r="PZN81" s="1778"/>
      <c r="PZO81" s="1779"/>
      <c r="PZP81" s="1780"/>
      <c r="PZQ81" s="1780"/>
      <c r="PZR81" s="1781"/>
      <c r="PZS81" s="1782"/>
      <c r="PZT81" s="1783"/>
      <c r="PZU81" s="1778"/>
      <c r="PZV81" s="1778"/>
      <c r="PZW81" s="1779"/>
      <c r="PZX81" s="1780"/>
      <c r="PZY81" s="1780"/>
      <c r="PZZ81" s="1781"/>
      <c r="QAA81" s="1782"/>
      <c r="QAB81" s="1783"/>
      <c r="QAC81" s="1778"/>
      <c r="QAD81" s="1778"/>
      <c r="QAE81" s="1779"/>
      <c r="QAF81" s="1780"/>
      <c r="QAG81" s="1780"/>
      <c r="QAH81" s="1781"/>
      <c r="QAI81" s="1782"/>
      <c r="QAJ81" s="1783"/>
      <c r="QAK81" s="1778"/>
      <c r="QAL81" s="1778"/>
      <c r="QAM81" s="1779"/>
      <c r="QAN81" s="1780"/>
      <c r="QAO81" s="1780"/>
      <c r="QAP81" s="1781"/>
      <c r="QAQ81" s="1782"/>
      <c r="QAR81" s="1783"/>
      <c r="QAS81" s="1778"/>
      <c r="QAT81" s="1778"/>
      <c r="QAU81" s="1779"/>
      <c r="QAV81" s="1780"/>
      <c r="QAW81" s="1780"/>
      <c r="QAX81" s="1781"/>
      <c r="QAY81" s="1782"/>
      <c r="QAZ81" s="1783"/>
      <c r="QBA81" s="1778"/>
      <c r="QBB81" s="1778"/>
      <c r="QBC81" s="1779"/>
      <c r="QBD81" s="1780"/>
      <c r="QBE81" s="1780"/>
      <c r="QBF81" s="1781"/>
      <c r="QBG81" s="1782"/>
      <c r="QBH81" s="1783"/>
      <c r="QBI81" s="1778"/>
      <c r="QBJ81" s="1778"/>
      <c r="QBK81" s="1779"/>
      <c r="QBL81" s="1780"/>
      <c r="QBM81" s="1780"/>
      <c r="QBN81" s="1781"/>
      <c r="QBO81" s="1782"/>
      <c r="QBP81" s="1783"/>
      <c r="QBQ81" s="1778"/>
      <c r="QBR81" s="1778"/>
      <c r="QBS81" s="1779"/>
      <c r="QBT81" s="1780"/>
      <c r="QBU81" s="1780"/>
      <c r="QBV81" s="1781"/>
      <c r="QBW81" s="1782"/>
      <c r="QBX81" s="1783"/>
      <c r="QBY81" s="1778"/>
      <c r="QBZ81" s="1778"/>
      <c r="QCA81" s="1779"/>
      <c r="QCB81" s="1780"/>
      <c r="QCC81" s="1780"/>
      <c r="QCD81" s="1781"/>
      <c r="QCE81" s="1782"/>
      <c r="QCF81" s="1783"/>
      <c r="QCG81" s="1778"/>
      <c r="QCH81" s="1778"/>
      <c r="QCI81" s="1779"/>
      <c r="QCJ81" s="1780"/>
      <c r="QCK81" s="1780"/>
      <c r="QCL81" s="1781"/>
      <c r="QCM81" s="1782"/>
      <c r="QCN81" s="1783"/>
      <c r="QCO81" s="1778"/>
      <c r="QCP81" s="1778"/>
      <c r="QCQ81" s="1779"/>
      <c r="QCR81" s="1780"/>
      <c r="QCS81" s="1780"/>
      <c r="QCT81" s="1781"/>
      <c r="QCU81" s="1782"/>
      <c r="QCV81" s="1783"/>
      <c r="QCW81" s="1778"/>
      <c r="QCX81" s="1778"/>
      <c r="QCY81" s="1779"/>
      <c r="QCZ81" s="1780"/>
      <c r="QDA81" s="1780"/>
      <c r="QDB81" s="1781"/>
      <c r="QDC81" s="1782"/>
      <c r="QDD81" s="1783"/>
      <c r="QDE81" s="1778"/>
      <c r="QDF81" s="1778"/>
      <c r="QDG81" s="1779"/>
      <c r="QDH81" s="1780"/>
      <c r="QDI81" s="1780"/>
      <c r="QDJ81" s="1781"/>
      <c r="QDK81" s="1782"/>
      <c r="QDL81" s="1783"/>
      <c r="QDM81" s="1778"/>
      <c r="QDN81" s="1778"/>
      <c r="QDO81" s="1779"/>
      <c r="QDP81" s="1780"/>
      <c r="QDQ81" s="1780"/>
      <c r="QDR81" s="1781"/>
      <c r="QDS81" s="1782"/>
      <c r="QDT81" s="1783"/>
      <c r="QDU81" s="1778"/>
      <c r="QDV81" s="1778"/>
      <c r="QDW81" s="1779"/>
      <c r="QDX81" s="1780"/>
      <c r="QDY81" s="1780"/>
      <c r="QDZ81" s="1781"/>
      <c r="QEA81" s="1782"/>
      <c r="QEB81" s="1783"/>
      <c r="QEC81" s="1778"/>
      <c r="QED81" s="1778"/>
      <c r="QEE81" s="1779"/>
      <c r="QEF81" s="1780"/>
      <c r="QEG81" s="1780"/>
      <c r="QEH81" s="1781"/>
      <c r="QEI81" s="1782"/>
      <c r="QEJ81" s="1783"/>
      <c r="QEK81" s="1778"/>
      <c r="QEL81" s="1778"/>
      <c r="QEM81" s="1779"/>
      <c r="QEN81" s="1780"/>
      <c r="QEO81" s="1780"/>
      <c r="QEP81" s="1781"/>
      <c r="QEQ81" s="1782"/>
      <c r="QER81" s="1783"/>
      <c r="QES81" s="1778"/>
      <c r="QET81" s="1778"/>
      <c r="QEU81" s="1779"/>
      <c r="QEV81" s="1780"/>
      <c r="QEW81" s="1780"/>
      <c r="QEX81" s="1781"/>
      <c r="QEY81" s="1782"/>
      <c r="QEZ81" s="1783"/>
      <c r="QFA81" s="1778"/>
      <c r="QFB81" s="1778"/>
      <c r="QFC81" s="1779"/>
      <c r="QFD81" s="1780"/>
      <c r="QFE81" s="1780"/>
      <c r="QFF81" s="1781"/>
      <c r="QFG81" s="1782"/>
      <c r="QFH81" s="1783"/>
      <c r="QFI81" s="1778"/>
      <c r="QFJ81" s="1778"/>
      <c r="QFK81" s="1779"/>
      <c r="QFL81" s="1780"/>
      <c r="QFM81" s="1780"/>
      <c r="QFN81" s="1781"/>
      <c r="QFO81" s="1782"/>
      <c r="QFP81" s="1783"/>
      <c r="QFQ81" s="1778"/>
      <c r="QFR81" s="1778"/>
      <c r="QFS81" s="1779"/>
      <c r="QFT81" s="1780"/>
      <c r="QFU81" s="1780"/>
      <c r="QFV81" s="1781"/>
      <c r="QFW81" s="1782"/>
      <c r="QFX81" s="1783"/>
      <c r="QFY81" s="1778"/>
      <c r="QFZ81" s="1778"/>
      <c r="QGA81" s="1779"/>
      <c r="QGB81" s="1780"/>
      <c r="QGC81" s="1780"/>
      <c r="QGD81" s="1781"/>
      <c r="QGE81" s="1782"/>
      <c r="QGF81" s="1783"/>
      <c r="QGG81" s="1778"/>
      <c r="QGH81" s="1778"/>
      <c r="QGI81" s="1779"/>
      <c r="QGJ81" s="1780"/>
      <c r="QGK81" s="1780"/>
      <c r="QGL81" s="1781"/>
      <c r="QGM81" s="1782"/>
      <c r="QGN81" s="1783"/>
      <c r="QGO81" s="1778"/>
      <c r="QGP81" s="1778"/>
      <c r="QGQ81" s="1779"/>
      <c r="QGR81" s="1780"/>
      <c r="QGS81" s="1780"/>
      <c r="QGT81" s="1781"/>
      <c r="QGU81" s="1782"/>
      <c r="QGV81" s="1783"/>
      <c r="QGW81" s="1778"/>
      <c r="QGX81" s="1778"/>
      <c r="QGY81" s="1779"/>
      <c r="QGZ81" s="1780"/>
      <c r="QHA81" s="1780"/>
      <c r="QHB81" s="1781"/>
      <c r="QHC81" s="1782"/>
      <c r="QHD81" s="1783"/>
      <c r="QHE81" s="1778"/>
      <c r="QHF81" s="1778"/>
      <c r="QHG81" s="1779"/>
      <c r="QHH81" s="1780"/>
      <c r="QHI81" s="1780"/>
      <c r="QHJ81" s="1781"/>
      <c r="QHK81" s="1782"/>
      <c r="QHL81" s="1783"/>
      <c r="QHM81" s="1778"/>
      <c r="QHN81" s="1778"/>
      <c r="QHO81" s="1779"/>
      <c r="QHP81" s="1780"/>
      <c r="QHQ81" s="1780"/>
      <c r="QHR81" s="1781"/>
      <c r="QHS81" s="1782"/>
      <c r="QHT81" s="1783"/>
      <c r="QHU81" s="1778"/>
      <c r="QHV81" s="1778"/>
      <c r="QHW81" s="1779"/>
      <c r="QHX81" s="1780"/>
      <c r="QHY81" s="1780"/>
      <c r="QHZ81" s="1781"/>
      <c r="QIA81" s="1782"/>
      <c r="QIB81" s="1783"/>
      <c r="QIC81" s="1778"/>
      <c r="QID81" s="1778"/>
      <c r="QIE81" s="1779"/>
      <c r="QIF81" s="1780"/>
      <c r="QIG81" s="1780"/>
      <c r="QIH81" s="1781"/>
      <c r="QII81" s="1782"/>
      <c r="QIJ81" s="1783"/>
      <c r="QIK81" s="1778"/>
      <c r="QIL81" s="1778"/>
      <c r="QIM81" s="1779"/>
      <c r="QIN81" s="1780"/>
      <c r="QIO81" s="1780"/>
      <c r="QIP81" s="1781"/>
      <c r="QIQ81" s="1782"/>
      <c r="QIR81" s="1783"/>
      <c r="QIS81" s="1778"/>
      <c r="QIT81" s="1778"/>
      <c r="QIU81" s="1779"/>
      <c r="QIV81" s="1780"/>
      <c r="QIW81" s="1780"/>
      <c r="QIX81" s="1781"/>
      <c r="QIY81" s="1782"/>
      <c r="QIZ81" s="1783"/>
      <c r="QJA81" s="1778"/>
      <c r="QJB81" s="1778"/>
      <c r="QJC81" s="1779"/>
      <c r="QJD81" s="1780"/>
      <c r="QJE81" s="1780"/>
      <c r="QJF81" s="1781"/>
      <c r="QJG81" s="1782"/>
      <c r="QJH81" s="1783"/>
      <c r="QJI81" s="1778"/>
      <c r="QJJ81" s="1778"/>
      <c r="QJK81" s="1779"/>
      <c r="QJL81" s="1780"/>
      <c r="QJM81" s="1780"/>
      <c r="QJN81" s="1781"/>
      <c r="QJO81" s="1782"/>
      <c r="QJP81" s="1783"/>
      <c r="QJQ81" s="1778"/>
      <c r="QJR81" s="1778"/>
      <c r="QJS81" s="1779"/>
      <c r="QJT81" s="1780"/>
      <c r="QJU81" s="1780"/>
      <c r="QJV81" s="1781"/>
      <c r="QJW81" s="1782"/>
      <c r="QJX81" s="1783"/>
      <c r="QJY81" s="1778"/>
      <c r="QJZ81" s="1778"/>
      <c r="QKA81" s="1779"/>
      <c r="QKB81" s="1780"/>
      <c r="QKC81" s="1780"/>
      <c r="QKD81" s="1781"/>
      <c r="QKE81" s="1782"/>
      <c r="QKF81" s="1783"/>
      <c r="QKG81" s="1778"/>
      <c r="QKH81" s="1778"/>
      <c r="QKI81" s="1779"/>
      <c r="QKJ81" s="1780"/>
      <c r="QKK81" s="1780"/>
      <c r="QKL81" s="1781"/>
      <c r="QKM81" s="1782"/>
      <c r="QKN81" s="1783"/>
      <c r="QKO81" s="1778"/>
      <c r="QKP81" s="1778"/>
      <c r="QKQ81" s="1779"/>
      <c r="QKR81" s="1780"/>
      <c r="QKS81" s="1780"/>
      <c r="QKT81" s="1781"/>
      <c r="QKU81" s="1782"/>
      <c r="QKV81" s="1783"/>
      <c r="QKW81" s="1778"/>
      <c r="QKX81" s="1778"/>
      <c r="QKY81" s="1779"/>
      <c r="QKZ81" s="1780"/>
      <c r="QLA81" s="1780"/>
      <c r="QLB81" s="1781"/>
      <c r="QLC81" s="1782"/>
      <c r="QLD81" s="1783"/>
      <c r="QLE81" s="1778"/>
      <c r="QLF81" s="1778"/>
      <c r="QLG81" s="1779"/>
      <c r="QLH81" s="1780"/>
      <c r="QLI81" s="1780"/>
      <c r="QLJ81" s="1781"/>
      <c r="QLK81" s="1782"/>
      <c r="QLL81" s="1783"/>
      <c r="QLM81" s="1778"/>
      <c r="QLN81" s="1778"/>
      <c r="QLO81" s="1779"/>
      <c r="QLP81" s="1780"/>
      <c r="QLQ81" s="1780"/>
      <c r="QLR81" s="1781"/>
      <c r="QLS81" s="1782"/>
      <c r="QLT81" s="1783"/>
      <c r="QLU81" s="1778"/>
      <c r="QLV81" s="1778"/>
      <c r="QLW81" s="1779"/>
      <c r="QLX81" s="1780"/>
      <c r="QLY81" s="1780"/>
      <c r="QLZ81" s="1781"/>
      <c r="QMA81" s="1782"/>
      <c r="QMB81" s="1783"/>
      <c r="QMC81" s="1778"/>
      <c r="QMD81" s="1778"/>
      <c r="QME81" s="1779"/>
      <c r="QMF81" s="1780"/>
      <c r="QMG81" s="1780"/>
      <c r="QMH81" s="1781"/>
      <c r="QMI81" s="1782"/>
      <c r="QMJ81" s="1783"/>
      <c r="QMK81" s="1778"/>
      <c r="QML81" s="1778"/>
      <c r="QMM81" s="1779"/>
      <c r="QMN81" s="1780"/>
      <c r="QMO81" s="1780"/>
      <c r="QMP81" s="1781"/>
      <c r="QMQ81" s="1782"/>
      <c r="QMR81" s="1783"/>
      <c r="QMS81" s="1778"/>
      <c r="QMT81" s="1778"/>
      <c r="QMU81" s="1779"/>
      <c r="QMV81" s="1780"/>
      <c r="QMW81" s="1780"/>
      <c r="QMX81" s="1781"/>
      <c r="QMY81" s="1782"/>
      <c r="QMZ81" s="1783"/>
      <c r="QNA81" s="1778"/>
      <c r="QNB81" s="1778"/>
      <c r="QNC81" s="1779"/>
      <c r="QND81" s="1780"/>
      <c r="QNE81" s="1780"/>
      <c r="QNF81" s="1781"/>
      <c r="QNG81" s="1782"/>
      <c r="QNH81" s="1783"/>
      <c r="QNI81" s="1778"/>
      <c r="QNJ81" s="1778"/>
      <c r="QNK81" s="1779"/>
      <c r="QNL81" s="1780"/>
      <c r="QNM81" s="1780"/>
      <c r="QNN81" s="1781"/>
      <c r="QNO81" s="1782"/>
      <c r="QNP81" s="1783"/>
      <c r="QNQ81" s="1778"/>
      <c r="QNR81" s="1778"/>
      <c r="QNS81" s="1779"/>
      <c r="QNT81" s="1780"/>
      <c r="QNU81" s="1780"/>
      <c r="QNV81" s="1781"/>
      <c r="QNW81" s="1782"/>
      <c r="QNX81" s="1783"/>
      <c r="QNY81" s="1778"/>
      <c r="QNZ81" s="1778"/>
      <c r="QOA81" s="1779"/>
      <c r="QOB81" s="1780"/>
      <c r="QOC81" s="1780"/>
      <c r="QOD81" s="1781"/>
      <c r="QOE81" s="1782"/>
      <c r="QOF81" s="1783"/>
      <c r="QOG81" s="1778"/>
      <c r="QOH81" s="1778"/>
      <c r="QOI81" s="1779"/>
      <c r="QOJ81" s="1780"/>
      <c r="QOK81" s="1780"/>
      <c r="QOL81" s="1781"/>
      <c r="QOM81" s="1782"/>
      <c r="QON81" s="1783"/>
      <c r="QOO81" s="1778"/>
      <c r="QOP81" s="1778"/>
      <c r="QOQ81" s="1779"/>
      <c r="QOR81" s="1780"/>
      <c r="QOS81" s="1780"/>
      <c r="QOT81" s="1781"/>
      <c r="QOU81" s="1782"/>
      <c r="QOV81" s="1783"/>
      <c r="QOW81" s="1778"/>
      <c r="QOX81" s="1778"/>
      <c r="QOY81" s="1779"/>
      <c r="QOZ81" s="1780"/>
      <c r="QPA81" s="1780"/>
      <c r="QPB81" s="1781"/>
      <c r="QPC81" s="1782"/>
      <c r="QPD81" s="1783"/>
      <c r="QPE81" s="1778"/>
      <c r="QPF81" s="1778"/>
      <c r="QPG81" s="1779"/>
      <c r="QPH81" s="1780"/>
      <c r="QPI81" s="1780"/>
      <c r="QPJ81" s="1781"/>
      <c r="QPK81" s="1782"/>
      <c r="QPL81" s="1783"/>
      <c r="QPM81" s="1778"/>
      <c r="QPN81" s="1778"/>
      <c r="QPO81" s="1779"/>
      <c r="QPP81" s="1780"/>
      <c r="QPQ81" s="1780"/>
      <c r="QPR81" s="1781"/>
      <c r="QPS81" s="1782"/>
      <c r="QPT81" s="1783"/>
      <c r="QPU81" s="1778"/>
      <c r="QPV81" s="1778"/>
      <c r="QPW81" s="1779"/>
      <c r="QPX81" s="1780"/>
      <c r="QPY81" s="1780"/>
      <c r="QPZ81" s="1781"/>
      <c r="QQA81" s="1782"/>
      <c r="QQB81" s="1783"/>
      <c r="QQC81" s="1778"/>
      <c r="QQD81" s="1778"/>
      <c r="QQE81" s="1779"/>
      <c r="QQF81" s="1780"/>
      <c r="QQG81" s="1780"/>
      <c r="QQH81" s="1781"/>
      <c r="QQI81" s="1782"/>
      <c r="QQJ81" s="1783"/>
      <c r="QQK81" s="1778"/>
      <c r="QQL81" s="1778"/>
      <c r="QQM81" s="1779"/>
      <c r="QQN81" s="1780"/>
      <c r="QQO81" s="1780"/>
      <c r="QQP81" s="1781"/>
      <c r="QQQ81" s="1782"/>
      <c r="QQR81" s="1783"/>
      <c r="QQS81" s="1778"/>
      <c r="QQT81" s="1778"/>
      <c r="QQU81" s="1779"/>
      <c r="QQV81" s="1780"/>
      <c r="QQW81" s="1780"/>
      <c r="QQX81" s="1781"/>
      <c r="QQY81" s="1782"/>
      <c r="QQZ81" s="1783"/>
      <c r="QRA81" s="1778"/>
      <c r="QRB81" s="1778"/>
      <c r="QRC81" s="1779"/>
      <c r="QRD81" s="1780"/>
      <c r="QRE81" s="1780"/>
      <c r="QRF81" s="1781"/>
      <c r="QRG81" s="1782"/>
      <c r="QRH81" s="1783"/>
      <c r="QRI81" s="1778"/>
      <c r="QRJ81" s="1778"/>
      <c r="QRK81" s="1779"/>
      <c r="QRL81" s="1780"/>
      <c r="QRM81" s="1780"/>
      <c r="QRN81" s="1781"/>
      <c r="QRO81" s="1782"/>
      <c r="QRP81" s="1783"/>
      <c r="QRQ81" s="1778"/>
      <c r="QRR81" s="1778"/>
      <c r="QRS81" s="1779"/>
      <c r="QRT81" s="1780"/>
      <c r="QRU81" s="1780"/>
      <c r="QRV81" s="1781"/>
      <c r="QRW81" s="1782"/>
      <c r="QRX81" s="1783"/>
      <c r="QRY81" s="1778"/>
      <c r="QRZ81" s="1778"/>
      <c r="QSA81" s="1779"/>
      <c r="QSB81" s="1780"/>
      <c r="QSC81" s="1780"/>
      <c r="QSD81" s="1781"/>
      <c r="QSE81" s="1782"/>
      <c r="QSF81" s="1783"/>
      <c r="QSG81" s="1778"/>
      <c r="QSH81" s="1778"/>
      <c r="QSI81" s="1779"/>
      <c r="QSJ81" s="1780"/>
      <c r="QSK81" s="1780"/>
      <c r="QSL81" s="1781"/>
      <c r="QSM81" s="1782"/>
      <c r="QSN81" s="1783"/>
      <c r="QSO81" s="1778"/>
      <c r="QSP81" s="1778"/>
      <c r="QSQ81" s="1779"/>
      <c r="QSR81" s="1780"/>
      <c r="QSS81" s="1780"/>
      <c r="QST81" s="1781"/>
      <c r="QSU81" s="1782"/>
      <c r="QSV81" s="1783"/>
      <c r="QSW81" s="1778"/>
      <c r="QSX81" s="1778"/>
      <c r="QSY81" s="1779"/>
      <c r="QSZ81" s="1780"/>
      <c r="QTA81" s="1780"/>
      <c r="QTB81" s="1781"/>
      <c r="QTC81" s="1782"/>
      <c r="QTD81" s="1783"/>
      <c r="QTE81" s="1778"/>
      <c r="QTF81" s="1778"/>
      <c r="QTG81" s="1779"/>
      <c r="QTH81" s="1780"/>
      <c r="QTI81" s="1780"/>
      <c r="QTJ81" s="1781"/>
      <c r="QTK81" s="1782"/>
      <c r="QTL81" s="1783"/>
      <c r="QTM81" s="1778"/>
      <c r="QTN81" s="1778"/>
      <c r="QTO81" s="1779"/>
      <c r="QTP81" s="1780"/>
      <c r="QTQ81" s="1780"/>
      <c r="QTR81" s="1781"/>
      <c r="QTS81" s="1782"/>
      <c r="QTT81" s="1783"/>
      <c r="QTU81" s="1778"/>
      <c r="QTV81" s="1778"/>
      <c r="QTW81" s="1779"/>
      <c r="QTX81" s="1780"/>
      <c r="QTY81" s="1780"/>
      <c r="QTZ81" s="1781"/>
      <c r="QUA81" s="1782"/>
      <c r="QUB81" s="1783"/>
      <c r="QUC81" s="1778"/>
      <c r="QUD81" s="1778"/>
      <c r="QUE81" s="1779"/>
      <c r="QUF81" s="1780"/>
      <c r="QUG81" s="1780"/>
      <c r="QUH81" s="1781"/>
      <c r="QUI81" s="1782"/>
      <c r="QUJ81" s="1783"/>
      <c r="QUK81" s="1778"/>
      <c r="QUL81" s="1778"/>
      <c r="QUM81" s="1779"/>
      <c r="QUN81" s="1780"/>
      <c r="QUO81" s="1780"/>
      <c r="QUP81" s="1781"/>
      <c r="QUQ81" s="1782"/>
      <c r="QUR81" s="1783"/>
      <c r="QUS81" s="1778"/>
      <c r="QUT81" s="1778"/>
      <c r="QUU81" s="1779"/>
      <c r="QUV81" s="1780"/>
      <c r="QUW81" s="1780"/>
      <c r="QUX81" s="1781"/>
      <c r="QUY81" s="1782"/>
      <c r="QUZ81" s="1783"/>
      <c r="QVA81" s="1778"/>
      <c r="QVB81" s="1778"/>
      <c r="QVC81" s="1779"/>
      <c r="QVD81" s="1780"/>
      <c r="QVE81" s="1780"/>
      <c r="QVF81" s="1781"/>
      <c r="QVG81" s="1782"/>
      <c r="QVH81" s="1783"/>
      <c r="QVI81" s="1778"/>
      <c r="QVJ81" s="1778"/>
      <c r="QVK81" s="1779"/>
      <c r="QVL81" s="1780"/>
      <c r="QVM81" s="1780"/>
      <c r="QVN81" s="1781"/>
      <c r="QVO81" s="1782"/>
      <c r="QVP81" s="1783"/>
      <c r="QVQ81" s="1778"/>
      <c r="QVR81" s="1778"/>
      <c r="QVS81" s="1779"/>
      <c r="QVT81" s="1780"/>
      <c r="QVU81" s="1780"/>
      <c r="QVV81" s="1781"/>
      <c r="QVW81" s="1782"/>
      <c r="QVX81" s="1783"/>
      <c r="QVY81" s="1778"/>
      <c r="QVZ81" s="1778"/>
      <c r="QWA81" s="1779"/>
      <c r="QWB81" s="1780"/>
      <c r="QWC81" s="1780"/>
      <c r="QWD81" s="1781"/>
      <c r="QWE81" s="1782"/>
      <c r="QWF81" s="1783"/>
      <c r="QWG81" s="1778"/>
      <c r="QWH81" s="1778"/>
      <c r="QWI81" s="1779"/>
      <c r="QWJ81" s="1780"/>
      <c r="QWK81" s="1780"/>
      <c r="QWL81" s="1781"/>
      <c r="QWM81" s="1782"/>
      <c r="QWN81" s="1783"/>
      <c r="QWO81" s="1778"/>
      <c r="QWP81" s="1778"/>
      <c r="QWQ81" s="1779"/>
      <c r="QWR81" s="1780"/>
      <c r="QWS81" s="1780"/>
      <c r="QWT81" s="1781"/>
      <c r="QWU81" s="1782"/>
      <c r="QWV81" s="1783"/>
      <c r="QWW81" s="1778"/>
      <c r="QWX81" s="1778"/>
      <c r="QWY81" s="1779"/>
      <c r="QWZ81" s="1780"/>
      <c r="QXA81" s="1780"/>
      <c r="QXB81" s="1781"/>
      <c r="QXC81" s="1782"/>
      <c r="QXD81" s="1783"/>
      <c r="QXE81" s="1778"/>
      <c r="QXF81" s="1778"/>
      <c r="QXG81" s="1779"/>
      <c r="QXH81" s="1780"/>
      <c r="QXI81" s="1780"/>
      <c r="QXJ81" s="1781"/>
      <c r="QXK81" s="1782"/>
      <c r="QXL81" s="1783"/>
      <c r="QXM81" s="1778"/>
      <c r="QXN81" s="1778"/>
      <c r="QXO81" s="1779"/>
      <c r="QXP81" s="1780"/>
      <c r="QXQ81" s="1780"/>
      <c r="QXR81" s="1781"/>
      <c r="QXS81" s="1782"/>
      <c r="QXT81" s="1783"/>
      <c r="QXU81" s="1778"/>
      <c r="QXV81" s="1778"/>
      <c r="QXW81" s="1779"/>
      <c r="QXX81" s="1780"/>
      <c r="QXY81" s="1780"/>
      <c r="QXZ81" s="1781"/>
      <c r="QYA81" s="1782"/>
      <c r="QYB81" s="1783"/>
      <c r="QYC81" s="1778"/>
      <c r="QYD81" s="1778"/>
      <c r="QYE81" s="1779"/>
      <c r="QYF81" s="1780"/>
      <c r="QYG81" s="1780"/>
      <c r="QYH81" s="1781"/>
      <c r="QYI81" s="1782"/>
      <c r="QYJ81" s="1783"/>
      <c r="QYK81" s="1778"/>
      <c r="QYL81" s="1778"/>
      <c r="QYM81" s="1779"/>
      <c r="QYN81" s="1780"/>
      <c r="QYO81" s="1780"/>
      <c r="QYP81" s="1781"/>
      <c r="QYQ81" s="1782"/>
      <c r="QYR81" s="1783"/>
      <c r="QYS81" s="1778"/>
      <c r="QYT81" s="1778"/>
      <c r="QYU81" s="1779"/>
      <c r="QYV81" s="1780"/>
      <c r="QYW81" s="1780"/>
      <c r="QYX81" s="1781"/>
      <c r="QYY81" s="1782"/>
      <c r="QYZ81" s="1783"/>
      <c r="QZA81" s="1778"/>
      <c r="QZB81" s="1778"/>
      <c r="QZC81" s="1779"/>
      <c r="QZD81" s="1780"/>
      <c r="QZE81" s="1780"/>
      <c r="QZF81" s="1781"/>
      <c r="QZG81" s="1782"/>
      <c r="QZH81" s="1783"/>
      <c r="QZI81" s="1778"/>
      <c r="QZJ81" s="1778"/>
      <c r="QZK81" s="1779"/>
      <c r="QZL81" s="1780"/>
      <c r="QZM81" s="1780"/>
      <c r="QZN81" s="1781"/>
      <c r="QZO81" s="1782"/>
      <c r="QZP81" s="1783"/>
      <c r="QZQ81" s="1778"/>
      <c r="QZR81" s="1778"/>
      <c r="QZS81" s="1779"/>
      <c r="QZT81" s="1780"/>
      <c r="QZU81" s="1780"/>
      <c r="QZV81" s="1781"/>
      <c r="QZW81" s="1782"/>
      <c r="QZX81" s="1783"/>
      <c r="QZY81" s="1778"/>
      <c r="QZZ81" s="1778"/>
      <c r="RAA81" s="1779"/>
      <c r="RAB81" s="1780"/>
      <c r="RAC81" s="1780"/>
      <c r="RAD81" s="1781"/>
      <c r="RAE81" s="1782"/>
      <c r="RAF81" s="1783"/>
      <c r="RAG81" s="1778"/>
      <c r="RAH81" s="1778"/>
      <c r="RAI81" s="1779"/>
      <c r="RAJ81" s="1780"/>
      <c r="RAK81" s="1780"/>
      <c r="RAL81" s="1781"/>
      <c r="RAM81" s="1782"/>
      <c r="RAN81" s="1783"/>
      <c r="RAO81" s="1778"/>
      <c r="RAP81" s="1778"/>
      <c r="RAQ81" s="1779"/>
      <c r="RAR81" s="1780"/>
      <c r="RAS81" s="1780"/>
      <c r="RAT81" s="1781"/>
      <c r="RAU81" s="1782"/>
      <c r="RAV81" s="1783"/>
      <c r="RAW81" s="1778"/>
      <c r="RAX81" s="1778"/>
      <c r="RAY81" s="1779"/>
      <c r="RAZ81" s="1780"/>
      <c r="RBA81" s="1780"/>
      <c r="RBB81" s="1781"/>
      <c r="RBC81" s="1782"/>
      <c r="RBD81" s="1783"/>
      <c r="RBE81" s="1778"/>
      <c r="RBF81" s="1778"/>
      <c r="RBG81" s="1779"/>
      <c r="RBH81" s="1780"/>
      <c r="RBI81" s="1780"/>
      <c r="RBJ81" s="1781"/>
      <c r="RBK81" s="1782"/>
      <c r="RBL81" s="1783"/>
      <c r="RBM81" s="1778"/>
      <c r="RBN81" s="1778"/>
      <c r="RBO81" s="1779"/>
      <c r="RBP81" s="1780"/>
      <c r="RBQ81" s="1780"/>
      <c r="RBR81" s="1781"/>
      <c r="RBS81" s="1782"/>
      <c r="RBT81" s="1783"/>
      <c r="RBU81" s="1778"/>
      <c r="RBV81" s="1778"/>
      <c r="RBW81" s="1779"/>
      <c r="RBX81" s="1780"/>
      <c r="RBY81" s="1780"/>
      <c r="RBZ81" s="1781"/>
      <c r="RCA81" s="1782"/>
      <c r="RCB81" s="1783"/>
      <c r="RCC81" s="1778"/>
      <c r="RCD81" s="1778"/>
      <c r="RCE81" s="1779"/>
      <c r="RCF81" s="1780"/>
      <c r="RCG81" s="1780"/>
      <c r="RCH81" s="1781"/>
      <c r="RCI81" s="1782"/>
      <c r="RCJ81" s="1783"/>
      <c r="RCK81" s="1778"/>
      <c r="RCL81" s="1778"/>
      <c r="RCM81" s="1779"/>
      <c r="RCN81" s="1780"/>
      <c r="RCO81" s="1780"/>
      <c r="RCP81" s="1781"/>
      <c r="RCQ81" s="1782"/>
      <c r="RCR81" s="1783"/>
      <c r="RCS81" s="1778"/>
      <c r="RCT81" s="1778"/>
      <c r="RCU81" s="1779"/>
      <c r="RCV81" s="1780"/>
      <c r="RCW81" s="1780"/>
      <c r="RCX81" s="1781"/>
      <c r="RCY81" s="1782"/>
      <c r="RCZ81" s="1783"/>
      <c r="RDA81" s="1778"/>
      <c r="RDB81" s="1778"/>
      <c r="RDC81" s="1779"/>
      <c r="RDD81" s="1780"/>
      <c r="RDE81" s="1780"/>
      <c r="RDF81" s="1781"/>
      <c r="RDG81" s="1782"/>
      <c r="RDH81" s="1783"/>
      <c r="RDI81" s="1778"/>
      <c r="RDJ81" s="1778"/>
      <c r="RDK81" s="1779"/>
      <c r="RDL81" s="1780"/>
      <c r="RDM81" s="1780"/>
      <c r="RDN81" s="1781"/>
      <c r="RDO81" s="1782"/>
      <c r="RDP81" s="1783"/>
      <c r="RDQ81" s="1778"/>
      <c r="RDR81" s="1778"/>
      <c r="RDS81" s="1779"/>
      <c r="RDT81" s="1780"/>
      <c r="RDU81" s="1780"/>
      <c r="RDV81" s="1781"/>
      <c r="RDW81" s="1782"/>
      <c r="RDX81" s="1783"/>
      <c r="RDY81" s="1778"/>
      <c r="RDZ81" s="1778"/>
      <c r="REA81" s="1779"/>
      <c r="REB81" s="1780"/>
      <c r="REC81" s="1780"/>
      <c r="RED81" s="1781"/>
      <c r="REE81" s="1782"/>
      <c r="REF81" s="1783"/>
      <c r="REG81" s="1778"/>
      <c r="REH81" s="1778"/>
      <c r="REI81" s="1779"/>
      <c r="REJ81" s="1780"/>
      <c r="REK81" s="1780"/>
      <c r="REL81" s="1781"/>
      <c r="REM81" s="1782"/>
      <c r="REN81" s="1783"/>
      <c r="REO81" s="1778"/>
      <c r="REP81" s="1778"/>
      <c r="REQ81" s="1779"/>
      <c r="RER81" s="1780"/>
      <c r="RES81" s="1780"/>
      <c r="RET81" s="1781"/>
      <c r="REU81" s="1782"/>
      <c r="REV81" s="1783"/>
      <c r="REW81" s="1778"/>
      <c r="REX81" s="1778"/>
      <c r="REY81" s="1779"/>
      <c r="REZ81" s="1780"/>
      <c r="RFA81" s="1780"/>
      <c r="RFB81" s="1781"/>
      <c r="RFC81" s="1782"/>
      <c r="RFD81" s="1783"/>
      <c r="RFE81" s="1778"/>
      <c r="RFF81" s="1778"/>
      <c r="RFG81" s="1779"/>
      <c r="RFH81" s="1780"/>
      <c r="RFI81" s="1780"/>
      <c r="RFJ81" s="1781"/>
      <c r="RFK81" s="1782"/>
      <c r="RFL81" s="1783"/>
      <c r="RFM81" s="1778"/>
      <c r="RFN81" s="1778"/>
      <c r="RFO81" s="1779"/>
      <c r="RFP81" s="1780"/>
      <c r="RFQ81" s="1780"/>
      <c r="RFR81" s="1781"/>
      <c r="RFS81" s="1782"/>
      <c r="RFT81" s="1783"/>
      <c r="RFU81" s="1778"/>
      <c r="RFV81" s="1778"/>
      <c r="RFW81" s="1779"/>
      <c r="RFX81" s="1780"/>
      <c r="RFY81" s="1780"/>
      <c r="RFZ81" s="1781"/>
      <c r="RGA81" s="1782"/>
      <c r="RGB81" s="1783"/>
      <c r="RGC81" s="1778"/>
      <c r="RGD81" s="1778"/>
      <c r="RGE81" s="1779"/>
      <c r="RGF81" s="1780"/>
      <c r="RGG81" s="1780"/>
      <c r="RGH81" s="1781"/>
      <c r="RGI81" s="1782"/>
      <c r="RGJ81" s="1783"/>
      <c r="RGK81" s="1778"/>
      <c r="RGL81" s="1778"/>
      <c r="RGM81" s="1779"/>
      <c r="RGN81" s="1780"/>
      <c r="RGO81" s="1780"/>
      <c r="RGP81" s="1781"/>
      <c r="RGQ81" s="1782"/>
      <c r="RGR81" s="1783"/>
      <c r="RGS81" s="1778"/>
      <c r="RGT81" s="1778"/>
      <c r="RGU81" s="1779"/>
      <c r="RGV81" s="1780"/>
      <c r="RGW81" s="1780"/>
      <c r="RGX81" s="1781"/>
      <c r="RGY81" s="1782"/>
      <c r="RGZ81" s="1783"/>
      <c r="RHA81" s="1778"/>
      <c r="RHB81" s="1778"/>
      <c r="RHC81" s="1779"/>
      <c r="RHD81" s="1780"/>
      <c r="RHE81" s="1780"/>
      <c r="RHF81" s="1781"/>
      <c r="RHG81" s="1782"/>
      <c r="RHH81" s="1783"/>
      <c r="RHI81" s="1778"/>
      <c r="RHJ81" s="1778"/>
      <c r="RHK81" s="1779"/>
      <c r="RHL81" s="1780"/>
      <c r="RHM81" s="1780"/>
      <c r="RHN81" s="1781"/>
      <c r="RHO81" s="1782"/>
      <c r="RHP81" s="1783"/>
      <c r="RHQ81" s="1778"/>
      <c r="RHR81" s="1778"/>
      <c r="RHS81" s="1779"/>
      <c r="RHT81" s="1780"/>
      <c r="RHU81" s="1780"/>
      <c r="RHV81" s="1781"/>
      <c r="RHW81" s="1782"/>
      <c r="RHX81" s="1783"/>
      <c r="RHY81" s="1778"/>
      <c r="RHZ81" s="1778"/>
      <c r="RIA81" s="1779"/>
      <c r="RIB81" s="1780"/>
      <c r="RIC81" s="1780"/>
      <c r="RID81" s="1781"/>
      <c r="RIE81" s="1782"/>
      <c r="RIF81" s="1783"/>
      <c r="RIG81" s="1778"/>
      <c r="RIH81" s="1778"/>
      <c r="RII81" s="1779"/>
      <c r="RIJ81" s="1780"/>
      <c r="RIK81" s="1780"/>
      <c r="RIL81" s="1781"/>
      <c r="RIM81" s="1782"/>
      <c r="RIN81" s="1783"/>
      <c r="RIO81" s="1778"/>
      <c r="RIP81" s="1778"/>
      <c r="RIQ81" s="1779"/>
      <c r="RIR81" s="1780"/>
      <c r="RIS81" s="1780"/>
      <c r="RIT81" s="1781"/>
      <c r="RIU81" s="1782"/>
      <c r="RIV81" s="1783"/>
      <c r="RIW81" s="1778"/>
      <c r="RIX81" s="1778"/>
      <c r="RIY81" s="1779"/>
      <c r="RIZ81" s="1780"/>
      <c r="RJA81" s="1780"/>
      <c r="RJB81" s="1781"/>
      <c r="RJC81" s="1782"/>
      <c r="RJD81" s="1783"/>
      <c r="RJE81" s="1778"/>
      <c r="RJF81" s="1778"/>
      <c r="RJG81" s="1779"/>
      <c r="RJH81" s="1780"/>
      <c r="RJI81" s="1780"/>
      <c r="RJJ81" s="1781"/>
      <c r="RJK81" s="1782"/>
      <c r="RJL81" s="1783"/>
      <c r="RJM81" s="1778"/>
      <c r="RJN81" s="1778"/>
      <c r="RJO81" s="1779"/>
      <c r="RJP81" s="1780"/>
      <c r="RJQ81" s="1780"/>
      <c r="RJR81" s="1781"/>
      <c r="RJS81" s="1782"/>
      <c r="RJT81" s="1783"/>
      <c r="RJU81" s="1778"/>
      <c r="RJV81" s="1778"/>
      <c r="RJW81" s="1779"/>
      <c r="RJX81" s="1780"/>
      <c r="RJY81" s="1780"/>
      <c r="RJZ81" s="1781"/>
      <c r="RKA81" s="1782"/>
      <c r="RKB81" s="1783"/>
      <c r="RKC81" s="1778"/>
      <c r="RKD81" s="1778"/>
      <c r="RKE81" s="1779"/>
      <c r="RKF81" s="1780"/>
      <c r="RKG81" s="1780"/>
      <c r="RKH81" s="1781"/>
      <c r="RKI81" s="1782"/>
      <c r="RKJ81" s="1783"/>
      <c r="RKK81" s="1778"/>
      <c r="RKL81" s="1778"/>
      <c r="RKM81" s="1779"/>
      <c r="RKN81" s="1780"/>
      <c r="RKO81" s="1780"/>
      <c r="RKP81" s="1781"/>
      <c r="RKQ81" s="1782"/>
      <c r="RKR81" s="1783"/>
      <c r="RKS81" s="1778"/>
      <c r="RKT81" s="1778"/>
      <c r="RKU81" s="1779"/>
      <c r="RKV81" s="1780"/>
      <c r="RKW81" s="1780"/>
      <c r="RKX81" s="1781"/>
      <c r="RKY81" s="1782"/>
      <c r="RKZ81" s="1783"/>
      <c r="RLA81" s="1778"/>
      <c r="RLB81" s="1778"/>
      <c r="RLC81" s="1779"/>
      <c r="RLD81" s="1780"/>
      <c r="RLE81" s="1780"/>
      <c r="RLF81" s="1781"/>
      <c r="RLG81" s="1782"/>
      <c r="RLH81" s="1783"/>
      <c r="RLI81" s="1778"/>
      <c r="RLJ81" s="1778"/>
      <c r="RLK81" s="1779"/>
      <c r="RLL81" s="1780"/>
      <c r="RLM81" s="1780"/>
      <c r="RLN81" s="1781"/>
      <c r="RLO81" s="1782"/>
      <c r="RLP81" s="1783"/>
      <c r="RLQ81" s="1778"/>
      <c r="RLR81" s="1778"/>
      <c r="RLS81" s="1779"/>
      <c r="RLT81" s="1780"/>
      <c r="RLU81" s="1780"/>
      <c r="RLV81" s="1781"/>
      <c r="RLW81" s="1782"/>
      <c r="RLX81" s="1783"/>
      <c r="RLY81" s="1778"/>
      <c r="RLZ81" s="1778"/>
      <c r="RMA81" s="1779"/>
      <c r="RMB81" s="1780"/>
      <c r="RMC81" s="1780"/>
      <c r="RMD81" s="1781"/>
      <c r="RME81" s="1782"/>
      <c r="RMF81" s="1783"/>
      <c r="RMG81" s="1778"/>
      <c r="RMH81" s="1778"/>
      <c r="RMI81" s="1779"/>
      <c r="RMJ81" s="1780"/>
      <c r="RMK81" s="1780"/>
      <c r="RML81" s="1781"/>
      <c r="RMM81" s="1782"/>
      <c r="RMN81" s="1783"/>
      <c r="RMO81" s="1778"/>
      <c r="RMP81" s="1778"/>
      <c r="RMQ81" s="1779"/>
      <c r="RMR81" s="1780"/>
      <c r="RMS81" s="1780"/>
      <c r="RMT81" s="1781"/>
      <c r="RMU81" s="1782"/>
      <c r="RMV81" s="1783"/>
      <c r="RMW81" s="1778"/>
      <c r="RMX81" s="1778"/>
      <c r="RMY81" s="1779"/>
      <c r="RMZ81" s="1780"/>
      <c r="RNA81" s="1780"/>
      <c r="RNB81" s="1781"/>
      <c r="RNC81" s="1782"/>
      <c r="RND81" s="1783"/>
      <c r="RNE81" s="1778"/>
      <c r="RNF81" s="1778"/>
      <c r="RNG81" s="1779"/>
      <c r="RNH81" s="1780"/>
      <c r="RNI81" s="1780"/>
      <c r="RNJ81" s="1781"/>
      <c r="RNK81" s="1782"/>
      <c r="RNL81" s="1783"/>
      <c r="RNM81" s="1778"/>
      <c r="RNN81" s="1778"/>
      <c r="RNO81" s="1779"/>
      <c r="RNP81" s="1780"/>
      <c r="RNQ81" s="1780"/>
      <c r="RNR81" s="1781"/>
      <c r="RNS81" s="1782"/>
      <c r="RNT81" s="1783"/>
      <c r="RNU81" s="1778"/>
      <c r="RNV81" s="1778"/>
      <c r="RNW81" s="1779"/>
      <c r="RNX81" s="1780"/>
      <c r="RNY81" s="1780"/>
      <c r="RNZ81" s="1781"/>
      <c r="ROA81" s="1782"/>
      <c r="ROB81" s="1783"/>
      <c r="ROC81" s="1778"/>
      <c r="ROD81" s="1778"/>
      <c r="ROE81" s="1779"/>
      <c r="ROF81" s="1780"/>
      <c r="ROG81" s="1780"/>
      <c r="ROH81" s="1781"/>
      <c r="ROI81" s="1782"/>
      <c r="ROJ81" s="1783"/>
      <c r="ROK81" s="1778"/>
      <c r="ROL81" s="1778"/>
      <c r="ROM81" s="1779"/>
      <c r="RON81" s="1780"/>
      <c r="ROO81" s="1780"/>
      <c r="ROP81" s="1781"/>
      <c r="ROQ81" s="1782"/>
      <c r="ROR81" s="1783"/>
      <c r="ROS81" s="1778"/>
      <c r="ROT81" s="1778"/>
      <c r="ROU81" s="1779"/>
      <c r="ROV81" s="1780"/>
      <c r="ROW81" s="1780"/>
      <c r="ROX81" s="1781"/>
      <c r="ROY81" s="1782"/>
      <c r="ROZ81" s="1783"/>
      <c r="RPA81" s="1778"/>
      <c r="RPB81" s="1778"/>
      <c r="RPC81" s="1779"/>
      <c r="RPD81" s="1780"/>
      <c r="RPE81" s="1780"/>
      <c r="RPF81" s="1781"/>
      <c r="RPG81" s="1782"/>
      <c r="RPH81" s="1783"/>
      <c r="RPI81" s="1778"/>
      <c r="RPJ81" s="1778"/>
      <c r="RPK81" s="1779"/>
      <c r="RPL81" s="1780"/>
      <c r="RPM81" s="1780"/>
      <c r="RPN81" s="1781"/>
      <c r="RPO81" s="1782"/>
      <c r="RPP81" s="1783"/>
      <c r="RPQ81" s="1778"/>
      <c r="RPR81" s="1778"/>
      <c r="RPS81" s="1779"/>
      <c r="RPT81" s="1780"/>
      <c r="RPU81" s="1780"/>
      <c r="RPV81" s="1781"/>
      <c r="RPW81" s="1782"/>
      <c r="RPX81" s="1783"/>
      <c r="RPY81" s="1778"/>
      <c r="RPZ81" s="1778"/>
      <c r="RQA81" s="1779"/>
      <c r="RQB81" s="1780"/>
      <c r="RQC81" s="1780"/>
      <c r="RQD81" s="1781"/>
      <c r="RQE81" s="1782"/>
      <c r="RQF81" s="1783"/>
      <c r="RQG81" s="1778"/>
      <c r="RQH81" s="1778"/>
      <c r="RQI81" s="1779"/>
      <c r="RQJ81" s="1780"/>
      <c r="RQK81" s="1780"/>
      <c r="RQL81" s="1781"/>
      <c r="RQM81" s="1782"/>
      <c r="RQN81" s="1783"/>
      <c r="RQO81" s="1778"/>
      <c r="RQP81" s="1778"/>
      <c r="RQQ81" s="1779"/>
      <c r="RQR81" s="1780"/>
      <c r="RQS81" s="1780"/>
      <c r="RQT81" s="1781"/>
      <c r="RQU81" s="1782"/>
      <c r="RQV81" s="1783"/>
      <c r="RQW81" s="1778"/>
      <c r="RQX81" s="1778"/>
      <c r="RQY81" s="1779"/>
      <c r="RQZ81" s="1780"/>
      <c r="RRA81" s="1780"/>
      <c r="RRB81" s="1781"/>
      <c r="RRC81" s="1782"/>
      <c r="RRD81" s="1783"/>
      <c r="RRE81" s="1778"/>
      <c r="RRF81" s="1778"/>
      <c r="RRG81" s="1779"/>
      <c r="RRH81" s="1780"/>
      <c r="RRI81" s="1780"/>
      <c r="RRJ81" s="1781"/>
      <c r="RRK81" s="1782"/>
      <c r="RRL81" s="1783"/>
      <c r="RRM81" s="1778"/>
      <c r="RRN81" s="1778"/>
      <c r="RRO81" s="1779"/>
      <c r="RRP81" s="1780"/>
      <c r="RRQ81" s="1780"/>
      <c r="RRR81" s="1781"/>
      <c r="RRS81" s="1782"/>
      <c r="RRT81" s="1783"/>
      <c r="RRU81" s="1778"/>
      <c r="RRV81" s="1778"/>
      <c r="RRW81" s="1779"/>
      <c r="RRX81" s="1780"/>
      <c r="RRY81" s="1780"/>
      <c r="RRZ81" s="1781"/>
      <c r="RSA81" s="1782"/>
      <c r="RSB81" s="1783"/>
      <c r="RSC81" s="1778"/>
      <c r="RSD81" s="1778"/>
      <c r="RSE81" s="1779"/>
      <c r="RSF81" s="1780"/>
      <c r="RSG81" s="1780"/>
      <c r="RSH81" s="1781"/>
      <c r="RSI81" s="1782"/>
      <c r="RSJ81" s="1783"/>
      <c r="RSK81" s="1778"/>
      <c r="RSL81" s="1778"/>
      <c r="RSM81" s="1779"/>
      <c r="RSN81" s="1780"/>
      <c r="RSO81" s="1780"/>
      <c r="RSP81" s="1781"/>
      <c r="RSQ81" s="1782"/>
      <c r="RSR81" s="1783"/>
      <c r="RSS81" s="1778"/>
      <c r="RST81" s="1778"/>
      <c r="RSU81" s="1779"/>
      <c r="RSV81" s="1780"/>
      <c r="RSW81" s="1780"/>
      <c r="RSX81" s="1781"/>
      <c r="RSY81" s="1782"/>
      <c r="RSZ81" s="1783"/>
      <c r="RTA81" s="1778"/>
      <c r="RTB81" s="1778"/>
      <c r="RTC81" s="1779"/>
      <c r="RTD81" s="1780"/>
      <c r="RTE81" s="1780"/>
      <c r="RTF81" s="1781"/>
      <c r="RTG81" s="1782"/>
      <c r="RTH81" s="1783"/>
      <c r="RTI81" s="1778"/>
      <c r="RTJ81" s="1778"/>
      <c r="RTK81" s="1779"/>
      <c r="RTL81" s="1780"/>
      <c r="RTM81" s="1780"/>
      <c r="RTN81" s="1781"/>
      <c r="RTO81" s="1782"/>
      <c r="RTP81" s="1783"/>
      <c r="RTQ81" s="1778"/>
      <c r="RTR81" s="1778"/>
      <c r="RTS81" s="1779"/>
      <c r="RTT81" s="1780"/>
      <c r="RTU81" s="1780"/>
      <c r="RTV81" s="1781"/>
      <c r="RTW81" s="1782"/>
      <c r="RTX81" s="1783"/>
      <c r="RTY81" s="1778"/>
      <c r="RTZ81" s="1778"/>
      <c r="RUA81" s="1779"/>
      <c r="RUB81" s="1780"/>
      <c r="RUC81" s="1780"/>
      <c r="RUD81" s="1781"/>
      <c r="RUE81" s="1782"/>
      <c r="RUF81" s="1783"/>
      <c r="RUG81" s="1778"/>
      <c r="RUH81" s="1778"/>
      <c r="RUI81" s="1779"/>
      <c r="RUJ81" s="1780"/>
      <c r="RUK81" s="1780"/>
      <c r="RUL81" s="1781"/>
      <c r="RUM81" s="1782"/>
      <c r="RUN81" s="1783"/>
      <c r="RUO81" s="1778"/>
      <c r="RUP81" s="1778"/>
      <c r="RUQ81" s="1779"/>
      <c r="RUR81" s="1780"/>
      <c r="RUS81" s="1780"/>
      <c r="RUT81" s="1781"/>
      <c r="RUU81" s="1782"/>
      <c r="RUV81" s="1783"/>
      <c r="RUW81" s="1778"/>
      <c r="RUX81" s="1778"/>
      <c r="RUY81" s="1779"/>
      <c r="RUZ81" s="1780"/>
      <c r="RVA81" s="1780"/>
      <c r="RVB81" s="1781"/>
      <c r="RVC81" s="1782"/>
      <c r="RVD81" s="1783"/>
      <c r="RVE81" s="1778"/>
      <c r="RVF81" s="1778"/>
      <c r="RVG81" s="1779"/>
      <c r="RVH81" s="1780"/>
      <c r="RVI81" s="1780"/>
      <c r="RVJ81" s="1781"/>
      <c r="RVK81" s="1782"/>
      <c r="RVL81" s="1783"/>
      <c r="RVM81" s="1778"/>
      <c r="RVN81" s="1778"/>
      <c r="RVO81" s="1779"/>
      <c r="RVP81" s="1780"/>
      <c r="RVQ81" s="1780"/>
      <c r="RVR81" s="1781"/>
      <c r="RVS81" s="1782"/>
      <c r="RVT81" s="1783"/>
      <c r="RVU81" s="1778"/>
      <c r="RVV81" s="1778"/>
      <c r="RVW81" s="1779"/>
      <c r="RVX81" s="1780"/>
      <c r="RVY81" s="1780"/>
      <c r="RVZ81" s="1781"/>
      <c r="RWA81" s="1782"/>
      <c r="RWB81" s="1783"/>
      <c r="RWC81" s="1778"/>
      <c r="RWD81" s="1778"/>
      <c r="RWE81" s="1779"/>
      <c r="RWF81" s="1780"/>
      <c r="RWG81" s="1780"/>
      <c r="RWH81" s="1781"/>
      <c r="RWI81" s="1782"/>
      <c r="RWJ81" s="1783"/>
      <c r="RWK81" s="1778"/>
      <c r="RWL81" s="1778"/>
      <c r="RWM81" s="1779"/>
      <c r="RWN81" s="1780"/>
      <c r="RWO81" s="1780"/>
      <c r="RWP81" s="1781"/>
      <c r="RWQ81" s="1782"/>
      <c r="RWR81" s="1783"/>
      <c r="RWS81" s="1778"/>
      <c r="RWT81" s="1778"/>
      <c r="RWU81" s="1779"/>
      <c r="RWV81" s="1780"/>
      <c r="RWW81" s="1780"/>
      <c r="RWX81" s="1781"/>
      <c r="RWY81" s="1782"/>
      <c r="RWZ81" s="1783"/>
      <c r="RXA81" s="1778"/>
      <c r="RXB81" s="1778"/>
      <c r="RXC81" s="1779"/>
      <c r="RXD81" s="1780"/>
      <c r="RXE81" s="1780"/>
      <c r="RXF81" s="1781"/>
      <c r="RXG81" s="1782"/>
      <c r="RXH81" s="1783"/>
      <c r="RXI81" s="1778"/>
      <c r="RXJ81" s="1778"/>
      <c r="RXK81" s="1779"/>
      <c r="RXL81" s="1780"/>
      <c r="RXM81" s="1780"/>
      <c r="RXN81" s="1781"/>
      <c r="RXO81" s="1782"/>
      <c r="RXP81" s="1783"/>
      <c r="RXQ81" s="1778"/>
      <c r="RXR81" s="1778"/>
      <c r="RXS81" s="1779"/>
      <c r="RXT81" s="1780"/>
      <c r="RXU81" s="1780"/>
      <c r="RXV81" s="1781"/>
      <c r="RXW81" s="1782"/>
      <c r="RXX81" s="1783"/>
      <c r="RXY81" s="1778"/>
      <c r="RXZ81" s="1778"/>
      <c r="RYA81" s="1779"/>
      <c r="RYB81" s="1780"/>
      <c r="RYC81" s="1780"/>
      <c r="RYD81" s="1781"/>
      <c r="RYE81" s="1782"/>
      <c r="RYF81" s="1783"/>
      <c r="RYG81" s="1778"/>
      <c r="RYH81" s="1778"/>
      <c r="RYI81" s="1779"/>
      <c r="RYJ81" s="1780"/>
      <c r="RYK81" s="1780"/>
      <c r="RYL81" s="1781"/>
      <c r="RYM81" s="1782"/>
      <c r="RYN81" s="1783"/>
      <c r="RYO81" s="1778"/>
      <c r="RYP81" s="1778"/>
      <c r="RYQ81" s="1779"/>
      <c r="RYR81" s="1780"/>
      <c r="RYS81" s="1780"/>
      <c r="RYT81" s="1781"/>
      <c r="RYU81" s="1782"/>
      <c r="RYV81" s="1783"/>
      <c r="RYW81" s="1778"/>
      <c r="RYX81" s="1778"/>
      <c r="RYY81" s="1779"/>
      <c r="RYZ81" s="1780"/>
      <c r="RZA81" s="1780"/>
      <c r="RZB81" s="1781"/>
      <c r="RZC81" s="1782"/>
      <c r="RZD81" s="1783"/>
      <c r="RZE81" s="1778"/>
      <c r="RZF81" s="1778"/>
      <c r="RZG81" s="1779"/>
      <c r="RZH81" s="1780"/>
      <c r="RZI81" s="1780"/>
      <c r="RZJ81" s="1781"/>
      <c r="RZK81" s="1782"/>
      <c r="RZL81" s="1783"/>
      <c r="RZM81" s="1778"/>
      <c r="RZN81" s="1778"/>
      <c r="RZO81" s="1779"/>
      <c r="RZP81" s="1780"/>
      <c r="RZQ81" s="1780"/>
      <c r="RZR81" s="1781"/>
      <c r="RZS81" s="1782"/>
      <c r="RZT81" s="1783"/>
      <c r="RZU81" s="1778"/>
      <c r="RZV81" s="1778"/>
      <c r="RZW81" s="1779"/>
      <c r="RZX81" s="1780"/>
      <c r="RZY81" s="1780"/>
      <c r="RZZ81" s="1781"/>
      <c r="SAA81" s="1782"/>
      <c r="SAB81" s="1783"/>
      <c r="SAC81" s="1778"/>
      <c r="SAD81" s="1778"/>
      <c r="SAE81" s="1779"/>
      <c r="SAF81" s="1780"/>
      <c r="SAG81" s="1780"/>
      <c r="SAH81" s="1781"/>
      <c r="SAI81" s="1782"/>
      <c r="SAJ81" s="1783"/>
      <c r="SAK81" s="1778"/>
      <c r="SAL81" s="1778"/>
      <c r="SAM81" s="1779"/>
      <c r="SAN81" s="1780"/>
      <c r="SAO81" s="1780"/>
      <c r="SAP81" s="1781"/>
      <c r="SAQ81" s="1782"/>
      <c r="SAR81" s="1783"/>
      <c r="SAS81" s="1778"/>
      <c r="SAT81" s="1778"/>
      <c r="SAU81" s="1779"/>
      <c r="SAV81" s="1780"/>
      <c r="SAW81" s="1780"/>
      <c r="SAX81" s="1781"/>
      <c r="SAY81" s="1782"/>
      <c r="SAZ81" s="1783"/>
      <c r="SBA81" s="1778"/>
      <c r="SBB81" s="1778"/>
      <c r="SBC81" s="1779"/>
      <c r="SBD81" s="1780"/>
      <c r="SBE81" s="1780"/>
      <c r="SBF81" s="1781"/>
      <c r="SBG81" s="1782"/>
      <c r="SBH81" s="1783"/>
      <c r="SBI81" s="1778"/>
      <c r="SBJ81" s="1778"/>
      <c r="SBK81" s="1779"/>
      <c r="SBL81" s="1780"/>
      <c r="SBM81" s="1780"/>
      <c r="SBN81" s="1781"/>
      <c r="SBO81" s="1782"/>
      <c r="SBP81" s="1783"/>
      <c r="SBQ81" s="1778"/>
      <c r="SBR81" s="1778"/>
      <c r="SBS81" s="1779"/>
      <c r="SBT81" s="1780"/>
      <c r="SBU81" s="1780"/>
      <c r="SBV81" s="1781"/>
      <c r="SBW81" s="1782"/>
      <c r="SBX81" s="1783"/>
      <c r="SBY81" s="1778"/>
      <c r="SBZ81" s="1778"/>
      <c r="SCA81" s="1779"/>
      <c r="SCB81" s="1780"/>
      <c r="SCC81" s="1780"/>
      <c r="SCD81" s="1781"/>
      <c r="SCE81" s="1782"/>
      <c r="SCF81" s="1783"/>
      <c r="SCG81" s="1778"/>
      <c r="SCH81" s="1778"/>
      <c r="SCI81" s="1779"/>
      <c r="SCJ81" s="1780"/>
      <c r="SCK81" s="1780"/>
      <c r="SCL81" s="1781"/>
      <c r="SCM81" s="1782"/>
      <c r="SCN81" s="1783"/>
      <c r="SCO81" s="1778"/>
      <c r="SCP81" s="1778"/>
      <c r="SCQ81" s="1779"/>
      <c r="SCR81" s="1780"/>
      <c r="SCS81" s="1780"/>
      <c r="SCT81" s="1781"/>
      <c r="SCU81" s="1782"/>
      <c r="SCV81" s="1783"/>
      <c r="SCW81" s="1778"/>
      <c r="SCX81" s="1778"/>
      <c r="SCY81" s="1779"/>
      <c r="SCZ81" s="1780"/>
      <c r="SDA81" s="1780"/>
      <c r="SDB81" s="1781"/>
      <c r="SDC81" s="1782"/>
      <c r="SDD81" s="1783"/>
      <c r="SDE81" s="1778"/>
      <c r="SDF81" s="1778"/>
      <c r="SDG81" s="1779"/>
      <c r="SDH81" s="1780"/>
      <c r="SDI81" s="1780"/>
      <c r="SDJ81" s="1781"/>
      <c r="SDK81" s="1782"/>
      <c r="SDL81" s="1783"/>
      <c r="SDM81" s="1778"/>
      <c r="SDN81" s="1778"/>
      <c r="SDO81" s="1779"/>
      <c r="SDP81" s="1780"/>
      <c r="SDQ81" s="1780"/>
      <c r="SDR81" s="1781"/>
      <c r="SDS81" s="1782"/>
      <c r="SDT81" s="1783"/>
      <c r="SDU81" s="1778"/>
      <c r="SDV81" s="1778"/>
      <c r="SDW81" s="1779"/>
      <c r="SDX81" s="1780"/>
      <c r="SDY81" s="1780"/>
      <c r="SDZ81" s="1781"/>
      <c r="SEA81" s="1782"/>
      <c r="SEB81" s="1783"/>
      <c r="SEC81" s="1778"/>
      <c r="SED81" s="1778"/>
      <c r="SEE81" s="1779"/>
      <c r="SEF81" s="1780"/>
      <c r="SEG81" s="1780"/>
      <c r="SEH81" s="1781"/>
      <c r="SEI81" s="1782"/>
      <c r="SEJ81" s="1783"/>
      <c r="SEK81" s="1778"/>
      <c r="SEL81" s="1778"/>
      <c r="SEM81" s="1779"/>
      <c r="SEN81" s="1780"/>
      <c r="SEO81" s="1780"/>
      <c r="SEP81" s="1781"/>
      <c r="SEQ81" s="1782"/>
      <c r="SER81" s="1783"/>
      <c r="SES81" s="1778"/>
      <c r="SET81" s="1778"/>
      <c r="SEU81" s="1779"/>
      <c r="SEV81" s="1780"/>
      <c r="SEW81" s="1780"/>
      <c r="SEX81" s="1781"/>
      <c r="SEY81" s="1782"/>
      <c r="SEZ81" s="1783"/>
      <c r="SFA81" s="1778"/>
      <c r="SFB81" s="1778"/>
      <c r="SFC81" s="1779"/>
      <c r="SFD81" s="1780"/>
      <c r="SFE81" s="1780"/>
      <c r="SFF81" s="1781"/>
      <c r="SFG81" s="1782"/>
      <c r="SFH81" s="1783"/>
      <c r="SFI81" s="1778"/>
      <c r="SFJ81" s="1778"/>
      <c r="SFK81" s="1779"/>
      <c r="SFL81" s="1780"/>
      <c r="SFM81" s="1780"/>
      <c r="SFN81" s="1781"/>
      <c r="SFO81" s="1782"/>
      <c r="SFP81" s="1783"/>
      <c r="SFQ81" s="1778"/>
      <c r="SFR81" s="1778"/>
      <c r="SFS81" s="1779"/>
      <c r="SFT81" s="1780"/>
      <c r="SFU81" s="1780"/>
      <c r="SFV81" s="1781"/>
      <c r="SFW81" s="1782"/>
      <c r="SFX81" s="1783"/>
      <c r="SFY81" s="1778"/>
      <c r="SFZ81" s="1778"/>
      <c r="SGA81" s="1779"/>
      <c r="SGB81" s="1780"/>
      <c r="SGC81" s="1780"/>
      <c r="SGD81" s="1781"/>
      <c r="SGE81" s="1782"/>
      <c r="SGF81" s="1783"/>
      <c r="SGG81" s="1778"/>
      <c r="SGH81" s="1778"/>
      <c r="SGI81" s="1779"/>
      <c r="SGJ81" s="1780"/>
      <c r="SGK81" s="1780"/>
      <c r="SGL81" s="1781"/>
      <c r="SGM81" s="1782"/>
      <c r="SGN81" s="1783"/>
      <c r="SGO81" s="1778"/>
      <c r="SGP81" s="1778"/>
      <c r="SGQ81" s="1779"/>
      <c r="SGR81" s="1780"/>
      <c r="SGS81" s="1780"/>
      <c r="SGT81" s="1781"/>
      <c r="SGU81" s="1782"/>
      <c r="SGV81" s="1783"/>
      <c r="SGW81" s="1778"/>
      <c r="SGX81" s="1778"/>
      <c r="SGY81" s="1779"/>
      <c r="SGZ81" s="1780"/>
      <c r="SHA81" s="1780"/>
      <c r="SHB81" s="1781"/>
      <c r="SHC81" s="1782"/>
      <c r="SHD81" s="1783"/>
      <c r="SHE81" s="1778"/>
      <c r="SHF81" s="1778"/>
      <c r="SHG81" s="1779"/>
      <c r="SHH81" s="1780"/>
      <c r="SHI81" s="1780"/>
      <c r="SHJ81" s="1781"/>
      <c r="SHK81" s="1782"/>
      <c r="SHL81" s="1783"/>
      <c r="SHM81" s="1778"/>
      <c r="SHN81" s="1778"/>
      <c r="SHO81" s="1779"/>
      <c r="SHP81" s="1780"/>
      <c r="SHQ81" s="1780"/>
      <c r="SHR81" s="1781"/>
      <c r="SHS81" s="1782"/>
      <c r="SHT81" s="1783"/>
      <c r="SHU81" s="1778"/>
      <c r="SHV81" s="1778"/>
      <c r="SHW81" s="1779"/>
      <c r="SHX81" s="1780"/>
      <c r="SHY81" s="1780"/>
      <c r="SHZ81" s="1781"/>
      <c r="SIA81" s="1782"/>
      <c r="SIB81" s="1783"/>
      <c r="SIC81" s="1778"/>
      <c r="SID81" s="1778"/>
      <c r="SIE81" s="1779"/>
      <c r="SIF81" s="1780"/>
      <c r="SIG81" s="1780"/>
      <c r="SIH81" s="1781"/>
      <c r="SII81" s="1782"/>
      <c r="SIJ81" s="1783"/>
      <c r="SIK81" s="1778"/>
      <c r="SIL81" s="1778"/>
      <c r="SIM81" s="1779"/>
      <c r="SIN81" s="1780"/>
      <c r="SIO81" s="1780"/>
      <c r="SIP81" s="1781"/>
      <c r="SIQ81" s="1782"/>
      <c r="SIR81" s="1783"/>
      <c r="SIS81" s="1778"/>
      <c r="SIT81" s="1778"/>
      <c r="SIU81" s="1779"/>
      <c r="SIV81" s="1780"/>
      <c r="SIW81" s="1780"/>
      <c r="SIX81" s="1781"/>
      <c r="SIY81" s="1782"/>
      <c r="SIZ81" s="1783"/>
      <c r="SJA81" s="1778"/>
      <c r="SJB81" s="1778"/>
      <c r="SJC81" s="1779"/>
      <c r="SJD81" s="1780"/>
      <c r="SJE81" s="1780"/>
      <c r="SJF81" s="1781"/>
      <c r="SJG81" s="1782"/>
      <c r="SJH81" s="1783"/>
      <c r="SJI81" s="1778"/>
      <c r="SJJ81" s="1778"/>
      <c r="SJK81" s="1779"/>
      <c r="SJL81" s="1780"/>
      <c r="SJM81" s="1780"/>
      <c r="SJN81" s="1781"/>
      <c r="SJO81" s="1782"/>
      <c r="SJP81" s="1783"/>
      <c r="SJQ81" s="1778"/>
      <c r="SJR81" s="1778"/>
      <c r="SJS81" s="1779"/>
      <c r="SJT81" s="1780"/>
      <c r="SJU81" s="1780"/>
      <c r="SJV81" s="1781"/>
      <c r="SJW81" s="1782"/>
      <c r="SJX81" s="1783"/>
      <c r="SJY81" s="1778"/>
      <c r="SJZ81" s="1778"/>
      <c r="SKA81" s="1779"/>
      <c r="SKB81" s="1780"/>
      <c r="SKC81" s="1780"/>
      <c r="SKD81" s="1781"/>
      <c r="SKE81" s="1782"/>
      <c r="SKF81" s="1783"/>
      <c r="SKG81" s="1778"/>
      <c r="SKH81" s="1778"/>
      <c r="SKI81" s="1779"/>
      <c r="SKJ81" s="1780"/>
      <c r="SKK81" s="1780"/>
      <c r="SKL81" s="1781"/>
      <c r="SKM81" s="1782"/>
      <c r="SKN81" s="1783"/>
      <c r="SKO81" s="1778"/>
      <c r="SKP81" s="1778"/>
      <c r="SKQ81" s="1779"/>
      <c r="SKR81" s="1780"/>
      <c r="SKS81" s="1780"/>
      <c r="SKT81" s="1781"/>
      <c r="SKU81" s="1782"/>
      <c r="SKV81" s="1783"/>
      <c r="SKW81" s="1778"/>
      <c r="SKX81" s="1778"/>
      <c r="SKY81" s="1779"/>
      <c r="SKZ81" s="1780"/>
      <c r="SLA81" s="1780"/>
      <c r="SLB81" s="1781"/>
      <c r="SLC81" s="1782"/>
      <c r="SLD81" s="1783"/>
      <c r="SLE81" s="1778"/>
      <c r="SLF81" s="1778"/>
      <c r="SLG81" s="1779"/>
      <c r="SLH81" s="1780"/>
      <c r="SLI81" s="1780"/>
      <c r="SLJ81" s="1781"/>
      <c r="SLK81" s="1782"/>
      <c r="SLL81" s="1783"/>
      <c r="SLM81" s="1778"/>
      <c r="SLN81" s="1778"/>
      <c r="SLO81" s="1779"/>
      <c r="SLP81" s="1780"/>
      <c r="SLQ81" s="1780"/>
      <c r="SLR81" s="1781"/>
      <c r="SLS81" s="1782"/>
      <c r="SLT81" s="1783"/>
      <c r="SLU81" s="1778"/>
      <c r="SLV81" s="1778"/>
      <c r="SLW81" s="1779"/>
      <c r="SLX81" s="1780"/>
      <c r="SLY81" s="1780"/>
      <c r="SLZ81" s="1781"/>
      <c r="SMA81" s="1782"/>
      <c r="SMB81" s="1783"/>
      <c r="SMC81" s="1778"/>
      <c r="SMD81" s="1778"/>
      <c r="SME81" s="1779"/>
      <c r="SMF81" s="1780"/>
      <c r="SMG81" s="1780"/>
      <c r="SMH81" s="1781"/>
      <c r="SMI81" s="1782"/>
      <c r="SMJ81" s="1783"/>
      <c r="SMK81" s="1778"/>
      <c r="SML81" s="1778"/>
      <c r="SMM81" s="1779"/>
      <c r="SMN81" s="1780"/>
      <c r="SMO81" s="1780"/>
      <c r="SMP81" s="1781"/>
      <c r="SMQ81" s="1782"/>
      <c r="SMR81" s="1783"/>
      <c r="SMS81" s="1778"/>
      <c r="SMT81" s="1778"/>
      <c r="SMU81" s="1779"/>
      <c r="SMV81" s="1780"/>
      <c r="SMW81" s="1780"/>
      <c r="SMX81" s="1781"/>
      <c r="SMY81" s="1782"/>
      <c r="SMZ81" s="1783"/>
      <c r="SNA81" s="1778"/>
      <c r="SNB81" s="1778"/>
      <c r="SNC81" s="1779"/>
      <c r="SND81" s="1780"/>
      <c r="SNE81" s="1780"/>
      <c r="SNF81" s="1781"/>
      <c r="SNG81" s="1782"/>
      <c r="SNH81" s="1783"/>
      <c r="SNI81" s="1778"/>
      <c r="SNJ81" s="1778"/>
      <c r="SNK81" s="1779"/>
      <c r="SNL81" s="1780"/>
      <c r="SNM81" s="1780"/>
      <c r="SNN81" s="1781"/>
      <c r="SNO81" s="1782"/>
      <c r="SNP81" s="1783"/>
      <c r="SNQ81" s="1778"/>
      <c r="SNR81" s="1778"/>
      <c r="SNS81" s="1779"/>
      <c r="SNT81" s="1780"/>
      <c r="SNU81" s="1780"/>
      <c r="SNV81" s="1781"/>
      <c r="SNW81" s="1782"/>
      <c r="SNX81" s="1783"/>
      <c r="SNY81" s="1778"/>
      <c r="SNZ81" s="1778"/>
      <c r="SOA81" s="1779"/>
      <c r="SOB81" s="1780"/>
      <c r="SOC81" s="1780"/>
      <c r="SOD81" s="1781"/>
      <c r="SOE81" s="1782"/>
      <c r="SOF81" s="1783"/>
      <c r="SOG81" s="1778"/>
      <c r="SOH81" s="1778"/>
      <c r="SOI81" s="1779"/>
      <c r="SOJ81" s="1780"/>
      <c r="SOK81" s="1780"/>
      <c r="SOL81" s="1781"/>
      <c r="SOM81" s="1782"/>
      <c r="SON81" s="1783"/>
      <c r="SOO81" s="1778"/>
      <c r="SOP81" s="1778"/>
      <c r="SOQ81" s="1779"/>
      <c r="SOR81" s="1780"/>
      <c r="SOS81" s="1780"/>
      <c r="SOT81" s="1781"/>
      <c r="SOU81" s="1782"/>
      <c r="SOV81" s="1783"/>
      <c r="SOW81" s="1778"/>
      <c r="SOX81" s="1778"/>
      <c r="SOY81" s="1779"/>
      <c r="SOZ81" s="1780"/>
      <c r="SPA81" s="1780"/>
      <c r="SPB81" s="1781"/>
      <c r="SPC81" s="1782"/>
      <c r="SPD81" s="1783"/>
      <c r="SPE81" s="1778"/>
      <c r="SPF81" s="1778"/>
      <c r="SPG81" s="1779"/>
      <c r="SPH81" s="1780"/>
      <c r="SPI81" s="1780"/>
      <c r="SPJ81" s="1781"/>
      <c r="SPK81" s="1782"/>
      <c r="SPL81" s="1783"/>
      <c r="SPM81" s="1778"/>
      <c r="SPN81" s="1778"/>
      <c r="SPO81" s="1779"/>
      <c r="SPP81" s="1780"/>
      <c r="SPQ81" s="1780"/>
      <c r="SPR81" s="1781"/>
      <c r="SPS81" s="1782"/>
      <c r="SPT81" s="1783"/>
      <c r="SPU81" s="1778"/>
      <c r="SPV81" s="1778"/>
      <c r="SPW81" s="1779"/>
      <c r="SPX81" s="1780"/>
      <c r="SPY81" s="1780"/>
      <c r="SPZ81" s="1781"/>
      <c r="SQA81" s="1782"/>
      <c r="SQB81" s="1783"/>
      <c r="SQC81" s="1778"/>
      <c r="SQD81" s="1778"/>
      <c r="SQE81" s="1779"/>
      <c r="SQF81" s="1780"/>
      <c r="SQG81" s="1780"/>
      <c r="SQH81" s="1781"/>
      <c r="SQI81" s="1782"/>
      <c r="SQJ81" s="1783"/>
      <c r="SQK81" s="1778"/>
      <c r="SQL81" s="1778"/>
      <c r="SQM81" s="1779"/>
      <c r="SQN81" s="1780"/>
      <c r="SQO81" s="1780"/>
      <c r="SQP81" s="1781"/>
      <c r="SQQ81" s="1782"/>
      <c r="SQR81" s="1783"/>
      <c r="SQS81" s="1778"/>
      <c r="SQT81" s="1778"/>
      <c r="SQU81" s="1779"/>
      <c r="SQV81" s="1780"/>
      <c r="SQW81" s="1780"/>
      <c r="SQX81" s="1781"/>
      <c r="SQY81" s="1782"/>
      <c r="SQZ81" s="1783"/>
      <c r="SRA81" s="1778"/>
      <c r="SRB81" s="1778"/>
      <c r="SRC81" s="1779"/>
      <c r="SRD81" s="1780"/>
      <c r="SRE81" s="1780"/>
      <c r="SRF81" s="1781"/>
      <c r="SRG81" s="1782"/>
      <c r="SRH81" s="1783"/>
      <c r="SRI81" s="1778"/>
      <c r="SRJ81" s="1778"/>
      <c r="SRK81" s="1779"/>
      <c r="SRL81" s="1780"/>
      <c r="SRM81" s="1780"/>
      <c r="SRN81" s="1781"/>
      <c r="SRO81" s="1782"/>
      <c r="SRP81" s="1783"/>
      <c r="SRQ81" s="1778"/>
      <c r="SRR81" s="1778"/>
      <c r="SRS81" s="1779"/>
      <c r="SRT81" s="1780"/>
      <c r="SRU81" s="1780"/>
      <c r="SRV81" s="1781"/>
      <c r="SRW81" s="1782"/>
      <c r="SRX81" s="1783"/>
      <c r="SRY81" s="1778"/>
      <c r="SRZ81" s="1778"/>
      <c r="SSA81" s="1779"/>
      <c r="SSB81" s="1780"/>
      <c r="SSC81" s="1780"/>
      <c r="SSD81" s="1781"/>
      <c r="SSE81" s="1782"/>
      <c r="SSF81" s="1783"/>
      <c r="SSG81" s="1778"/>
      <c r="SSH81" s="1778"/>
      <c r="SSI81" s="1779"/>
      <c r="SSJ81" s="1780"/>
      <c r="SSK81" s="1780"/>
      <c r="SSL81" s="1781"/>
      <c r="SSM81" s="1782"/>
      <c r="SSN81" s="1783"/>
      <c r="SSO81" s="1778"/>
      <c r="SSP81" s="1778"/>
      <c r="SSQ81" s="1779"/>
      <c r="SSR81" s="1780"/>
      <c r="SSS81" s="1780"/>
      <c r="SST81" s="1781"/>
      <c r="SSU81" s="1782"/>
      <c r="SSV81" s="1783"/>
      <c r="SSW81" s="1778"/>
      <c r="SSX81" s="1778"/>
      <c r="SSY81" s="1779"/>
      <c r="SSZ81" s="1780"/>
      <c r="STA81" s="1780"/>
      <c r="STB81" s="1781"/>
      <c r="STC81" s="1782"/>
      <c r="STD81" s="1783"/>
      <c r="STE81" s="1778"/>
      <c r="STF81" s="1778"/>
      <c r="STG81" s="1779"/>
      <c r="STH81" s="1780"/>
      <c r="STI81" s="1780"/>
      <c r="STJ81" s="1781"/>
      <c r="STK81" s="1782"/>
      <c r="STL81" s="1783"/>
      <c r="STM81" s="1778"/>
      <c r="STN81" s="1778"/>
      <c r="STO81" s="1779"/>
      <c r="STP81" s="1780"/>
      <c r="STQ81" s="1780"/>
      <c r="STR81" s="1781"/>
      <c r="STS81" s="1782"/>
      <c r="STT81" s="1783"/>
      <c r="STU81" s="1778"/>
      <c r="STV81" s="1778"/>
      <c r="STW81" s="1779"/>
      <c r="STX81" s="1780"/>
      <c r="STY81" s="1780"/>
      <c r="STZ81" s="1781"/>
      <c r="SUA81" s="1782"/>
      <c r="SUB81" s="1783"/>
      <c r="SUC81" s="1778"/>
      <c r="SUD81" s="1778"/>
      <c r="SUE81" s="1779"/>
      <c r="SUF81" s="1780"/>
      <c r="SUG81" s="1780"/>
      <c r="SUH81" s="1781"/>
      <c r="SUI81" s="1782"/>
      <c r="SUJ81" s="1783"/>
      <c r="SUK81" s="1778"/>
      <c r="SUL81" s="1778"/>
      <c r="SUM81" s="1779"/>
      <c r="SUN81" s="1780"/>
      <c r="SUO81" s="1780"/>
      <c r="SUP81" s="1781"/>
      <c r="SUQ81" s="1782"/>
      <c r="SUR81" s="1783"/>
      <c r="SUS81" s="1778"/>
      <c r="SUT81" s="1778"/>
      <c r="SUU81" s="1779"/>
      <c r="SUV81" s="1780"/>
      <c r="SUW81" s="1780"/>
      <c r="SUX81" s="1781"/>
      <c r="SUY81" s="1782"/>
      <c r="SUZ81" s="1783"/>
      <c r="SVA81" s="1778"/>
      <c r="SVB81" s="1778"/>
      <c r="SVC81" s="1779"/>
      <c r="SVD81" s="1780"/>
      <c r="SVE81" s="1780"/>
      <c r="SVF81" s="1781"/>
      <c r="SVG81" s="1782"/>
      <c r="SVH81" s="1783"/>
      <c r="SVI81" s="1778"/>
      <c r="SVJ81" s="1778"/>
      <c r="SVK81" s="1779"/>
      <c r="SVL81" s="1780"/>
      <c r="SVM81" s="1780"/>
      <c r="SVN81" s="1781"/>
      <c r="SVO81" s="1782"/>
      <c r="SVP81" s="1783"/>
      <c r="SVQ81" s="1778"/>
      <c r="SVR81" s="1778"/>
      <c r="SVS81" s="1779"/>
      <c r="SVT81" s="1780"/>
      <c r="SVU81" s="1780"/>
      <c r="SVV81" s="1781"/>
      <c r="SVW81" s="1782"/>
      <c r="SVX81" s="1783"/>
      <c r="SVY81" s="1778"/>
      <c r="SVZ81" s="1778"/>
      <c r="SWA81" s="1779"/>
      <c r="SWB81" s="1780"/>
      <c r="SWC81" s="1780"/>
      <c r="SWD81" s="1781"/>
      <c r="SWE81" s="1782"/>
      <c r="SWF81" s="1783"/>
      <c r="SWG81" s="1778"/>
      <c r="SWH81" s="1778"/>
      <c r="SWI81" s="1779"/>
      <c r="SWJ81" s="1780"/>
      <c r="SWK81" s="1780"/>
      <c r="SWL81" s="1781"/>
      <c r="SWM81" s="1782"/>
      <c r="SWN81" s="1783"/>
      <c r="SWO81" s="1778"/>
      <c r="SWP81" s="1778"/>
      <c r="SWQ81" s="1779"/>
      <c r="SWR81" s="1780"/>
      <c r="SWS81" s="1780"/>
      <c r="SWT81" s="1781"/>
      <c r="SWU81" s="1782"/>
      <c r="SWV81" s="1783"/>
      <c r="SWW81" s="1778"/>
      <c r="SWX81" s="1778"/>
      <c r="SWY81" s="1779"/>
      <c r="SWZ81" s="1780"/>
      <c r="SXA81" s="1780"/>
      <c r="SXB81" s="1781"/>
      <c r="SXC81" s="1782"/>
      <c r="SXD81" s="1783"/>
      <c r="SXE81" s="1778"/>
      <c r="SXF81" s="1778"/>
      <c r="SXG81" s="1779"/>
      <c r="SXH81" s="1780"/>
      <c r="SXI81" s="1780"/>
      <c r="SXJ81" s="1781"/>
      <c r="SXK81" s="1782"/>
      <c r="SXL81" s="1783"/>
      <c r="SXM81" s="1778"/>
      <c r="SXN81" s="1778"/>
      <c r="SXO81" s="1779"/>
      <c r="SXP81" s="1780"/>
      <c r="SXQ81" s="1780"/>
      <c r="SXR81" s="1781"/>
      <c r="SXS81" s="1782"/>
      <c r="SXT81" s="1783"/>
      <c r="SXU81" s="1778"/>
      <c r="SXV81" s="1778"/>
      <c r="SXW81" s="1779"/>
      <c r="SXX81" s="1780"/>
      <c r="SXY81" s="1780"/>
      <c r="SXZ81" s="1781"/>
      <c r="SYA81" s="1782"/>
      <c r="SYB81" s="1783"/>
      <c r="SYC81" s="1778"/>
      <c r="SYD81" s="1778"/>
      <c r="SYE81" s="1779"/>
      <c r="SYF81" s="1780"/>
      <c r="SYG81" s="1780"/>
      <c r="SYH81" s="1781"/>
      <c r="SYI81" s="1782"/>
      <c r="SYJ81" s="1783"/>
      <c r="SYK81" s="1778"/>
      <c r="SYL81" s="1778"/>
      <c r="SYM81" s="1779"/>
      <c r="SYN81" s="1780"/>
      <c r="SYO81" s="1780"/>
      <c r="SYP81" s="1781"/>
      <c r="SYQ81" s="1782"/>
      <c r="SYR81" s="1783"/>
      <c r="SYS81" s="1778"/>
      <c r="SYT81" s="1778"/>
      <c r="SYU81" s="1779"/>
      <c r="SYV81" s="1780"/>
      <c r="SYW81" s="1780"/>
      <c r="SYX81" s="1781"/>
      <c r="SYY81" s="1782"/>
      <c r="SYZ81" s="1783"/>
      <c r="SZA81" s="1778"/>
      <c r="SZB81" s="1778"/>
      <c r="SZC81" s="1779"/>
      <c r="SZD81" s="1780"/>
      <c r="SZE81" s="1780"/>
      <c r="SZF81" s="1781"/>
      <c r="SZG81" s="1782"/>
      <c r="SZH81" s="1783"/>
      <c r="SZI81" s="1778"/>
      <c r="SZJ81" s="1778"/>
      <c r="SZK81" s="1779"/>
      <c r="SZL81" s="1780"/>
      <c r="SZM81" s="1780"/>
      <c r="SZN81" s="1781"/>
      <c r="SZO81" s="1782"/>
      <c r="SZP81" s="1783"/>
      <c r="SZQ81" s="1778"/>
      <c r="SZR81" s="1778"/>
      <c r="SZS81" s="1779"/>
      <c r="SZT81" s="1780"/>
      <c r="SZU81" s="1780"/>
      <c r="SZV81" s="1781"/>
      <c r="SZW81" s="1782"/>
      <c r="SZX81" s="1783"/>
      <c r="SZY81" s="1778"/>
      <c r="SZZ81" s="1778"/>
      <c r="TAA81" s="1779"/>
      <c r="TAB81" s="1780"/>
      <c r="TAC81" s="1780"/>
      <c r="TAD81" s="1781"/>
      <c r="TAE81" s="1782"/>
      <c r="TAF81" s="1783"/>
      <c r="TAG81" s="1778"/>
      <c r="TAH81" s="1778"/>
      <c r="TAI81" s="1779"/>
      <c r="TAJ81" s="1780"/>
      <c r="TAK81" s="1780"/>
      <c r="TAL81" s="1781"/>
      <c r="TAM81" s="1782"/>
      <c r="TAN81" s="1783"/>
      <c r="TAO81" s="1778"/>
      <c r="TAP81" s="1778"/>
      <c r="TAQ81" s="1779"/>
      <c r="TAR81" s="1780"/>
      <c r="TAS81" s="1780"/>
      <c r="TAT81" s="1781"/>
      <c r="TAU81" s="1782"/>
      <c r="TAV81" s="1783"/>
      <c r="TAW81" s="1778"/>
      <c r="TAX81" s="1778"/>
      <c r="TAY81" s="1779"/>
      <c r="TAZ81" s="1780"/>
      <c r="TBA81" s="1780"/>
      <c r="TBB81" s="1781"/>
      <c r="TBC81" s="1782"/>
      <c r="TBD81" s="1783"/>
      <c r="TBE81" s="1778"/>
      <c r="TBF81" s="1778"/>
      <c r="TBG81" s="1779"/>
      <c r="TBH81" s="1780"/>
      <c r="TBI81" s="1780"/>
      <c r="TBJ81" s="1781"/>
      <c r="TBK81" s="1782"/>
      <c r="TBL81" s="1783"/>
      <c r="TBM81" s="1778"/>
      <c r="TBN81" s="1778"/>
      <c r="TBO81" s="1779"/>
      <c r="TBP81" s="1780"/>
      <c r="TBQ81" s="1780"/>
      <c r="TBR81" s="1781"/>
      <c r="TBS81" s="1782"/>
      <c r="TBT81" s="1783"/>
      <c r="TBU81" s="1778"/>
      <c r="TBV81" s="1778"/>
      <c r="TBW81" s="1779"/>
      <c r="TBX81" s="1780"/>
      <c r="TBY81" s="1780"/>
      <c r="TBZ81" s="1781"/>
      <c r="TCA81" s="1782"/>
      <c r="TCB81" s="1783"/>
      <c r="TCC81" s="1778"/>
      <c r="TCD81" s="1778"/>
      <c r="TCE81" s="1779"/>
      <c r="TCF81" s="1780"/>
      <c r="TCG81" s="1780"/>
      <c r="TCH81" s="1781"/>
      <c r="TCI81" s="1782"/>
      <c r="TCJ81" s="1783"/>
      <c r="TCK81" s="1778"/>
      <c r="TCL81" s="1778"/>
      <c r="TCM81" s="1779"/>
      <c r="TCN81" s="1780"/>
      <c r="TCO81" s="1780"/>
      <c r="TCP81" s="1781"/>
      <c r="TCQ81" s="1782"/>
      <c r="TCR81" s="1783"/>
      <c r="TCS81" s="1778"/>
      <c r="TCT81" s="1778"/>
      <c r="TCU81" s="1779"/>
      <c r="TCV81" s="1780"/>
      <c r="TCW81" s="1780"/>
      <c r="TCX81" s="1781"/>
      <c r="TCY81" s="1782"/>
      <c r="TCZ81" s="1783"/>
      <c r="TDA81" s="1778"/>
      <c r="TDB81" s="1778"/>
      <c r="TDC81" s="1779"/>
      <c r="TDD81" s="1780"/>
      <c r="TDE81" s="1780"/>
      <c r="TDF81" s="1781"/>
      <c r="TDG81" s="1782"/>
      <c r="TDH81" s="1783"/>
      <c r="TDI81" s="1778"/>
      <c r="TDJ81" s="1778"/>
      <c r="TDK81" s="1779"/>
      <c r="TDL81" s="1780"/>
      <c r="TDM81" s="1780"/>
      <c r="TDN81" s="1781"/>
      <c r="TDO81" s="1782"/>
      <c r="TDP81" s="1783"/>
      <c r="TDQ81" s="1778"/>
      <c r="TDR81" s="1778"/>
      <c r="TDS81" s="1779"/>
      <c r="TDT81" s="1780"/>
      <c r="TDU81" s="1780"/>
      <c r="TDV81" s="1781"/>
      <c r="TDW81" s="1782"/>
      <c r="TDX81" s="1783"/>
      <c r="TDY81" s="1778"/>
      <c r="TDZ81" s="1778"/>
      <c r="TEA81" s="1779"/>
      <c r="TEB81" s="1780"/>
      <c r="TEC81" s="1780"/>
      <c r="TED81" s="1781"/>
      <c r="TEE81" s="1782"/>
      <c r="TEF81" s="1783"/>
      <c r="TEG81" s="1778"/>
      <c r="TEH81" s="1778"/>
      <c r="TEI81" s="1779"/>
      <c r="TEJ81" s="1780"/>
      <c r="TEK81" s="1780"/>
      <c r="TEL81" s="1781"/>
      <c r="TEM81" s="1782"/>
      <c r="TEN81" s="1783"/>
      <c r="TEO81" s="1778"/>
      <c r="TEP81" s="1778"/>
      <c r="TEQ81" s="1779"/>
      <c r="TER81" s="1780"/>
      <c r="TES81" s="1780"/>
      <c r="TET81" s="1781"/>
      <c r="TEU81" s="1782"/>
      <c r="TEV81" s="1783"/>
      <c r="TEW81" s="1778"/>
      <c r="TEX81" s="1778"/>
      <c r="TEY81" s="1779"/>
      <c r="TEZ81" s="1780"/>
      <c r="TFA81" s="1780"/>
      <c r="TFB81" s="1781"/>
      <c r="TFC81" s="1782"/>
      <c r="TFD81" s="1783"/>
      <c r="TFE81" s="1778"/>
      <c r="TFF81" s="1778"/>
      <c r="TFG81" s="1779"/>
      <c r="TFH81" s="1780"/>
      <c r="TFI81" s="1780"/>
      <c r="TFJ81" s="1781"/>
      <c r="TFK81" s="1782"/>
      <c r="TFL81" s="1783"/>
      <c r="TFM81" s="1778"/>
      <c r="TFN81" s="1778"/>
      <c r="TFO81" s="1779"/>
      <c r="TFP81" s="1780"/>
      <c r="TFQ81" s="1780"/>
      <c r="TFR81" s="1781"/>
      <c r="TFS81" s="1782"/>
      <c r="TFT81" s="1783"/>
      <c r="TFU81" s="1778"/>
      <c r="TFV81" s="1778"/>
      <c r="TFW81" s="1779"/>
      <c r="TFX81" s="1780"/>
      <c r="TFY81" s="1780"/>
      <c r="TFZ81" s="1781"/>
      <c r="TGA81" s="1782"/>
      <c r="TGB81" s="1783"/>
      <c r="TGC81" s="1778"/>
      <c r="TGD81" s="1778"/>
      <c r="TGE81" s="1779"/>
      <c r="TGF81" s="1780"/>
      <c r="TGG81" s="1780"/>
      <c r="TGH81" s="1781"/>
      <c r="TGI81" s="1782"/>
      <c r="TGJ81" s="1783"/>
      <c r="TGK81" s="1778"/>
      <c r="TGL81" s="1778"/>
      <c r="TGM81" s="1779"/>
      <c r="TGN81" s="1780"/>
      <c r="TGO81" s="1780"/>
      <c r="TGP81" s="1781"/>
      <c r="TGQ81" s="1782"/>
      <c r="TGR81" s="1783"/>
      <c r="TGS81" s="1778"/>
      <c r="TGT81" s="1778"/>
      <c r="TGU81" s="1779"/>
      <c r="TGV81" s="1780"/>
      <c r="TGW81" s="1780"/>
      <c r="TGX81" s="1781"/>
      <c r="TGY81" s="1782"/>
      <c r="TGZ81" s="1783"/>
      <c r="THA81" s="1778"/>
      <c r="THB81" s="1778"/>
      <c r="THC81" s="1779"/>
      <c r="THD81" s="1780"/>
      <c r="THE81" s="1780"/>
      <c r="THF81" s="1781"/>
      <c r="THG81" s="1782"/>
      <c r="THH81" s="1783"/>
      <c r="THI81" s="1778"/>
      <c r="THJ81" s="1778"/>
      <c r="THK81" s="1779"/>
      <c r="THL81" s="1780"/>
      <c r="THM81" s="1780"/>
      <c r="THN81" s="1781"/>
      <c r="THO81" s="1782"/>
      <c r="THP81" s="1783"/>
      <c r="THQ81" s="1778"/>
      <c r="THR81" s="1778"/>
      <c r="THS81" s="1779"/>
      <c r="THT81" s="1780"/>
      <c r="THU81" s="1780"/>
      <c r="THV81" s="1781"/>
      <c r="THW81" s="1782"/>
      <c r="THX81" s="1783"/>
      <c r="THY81" s="1778"/>
      <c r="THZ81" s="1778"/>
      <c r="TIA81" s="1779"/>
      <c r="TIB81" s="1780"/>
      <c r="TIC81" s="1780"/>
      <c r="TID81" s="1781"/>
      <c r="TIE81" s="1782"/>
      <c r="TIF81" s="1783"/>
      <c r="TIG81" s="1778"/>
      <c r="TIH81" s="1778"/>
      <c r="TII81" s="1779"/>
      <c r="TIJ81" s="1780"/>
      <c r="TIK81" s="1780"/>
      <c r="TIL81" s="1781"/>
      <c r="TIM81" s="1782"/>
      <c r="TIN81" s="1783"/>
      <c r="TIO81" s="1778"/>
      <c r="TIP81" s="1778"/>
      <c r="TIQ81" s="1779"/>
      <c r="TIR81" s="1780"/>
      <c r="TIS81" s="1780"/>
      <c r="TIT81" s="1781"/>
      <c r="TIU81" s="1782"/>
      <c r="TIV81" s="1783"/>
      <c r="TIW81" s="1778"/>
      <c r="TIX81" s="1778"/>
      <c r="TIY81" s="1779"/>
      <c r="TIZ81" s="1780"/>
      <c r="TJA81" s="1780"/>
      <c r="TJB81" s="1781"/>
      <c r="TJC81" s="1782"/>
      <c r="TJD81" s="1783"/>
      <c r="TJE81" s="1778"/>
      <c r="TJF81" s="1778"/>
      <c r="TJG81" s="1779"/>
      <c r="TJH81" s="1780"/>
      <c r="TJI81" s="1780"/>
      <c r="TJJ81" s="1781"/>
      <c r="TJK81" s="1782"/>
      <c r="TJL81" s="1783"/>
      <c r="TJM81" s="1778"/>
      <c r="TJN81" s="1778"/>
      <c r="TJO81" s="1779"/>
      <c r="TJP81" s="1780"/>
      <c r="TJQ81" s="1780"/>
      <c r="TJR81" s="1781"/>
      <c r="TJS81" s="1782"/>
      <c r="TJT81" s="1783"/>
      <c r="TJU81" s="1778"/>
      <c r="TJV81" s="1778"/>
      <c r="TJW81" s="1779"/>
      <c r="TJX81" s="1780"/>
      <c r="TJY81" s="1780"/>
      <c r="TJZ81" s="1781"/>
      <c r="TKA81" s="1782"/>
      <c r="TKB81" s="1783"/>
      <c r="TKC81" s="1778"/>
      <c r="TKD81" s="1778"/>
      <c r="TKE81" s="1779"/>
      <c r="TKF81" s="1780"/>
      <c r="TKG81" s="1780"/>
      <c r="TKH81" s="1781"/>
      <c r="TKI81" s="1782"/>
      <c r="TKJ81" s="1783"/>
      <c r="TKK81" s="1778"/>
      <c r="TKL81" s="1778"/>
      <c r="TKM81" s="1779"/>
      <c r="TKN81" s="1780"/>
      <c r="TKO81" s="1780"/>
      <c r="TKP81" s="1781"/>
      <c r="TKQ81" s="1782"/>
      <c r="TKR81" s="1783"/>
      <c r="TKS81" s="1778"/>
      <c r="TKT81" s="1778"/>
      <c r="TKU81" s="1779"/>
      <c r="TKV81" s="1780"/>
      <c r="TKW81" s="1780"/>
      <c r="TKX81" s="1781"/>
      <c r="TKY81" s="1782"/>
      <c r="TKZ81" s="1783"/>
      <c r="TLA81" s="1778"/>
      <c r="TLB81" s="1778"/>
      <c r="TLC81" s="1779"/>
      <c r="TLD81" s="1780"/>
      <c r="TLE81" s="1780"/>
      <c r="TLF81" s="1781"/>
      <c r="TLG81" s="1782"/>
      <c r="TLH81" s="1783"/>
      <c r="TLI81" s="1778"/>
      <c r="TLJ81" s="1778"/>
      <c r="TLK81" s="1779"/>
      <c r="TLL81" s="1780"/>
      <c r="TLM81" s="1780"/>
      <c r="TLN81" s="1781"/>
      <c r="TLO81" s="1782"/>
      <c r="TLP81" s="1783"/>
      <c r="TLQ81" s="1778"/>
      <c r="TLR81" s="1778"/>
      <c r="TLS81" s="1779"/>
      <c r="TLT81" s="1780"/>
      <c r="TLU81" s="1780"/>
      <c r="TLV81" s="1781"/>
      <c r="TLW81" s="1782"/>
      <c r="TLX81" s="1783"/>
      <c r="TLY81" s="1778"/>
      <c r="TLZ81" s="1778"/>
      <c r="TMA81" s="1779"/>
      <c r="TMB81" s="1780"/>
      <c r="TMC81" s="1780"/>
      <c r="TMD81" s="1781"/>
      <c r="TME81" s="1782"/>
      <c r="TMF81" s="1783"/>
      <c r="TMG81" s="1778"/>
      <c r="TMH81" s="1778"/>
      <c r="TMI81" s="1779"/>
      <c r="TMJ81" s="1780"/>
      <c r="TMK81" s="1780"/>
      <c r="TML81" s="1781"/>
      <c r="TMM81" s="1782"/>
      <c r="TMN81" s="1783"/>
      <c r="TMO81" s="1778"/>
      <c r="TMP81" s="1778"/>
      <c r="TMQ81" s="1779"/>
      <c r="TMR81" s="1780"/>
      <c r="TMS81" s="1780"/>
      <c r="TMT81" s="1781"/>
      <c r="TMU81" s="1782"/>
      <c r="TMV81" s="1783"/>
      <c r="TMW81" s="1778"/>
      <c r="TMX81" s="1778"/>
      <c r="TMY81" s="1779"/>
      <c r="TMZ81" s="1780"/>
      <c r="TNA81" s="1780"/>
      <c r="TNB81" s="1781"/>
      <c r="TNC81" s="1782"/>
      <c r="TND81" s="1783"/>
      <c r="TNE81" s="1778"/>
      <c r="TNF81" s="1778"/>
      <c r="TNG81" s="1779"/>
      <c r="TNH81" s="1780"/>
      <c r="TNI81" s="1780"/>
      <c r="TNJ81" s="1781"/>
      <c r="TNK81" s="1782"/>
      <c r="TNL81" s="1783"/>
      <c r="TNM81" s="1778"/>
      <c r="TNN81" s="1778"/>
      <c r="TNO81" s="1779"/>
      <c r="TNP81" s="1780"/>
      <c r="TNQ81" s="1780"/>
      <c r="TNR81" s="1781"/>
      <c r="TNS81" s="1782"/>
      <c r="TNT81" s="1783"/>
      <c r="TNU81" s="1778"/>
      <c r="TNV81" s="1778"/>
      <c r="TNW81" s="1779"/>
      <c r="TNX81" s="1780"/>
      <c r="TNY81" s="1780"/>
      <c r="TNZ81" s="1781"/>
      <c r="TOA81" s="1782"/>
      <c r="TOB81" s="1783"/>
      <c r="TOC81" s="1778"/>
      <c r="TOD81" s="1778"/>
      <c r="TOE81" s="1779"/>
      <c r="TOF81" s="1780"/>
      <c r="TOG81" s="1780"/>
      <c r="TOH81" s="1781"/>
      <c r="TOI81" s="1782"/>
      <c r="TOJ81" s="1783"/>
      <c r="TOK81" s="1778"/>
      <c r="TOL81" s="1778"/>
      <c r="TOM81" s="1779"/>
      <c r="TON81" s="1780"/>
      <c r="TOO81" s="1780"/>
      <c r="TOP81" s="1781"/>
      <c r="TOQ81" s="1782"/>
      <c r="TOR81" s="1783"/>
      <c r="TOS81" s="1778"/>
      <c r="TOT81" s="1778"/>
      <c r="TOU81" s="1779"/>
      <c r="TOV81" s="1780"/>
      <c r="TOW81" s="1780"/>
      <c r="TOX81" s="1781"/>
      <c r="TOY81" s="1782"/>
      <c r="TOZ81" s="1783"/>
      <c r="TPA81" s="1778"/>
      <c r="TPB81" s="1778"/>
      <c r="TPC81" s="1779"/>
      <c r="TPD81" s="1780"/>
      <c r="TPE81" s="1780"/>
      <c r="TPF81" s="1781"/>
      <c r="TPG81" s="1782"/>
      <c r="TPH81" s="1783"/>
      <c r="TPI81" s="1778"/>
      <c r="TPJ81" s="1778"/>
      <c r="TPK81" s="1779"/>
      <c r="TPL81" s="1780"/>
      <c r="TPM81" s="1780"/>
      <c r="TPN81" s="1781"/>
      <c r="TPO81" s="1782"/>
      <c r="TPP81" s="1783"/>
      <c r="TPQ81" s="1778"/>
      <c r="TPR81" s="1778"/>
      <c r="TPS81" s="1779"/>
      <c r="TPT81" s="1780"/>
      <c r="TPU81" s="1780"/>
      <c r="TPV81" s="1781"/>
      <c r="TPW81" s="1782"/>
      <c r="TPX81" s="1783"/>
      <c r="TPY81" s="1778"/>
      <c r="TPZ81" s="1778"/>
      <c r="TQA81" s="1779"/>
      <c r="TQB81" s="1780"/>
      <c r="TQC81" s="1780"/>
      <c r="TQD81" s="1781"/>
      <c r="TQE81" s="1782"/>
      <c r="TQF81" s="1783"/>
      <c r="TQG81" s="1778"/>
      <c r="TQH81" s="1778"/>
      <c r="TQI81" s="1779"/>
      <c r="TQJ81" s="1780"/>
      <c r="TQK81" s="1780"/>
      <c r="TQL81" s="1781"/>
      <c r="TQM81" s="1782"/>
      <c r="TQN81" s="1783"/>
      <c r="TQO81" s="1778"/>
      <c r="TQP81" s="1778"/>
      <c r="TQQ81" s="1779"/>
      <c r="TQR81" s="1780"/>
      <c r="TQS81" s="1780"/>
      <c r="TQT81" s="1781"/>
      <c r="TQU81" s="1782"/>
      <c r="TQV81" s="1783"/>
      <c r="TQW81" s="1778"/>
      <c r="TQX81" s="1778"/>
      <c r="TQY81" s="1779"/>
      <c r="TQZ81" s="1780"/>
      <c r="TRA81" s="1780"/>
      <c r="TRB81" s="1781"/>
      <c r="TRC81" s="1782"/>
      <c r="TRD81" s="1783"/>
      <c r="TRE81" s="1778"/>
      <c r="TRF81" s="1778"/>
      <c r="TRG81" s="1779"/>
      <c r="TRH81" s="1780"/>
      <c r="TRI81" s="1780"/>
      <c r="TRJ81" s="1781"/>
      <c r="TRK81" s="1782"/>
      <c r="TRL81" s="1783"/>
      <c r="TRM81" s="1778"/>
      <c r="TRN81" s="1778"/>
      <c r="TRO81" s="1779"/>
      <c r="TRP81" s="1780"/>
      <c r="TRQ81" s="1780"/>
      <c r="TRR81" s="1781"/>
      <c r="TRS81" s="1782"/>
      <c r="TRT81" s="1783"/>
      <c r="TRU81" s="1778"/>
      <c r="TRV81" s="1778"/>
      <c r="TRW81" s="1779"/>
      <c r="TRX81" s="1780"/>
      <c r="TRY81" s="1780"/>
      <c r="TRZ81" s="1781"/>
      <c r="TSA81" s="1782"/>
      <c r="TSB81" s="1783"/>
      <c r="TSC81" s="1778"/>
      <c r="TSD81" s="1778"/>
      <c r="TSE81" s="1779"/>
      <c r="TSF81" s="1780"/>
      <c r="TSG81" s="1780"/>
      <c r="TSH81" s="1781"/>
      <c r="TSI81" s="1782"/>
      <c r="TSJ81" s="1783"/>
      <c r="TSK81" s="1778"/>
      <c r="TSL81" s="1778"/>
      <c r="TSM81" s="1779"/>
      <c r="TSN81" s="1780"/>
      <c r="TSO81" s="1780"/>
      <c r="TSP81" s="1781"/>
      <c r="TSQ81" s="1782"/>
      <c r="TSR81" s="1783"/>
      <c r="TSS81" s="1778"/>
      <c r="TST81" s="1778"/>
      <c r="TSU81" s="1779"/>
      <c r="TSV81" s="1780"/>
      <c r="TSW81" s="1780"/>
      <c r="TSX81" s="1781"/>
      <c r="TSY81" s="1782"/>
      <c r="TSZ81" s="1783"/>
      <c r="TTA81" s="1778"/>
      <c r="TTB81" s="1778"/>
      <c r="TTC81" s="1779"/>
      <c r="TTD81" s="1780"/>
      <c r="TTE81" s="1780"/>
      <c r="TTF81" s="1781"/>
      <c r="TTG81" s="1782"/>
      <c r="TTH81" s="1783"/>
      <c r="TTI81" s="1778"/>
      <c r="TTJ81" s="1778"/>
      <c r="TTK81" s="1779"/>
      <c r="TTL81" s="1780"/>
      <c r="TTM81" s="1780"/>
      <c r="TTN81" s="1781"/>
      <c r="TTO81" s="1782"/>
      <c r="TTP81" s="1783"/>
      <c r="TTQ81" s="1778"/>
      <c r="TTR81" s="1778"/>
      <c r="TTS81" s="1779"/>
      <c r="TTT81" s="1780"/>
      <c r="TTU81" s="1780"/>
      <c r="TTV81" s="1781"/>
      <c r="TTW81" s="1782"/>
      <c r="TTX81" s="1783"/>
      <c r="TTY81" s="1778"/>
      <c r="TTZ81" s="1778"/>
      <c r="TUA81" s="1779"/>
      <c r="TUB81" s="1780"/>
      <c r="TUC81" s="1780"/>
      <c r="TUD81" s="1781"/>
      <c r="TUE81" s="1782"/>
      <c r="TUF81" s="1783"/>
      <c r="TUG81" s="1778"/>
      <c r="TUH81" s="1778"/>
      <c r="TUI81" s="1779"/>
      <c r="TUJ81" s="1780"/>
      <c r="TUK81" s="1780"/>
      <c r="TUL81" s="1781"/>
      <c r="TUM81" s="1782"/>
      <c r="TUN81" s="1783"/>
      <c r="TUO81" s="1778"/>
      <c r="TUP81" s="1778"/>
      <c r="TUQ81" s="1779"/>
      <c r="TUR81" s="1780"/>
      <c r="TUS81" s="1780"/>
      <c r="TUT81" s="1781"/>
      <c r="TUU81" s="1782"/>
      <c r="TUV81" s="1783"/>
      <c r="TUW81" s="1778"/>
      <c r="TUX81" s="1778"/>
      <c r="TUY81" s="1779"/>
      <c r="TUZ81" s="1780"/>
      <c r="TVA81" s="1780"/>
      <c r="TVB81" s="1781"/>
      <c r="TVC81" s="1782"/>
      <c r="TVD81" s="1783"/>
      <c r="TVE81" s="1778"/>
      <c r="TVF81" s="1778"/>
      <c r="TVG81" s="1779"/>
      <c r="TVH81" s="1780"/>
      <c r="TVI81" s="1780"/>
      <c r="TVJ81" s="1781"/>
      <c r="TVK81" s="1782"/>
      <c r="TVL81" s="1783"/>
      <c r="TVM81" s="1778"/>
      <c r="TVN81" s="1778"/>
      <c r="TVO81" s="1779"/>
      <c r="TVP81" s="1780"/>
      <c r="TVQ81" s="1780"/>
      <c r="TVR81" s="1781"/>
      <c r="TVS81" s="1782"/>
      <c r="TVT81" s="1783"/>
      <c r="TVU81" s="1778"/>
      <c r="TVV81" s="1778"/>
      <c r="TVW81" s="1779"/>
      <c r="TVX81" s="1780"/>
      <c r="TVY81" s="1780"/>
      <c r="TVZ81" s="1781"/>
      <c r="TWA81" s="1782"/>
      <c r="TWB81" s="1783"/>
      <c r="TWC81" s="1778"/>
      <c r="TWD81" s="1778"/>
      <c r="TWE81" s="1779"/>
      <c r="TWF81" s="1780"/>
      <c r="TWG81" s="1780"/>
      <c r="TWH81" s="1781"/>
      <c r="TWI81" s="1782"/>
      <c r="TWJ81" s="1783"/>
      <c r="TWK81" s="1778"/>
      <c r="TWL81" s="1778"/>
      <c r="TWM81" s="1779"/>
      <c r="TWN81" s="1780"/>
      <c r="TWO81" s="1780"/>
      <c r="TWP81" s="1781"/>
      <c r="TWQ81" s="1782"/>
      <c r="TWR81" s="1783"/>
      <c r="TWS81" s="1778"/>
      <c r="TWT81" s="1778"/>
      <c r="TWU81" s="1779"/>
      <c r="TWV81" s="1780"/>
      <c r="TWW81" s="1780"/>
      <c r="TWX81" s="1781"/>
      <c r="TWY81" s="1782"/>
      <c r="TWZ81" s="1783"/>
      <c r="TXA81" s="1778"/>
      <c r="TXB81" s="1778"/>
      <c r="TXC81" s="1779"/>
      <c r="TXD81" s="1780"/>
      <c r="TXE81" s="1780"/>
      <c r="TXF81" s="1781"/>
      <c r="TXG81" s="1782"/>
      <c r="TXH81" s="1783"/>
      <c r="TXI81" s="1778"/>
      <c r="TXJ81" s="1778"/>
      <c r="TXK81" s="1779"/>
      <c r="TXL81" s="1780"/>
      <c r="TXM81" s="1780"/>
      <c r="TXN81" s="1781"/>
      <c r="TXO81" s="1782"/>
      <c r="TXP81" s="1783"/>
      <c r="TXQ81" s="1778"/>
      <c r="TXR81" s="1778"/>
      <c r="TXS81" s="1779"/>
      <c r="TXT81" s="1780"/>
      <c r="TXU81" s="1780"/>
      <c r="TXV81" s="1781"/>
      <c r="TXW81" s="1782"/>
      <c r="TXX81" s="1783"/>
      <c r="TXY81" s="1778"/>
      <c r="TXZ81" s="1778"/>
      <c r="TYA81" s="1779"/>
      <c r="TYB81" s="1780"/>
      <c r="TYC81" s="1780"/>
      <c r="TYD81" s="1781"/>
      <c r="TYE81" s="1782"/>
      <c r="TYF81" s="1783"/>
      <c r="TYG81" s="1778"/>
      <c r="TYH81" s="1778"/>
      <c r="TYI81" s="1779"/>
      <c r="TYJ81" s="1780"/>
      <c r="TYK81" s="1780"/>
      <c r="TYL81" s="1781"/>
      <c r="TYM81" s="1782"/>
      <c r="TYN81" s="1783"/>
      <c r="TYO81" s="1778"/>
      <c r="TYP81" s="1778"/>
      <c r="TYQ81" s="1779"/>
      <c r="TYR81" s="1780"/>
      <c r="TYS81" s="1780"/>
      <c r="TYT81" s="1781"/>
      <c r="TYU81" s="1782"/>
      <c r="TYV81" s="1783"/>
      <c r="TYW81" s="1778"/>
      <c r="TYX81" s="1778"/>
      <c r="TYY81" s="1779"/>
      <c r="TYZ81" s="1780"/>
      <c r="TZA81" s="1780"/>
      <c r="TZB81" s="1781"/>
      <c r="TZC81" s="1782"/>
      <c r="TZD81" s="1783"/>
      <c r="TZE81" s="1778"/>
      <c r="TZF81" s="1778"/>
      <c r="TZG81" s="1779"/>
      <c r="TZH81" s="1780"/>
      <c r="TZI81" s="1780"/>
      <c r="TZJ81" s="1781"/>
      <c r="TZK81" s="1782"/>
      <c r="TZL81" s="1783"/>
      <c r="TZM81" s="1778"/>
      <c r="TZN81" s="1778"/>
      <c r="TZO81" s="1779"/>
      <c r="TZP81" s="1780"/>
      <c r="TZQ81" s="1780"/>
      <c r="TZR81" s="1781"/>
      <c r="TZS81" s="1782"/>
      <c r="TZT81" s="1783"/>
      <c r="TZU81" s="1778"/>
      <c r="TZV81" s="1778"/>
      <c r="TZW81" s="1779"/>
      <c r="TZX81" s="1780"/>
      <c r="TZY81" s="1780"/>
      <c r="TZZ81" s="1781"/>
      <c r="UAA81" s="1782"/>
      <c r="UAB81" s="1783"/>
      <c r="UAC81" s="1778"/>
      <c r="UAD81" s="1778"/>
      <c r="UAE81" s="1779"/>
      <c r="UAF81" s="1780"/>
      <c r="UAG81" s="1780"/>
      <c r="UAH81" s="1781"/>
      <c r="UAI81" s="1782"/>
      <c r="UAJ81" s="1783"/>
      <c r="UAK81" s="1778"/>
      <c r="UAL81" s="1778"/>
      <c r="UAM81" s="1779"/>
      <c r="UAN81" s="1780"/>
      <c r="UAO81" s="1780"/>
      <c r="UAP81" s="1781"/>
      <c r="UAQ81" s="1782"/>
      <c r="UAR81" s="1783"/>
      <c r="UAS81" s="1778"/>
      <c r="UAT81" s="1778"/>
      <c r="UAU81" s="1779"/>
      <c r="UAV81" s="1780"/>
      <c r="UAW81" s="1780"/>
      <c r="UAX81" s="1781"/>
      <c r="UAY81" s="1782"/>
      <c r="UAZ81" s="1783"/>
      <c r="UBA81" s="1778"/>
      <c r="UBB81" s="1778"/>
      <c r="UBC81" s="1779"/>
      <c r="UBD81" s="1780"/>
      <c r="UBE81" s="1780"/>
      <c r="UBF81" s="1781"/>
      <c r="UBG81" s="1782"/>
      <c r="UBH81" s="1783"/>
      <c r="UBI81" s="1778"/>
      <c r="UBJ81" s="1778"/>
      <c r="UBK81" s="1779"/>
      <c r="UBL81" s="1780"/>
      <c r="UBM81" s="1780"/>
      <c r="UBN81" s="1781"/>
      <c r="UBO81" s="1782"/>
      <c r="UBP81" s="1783"/>
      <c r="UBQ81" s="1778"/>
      <c r="UBR81" s="1778"/>
      <c r="UBS81" s="1779"/>
      <c r="UBT81" s="1780"/>
      <c r="UBU81" s="1780"/>
      <c r="UBV81" s="1781"/>
      <c r="UBW81" s="1782"/>
      <c r="UBX81" s="1783"/>
      <c r="UBY81" s="1778"/>
      <c r="UBZ81" s="1778"/>
      <c r="UCA81" s="1779"/>
      <c r="UCB81" s="1780"/>
      <c r="UCC81" s="1780"/>
      <c r="UCD81" s="1781"/>
      <c r="UCE81" s="1782"/>
      <c r="UCF81" s="1783"/>
      <c r="UCG81" s="1778"/>
      <c r="UCH81" s="1778"/>
      <c r="UCI81" s="1779"/>
      <c r="UCJ81" s="1780"/>
      <c r="UCK81" s="1780"/>
      <c r="UCL81" s="1781"/>
      <c r="UCM81" s="1782"/>
      <c r="UCN81" s="1783"/>
      <c r="UCO81" s="1778"/>
      <c r="UCP81" s="1778"/>
      <c r="UCQ81" s="1779"/>
      <c r="UCR81" s="1780"/>
      <c r="UCS81" s="1780"/>
      <c r="UCT81" s="1781"/>
      <c r="UCU81" s="1782"/>
      <c r="UCV81" s="1783"/>
      <c r="UCW81" s="1778"/>
      <c r="UCX81" s="1778"/>
      <c r="UCY81" s="1779"/>
      <c r="UCZ81" s="1780"/>
      <c r="UDA81" s="1780"/>
      <c r="UDB81" s="1781"/>
      <c r="UDC81" s="1782"/>
      <c r="UDD81" s="1783"/>
      <c r="UDE81" s="1778"/>
      <c r="UDF81" s="1778"/>
      <c r="UDG81" s="1779"/>
      <c r="UDH81" s="1780"/>
      <c r="UDI81" s="1780"/>
      <c r="UDJ81" s="1781"/>
      <c r="UDK81" s="1782"/>
      <c r="UDL81" s="1783"/>
      <c r="UDM81" s="1778"/>
      <c r="UDN81" s="1778"/>
      <c r="UDO81" s="1779"/>
      <c r="UDP81" s="1780"/>
      <c r="UDQ81" s="1780"/>
      <c r="UDR81" s="1781"/>
      <c r="UDS81" s="1782"/>
      <c r="UDT81" s="1783"/>
      <c r="UDU81" s="1778"/>
      <c r="UDV81" s="1778"/>
      <c r="UDW81" s="1779"/>
      <c r="UDX81" s="1780"/>
      <c r="UDY81" s="1780"/>
      <c r="UDZ81" s="1781"/>
      <c r="UEA81" s="1782"/>
      <c r="UEB81" s="1783"/>
      <c r="UEC81" s="1778"/>
      <c r="UED81" s="1778"/>
      <c r="UEE81" s="1779"/>
      <c r="UEF81" s="1780"/>
      <c r="UEG81" s="1780"/>
      <c r="UEH81" s="1781"/>
      <c r="UEI81" s="1782"/>
      <c r="UEJ81" s="1783"/>
      <c r="UEK81" s="1778"/>
      <c r="UEL81" s="1778"/>
      <c r="UEM81" s="1779"/>
      <c r="UEN81" s="1780"/>
      <c r="UEO81" s="1780"/>
      <c r="UEP81" s="1781"/>
      <c r="UEQ81" s="1782"/>
      <c r="UER81" s="1783"/>
      <c r="UES81" s="1778"/>
      <c r="UET81" s="1778"/>
      <c r="UEU81" s="1779"/>
      <c r="UEV81" s="1780"/>
      <c r="UEW81" s="1780"/>
      <c r="UEX81" s="1781"/>
      <c r="UEY81" s="1782"/>
      <c r="UEZ81" s="1783"/>
      <c r="UFA81" s="1778"/>
      <c r="UFB81" s="1778"/>
      <c r="UFC81" s="1779"/>
      <c r="UFD81" s="1780"/>
      <c r="UFE81" s="1780"/>
      <c r="UFF81" s="1781"/>
      <c r="UFG81" s="1782"/>
      <c r="UFH81" s="1783"/>
      <c r="UFI81" s="1778"/>
      <c r="UFJ81" s="1778"/>
      <c r="UFK81" s="1779"/>
      <c r="UFL81" s="1780"/>
      <c r="UFM81" s="1780"/>
      <c r="UFN81" s="1781"/>
      <c r="UFO81" s="1782"/>
      <c r="UFP81" s="1783"/>
      <c r="UFQ81" s="1778"/>
      <c r="UFR81" s="1778"/>
      <c r="UFS81" s="1779"/>
      <c r="UFT81" s="1780"/>
      <c r="UFU81" s="1780"/>
      <c r="UFV81" s="1781"/>
      <c r="UFW81" s="1782"/>
      <c r="UFX81" s="1783"/>
      <c r="UFY81" s="1778"/>
      <c r="UFZ81" s="1778"/>
      <c r="UGA81" s="1779"/>
      <c r="UGB81" s="1780"/>
      <c r="UGC81" s="1780"/>
      <c r="UGD81" s="1781"/>
      <c r="UGE81" s="1782"/>
      <c r="UGF81" s="1783"/>
      <c r="UGG81" s="1778"/>
      <c r="UGH81" s="1778"/>
      <c r="UGI81" s="1779"/>
      <c r="UGJ81" s="1780"/>
      <c r="UGK81" s="1780"/>
      <c r="UGL81" s="1781"/>
      <c r="UGM81" s="1782"/>
      <c r="UGN81" s="1783"/>
      <c r="UGO81" s="1778"/>
      <c r="UGP81" s="1778"/>
      <c r="UGQ81" s="1779"/>
      <c r="UGR81" s="1780"/>
      <c r="UGS81" s="1780"/>
      <c r="UGT81" s="1781"/>
      <c r="UGU81" s="1782"/>
      <c r="UGV81" s="1783"/>
      <c r="UGW81" s="1778"/>
      <c r="UGX81" s="1778"/>
      <c r="UGY81" s="1779"/>
      <c r="UGZ81" s="1780"/>
      <c r="UHA81" s="1780"/>
      <c r="UHB81" s="1781"/>
      <c r="UHC81" s="1782"/>
      <c r="UHD81" s="1783"/>
      <c r="UHE81" s="1778"/>
      <c r="UHF81" s="1778"/>
      <c r="UHG81" s="1779"/>
      <c r="UHH81" s="1780"/>
      <c r="UHI81" s="1780"/>
      <c r="UHJ81" s="1781"/>
      <c r="UHK81" s="1782"/>
      <c r="UHL81" s="1783"/>
      <c r="UHM81" s="1778"/>
      <c r="UHN81" s="1778"/>
      <c r="UHO81" s="1779"/>
      <c r="UHP81" s="1780"/>
      <c r="UHQ81" s="1780"/>
      <c r="UHR81" s="1781"/>
      <c r="UHS81" s="1782"/>
      <c r="UHT81" s="1783"/>
      <c r="UHU81" s="1778"/>
      <c r="UHV81" s="1778"/>
      <c r="UHW81" s="1779"/>
      <c r="UHX81" s="1780"/>
      <c r="UHY81" s="1780"/>
      <c r="UHZ81" s="1781"/>
      <c r="UIA81" s="1782"/>
      <c r="UIB81" s="1783"/>
      <c r="UIC81" s="1778"/>
      <c r="UID81" s="1778"/>
      <c r="UIE81" s="1779"/>
      <c r="UIF81" s="1780"/>
      <c r="UIG81" s="1780"/>
      <c r="UIH81" s="1781"/>
      <c r="UII81" s="1782"/>
      <c r="UIJ81" s="1783"/>
      <c r="UIK81" s="1778"/>
      <c r="UIL81" s="1778"/>
      <c r="UIM81" s="1779"/>
      <c r="UIN81" s="1780"/>
      <c r="UIO81" s="1780"/>
      <c r="UIP81" s="1781"/>
      <c r="UIQ81" s="1782"/>
      <c r="UIR81" s="1783"/>
      <c r="UIS81" s="1778"/>
      <c r="UIT81" s="1778"/>
      <c r="UIU81" s="1779"/>
      <c r="UIV81" s="1780"/>
      <c r="UIW81" s="1780"/>
      <c r="UIX81" s="1781"/>
      <c r="UIY81" s="1782"/>
      <c r="UIZ81" s="1783"/>
      <c r="UJA81" s="1778"/>
      <c r="UJB81" s="1778"/>
      <c r="UJC81" s="1779"/>
      <c r="UJD81" s="1780"/>
      <c r="UJE81" s="1780"/>
      <c r="UJF81" s="1781"/>
      <c r="UJG81" s="1782"/>
      <c r="UJH81" s="1783"/>
      <c r="UJI81" s="1778"/>
      <c r="UJJ81" s="1778"/>
      <c r="UJK81" s="1779"/>
      <c r="UJL81" s="1780"/>
      <c r="UJM81" s="1780"/>
      <c r="UJN81" s="1781"/>
      <c r="UJO81" s="1782"/>
      <c r="UJP81" s="1783"/>
      <c r="UJQ81" s="1778"/>
      <c r="UJR81" s="1778"/>
      <c r="UJS81" s="1779"/>
      <c r="UJT81" s="1780"/>
      <c r="UJU81" s="1780"/>
      <c r="UJV81" s="1781"/>
      <c r="UJW81" s="1782"/>
      <c r="UJX81" s="1783"/>
      <c r="UJY81" s="1778"/>
      <c r="UJZ81" s="1778"/>
      <c r="UKA81" s="1779"/>
      <c r="UKB81" s="1780"/>
      <c r="UKC81" s="1780"/>
      <c r="UKD81" s="1781"/>
      <c r="UKE81" s="1782"/>
      <c r="UKF81" s="1783"/>
      <c r="UKG81" s="1778"/>
      <c r="UKH81" s="1778"/>
      <c r="UKI81" s="1779"/>
      <c r="UKJ81" s="1780"/>
      <c r="UKK81" s="1780"/>
      <c r="UKL81" s="1781"/>
      <c r="UKM81" s="1782"/>
      <c r="UKN81" s="1783"/>
      <c r="UKO81" s="1778"/>
      <c r="UKP81" s="1778"/>
      <c r="UKQ81" s="1779"/>
      <c r="UKR81" s="1780"/>
      <c r="UKS81" s="1780"/>
      <c r="UKT81" s="1781"/>
      <c r="UKU81" s="1782"/>
      <c r="UKV81" s="1783"/>
      <c r="UKW81" s="1778"/>
      <c r="UKX81" s="1778"/>
      <c r="UKY81" s="1779"/>
      <c r="UKZ81" s="1780"/>
      <c r="ULA81" s="1780"/>
      <c r="ULB81" s="1781"/>
      <c r="ULC81" s="1782"/>
      <c r="ULD81" s="1783"/>
      <c r="ULE81" s="1778"/>
      <c r="ULF81" s="1778"/>
      <c r="ULG81" s="1779"/>
      <c r="ULH81" s="1780"/>
      <c r="ULI81" s="1780"/>
      <c r="ULJ81" s="1781"/>
      <c r="ULK81" s="1782"/>
      <c r="ULL81" s="1783"/>
      <c r="ULM81" s="1778"/>
      <c r="ULN81" s="1778"/>
      <c r="ULO81" s="1779"/>
      <c r="ULP81" s="1780"/>
      <c r="ULQ81" s="1780"/>
      <c r="ULR81" s="1781"/>
      <c r="ULS81" s="1782"/>
      <c r="ULT81" s="1783"/>
      <c r="ULU81" s="1778"/>
      <c r="ULV81" s="1778"/>
      <c r="ULW81" s="1779"/>
      <c r="ULX81" s="1780"/>
      <c r="ULY81" s="1780"/>
      <c r="ULZ81" s="1781"/>
      <c r="UMA81" s="1782"/>
      <c r="UMB81" s="1783"/>
      <c r="UMC81" s="1778"/>
      <c r="UMD81" s="1778"/>
      <c r="UME81" s="1779"/>
      <c r="UMF81" s="1780"/>
      <c r="UMG81" s="1780"/>
      <c r="UMH81" s="1781"/>
      <c r="UMI81" s="1782"/>
      <c r="UMJ81" s="1783"/>
      <c r="UMK81" s="1778"/>
      <c r="UML81" s="1778"/>
      <c r="UMM81" s="1779"/>
      <c r="UMN81" s="1780"/>
      <c r="UMO81" s="1780"/>
      <c r="UMP81" s="1781"/>
      <c r="UMQ81" s="1782"/>
      <c r="UMR81" s="1783"/>
      <c r="UMS81" s="1778"/>
      <c r="UMT81" s="1778"/>
      <c r="UMU81" s="1779"/>
      <c r="UMV81" s="1780"/>
      <c r="UMW81" s="1780"/>
      <c r="UMX81" s="1781"/>
      <c r="UMY81" s="1782"/>
      <c r="UMZ81" s="1783"/>
      <c r="UNA81" s="1778"/>
      <c r="UNB81" s="1778"/>
      <c r="UNC81" s="1779"/>
      <c r="UND81" s="1780"/>
      <c r="UNE81" s="1780"/>
      <c r="UNF81" s="1781"/>
      <c r="UNG81" s="1782"/>
      <c r="UNH81" s="1783"/>
      <c r="UNI81" s="1778"/>
      <c r="UNJ81" s="1778"/>
      <c r="UNK81" s="1779"/>
      <c r="UNL81" s="1780"/>
      <c r="UNM81" s="1780"/>
      <c r="UNN81" s="1781"/>
      <c r="UNO81" s="1782"/>
      <c r="UNP81" s="1783"/>
      <c r="UNQ81" s="1778"/>
      <c r="UNR81" s="1778"/>
      <c r="UNS81" s="1779"/>
      <c r="UNT81" s="1780"/>
      <c r="UNU81" s="1780"/>
      <c r="UNV81" s="1781"/>
      <c r="UNW81" s="1782"/>
      <c r="UNX81" s="1783"/>
      <c r="UNY81" s="1778"/>
      <c r="UNZ81" s="1778"/>
      <c r="UOA81" s="1779"/>
      <c r="UOB81" s="1780"/>
      <c r="UOC81" s="1780"/>
      <c r="UOD81" s="1781"/>
      <c r="UOE81" s="1782"/>
      <c r="UOF81" s="1783"/>
      <c r="UOG81" s="1778"/>
      <c r="UOH81" s="1778"/>
      <c r="UOI81" s="1779"/>
      <c r="UOJ81" s="1780"/>
      <c r="UOK81" s="1780"/>
      <c r="UOL81" s="1781"/>
      <c r="UOM81" s="1782"/>
      <c r="UON81" s="1783"/>
      <c r="UOO81" s="1778"/>
      <c r="UOP81" s="1778"/>
      <c r="UOQ81" s="1779"/>
      <c r="UOR81" s="1780"/>
      <c r="UOS81" s="1780"/>
      <c r="UOT81" s="1781"/>
      <c r="UOU81" s="1782"/>
      <c r="UOV81" s="1783"/>
      <c r="UOW81" s="1778"/>
      <c r="UOX81" s="1778"/>
      <c r="UOY81" s="1779"/>
      <c r="UOZ81" s="1780"/>
      <c r="UPA81" s="1780"/>
      <c r="UPB81" s="1781"/>
      <c r="UPC81" s="1782"/>
      <c r="UPD81" s="1783"/>
      <c r="UPE81" s="1778"/>
      <c r="UPF81" s="1778"/>
      <c r="UPG81" s="1779"/>
      <c r="UPH81" s="1780"/>
      <c r="UPI81" s="1780"/>
      <c r="UPJ81" s="1781"/>
      <c r="UPK81" s="1782"/>
      <c r="UPL81" s="1783"/>
      <c r="UPM81" s="1778"/>
      <c r="UPN81" s="1778"/>
      <c r="UPO81" s="1779"/>
      <c r="UPP81" s="1780"/>
      <c r="UPQ81" s="1780"/>
      <c r="UPR81" s="1781"/>
      <c r="UPS81" s="1782"/>
      <c r="UPT81" s="1783"/>
      <c r="UPU81" s="1778"/>
      <c r="UPV81" s="1778"/>
      <c r="UPW81" s="1779"/>
      <c r="UPX81" s="1780"/>
      <c r="UPY81" s="1780"/>
      <c r="UPZ81" s="1781"/>
      <c r="UQA81" s="1782"/>
      <c r="UQB81" s="1783"/>
      <c r="UQC81" s="1778"/>
      <c r="UQD81" s="1778"/>
      <c r="UQE81" s="1779"/>
      <c r="UQF81" s="1780"/>
      <c r="UQG81" s="1780"/>
      <c r="UQH81" s="1781"/>
      <c r="UQI81" s="1782"/>
      <c r="UQJ81" s="1783"/>
      <c r="UQK81" s="1778"/>
      <c r="UQL81" s="1778"/>
      <c r="UQM81" s="1779"/>
      <c r="UQN81" s="1780"/>
      <c r="UQO81" s="1780"/>
      <c r="UQP81" s="1781"/>
      <c r="UQQ81" s="1782"/>
      <c r="UQR81" s="1783"/>
      <c r="UQS81" s="1778"/>
      <c r="UQT81" s="1778"/>
      <c r="UQU81" s="1779"/>
      <c r="UQV81" s="1780"/>
      <c r="UQW81" s="1780"/>
      <c r="UQX81" s="1781"/>
      <c r="UQY81" s="1782"/>
      <c r="UQZ81" s="1783"/>
      <c r="URA81" s="1778"/>
      <c r="URB81" s="1778"/>
      <c r="URC81" s="1779"/>
      <c r="URD81" s="1780"/>
      <c r="URE81" s="1780"/>
      <c r="URF81" s="1781"/>
      <c r="URG81" s="1782"/>
      <c r="URH81" s="1783"/>
      <c r="URI81" s="1778"/>
      <c r="URJ81" s="1778"/>
      <c r="URK81" s="1779"/>
      <c r="URL81" s="1780"/>
      <c r="URM81" s="1780"/>
      <c r="URN81" s="1781"/>
      <c r="URO81" s="1782"/>
      <c r="URP81" s="1783"/>
      <c r="URQ81" s="1778"/>
      <c r="URR81" s="1778"/>
      <c r="URS81" s="1779"/>
      <c r="URT81" s="1780"/>
      <c r="URU81" s="1780"/>
      <c r="URV81" s="1781"/>
      <c r="URW81" s="1782"/>
      <c r="URX81" s="1783"/>
      <c r="URY81" s="1778"/>
      <c r="URZ81" s="1778"/>
      <c r="USA81" s="1779"/>
      <c r="USB81" s="1780"/>
      <c r="USC81" s="1780"/>
      <c r="USD81" s="1781"/>
      <c r="USE81" s="1782"/>
      <c r="USF81" s="1783"/>
      <c r="USG81" s="1778"/>
      <c r="USH81" s="1778"/>
      <c r="USI81" s="1779"/>
      <c r="USJ81" s="1780"/>
      <c r="USK81" s="1780"/>
      <c r="USL81" s="1781"/>
      <c r="USM81" s="1782"/>
      <c r="USN81" s="1783"/>
      <c r="USO81" s="1778"/>
      <c r="USP81" s="1778"/>
      <c r="USQ81" s="1779"/>
      <c r="USR81" s="1780"/>
      <c r="USS81" s="1780"/>
      <c r="UST81" s="1781"/>
      <c r="USU81" s="1782"/>
      <c r="USV81" s="1783"/>
      <c r="USW81" s="1778"/>
      <c r="USX81" s="1778"/>
      <c r="USY81" s="1779"/>
      <c r="USZ81" s="1780"/>
      <c r="UTA81" s="1780"/>
      <c r="UTB81" s="1781"/>
      <c r="UTC81" s="1782"/>
      <c r="UTD81" s="1783"/>
      <c r="UTE81" s="1778"/>
      <c r="UTF81" s="1778"/>
      <c r="UTG81" s="1779"/>
      <c r="UTH81" s="1780"/>
      <c r="UTI81" s="1780"/>
      <c r="UTJ81" s="1781"/>
      <c r="UTK81" s="1782"/>
      <c r="UTL81" s="1783"/>
      <c r="UTM81" s="1778"/>
      <c r="UTN81" s="1778"/>
      <c r="UTO81" s="1779"/>
      <c r="UTP81" s="1780"/>
      <c r="UTQ81" s="1780"/>
      <c r="UTR81" s="1781"/>
      <c r="UTS81" s="1782"/>
      <c r="UTT81" s="1783"/>
      <c r="UTU81" s="1778"/>
      <c r="UTV81" s="1778"/>
      <c r="UTW81" s="1779"/>
      <c r="UTX81" s="1780"/>
      <c r="UTY81" s="1780"/>
      <c r="UTZ81" s="1781"/>
      <c r="UUA81" s="1782"/>
      <c r="UUB81" s="1783"/>
      <c r="UUC81" s="1778"/>
      <c r="UUD81" s="1778"/>
      <c r="UUE81" s="1779"/>
      <c r="UUF81" s="1780"/>
      <c r="UUG81" s="1780"/>
      <c r="UUH81" s="1781"/>
      <c r="UUI81" s="1782"/>
      <c r="UUJ81" s="1783"/>
      <c r="UUK81" s="1778"/>
      <c r="UUL81" s="1778"/>
      <c r="UUM81" s="1779"/>
      <c r="UUN81" s="1780"/>
      <c r="UUO81" s="1780"/>
      <c r="UUP81" s="1781"/>
      <c r="UUQ81" s="1782"/>
      <c r="UUR81" s="1783"/>
      <c r="UUS81" s="1778"/>
      <c r="UUT81" s="1778"/>
      <c r="UUU81" s="1779"/>
      <c r="UUV81" s="1780"/>
      <c r="UUW81" s="1780"/>
      <c r="UUX81" s="1781"/>
      <c r="UUY81" s="1782"/>
      <c r="UUZ81" s="1783"/>
      <c r="UVA81" s="1778"/>
      <c r="UVB81" s="1778"/>
      <c r="UVC81" s="1779"/>
      <c r="UVD81" s="1780"/>
      <c r="UVE81" s="1780"/>
      <c r="UVF81" s="1781"/>
      <c r="UVG81" s="1782"/>
      <c r="UVH81" s="1783"/>
      <c r="UVI81" s="1778"/>
      <c r="UVJ81" s="1778"/>
      <c r="UVK81" s="1779"/>
      <c r="UVL81" s="1780"/>
      <c r="UVM81" s="1780"/>
      <c r="UVN81" s="1781"/>
      <c r="UVO81" s="1782"/>
      <c r="UVP81" s="1783"/>
      <c r="UVQ81" s="1778"/>
      <c r="UVR81" s="1778"/>
      <c r="UVS81" s="1779"/>
      <c r="UVT81" s="1780"/>
      <c r="UVU81" s="1780"/>
      <c r="UVV81" s="1781"/>
      <c r="UVW81" s="1782"/>
      <c r="UVX81" s="1783"/>
      <c r="UVY81" s="1778"/>
      <c r="UVZ81" s="1778"/>
      <c r="UWA81" s="1779"/>
      <c r="UWB81" s="1780"/>
      <c r="UWC81" s="1780"/>
      <c r="UWD81" s="1781"/>
      <c r="UWE81" s="1782"/>
      <c r="UWF81" s="1783"/>
      <c r="UWG81" s="1778"/>
      <c r="UWH81" s="1778"/>
      <c r="UWI81" s="1779"/>
      <c r="UWJ81" s="1780"/>
      <c r="UWK81" s="1780"/>
      <c r="UWL81" s="1781"/>
      <c r="UWM81" s="1782"/>
      <c r="UWN81" s="1783"/>
      <c r="UWO81" s="1778"/>
      <c r="UWP81" s="1778"/>
      <c r="UWQ81" s="1779"/>
      <c r="UWR81" s="1780"/>
      <c r="UWS81" s="1780"/>
      <c r="UWT81" s="1781"/>
      <c r="UWU81" s="1782"/>
      <c r="UWV81" s="1783"/>
      <c r="UWW81" s="1778"/>
      <c r="UWX81" s="1778"/>
      <c r="UWY81" s="1779"/>
      <c r="UWZ81" s="1780"/>
      <c r="UXA81" s="1780"/>
      <c r="UXB81" s="1781"/>
      <c r="UXC81" s="1782"/>
      <c r="UXD81" s="1783"/>
      <c r="UXE81" s="1778"/>
      <c r="UXF81" s="1778"/>
      <c r="UXG81" s="1779"/>
      <c r="UXH81" s="1780"/>
      <c r="UXI81" s="1780"/>
      <c r="UXJ81" s="1781"/>
      <c r="UXK81" s="1782"/>
      <c r="UXL81" s="1783"/>
      <c r="UXM81" s="1778"/>
      <c r="UXN81" s="1778"/>
      <c r="UXO81" s="1779"/>
      <c r="UXP81" s="1780"/>
      <c r="UXQ81" s="1780"/>
      <c r="UXR81" s="1781"/>
      <c r="UXS81" s="1782"/>
      <c r="UXT81" s="1783"/>
      <c r="UXU81" s="1778"/>
      <c r="UXV81" s="1778"/>
      <c r="UXW81" s="1779"/>
      <c r="UXX81" s="1780"/>
      <c r="UXY81" s="1780"/>
      <c r="UXZ81" s="1781"/>
      <c r="UYA81" s="1782"/>
      <c r="UYB81" s="1783"/>
      <c r="UYC81" s="1778"/>
      <c r="UYD81" s="1778"/>
      <c r="UYE81" s="1779"/>
      <c r="UYF81" s="1780"/>
      <c r="UYG81" s="1780"/>
      <c r="UYH81" s="1781"/>
      <c r="UYI81" s="1782"/>
      <c r="UYJ81" s="1783"/>
      <c r="UYK81" s="1778"/>
      <c r="UYL81" s="1778"/>
      <c r="UYM81" s="1779"/>
      <c r="UYN81" s="1780"/>
      <c r="UYO81" s="1780"/>
      <c r="UYP81" s="1781"/>
      <c r="UYQ81" s="1782"/>
      <c r="UYR81" s="1783"/>
      <c r="UYS81" s="1778"/>
      <c r="UYT81" s="1778"/>
      <c r="UYU81" s="1779"/>
      <c r="UYV81" s="1780"/>
      <c r="UYW81" s="1780"/>
      <c r="UYX81" s="1781"/>
      <c r="UYY81" s="1782"/>
      <c r="UYZ81" s="1783"/>
      <c r="UZA81" s="1778"/>
      <c r="UZB81" s="1778"/>
      <c r="UZC81" s="1779"/>
      <c r="UZD81" s="1780"/>
      <c r="UZE81" s="1780"/>
      <c r="UZF81" s="1781"/>
      <c r="UZG81" s="1782"/>
      <c r="UZH81" s="1783"/>
      <c r="UZI81" s="1778"/>
      <c r="UZJ81" s="1778"/>
      <c r="UZK81" s="1779"/>
      <c r="UZL81" s="1780"/>
      <c r="UZM81" s="1780"/>
      <c r="UZN81" s="1781"/>
      <c r="UZO81" s="1782"/>
      <c r="UZP81" s="1783"/>
      <c r="UZQ81" s="1778"/>
      <c r="UZR81" s="1778"/>
      <c r="UZS81" s="1779"/>
      <c r="UZT81" s="1780"/>
      <c r="UZU81" s="1780"/>
      <c r="UZV81" s="1781"/>
      <c r="UZW81" s="1782"/>
      <c r="UZX81" s="1783"/>
      <c r="UZY81" s="1778"/>
      <c r="UZZ81" s="1778"/>
      <c r="VAA81" s="1779"/>
      <c r="VAB81" s="1780"/>
      <c r="VAC81" s="1780"/>
      <c r="VAD81" s="1781"/>
      <c r="VAE81" s="1782"/>
      <c r="VAF81" s="1783"/>
      <c r="VAG81" s="1778"/>
      <c r="VAH81" s="1778"/>
      <c r="VAI81" s="1779"/>
      <c r="VAJ81" s="1780"/>
      <c r="VAK81" s="1780"/>
      <c r="VAL81" s="1781"/>
      <c r="VAM81" s="1782"/>
      <c r="VAN81" s="1783"/>
      <c r="VAO81" s="1778"/>
      <c r="VAP81" s="1778"/>
      <c r="VAQ81" s="1779"/>
      <c r="VAR81" s="1780"/>
      <c r="VAS81" s="1780"/>
      <c r="VAT81" s="1781"/>
      <c r="VAU81" s="1782"/>
      <c r="VAV81" s="1783"/>
      <c r="VAW81" s="1778"/>
      <c r="VAX81" s="1778"/>
      <c r="VAY81" s="1779"/>
      <c r="VAZ81" s="1780"/>
      <c r="VBA81" s="1780"/>
      <c r="VBB81" s="1781"/>
      <c r="VBC81" s="1782"/>
      <c r="VBD81" s="1783"/>
      <c r="VBE81" s="1778"/>
      <c r="VBF81" s="1778"/>
      <c r="VBG81" s="1779"/>
      <c r="VBH81" s="1780"/>
      <c r="VBI81" s="1780"/>
      <c r="VBJ81" s="1781"/>
      <c r="VBK81" s="1782"/>
      <c r="VBL81" s="1783"/>
      <c r="VBM81" s="1778"/>
      <c r="VBN81" s="1778"/>
      <c r="VBO81" s="1779"/>
      <c r="VBP81" s="1780"/>
      <c r="VBQ81" s="1780"/>
      <c r="VBR81" s="1781"/>
      <c r="VBS81" s="1782"/>
      <c r="VBT81" s="1783"/>
      <c r="VBU81" s="1778"/>
      <c r="VBV81" s="1778"/>
      <c r="VBW81" s="1779"/>
      <c r="VBX81" s="1780"/>
      <c r="VBY81" s="1780"/>
      <c r="VBZ81" s="1781"/>
      <c r="VCA81" s="1782"/>
      <c r="VCB81" s="1783"/>
      <c r="VCC81" s="1778"/>
      <c r="VCD81" s="1778"/>
      <c r="VCE81" s="1779"/>
      <c r="VCF81" s="1780"/>
      <c r="VCG81" s="1780"/>
      <c r="VCH81" s="1781"/>
      <c r="VCI81" s="1782"/>
      <c r="VCJ81" s="1783"/>
      <c r="VCK81" s="1778"/>
      <c r="VCL81" s="1778"/>
      <c r="VCM81" s="1779"/>
      <c r="VCN81" s="1780"/>
      <c r="VCO81" s="1780"/>
      <c r="VCP81" s="1781"/>
      <c r="VCQ81" s="1782"/>
      <c r="VCR81" s="1783"/>
      <c r="VCS81" s="1778"/>
      <c r="VCT81" s="1778"/>
      <c r="VCU81" s="1779"/>
      <c r="VCV81" s="1780"/>
      <c r="VCW81" s="1780"/>
      <c r="VCX81" s="1781"/>
      <c r="VCY81" s="1782"/>
      <c r="VCZ81" s="1783"/>
      <c r="VDA81" s="1778"/>
      <c r="VDB81" s="1778"/>
      <c r="VDC81" s="1779"/>
      <c r="VDD81" s="1780"/>
      <c r="VDE81" s="1780"/>
      <c r="VDF81" s="1781"/>
      <c r="VDG81" s="1782"/>
      <c r="VDH81" s="1783"/>
      <c r="VDI81" s="1778"/>
      <c r="VDJ81" s="1778"/>
      <c r="VDK81" s="1779"/>
      <c r="VDL81" s="1780"/>
      <c r="VDM81" s="1780"/>
      <c r="VDN81" s="1781"/>
      <c r="VDO81" s="1782"/>
      <c r="VDP81" s="1783"/>
      <c r="VDQ81" s="1778"/>
      <c r="VDR81" s="1778"/>
      <c r="VDS81" s="1779"/>
      <c r="VDT81" s="1780"/>
      <c r="VDU81" s="1780"/>
      <c r="VDV81" s="1781"/>
      <c r="VDW81" s="1782"/>
      <c r="VDX81" s="1783"/>
      <c r="VDY81" s="1778"/>
      <c r="VDZ81" s="1778"/>
      <c r="VEA81" s="1779"/>
      <c r="VEB81" s="1780"/>
      <c r="VEC81" s="1780"/>
      <c r="VED81" s="1781"/>
      <c r="VEE81" s="1782"/>
      <c r="VEF81" s="1783"/>
      <c r="VEG81" s="1778"/>
      <c r="VEH81" s="1778"/>
      <c r="VEI81" s="1779"/>
      <c r="VEJ81" s="1780"/>
      <c r="VEK81" s="1780"/>
      <c r="VEL81" s="1781"/>
      <c r="VEM81" s="1782"/>
      <c r="VEN81" s="1783"/>
      <c r="VEO81" s="1778"/>
      <c r="VEP81" s="1778"/>
      <c r="VEQ81" s="1779"/>
      <c r="VER81" s="1780"/>
      <c r="VES81" s="1780"/>
      <c r="VET81" s="1781"/>
      <c r="VEU81" s="1782"/>
      <c r="VEV81" s="1783"/>
      <c r="VEW81" s="1778"/>
      <c r="VEX81" s="1778"/>
      <c r="VEY81" s="1779"/>
      <c r="VEZ81" s="1780"/>
      <c r="VFA81" s="1780"/>
      <c r="VFB81" s="1781"/>
      <c r="VFC81" s="1782"/>
      <c r="VFD81" s="1783"/>
      <c r="VFE81" s="1778"/>
      <c r="VFF81" s="1778"/>
      <c r="VFG81" s="1779"/>
      <c r="VFH81" s="1780"/>
      <c r="VFI81" s="1780"/>
      <c r="VFJ81" s="1781"/>
      <c r="VFK81" s="1782"/>
      <c r="VFL81" s="1783"/>
      <c r="VFM81" s="1778"/>
      <c r="VFN81" s="1778"/>
      <c r="VFO81" s="1779"/>
      <c r="VFP81" s="1780"/>
      <c r="VFQ81" s="1780"/>
      <c r="VFR81" s="1781"/>
      <c r="VFS81" s="1782"/>
      <c r="VFT81" s="1783"/>
      <c r="VFU81" s="1778"/>
      <c r="VFV81" s="1778"/>
      <c r="VFW81" s="1779"/>
      <c r="VFX81" s="1780"/>
      <c r="VFY81" s="1780"/>
      <c r="VFZ81" s="1781"/>
      <c r="VGA81" s="1782"/>
      <c r="VGB81" s="1783"/>
      <c r="VGC81" s="1778"/>
      <c r="VGD81" s="1778"/>
      <c r="VGE81" s="1779"/>
      <c r="VGF81" s="1780"/>
      <c r="VGG81" s="1780"/>
      <c r="VGH81" s="1781"/>
      <c r="VGI81" s="1782"/>
      <c r="VGJ81" s="1783"/>
      <c r="VGK81" s="1778"/>
      <c r="VGL81" s="1778"/>
      <c r="VGM81" s="1779"/>
      <c r="VGN81" s="1780"/>
      <c r="VGO81" s="1780"/>
      <c r="VGP81" s="1781"/>
      <c r="VGQ81" s="1782"/>
      <c r="VGR81" s="1783"/>
      <c r="VGS81" s="1778"/>
      <c r="VGT81" s="1778"/>
      <c r="VGU81" s="1779"/>
      <c r="VGV81" s="1780"/>
      <c r="VGW81" s="1780"/>
      <c r="VGX81" s="1781"/>
      <c r="VGY81" s="1782"/>
      <c r="VGZ81" s="1783"/>
      <c r="VHA81" s="1778"/>
      <c r="VHB81" s="1778"/>
      <c r="VHC81" s="1779"/>
      <c r="VHD81" s="1780"/>
      <c r="VHE81" s="1780"/>
      <c r="VHF81" s="1781"/>
      <c r="VHG81" s="1782"/>
      <c r="VHH81" s="1783"/>
      <c r="VHI81" s="1778"/>
      <c r="VHJ81" s="1778"/>
      <c r="VHK81" s="1779"/>
      <c r="VHL81" s="1780"/>
      <c r="VHM81" s="1780"/>
      <c r="VHN81" s="1781"/>
      <c r="VHO81" s="1782"/>
      <c r="VHP81" s="1783"/>
      <c r="VHQ81" s="1778"/>
      <c r="VHR81" s="1778"/>
      <c r="VHS81" s="1779"/>
      <c r="VHT81" s="1780"/>
      <c r="VHU81" s="1780"/>
      <c r="VHV81" s="1781"/>
      <c r="VHW81" s="1782"/>
      <c r="VHX81" s="1783"/>
      <c r="VHY81" s="1778"/>
      <c r="VHZ81" s="1778"/>
      <c r="VIA81" s="1779"/>
      <c r="VIB81" s="1780"/>
      <c r="VIC81" s="1780"/>
      <c r="VID81" s="1781"/>
      <c r="VIE81" s="1782"/>
      <c r="VIF81" s="1783"/>
      <c r="VIG81" s="1778"/>
      <c r="VIH81" s="1778"/>
      <c r="VII81" s="1779"/>
      <c r="VIJ81" s="1780"/>
      <c r="VIK81" s="1780"/>
      <c r="VIL81" s="1781"/>
      <c r="VIM81" s="1782"/>
      <c r="VIN81" s="1783"/>
      <c r="VIO81" s="1778"/>
      <c r="VIP81" s="1778"/>
      <c r="VIQ81" s="1779"/>
      <c r="VIR81" s="1780"/>
      <c r="VIS81" s="1780"/>
      <c r="VIT81" s="1781"/>
      <c r="VIU81" s="1782"/>
      <c r="VIV81" s="1783"/>
      <c r="VIW81" s="1778"/>
      <c r="VIX81" s="1778"/>
      <c r="VIY81" s="1779"/>
      <c r="VIZ81" s="1780"/>
      <c r="VJA81" s="1780"/>
      <c r="VJB81" s="1781"/>
      <c r="VJC81" s="1782"/>
      <c r="VJD81" s="1783"/>
      <c r="VJE81" s="1778"/>
      <c r="VJF81" s="1778"/>
      <c r="VJG81" s="1779"/>
      <c r="VJH81" s="1780"/>
      <c r="VJI81" s="1780"/>
      <c r="VJJ81" s="1781"/>
      <c r="VJK81" s="1782"/>
      <c r="VJL81" s="1783"/>
      <c r="VJM81" s="1778"/>
      <c r="VJN81" s="1778"/>
      <c r="VJO81" s="1779"/>
      <c r="VJP81" s="1780"/>
      <c r="VJQ81" s="1780"/>
      <c r="VJR81" s="1781"/>
      <c r="VJS81" s="1782"/>
      <c r="VJT81" s="1783"/>
      <c r="VJU81" s="1778"/>
      <c r="VJV81" s="1778"/>
      <c r="VJW81" s="1779"/>
      <c r="VJX81" s="1780"/>
      <c r="VJY81" s="1780"/>
      <c r="VJZ81" s="1781"/>
      <c r="VKA81" s="1782"/>
      <c r="VKB81" s="1783"/>
      <c r="VKC81" s="1778"/>
      <c r="VKD81" s="1778"/>
      <c r="VKE81" s="1779"/>
      <c r="VKF81" s="1780"/>
      <c r="VKG81" s="1780"/>
      <c r="VKH81" s="1781"/>
      <c r="VKI81" s="1782"/>
      <c r="VKJ81" s="1783"/>
      <c r="VKK81" s="1778"/>
      <c r="VKL81" s="1778"/>
      <c r="VKM81" s="1779"/>
      <c r="VKN81" s="1780"/>
      <c r="VKO81" s="1780"/>
      <c r="VKP81" s="1781"/>
      <c r="VKQ81" s="1782"/>
      <c r="VKR81" s="1783"/>
      <c r="VKS81" s="1778"/>
      <c r="VKT81" s="1778"/>
      <c r="VKU81" s="1779"/>
      <c r="VKV81" s="1780"/>
      <c r="VKW81" s="1780"/>
      <c r="VKX81" s="1781"/>
      <c r="VKY81" s="1782"/>
      <c r="VKZ81" s="1783"/>
      <c r="VLA81" s="1778"/>
      <c r="VLB81" s="1778"/>
      <c r="VLC81" s="1779"/>
      <c r="VLD81" s="1780"/>
      <c r="VLE81" s="1780"/>
      <c r="VLF81" s="1781"/>
      <c r="VLG81" s="1782"/>
      <c r="VLH81" s="1783"/>
      <c r="VLI81" s="1778"/>
      <c r="VLJ81" s="1778"/>
      <c r="VLK81" s="1779"/>
      <c r="VLL81" s="1780"/>
      <c r="VLM81" s="1780"/>
      <c r="VLN81" s="1781"/>
      <c r="VLO81" s="1782"/>
      <c r="VLP81" s="1783"/>
      <c r="VLQ81" s="1778"/>
      <c r="VLR81" s="1778"/>
      <c r="VLS81" s="1779"/>
      <c r="VLT81" s="1780"/>
      <c r="VLU81" s="1780"/>
      <c r="VLV81" s="1781"/>
      <c r="VLW81" s="1782"/>
      <c r="VLX81" s="1783"/>
      <c r="VLY81" s="1778"/>
      <c r="VLZ81" s="1778"/>
      <c r="VMA81" s="1779"/>
      <c r="VMB81" s="1780"/>
      <c r="VMC81" s="1780"/>
      <c r="VMD81" s="1781"/>
      <c r="VME81" s="1782"/>
      <c r="VMF81" s="1783"/>
      <c r="VMG81" s="1778"/>
      <c r="VMH81" s="1778"/>
      <c r="VMI81" s="1779"/>
      <c r="VMJ81" s="1780"/>
      <c r="VMK81" s="1780"/>
      <c r="VML81" s="1781"/>
      <c r="VMM81" s="1782"/>
      <c r="VMN81" s="1783"/>
      <c r="VMO81" s="1778"/>
      <c r="VMP81" s="1778"/>
      <c r="VMQ81" s="1779"/>
      <c r="VMR81" s="1780"/>
      <c r="VMS81" s="1780"/>
      <c r="VMT81" s="1781"/>
      <c r="VMU81" s="1782"/>
      <c r="VMV81" s="1783"/>
      <c r="VMW81" s="1778"/>
      <c r="VMX81" s="1778"/>
      <c r="VMY81" s="1779"/>
      <c r="VMZ81" s="1780"/>
      <c r="VNA81" s="1780"/>
      <c r="VNB81" s="1781"/>
      <c r="VNC81" s="1782"/>
      <c r="VND81" s="1783"/>
      <c r="VNE81" s="1778"/>
      <c r="VNF81" s="1778"/>
      <c r="VNG81" s="1779"/>
      <c r="VNH81" s="1780"/>
      <c r="VNI81" s="1780"/>
      <c r="VNJ81" s="1781"/>
      <c r="VNK81" s="1782"/>
      <c r="VNL81" s="1783"/>
      <c r="VNM81" s="1778"/>
      <c r="VNN81" s="1778"/>
      <c r="VNO81" s="1779"/>
      <c r="VNP81" s="1780"/>
      <c r="VNQ81" s="1780"/>
      <c r="VNR81" s="1781"/>
      <c r="VNS81" s="1782"/>
      <c r="VNT81" s="1783"/>
      <c r="VNU81" s="1778"/>
      <c r="VNV81" s="1778"/>
      <c r="VNW81" s="1779"/>
      <c r="VNX81" s="1780"/>
      <c r="VNY81" s="1780"/>
      <c r="VNZ81" s="1781"/>
      <c r="VOA81" s="1782"/>
      <c r="VOB81" s="1783"/>
      <c r="VOC81" s="1778"/>
      <c r="VOD81" s="1778"/>
      <c r="VOE81" s="1779"/>
      <c r="VOF81" s="1780"/>
      <c r="VOG81" s="1780"/>
      <c r="VOH81" s="1781"/>
      <c r="VOI81" s="1782"/>
      <c r="VOJ81" s="1783"/>
      <c r="VOK81" s="1778"/>
      <c r="VOL81" s="1778"/>
      <c r="VOM81" s="1779"/>
      <c r="VON81" s="1780"/>
      <c r="VOO81" s="1780"/>
      <c r="VOP81" s="1781"/>
      <c r="VOQ81" s="1782"/>
      <c r="VOR81" s="1783"/>
      <c r="VOS81" s="1778"/>
      <c r="VOT81" s="1778"/>
      <c r="VOU81" s="1779"/>
      <c r="VOV81" s="1780"/>
      <c r="VOW81" s="1780"/>
      <c r="VOX81" s="1781"/>
      <c r="VOY81" s="1782"/>
      <c r="VOZ81" s="1783"/>
      <c r="VPA81" s="1778"/>
      <c r="VPB81" s="1778"/>
      <c r="VPC81" s="1779"/>
      <c r="VPD81" s="1780"/>
      <c r="VPE81" s="1780"/>
      <c r="VPF81" s="1781"/>
      <c r="VPG81" s="1782"/>
      <c r="VPH81" s="1783"/>
      <c r="VPI81" s="1778"/>
      <c r="VPJ81" s="1778"/>
      <c r="VPK81" s="1779"/>
      <c r="VPL81" s="1780"/>
      <c r="VPM81" s="1780"/>
      <c r="VPN81" s="1781"/>
      <c r="VPO81" s="1782"/>
      <c r="VPP81" s="1783"/>
      <c r="VPQ81" s="1778"/>
      <c r="VPR81" s="1778"/>
      <c r="VPS81" s="1779"/>
      <c r="VPT81" s="1780"/>
      <c r="VPU81" s="1780"/>
      <c r="VPV81" s="1781"/>
      <c r="VPW81" s="1782"/>
      <c r="VPX81" s="1783"/>
      <c r="VPY81" s="1778"/>
      <c r="VPZ81" s="1778"/>
      <c r="VQA81" s="1779"/>
      <c r="VQB81" s="1780"/>
      <c r="VQC81" s="1780"/>
      <c r="VQD81" s="1781"/>
      <c r="VQE81" s="1782"/>
      <c r="VQF81" s="1783"/>
      <c r="VQG81" s="1778"/>
      <c r="VQH81" s="1778"/>
      <c r="VQI81" s="1779"/>
      <c r="VQJ81" s="1780"/>
      <c r="VQK81" s="1780"/>
      <c r="VQL81" s="1781"/>
      <c r="VQM81" s="1782"/>
      <c r="VQN81" s="1783"/>
      <c r="VQO81" s="1778"/>
      <c r="VQP81" s="1778"/>
      <c r="VQQ81" s="1779"/>
      <c r="VQR81" s="1780"/>
      <c r="VQS81" s="1780"/>
      <c r="VQT81" s="1781"/>
      <c r="VQU81" s="1782"/>
      <c r="VQV81" s="1783"/>
      <c r="VQW81" s="1778"/>
      <c r="VQX81" s="1778"/>
      <c r="VQY81" s="1779"/>
      <c r="VQZ81" s="1780"/>
      <c r="VRA81" s="1780"/>
      <c r="VRB81" s="1781"/>
      <c r="VRC81" s="1782"/>
      <c r="VRD81" s="1783"/>
      <c r="VRE81" s="1778"/>
      <c r="VRF81" s="1778"/>
      <c r="VRG81" s="1779"/>
      <c r="VRH81" s="1780"/>
      <c r="VRI81" s="1780"/>
      <c r="VRJ81" s="1781"/>
      <c r="VRK81" s="1782"/>
      <c r="VRL81" s="1783"/>
      <c r="VRM81" s="1778"/>
      <c r="VRN81" s="1778"/>
      <c r="VRO81" s="1779"/>
      <c r="VRP81" s="1780"/>
      <c r="VRQ81" s="1780"/>
      <c r="VRR81" s="1781"/>
      <c r="VRS81" s="1782"/>
      <c r="VRT81" s="1783"/>
      <c r="VRU81" s="1778"/>
      <c r="VRV81" s="1778"/>
      <c r="VRW81" s="1779"/>
      <c r="VRX81" s="1780"/>
      <c r="VRY81" s="1780"/>
      <c r="VRZ81" s="1781"/>
      <c r="VSA81" s="1782"/>
      <c r="VSB81" s="1783"/>
      <c r="VSC81" s="1778"/>
      <c r="VSD81" s="1778"/>
      <c r="VSE81" s="1779"/>
      <c r="VSF81" s="1780"/>
      <c r="VSG81" s="1780"/>
      <c r="VSH81" s="1781"/>
      <c r="VSI81" s="1782"/>
      <c r="VSJ81" s="1783"/>
      <c r="VSK81" s="1778"/>
      <c r="VSL81" s="1778"/>
      <c r="VSM81" s="1779"/>
      <c r="VSN81" s="1780"/>
      <c r="VSO81" s="1780"/>
      <c r="VSP81" s="1781"/>
      <c r="VSQ81" s="1782"/>
      <c r="VSR81" s="1783"/>
      <c r="VSS81" s="1778"/>
      <c r="VST81" s="1778"/>
      <c r="VSU81" s="1779"/>
      <c r="VSV81" s="1780"/>
      <c r="VSW81" s="1780"/>
      <c r="VSX81" s="1781"/>
      <c r="VSY81" s="1782"/>
      <c r="VSZ81" s="1783"/>
      <c r="VTA81" s="1778"/>
      <c r="VTB81" s="1778"/>
      <c r="VTC81" s="1779"/>
      <c r="VTD81" s="1780"/>
      <c r="VTE81" s="1780"/>
      <c r="VTF81" s="1781"/>
      <c r="VTG81" s="1782"/>
      <c r="VTH81" s="1783"/>
      <c r="VTI81" s="1778"/>
      <c r="VTJ81" s="1778"/>
      <c r="VTK81" s="1779"/>
      <c r="VTL81" s="1780"/>
      <c r="VTM81" s="1780"/>
      <c r="VTN81" s="1781"/>
      <c r="VTO81" s="1782"/>
      <c r="VTP81" s="1783"/>
      <c r="VTQ81" s="1778"/>
      <c r="VTR81" s="1778"/>
      <c r="VTS81" s="1779"/>
      <c r="VTT81" s="1780"/>
      <c r="VTU81" s="1780"/>
      <c r="VTV81" s="1781"/>
      <c r="VTW81" s="1782"/>
      <c r="VTX81" s="1783"/>
      <c r="VTY81" s="1778"/>
      <c r="VTZ81" s="1778"/>
      <c r="VUA81" s="1779"/>
      <c r="VUB81" s="1780"/>
      <c r="VUC81" s="1780"/>
      <c r="VUD81" s="1781"/>
      <c r="VUE81" s="1782"/>
      <c r="VUF81" s="1783"/>
      <c r="VUG81" s="1778"/>
      <c r="VUH81" s="1778"/>
      <c r="VUI81" s="1779"/>
      <c r="VUJ81" s="1780"/>
      <c r="VUK81" s="1780"/>
      <c r="VUL81" s="1781"/>
      <c r="VUM81" s="1782"/>
      <c r="VUN81" s="1783"/>
      <c r="VUO81" s="1778"/>
      <c r="VUP81" s="1778"/>
      <c r="VUQ81" s="1779"/>
      <c r="VUR81" s="1780"/>
      <c r="VUS81" s="1780"/>
      <c r="VUT81" s="1781"/>
      <c r="VUU81" s="1782"/>
      <c r="VUV81" s="1783"/>
      <c r="VUW81" s="1778"/>
      <c r="VUX81" s="1778"/>
      <c r="VUY81" s="1779"/>
      <c r="VUZ81" s="1780"/>
      <c r="VVA81" s="1780"/>
      <c r="VVB81" s="1781"/>
      <c r="VVC81" s="1782"/>
      <c r="VVD81" s="1783"/>
      <c r="VVE81" s="1778"/>
      <c r="VVF81" s="1778"/>
      <c r="VVG81" s="1779"/>
      <c r="VVH81" s="1780"/>
      <c r="VVI81" s="1780"/>
      <c r="VVJ81" s="1781"/>
      <c r="VVK81" s="1782"/>
      <c r="VVL81" s="1783"/>
      <c r="VVM81" s="1778"/>
      <c r="VVN81" s="1778"/>
      <c r="VVO81" s="1779"/>
      <c r="VVP81" s="1780"/>
      <c r="VVQ81" s="1780"/>
      <c r="VVR81" s="1781"/>
      <c r="VVS81" s="1782"/>
      <c r="VVT81" s="1783"/>
      <c r="VVU81" s="1778"/>
      <c r="VVV81" s="1778"/>
      <c r="VVW81" s="1779"/>
      <c r="VVX81" s="1780"/>
      <c r="VVY81" s="1780"/>
      <c r="VVZ81" s="1781"/>
      <c r="VWA81" s="1782"/>
      <c r="VWB81" s="1783"/>
      <c r="VWC81" s="1778"/>
      <c r="VWD81" s="1778"/>
      <c r="VWE81" s="1779"/>
      <c r="VWF81" s="1780"/>
      <c r="VWG81" s="1780"/>
      <c r="VWH81" s="1781"/>
      <c r="VWI81" s="1782"/>
      <c r="VWJ81" s="1783"/>
      <c r="VWK81" s="1778"/>
      <c r="VWL81" s="1778"/>
      <c r="VWM81" s="1779"/>
      <c r="VWN81" s="1780"/>
      <c r="VWO81" s="1780"/>
      <c r="VWP81" s="1781"/>
      <c r="VWQ81" s="1782"/>
      <c r="VWR81" s="1783"/>
      <c r="VWS81" s="1778"/>
      <c r="VWT81" s="1778"/>
      <c r="VWU81" s="1779"/>
      <c r="VWV81" s="1780"/>
      <c r="VWW81" s="1780"/>
      <c r="VWX81" s="1781"/>
      <c r="VWY81" s="1782"/>
      <c r="VWZ81" s="1783"/>
      <c r="VXA81" s="1778"/>
      <c r="VXB81" s="1778"/>
      <c r="VXC81" s="1779"/>
      <c r="VXD81" s="1780"/>
      <c r="VXE81" s="1780"/>
      <c r="VXF81" s="1781"/>
      <c r="VXG81" s="1782"/>
      <c r="VXH81" s="1783"/>
      <c r="VXI81" s="1778"/>
      <c r="VXJ81" s="1778"/>
      <c r="VXK81" s="1779"/>
      <c r="VXL81" s="1780"/>
      <c r="VXM81" s="1780"/>
      <c r="VXN81" s="1781"/>
      <c r="VXO81" s="1782"/>
      <c r="VXP81" s="1783"/>
      <c r="VXQ81" s="1778"/>
      <c r="VXR81" s="1778"/>
      <c r="VXS81" s="1779"/>
      <c r="VXT81" s="1780"/>
      <c r="VXU81" s="1780"/>
      <c r="VXV81" s="1781"/>
      <c r="VXW81" s="1782"/>
      <c r="VXX81" s="1783"/>
      <c r="VXY81" s="1778"/>
      <c r="VXZ81" s="1778"/>
      <c r="VYA81" s="1779"/>
      <c r="VYB81" s="1780"/>
      <c r="VYC81" s="1780"/>
      <c r="VYD81" s="1781"/>
      <c r="VYE81" s="1782"/>
      <c r="VYF81" s="1783"/>
      <c r="VYG81" s="1778"/>
      <c r="VYH81" s="1778"/>
      <c r="VYI81" s="1779"/>
      <c r="VYJ81" s="1780"/>
      <c r="VYK81" s="1780"/>
      <c r="VYL81" s="1781"/>
      <c r="VYM81" s="1782"/>
      <c r="VYN81" s="1783"/>
      <c r="VYO81" s="1778"/>
      <c r="VYP81" s="1778"/>
      <c r="VYQ81" s="1779"/>
      <c r="VYR81" s="1780"/>
      <c r="VYS81" s="1780"/>
      <c r="VYT81" s="1781"/>
      <c r="VYU81" s="1782"/>
      <c r="VYV81" s="1783"/>
      <c r="VYW81" s="1778"/>
      <c r="VYX81" s="1778"/>
      <c r="VYY81" s="1779"/>
      <c r="VYZ81" s="1780"/>
      <c r="VZA81" s="1780"/>
      <c r="VZB81" s="1781"/>
      <c r="VZC81" s="1782"/>
      <c r="VZD81" s="1783"/>
      <c r="VZE81" s="1778"/>
      <c r="VZF81" s="1778"/>
      <c r="VZG81" s="1779"/>
      <c r="VZH81" s="1780"/>
      <c r="VZI81" s="1780"/>
      <c r="VZJ81" s="1781"/>
      <c r="VZK81" s="1782"/>
      <c r="VZL81" s="1783"/>
      <c r="VZM81" s="1778"/>
      <c r="VZN81" s="1778"/>
      <c r="VZO81" s="1779"/>
      <c r="VZP81" s="1780"/>
      <c r="VZQ81" s="1780"/>
      <c r="VZR81" s="1781"/>
      <c r="VZS81" s="1782"/>
      <c r="VZT81" s="1783"/>
      <c r="VZU81" s="1778"/>
      <c r="VZV81" s="1778"/>
      <c r="VZW81" s="1779"/>
      <c r="VZX81" s="1780"/>
      <c r="VZY81" s="1780"/>
      <c r="VZZ81" s="1781"/>
      <c r="WAA81" s="1782"/>
      <c r="WAB81" s="1783"/>
      <c r="WAC81" s="1778"/>
      <c r="WAD81" s="1778"/>
      <c r="WAE81" s="1779"/>
      <c r="WAF81" s="1780"/>
      <c r="WAG81" s="1780"/>
      <c r="WAH81" s="1781"/>
      <c r="WAI81" s="1782"/>
      <c r="WAJ81" s="1783"/>
      <c r="WAK81" s="1778"/>
      <c r="WAL81" s="1778"/>
      <c r="WAM81" s="1779"/>
      <c r="WAN81" s="1780"/>
      <c r="WAO81" s="1780"/>
      <c r="WAP81" s="1781"/>
      <c r="WAQ81" s="1782"/>
      <c r="WAR81" s="1783"/>
      <c r="WAS81" s="1778"/>
      <c r="WAT81" s="1778"/>
      <c r="WAU81" s="1779"/>
      <c r="WAV81" s="1780"/>
      <c r="WAW81" s="1780"/>
      <c r="WAX81" s="1781"/>
      <c r="WAY81" s="1782"/>
      <c r="WAZ81" s="1783"/>
      <c r="WBA81" s="1778"/>
      <c r="WBB81" s="1778"/>
      <c r="WBC81" s="1779"/>
      <c r="WBD81" s="1780"/>
      <c r="WBE81" s="1780"/>
      <c r="WBF81" s="1781"/>
      <c r="WBG81" s="1782"/>
      <c r="WBH81" s="1783"/>
      <c r="WBI81" s="1778"/>
      <c r="WBJ81" s="1778"/>
      <c r="WBK81" s="1779"/>
      <c r="WBL81" s="1780"/>
      <c r="WBM81" s="1780"/>
      <c r="WBN81" s="1781"/>
      <c r="WBO81" s="1782"/>
      <c r="WBP81" s="1783"/>
      <c r="WBQ81" s="1778"/>
      <c r="WBR81" s="1778"/>
      <c r="WBS81" s="1779"/>
      <c r="WBT81" s="1780"/>
      <c r="WBU81" s="1780"/>
      <c r="WBV81" s="1781"/>
      <c r="WBW81" s="1782"/>
      <c r="WBX81" s="1783"/>
      <c r="WBY81" s="1778"/>
      <c r="WBZ81" s="1778"/>
      <c r="WCA81" s="1779"/>
      <c r="WCB81" s="1780"/>
      <c r="WCC81" s="1780"/>
      <c r="WCD81" s="1781"/>
      <c r="WCE81" s="1782"/>
      <c r="WCF81" s="1783"/>
      <c r="WCG81" s="1778"/>
      <c r="WCH81" s="1778"/>
      <c r="WCI81" s="1779"/>
      <c r="WCJ81" s="1780"/>
      <c r="WCK81" s="1780"/>
      <c r="WCL81" s="1781"/>
      <c r="WCM81" s="1782"/>
      <c r="WCN81" s="1783"/>
      <c r="WCO81" s="1778"/>
      <c r="WCP81" s="1778"/>
      <c r="WCQ81" s="1779"/>
      <c r="WCR81" s="1780"/>
      <c r="WCS81" s="1780"/>
      <c r="WCT81" s="1781"/>
      <c r="WCU81" s="1782"/>
      <c r="WCV81" s="1783"/>
      <c r="WCW81" s="1778"/>
      <c r="WCX81" s="1778"/>
      <c r="WCY81" s="1779"/>
      <c r="WCZ81" s="1780"/>
      <c r="WDA81" s="1780"/>
      <c r="WDB81" s="1781"/>
      <c r="WDC81" s="1782"/>
      <c r="WDD81" s="1783"/>
      <c r="WDE81" s="1778"/>
      <c r="WDF81" s="1778"/>
      <c r="WDG81" s="1779"/>
      <c r="WDH81" s="1780"/>
      <c r="WDI81" s="1780"/>
      <c r="WDJ81" s="1781"/>
      <c r="WDK81" s="1782"/>
      <c r="WDL81" s="1783"/>
      <c r="WDM81" s="1778"/>
      <c r="WDN81" s="1778"/>
      <c r="WDO81" s="1779"/>
      <c r="WDP81" s="1780"/>
      <c r="WDQ81" s="1780"/>
      <c r="WDR81" s="1781"/>
      <c r="WDS81" s="1782"/>
      <c r="WDT81" s="1783"/>
      <c r="WDU81" s="1778"/>
      <c r="WDV81" s="1778"/>
      <c r="WDW81" s="1779"/>
      <c r="WDX81" s="1780"/>
      <c r="WDY81" s="1780"/>
      <c r="WDZ81" s="1781"/>
      <c r="WEA81" s="1782"/>
      <c r="WEB81" s="1783"/>
      <c r="WEC81" s="1778"/>
      <c r="WED81" s="1778"/>
      <c r="WEE81" s="1779"/>
      <c r="WEF81" s="1780"/>
      <c r="WEG81" s="1780"/>
      <c r="WEH81" s="1781"/>
      <c r="WEI81" s="1782"/>
      <c r="WEJ81" s="1783"/>
      <c r="WEK81" s="1778"/>
      <c r="WEL81" s="1778"/>
      <c r="WEM81" s="1779"/>
      <c r="WEN81" s="1780"/>
      <c r="WEO81" s="1780"/>
      <c r="WEP81" s="1781"/>
      <c r="WEQ81" s="1782"/>
      <c r="WER81" s="1783"/>
      <c r="WES81" s="1778"/>
      <c r="WET81" s="1778"/>
      <c r="WEU81" s="1779"/>
      <c r="WEV81" s="1780"/>
      <c r="WEW81" s="1780"/>
      <c r="WEX81" s="1781"/>
      <c r="WEY81" s="1782"/>
      <c r="WEZ81" s="1783"/>
      <c r="WFA81" s="1778"/>
      <c r="WFB81" s="1778"/>
      <c r="WFC81" s="1779"/>
      <c r="WFD81" s="1780"/>
      <c r="WFE81" s="1780"/>
      <c r="WFF81" s="1781"/>
      <c r="WFG81" s="1782"/>
      <c r="WFH81" s="1783"/>
      <c r="WFI81" s="1778"/>
      <c r="WFJ81" s="1778"/>
      <c r="WFK81" s="1779"/>
      <c r="WFL81" s="1780"/>
      <c r="WFM81" s="1780"/>
      <c r="WFN81" s="1781"/>
      <c r="WFO81" s="1782"/>
      <c r="WFP81" s="1783"/>
      <c r="WFQ81" s="1778"/>
      <c r="WFR81" s="1778"/>
      <c r="WFS81" s="1779"/>
      <c r="WFT81" s="1780"/>
      <c r="WFU81" s="1780"/>
      <c r="WFV81" s="1781"/>
      <c r="WFW81" s="1782"/>
      <c r="WFX81" s="1783"/>
      <c r="WFY81" s="1778"/>
      <c r="WFZ81" s="1778"/>
      <c r="WGA81" s="1779"/>
      <c r="WGB81" s="1780"/>
      <c r="WGC81" s="1780"/>
      <c r="WGD81" s="1781"/>
      <c r="WGE81" s="1782"/>
      <c r="WGF81" s="1783"/>
      <c r="WGG81" s="1778"/>
      <c r="WGH81" s="1778"/>
      <c r="WGI81" s="1779"/>
      <c r="WGJ81" s="1780"/>
      <c r="WGK81" s="1780"/>
      <c r="WGL81" s="1781"/>
      <c r="WGM81" s="1782"/>
      <c r="WGN81" s="1783"/>
      <c r="WGO81" s="1778"/>
      <c r="WGP81" s="1778"/>
      <c r="WGQ81" s="1779"/>
      <c r="WGR81" s="1780"/>
      <c r="WGS81" s="1780"/>
      <c r="WGT81" s="1781"/>
      <c r="WGU81" s="1782"/>
      <c r="WGV81" s="1783"/>
      <c r="WGW81" s="1778"/>
      <c r="WGX81" s="1778"/>
      <c r="WGY81" s="1779"/>
      <c r="WGZ81" s="1780"/>
      <c r="WHA81" s="1780"/>
      <c r="WHB81" s="1781"/>
      <c r="WHC81" s="1782"/>
      <c r="WHD81" s="1783"/>
      <c r="WHE81" s="1778"/>
      <c r="WHF81" s="1778"/>
      <c r="WHG81" s="1779"/>
      <c r="WHH81" s="1780"/>
      <c r="WHI81" s="1780"/>
      <c r="WHJ81" s="1781"/>
      <c r="WHK81" s="1782"/>
      <c r="WHL81" s="1783"/>
      <c r="WHM81" s="1778"/>
      <c r="WHN81" s="1778"/>
      <c r="WHO81" s="1779"/>
      <c r="WHP81" s="1780"/>
      <c r="WHQ81" s="1780"/>
      <c r="WHR81" s="1781"/>
      <c r="WHS81" s="1782"/>
      <c r="WHT81" s="1783"/>
      <c r="WHU81" s="1778"/>
      <c r="WHV81" s="1778"/>
      <c r="WHW81" s="1779"/>
      <c r="WHX81" s="1780"/>
      <c r="WHY81" s="1780"/>
      <c r="WHZ81" s="1781"/>
      <c r="WIA81" s="1782"/>
      <c r="WIB81" s="1783"/>
      <c r="WIC81" s="1778"/>
      <c r="WID81" s="1778"/>
      <c r="WIE81" s="1779"/>
      <c r="WIF81" s="1780"/>
      <c r="WIG81" s="1780"/>
      <c r="WIH81" s="1781"/>
      <c r="WII81" s="1782"/>
      <c r="WIJ81" s="1783"/>
      <c r="WIK81" s="1778"/>
      <c r="WIL81" s="1778"/>
      <c r="WIM81" s="1779"/>
      <c r="WIN81" s="1780"/>
      <c r="WIO81" s="1780"/>
      <c r="WIP81" s="1781"/>
      <c r="WIQ81" s="1782"/>
      <c r="WIR81" s="1783"/>
      <c r="WIS81" s="1778"/>
      <c r="WIT81" s="1778"/>
      <c r="WIU81" s="1779"/>
      <c r="WIV81" s="1780"/>
      <c r="WIW81" s="1780"/>
      <c r="WIX81" s="1781"/>
      <c r="WIY81" s="1782"/>
      <c r="WIZ81" s="1783"/>
      <c r="WJA81" s="1778"/>
      <c r="WJB81" s="1778"/>
      <c r="WJC81" s="1779"/>
      <c r="WJD81" s="1780"/>
      <c r="WJE81" s="1780"/>
      <c r="WJF81" s="1781"/>
      <c r="WJG81" s="1782"/>
      <c r="WJH81" s="1783"/>
      <c r="WJI81" s="1778"/>
      <c r="WJJ81" s="1778"/>
      <c r="WJK81" s="1779"/>
      <c r="WJL81" s="1780"/>
      <c r="WJM81" s="1780"/>
      <c r="WJN81" s="1781"/>
      <c r="WJO81" s="1782"/>
      <c r="WJP81" s="1783"/>
      <c r="WJQ81" s="1778"/>
      <c r="WJR81" s="1778"/>
      <c r="WJS81" s="1779"/>
      <c r="WJT81" s="1780"/>
      <c r="WJU81" s="1780"/>
      <c r="WJV81" s="1781"/>
      <c r="WJW81" s="1782"/>
      <c r="WJX81" s="1783"/>
      <c r="WJY81" s="1778"/>
      <c r="WJZ81" s="1778"/>
      <c r="WKA81" s="1779"/>
      <c r="WKB81" s="1780"/>
      <c r="WKC81" s="1780"/>
      <c r="WKD81" s="1781"/>
      <c r="WKE81" s="1782"/>
      <c r="WKF81" s="1783"/>
      <c r="WKG81" s="1778"/>
      <c r="WKH81" s="1778"/>
      <c r="WKI81" s="1779"/>
      <c r="WKJ81" s="1780"/>
      <c r="WKK81" s="1780"/>
      <c r="WKL81" s="1781"/>
      <c r="WKM81" s="1782"/>
      <c r="WKN81" s="1783"/>
      <c r="WKO81" s="1778"/>
      <c r="WKP81" s="1778"/>
      <c r="WKQ81" s="1779"/>
      <c r="WKR81" s="1780"/>
      <c r="WKS81" s="1780"/>
      <c r="WKT81" s="1781"/>
      <c r="WKU81" s="1782"/>
      <c r="WKV81" s="1783"/>
      <c r="WKW81" s="1778"/>
      <c r="WKX81" s="1778"/>
      <c r="WKY81" s="1779"/>
      <c r="WKZ81" s="1780"/>
      <c r="WLA81" s="1780"/>
      <c r="WLB81" s="1781"/>
      <c r="WLC81" s="1782"/>
      <c r="WLD81" s="1783"/>
      <c r="WLE81" s="1778"/>
      <c r="WLF81" s="1778"/>
      <c r="WLG81" s="1779"/>
      <c r="WLH81" s="1780"/>
      <c r="WLI81" s="1780"/>
      <c r="WLJ81" s="1781"/>
      <c r="WLK81" s="1782"/>
      <c r="WLL81" s="1783"/>
      <c r="WLM81" s="1778"/>
      <c r="WLN81" s="1778"/>
      <c r="WLO81" s="1779"/>
      <c r="WLP81" s="1780"/>
      <c r="WLQ81" s="1780"/>
      <c r="WLR81" s="1781"/>
      <c r="WLS81" s="1782"/>
      <c r="WLT81" s="1783"/>
      <c r="WLU81" s="1778"/>
      <c r="WLV81" s="1778"/>
      <c r="WLW81" s="1779"/>
      <c r="WLX81" s="1780"/>
      <c r="WLY81" s="1780"/>
      <c r="WLZ81" s="1781"/>
      <c r="WMA81" s="1782"/>
      <c r="WMB81" s="1783"/>
      <c r="WMC81" s="1778"/>
      <c r="WMD81" s="1778"/>
      <c r="WME81" s="1779"/>
      <c r="WMF81" s="1780"/>
      <c r="WMG81" s="1780"/>
      <c r="WMH81" s="1781"/>
      <c r="WMI81" s="1782"/>
      <c r="WMJ81" s="1783"/>
      <c r="WMK81" s="1778"/>
      <c r="WML81" s="1778"/>
      <c r="WMM81" s="1779"/>
      <c r="WMN81" s="1780"/>
      <c r="WMO81" s="1780"/>
      <c r="WMP81" s="1781"/>
      <c r="WMQ81" s="1782"/>
      <c r="WMR81" s="1783"/>
      <c r="WMS81" s="1778"/>
      <c r="WMT81" s="1778"/>
      <c r="WMU81" s="1779"/>
      <c r="WMV81" s="1780"/>
      <c r="WMW81" s="1780"/>
      <c r="WMX81" s="1781"/>
      <c r="WMY81" s="1782"/>
      <c r="WMZ81" s="1783"/>
      <c r="WNA81" s="1778"/>
      <c r="WNB81" s="1778"/>
      <c r="WNC81" s="1779"/>
      <c r="WND81" s="1780"/>
      <c r="WNE81" s="1780"/>
      <c r="WNF81" s="1781"/>
      <c r="WNG81" s="1782"/>
      <c r="WNH81" s="1783"/>
      <c r="WNI81" s="1778"/>
      <c r="WNJ81" s="1778"/>
      <c r="WNK81" s="1779"/>
      <c r="WNL81" s="1780"/>
      <c r="WNM81" s="1780"/>
      <c r="WNN81" s="1781"/>
      <c r="WNO81" s="1782"/>
      <c r="WNP81" s="1783"/>
      <c r="WNQ81" s="1778"/>
      <c r="WNR81" s="1778"/>
      <c r="WNS81" s="1779"/>
      <c r="WNT81" s="1780"/>
      <c r="WNU81" s="1780"/>
      <c r="WNV81" s="1781"/>
      <c r="WNW81" s="1782"/>
      <c r="WNX81" s="1783"/>
      <c r="WNY81" s="1778"/>
      <c r="WNZ81" s="1778"/>
      <c r="WOA81" s="1779"/>
      <c r="WOB81" s="1780"/>
      <c r="WOC81" s="1780"/>
      <c r="WOD81" s="1781"/>
      <c r="WOE81" s="1782"/>
      <c r="WOF81" s="1783"/>
      <c r="WOG81" s="1778"/>
      <c r="WOH81" s="1778"/>
      <c r="WOI81" s="1779"/>
      <c r="WOJ81" s="1780"/>
      <c r="WOK81" s="1780"/>
      <c r="WOL81" s="1781"/>
      <c r="WOM81" s="1782"/>
      <c r="WON81" s="1783"/>
      <c r="WOO81" s="1778"/>
      <c r="WOP81" s="1778"/>
      <c r="WOQ81" s="1779"/>
      <c r="WOR81" s="1780"/>
      <c r="WOS81" s="1780"/>
      <c r="WOT81" s="1781"/>
      <c r="WOU81" s="1782"/>
      <c r="WOV81" s="1783"/>
      <c r="WOW81" s="1778"/>
      <c r="WOX81" s="1778"/>
      <c r="WOY81" s="1779"/>
      <c r="WOZ81" s="1780"/>
      <c r="WPA81" s="1780"/>
      <c r="WPB81" s="1781"/>
      <c r="WPC81" s="1782"/>
      <c r="WPD81" s="1783"/>
      <c r="WPE81" s="1778"/>
      <c r="WPF81" s="1778"/>
      <c r="WPG81" s="1779"/>
      <c r="WPH81" s="1780"/>
      <c r="WPI81" s="1780"/>
      <c r="WPJ81" s="1781"/>
      <c r="WPK81" s="1782"/>
      <c r="WPL81" s="1783"/>
      <c r="WPM81" s="1778"/>
      <c r="WPN81" s="1778"/>
      <c r="WPO81" s="1779"/>
      <c r="WPP81" s="1780"/>
      <c r="WPQ81" s="1780"/>
      <c r="WPR81" s="1781"/>
      <c r="WPS81" s="1782"/>
      <c r="WPT81" s="1783"/>
      <c r="WPU81" s="1778"/>
      <c r="WPV81" s="1778"/>
      <c r="WPW81" s="1779"/>
      <c r="WPX81" s="1780"/>
      <c r="WPY81" s="1780"/>
      <c r="WPZ81" s="1781"/>
      <c r="WQA81" s="1782"/>
      <c r="WQB81" s="1783"/>
      <c r="WQC81" s="1778"/>
      <c r="WQD81" s="1778"/>
      <c r="WQE81" s="1779"/>
      <c r="WQF81" s="1780"/>
      <c r="WQG81" s="1780"/>
      <c r="WQH81" s="1781"/>
      <c r="WQI81" s="1782"/>
      <c r="WQJ81" s="1783"/>
      <c r="WQK81" s="1778"/>
      <c r="WQL81" s="1778"/>
      <c r="WQM81" s="1779"/>
      <c r="WQN81" s="1780"/>
      <c r="WQO81" s="1780"/>
      <c r="WQP81" s="1781"/>
      <c r="WQQ81" s="1782"/>
      <c r="WQR81" s="1783"/>
      <c r="WQS81" s="1778"/>
      <c r="WQT81" s="1778"/>
      <c r="WQU81" s="1779"/>
      <c r="WQV81" s="1780"/>
      <c r="WQW81" s="1780"/>
      <c r="WQX81" s="1781"/>
      <c r="WQY81" s="1782"/>
      <c r="WQZ81" s="1783"/>
      <c r="WRA81" s="1778"/>
      <c r="WRB81" s="1778"/>
      <c r="WRC81" s="1779"/>
      <c r="WRD81" s="1780"/>
      <c r="WRE81" s="1780"/>
      <c r="WRF81" s="1781"/>
      <c r="WRG81" s="1782"/>
      <c r="WRH81" s="1783"/>
      <c r="WRI81" s="1778"/>
      <c r="WRJ81" s="1778"/>
      <c r="WRK81" s="1779"/>
      <c r="WRL81" s="1780"/>
      <c r="WRM81" s="1780"/>
      <c r="WRN81" s="1781"/>
      <c r="WRO81" s="1782"/>
      <c r="WRP81" s="1783"/>
      <c r="WRQ81" s="1778"/>
      <c r="WRR81" s="1778"/>
      <c r="WRS81" s="1779"/>
      <c r="WRT81" s="1780"/>
      <c r="WRU81" s="1780"/>
      <c r="WRV81" s="1781"/>
      <c r="WRW81" s="1782"/>
      <c r="WRX81" s="1783"/>
      <c r="WRY81" s="1778"/>
      <c r="WRZ81" s="1778"/>
      <c r="WSA81" s="1779"/>
      <c r="WSB81" s="1780"/>
      <c r="WSC81" s="1780"/>
      <c r="WSD81" s="1781"/>
      <c r="WSE81" s="1782"/>
      <c r="WSF81" s="1783"/>
      <c r="WSG81" s="1778"/>
      <c r="WSH81" s="1778"/>
      <c r="WSI81" s="1779"/>
      <c r="WSJ81" s="1780"/>
      <c r="WSK81" s="1780"/>
      <c r="WSL81" s="1781"/>
      <c r="WSM81" s="1782"/>
      <c r="WSN81" s="1783"/>
      <c r="WSO81" s="1778"/>
      <c r="WSP81" s="1778"/>
      <c r="WSQ81" s="1779"/>
      <c r="WSR81" s="1780"/>
      <c r="WSS81" s="1780"/>
      <c r="WST81" s="1781"/>
      <c r="WSU81" s="1782"/>
      <c r="WSV81" s="1783"/>
      <c r="WSW81" s="1778"/>
      <c r="WSX81" s="1778"/>
      <c r="WSY81" s="1779"/>
      <c r="WSZ81" s="1780"/>
      <c r="WTA81" s="1780"/>
      <c r="WTB81" s="1781"/>
      <c r="WTC81" s="1782"/>
      <c r="WTD81" s="1783"/>
      <c r="WTE81" s="1778"/>
      <c r="WTF81" s="1778"/>
      <c r="WTG81" s="1779"/>
      <c r="WTH81" s="1780"/>
      <c r="WTI81" s="1780"/>
      <c r="WTJ81" s="1781"/>
      <c r="WTK81" s="1782"/>
      <c r="WTL81" s="1783"/>
      <c r="WTM81" s="1778"/>
      <c r="WTN81" s="1778"/>
      <c r="WTO81" s="1779"/>
      <c r="WTP81" s="1780"/>
      <c r="WTQ81" s="1780"/>
      <c r="WTR81" s="1781"/>
      <c r="WTS81" s="1782"/>
      <c r="WTT81" s="1783"/>
      <c r="WTU81" s="1778"/>
      <c r="WTV81" s="1778"/>
      <c r="WTW81" s="1779"/>
      <c r="WTX81" s="1780"/>
      <c r="WTY81" s="1780"/>
      <c r="WTZ81" s="1781"/>
      <c r="WUA81" s="1782"/>
      <c r="WUB81" s="1783"/>
      <c r="WUC81" s="1778"/>
      <c r="WUD81" s="1778"/>
      <c r="WUE81" s="1779"/>
      <c r="WUF81" s="1780"/>
      <c r="WUG81" s="1780"/>
      <c r="WUH81" s="1781"/>
      <c r="WUI81" s="1782"/>
      <c r="WUJ81" s="1783"/>
      <c r="WUK81" s="1778"/>
      <c r="WUL81" s="1778"/>
      <c r="WUM81" s="1779"/>
      <c r="WUN81" s="1780"/>
      <c r="WUO81" s="1780"/>
      <c r="WUP81" s="1781"/>
      <c r="WUQ81" s="1782"/>
      <c r="WUR81" s="1783"/>
      <c r="WUS81" s="1778"/>
      <c r="WUT81" s="1778"/>
      <c r="WUU81" s="1779"/>
      <c r="WUV81" s="1780"/>
      <c r="WUW81" s="1780"/>
      <c r="WUX81" s="1781"/>
      <c r="WUY81" s="1782"/>
      <c r="WUZ81" s="1783"/>
      <c r="WVA81" s="1778"/>
      <c r="WVB81" s="1778"/>
      <c r="WVC81" s="1779"/>
      <c r="WVD81" s="1780"/>
      <c r="WVE81" s="1780"/>
      <c r="WVF81" s="1781"/>
      <c r="WVG81" s="1782"/>
      <c r="WVH81" s="1783"/>
      <c r="WVI81" s="1778"/>
      <c r="WVJ81" s="1778"/>
      <c r="WVK81" s="1779"/>
      <c r="WVL81" s="1780"/>
      <c r="WVM81" s="1780"/>
      <c r="WVN81" s="1781"/>
      <c r="WVO81" s="1782"/>
      <c r="WVP81" s="1783"/>
      <c r="WVQ81" s="1778"/>
      <c r="WVR81" s="1778"/>
      <c r="WVS81" s="1779"/>
      <c r="WVT81" s="1780"/>
      <c r="WVU81" s="1780"/>
      <c r="WVV81" s="1781"/>
      <c r="WVW81" s="1782"/>
      <c r="WVX81" s="1783"/>
      <c r="WVY81" s="1778"/>
      <c r="WVZ81" s="1778"/>
      <c r="WWA81" s="1779"/>
      <c r="WWB81" s="1780"/>
      <c r="WWC81" s="1780"/>
      <c r="WWD81" s="1781"/>
      <c r="WWE81" s="1782"/>
      <c r="WWF81" s="1783"/>
      <c r="WWG81" s="1778"/>
      <c r="WWH81" s="1778"/>
      <c r="WWI81" s="1779"/>
      <c r="WWJ81" s="1780"/>
      <c r="WWK81" s="1780"/>
      <c r="WWL81" s="1781"/>
      <c r="WWM81" s="1782"/>
      <c r="WWN81" s="1783"/>
      <c r="WWO81" s="1778"/>
      <c r="WWP81" s="1778"/>
      <c r="WWQ81" s="1779"/>
      <c r="WWR81" s="1780"/>
      <c r="WWS81" s="1780"/>
      <c r="WWT81" s="1781"/>
      <c r="WWU81" s="1782"/>
      <c r="WWV81" s="1783"/>
      <c r="WWW81" s="1778"/>
      <c r="WWX81" s="1778"/>
      <c r="WWY81" s="1779"/>
      <c r="WWZ81" s="1780"/>
      <c r="WXA81" s="1780"/>
      <c r="WXB81" s="1781"/>
      <c r="WXC81" s="1782"/>
      <c r="WXD81" s="1783"/>
      <c r="WXE81" s="1778"/>
      <c r="WXF81" s="1778"/>
      <c r="WXG81" s="1779"/>
      <c r="WXH81" s="1780"/>
      <c r="WXI81" s="1780"/>
      <c r="WXJ81" s="1781"/>
      <c r="WXK81" s="1782"/>
      <c r="WXL81" s="1783"/>
      <c r="WXM81" s="1778"/>
      <c r="WXN81" s="1778"/>
      <c r="WXO81" s="1779"/>
      <c r="WXP81" s="1780"/>
      <c r="WXQ81" s="1780"/>
      <c r="WXR81" s="1781"/>
      <c r="WXS81" s="1782"/>
      <c r="WXT81" s="1783"/>
      <c r="WXU81" s="1778"/>
      <c r="WXV81" s="1778"/>
      <c r="WXW81" s="1779"/>
      <c r="WXX81" s="1780"/>
      <c r="WXY81" s="1780"/>
      <c r="WXZ81" s="1781"/>
      <c r="WYA81" s="1782"/>
      <c r="WYB81" s="1783"/>
      <c r="WYC81" s="1778"/>
      <c r="WYD81" s="1778"/>
      <c r="WYE81" s="1779"/>
      <c r="WYF81" s="1780"/>
      <c r="WYG81" s="1780"/>
      <c r="WYH81" s="1781"/>
      <c r="WYI81" s="1782"/>
      <c r="WYJ81" s="1783"/>
      <c r="WYK81" s="1778"/>
      <c r="WYL81" s="1778"/>
      <c r="WYM81" s="1779"/>
      <c r="WYN81" s="1780"/>
      <c r="WYO81" s="1780"/>
      <c r="WYP81" s="1781"/>
      <c r="WYQ81" s="1782"/>
      <c r="WYR81" s="1783"/>
      <c r="WYS81" s="1778"/>
      <c r="WYT81" s="1778"/>
      <c r="WYU81" s="1779"/>
      <c r="WYV81" s="1780"/>
      <c r="WYW81" s="1780"/>
      <c r="WYX81" s="1781"/>
      <c r="WYY81" s="1782"/>
      <c r="WYZ81" s="1783"/>
      <c r="WZA81" s="1778"/>
      <c r="WZB81" s="1778"/>
      <c r="WZC81" s="1779"/>
      <c r="WZD81" s="1780"/>
      <c r="WZE81" s="1780"/>
      <c r="WZF81" s="1781"/>
      <c r="WZG81" s="1782"/>
      <c r="WZH81" s="1783"/>
      <c r="WZI81" s="1778"/>
      <c r="WZJ81" s="1778"/>
      <c r="WZK81" s="1779"/>
      <c r="WZL81" s="1780"/>
      <c r="WZM81" s="1780"/>
      <c r="WZN81" s="1781"/>
      <c r="WZO81" s="1782"/>
      <c r="WZP81" s="1783"/>
      <c r="WZQ81" s="1778"/>
      <c r="WZR81" s="1778"/>
      <c r="WZS81" s="1779"/>
      <c r="WZT81" s="1780"/>
      <c r="WZU81" s="1780"/>
      <c r="WZV81" s="1781"/>
      <c r="WZW81" s="1782"/>
      <c r="WZX81" s="1783"/>
      <c r="WZY81" s="1778"/>
      <c r="WZZ81" s="1778"/>
      <c r="XAA81" s="1779"/>
      <c r="XAB81" s="1780"/>
      <c r="XAC81" s="1780"/>
      <c r="XAD81" s="1781"/>
      <c r="XAE81" s="1782"/>
      <c r="XAF81" s="1783"/>
      <c r="XAG81" s="1778"/>
      <c r="XAH81" s="1778"/>
      <c r="XAI81" s="1779"/>
      <c r="XAJ81" s="1780"/>
      <c r="XAK81" s="1780"/>
      <c r="XAL81" s="1781"/>
      <c r="XAM81" s="1782"/>
      <c r="XAN81" s="1783"/>
      <c r="XAO81" s="1778"/>
      <c r="XAP81" s="1778"/>
      <c r="XAQ81" s="1779"/>
      <c r="XAR81" s="1780"/>
      <c r="XAS81" s="1780"/>
      <c r="XAT81" s="1781"/>
      <c r="XAU81" s="1782"/>
      <c r="XAV81" s="1783"/>
      <c r="XAW81" s="1778"/>
      <c r="XAX81" s="1778"/>
      <c r="XAY81" s="1779"/>
      <c r="XAZ81" s="1780"/>
      <c r="XBA81" s="1780"/>
      <c r="XBB81" s="1781"/>
      <c r="XBC81" s="1782"/>
      <c r="XBD81" s="1783"/>
      <c r="XBE81" s="1778"/>
      <c r="XBF81" s="1778"/>
      <c r="XBG81" s="1779"/>
      <c r="XBH81" s="1780"/>
      <c r="XBI81" s="1780"/>
      <c r="XBJ81" s="1781"/>
      <c r="XBK81" s="1782"/>
      <c r="XBL81" s="1783"/>
      <c r="XBM81" s="1778"/>
      <c r="XBN81" s="1778"/>
      <c r="XBO81" s="1779"/>
      <c r="XBP81" s="1780"/>
      <c r="XBQ81" s="1780"/>
      <c r="XBR81" s="1781"/>
      <c r="XBS81" s="1782"/>
      <c r="XBT81" s="1783"/>
      <c r="XBU81" s="1778"/>
      <c r="XBV81" s="1778"/>
      <c r="XBW81" s="1779"/>
      <c r="XBX81" s="1780"/>
      <c r="XBY81" s="1780"/>
      <c r="XBZ81" s="1781"/>
      <c r="XCA81" s="1782"/>
      <c r="XCB81" s="1783"/>
      <c r="XCC81" s="1778"/>
      <c r="XCD81" s="1778"/>
      <c r="XCE81" s="1779"/>
      <c r="XCF81" s="1780"/>
      <c r="XCG81" s="1780"/>
      <c r="XCH81" s="1781"/>
      <c r="XCI81" s="1782"/>
      <c r="XCJ81" s="1783"/>
      <c r="XCK81" s="1778"/>
      <c r="XCL81" s="1778"/>
      <c r="XCM81" s="1779"/>
      <c r="XCN81" s="1780"/>
      <c r="XCO81" s="1780"/>
      <c r="XCP81" s="1781"/>
      <c r="XCQ81" s="1782"/>
      <c r="XCR81" s="1783"/>
      <c r="XCS81" s="1778"/>
      <c r="XCT81" s="1778"/>
      <c r="XCU81" s="1779"/>
      <c r="XCV81" s="1780"/>
      <c r="XCW81" s="1780"/>
      <c r="XCX81" s="1781"/>
      <c r="XCY81" s="1782"/>
      <c r="XCZ81" s="1783"/>
      <c r="XDA81" s="1778"/>
      <c r="XDB81" s="1778"/>
      <c r="XDC81" s="1779"/>
      <c r="XDD81" s="1780"/>
      <c r="XDE81" s="1780"/>
      <c r="XDF81" s="1781"/>
      <c r="XDG81" s="1782"/>
      <c r="XDH81" s="1783"/>
      <c r="XDI81" s="1778"/>
      <c r="XDJ81" s="1778"/>
      <c r="XDK81" s="1779"/>
      <c r="XDL81" s="1780"/>
      <c r="XDM81" s="1780"/>
      <c r="XDN81" s="1781"/>
      <c r="XDO81" s="1782"/>
      <c r="XDP81" s="1783"/>
      <c r="XDQ81" s="1778"/>
      <c r="XDR81" s="1778"/>
      <c r="XDS81" s="1779"/>
      <c r="XDT81" s="1780"/>
      <c r="XDU81" s="1780"/>
      <c r="XDV81" s="1781"/>
      <c r="XDW81" s="1782"/>
      <c r="XDX81" s="1783"/>
      <c r="XDY81" s="1778"/>
      <c r="XDZ81" s="1778"/>
      <c r="XEA81" s="1779"/>
      <c r="XEB81" s="1780"/>
      <c r="XEC81" s="1780"/>
      <c r="XED81" s="1781"/>
      <c r="XEE81" s="1782"/>
      <c r="XEF81" s="1783"/>
      <c r="XEG81" s="1778"/>
      <c r="XEH81" s="1778"/>
      <c r="XEI81" s="1779"/>
      <c r="XEJ81" s="1780"/>
      <c r="XEK81" s="1780"/>
      <c r="XEL81" s="1781"/>
      <c r="XEM81" s="1782"/>
      <c r="XEN81" s="1783"/>
      <c r="XEO81" s="1778"/>
      <c r="XEP81" s="1778"/>
      <c r="XEQ81" s="1779"/>
      <c r="XER81" s="1780"/>
      <c r="XES81" s="1780"/>
      <c r="XET81" s="1781"/>
      <c r="XEU81" s="1782"/>
      <c r="XEV81" s="1783"/>
      <c r="XEW81" s="1778"/>
      <c r="XEX81" s="1778"/>
      <c r="XEY81" s="1779"/>
      <c r="XEZ81" s="1780"/>
      <c r="XFA81" s="1780"/>
      <c r="XFB81" s="1781"/>
      <c r="XFC81" s="1782"/>
      <c r="XFD81" s="1783"/>
    </row>
    <row r="82" spans="1:16384" s="1280" customFormat="1" ht="15.75" thickBot="1">
      <c r="B82" s="1462"/>
      <c r="C82" s="1462"/>
      <c r="D82" s="1462"/>
      <c r="E82" s="1462"/>
      <c r="F82" s="1462"/>
      <c r="G82" s="1462"/>
      <c r="H82" s="1462"/>
      <c r="I82" s="1462"/>
      <c r="J82" s="1462"/>
      <c r="K82" s="1462"/>
      <c r="L82" s="1883"/>
      <c r="M82" s="1895"/>
      <c r="N82" s="1895"/>
      <c r="O82" s="1895"/>
      <c r="P82" s="1896"/>
      <c r="Q82" s="1896"/>
      <c r="R82" s="1897"/>
      <c r="S82" s="1897"/>
      <c r="T82" s="1900"/>
      <c r="U82" s="1147"/>
      <c r="V82" s="1147"/>
      <c r="W82" s="1147"/>
      <c r="X82" s="1147"/>
      <c r="Y82" s="1147"/>
      <c r="Z82" s="1147"/>
      <c r="AA82" s="1897"/>
      <c r="AB82" s="1900"/>
      <c r="AC82" s="1896"/>
      <c r="AD82" s="1897"/>
      <c r="AE82" s="1897"/>
      <c r="AF82" s="1787"/>
      <c r="AG82" s="1784"/>
      <c r="AH82" s="1784"/>
      <c r="AI82" s="1784"/>
      <c r="AJ82" s="1785"/>
      <c r="AK82" s="1785"/>
      <c r="AL82" s="1786"/>
      <c r="AM82" s="1786"/>
      <c r="AN82" s="1787"/>
      <c r="AO82" s="1784"/>
      <c r="AP82" s="1784"/>
      <c r="AQ82" s="1784"/>
      <c r="AR82" s="1785"/>
      <c r="AS82" s="1785"/>
      <c r="AT82" s="1786"/>
      <c r="AU82" s="1786"/>
      <c r="AV82" s="1787"/>
      <c r="AW82" s="1784"/>
      <c r="AX82" s="1784"/>
      <c r="AY82" s="1784"/>
      <c r="AZ82" s="1785"/>
      <c r="BA82" s="1785"/>
      <c r="BB82" s="1786"/>
      <c r="BC82" s="1786"/>
      <c r="BD82" s="1787"/>
      <c r="BE82" s="1784"/>
      <c r="BF82" s="1784"/>
      <c r="BG82" s="1784"/>
      <c r="BH82" s="1785"/>
      <c r="BI82" s="1785"/>
      <c r="BJ82" s="1786"/>
      <c r="BK82" s="1786"/>
      <c r="BL82" s="1787"/>
      <c r="BM82" s="1784"/>
      <c r="BN82" s="1784"/>
      <c r="BO82" s="1784"/>
      <c r="BP82" s="1785"/>
      <c r="BQ82" s="1785"/>
      <c r="BR82" s="1786"/>
      <c r="BS82" s="1786"/>
      <c r="BT82" s="1787"/>
      <c r="BU82" s="1784"/>
      <c r="BV82" s="1784"/>
      <c r="BW82" s="1784"/>
      <c r="BX82" s="1785"/>
      <c r="BY82" s="1785"/>
      <c r="BZ82" s="1786"/>
      <c r="CA82" s="1786"/>
      <c r="CB82" s="1787"/>
      <c r="CC82" s="1784"/>
      <c r="CD82" s="1784"/>
      <c r="CE82" s="1784"/>
      <c r="CF82" s="1785"/>
      <c r="CG82" s="1785"/>
      <c r="CH82" s="1786"/>
      <c r="CI82" s="1786"/>
      <c r="CJ82" s="1787"/>
      <c r="CK82" s="1784"/>
      <c r="CL82" s="1784"/>
      <c r="CM82" s="1784"/>
      <c r="CN82" s="1785"/>
      <c r="CO82" s="1785"/>
      <c r="CP82" s="1786"/>
      <c r="CQ82" s="1786"/>
      <c r="CR82" s="1787"/>
      <c r="CS82" s="1784"/>
      <c r="CT82" s="1784"/>
      <c r="CU82" s="1784"/>
      <c r="CV82" s="1785"/>
      <c r="CW82" s="1785"/>
      <c r="CX82" s="1786"/>
      <c r="CY82" s="1786"/>
      <c r="CZ82" s="1787"/>
      <c r="DA82" s="1784"/>
      <c r="DB82" s="1784"/>
      <c r="DC82" s="1784"/>
      <c r="DD82" s="1785"/>
      <c r="DE82" s="1785"/>
      <c r="DF82" s="1786"/>
      <c r="DG82" s="1786"/>
      <c r="DH82" s="1787"/>
      <c r="DI82" s="1784"/>
      <c r="DJ82" s="1784"/>
      <c r="DK82" s="1784"/>
      <c r="DL82" s="1785"/>
      <c r="DM82" s="1785"/>
      <c r="DN82" s="1786"/>
      <c r="DO82" s="1786"/>
      <c r="DP82" s="1787"/>
      <c r="DQ82" s="1784"/>
      <c r="DR82" s="1784"/>
      <c r="DS82" s="1784"/>
      <c r="DT82" s="1785"/>
      <c r="DU82" s="1785"/>
      <c r="DV82" s="1786"/>
      <c r="DW82" s="1786"/>
      <c r="DX82" s="1787"/>
      <c r="DY82" s="1784"/>
      <c r="DZ82" s="1784"/>
      <c r="EA82" s="1784"/>
      <c r="EB82" s="1785"/>
      <c r="EC82" s="1785"/>
      <c r="ED82" s="1786"/>
      <c r="EE82" s="1786"/>
      <c r="EF82" s="1787"/>
      <c r="EG82" s="1784"/>
      <c r="EH82" s="1784"/>
      <c r="EI82" s="1784"/>
      <c r="EJ82" s="1785"/>
      <c r="EK82" s="1785"/>
      <c r="EL82" s="1786"/>
      <c r="EM82" s="1786"/>
      <c r="EN82" s="1787"/>
      <c r="EO82" s="1784"/>
      <c r="EP82" s="1784"/>
      <c r="EQ82" s="1784"/>
      <c r="ER82" s="1785"/>
      <c r="ES82" s="1785"/>
      <c r="ET82" s="1786"/>
      <c r="EU82" s="1786"/>
      <c r="EV82" s="1787"/>
      <c r="EW82" s="1784"/>
      <c r="EX82" s="1784"/>
      <c r="EY82" s="1784"/>
      <c r="EZ82" s="1785"/>
      <c r="FA82" s="1785"/>
      <c r="FB82" s="1786"/>
      <c r="FC82" s="1786"/>
      <c r="FD82" s="1787"/>
      <c r="FE82" s="1784"/>
      <c r="FF82" s="1784"/>
      <c r="FG82" s="1784"/>
      <c r="FH82" s="1785"/>
      <c r="FI82" s="1785"/>
      <c r="FJ82" s="1786"/>
      <c r="FK82" s="1786"/>
      <c r="FL82" s="1787"/>
      <c r="FM82" s="1784"/>
      <c r="FN82" s="1784"/>
      <c r="FO82" s="1784"/>
      <c r="FP82" s="1785"/>
      <c r="FQ82" s="1785"/>
      <c r="FR82" s="1786"/>
      <c r="FS82" s="1786"/>
      <c r="FT82" s="1787"/>
      <c r="FU82" s="1784"/>
      <c r="FV82" s="1784"/>
      <c r="FW82" s="1784"/>
      <c r="FX82" s="1785"/>
      <c r="FY82" s="1785"/>
      <c r="FZ82" s="1786"/>
      <c r="GA82" s="1786"/>
      <c r="GB82" s="1787"/>
      <c r="GC82" s="1784"/>
      <c r="GD82" s="1784"/>
      <c r="GE82" s="1784"/>
      <c r="GF82" s="1785"/>
      <c r="GG82" s="1785"/>
      <c r="GH82" s="1786"/>
      <c r="GI82" s="1786"/>
      <c r="GJ82" s="1787"/>
      <c r="GK82" s="1784"/>
      <c r="GL82" s="1784"/>
      <c r="GM82" s="1784"/>
      <c r="GN82" s="1785"/>
      <c r="GO82" s="1785"/>
      <c r="GP82" s="1786"/>
      <c r="GQ82" s="1786"/>
      <c r="GR82" s="1787"/>
      <c r="GS82" s="1784"/>
      <c r="GT82" s="1784"/>
      <c r="GU82" s="1784"/>
      <c r="GV82" s="1785"/>
      <c r="GW82" s="1785"/>
      <c r="GX82" s="1786"/>
      <c r="GY82" s="1786"/>
      <c r="GZ82" s="1787"/>
      <c r="HA82" s="1784"/>
      <c r="HB82" s="1784"/>
      <c r="HC82" s="1784"/>
      <c r="HD82" s="1785"/>
      <c r="HE82" s="1785"/>
      <c r="HF82" s="1786"/>
      <c r="HG82" s="1786"/>
      <c r="HH82" s="1787"/>
      <c r="HI82" s="1784"/>
      <c r="HJ82" s="1784"/>
      <c r="HK82" s="1784"/>
      <c r="HL82" s="1785"/>
      <c r="HM82" s="1785"/>
      <c r="HN82" s="1786"/>
      <c r="HO82" s="1786"/>
      <c r="HP82" s="1787"/>
      <c r="HQ82" s="1784"/>
      <c r="HR82" s="1784"/>
      <c r="HS82" s="1784"/>
      <c r="HT82" s="1785"/>
      <c r="HU82" s="1785"/>
      <c r="HV82" s="1786"/>
      <c r="HW82" s="1786"/>
      <c r="HX82" s="1787"/>
      <c r="HY82" s="1784"/>
      <c r="HZ82" s="1784"/>
      <c r="IA82" s="1784"/>
      <c r="IB82" s="1785"/>
      <c r="IC82" s="1785"/>
      <c r="ID82" s="1786"/>
      <c r="IE82" s="1786"/>
      <c r="IF82" s="1787"/>
      <c r="IG82" s="1784"/>
      <c r="IH82" s="1784"/>
      <c r="II82" s="1784"/>
      <c r="IJ82" s="1785"/>
      <c r="IK82" s="1785"/>
      <c r="IL82" s="1786"/>
      <c r="IM82" s="1786"/>
      <c r="IN82" s="1787"/>
      <c r="IO82" s="1784"/>
      <c r="IP82" s="1784"/>
      <c r="IQ82" s="1784"/>
      <c r="IR82" s="1785"/>
      <c r="IS82" s="1785"/>
      <c r="IT82" s="1786"/>
      <c r="IU82" s="1786"/>
      <c r="IV82" s="1787"/>
      <c r="IW82" s="1784"/>
      <c r="IX82" s="1784"/>
      <c r="IY82" s="1784"/>
      <c r="IZ82" s="1785"/>
      <c r="JA82" s="1785"/>
      <c r="JB82" s="1786"/>
      <c r="JC82" s="1786"/>
      <c r="JD82" s="1787"/>
      <c r="JE82" s="1784"/>
      <c r="JF82" s="1784"/>
      <c r="JG82" s="1784"/>
      <c r="JH82" s="1785"/>
      <c r="JI82" s="1785"/>
      <c r="JJ82" s="1786"/>
      <c r="JK82" s="1786"/>
      <c r="JL82" s="1787"/>
      <c r="JM82" s="1784"/>
      <c r="JN82" s="1784"/>
      <c r="JO82" s="1784"/>
      <c r="JP82" s="1785"/>
      <c r="JQ82" s="1785"/>
      <c r="JR82" s="1786"/>
      <c r="JS82" s="1786"/>
      <c r="JT82" s="1787"/>
      <c r="JU82" s="1784"/>
      <c r="JV82" s="1784"/>
      <c r="JW82" s="1784"/>
      <c r="JX82" s="1785"/>
      <c r="JY82" s="1785"/>
      <c r="JZ82" s="1786"/>
      <c r="KA82" s="1786"/>
      <c r="KB82" s="1787"/>
      <c r="KC82" s="1784"/>
      <c r="KD82" s="1784"/>
      <c r="KE82" s="1784"/>
      <c r="KF82" s="1785"/>
      <c r="KG82" s="1785"/>
      <c r="KH82" s="1786"/>
      <c r="KI82" s="1786"/>
      <c r="KJ82" s="1787"/>
      <c r="KK82" s="1784"/>
      <c r="KL82" s="1784"/>
      <c r="KM82" s="1784"/>
      <c r="KN82" s="1785"/>
      <c r="KO82" s="1785"/>
      <c r="KP82" s="1786"/>
      <c r="KQ82" s="1786"/>
      <c r="KR82" s="1787"/>
      <c r="KS82" s="1784"/>
      <c r="KT82" s="1784"/>
      <c r="KU82" s="1784"/>
      <c r="KV82" s="1785"/>
      <c r="KW82" s="1785"/>
      <c r="KX82" s="1786"/>
      <c r="KY82" s="1786"/>
      <c r="KZ82" s="1787"/>
      <c r="LA82" s="1784"/>
      <c r="LB82" s="1784"/>
      <c r="LC82" s="1784"/>
      <c r="LD82" s="1785"/>
      <c r="LE82" s="1785"/>
      <c r="LF82" s="1786"/>
      <c r="LG82" s="1786"/>
      <c r="LH82" s="1787"/>
      <c r="LI82" s="1784"/>
      <c r="LJ82" s="1784"/>
      <c r="LK82" s="1784"/>
      <c r="LL82" s="1785"/>
      <c r="LM82" s="1785"/>
      <c r="LN82" s="1786"/>
      <c r="LO82" s="1786"/>
      <c r="LP82" s="1787"/>
      <c r="LQ82" s="1784"/>
      <c r="LR82" s="1784"/>
      <c r="LS82" s="1784"/>
      <c r="LT82" s="1785"/>
      <c r="LU82" s="1785"/>
      <c r="LV82" s="1786"/>
      <c r="LW82" s="1786"/>
      <c r="LX82" s="1787"/>
      <c r="LY82" s="1784"/>
      <c r="LZ82" s="1784"/>
      <c r="MA82" s="1784"/>
      <c r="MB82" s="1785"/>
      <c r="MC82" s="1785"/>
      <c r="MD82" s="1786"/>
      <c r="ME82" s="1786"/>
      <c r="MF82" s="1787"/>
      <c r="MG82" s="1784"/>
      <c r="MH82" s="1784"/>
      <c r="MI82" s="1784"/>
      <c r="MJ82" s="1785"/>
      <c r="MK82" s="1785"/>
      <c r="ML82" s="1786"/>
      <c r="MM82" s="1786"/>
      <c r="MN82" s="1787"/>
      <c r="MO82" s="1784"/>
      <c r="MP82" s="1784"/>
      <c r="MQ82" s="1784"/>
      <c r="MR82" s="1785"/>
      <c r="MS82" s="1785"/>
      <c r="MT82" s="1786"/>
      <c r="MU82" s="1786"/>
      <c r="MV82" s="1787"/>
      <c r="MW82" s="1784"/>
      <c r="MX82" s="1784"/>
      <c r="MY82" s="1784"/>
      <c r="MZ82" s="1785"/>
      <c r="NA82" s="1785"/>
      <c r="NB82" s="1786"/>
      <c r="NC82" s="1786"/>
      <c r="ND82" s="1787"/>
      <c r="NE82" s="1784"/>
      <c r="NF82" s="1784"/>
      <c r="NG82" s="1784"/>
      <c r="NH82" s="1785"/>
      <c r="NI82" s="1785"/>
      <c r="NJ82" s="1786"/>
      <c r="NK82" s="1786"/>
      <c r="NL82" s="1787"/>
      <c r="NM82" s="1784"/>
      <c r="NN82" s="1784"/>
      <c r="NO82" s="1784"/>
      <c r="NP82" s="1785"/>
      <c r="NQ82" s="1785"/>
      <c r="NR82" s="1786"/>
      <c r="NS82" s="1786"/>
      <c r="NT82" s="1787"/>
      <c r="NU82" s="1784"/>
      <c r="NV82" s="1784"/>
      <c r="NW82" s="1784"/>
      <c r="NX82" s="1785"/>
      <c r="NY82" s="1785"/>
      <c r="NZ82" s="1786"/>
      <c r="OA82" s="1786"/>
      <c r="OB82" s="1787"/>
      <c r="OC82" s="1784"/>
      <c r="OD82" s="1784"/>
      <c r="OE82" s="1784"/>
      <c r="OF82" s="1785"/>
      <c r="OG82" s="1785"/>
      <c r="OH82" s="1786"/>
      <c r="OI82" s="1786"/>
      <c r="OJ82" s="1787"/>
      <c r="OK82" s="1784"/>
      <c r="OL82" s="1784"/>
      <c r="OM82" s="1784"/>
      <c r="ON82" s="1785"/>
      <c r="OO82" s="1785"/>
      <c r="OP82" s="1786"/>
      <c r="OQ82" s="1786"/>
      <c r="OR82" s="1787"/>
      <c r="OS82" s="1784"/>
      <c r="OT82" s="1784"/>
      <c r="OU82" s="1784"/>
      <c r="OV82" s="1785"/>
      <c r="OW82" s="1785"/>
      <c r="OX82" s="1786"/>
      <c r="OY82" s="1786"/>
      <c r="OZ82" s="1787"/>
      <c r="PA82" s="1784"/>
      <c r="PB82" s="1784"/>
      <c r="PC82" s="1784"/>
      <c r="PD82" s="1785"/>
      <c r="PE82" s="1785"/>
      <c r="PF82" s="1786"/>
      <c r="PG82" s="1786"/>
      <c r="PH82" s="1787"/>
      <c r="PI82" s="1784"/>
      <c r="PJ82" s="1784"/>
      <c r="PK82" s="1784"/>
      <c r="PL82" s="1785"/>
      <c r="PM82" s="1785"/>
      <c r="PN82" s="1786"/>
      <c r="PO82" s="1786"/>
      <c r="PP82" s="1787"/>
      <c r="PQ82" s="1784"/>
      <c r="PR82" s="1784"/>
      <c r="PS82" s="1784"/>
      <c r="PT82" s="1785"/>
      <c r="PU82" s="1785"/>
      <c r="PV82" s="1786"/>
      <c r="PW82" s="1786"/>
      <c r="PX82" s="1787"/>
      <c r="PY82" s="1784"/>
      <c r="PZ82" s="1784"/>
      <c r="QA82" s="1784"/>
      <c r="QB82" s="1785"/>
      <c r="QC82" s="1785"/>
      <c r="QD82" s="1786"/>
      <c r="QE82" s="1786"/>
      <c r="QF82" s="1787"/>
      <c r="QG82" s="1784"/>
      <c r="QH82" s="1784"/>
      <c r="QI82" s="1784"/>
      <c r="QJ82" s="1785"/>
      <c r="QK82" s="1785"/>
      <c r="QL82" s="1786"/>
      <c r="QM82" s="1786"/>
      <c r="QN82" s="1787"/>
      <c r="QO82" s="1784"/>
      <c r="QP82" s="1784"/>
      <c r="QQ82" s="1784"/>
      <c r="QR82" s="1785"/>
      <c r="QS82" s="1785"/>
      <c r="QT82" s="1786"/>
      <c r="QU82" s="1786"/>
      <c r="QV82" s="1787"/>
      <c r="QW82" s="1784"/>
      <c r="QX82" s="1784"/>
      <c r="QY82" s="1784"/>
      <c r="QZ82" s="1785"/>
      <c r="RA82" s="1785"/>
      <c r="RB82" s="1786"/>
      <c r="RC82" s="1786"/>
      <c r="RD82" s="1787"/>
      <c r="RE82" s="1784"/>
      <c r="RF82" s="1784"/>
      <c r="RG82" s="1784"/>
      <c r="RH82" s="1785"/>
      <c r="RI82" s="1785"/>
      <c r="RJ82" s="1786"/>
      <c r="RK82" s="1786"/>
      <c r="RL82" s="1787"/>
      <c r="RM82" s="1784"/>
      <c r="RN82" s="1784"/>
      <c r="RO82" s="1784"/>
      <c r="RP82" s="1785"/>
      <c r="RQ82" s="1785"/>
      <c r="RR82" s="1786"/>
      <c r="RS82" s="1786"/>
      <c r="RT82" s="1787"/>
      <c r="RU82" s="1784"/>
      <c r="RV82" s="1784"/>
      <c r="RW82" s="1784"/>
      <c r="RX82" s="1785"/>
      <c r="RY82" s="1785"/>
      <c r="RZ82" s="1786"/>
      <c r="SA82" s="1786"/>
      <c r="SB82" s="1787"/>
      <c r="SC82" s="1784"/>
      <c r="SD82" s="1784"/>
      <c r="SE82" s="1784"/>
      <c r="SF82" s="1785"/>
      <c r="SG82" s="1785"/>
      <c r="SH82" s="1786"/>
      <c r="SI82" s="1786"/>
      <c r="SJ82" s="1787"/>
      <c r="SK82" s="1784"/>
      <c r="SL82" s="1784"/>
      <c r="SM82" s="1784"/>
      <c r="SN82" s="1785"/>
      <c r="SO82" s="1785"/>
      <c r="SP82" s="1786"/>
      <c r="SQ82" s="1786"/>
      <c r="SR82" s="1787"/>
      <c r="SS82" s="1784"/>
      <c r="ST82" s="1784"/>
      <c r="SU82" s="1784"/>
      <c r="SV82" s="1785"/>
      <c r="SW82" s="1785"/>
      <c r="SX82" s="1786"/>
      <c r="SY82" s="1786"/>
      <c r="SZ82" s="1787"/>
      <c r="TA82" s="1784"/>
      <c r="TB82" s="1784"/>
      <c r="TC82" s="1784"/>
      <c r="TD82" s="1785"/>
      <c r="TE82" s="1785"/>
      <c r="TF82" s="1786"/>
      <c r="TG82" s="1786"/>
      <c r="TH82" s="1787"/>
      <c r="TI82" s="1784"/>
      <c r="TJ82" s="1784"/>
      <c r="TK82" s="1784"/>
      <c r="TL82" s="1785"/>
      <c r="TM82" s="1785"/>
      <c r="TN82" s="1786"/>
      <c r="TO82" s="1786"/>
      <c r="TP82" s="1787"/>
      <c r="TQ82" s="1784"/>
      <c r="TR82" s="1784"/>
      <c r="TS82" s="1784"/>
      <c r="TT82" s="1785"/>
      <c r="TU82" s="1785"/>
      <c r="TV82" s="1786"/>
      <c r="TW82" s="1786"/>
      <c r="TX82" s="1787"/>
      <c r="TY82" s="1784"/>
      <c r="TZ82" s="1784"/>
      <c r="UA82" s="1784"/>
      <c r="UB82" s="1785"/>
      <c r="UC82" s="1785"/>
      <c r="UD82" s="1786"/>
      <c r="UE82" s="1786"/>
      <c r="UF82" s="1787"/>
      <c r="UG82" s="1784"/>
      <c r="UH82" s="1784"/>
      <c r="UI82" s="1784"/>
      <c r="UJ82" s="1785"/>
      <c r="UK82" s="1785"/>
      <c r="UL82" s="1786"/>
      <c r="UM82" s="1786"/>
      <c r="UN82" s="1787"/>
      <c r="UO82" s="1784"/>
      <c r="UP82" s="1784"/>
      <c r="UQ82" s="1784"/>
      <c r="UR82" s="1785"/>
      <c r="US82" s="1785"/>
      <c r="UT82" s="1786"/>
      <c r="UU82" s="1786"/>
      <c r="UV82" s="1787"/>
      <c r="UW82" s="1784"/>
      <c r="UX82" s="1784"/>
      <c r="UY82" s="1784"/>
      <c r="UZ82" s="1785"/>
      <c r="VA82" s="1785"/>
      <c r="VB82" s="1786"/>
      <c r="VC82" s="1786"/>
      <c r="VD82" s="1787"/>
      <c r="VE82" s="1784"/>
      <c r="VF82" s="1784"/>
      <c r="VG82" s="1784"/>
      <c r="VH82" s="1785"/>
      <c r="VI82" s="1785"/>
      <c r="VJ82" s="1786"/>
      <c r="VK82" s="1786"/>
      <c r="VL82" s="1787"/>
      <c r="VM82" s="1784"/>
      <c r="VN82" s="1784"/>
      <c r="VO82" s="1784"/>
      <c r="VP82" s="1785"/>
      <c r="VQ82" s="1785"/>
      <c r="VR82" s="1786"/>
      <c r="VS82" s="1786"/>
      <c r="VT82" s="1787"/>
      <c r="VU82" s="1784"/>
      <c r="VV82" s="1784"/>
      <c r="VW82" s="1784"/>
      <c r="VX82" s="1785"/>
      <c r="VY82" s="1785"/>
      <c r="VZ82" s="1786"/>
      <c r="WA82" s="1786"/>
      <c r="WB82" s="1787"/>
      <c r="WC82" s="1784"/>
      <c r="WD82" s="1784"/>
      <c r="WE82" s="1784"/>
      <c r="WF82" s="1785"/>
      <c r="WG82" s="1785"/>
      <c r="WH82" s="1786"/>
      <c r="WI82" s="1786"/>
      <c r="WJ82" s="1787"/>
      <c r="WK82" s="1784"/>
      <c r="WL82" s="1784"/>
      <c r="WM82" s="1784"/>
      <c r="WN82" s="1785"/>
      <c r="WO82" s="1785"/>
      <c r="WP82" s="1786"/>
      <c r="WQ82" s="1786"/>
      <c r="WR82" s="1787"/>
      <c r="WS82" s="1784"/>
      <c r="WT82" s="1784"/>
      <c r="WU82" s="1784"/>
      <c r="WV82" s="1785"/>
      <c r="WW82" s="1785"/>
      <c r="WX82" s="1786"/>
      <c r="WY82" s="1786"/>
      <c r="WZ82" s="1787"/>
      <c r="XA82" s="1784"/>
      <c r="XB82" s="1784"/>
      <c r="XC82" s="1784"/>
      <c r="XD82" s="1785"/>
      <c r="XE82" s="1785"/>
      <c r="XF82" s="1786"/>
      <c r="XG82" s="1786"/>
      <c r="XH82" s="1787"/>
      <c r="XI82" s="1784"/>
      <c r="XJ82" s="1784"/>
      <c r="XK82" s="1784"/>
      <c r="XL82" s="1785"/>
      <c r="XM82" s="1785"/>
      <c r="XN82" s="1786"/>
      <c r="XO82" s="1786"/>
      <c r="XP82" s="1787"/>
      <c r="XQ82" s="1784"/>
      <c r="XR82" s="1784"/>
      <c r="XS82" s="1784"/>
      <c r="XT82" s="1785"/>
      <c r="XU82" s="1785"/>
      <c r="XV82" s="1786"/>
      <c r="XW82" s="1786"/>
      <c r="XX82" s="1787"/>
      <c r="XY82" s="1784"/>
      <c r="XZ82" s="1784"/>
      <c r="YA82" s="1784"/>
      <c r="YB82" s="1785"/>
      <c r="YC82" s="1785"/>
      <c r="YD82" s="1786"/>
      <c r="YE82" s="1786"/>
      <c r="YF82" s="1787"/>
      <c r="YG82" s="1784"/>
      <c r="YH82" s="1784"/>
      <c r="YI82" s="1784"/>
      <c r="YJ82" s="1785"/>
      <c r="YK82" s="1785"/>
      <c r="YL82" s="1786"/>
      <c r="YM82" s="1786"/>
      <c r="YN82" s="1787"/>
      <c r="YO82" s="1784"/>
      <c r="YP82" s="1784"/>
      <c r="YQ82" s="1784"/>
      <c r="YR82" s="1785"/>
      <c r="YS82" s="1785"/>
      <c r="YT82" s="1786"/>
      <c r="YU82" s="1786"/>
      <c r="YV82" s="1787"/>
      <c r="YW82" s="1784"/>
      <c r="YX82" s="1784"/>
      <c r="YY82" s="1784"/>
      <c r="YZ82" s="1785"/>
      <c r="ZA82" s="1785"/>
      <c r="ZB82" s="1786"/>
      <c r="ZC82" s="1786"/>
      <c r="ZD82" s="1787"/>
      <c r="ZE82" s="1784"/>
      <c r="ZF82" s="1784"/>
      <c r="ZG82" s="1784"/>
      <c r="ZH82" s="1785"/>
      <c r="ZI82" s="1785"/>
      <c r="ZJ82" s="1786"/>
      <c r="ZK82" s="1786"/>
      <c r="ZL82" s="1787"/>
      <c r="ZM82" s="1784"/>
      <c r="ZN82" s="1784"/>
      <c r="ZO82" s="1784"/>
      <c r="ZP82" s="1785"/>
      <c r="ZQ82" s="1785"/>
      <c r="ZR82" s="1786"/>
      <c r="ZS82" s="1786"/>
      <c r="ZT82" s="1787"/>
      <c r="ZU82" s="1784"/>
      <c r="ZV82" s="1784"/>
      <c r="ZW82" s="1784"/>
      <c r="ZX82" s="1785"/>
      <c r="ZY82" s="1785"/>
      <c r="ZZ82" s="1786"/>
      <c r="AAA82" s="1786"/>
      <c r="AAB82" s="1787"/>
      <c r="AAC82" s="1784"/>
      <c r="AAD82" s="1784"/>
      <c r="AAE82" s="1784"/>
      <c r="AAF82" s="1785"/>
      <c r="AAG82" s="1785"/>
      <c r="AAH82" s="1786"/>
      <c r="AAI82" s="1786"/>
      <c r="AAJ82" s="1787"/>
      <c r="AAK82" s="1784"/>
      <c r="AAL82" s="1784"/>
      <c r="AAM82" s="1784"/>
      <c r="AAN82" s="1785"/>
      <c r="AAO82" s="1785"/>
      <c r="AAP82" s="1786"/>
      <c r="AAQ82" s="1786"/>
      <c r="AAR82" s="1787"/>
      <c r="AAS82" s="1784"/>
      <c r="AAT82" s="1784"/>
      <c r="AAU82" s="1784"/>
      <c r="AAV82" s="1785"/>
      <c r="AAW82" s="1785"/>
      <c r="AAX82" s="1786"/>
      <c r="AAY82" s="1786"/>
      <c r="AAZ82" s="1787"/>
      <c r="ABA82" s="1784"/>
      <c r="ABB82" s="1784"/>
      <c r="ABC82" s="1784"/>
      <c r="ABD82" s="1785"/>
      <c r="ABE82" s="1785"/>
      <c r="ABF82" s="1786"/>
      <c r="ABG82" s="1786"/>
      <c r="ABH82" s="1787"/>
      <c r="ABI82" s="1784"/>
      <c r="ABJ82" s="1784"/>
      <c r="ABK82" s="1784"/>
      <c r="ABL82" s="1785"/>
      <c r="ABM82" s="1785"/>
      <c r="ABN82" s="1786"/>
      <c r="ABO82" s="1786"/>
      <c r="ABP82" s="1787"/>
      <c r="ABQ82" s="1784"/>
      <c r="ABR82" s="1784"/>
      <c r="ABS82" s="1784"/>
      <c r="ABT82" s="1785"/>
      <c r="ABU82" s="1785"/>
      <c r="ABV82" s="1786"/>
      <c r="ABW82" s="1786"/>
      <c r="ABX82" s="1787"/>
      <c r="ABY82" s="1784"/>
      <c r="ABZ82" s="1784"/>
      <c r="ACA82" s="1784"/>
      <c r="ACB82" s="1785"/>
      <c r="ACC82" s="1785"/>
      <c r="ACD82" s="1786"/>
      <c r="ACE82" s="1786"/>
      <c r="ACF82" s="1787"/>
      <c r="ACG82" s="1784"/>
      <c r="ACH82" s="1784"/>
      <c r="ACI82" s="1784"/>
      <c r="ACJ82" s="1785"/>
      <c r="ACK82" s="1785"/>
      <c r="ACL82" s="1786"/>
      <c r="ACM82" s="1786"/>
      <c r="ACN82" s="1787"/>
      <c r="ACO82" s="1784"/>
      <c r="ACP82" s="1784"/>
      <c r="ACQ82" s="1784"/>
      <c r="ACR82" s="1785"/>
      <c r="ACS82" s="1785"/>
      <c r="ACT82" s="1786"/>
      <c r="ACU82" s="1786"/>
      <c r="ACV82" s="1787"/>
      <c r="ACW82" s="1784"/>
      <c r="ACX82" s="1784"/>
      <c r="ACY82" s="1784"/>
      <c r="ACZ82" s="1785"/>
      <c r="ADA82" s="1785"/>
      <c r="ADB82" s="1786"/>
      <c r="ADC82" s="1786"/>
      <c r="ADD82" s="1787"/>
      <c r="ADE82" s="1784"/>
      <c r="ADF82" s="1784"/>
      <c r="ADG82" s="1784"/>
      <c r="ADH82" s="1785"/>
      <c r="ADI82" s="1785"/>
      <c r="ADJ82" s="1786"/>
      <c r="ADK82" s="1786"/>
      <c r="ADL82" s="1787"/>
      <c r="ADM82" s="1784"/>
      <c r="ADN82" s="1784"/>
      <c r="ADO82" s="1784"/>
      <c r="ADP82" s="1785"/>
      <c r="ADQ82" s="1785"/>
      <c r="ADR82" s="1786"/>
      <c r="ADS82" s="1786"/>
      <c r="ADT82" s="1787"/>
      <c r="ADU82" s="1784"/>
      <c r="ADV82" s="1784"/>
      <c r="ADW82" s="1784"/>
      <c r="ADX82" s="1785"/>
      <c r="ADY82" s="1785"/>
      <c r="ADZ82" s="1786"/>
      <c r="AEA82" s="1786"/>
      <c r="AEB82" s="1787"/>
      <c r="AEC82" s="1784"/>
      <c r="AED82" s="1784"/>
      <c r="AEE82" s="1784"/>
      <c r="AEF82" s="1785"/>
      <c r="AEG82" s="1785"/>
      <c r="AEH82" s="1786"/>
      <c r="AEI82" s="1786"/>
      <c r="AEJ82" s="1787"/>
      <c r="AEK82" s="1784"/>
      <c r="AEL82" s="1784"/>
      <c r="AEM82" s="1784"/>
      <c r="AEN82" s="1785"/>
      <c r="AEO82" s="1785"/>
      <c r="AEP82" s="1786"/>
      <c r="AEQ82" s="1786"/>
      <c r="AER82" s="1787"/>
      <c r="AES82" s="1784"/>
      <c r="AET82" s="1784"/>
      <c r="AEU82" s="1784"/>
      <c r="AEV82" s="1785"/>
      <c r="AEW82" s="1785"/>
      <c r="AEX82" s="1786"/>
      <c r="AEY82" s="1786"/>
      <c r="AEZ82" s="1787"/>
      <c r="AFA82" s="1784"/>
      <c r="AFB82" s="1784"/>
      <c r="AFC82" s="1784"/>
      <c r="AFD82" s="1785"/>
      <c r="AFE82" s="1785"/>
      <c r="AFF82" s="1786"/>
      <c r="AFG82" s="1786"/>
      <c r="AFH82" s="1787"/>
      <c r="AFI82" s="1784"/>
      <c r="AFJ82" s="1784"/>
      <c r="AFK82" s="1784"/>
      <c r="AFL82" s="1785"/>
      <c r="AFM82" s="1785"/>
      <c r="AFN82" s="1786"/>
      <c r="AFO82" s="1786"/>
      <c r="AFP82" s="1787"/>
      <c r="AFQ82" s="1784"/>
      <c r="AFR82" s="1784"/>
      <c r="AFS82" s="1784"/>
      <c r="AFT82" s="1785"/>
      <c r="AFU82" s="1785"/>
      <c r="AFV82" s="1786"/>
      <c r="AFW82" s="1786"/>
      <c r="AFX82" s="1787"/>
      <c r="AFY82" s="1784"/>
      <c r="AFZ82" s="1784"/>
      <c r="AGA82" s="1784"/>
      <c r="AGB82" s="1785"/>
      <c r="AGC82" s="1785"/>
      <c r="AGD82" s="1786"/>
      <c r="AGE82" s="1786"/>
      <c r="AGF82" s="1787"/>
      <c r="AGG82" s="1784"/>
      <c r="AGH82" s="1784"/>
      <c r="AGI82" s="1784"/>
      <c r="AGJ82" s="1785"/>
      <c r="AGK82" s="1785"/>
      <c r="AGL82" s="1786"/>
      <c r="AGM82" s="1786"/>
      <c r="AGN82" s="1787"/>
      <c r="AGO82" s="1784"/>
      <c r="AGP82" s="1784"/>
      <c r="AGQ82" s="1784"/>
      <c r="AGR82" s="1785"/>
      <c r="AGS82" s="1785"/>
      <c r="AGT82" s="1786"/>
      <c r="AGU82" s="1786"/>
      <c r="AGV82" s="1787"/>
      <c r="AGW82" s="1784"/>
      <c r="AGX82" s="1784"/>
      <c r="AGY82" s="1784"/>
      <c r="AGZ82" s="1785"/>
      <c r="AHA82" s="1785"/>
      <c r="AHB82" s="1786"/>
      <c r="AHC82" s="1786"/>
      <c r="AHD82" s="1787"/>
      <c r="AHE82" s="1784"/>
      <c r="AHF82" s="1784"/>
      <c r="AHG82" s="1784"/>
      <c r="AHH82" s="1785"/>
      <c r="AHI82" s="1785"/>
      <c r="AHJ82" s="1786"/>
      <c r="AHK82" s="1786"/>
      <c r="AHL82" s="1787"/>
      <c r="AHM82" s="1784"/>
      <c r="AHN82" s="1784"/>
      <c r="AHO82" s="1784"/>
      <c r="AHP82" s="1785"/>
      <c r="AHQ82" s="1785"/>
      <c r="AHR82" s="1786"/>
      <c r="AHS82" s="1786"/>
      <c r="AHT82" s="1787"/>
      <c r="AHU82" s="1784"/>
      <c r="AHV82" s="1784"/>
      <c r="AHW82" s="1784"/>
      <c r="AHX82" s="1785"/>
      <c r="AHY82" s="1785"/>
      <c r="AHZ82" s="1786"/>
      <c r="AIA82" s="1786"/>
      <c r="AIB82" s="1787"/>
      <c r="AIC82" s="1784"/>
      <c r="AID82" s="1784"/>
      <c r="AIE82" s="1784"/>
      <c r="AIF82" s="1785"/>
      <c r="AIG82" s="1785"/>
      <c r="AIH82" s="1786"/>
      <c r="AII82" s="1786"/>
      <c r="AIJ82" s="1787"/>
      <c r="AIK82" s="1784"/>
      <c r="AIL82" s="1784"/>
      <c r="AIM82" s="1784"/>
      <c r="AIN82" s="1785"/>
      <c r="AIO82" s="1785"/>
      <c r="AIP82" s="1786"/>
      <c r="AIQ82" s="1786"/>
      <c r="AIR82" s="1787"/>
      <c r="AIS82" s="1784"/>
      <c r="AIT82" s="1784"/>
      <c r="AIU82" s="1784"/>
      <c r="AIV82" s="1785"/>
      <c r="AIW82" s="1785"/>
      <c r="AIX82" s="1786"/>
      <c r="AIY82" s="1786"/>
      <c r="AIZ82" s="1787"/>
      <c r="AJA82" s="1784"/>
      <c r="AJB82" s="1784"/>
      <c r="AJC82" s="1784"/>
      <c r="AJD82" s="1785"/>
      <c r="AJE82" s="1785"/>
      <c r="AJF82" s="1786"/>
      <c r="AJG82" s="1786"/>
      <c r="AJH82" s="1787"/>
      <c r="AJI82" s="1784"/>
      <c r="AJJ82" s="1784"/>
      <c r="AJK82" s="1784"/>
      <c r="AJL82" s="1785"/>
      <c r="AJM82" s="1785"/>
      <c r="AJN82" s="1786"/>
      <c r="AJO82" s="1786"/>
      <c r="AJP82" s="1787"/>
      <c r="AJQ82" s="1784"/>
      <c r="AJR82" s="1784"/>
      <c r="AJS82" s="1784"/>
      <c r="AJT82" s="1785"/>
      <c r="AJU82" s="1785"/>
      <c r="AJV82" s="1786"/>
      <c r="AJW82" s="1786"/>
      <c r="AJX82" s="1787"/>
      <c r="AJY82" s="1784"/>
      <c r="AJZ82" s="1784"/>
      <c r="AKA82" s="1784"/>
      <c r="AKB82" s="1785"/>
      <c r="AKC82" s="1785"/>
      <c r="AKD82" s="1786"/>
      <c r="AKE82" s="1786"/>
      <c r="AKF82" s="1787"/>
      <c r="AKG82" s="1784"/>
      <c r="AKH82" s="1784"/>
      <c r="AKI82" s="1784"/>
      <c r="AKJ82" s="1785"/>
      <c r="AKK82" s="1785"/>
      <c r="AKL82" s="1786"/>
      <c r="AKM82" s="1786"/>
      <c r="AKN82" s="1787"/>
      <c r="AKO82" s="1784"/>
      <c r="AKP82" s="1784"/>
      <c r="AKQ82" s="1784"/>
      <c r="AKR82" s="1785"/>
      <c r="AKS82" s="1785"/>
      <c r="AKT82" s="1786"/>
      <c r="AKU82" s="1786"/>
      <c r="AKV82" s="1787"/>
      <c r="AKW82" s="1784"/>
      <c r="AKX82" s="1784"/>
      <c r="AKY82" s="1784"/>
      <c r="AKZ82" s="1785"/>
      <c r="ALA82" s="1785"/>
      <c r="ALB82" s="1786"/>
      <c r="ALC82" s="1786"/>
      <c r="ALD82" s="1787"/>
      <c r="ALE82" s="1784"/>
      <c r="ALF82" s="1784"/>
      <c r="ALG82" s="1784"/>
      <c r="ALH82" s="1785"/>
      <c r="ALI82" s="1785"/>
      <c r="ALJ82" s="1786"/>
      <c r="ALK82" s="1786"/>
      <c r="ALL82" s="1787"/>
      <c r="ALM82" s="1784"/>
      <c r="ALN82" s="1784"/>
      <c r="ALO82" s="1784"/>
      <c r="ALP82" s="1785"/>
      <c r="ALQ82" s="1785"/>
      <c r="ALR82" s="1786"/>
      <c r="ALS82" s="1786"/>
      <c r="ALT82" s="1787"/>
      <c r="ALU82" s="1784"/>
      <c r="ALV82" s="1784"/>
      <c r="ALW82" s="1784"/>
      <c r="ALX82" s="1785"/>
      <c r="ALY82" s="1785"/>
      <c r="ALZ82" s="1786"/>
      <c r="AMA82" s="1786"/>
      <c r="AMB82" s="1787"/>
      <c r="AMC82" s="1784"/>
      <c r="AMD82" s="1784"/>
      <c r="AME82" s="1784"/>
      <c r="AMF82" s="1785"/>
      <c r="AMG82" s="1785"/>
      <c r="AMH82" s="1786"/>
      <c r="AMI82" s="1786"/>
      <c r="AMJ82" s="1787"/>
      <c r="AMK82" s="1784"/>
      <c r="AML82" s="1784"/>
      <c r="AMM82" s="1784"/>
      <c r="AMN82" s="1785"/>
      <c r="AMO82" s="1785"/>
      <c r="AMP82" s="1786"/>
      <c r="AMQ82" s="1786"/>
      <c r="AMR82" s="1787"/>
      <c r="AMS82" s="1784"/>
      <c r="AMT82" s="1784"/>
      <c r="AMU82" s="1784"/>
      <c r="AMV82" s="1785"/>
      <c r="AMW82" s="1785"/>
      <c r="AMX82" s="1786"/>
      <c r="AMY82" s="1786"/>
      <c r="AMZ82" s="1787"/>
      <c r="ANA82" s="1784"/>
      <c r="ANB82" s="1784"/>
      <c r="ANC82" s="1784"/>
      <c r="AND82" s="1785"/>
      <c r="ANE82" s="1785"/>
      <c r="ANF82" s="1786"/>
      <c r="ANG82" s="1786"/>
      <c r="ANH82" s="1787"/>
      <c r="ANI82" s="1784"/>
      <c r="ANJ82" s="1784"/>
      <c r="ANK82" s="1784"/>
      <c r="ANL82" s="1785"/>
      <c r="ANM82" s="1785"/>
      <c r="ANN82" s="1786"/>
      <c r="ANO82" s="1786"/>
      <c r="ANP82" s="1787"/>
      <c r="ANQ82" s="1784"/>
      <c r="ANR82" s="1784"/>
      <c r="ANS82" s="1784"/>
      <c r="ANT82" s="1785"/>
      <c r="ANU82" s="1785"/>
      <c r="ANV82" s="1786"/>
      <c r="ANW82" s="1786"/>
      <c r="ANX82" s="1787"/>
      <c r="ANY82" s="1784"/>
      <c r="ANZ82" s="1784"/>
      <c r="AOA82" s="1784"/>
      <c r="AOB82" s="1785"/>
      <c r="AOC82" s="1785"/>
      <c r="AOD82" s="1786"/>
      <c r="AOE82" s="1786"/>
      <c r="AOF82" s="1787"/>
      <c r="AOG82" s="1784"/>
      <c r="AOH82" s="1784"/>
      <c r="AOI82" s="1784"/>
      <c r="AOJ82" s="1785"/>
      <c r="AOK82" s="1785"/>
      <c r="AOL82" s="1786"/>
      <c r="AOM82" s="1786"/>
      <c r="AON82" s="1787"/>
      <c r="AOO82" s="1784"/>
      <c r="AOP82" s="1784"/>
      <c r="AOQ82" s="1784"/>
      <c r="AOR82" s="1785"/>
      <c r="AOS82" s="1785"/>
      <c r="AOT82" s="1786"/>
      <c r="AOU82" s="1786"/>
      <c r="AOV82" s="1787"/>
      <c r="AOW82" s="1784"/>
      <c r="AOX82" s="1784"/>
      <c r="AOY82" s="1784"/>
      <c r="AOZ82" s="1785"/>
      <c r="APA82" s="1785"/>
      <c r="APB82" s="1786"/>
      <c r="APC82" s="1786"/>
      <c r="APD82" s="1787"/>
      <c r="APE82" s="1784"/>
      <c r="APF82" s="1784"/>
      <c r="APG82" s="1784"/>
      <c r="APH82" s="1785"/>
      <c r="API82" s="1785"/>
      <c r="APJ82" s="1786"/>
      <c r="APK82" s="1786"/>
      <c r="APL82" s="1787"/>
      <c r="APM82" s="1784"/>
      <c r="APN82" s="1784"/>
      <c r="APO82" s="1784"/>
      <c r="APP82" s="1785"/>
      <c r="APQ82" s="1785"/>
      <c r="APR82" s="1786"/>
      <c r="APS82" s="1786"/>
      <c r="APT82" s="1787"/>
      <c r="APU82" s="1784"/>
      <c r="APV82" s="1784"/>
      <c r="APW82" s="1784"/>
      <c r="APX82" s="1785"/>
      <c r="APY82" s="1785"/>
      <c r="APZ82" s="1786"/>
      <c r="AQA82" s="1786"/>
      <c r="AQB82" s="1787"/>
      <c r="AQC82" s="1784"/>
      <c r="AQD82" s="1784"/>
      <c r="AQE82" s="1784"/>
      <c r="AQF82" s="1785"/>
      <c r="AQG82" s="1785"/>
      <c r="AQH82" s="1786"/>
      <c r="AQI82" s="1786"/>
      <c r="AQJ82" s="1787"/>
      <c r="AQK82" s="1784"/>
      <c r="AQL82" s="1784"/>
      <c r="AQM82" s="1784"/>
      <c r="AQN82" s="1785"/>
      <c r="AQO82" s="1785"/>
      <c r="AQP82" s="1786"/>
      <c r="AQQ82" s="1786"/>
      <c r="AQR82" s="1787"/>
      <c r="AQS82" s="1784"/>
      <c r="AQT82" s="1784"/>
      <c r="AQU82" s="1784"/>
      <c r="AQV82" s="1785"/>
      <c r="AQW82" s="1785"/>
      <c r="AQX82" s="1786"/>
      <c r="AQY82" s="1786"/>
      <c r="AQZ82" s="1787"/>
      <c r="ARA82" s="1784"/>
      <c r="ARB82" s="1784"/>
      <c r="ARC82" s="1784"/>
      <c r="ARD82" s="1785"/>
      <c r="ARE82" s="1785"/>
      <c r="ARF82" s="1786"/>
      <c r="ARG82" s="1786"/>
      <c r="ARH82" s="1787"/>
      <c r="ARI82" s="1784"/>
      <c r="ARJ82" s="1784"/>
      <c r="ARK82" s="1784"/>
      <c r="ARL82" s="1785"/>
      <c r="ARM82" s="1785"/>
      <c r="ARN82" s="1786"/>
      <c r="ARO82" s="1786"/>
      <c r="ARP82" s="1787"/>
      <c r="ARQ82" s="1784"/>
      <c r="ARR82" s="1784"/>
      <c r="ARS82" s="1784"/>
      <c r="ART82" s="1785"/>
      <c r="ARU82" s="1785"/>
      <c r="ARV82" s="1786"/>
      <c r="ARW82" s="1786"/>
      <c r="ARX82" s="1787"/>
      <c r="ARY82" s="1784"/>
      <c r="ARZ82" s="1784"/>
      <c r="ASA82" s="1784"/>
      <c r="ASB82" s="1785"/>
      <c r="ASC82" s="1785"/>
      <c r="ASD82" s="1786"/>
      <c r="ASE82" s="1786"/>
      <c r="ASF82" s="1787"/>
      <c r="ASG82" s="1784"/>
      <c r="ASH82" s="1784"/>
      <c r="ASI82" s="1784"/>
      <c r="ASJ82" s="1785"/>
      <c r="ASK82" s="1785"/>
      <c r="ASL82" s="1786"/>
      <c r="ASM82" s="1786"/>
      <c r="ASN82" s="1787"/>
      <c r="ASO82" s="1784"/>
      <c r="ASP82" s="1784"/>
      <c r="ASQ82" s="1784"/>
      <c r="ASR82" s="1785"/>
      <c r="ASS82" s="1785"/>
      <c r="AST82" s="1786"/>
      <c r="ASU82" s="1786"/>
      <c r="ASV82" s="1787"/>
      <c r="ASW82" s="1784"/>
      <c r="ASX82" s="1784"/>
      <c r="ASY82" s="1784"/>
      <c r="ASZ82" s="1785"/>
      <c r="ATA82" s="1785"/>
      <c r="ATB82" s="1786"/>
      <c r="ATC82" s="1786"/>
      <c r="ATD82" s="1787"/>
      <c r="ATE82" s="1784"/>
      <c r="ATF82" s="1784"/>
      <c r="ATG82" s="1784"/>
      <c r="ATH82" s="1785"/>
      <c r="ATI82" s="1785"/>
      <c r="ATJ82" s="1786"/>
      <c r="ATK82" s="1786"/>
      <c r="ATL82" s="1787"/>
      <c r="ATM82" s="1784"/>
      <c r="ATN82" s="1784"/>
      <c r="ATO82" s="1784"/>
      <c r="ATP82" s="1785"/>
      <c r="ATQ82" s="1785"/>
      <c r="ATR82" s="1786"/>
      <c r="ATS82" s="1786"/>
      <c r="ATT82" s="1787"/>
      <c r="ATU82" s="1784"/>
      <c r="ATV82" s="1784"/>
      <c r="ATW82" s="1784"/>
      <c r="ATX82" s="1785"/>
      <c r="ATY82" s="1785"/>
      <c r="ATZ82" s="1786"/>
      <c r="AUA82" s="1786"/>
      <c r="AUB82" s="1787"/>
      <c r="AUC82" s="1784"/>
      <c r="AUD82" s="1784"/>
      <c r="AUE82" s="1784"/>
      <c r="AUF82" s="1785"/>
      <c r="AUG82" s="1785"/>
      <c r="AUH82" s="1786"/>
      <c r="AUI82" s="1786"/>
      <c r="AUJ82" s="1787"/>
      <c r="AUK82" s="1784"/>
      <c r="AUL82" s="1784"/>
      <c r="AUM82" s="1784"/>
      <c r="AUN82" s="1785"/>
      <c r="AUO82" s="1785"/>
      <c r="AUP82" s="1786"/>
      <c r="AUQ82" s="1786"/>
      <c r="AUR82" s="1787"/>
      <c r="AUS82" s="1784"/>
      <c r="AUT82" s="1784"/>
      <c r="AUU82" s="1784"/>
      <c r="AUV82" s="1785"/>
      <c r="AUW82" s="1785"/>
      <c r="AUX82" s="1786"/>
      <c r="AUY82" s="1786"/>
      <c r="AUZ82" s="1787"/>
      <c r="AVA82" s="1784"/>
      <c r="AVB82" s="1784"/>
      <c r="AVC82" s="1784"/>
      <c r="AVD82" s="1785"/>
      <c r="AVE82" s="1785"/>
      <c r="AVF82" s="1786"/>
      <c r="AVG82" s="1786"/>
      <c r="AVH82" s="1787"/>
      <c r="AVI82" s="1784"/>
      <c r="AVJ82" s="1784"/>
      <c r="AVK82" s="1784"/>
      <c r="AVL82" s="1785"/>
      <c r="AVM82" s="1785"/>
      <c r="AVN82" s="1786"/>
      <c r="AVO82" s="1786"/>
      <c r="AVP82" s="1787"/>
      <c r="AVQ82" s="1784"/>
      <c r="AVR82" s="1784"/>
      <c r="AVS82" s="1784"/>
      <c r="AVT82" s="1785"/>
      <c r="AVU82" s="1785"/>
      <c r="AVV82" s="1786"/>
      <c r="AVW82" s="1786"/>
      <c r="AVX82" s="1787"/>
      <c r="AVY82" s="1784"/>
      <c r="AVZ82" s="1784"/>
      <c r="AWA82" s="1784"/>
      <c r="AWB82" s="1785"/>
      <c r="AWC82" s="1785"/>
      <c r="AWD82" s="1786"/>
      <c r="AWE82" s="1786"/>
      <c r="AWF82" s="1787"/>
      <c r="AWG82" s="1784"/>
      <c r="AWH82" s="1784"/>
      <c r="AWI82" s="1784"/>
      <c r="AWJ82" s="1785"/>
      <c r="AWK82" s="1785"/>
      <c r="AWL82" s="1786"/>
      <c r="AWM82" s="1786"/>
      <c r="AWN82" s="1787"/>
      <c r="AWO82" s="1784"/>
      <c r="AWP82" s="1784"/>
      <c r="AWQ82" s="1784"/>
      <c r="AWR82" s="1785"/>
      <c r="AWS82" s="1785"/>
      <c r="AWT82" s="1786"/>
      <c r="AWU82" s="1786"/>
      <c r="AWV82" s="1787"/>
      <c r="AWW82" s="1784"/>
      <c r="AWX82" s="1784"/>
      <c r="AWY82" s="1784"/>
      <c r="AWZ82" s="1785"/>
      <c r="AXA82" s="1785"/>
      <c r="AXB82" s="1786"/>
      <c r="AXC82" s="1786"/>
      <c r="AXD82" s="1787"/>
      <c r="AXE82" s="1784"/>
      <c r="AXF82" s="1784"/>
      <c r="AXG82" s="1784"/>
      <c r="AXH82" s="1785"/>
      <c r="AXI82" s="1785"/>
      <c r="AXJ82" s="1786"/>
      <c r="AXK82" s="1786"/>
      <c r="AXL82" s="1787"/>
      <c r="AXM82" s="1784"/>
      <c r="AXN82" s="1784"/>
      <c r="AXO82" s="1784"/>
      <c r="AXP82" s="1785"/>
      <c r="AXQ82" s="1785"/>
      <c r="AXR82" s="1786"/>
      <c r="AXS82" s="1786"/>
      <c r="AXT82" s="1787"/>
      <c r="AXU82" s="1784"/>
      <c r="AXV82" s="1784"/>
      <c r="AXW82" s="1784"/>
      <c r="AXX82" s="1785"/>
      <c r="AXY82" s="1785"/>
      <c r="AXZ82" s="1786"/>
      <c r="AYA82" s="1786"/>
      <c r="AYB82" s="1787"/>
      <c r="AYC82" s="1784"/>
      <c r="AYD82" s="1784"/>
      <c r="AYE82" s="1784"/>
      <c r="AYF82" s="1785"/>
      <c r="AYG82" s="1785"/>
      <c r="AYH82" s="1786"/>
      <c r="AYI82" s="1786"/>
      <c r="AYJ82" s="1787"/>
      <c r="AYK82" s="1784"/>
      <c r="AYL82" s="1784"/>
      <c r="AYM82" s="1784"/>
      <c r="AYN82" s="1785"/>
      <c r="AYO82" s="1785"/>
      <c r="AYP82" s="1786"/>
      <c r="AYQ82" s="1786"/>
      <c r="AYR82" s="1787"/>
      <c r="AYS82" s="1784"/>
      <c r="AYT82" s="1784"/>
      <c r="AYU82" s="1784"/>
      <c r="AYV82" s="1785"/>
      <c r="AYW82" s="1785"/>
      <c r="AYX82" s="1786"/>
      <c r="AYY82" s="1786"/>
      <c r="AYZ82" s="1787"/>
      <c r="AZA82" s="1784"/>
      <c r="AZB82" s="1784"/>
      <c r="AZC82" s="1784"/>
      <c r="AZD82" s="1785"/>
      <c r="AZE82" s="1785"/>
      <c r="AZF82" s="1786"/>
      <c r="AZG82" s="1786"/>
      <c r="AZH82" s="1787"/>
      <c r="AZI82" s="1784"/>
      <c r="AZJ82" s="1784"/>
      <c r="AZK82" s="1784"/>
      <c r="AZL82" s="1785"/>
      <c r="AZM82" s="1785"/>
      <c r="AZN82" s="1786"/>
      <c r="AZO82" s="1786"/>
      <c r="AZP82" s="1787"/>
      <c r="AZQ82" s="1784"/>
      <c r="AZR82" s="1784"/>
      <c r="AZS82" s="1784"/>
      <c r="AZT82" s="1785"/>
      <c r="AZU82" s="1785"/>
      <c r="AZV82" s="1786"/>
      <c r="AZW82" s="1786"/>
      <c r="AZX82" s="1787"/>
      <c r="AZY82" s="1784"/>
      <c r="AZZ82" s="1784"/>
      <c r="BAA82" s="1784"/>
      <c r="BAB82" s="1785"/>
      <c r="BAC82" s="1785"/>
      <c r="BAD82" s="1786"/>
      <c r="BAE82" s="1786"/>
      <c r="BAF82" s="1787"/>
      <c r="BAG82" s="1784"/>
      <c r="BAH82" s="1784"/>
      <c r="BAI82" s="1784"/>
      <c r="BAJ82" s="1785"/>
      <c r="BAK82" s="1785"/>
      <c r="BAL82" s="1786"/>
      <c r="BAM82" s="1786"/>
      <c r="BAN82" s="1787"/>
      <c r="BAO82" s="1784"/>
      <c r="BAP82" s="1784"/>
      <c r="BAQ82" s="1784"/>
      <c r="BAR82" s="1785"/>
      <c r="BAS82" s="1785"/>
      <c r="BAT82" s="1786"/>
      <c r="BAU82" s="1786"/>
      <c r="BAV82" s="1787"/>
      <c r="BAW82" s="1784"/>
      <c r="BAX82" s="1784"/>
      <c r="BAY82" s="1784"/>
      <c r="BAZ82" s="1785"/>
      <c r="BBA82" s="1785"/>
      <c r="BBB82" s="1786"/>
      <c r="BBC82" s="1786"/>
      <c r="BBD82" s="1787"/>
      <c r="BBE82" s="1784"/>
      <c r="BBF82" s="1784"/>
      <c r="BBG82" s="1784"/>
      <c r="BBH82" s="1785"/>
      <c r="BBI82" s="1785"/>
      <c r="BBJ82" s="1786"/>
      <c r="BBK82" s="1786"/>
      <c r="BBL82" s="1787"/>
      <c r="BBM82" s="1784"/>
      <c r="BBN82" s="1784"/>
      <c r="BBO82" s="1784"/>
      <c r="BBP82" s="1785"/>
      <c r="BBQ82" s="1785"/>
      <c r="BBR82" s="1786"/>
      <c r="BBS82" s="1786"/>
      <c r="BBT82" s="1787"/>
      <c r="BBU82" s="1784"/>
      <c r="BBV82" s="1784"/>
      <c r="BBW82" s="1784"/>
      <c r="BBX82" s="1785"/>
      <c r="BBY82" s="1785"/>
      <c r="BBZ82" s="1786"/>
      <c r="BCA82" s="1786"/>
      <c r="BCB82" s="1787"/>
      <c r="BCC82" s="1784"/>
      <c r="BCD82" s="1784"/>
      <c r="BCE82" s="1784"/>
      <c r="BCF82" s="1785"/>
      <c r="BCG82" s="1785"/>
      <c r="BCH82" s="1786"/>
      <c r="BCI82" s="1786"/>
      <c r="BCJ82" s="1787"/>
      <c r="BCK82" s="1784"/>
      <c r="BCL82" s="1784"/>
      <c r="BCM82" s="1784"/>
      <c r="BCN82" s="1785"/>
      <c r="BCO82" s="1785"/>
      <c r="BCP82" s="1786"/>
      <c r="BCQ82" s="1786"/>
      <c r="BCR82" s="1787"/>
      <c r="BCS82" s="1784"/>
      <c r="BCT82" s="1784"/>
      <c r="BCU82" s="1784"/>
      <c r="BCV82" s="1785"/>
      <c r="BCW82" s="1785"/>
      <c r="BCX82" s="1786"/>
      <c r="BCY82" s="1786"/>
      <c r="BCZ82" s="1787"/>
      <c r="BDA82" s="1784"/>
      <c r="BDB82" s="1784"/>
      <c r="BDC82" s="1784"/>
      <c r="BDD82" s="1785"/>
      <c r="BDE82" s="1785"/>
      <c r="BDF82" s="1786"/>
      <c r="BDG82" s="1786"/>
      <c r="BDH82" s="1787"/>
      <c r="BDI82" s="1784"/>
      <c r="BDJ82" s="1784"/>
      <c r="BDK82" s="1784"/>
      <c r="BDL82" s="1785"/>
      <c r="BDM82" s="1785"/>
      <c r="BDN82" s="1786"/>
      <c r="BDO82" s="1786"/>
      <c r="BDP82" s="1787"/>
      <c r="BDQ82" s="1784"/>
      <c r="BDR82" s="1784"/>
      <c r="BDS82" s="1784"/>
      <c r="BDT82" s="1785"/>
      <c r="BDU82" s="1785"/>
      <c r="BDV82" s="1786"/>
      <c r="BDW82" s="1786"/>
      <c r="BDX82" s="1787"/>
      <c r="BDY82" s="1784"/>
      <c r="BDZ82" s="1784"/>
      <c r="BEA82" s="1784"/>
      <c r="BEB82" s="1785"/>
      <c r="BEC82" s="1785"/>
      <c r="BED82" s="1786"/>
      <c r="BEE82" s="1786"/>
      <c r="BEF82" s="1787"/>
      <c r="BEG82" s="1784"/>
      <c r="BEH82" s="1784"/>
      <c r="BEI82" s="1784"/>
      <c r="BEJ82" s="1785"/>
      <c r="BEK82" s="1785"/>
      <c r="BEL82" s="1786"/>
      <c r="BEM82" s="1786"/>
      <c r="BEN82" s="1787"/>
      <c r="BEO82" s="1784"/>
      <c r="BEP82" s="1784"/>
      <c r="BEQ82" s="1784"/>
      <c r="BER82" s="1785"/>
      <c r="BES82" s="1785"/>
      <c r="BET82" s="1786"/>
      <c r="BEU82" s="1786"/>
      <c r="BEV82" s="1787"/>
      <c r="BEW82" s="1784"/>
      <c r="BEX82" s="1784"/>
      <c r="BEY82" s="1784"/>
      <c r="BEZ82" s="1785"/>
      <c r="BFA82" s="1785"/>
      <c r="BFB82" s="1786"/>
      <c r="BFC82" s="1786"/>
      <c r="BFD82" s="1787"/>
      <c r="BFE82" s="1784"/>
      <c r="BFF82" s="1784"/>
      <c r="BFG82" s="1784"/>
      <c r="BFH82" s="1785"/>
      <c r="BFI82" s="1785"/>
      <c r="BFJ82" s="1786"/>
      <c r="BFK82" s="1786"/>
      <c r="BFL82" s="1787"/>
      <c r="BFM82" s="1784"/>
      <c r="BFN82" s="1784"/>
      <c r="BFO82" s="1784"/>
      <c r="BFP82" s="1785"/>
      <c r="BFQ82" s="1785"/>
      <c r="BFR82" s="1786"/>
      <c r="BFS82" s="1786"/>
      <c r="BFT82" s="1787"/>
      <c r="BFU82" s="1784"/>
      <c r="BFV82" s="1784"/>
      <c r="BFW82" s="1784"/>
      <c r="BFX82" s="1785"/>
      <c r="BFY82" s="1785"/>
      <c r="BFZ82" s="1786"/>
      <c r="BGA82" s="1786"/>
      <c r="BGB82" s="1787"/>
      <c r="BGC82" s="1784"/>
      <c r="BGD82" s="1784"/>
      <c r="BGE82" s="1784"/>
      <c r="BGF82" s="1785"/>
      <c r="BGG82" s="1785"/>
      <c r="BGH82" s="1786"/>
      <c r="BGI82" s="1786"/>
      <c r="BGJ82" s="1787"/>
      <c r="BGK82" s="1784"/>
      <c r="BGL82" s="1784"/>
      <c r="BGM82" s="1784"/>
      <c r="BGN82" s="1785"/>
      <c r="BGO82" s="1785"/>
      <c r="BGP82" s="1786"/>
      <c r="BGQ82" s="1786"/>
      <c r="BGR82" s="1787"/>
      <c r="BGS82" s="1784"/>
      <c r="BGT82" s="1784"/>
      <c r="BGU82" s="1784"/>
      <c r="BGV82" s="1785"/>
      <c r="BGW82" s="1785"/>
      <c r="BGX82" s="1786"/>
      <c r="BGY82" s="1786"/>
      <c r="BGZ82" s="1787"/>
      <c r="BHA82" s="1784"/>
      <c r="BHB82" s="1784"/>
      <c r="BHC82" s="1784"/>
      <c r="BHD82" s="1785"/>
      <c r="BHE82" s="1785"/>
      <c r="BHF82" s="1786"/>
      <c r="BHG82" s="1786"/>
      <c r="BHH82" s="1787"/>
      <c r="BHI82" s="1784"/>
      <c r="BHJ82" s="1784"/>
      <c r="BHK82" s="1784"/>
      <c r="BHL82" s="1785"/>
      <c r="BHM82" s="1785"/>
      <c r="BHN82" s="1786"/>
      <c r="BHO82" s="1786"/>
      <c r="BHP82" s="1787"/>
      <c r="BHQ82" s="1784"/>
      <c r="BHR82" s="1784"/>
      <c r="BHS82" s="1784"/>
      <c r="BHT82" s="1785"/>
      <c r="BHU82" s="1785"/>
      <c r="BHV82" s="1786"/>
      <c r="BHW82" s="1786"/>
      <c r="BHX82" s="1787"/>
      <c r="BHY82" s="1784"/>
      <c r="BHZ82" s="1784"/>
      <c r="BIA82" s="1784"/>
      <c r="BIB82" s="1785"/>
      <c r="BIC82" s="1785"/>
      <c r="BID82" s="1786"/>
      <c r="BIE82" s="1786"/>
      <c r="BIF82" s="1787"/>
      <c r="BIG82" s="1784"/>
      <c r="BIH82" s="1784"/>
      <c r="BII82" s="1784"/>
      <c r="BIJ82" s="1785"/>
      <c r="BIK82" s="1785"/>
      <c r="BIL82" s="1786"/>
      <c r="BIM82" s="1786"/>
      <c r="BIN82" s="1787"/>
      <c r="BIO82" s="1784"/>
      <c r="BIP82" s="1784"/>
      <c r="BIQ82" s="1784"/>
      <c r="BIR82" s="1785"/>
      <c r="BIS82" s="1785"/>
      <c r="BIT82" s="1786"/>
      <c r="BIU82" s="1786"/>
      <c r="BIV82" s="1787"/>
      <c r="BIW82" s="1784"/>
      <c r="BIX82" s="1784"/>
      <c r="BIY82" s="1784"/>
      <c r="BIZ82" s="1785"/>
      <c r="BJA82" s="1785"/>
      <c r="BJB82" s="1786"/>
      <c r="BJC82" s="1786"/>
      <c r="BJD82" s="1787"/>
      <c r="BJE82" s="1784"/>
      <c r="BJF82" s="1784"/>
      <c r="BJG82" s="1784"/>
      <c r="BJH82" s="1785"/>
      <c r="BJI82" s="1785"/>
      <c r="BJJ82" s="1786"/>
      <c r="BJK82" s="1786"/>
      <c r="BJL82" s="1787"/>
      <c r="BJM82" s="1784"/>
      <c r="BJN82" s="1784"/>
      <c r="BJO82" s="1784"/>
      <c r="BJP82" s="1785"/>
      <c r="BJQ82" s="1785"/>
      <c r="BJR82" s="1786"/>
      <c r="BJS82" s="1786"/>
      <c r="BJT82" s="1787"/>
      <c r="BJU82" s="1784"/>
      <c r="BJV82" s="1784"/>
      <c r="BJW82" s="1784"/>
      <c r="BJX82" s="1785"/>
      <c r="BJY82" s="1785"/>
      <c r="BJZ82" s="1786"/>
      <c r="BKA82" s="1786"/>
      <c r="BKB82" s="1787"/>
      <c r="BKC82" s="1784"/>
      <c r="BKD82" s="1784"/>
      <c r="BKE82" s="1784"/>
      <c r="BKF82" s="1785"/>
      <c r="BKG82" s="1785"/>
      <c r="BKH82" s="1786"/>
      <c r="BKI82" s="1786"/>
      <c r="BKJ82" s="1787"/>
      <c r="BKK82" s="1784"/>
      <c r="BKL82" s="1784"/>
      <c r="BKM82" s="1784"/>
      <c r="BKN82" s="1785"/>
      <c r="BKO82" s="1785"/>
      <c r="BKP82" s="1786"/>
      <c r="BKQ82" s="1786"/>
      <c r="BKR82" s="1787"/>
      <c r="BKS82" s="1784"/>
      <c r="BKT82" s="1784"/>
      <c r="BKU82" s="1784"/>
      <c r="BKV82" s="1785"/>
      <c r="BKW82" s="1785"/>
      <c r="BKX82" s="1786"/>
      <c r="BKY82" s="1786"/>
      <c r="BKZ82" s="1787"/>
      <c r="BLA82" s="1784"/>
      <c r="BLB82" s="1784"/>
      <c r="BLC82" s="1784"/>
      <c r="BLD82" s="1785"/>
      <c r="BLE82" s="1785"/>
      <c r="BLF82" s="1786"/>
      <c r="BLG82" s="1786"/>
      <c r="BLH82" s="1787"/>
      <c r="BLI82" s="1784"/>
      <c r="BLJ82" s="1784"/>
      <c r="BLK82" s="1784"/>
      <c r="BLL82" s="1785"/>
      <c r="BLM82" s="1785"/>
      <c r="BLN82" s="1786"/>
      <c r="BLO82" s="1786"/>
      <c r="BLP82" s="1787"/>
      <c r="BLQ82" s="1784"/>
      <c r="BLR82" s="1784"/>
      <c r="BLS82" s="1784"/>
      <c r="BLT82" s="1785"/>
      <c r="BLU82" s="1785"/>
      <c r="BLV82" s="1786"/>
      <c r="BLW82" s="1786"/>
      <c r="BLX82" s="1787"/>
      <c r="BLY82" s="1784"/>
      <c r="BLZ82" s="1784"/>
      <c r="BMA82" s="1784"/>
      <c r="BMB82" s="1785"/>
      <c r="BMC82" s="1785"/>
      <c r="BMD82" s="1786"/>
      <c r="BME82" s="1786"/>
      <c r="BMF82" s="1787"/>
      <c r="BMG82" s="1784"/>
      <c r="BMH82" s="1784"/>
      <c r="BMI82" s="1784"/>
      <c r="BMJ82" s="1785"/>
      <c r="BMK82" s="1785"/>
      <c r="BML82" s="1786"/>
      <c r="BMM82" s="1786"/>
      <c r="BMN82" s="1787"/>
      <c r="BMO82" s="1784"/>
      <c r="BMP82" s="1784"/>
      <c r="BMQ82" s="1784"/>
      <c r="BMR82" s="1785"/>
      <c r="BMS82" s="1785"/>
      <c r="BMT82" s="1786"/>
      <c r="BMU82" s="1786"/>
      <c r="BMV82" s="1787"/>
      <c r="BMW82" s="1784"/>
      <c r="BMX82" s="1784"/>
      <c r="BMY82" s="1784"/>
      <c r="BMZ82" s="1785"/>
      <c r="BNA82" s="1785"/>
      <c r="BNB82" s="1786"/>
      <c r="BNC82" s="1786"/>
      <c r="BND82" s="1787"/>
      <c r="BNE82" s="1784"/>
      <c r="BNF82" s="1784"/>
      <c r="BNG82" s="1784"/>
      <c r="BNH82" s="1785"/>
      <c r="BNI82" s="1785"/>
      <c r="BNJ82" s="1786"/>
      <c r="BNK82" s="1786"/>
      <c r="BNL82" s="1787"/>
      <c r="BNM82" s="1784"/>
      <c r="BNN82" s="1784"/>
      <c r="BNO82" s="1784"/>
      <c r="BNP82" s="1785"/>
      <c r="BNQ82" s="1785"/>
      <c r="BNR82" s="1786"/>
      <c r="BNS82" s="1786"/>
      <c r="BNT82" s="1787"/>
      <c r="BNU82" s="1784"/>
      <c r="BNV82" s="1784"/>
      <c r="BNW82" s="1784"/>
      <c r="BNX82" s="1785"/>
      <c r="BNY82" s="1785"/>
      <c r="BNZ82" s="1786"/>
      <c r="BOA82" s="1786"/>
      <c r="BOB82" s="1787"/>
      <c r="BOC82" s="1784"/>
      <c r="BOD82" s="1784"/>
      <c r="BOE82" s="1784"/>
      <c r="BOF82" s="1785"/>
      <c r="BOG82" s="1785"/>
      <c r="BOH82" s="1786"/>
      <c r="BOI82" s="1786"/>
      <c r="BOJ82" s="1787"/>
      <c r="BOK82" s="1784"/>
      <c r="BOL82" s="1784"/>
      <c r="BOM82" s="1784"/>
      <c r="BON82" s="1785"/>
      <c r="BOO82" s="1785"/>
      <c r="BOP82" s="1786"/>
      <c r="BOQ82" s="1786"/>
      <c r="BOR82" s="1787"/>
      <c r="BOS82" s="1784"/>
      <c r="BOT82" s="1784"/>
      <c r="BOU82" s="1784"/>
      <c r="BOV82" s="1785"/>
      <c r="BOW82" s="1785"/>
      <c r="BOX82" s="1786"/>
      <c r="BOY82" s="1786"/>
      <c r="BOZ82" s="1787"/>
      <c r="BPA82" s="1784"/>
      <c r="BPB82" s="1784"/>
      <c r="BPC82" s="1784"/>
      <c r="BPD82" s="1785"/>
      <c r="BPE82" s="1785"/>
      <c r="BPF82" s="1786"/>
      <c r="BPG82" s="1786"/>
      <c r="BPH82" s="1787"/>
      <c r="BPI82" s="1784"/>
      <c r="BPJ82" s="1784"/>
      <c r="BPK82" s="1784"/>
      <c r="BPL82" s="1785"/>
      <c r="BPM82" s="1785"/>
      <c r="BPN82" s="1786"/>
      <c r="BPO82" s="1786"/>
      <c r="BPP82" s="1787"/>
      <c r="BPQ82" s="1784"/>
      <c r="BPR82" s="1784"/>
      <c r="BPS82" s="1784"/>
      <c r="BPT82" s="1785"/>
      <c r="BPU82" s="1785"/>
      <c r="BPV82" s="1786"/>
      <c r="BPW82" s="1786"/>
      <c r="BPX82" s="1787"/>
      <c r="BPY82" s="1784"/>
      <c r="BPZ82" s="1784"/>
      <c r="BQA82" s="1784"/>
      <c r="BQB82" s="1785"/>
      <c r="BQC82" s="1785"/>
      <c r="BQD82" s="1786"/>
      <c r="BQE82" s="1786"/>
      <c r="BQF82" s="1787"/>
      <c r="BQG82" s="1784"/>
      <c r="BQH82" s="1784"/>
      <c r="BQI82" s="1784"/>
      <c r="BQJ82" s="1785"/>
      <c r="BQK82" s="1785"/>
      <c r="BQL82" s="1786"/>
      <c r="BQM82" s="1786"/>
      <c r="BQN82" s="1787"/>
      <c r="BQO82" s="1784"/>
      <c r="BQP82" s="1784"/>
      <c r="BQQ82" s="1784"/>
      <c r="BQR82" s="1785"/>
      <c r="BQS82" s="1785"/>
      <c r="BQT82" s="1786"/>
      <c r="BQU82" s="1786"/>
      <c r="BQV82" s="1787"/>
      <c r="BQW82" s="1784"/>
      <c r="BQX82" s="1784"/>
      <c r="BQY82" s="1784"/>
      <c r="BQZ82" s="1785"/>
      <c r="BRA82" s="1785"/>
      <c r="BRB82" s="1786"/>
      <c r="BRC82" s="1786"/>
      <c r="BRD82" s="1787"/>
      <c r="BRE82" s="1784"/>
      <c r="BRF82" s="1784"/>
      <c r="BRG82" s="1784"/>
      <c r="BRH82" s="1785"/>
      <c r="BRI82" s="1785"/>
      <c r="BRJ82" s="1786"/>
      <c r="BRK82" s="1786"/>
      <c r="BRL82" s="1787"/>
      <c r="BRM82" s="1784"/>
      <c r="BRN82" s="1784"/>
      <c r="BRO82" s="1784"/>
      <c r="BRP82" s="1785"/>
      <c r="BRQ82" s="1785"/>
      <c r="BRR82" s="1786"/>
      <c r="BRS82" s="1786"/>
      <c r="BRT82" s="1787"/>
      <c r="BRU82" s="1784"/>
      <c r="BRV82" s="1784"/>
      <c r="BRW82" s="1784"/>
      <c r="BRX82" s="1785"/>
      <c r="BRY82" s="1785"/>
      <c r="BRZ82" s="1786"/>
      <c r="BSA82" s="1786"/>
      <c r="BSB82" s="1787"/>
      <c r="BSC82" s="1784"/>
      <c r="BSD82" s="1784"/>
      <c r="BSE82" s="1784"/>
      <c r="BSF82" s="1785"/>
      <c r="BSG82" s="1785"/>
      <c r="BSH82" s="1786"/>
      <c r="BSI82" s="1786"/>
      <c r="BSJ82" s="1787"/>
      <c r="BSK82" s="1784"/>
      <c r="BSL82" s="1784"/>
      <c r="BSM82" s="1784"/>
      <c r="BSN82" s="1785"/>
      <c r="BSO82" s="1785"/>
      <c r="BSP82" s="1786"/>
      <c r="BSQ82" s="1786"/>
      <c r="BSR82" s="1787"/>
      <c r="BSS82" s="1784"/>
      <c r="BST82" s="1784"/>
      <c r="BSU82" s="1784"/>
      <c r="BSV82" s="1785"/>
      <c r="BSW82" s="1785"/>
      <c r="BSX82" s="1786"/>
      <c r="BSY82" s="1786"/>
      <c r="BSZ82" s="1787"/>
      <c r="BTA82" s="1784"/>
      <c r="BTB82" s="1784"/>
      <c r="BTC82" s="1784"/>
      <c r="BTD82" s="1785"/>
      <c r="BTE82" s="1785"/>
      <c r="BTF82" s="1786"/>
      <c r="BTG82" s="1786"/>
      <c r="BTH82" s="1787"/>
      <c r="BTI82" s="1784"/>
      <c r="BTJ82" s="1784"/>
      <c r="BTK82" s="1784"/>
      <c r="BTL82" s="1785"/>
      <c r="BTM82" s="1785"/>
      <c r="BTN82" s="1786"/>
      <c r="BTO82" s="1786"/>
      <c r="BTP82" s="1787"/>
      <c r="BTQ82" s="1784"/>
      <c r="BTR82" s="1784"/>
      <c r="BTS82" s="1784"/>
      <c r="BTT82" s="1785"/>
      <c r="BTU82" s="1785"/>
      <c r="BTV82" s="1786"/>
      <c r="BTW82" s="1786"/>
      <c r="BTX82" s="1787"/>
      <c r="BTY82" s="1784"/>
      <c r="BTZ82" s="1784"/>
      <c r="BUA82" s="1784"/>
      <c r="BUB82" s="1785"/>
      <c r="BUC82" s="1785"/>
      <c r="BUD82" s="1786"/>
      <c r="BUE82" s="1786"/>
      <c r="BUF82" s="1787"/>
      <c r="BUG82" s="1784"/>
      <c r="BUH82" s="1784"/>
      <c r="BUI82" s="1784"/>
      <c r="BUJ82" s="1785"/>
      <c r="BUK82" s="1785"/>
      <c r="BUL82" s="1786"/>
      <c r="BUM82" s="1786"/>
      <c r="BUN82" s="1787"/>
      <c r="BUO82" s="1784"/>
      <c r="BUP82" s="1784"/>
      <c r="BUQ82" s="1784"/>
      <c r="BUR82" s="1785"/>
      <c r="BUS82" s="1785"/>
      <c r="BUT82" s="1786"/>
      <c r="BUU82" s="1786"/>
      <c r="BUV82" s="1787"/>
      <c r="BUW82" s="1784"/>
      <c r="BUX82" s="1784"/>
      <c r="BUY82" s="1784"/>
      <c r="BUZ82" s="1785"/>
      <c r="BVA82" s="1785"/>
      <c r="BVB82" s="1786"/>
      <c r="BVC82" s="1786"/>
      <c r="BVD82" s="1787"/>
      <c r="BVE82" s="1784"/>
      <c r="BVF82" s="1784"/>
      <c r="BVG82" s="1784"/>
      <c r="BVH82" s="1785"/>
      <c r="BVI82" s="1785"/>
      <c r="BVJ82" s="1786"/>
      <c r="BVK82" s="1786"/>
      <c r="BVL82" s="1787"/>
      <c r="BVM82" s="1784"/>
      <c r="BVN82" s="1784"/>
      <c r="BVO82" s="1784"/>
      <c r="BVP82" s="1785"/>
      <c r="BVQ82" s="1785"/>
      <c r="BVR82" s="1786"/>
      <c r="BVS82" s="1786"/>
      <c r="BVT82" s="1787"/>
      <c r="BVU82" s="1784"/>
      <c r="BVV82" s="1784"/>
      <c r="BVW82" s="1784"/>
      <c r="BVX82" s="1785"/>
      <c r="BVY82" s="1785"/>
      <c r="BVZ82" s="1786"/>
      <c r="BWA82" s="1786"/>
      <c r="BWB82" s="1787"/>
      <c r="BWC82" s="1784"/>
      <c r="BWD82" s="1784"/>
      <c r="BWE82" s="1784"/>
      <c r="BWF82" s="1785"/>
      <c r="BWG82" s="1785"/>
      <c r="BWH82" s="1786"/>
      <c r="BWI82" s="1786"/>
      <c r="BWJ82" s="1787"/>
      <c r="BWK82" s="1784"/>
      <c r="BWL82" s="1784"/>
      <c r="BWM82" s="1784"/>
      <c r="BWN82" s="1785"/>
      <c r="BWO82" s="1785"/>
      <c r="BWP82" s="1786"/>
      <c r="BWQ82" s="1786"/>
      <c r="BWR82" s="1787"/>
      <c r="BWS82" s="1784"/>
      <c r="BWT82" s="1784"/>
      <c r="BWU82" s="1784"/>
      <c r="BWV82" s="1785"/>
      <c r="BWW82" s="1785"/>
      <c r="BWX82" s="1786"/>
      <c r="BWY82" s="1786"/>
      <c r="BWZ82" s="1787"/>
      <c r="BXA82" s="1784"/>
      <c r="BXB82" s="1784"/>
      <c r="BXC82" s="1784"/>
      <c r="BXD82" s="1785"/>
      <c r="BXE82" s="1785"/>
      <c r="BXF82" s="1786"/>
      <c r="BXG82" s="1786"/>
      <c r="BXH82" s="1787"/>
      <c r="BXI82" s="1784"/>
      <c r="BXJ82" s="1784"/>
      <c r="BXK82" s="1784"/>
      <c r="BXL82" s="1785"/>
      <c r="BXM82" s="1785"/>
      <c r="BXN82" s="1786"/>
      <c r="BXO82" s="1786"/>
      <c r="BXP82" s="1787"/>
      <c r="BXQ82" s="1784"/>
      <c r="BXR82" s="1784"/>
      <c r="BXS82" s="1784"/>
      <c r="BXT82" s="1785"/>
      <c r="BXU82" s="1785"/>
      <c r="BXV82" s="1786"/>
      <c r="BXW82" s="1786"/>
      <c r="BXX82" s="1787"/>
      <c r="BXY82" s="1784"/>
      <c r="BXZ82" s="1784"/>
      <c r="BYA82" s="1784"/>
      <c r="BYB82" s="1785"/>
      <c r="BYC82" s="1785"/>
      <c r="BYD82" s="1786"/>
      <c r="BYE82" s="1786"/>
      <c r="BYF82" s="1787"/>
      <c r="BYG82" s="1784"/>
      <c r="BYH82" s="1784"/>
      <c r="BYI82" s="1784"/>
      <c r="BYJ82" s="1785"/>
      <c r="BYK82" s="1785"/>
      <c r="BYL82" s="1786"/>
      <c r="BYM82" s="1786"/>
      <c r="BYN82" s="1787"/>
      <c r="BYO82" s="1784"/>
      <c r="BYP82" s="1784"/>
      <c r="BYQ82" s="1784"/>
      <c r="BYR82" s="1785"/>
      <c r="BYS82" s="1785"/>
      <c r="BYT82" s="1786"/>
      <c r="BYU82" s="1786"/>
      <c r="BYV82" s="1787"/>
      <c r="BYW82" s="1784"/>
      <c r="BYX82" s="1784"/>
      <c r="BYY82" s="1784"/>
      <c r="BYZ82" s="1785"/>
      <c r="BZA82" s="1785"/>
      <c r="BZB82" s="1786"/>
      <c r="BZC82" s="1786"/>
      <c r="BZD82" s="1787"/>
      <c r="BZE82" s="1784"/>
      <c r="BZF82" s="1784"/>
      <c r="BZG82" s="1784"/>
      <c r="BZH82" s="1785"/>
      <c r="BZI82" s="1785"/>
      <c r="BZJ82" s="1786"/>
      <c r="BZK82" s="1786"/>
      <c r="BZL82" s="1787"/>
      <c r="BZM82" s="1784"/>
      <c r="BZN82" s="1784"/>
      <c r="BZO82" s="1784"/>
      <c r="BZP82" s="1785"/>
      <c r="BZQ82" s="1785"/>
      <c r="BZR82" s="1786"/>
      <c r="BZS82" s="1786"/>
      <c r="BZT82" s="1787"/>
      <c r="BZU82" s="1784"/>
      <c r="BZV82" s="1784"/>
      <c r="BZW82" s="1784"/>
      <c r="BZX82" s="1785"/>
      <c r="BZY82" s="1785"/>
      <c r="BZZ82" s="1786"/>
      <c r="CAA82" s="1786"/>
      <c r="CAB82" s="1787"/>
      <c r="CAC82" s="1784"/>
      <c r="CAD82" s="1784"/>
      <c r="CAE82" s="1784"/>
      <c r="CAF82" s="1785"/>
      <c r="CAG82" s="1785"/>
      <c r="CAH82" s="1786"/>
      <c r="CAI82" s="1786"/>
      <c r="CAJ82" s="1787"/>
      <c r="CAK82" s="1784"/>
      <c r="CAL82" s="1784"/>
      <c r="CAM82" s="1784"/>
      <c r="CAN82" s="1785"/>
      <c r="CAO82" s="1785"/>
      <c r="CAP82" s="1786"/>
      <c r="CAQ82" s="1786"/>
      <c r="CAR82" s="1787"/>
      <c r="CAS82" s="1784"/>
      <c r="CAT82" s="1784"/>
      <c r="CAU82" s="1784"/>
      <c r="CAV82" s="1785"/>
      <c r="CAW82" s="1785"/>
      <c r="CAX82" s="1786"/>
      <c r="CAY82" s="1786"/>
      <c r="CAZ82" s="1787"/>
      <c r="CBA82" s="1784"/>
      <c r="CBB82" s="1784"/>
      <c r="CBC82" s="1784"/>
      <c r="CBD82" s="1785"/>
      <c r="CBE82" s="1785"/>
      <c r="CBF82" s="1786"/>
      <c r="CBG82" s="1786"/>
      <c r="CBH82" s="1787"/>
      <c r="CBI82" s="1784"/>
      <c r="CBJ82" s="1784"/>
      <c r="CBK82" s="1784"/>
      <c r="CBL82" s="1785"/>
      <c r="CBM82" s="1785"/>
      <c r="CBN82" s="1786"/>
      <c r="CBO82" s="1786"/>
      <c r="CBP82" s="1787"/>
      <c r="CBQ82" s="1784"/>
      <c r="CBR82" s="1784"/>
      <c r="CBS82" s="1784"/>
      <c r="CBT82" s="1785"/>
      <c r="CBU82" s="1785"/>
      <c r="CBV82" s="1786"/>
      <c r="CBW82" s="1786"/>
      <c r="CBX82" s="1787"/>
      <c r="CBY82" s="1784"/>
      <c r="CBZ82" s="1784"/>
      <c r="CCA82" s="1784"/>
      <c r="CCB82" s="1785"/>
      <c r="CCC82" s="1785"/>
      <c r="CCD82" s="1786"/>
      <c r="CCE82" s="1786"/>
      <c r="CCF82" s="1787"/>
      <c r="CCG82" s="1784"/>
      <c r="CCH82" s="1784"/>
      <c r="CCI82" s="1784"/>
      <c r="CCJ82" s="1785"/>
      <c r="CCK82" s="1785"/>
      <c r="CCL82" s="1786"/>
      <c r="CCM82" s="1786"/>
      <c r="CCN82" s="1787"/>
      <c r="CCO82" s="1784"/>
      <c r="CCP82" s="1784"/>
      <c r="CCQ82" s="1784"/>
      <c r="CCR82" s="1785"/>
      <c r="CCS82" s="1785"/>
      <c r="CCT82" s="1786"/>
      <c r="CCU82" s="1786"/>
      <c r="CCV82" s="1787"/>
      <c r="CCW82" s="1784"/>
      <c r="CCX82" s="1784"/>
      <c r="CCY82" s="1784"/>
      <c r="CCZ82" s="1785"/>
      <c r="CDA82" s="1785"/>
      <c r="CDB82" s="1786"/>
      <c r="CDC82" s="1786"/>
      <c r="CDD82" s="1787"/>
      <c r="CDE82" s="1784"/>
      <c r="CDF82" s="1784"/>
      <c r="CDG82" s="1784"/>
      <c r="CDH82" s="1785"/>
      <c r="CDI82" s="1785"/>
      <c r="CDJ82" s="1786"/>
      <c r="CDK82" s="1786"/>
      <c r="CDL82" s="1787"/>
      <c r="CDM82" s="1784"/>
      <c r="CDN82" s="1784"/>
      <c r="CDO82" s="1784"/>
      <c r="CDP82" s="1785"/>
      <c r="CDQ82" s="1785"/>
      <c r="CDR82" s="1786"/>
      <c r="CDS82" s="1786"/>
      <c r="CDT82" s="1787"/>
      <c r="CDU82" s="1784"/>
      <c r="CDV82" s="1784"/>
      <c r="CDW82" s="1784"/>
      <c r="CDX82" s="1785"/>
      <c r="CDY82" s="1785"/>
      <c r="CDZ82" s="1786"/>
      <c r="CEA82" s="1786"/>
      <c r="CEB82" s="1787"/>
      <c r="CEC82" s="1784"/>
      <c r="CED82" s="1784"/>
      <c r="CEE82" s="1784"/>
      <c r="CEF82" s="1785"/>
      <c r="CEG82" s="1785"/>
      <c r="CEH82" s="1786"/>
      <c r="CEI82" s="1786"/>
      <c r="CEJ82" s="1787"/>
      <c r="CEK82" s="1784"/>
      <c r="CEL82" s="1784"/>
      <c r="CEM82" s="1784"/>
      <c r="CEN82" s="1785"/>
      <c r="CEO82" s="1785"/>
      <c r="CEP82" s="1786"/>
      <c r="CEQ82" s="1786"/>
      <c r="CER82" s="1787"/>
      <c r="CES82" s="1784"/>
      <c r="CET82" s="1784"/>
      <c r="CEU82" s="1784"/>
      <c r="CEV82" s="1785"/>
      <c r="CEW82" s="1785"/>
      <c r="CEX82" s="1786"/>
      <c r="CEY82" s="1786"/>
      <c r="CEZ82" s="1787"/>
      <c r="CFA82" s="1784"/>
      <c r="CFB82" s="1784"/>
      <c r="CFC82" s="1784"/>
      <c r="CFD82" s="1785"/>
      <c r="CFE82" s="1785"/>
      <c r="CFF82" s="1786"/>
      <c r="CFG82" s="1786"/>
      <c r="CFH82" s="1787"/>
      <c r="CFI82" s="1784"/>
      <c r="CFJ82" s="1784"/>
      <c r="CFK82" s="1784"/>
      <c r="CFL82" s="1785"/>
      <c r="CFM82" s="1785"/>
      <c r="CFN82" s="1786"/>
      <c r="CFO82" s="1786"/>
      <c r="CFP82" s="1787"/>
      <c r="CFQ82" s="1784"/>
      <c r="CFR82" s="1784"/>
      <c r="CFS82" s="1784"/>
      <c r="CFT82" s="1785"/>
      <c r="CFU82" s="1785"/>
      <c r="CFV82" s="1786"/>
      <c r="CFW82" s="1786"/>
      <c r="CFX82" s="1787"/>
      <c r="CFY82" s="1784"/>
      <c r="CFZ82" s="1784"/>
      <c r="CGA82" s="1784"/>
      <c r="CGB82" s="1785"/>
      <c r="CGC82" s="1785"/>
      <c r="CGD82" s="1786"/>
      <c r="CGE82" s="1786"/>
      <c r="CGF82" s="1787"/>
      <c r="CGG82" s="1784"/>
      <c r="CGH82" s="1784"/>
      <c r="CGI82" s="1784"/>
      <c r="CGJ82" s="1785"/>
      <c r="CGK82" s="1785"/>
      <c r="CGL82" s="1786"/>
      <c r="CGM82" s="1786"/>
      <c r="CGN82" s="1787"/>
      <c r="CGO82" s="1784"/>
      <c r="CGP82" s="1784"/>
      <c r="CGQ82" s="1784"/>
      <c r="CGR82" s="1785"/>
      <c r="CGS82" s="1785"/>
      <c r="CGT82" s="1786"/>
      <c r="CGU82" s="1786"/>
      <c r="CGV82" s="1787"/>
      <c r="CGW82" s="1784"/>
      <c r="CGX82" s="1784"/>
      <c r="CGY82" s="1784"/>
      <c r="CGZ82" s="1785"/>
      <c r="CHA82" s="1785"/>
      <c r="CHB82" s="1786"/>
      <c r="CHC82" s="1786"/>
      <c r="CHD82" s="1787"/>
      <c r="CHE82" s="1784"/>
      <c r="CHF82" s="1784"/>
      <c r="CHG82" s="1784"/>
      <c r="CHH82" s="1785"/>
      <c r="CHI82" s="1785"/>
      <c r="CHJ82" s="1786"/>
      <c r="CHK82" s="1786"/>
      <c r="CHL82" s="1787"/>
      <c r="CHM82" s="1784"/>
      <c r="CHN82" s="1784"/>
      <c r="CHO82" s="1784"/>
      <c r="CHP82" s="1785"/>
      <c r="CHQ82" s="1785"/>
      <c r="CHR82" s="1786"/>
      <c r="CHS82" s="1786"/>
      <c r="CHT82" s="1787"/>
      <c r="CHU82" s="1784"/>
      <c r="CHV82" s="1784"/>
      <c r="CHW82" s="1784"/>
      <c r="CHX82" s="1785"/>
      <c r="CHY82" s="1785"/>
      <c r="CHZ82" s="1786"/>
      <c r="CIA82" s="1786"/>
      <c r="CIB82" s="1787"/>
      <c r="CIC82" s="1784"/>
      <c r="CID82" s="1784"/>
      <c r="CIE82" s="1784"/>
      <c r="CIF82" s="1785"/>
      <c r="CIG82" s="1785"/>
      <c r="CIH82" s="1786"/>
      <c r="CII82" s="1786"/>
      <c r="CIJ82" s="1787"/>
      <c r="CIK82" s="1784"/>
      <c r="CIL82" s="1784"/>
      <c r="CIM82" s="1784"/>
      <c r="CIN82" s="1785"/>
      <c r="CIO82" s="1785"/>
      <c r="CIP82" s="1786"/>
      <c r="CIQ82" s="1786"/>
      <c r="CIR82" s="1787"/>
      <c r="CIS82" s="1784"/>
      <c r="CIT82" s="1784"/>
      <c r="CIU82" s="1784"/>
      <c r="CIV82" s="1785"/>
      <c r="CIW82" s="1785"/>
      <c r="CIX82" s="1786"/>
      <c r="CIY82" s="1786"/>
      <c r="CIZ82" s="1787"/>
      <c r="CJA82" s="1784"/>
      <c r="CJB82" s="1784"/>
      <c r="CJC82" s="1784"/>
      <c r="CJD82" s="1785"/>
      <c r="CJE82" s="1785"/>
      <c r="CJF82" s="1786"/>
      <c r="CJG82" s="1786"/>
      <c r="CJH82" s="1787"/>
      <c r="CJI82" s="1784"/>
      <c r="CJJ82" s="1784"/>
      <c r="CJK82" s="1784"/>
      <c r="CJL82" s="1785"/>
      <c r="CJM82" s="1785"/>
      <c r="CJN82" s="1786"/>
      <c r="CJO82" s="1786"/>
      <c r="CJP82" s="1787"/>
      <c r="CJQ82" s="1784"/>
      <c r="CJR82" s="1784"/>
      <c r="CJS82" s="1784"/>
      <c r="CJT82" s="1785"/>
      <c r="CJU82" s="1785"/>
      <c r="CJV82" s="1786"/>
      <c r="CJW82" s="1786"/>
      <c r="CJX82" s="1787"/>
      <c r="CJY82" s="1784"/>
      <c r="CJZ82" s="1784"/>
      <c r="CKA82" s="1784"/>
      <c r="CKB82" s="1785"/>
      <c r="CKC82" s="1785"/>
      <c r="CKD82" s="1786"/>
      <c r="CKE82" s="1786"/>
      <c r="CKF82" s="1787"/>
      <c r="CKG82" s="1784"/>
      <c r="CKH82" s="1784"/>
      <c r="CKI82" s="1784"/>
      <c r="CKJ82" s="1785"/>
      <c r="CKK82" s="1785"/>
      <c r="CKL82" s="1786"/>
      <c r="CKM82" s="1786"/>
      <c r="CKN82" s="1787"/>
      <c r="CKO82" s="1784"/>
      <c r="CKP82" s="1784"/>
      <c r="CKQ82" s="1784"/>
      <c r="CKR82" s="1785"/>
      <c r="CKS82" s="1785"/>
      <c r="CKT82" s="1786"/>
      <c r="CKU82" s="1786"/>
      <c r="CKV82" s="1787"/>
      <c r="CKW82" s="1784"/>
      <c r="CKX82" s="1784"/>
      <c r="CKY82" s="1784"/>
      <c r="CKZ82" s="1785"/>
      <c r="CLA82" s="1785"/>
      <c r="CLB82" s="1786"/>
      <c r="CLC82" s="1786"/>
      <c r="CLD82" s="1787"/>
      <c r="CLE82" s="1784"/>
      <c r="CLF82" s="1784"/>
      <c r="CLG82" s="1784"/>
      <c r="CLH82" s="1785"/>
      <c r="CLI82" s="1785"/>
      <c r="CLJ82" s="1786"/>
      <c r="CLK82" s="1786"/>
      <c r="CLL82" s="1787"/>
      <c r="CLM82" s="1784"/>
      <c r="CLN82" s="1784"/>
      <c r="CLO82" s="1784"/>
      <c r="CLP82" s="1785"/>
      <c r="CLQ82" s="1785"/>
      <c r="CLR82" s="1786"/>
      <c r="CLS82" s="1786"/>
      <c r="CLT82" s="1787"/>
      <c r="CLU82" s="1784"/>
      <c r="CLV82" s="1784"/>
      <c r="CLW82" s="1784"/>
      <c r="CLX82" s="1785"/>
      <c r="CLY82" s="1785"/>
      <c r="CLZ82" s="1786"/>
      <c r="CMA82" s="1786"/>
      <c r="CMB82" s="1787"/>
      <c r="CMC82" s="1784"/>
      <c r="CMD82" s="1784"/>
      <c r="CME82" s="1784"/>
      <c r="CMF82" s="1785"/>
      <c r="CMG82" s="1785"/>
      <c r="CMH82" s="1786"/>
      <c r="CMI82" s="1786"/>
      <c r="CMJ82" s="1787"/>
      <c r="CMK82" s="1784"/>
      <c r="CML82" s="1784"/>
      <c r="CMM82" s="1784"/>
      <c r="CMN82" s="1785"/>
      <c r="CMO82" s="1785"/>
      <c r="CMP82" s="1786"/>
      <c r="CMQ82" s="1786"/>
      <c r="CMR82" s="1787"/>
      <c r="CMS82" s="1784"/>
      <c r="CMT82" s="1784"/>
      <c r="CMU82" s="1784"/>
      <c r="CMV82" s="1785"/>
      <c r="CMW82" s="1785"/>
      <c r="CMX82" s="1786"/>
      <c r="CMY82" s="1786"/>
      <c r="CMZ82" s="1787"/>
      <c r="CNA82" s="1784"/>
      <c r="CNB82" s="1784"/>
      <c r="CNC82" s="1784"/>
      <c r="CND82" s="1785"/>
      <c r="CNE82" s="1785"/>
      <c r="CNF82" s="1786"/>
      <c r="CNG82" s="1786"/>
      <c r="CNH82" s="1787"/>
      <c r="CNI82" s="1784"/>
      <c r="CNJ82" s="1784"/>
      <c r="CNK82" s="1784"/>
      <c r="CNL82" s="1785"/>
      <c r="CNM82" s="1785"/>
      <c r="CNN82" s="1786"/>
      <c r="CNO82" s="1786"/>
      <c r="CNP82" s="1787"/>
      <c r="CNQ82" s="1784"/>
      <c r="CNR82" s="1784"/>
      <c r="CNS82" s="1784"/>
      <c r="CNT82" s="1785"/>
      <c r="CNU82" s="1785"/>
      <c r="CNV82" s="1786"/>
      <c r="CNW82" s="1786"/>
      <c r="CNX82" s="1787"/>
      <c r="CNY82" s="1784"/>
      <c r="CNZ82" s="1784"/>
      <c r="COA82" s="1784"/>
      <c r="COB82" s="1785"/>
      <c r="COC82" s="1785"/>
      <c r="COD82" s="1786"/>
      <c r="COE82" s="1786"/>
      <c r="COF82" s="1787"/>
      <c r="COG82" s="1784"/>
      <c r="COH82" s="1784"/>
      <c r="COI82" s="1784"/>
      <c r="COJ82" s="1785"/>
      <c r="COK82" s="1785"/>
      <c r="COL82" s="1786"/>
      <c r="COM82" s="1786"/>
      <c r="CON82" s="1787"/>
      <c r="COO82" s="1784"/>
      <c r="COP82" s="1784"/>
      <c r="COQ82" s="1784"/>
      <c r="COR82" s="1785"/>
      <c r="COS82" s="1785"/>
      <c r="COT82" s="1786"/>
      <c r="COU82" s="1786"/>
      <c r="COV82" s="1787"/>
      <c r="COW82" s="1784"/>
      <c r="COX82" s="1784"/>
      <c r="COY82" s="1784"/>
      <c r="COZ82" s="1785"/>
      <c r="CPA82" s="1785"/>
      <c r="CPB82" s="1786"/>
      <c r="CPC82" s="1786"/>
      <c r="CPD82" s="1787"/>
      <c r="CPE82" s="1784"/>
      <c r="CPF82" s="1784"/>
      <c r="CPG82" s="1784"/>
      <c r="CPH82" s="1785"/>
      <c r="CPI82" s="1785"/>
      <c r="CPJ82" s="1786"/>
      <c r="CPK82" s="1786"/>
      <c r="CPL82" s="1787"/>
      <c r="CPM82" s="1784"/>
      <c r="CPN82" s="1784"/>
      <c r="CPO82" s="1784"/>
      <c r="CPP82" s="1785"/>
      <c r="CPQ82" s="1785"/>
      <c r="CPR82" s="1786"/>
      <c r="CPS82" s="1786"/>
      <c r="CPT82" s="1787"/>
      <c r="CPU82" s="1784"/>
      <c r="CPV82" s="1784"/>
      <c r="CPW82" s="1784"/>
      <c r="CPX82" s="1785"/>
      <c r="CPY82" s="1785"/>
      <c r="CPZ82" s="1786"/>
      <c r="CQA82" s="1786"/>
      <c r="CQB82" s="1787"/>
      <c r="CQC82" s="1784"/>
      <c r="CQD82" s="1784"/>
      <c r="CQE82" s="1784"/>
      <c r="CQF82" s="1785"/>
      <c r="CQG82" s="1785"/>
      <c r="CQH82" s="1786"/>
      <c r="CQI82" s="1786"/>
      <c r="CQJ82" s="1787"/>
      <c r="CQK82" s="1784"/>
      <c r="CQL82" s="1784"/>
      <c r="CQM82" s="1784"/>
      <c r="CQN82" s="1785"/>
      <c r="CQO82" s="1785"/>
      <c r="CQP82" s="1786"/>
      <c r="CQQ82" s="1786"/>
      <c r="CQR82" s="1787"/>
      <c r="CQS82" s="1784"/>
      <c r="CQT82" s="1784"/>
      <c r="CQU82" s="1784"/>
      <c r="CQV82" s="1785"/>
      <c r="CQW82" s="1785"/>
      <c r="CQX82" s="1786"/>
      <c r="CQY82" s="1786"/>
      <c r="CQZ82" s="1787"/>
      <c r="CRA82" s="1784"/>
      <c r="CRB82" s="1784"/>
      <c r="CRC82" s="1784"/>
      <c r="CRD82" s="1785"/>
      <c r="CRE82" s="1785"/>
      <c r="CRF82" s="1786"/>
      <c r="CRG82" s="1786"/>
      <c r="CRH82" s="1787"/>
      <c r="CRI82" s="1784"/>
      <c r="CRJ82" s="1784"/>
      <c r="CRK82" s="1784"/>
      <c r="CRL82" s="1785"/>
      <c r="CRM82" s="1785"/>
      <c r="CRN82" s="1786"/>
      <c r="CRO82" s="1786"/>
      <c r="CRP82" s="1787"/>
      <c r="CRQ82" s="1784"/>
      <c r="CRR82" s="1784"/>
      <c r="CRS82" s="1784"/>
      <c r="CRT82" s="1785"/>
      <c r="CRU82" s="1785"/>
      <c r="CRV82" s="1786"/>
      <c r="CRW82" s="1786"/>
      <c r="CRX82" s="1787"/>
      <c r="CRY82" s="1784"/>
      <c r="CRZ82" s="1784"/>
      <c r="CSA82" s="1784"/>
      <c r="CSB82" s="1785"/>
      <c r="CSC82" s="1785"/>
      <c r="CSD82" s="1786"/>
      <c r="CSE82" s="1786"/>
      <c r="CSF82" s="1787"/>
      <c r="CSG82" s="1784"/>
      <c r="CSH82" s="1784"/>
      <c r="CSI82" s="1784"/>
      <c r="CSJ82" s="1785"/>
      <c r="CSK82" s="1785"/>
      <c r="CSL82" s="1786"/>
      <c r="CSM82" s="1786"/>
      <c r="CSN82" s="1787"/>
      <c r="CSO82" s="1784"/>
      <c r="CSP82" s="1784"/>
      <c r="CSQ82" s="1784"/>
      <c r="CSR82" s="1785"/>
      <c r="CSS82" s="1785"/>
      <c r="CST82" s="1786"/>
      <c r="CSU82" s="1786"/>
      <c r="CSV82" s="1787"/>
      <c r="CSW82" s="1784"/>
      <c r="CSX82" s="1784"/>
      <c r="CSY82" s="1784"/>
      <c r="CSZ82" s="1785"/>
      <c r="CTA82" s="1785"/>
      <c r="CTB82" s="1786"/>
      <c r="CTC82" s="1786"/>
      <c r="CTD82" s="1787"/>
      <c r="CTE82" s="1784"/>
      <c r="CTF82" s="1784"/>
      <c r="CTG82" s="1784"/>
      <c r="CTH82" s="1785"/>
      <c r="CTI82" s="1785"/>
      <c r="CTJ82" s="1786"/>
      <c r="CTK82" s="1786"/>
      <c r="CTL82" s="1787"/>
      <c r="CTM82" s="1784"/>
      <c r="CTN82" s="1784"/>
      <c r="CTO82" s="1784"/>
      <c r="CTP82" s="1785"/>
      <c r="CTQ82" s="1785"/>
      <c r="CTR82" s="1786"/>
      <c r="CTS82" s="1786"/>
      <c r="CTT82" s="1787"/>
      <c r="CTU82" s="1784"/>
      <c r="CTV82" s="1784"/>
      <c r="CTW82" s="1784"/>
      <c r="CTX82" s="1785"/>
      <c r="CTY82" s="1785"/>
      <c r="CTZ82" s="1786"/>
      <c r="CUA82" s="1786"/>
      <c r="CUB82" s="1787"/>
      <c r="CUC82" s="1784"/>
      <c r="CUD82" s="1784"/>
      <c r="CUE82" s="1784"/>
      <c r="CUF82" s="1785"/>
      <c r="CUG82" s="1785"/>
      <c r="CUH82" s="1786"/>
      <c r="CUI82" s="1786"/>
      <c r="CUJ82" s="1787"/>
      <c r="CUK82" s="1784"/>
      <c r="CUL82" s="1784"/>
      <c r="CUM82" s="1784"/>
      <c r="CUN82" s="1785"/>
      <c r="CUO82" s="1785"/>
      <c r="CUP82" s="1786"/>
      <c r="CUQ82" s="1786"/>
      <c r="CUR82" s="1787"/>
      <c r="CUS82" s="1784"/>
      <c r="CUT82" s="1784"/>
      <c r="CUU82" s="1784"/>
      <c r="CUV82" s="1785"/>
      <c r="CUW82" s="1785"/>
      <c r="CUX82" s="1786"/>
      <c r="CUY82" s="1786"/>
      <c r="CUZ82" s="1787"/>
      <c r="CVA82" s="1784"/>
      <c r="CVB82" s="1784"/>
      <c r="CVC82" s="1784"/>
      <c r="CVD82" s="1785"/>
      <c r="CVE82" s="1785"/>
      <c r="CVF82" s="1786"/>
      <c r="CVG82" s="1786"/>
      <c r="CVH82" s="1787"/>
      <c r="CVI82" s="1784"/>
      <c r="CVJ82" s="1784"/>
      <c r="CVK82" s="1784"/>
      <c r="CVL82" s="1785"/>
      <c r="CVM82" s="1785"/>
      <c r="CVN82" s="1786"/>
      <c r="CVO82" s="1786"/>
      <c r="CVP82" s="1787"/>
      <c r="CVQ82" s="1784"/>
      <c r="CVR82" s="1784"/>
      <c r="CVS82" s="1784"/>
      <c r="CVT82" s="1785"/>
      <c r="CVU82" s="1785"/>
      <c r="CVV82" s="1786"/>
      <c r="CVW82" s="1786"/>
      <c r="CVX82" s="1787"/>
      <c r="CVY82" s="1784"/>
      <c r="CVZ82" s="1784"/>
      <c r="CWA82" s="1784"/>
      <c r="CWB82" s="1785"/>
      <c r="CWC82" s="1785"/>
      <c r="CWD82" s="1786"/>
      <c r="CWE82" s="1786"/>
      <c r="CWF82" s="1787"/>
      <c r="CWG82" s="1784"/>
      <c r="CWH82" s="1784"/>
      <c r="CWI82" s="1784"/>
      <c r="CWJ82" s="1785"/>
      <c r="CWK82" s="1785"/>
      <c r="CWL82" s="1786"/>
      <c r="CWM82" s="1786"/>
      <c r="CWN82" s="1787"/>
      <c r="CWO82" s="1784"/>
      <c r="CWP82" s="1784"/>
      <c r="CWQ82" s="1784"/>
      <c r="CWR82" s="1785"/>
      <c r="CWS82" s="1785"/>
      <c r="CWT82" s="1786"/>
      <c r="CWU82" s="1786"/>
      <c r="CWV82" s="1787"/>
      <c r="CWW82" s="1784"/>
      <c r="CWX82" s="1784"/>
      <c r="CWY82" s="1784"/>
      <c r="CWZ82" s="1785"/>
      <c r="CXA82" s="1785"/>
      <c r="CXB82" s="1786"/>
      <c r="CXC82" s="1786"/>
      <c r="CXD82" s="1787"/>
      <c r="CXE82" s="1784"/>
      <c r="CXF82" s="1784"/>
      <c r="CXG82" s="1784"/>
      <c r="CXH82" s="1785"/>
      <c r="CXI82" s="1785"/>
      <c r="CXJ82" s="1786"/>
      <c r="CXK82" s="1786"/>
      <c r="CXL82" s="1787"/>
      <c r="CXM82" s="1784"/>
      <c r="CXN82" s="1784"/>
      <c r="CXO82" s="1784"/>
      <c r="CXP82" s="1785"/>
      <c r="CXQ82" s="1785"/>
      <c r="CXR82" s="1786"/>
      <c r="CXS82" s="1786"/>
      <c r="CXT82" s="1787"/>
      <c r="CXU82" s="1784"/>
      <c r="CXV82" s="1784"/>
      <c r="CXW82" s="1784"/>
      <c r="CXX82" s="1785"/>
      <c r="CXY82" s="1785"/>
      <c r="CXZ82" s="1786"/>
      <c r="CYA82" s="1786"/>
      <c r="CYB82" s="1787"/>
      <c r="CYC82" s="1784"/>
      <c r="CYD82" s="1784"/>
      <c r="CYE82" s="1784"/>
      <c r="CYF82" s="1785"/>
      <c r="CYG82" s="1785"/>
      <c r="CYH82" s="1786"/>
      <c r="CYI82" s="1786"/>
      <c r="CYJ82" s="1787"/>
      <c r="CYK82" s="1784"/>
      <c r="CYL82" s="1784"/>
      <c r="CYM82" s="1784"/>
      <c r="CYN82" s="1785"/>
      <c r="CYO82" s="1785"/>
      <c r="CYP82" s="1786"/>
      <c r="CYQ82" s="1786"/>
      <c r="CYR82" s="1787"/>
      <c r="CYS82" s="1784"/>
      <c r="CYT82" s="1784"/>
      <c r="CYU82" s="1784"/>
      <c r="CYV82" s="1785"/>
      <c r="CYW82" s="1785"/>
      <c r="CYX82" s="1786"/>
      <c r="CYY82" s="1786"/>
      <c r="CYZ82" s="1787"/>
      <c r="CZA82" s="1784"/>
      <c r="CZB82" s="1784"/>
      <c r="CZC82" s="1784"/>
      <c r="CZD82" s="1785"/>
      <c r="CZE82" s="1785"/>
      <c r="CZF82" s="1786"/>
      <c r="CZG82" s="1786"/>
      <c r="CZH82" s="1787"/>
      <c r="CZI82" s="1784"/>
      <c r="CZJ82" s="1784"/>
      <c r="CZK82" s="1784"/>
      <c r="CZL82" s="1785"/>
      <c r="CZM82" s="1785"/>
      <c r="CZN82" s="1786"/>
      <c r="CZO82" s="1786"/>
      <c r="CZP82" s="1787"/>
      <c r="CZQ82" s="1784"/>
      <c r="CZR82" s="1784"/>
      <c r="CZS82" s="1784"/>
      <c r="CZT82" s="1785"/>
      <c r="CZU82" s="1785"/>
      <c r="CZV82" s="1786"/>
      <c r="CZW82" s="1786"/>
      <c r="CZX82" s="1787"/>
      <c r="CZY82" s="1784"/>
      <c r="CZZ82" s="1784"/>
      <c r="DAA82" s="1784"/>
      <c r="DAB82" s="1785"/>
      <c r="DAC82" s="1785"/>
      <c r="DAD82" s="1786"/>
      <c r="DAE82" s="1786"/>
      <c r="DAF82" s="1787"/>
      <c r="DAG82" s="1784"/>
      <c r="DAH82" s="1784"/>
      <c r="DAI82" s="1784"/>
      <c r="DAJ82" s="1785"/>
      <c r="DAK82" s="1785"/>
      <c r="DAL82" s="1786"/>
      <c r="DAM82" s="1786"/>
      <c r="DAN82" s="1787"/>
      <c r="DAO82" s="1784"/>
      <c r="DAP82" s="1784"/>
      <c r="DAQ82" s="1784"/>
      <c r="DAR82" s="1785"/>
      <c r="DAS82" s="1785"/>
      <c r="DAT82" s="1786"/>
      <c r="DAU82" s="1786"/>
      <c r="DAV82" s="1787"/>
      <c r="DAW82" s="1784"/>
      <c r="DAX82" s="1784"/>
      <c r="DAY82" s="1784"/>
      <c r="DAZ82" s="1785"/>
      <c r="DBA82" s="1785"/>
      <c r="DBB82" s="1786"/>
      <c r="DBC82" s="1786"/>
      <c r="DBD82" s="1787"/>
      <c r="DBE82" s="1784"/>
      <c r="DBF82" s="1784"/>
      <c r="DBG82" s="1784"/>
      <c r="DBH82" s="1785"/>
      <c r="DBI82" s="1785"/>
      <c r="DBJ82" s="1786"/>
      <c r="DBK82" s="1786"/>
      <c r="DBL82" s="1787"/>
      <c r="DBM82" s="1784"/>
      <c r="DBN82" s="1784"/>
      <c r="DBO82" s="1784"/>
      <c r="DBP82" s="1785"/>
      <c r="DBQ82" s="1785"/>
      <c r="DBR82" s="1786"/>
      <c r="DBS82" s="1786"/>
      <c r="DBT82" s="1787"/>
      <c r="DBU82" s="1784"/>
      <c r="DBV82" s="1784"/>
      <c r="DBW82" s="1784"/>
      <c r="DBX82" s="1785"/>
      <c r="DBY82" s="1785"/>
      <c r="DBZ82" s="1786"/>
      <c r="DCA82" s="1786"/>
      <c r="DCB82" s="1787"/>
      <c r="DCC82" s="1784"/>
      <c r="DCD82" s="1784"/>
      <c r="DCE82" s="1784"/>
      <c r="DCF82" s="1785"/>
      <c r="DCG82" s="1785"/>
      <c r="DCH82" s="1786"/>
      <c r="DCI82" s="1786"/>
      <c r="DCJ82" s="1787"/>
      <c r="DCK82" s="1784"/>
      <c r="DCL82" s="1784"/>
      <c r="DCM82" s="1784"/>
      <c r="DCN82" s="1785"/>
      <c r="DCO82" s="1785"/>
      <c r="DCP82" s="1786"/>
      <c r="DCQ82" s="1786"/>
      <c r="DCR82" s="1787"/>
      <c r="DCS82" s="1784"/>
      <c r="DCT82" s="1784"/>
      <c r="DCU82" s="1784"/>
      <c r="DCV82" s="1785"/>
      <c r="DCW82" s="1785"/>
      <c r="DCX82" s="1786"/>
      <c r="DCY82" s="1786"/>
      <c r="DCZ82" s="1787"/>
      <c r="DDA82" s="1784"/>
      <c r="DDB82" s="1784"/>
      <c r="DDC82" s="1784"/>
      <c r="DDD82" s="1785"/>
      <c r="DDE82" s="1785"/>
      <c r="DDF82" s="1786"/>
      <c r="DDG82" s="1786"/>
      <c r="DDH82" s="1787"/>
      <c r="DDI82" s="1784"/>
      <c r="DDJ82" s="1784"/>
      <c r="DDK82" s="1784"/>
      <c r="DDL82" s="1785"/>
      <c r="DDM82" s="1785"/>
      <c r="DDN82" s="1786"/>
      <c r="DDO82" s="1786"/>
      <c r="DDP82" s="1787"/>
      <c r="DDQ82" s="1784"/>
      <c r="DDR82" s="1784"/>
      <c r="DDS82" s="1784"/>
      <c r="DDT82" s="1785"/>
      <c r="DDU82" s="1785"/>
      <c r="DDV82" s="1786"/>
      <c r="DDW82" s="1786"/>
      <c r="DDX82" s="1787"/>
      <c r="DDY82" s="1784"/>
      <c r="DDZ82" s="1784"/>
      <c r="DEA82" s="1784"/>
      <c r="DEB82" s="1785"/>
      <c r="DEC82" s="1785"/>
      <c r="DED82" s="1786"/>
      <c r="DEE82" s="1786"/>
      <c r="DEF82" s="1787"/>
      <c r="DEG82" s="1784"/>
      <c r="DEH82" s="1784"/>
      <c r="DEI82" s="1784"/>
      <c r="DEJ82" s="1785"/>
      <c r="DEK82" s="1785"/>
      <c r="DEL82" s="1786"/>
      <c r="DEM82" s="1786"/>
      <c r="DEN82" s="1787"/>
      <c r="DEO82" s="1784"/>
      <c r="DEP82" s="1784"/>
      <c r="DEQ82" s="1784"/>
      <c r="DER82" s="1785"/>
      <c r="DES82" s="1785"/>
      <c r="DET82" s="1786"/>
      <c r="DEU82" s="1786"/>
      <c r="DEV82" s="1787"/>
      <c r="DEW82" s="1784"/>
      <c r="DEX82" s="1784"/>
      <c r="DEY82" s="1784"/>
      <c r="DEZ82" s="1785"/>
      <c r="DFA82" s="1785"/>
      <c r="DFB82" s="1786"/>
      <c r="DFC82" s="1786"/>
      <c r="DFD82" s="1787"/>
      <c r="DFE82" s="1784"/>
      <c r="DFF82" s="1784"/>
      <c r="DFG82" s="1784"/>
      <c r="DFH82" s="1785"/>
      <c r="DFI82" s="1785"/>
      <c r="DFJ82" s="1786"/>
      <c r="DFK82" s="1786"/>
      <c r="DFL82" s="1787"/>
      <c r="DFM82" s="1784"/>
      <c r="DFN82" s="1784"/>
      <c r="DFO82" s="1784"/>
      <c r="DFP82" s="1785"/>
      <c r="DFQ82" s="1785"/>
      <c r="DFR82" s="1786"/>
      <c r="DFS82" s="1786"/>
      <c r="DFT82" s="1787"/>
      <c r="DFU82" s="1784"/>
      <c r="DFV82" s="1784"/>
      <c r="DFW82" s="1784"/>
      <c r="DFX82" s="1785"/>
      <c r="DFY82" s="1785"/>
      <c r="DFZ82" s="1786"/>
      <c r="DGA82" s="1786"/>
      <c r="DGB82" s="1787"/>
      <c r="DGC82" s="1784"/>
      <c r="DGD82" s="1784"/>
      <c r="DGE82" s="1784"/>
      <c r="DGF82" s="1785"/>
      <c r="DGG82" s="1785"/>
      <c r="DGH82" s="1786"/>
      <c r="DGI82" s="1786"/>
      <c r="DGJ82" s="1787"/>
      <c r="DGK82" s="1784"/>
      <c r="DGL82" s="1784"/>
      <c r="DGM82" s="1784"/>
      <c r="DGN82" s="1785"/>
      <c r="DGO82" s="1785"/>
      <c r="DGP82" s="1786"/>
      <c r="DGQ82" s="1786"/>
      <c r="DGR82" s="1787"/>
      <c r="DGS82" s="1784"/>
      <c r="DGT82" s="1784"/>
      <c r="DGU82" s="1784"/>
      <c r="DGV82" s="1785"/>
      <c r="DGW82" s="1785"/>
      <c r="DGX82" s="1786"/>
      <c r="DGY82" s="1786"/>
      <c r="DGZ82" s="1787"/>
      <c r="DHA82" s="1784"/>
      <c r="DHB82" s="1784"/>
      <c r="DHC82" s="1784"/>
      <c r="DHD82" s="1785"/>
      <c r="DHE82" s="1785"/>
      <c r="DHF82" s="1786"/>
      <c r="DHG82" s="1786"/>
      <c r="DHH82" s="1787"/>
      <c r="DHI82" s="1784"/>
      <c r="DHJ82" s="1784"/>
      <c r="DHK82" s="1784"/>
      <c r="DHL82" s="1785"/>
      <c r="DHM82" s="1785"/>
      <c r="DHN82" s="1786"/>
      <c r="DHO82" s="1786"/>
      <c r="DHP82" s="1787"/>
      <c r="DHQ82" s="1784"/>
      <c r="DHR82" s="1784"/>
      <c r="DHS82" s="1784"/>
      <c r="DHT82" s="1785"/>
      <c r="DHU82" s="1785"/>
      <c r="DHV82" s="1786"/>
      <c r="DHW82" s="1786"/>
      <c r="DHX82" s="1787"/>
      <c r="DHY82" s="1784"/>
      <c r="DHZ82" s="1784"/>
      <c r="DIA82" s="1784"/>
      <c r="DIB82" s="1785"/>
      <c r="DIC82" s="1785"/>
      <c r="DID82" s="1786"/>
      <c r="DIE82" s="1786"/>
      <c r="DIF82" s="1787"/>
      <c r="DIG82" s="1784"/>
      <c r="DIH82" s="1784"/>
      <c r="DII82" s="1784"/>
      <c r="DIJ82" s="1785"/>
      <c r="DIK82" s="1785"/>
      <c r="DIL82" s="1786"/>
      <c r="DIM82" s="1786"/>
      <c r="DIN82" s="1787"/>
      <c r="DIO82" s="1784"/>
      <c r="DIP82" s="1784"/>
      <c r="DIQ82" s="1784"/>
      <c r="DIR82" s="1785"/>
      <c r="DIS82" s="1785"/>
      <c r="DIT82" s="1786"/>
      <c r="DIU82" s="1786"/>
      <c r="DIV82" s="1787"/>
      <c r="DIW82" s="1784"/>
      <c r="DIX82" s="1784"/>
      <c r="DIY82" s="1784"/>
      <c r="DIZ82" s="1785"/>
      <c r="DJA82" s="1785"/>
      <c r="DJB82" s="1786"/>
      <c r="DJC82" s="1786"/>
      <c r="DJD82" s="1787"/>
      <c r="DJE82" s="1784"/>
      <c r="DJF82" s="1784"/>
      <c r="DJG82" s="1784"/>
      <c r="DJH82" s="1785"/>
      <c r="DJI82" s="1785"/>
      <c r="DJJ82" s="1786"/>
      <c r="DJK82" s="1786"/>
      <c r="DJL82" s="1787"/>
      <c r="DJM82" s="1784"/>
      <c r="DJN82" s="1784"/>
      <c r="DJO82" s="1784"/>
      <c r="DJP82" s="1785"/>
      <c r="DJQ82" s="1785"/>
      <c r="DJR82" s="1786"/>
      <c r="DJS82" s="1786"/>
      <c r="DJT82" s="1787"/>
      <c r="DJU82" s="1784"/>
      <c r="DJV82" s="1784"/>
      <c r="DJW82" s="1784"/>
      <c r="DJX82" s="1785"/>
      <c r="DJY82" s="1785"/>
      <c r="DJZ82" s="1786"/>
      <c r="DKA82" s="1786"/>
      <c r="DKB82" s="1787"/>
      <c r="DKC82" s="1784"/>
      <c r="DKD82" s="1784"/>
      <c r="DKE82" s="1784"/>
      <c r="DKF82" s="1785"/>
      <c r="DKG82" s="1785"/>
      <c r="DKH82" s="1786"/>
      <c r="DKI82" s="1786"/>
      <c r="DKJ82" s="1787"/>
      <c r="DKK82" s="1784"/>
      <c r="DKL82" s="1784"/>
      <c r="DKM82" s="1784"/>
      <c r="DKN82" s="1785"/>
      <c r="DKO82" s="1785"/>
      <c r="DKP82" s="1786"/>
      <c r="DKQ82" s="1786"/>
      <c r="DKR82" s="1787"/>
      <c r="DKS82" s="1784"/>
      <c r="DKT82" s="1784"/>
      <c r="DKU82" s="1784"/>
      <c r="DKV82" s="1785"/>
      <c r="DKW82" s="1785"/>
      <c r="DKX82" s="1786"/>
      <c r="DKY82" s="1786"/>
      <c r="DKZ82" s="1787"/>
      <c r="DLA82" s="1784"/>
      <c r="DLB82" s="1784"/>
      <c r="DLC82" s="1784"/>
      <c r="DLD82" s="1785"/>
      <c r="DLE82" s="1785"/>
      <c r="DLF82" s="1786"/>
      <c r="DLG82" s="1786"/>
      <c r="DLH82" s="1787"/>
      <c r="DLI82" s="1784"/>
      <c r="DLJ82" s="1784"/>
      <c r="DLK82" s="1784"/>
      <c r="DLL82" s="1785"/>
      <c r="DLM82" s="1785"/>
      <c r="DLN82" s="1786"/>
      <c r="DLO82" s="1786"/>
      <c r="DLP82" s="1787"/>
      <c r="DLQ82" s="1784"/>
      <c r="DLR82" s="1784"/>
      <c r="DLS82" s="1784"/>
      <c r="DLT82" s="1785"/>
      <c r="DLU82" s="1785"/>
      <c r="DLV82" s="1786"/>
      <c r="DLW82" s="1786"/>
      <c r="DLX82" s="1787"/>
      <c r="DLY82" s="1784"/>
      <c r="DLZ82" s="1784"/>
      <c r="DMA82" s="1784"/>
      <c r="DMB82" s="1785"/>
      <c r="DMC82" s="1785"/>
      <c r="DMD82" s="1786"/>
      <c r="DME82" s="1786"/>
      <c r="DMF82" s="1787"/>
      <c r="DMG82" s="1784"/>
      <c r="DMH82" s="1784"/>
      <c r="DMI82" s="1784"/>
      <c r="DMJ82" s="1785"/>
      <c r="DMK82" s="1785"/>
      <c r="DML82" s="1786"/>
      <c r="DMM82" s="1786"/>
      <c r="DMN82" s="1787"/>
      <c r="DMO82" s="1784"/>
      <c r="DMP82" s="1784"/>
      <c r="DMQ82" s="1784"/>
      <c r="DMR82" s="1785"/>
      <c r="DMS82" s="1785"/>
      <c r="DMT82" s="1786"/>
      <c r="DMU82" s="1786"/>
      <c r="DMV82" s="1787"/>
      <c r="DMW82" s="1784"/>
      <c r="DMX82" s="1784"/>
      <c r="DMY82" s="1784"/>
      <c r="DMZ82" s="1785"/>
      <c r="DNA82" s="1785"/>
      <c r="DNB82" s="1786"/>
      <c r="DNC82" s="1786"/>
      <c r="DND82" s="1787"/>
      <c r="DNE82" s="1784"/>
      <c r="DNF82" s="1784"/>
      <c r="DNG82" s="1784"/>
      <c r="DNH82" s="1785"/>
      <c r="DNI82" s="1785"/>
      <c r="DNJ82" s="1786"/>
      <c r="DNK82" s="1786"/>
      <c r="DNL82" s="1787"/>
      <c r="DNM82" s="1784"/>
      <c r="DNN82" s="1784"/>
      <c r="DNO82" s="1784"/>
      <c r="DNP82" s="1785"/>
      <c r="DNQ82" s="1785"/>
      <c r="DNR82" s="1786"/>
      <c r="DNS82" s="1786"/>
      <c r="DNT82" s="1787"/>
      <c r="DNU82" s="1784"/>
      <c r="DNV82" s="1784"/>
      <c r="DNW82" s="1784"/>
      <c r="DNX82" s="1785"/>
      <c r="DNY82" s="1785"/>
      <c r="DNZ82" s="1786"/>
      <c r="DOA82" s="1786"/>
      <c r="DOB82" s="1787"/>
      <c r="DOC82" s="1784"/>
      <c r="DOD82" s="1784"/>
      <c r="DOE82" s="1784"/>
      <c r="DOF82" s="1785"/>
      <c r="DOG82" s="1785"/>
      <c r="DOH82" s="1786"/>
      <c r="DOI82" s="1786"/>
      <c r="DOJ82" s="1787"/>
      <c r="DOK82" s="1784"/>
      <c r="DOL82" s="1784"/>
      <c r="DOM82" s="1784"/>
      <c r="DON82" s="1785"/>
      <c r="DOO82" s="1785"/>
      <c r="DOP82" s="1786"/>
      <c r="DOQ82" s="1786"/>
      <c r="DOR82" s="1787"/>
      <c r="DOS82" s="1784"/>
      <c r="DOT82" s="1784"/>
      <c r="DOU82" s="1784"/>
      <c r="DOV82" s="1785"/>
      <c r="DOW82" s="1785"/>
      <c r="DOX82" s="1786"/>
      <c r="DOY82" s="1786"/>
      <c r="DOZ82" s="1787"/>
      <c r="DPA82" s="1784"/>
      <c r="DPB82" s="1784"/>
      <c r="DPC82" s="1784"/>
      <c r="DPD82" s="1785"/>
      <c r="DPE82" s="1785"/>
      <c r="DPF82" s="1786"/>
      <c r="DPG82" s="1786"/>
      <c r="DPH82" s="1787"/>
      <c r="DPI82" s="1784"/>
      <c r="DPJ82" s="1784"/>
      <c r="DPK82" s="1784"/>
      <c r="DPL82" s="1785"/>
      <c r="DPM82" s="1785"/>
      <c r="DPN82" s="1786"/>
      <c r="DPO82" s="1786"/>
      <c r="DPP82" s="1787"/>
      <c r="DPQ82" s="1784"/>
      <c r="DPR82" s="1784"/>
      <c r="DPS82" s="1784"/>
      <c r="DPT82" s="1785"/>
      <c r="DPU82" s="1785"/>
      <c r="DPV82" s="1786"/>
      <c r="DPW82" s="1786"/>
      <c r="DPX82" s="1787"/>
      <c r="DPY82" s="1784"/>
      <c r="DPZ82" s="1784"/>
      <c r="DQA82" s="1784"/>
      <c r="DQB82" s="1785"/>
      <c r="DQC82" s="1785"/>
      <c r="DQD82" s="1786"/>
      <c r="DQE82" s="1786"/>
      <c r="DQF82" s="1787"/>
      <c r="DQG82" s="1784"/>
      <c r="DQH82" s="1784"/>
      <c r="DQI82" s="1784"/>
      <c r="DQJ82" s="1785"/>
      <c r="DQK82" s="1785"/>
      <c r="DQL82" s="1786"/>
      <c r="DQM82" s="1786"/>
      <c r="DQN82" s="1787"/>
      <c r="DQO82" s="1784"/>
      <c r="DQP82" s="1784"/>
      <c r="DQQ82" s="1784"/>
      <c r="DQR82" s="1785"/>
      <c r="DQS82" s="1785"/>
      <c r="DQT82" s="1786"/>
      <c r="DQU82" s="1786"/>
      <c r="DQV82" s="1787"/>
      <c r="DQW82" s="1784"/>
      <c r="DQX82" s="1784"/>
      <c r="DQY82" s="1784"/>
      <c r="DQZ82" s="1785"/>
      <c r="DRA82" s="1785"/>
      <c r="DRB82" s="1786"/>
      <c r="DRC82" s="1786"/>
      <c r="DRD82" s="1787"/>
      <c r="DRE82" s="1784"/>
      <c r="DRF82" s="1784"/>
      <c r="DRG82" s="1784"/>
      <c r="DRH82" s="1785"/>
      <c r="DRI82" s="1785"/>
      <c r="DRJ82" s="1786"/>
      <c r="DRK82" s="1786"/>
      <c r="DRL82" s="1787"/>
      <c r="DRM82" s="1784"/>
      <c r="DRN82" s="1784"/>
      <c r="DRO82" s="1784"/>
      <c r="DRP82" s="1785"/>
      <c r="DRQ82" s="1785"/>
      <c r="DRR82" s="1786"/>
      <c r="DRS82" s="1786"/>
      <c r="DRT82" s="1787"/>
      <c r="DRU82" s="1784"/>
      <c r="DRV82" s="1784"/>
      <c r="DRW82" s="1784"/>
      <c r="DRX82" s="1785"/>
      <c r="DRY82" s="1785"/>
      <c r="DRZ82" s="1786"/>
      <c r="DSA82" s="1786"/>
      <c r="DSB82" s="1787"/>
      <c r="DSC82" s="1784"/>
      <c r="DSD82" s="1784"/>
      <c r="DSE82" s="1784"/>
      <c r="DSF82" s="1785"/>
      <c r="DSG82" s="1785"/>
      <c r="DSH82" s="1786"/>
      <c r="DSI82" s="1786"/>
      <c r="DSJ82" s="1787"/>
      <c r="DSK82" s="1784"/>
      <c r="DSL82" s="1784"/>
      <c r="DSM82" s="1784"/>
      <c r="DSN82" s="1785"/>
      <c r="DSO82" s="1785"/>
      <c r="DSP82" s="1786"/>
      <c r="DSQ82" s="1786"/>
      <c r="DSR82" s="1787"/>
      <c r="DSS82" s="1784"/>
      <c r="DST82" s="1784"/>
      <c r="DSU82" s="1784"/>
      <c r="DSV82" s="1785"/>
      <c r="DSW82" s="1785"/>
      <c r="DSX82" s="1786"/>
      <c r="DSY82" s="1786"/>
      <c r="DSZ82" s="1787"/>
      <c r="DTA82" s="1784"/>
      <c r="DTB82" s="1784"/>
      <c r="DTC82" s="1784"/>
      <c r="DTD82" s="1785"/>
      <c r="DTE82" s="1785"/>
      <c r="DTF82" s="1786"/>
      <c r="DTG82" s="1786"/>
      <c r="DTH82" s="1787"/>
      <c r="DTI82" s="1784"/>
      <c r="DTJ82" s="1784"/>
      <c r="DTK82" s="1784"/>
      <c r="DTL82" s="1785"/>
      <c r="DTM82" s="1785"/>
      <c r="DTN82" s="1786"/>
      <c r="DTO82" s="1786"/>
      <c r="DTP82" s="1787"/>
      <c r="DTQ82" s="1784"/>
      <c r="DTR82" s="1784"/>
      <c r="DTS82" s="1784"/>
      <c r="DTT82" s="1785"/>
      <c r="DTU82" s="1785"/>
      <c r="DTV82" s="1786"/>
      <c r="DTW82" s="1786"/>
      <c r="DTX82" s="1787"/>
      <c r="DTY82" s="1784"/>
      <c r="DTZ82" s="1784"/>
      <c r="DUA82" s="1784"/>
      <c r="DUB82" s="1785"/>
      <c r="DUC82" s="1785"/>
      <c r="DUD82" s="1786"/>
      <c r="DUE82" s="1786"/>
      <c r="DUF82" s="1787"/>
      <c r="DUG82" s="1784"/>
      <c r="DUH82" s="1784"/>
      <c r="DUI82" s="1784"/>
      <c r="DUJ82" s="1785"/>
      <c r="DUK82" s="1785"/>
      <c r="DUL82" s="1786"/>
      <c r="DUM82" s="1786"/>
      <c r="DUN82" s="1787"/>
      <c r="DUO82" s="1784"/>
      <c r="DUP82" s="1784"/>
      <c r="DUQ82" s="1784"/>
      <c r="DUR82" s="1785"/>
      <c r="DUS82" s="1785"/>
      <c r="DUT82" s="1786"/>
      <c r="DUU82" s="1786"/>
      <c r="DUV82" s="1787"/>
      <c r="DUW82" s="1784"/>
      <c r="DUX82" s="1784"/>
      <c r="DUY82" s="1784"/>
      <c r="DUZ82" s="1785"/>
      <c r="DVA82" s="1785"/>
      <c r="DVB82" s="1786"/>
      <c r="DVC82" s="1786"/>
      <c r="DVD82" s="1787"/>
      <c r="DVE82" s="1784"/>
      <c r="DVF82" s="1784"/>
      <c r="DVG82" s="1784"/>
      <c r="DVH82" s="1785"/>
      <c r="DVI82" s="1785"/>
      <c r="DVJ82" s="1786"/>
      <c r="DVK82" s="1786"/>
      <c r="DVL82" s="1787"/>
      <c r="DVM82" s="1784"/>
      <c r="DVN82" s="1784"/>
      <c r="DVO82" s="1784"/>
      <c r="DVP82" s="1785"/>
      <c r="DVQ82" s="1785"/>
      <c r="DVR82" s="1786"/>
      <c r="DVS82" s="1786"/>
      <c r="DVT82" s="1787"/>
      <c r="DVU82" s="1784"/>
      <c r="DVV82" s="1784"/>
      <c r="DVW82" s="1784"/>
      <c r="DVX82" s="1785"/>
      <c r="DVY82" s="1785"/>
      <c r="DVZ82" s="1786"/>
      <c r="DWA82" s="1786"/>
      <c r="DWB82" s="1787"/>
      <c r="DWC82" s="1784"/>
      <c r="DWD82" s="1784"/>
      <c r="DWE82" s="1784"/>
      <c r="DWF82" s="1785"/>
      <c r="DWG82" s="1785"/>
      <c r="DWH82" s="1786"/>
      <c r="DWI82" s="1786"/>
      <c r="DWJ82" s="1787"/>
      <c r="DWK82" s="1784"/>
      <c r="DWL82" s="1784"/>
      <c r="DWM82" s="1784"/>
      <c r="DWN82" s="1785"/>
      <c r="DWO82" s="1785"/>
      <c r="DWP82" s="1786"/>
      <c r="DWQ82" s="1786"/>
      <c r="DWR82" s="1787"/>
      <c r="DWS82" s="1784"/>
      <c r="DWT82" s="1784"/>
      <c r="DWU82" s="1784"/>
      <c r="DWV82" s="1785"/>
      <c r="DWW82" s="1785"/>
      <c r="DWX82" s="1786"/>
      <c r="DWY82" s="1786"/>
      <c r="DWZ82" s="1787"/>
      <c r="DXA82" s="1784"/>
      <c r="DXB82" s="1784"/>
      <c r="DXC82" s="1784"/>
      <c r="DXD82" s="1785"/>
      <c r="DXE82" s="1785"/>
      <c r="DXF82" s="1786"/>
      <c r="DXG82" s="1786"/>
      <c r="DXH82" s="1787"/>
      <c r="DXI82" s="1784"/>
      <c r="DXJ82" s="1784"/>
      <c r="DXK82" s="1784"/>
      <c r="DXL82" s="1785"/>
      <c r="DXM82" s="1785"/>
      <c r="DXN82" s="1786"/>
      <c r="DXO82" s="1786"/>
      <c r="DXP82" s="1787"/>
      <c r="DXQ82" s="1784"/>
      <c r="DXR82" s="1784"/>
      <c r="DXS82" s="1784"/>
      <c r="DXT82" s="1785"/>
      <c r="DXU82" s="1785"/>
      <c r="DXV82" s="1786"/>
      <c r="DXW82" s="1786"/>
      <c r="DXX82" s="1787"/>
      <c r="DXY82" s="1784"/>
      <c r="DXZ82" s="1784"/>
      <c r="DYA82" s="1784"/>
      <c r="DYB82" s="1785"/>
      <c r="DYC82" s="1785"/>
      <c r="DYD82" s="1786"/>
      <c r="DYE82" s="1786"/>
      <c r="DYF82" s="1787"/>
      <c r="DYG82" s="1784"/>
      <c r="DYH82" s="1784"/>
      <c r="DYI82" s="1784"/>
      <c r="DYJ82" s="1785"/>
      <c r="DYK82" s="1785"/>
      <c r="DYL82" s="1786"/>
      <c r="DYM82" s="1786"/>
      <c r="DYN82" s="1787"/>
      <c r="DYO82" s="1784"/>
      <c r="DYP82" s="1784"/>
      <c r="DYQ82" s="1784"/>
      <c r="DYR82" s="1785"/>
      <c r="DYS82" s="1785"/>
      <c r="DYT82" s="1786"/>
      <c r="DYU82" s="1786"/>
      <c r="DYV82" s="1787"/>
      <c r="DYW82" s="1784"/>
      <c r="DYX82" s="1784"/>
      <c r="DYY82" s="1784"/>
      <c r="DYZ82" s="1785"/>
      <c r="DZA82" s="1785"/>
      <c r="DZB82" s="1786"/>
      <c r="DZC82" s="1786"/>
      <c r="DZD82" s="1787"/>
      <c r="DZE82" s="1784"/>
      <c r="DZF82" s="1784"/>
      <c r="DZG82" s="1784"/>
      <c r="DZH82" s="1785"/>
      <c r="DZI82" s="1785"/>
      <c r="DZJ82" s="1786"/>
      <c r="DZK82" s="1786"/>
      <c r="DZL82" s="1787"/>
      <c r="DZM82" s="1784"/>
      <c r="DZN82" s="1784"/>
      <c r="DZO82" s="1784"/>
      <c r="DZP82" s="1785"/>
      <c r="DZQ82" s="1785"/>
      <c r="DZR82" s="1786"/>
      <c r="DZS82" s="1786"/>
      <c r="DZT82" s="1787"/>
      <c r="DZU82" s="1784"/>
      <c r="DZV82" s="1784"/>
      <c r="DZW82" s="1784"/>
      <c r="DZX82" s="1785"/>
      <c r="DZY82" s="1785"/>
      <c r="DZZ82" s="1786"/>
      <c r="EAA82" s="1786"/>
      <c r="EAB82" s="1787"/>
      <c r="EAC82" s="1784"/>
      <c r="EAD82" s="1784"/>
      <c r="EAE82" s="1784"/>
      <c r="EAF82" s="1785"/>
      <c r="EAG82" s="1785"/>
      <c r="EAH82" s="1786"/>
      <c r="EAI82" s="1786"/>
      <c r="EAJ82" s="1787"/>
      <c r="EAK82" s="1784"/>
      <c r="EAL82" s="1784"/>
      <c r="EAM82" s="1784"/>
      <c r="EAN82" s="1785"/>
      <c r="EAO82" s="1785"/>
      <c r="EAP82" s="1786"/>
      <c r="EAQ82" s="1786"/>
      <c r="EAR82" s="1787"/>
      <c r="EAS82" s="1784"/>
      <c r="EAT82" s="1784"/>
      <c r="EAU82" s="1784"/>
      <c r="EAV82" s="1785"/>
      <c r="EAW82" s="1785"/>
      <c r="EAX82" s="1786"/>
      <c r="EAY82" s="1786"/>
      <c r="EAZ82" s="1787"/>
      <c r="EBA82" s="1784"/>
      <c r="EBB82" s="1784"/>
      <c r="EBC82" s="1784"/>
      <c r="EBD82" s="1785"/>
      <c r="EBE82" s="1785"/>
      <c r="EBF82" s="1786"/>
      <c r="EBG82" s="1786"/>
      <c r="EBH82" s="1787"/>
      <c r="EBI82" s="1784"/>
      <c r="EBJ82" s="1784"/>
      <c r="EBK82" s="1784"/>
      <c r="EBL82" s="1785"/>
      <c r="EBM82" s="1785"/>
      <c r="EBN82" s="1786"/>
      <c r="EBO82" s="1786"/>
      <c r="EBP82" s="1787"/>
      <c r="EBQ82" s="1784"/>
      <c r="EBR82" s="1784"/>
      <c r="EBS82" s="1784"/>
      <c r="EBT82" s="1785"/>
      <c r="EBU82" s="1785"/>
      <c r="EBV82" s="1786"/>
      <c r="EBW82" s="1786"/>
      <c r="EBX82" s="1787"/>
      <c r="EBY82" s="1784"/>
      <c r="EBZ82" s="1784"/>
      <c r="ECA82" s="1784"/>
      <c r="ECB82" s="1785"/>
      <c r="ECC82" s="1785"/>
      <c r="ECD82" s="1786"/>
      <c r="ECE82" s="1786"/>
      <c r="ECF82" s="1787"/>
      <c r="ECG82" s="1784"/>
      <c r="ECH82" s="1784"/>
      <c r="ECI82" s="1784"/>
      <c r="ECJ82" s="1785"/>
      <c r="ECK82" s="1785"/>
      <c r="ECL82" s="1786"/>
      <c r="ECM82" s="1786"/>
      <c r="ECN82" s="1787"/>
      <c r="ECO82" s="1784"/>
      <c r="ECP82" s="1784"/>
      <c r="ECQ82" s="1784"/>
      <c r="ECR82" s="1785"/>
      <c r="ECS82" s="1785"/>
      <c r="ECT82" s="1786"/>
      <c r="ECU82" s="1786"/>
      <c r="ECV82" s="1787"/>
      <c r="ECW82" s="1784"/>
      <c r="ECX82" s="1784"/>
      <c r="ECY82" s="1784"/>
      <c r="ECZ82" s="1785"/>
      <c r="EDA82" s="1785"/>
      <c r="EDB82" s="1786"/>
      <c r="EDC82" s="1786"/>
      <c r="EDD82" s="1787"/>
      <c r="EDE82" s="1784"/>
      <c r="EDF82" s="1784"/>
      <c r="EDG82" s="1784"/>
      <c r="EDH82" s="1785"/>
      <c r="EDI82" s="1785"/>
      <c r="EDJ82" s="1786"/>
      <c r="EDK82" s="1786"/>
      <c r="EDL82" s="1787"/>
      <c r="EDM82" s="1784"/>
      <c r="EDN82" s="1784"/>
      <c r="EDO82" s="1784"/>
      <c r="EDP82" s="1785"/>
      <c r="EDQ82" s="1785"/>
      <c r="EDR82" s="1786"/>
      <c r="EDS82" s="1786"/>
      <c r="EDT82" s="1787"/>
      <c r="EDU82" s="1784"/>
      <c r="EDV82" s="1784"/>
      <c r="EDW82" s="1784"/>
      <c r="EDX82" s="1785"/>
      <c r="EDY82" s="1785"/>
      <c r="EDZ82" s="1786"/>
      <c r="EEA82" s="1786"/>
      <c r="EEB82" s="1787"/>
      <c r="EEC82" s="1784"/>
      <c r="EED82" s="1784"/>
      <c r="EEE82" s="1784"/>
      <c r="EEF82" s="1785"/>
      <c r="EEG82" s="1785"/>
      <c r="EEH82" s="1786"/>
      <c r="EEI82" s="1786"/>
      <c r="EEJ82" s="1787"/>
      <c r="EEK82" s="1784"/>
      <c r="EEL82" s="1784"/>
      <c r="EEM82" s="1784"/>
      <c r="EEN82" s="1785"/>
      <c r="EEO82" s="1785"/>
      <c r="EEP82" s="1786"/>
      <c r="EEQ82" s="1786"/>
      <c r="EER82" s="1787"/>
      <c r="EES82" s="1784"/>
      <c r="EET82" s="1784"/>
      <c r="EEU82" s="1784"/>
      <c r="EEV82" s="1785"/>
      <c r="EEW82" s="1785"/>
      <c r="EEX82" s="1786"/>
      <c r="EEY82" s="1786"/>
      <c r="EEZ82" s="1787"/>
      <c r="EFA82" s="1784"/>
      <c r="EFB82" s="1784"/>
      <c r="EFC82" s="1784"/>
      <c r="EFD82" s="1785"/>
      <c r="EFE82" s="1785"/>
      <c r="EFF82" s="1786"/>
      <c r="EFG82" s="1786"/>
      <c r="EFH82" s="1787"/>
      <c r="EFI82" s="1784"/>
      <c r="EFJ82" s="1784"/>
      <c r="EFK82" s="1784"/>
      <c r="EFL82" s="1785"/>
      <c r="EFM82" s="1785"/>
      <c r="EFN82" s="1786"/>
      <c r="EFO82" s="1786"/>
      <c r="EFP82" s="1787"/>
      <c r="EFQ82" s="1784"/>
      <c r="EFR82" s="1784"/>
      <c r="EFS82" s="1784"/>
      <c r="EFT82" s="1785"/>
      <c r="EFU82" s="1785"/>
      <c r="EFV82" s="1786"/>
      <c r="EFW82" s="1786"/>
      <c r="EFX82" s="1787"/>
      <c r="EFY82" s="1784"/>
      <c r="EFZ82" s="1784"/>
      <c r="EGA82" s="1784"/>
      <c r="EGB82" s="1785"/>
      <c r="EGC82" s="1785"/>
      <c r="EGD82" s="1786"/>
      <c r="EGE82" s="1786"/>
      <c r="EGF82" s="1787"/>
      <c r="EGG82" s="1784"/>
      <c r="EGH82" s="1784"/>
      <c r="EGI82" s="1784"/>
      <c r="EGJ82" s="1785"/>
      <c r="EGK82" s="1785"/>
      <c r="EGL82" s="1786"/>
      <c r="EGM82" s="1786"/>
      <c r="EGN82" s="1787"/>
      <c r="EGO82" s="1784"/>
      <c r="EGP82" s="1784"/>
      <c r="EGQ82" s="1784"/>
      <c r="EGR82" s="1785"/>
      <c r="EGS82" s="1785"/>
      <c r="EGT82" s="1786"/>
      <c r="EGU82" s="1786"/>
      <c r="EGV82" s="1787"/>
      <c r="EGW82" s="1784"/>
      <c r="EGX82" s="1784"/>
      <c r="EGY82" s="1784"/>
      <c r="EGZ82" s="1785"/>
      <c r="EHA82" s="1785"/>
      <c r="EHB82" s="1786"/>
      <c r="EHC82" s="1786"/>
      <c r="EHD82" s="1787"/>
      <c r="EHE82" s="1784"/>
      <c r="EHF82" s="1784"/>
      <c r="EHG82" s="1784"/>
      <c r="EHH82" s="1785"/>
      <c r="EHI82" s="1785"/>
      <c r="EHJ82" s="1786"/>
      <c r="EHK82" s="1786"/>
      <c r="EHL82" s="1787"/>
      <c r="EHM82" s="1784"/>
      <c r="EHN82" s="1784"/>
      <c r="EHO82" s="1784"/>
      <c r="EHP82" s="1785"/>
      <c r="EHQ82" s="1785"/>
      <c r="EHR82" s="1786"/>
      <c r="EHS82" s="1786"/>
      <c r="EHT82" s="1787"/>
      <c r="EHU82" s="1784"/>
      <c r="EHV82" s="1784"/>
      <c r="EHW82" s="1784"/>
      <c r="EHX82" s="1785"/>
      <c r="EHY82" s="1785"/>
      <c r="EHZ82" s="1786"/>
      <c r="EIA82" s="1786"/>
      <c r="EIB82" s="1787"/>
      <c r="EIC82" s="1784"/>
      <c r="EID82" s="1784"/>
      <c r="EIE82" s="1784"/>
      <c r="EIF82" s="1785"/>
      <c r="EIG82" s="1785"/>
      <c r="EIH82" s="1786"/>
      <c r="EII82" s="1786"/>
      <c r="EIJ82" s="1787"/>
      <c r="EIK82" s="1784"/>
      <c r="EIL82" s="1784"/>
      <c r="EIM82" s="1784"/>
      <c r="EIN82" s="1785"/>
      <c r="EIO82" s="1785"/>
      <c r="EIP82" s="1786"/>
      <c r="EIQ82" s="1786"/>
      <c r="EIR82" s="1787"/>
      <c r="EIS82" s="1784"/>
      <c r="EIT82" s="1784"/>
      <c r="EIU82" s="1784"/>
      <c r="EIV82" s="1785"/>
      <c r="EIW82" s="1785"/>
      <c r="EIX82" s="1786"/>
      <c r="EIY82" s="1786"/>
      <c r="EIZ82" s="1787"/>
      <c r="EJA82" s="1784"/>
      <c r="EJB82" s="1784"/>
      <c r="EJC82" s="1784"/>
      <c r="EJD82" s="1785"/>
      <c r="EJE82" s="1785"/>
      <c r="EJF82" s="1786"/>
      <c r="EJG82" s="1786"/>
      <c r="EJH82" s="1787"/>
      <c r="EJI82" s="1784"/>
      <c r="EJJ82" s="1784"/>
      <c r="EJK82" s="1784"/>
      <c r="EJL82" s="1785"/>
      <c r="EJM82" s="1785"/>
      <c r="EJN82" s="1786"/>
      <c r="EJO82" s="1786"/>
      <c r="EJP82" s="1787"/>
      <c r="EJQ82" s="1784"/>
      <c r="EJR82" s="1784"/>
      <c r="EJS82" s="1784"/>
      <c r="EJT82" s="1785"/>
      <c r="EJU82" s="1785"/>
      <c r="EJV82" s="1786"/>
      <c r="EJW82" s="1786"/>
      <c r="EJX82" s="1787"/>
      <c r="EJY82" s="1784"/>
      <c r="EJZ82" s="1784"/>
      <c r="EKA82" s="1784"/>
      <c r="EKB82" s="1785"/>
      <c r="EKC82" s="1785"/>
      <c r="EKD82" s="1786"/>
      <c r="EKE82" s="1786"/>
      <c r="EKF82" s="1787"/>
      <c r="EKG82" s="1784"/>
      <c r="EKH82" s="1784"/>
      <c r="EKI82" s="1784"/>
      <c r="EKJ82" s="1785"/>
      <c r="EKK82" s="1785"/>
      <c r="EKL82" s="1786"/>
      <c r="EKM82" s="1786"/>
      <c r="EKN82" s="1787"/>
      <c r="EKO82" s="1784"/>
      <c r="EKP82" s="1784"/>
      <c r="EKQ82" s="1784"/>
      <c r="EKR82" s="1785"/>
      <c r="EKS82" s="1785"/>
      <c r="EKT82" s="1786"/>
      <c r="EKU82" s="1786"/>
      <c r="EKV82" s="1787"/>
      <c r="EKW82" s="1784"/>
      <c r="EKX82" s="1784"/>
      <c r="EKY82" s="1784"/>
      <c r="EKZ82" s="1785"/>
      <c r="ELA82" s="1785"/>
      <c r="ELB82" s="1786"/>
      <c r="ELC82" s="1786"/>
      <c r="ELD82" s="1787"/>
      <c r="ELE82" s="1784"/>
      <c r="ELF82" s="1784"/>
      <c r="ELG82" s="1784"/>
      <c r="ELH82" s="1785"/>
      <c r="ELI82" s="1785"/>
      <c r="ELJ82" s="1786"/>
      <c r="ELK82" s="1786"/>
      <c r="ELL82" s="1787"/>
      <c r="ELM82" s="1784"/>
      <c r="ELN82" s="1784"/>
      <c r="ELO82" s="1784"/>
      <c r="ELP82" s="1785"/>
      <c r="ELQ82" s="1785"/>
      <c r="ELR82" s="1786"/>
      <c r="ELS82" s="1786"/>
      <c r="ELT82" s="1787"/>
      <c r="ELU82" s="1784"/>
      <c r="ELV82" s="1784"/>
      <c r="ELW82" s="1784"/>
      <c r="ELX82" s="1785"/>
      <c r="ELY82" s="1785"/>
      <c r="ELZ82" s="1786"/>
      <c r="EMA82" s="1786"/>
      <c r="EMB82" s="1787"/>
      <c r="EMC82" s="1784"/>
      <c r="EMD82" s="1784"/>
      <c r="EME82" s="1784"/>
      <c r="EMF82" s="1785"/>
      <c r="EMG82" s="1785"/>
      <c r="EMH82" s="1786"/>
      <c r="EMI82" s="1786"/>
      <c r="EMJ82" s="1787"/>
      <c r="EMK82" s="1784"/>
      <c r="EML82" s="1784"/>
      <c r="EMM82" s="1784"/>
      <c r="EMN82" s="1785"/>
      <c r="EMO82" s="1785"/>
      <c r="EMP82" s="1786"/>
      <c r="EMQ82" s="1786"/>
      <c r="EMR82" s="1787"/>
      <c r="EMS82" s="1784"/>
      <c r="EMT82" s="1784"/>
      <c r="EMU82" s="1784"/>
      <c r="EMV82" s="1785"/>
      <c r="EMW82" s="1785"/>
      <c r="EMX82" s="1786"/>
      <c r="EMY82" s="1786"/>
      <c r="EMZ82" s="1787"/>
      <c r="ENA82" s="1784"/>
      <c r="ENB82" s="1784"/>
      <c r="ENC82" s="1784"/>
      <c r="END82" s="1785"/>
      <c r="ENE82" s="1785"/>
      <c r="ENF82" s="1786"/>
      <c r="ENG82" s="1786"/>
      <c r="ENH82" s="1787"/>
      <c r="ENI82" s="1784"/>
      <c r="ENJ82" s="1784"/>
      <c r="ENK82" s="1784"/>
      <c r="ENL82" s="1785"/>
      <c r="ENM82" s="1785"/>
      <c r="ENN82" s="1786"/>
      <c r="ENO82" s="1786"/>
      <c r="ENP82" s="1787"/>
      <c r="ENQ82" s="1784"/>
      <c r="ENR82" s="1784"/>
      <c r="ENS82" s="1784"/>
      <c r="ENT82" s="1785"/>
      <c r="ENU82" s="1785"/>
      <c r="ENV82" s="1786"/>
      <c r="ENW82" s="1786"/>
      <c r="ENX82" s="1787"/>
      <c r="ENY82" s="1784"/>
      <c r="ENZ82" s="1784"/>
      <c r="EOA82" s="1784"/>
      <c r="EOB82" s="1785"/>
      <c r="EOC82" s="1785"/>
      <c r="EOD82" s="1786"/>
      <c r="EOE82" s="1786"/>
      <c r="EOF82" s="1787"/>
      <c r="EOG82" s="1784"/>
      <c r="EOH82" s="1784"/>
      <c r="EOI82" s="1784"/>
      <c r="EOJ82" s="1785"/>
      <c r="EOK82" s="1785"/>
      <c r="EOL82" s="1786"/>
      <c r="EOM82" s="1786"/>
      <c r="EON82" s="1787"/>
      <c r="EOO82" s="1784"/>
      <c r="EOP82" s="1784"/>
      <c r="EOQ82" s="1784"/>
      <c r="EOR82" s="1785"/>
      <c r="EOS82" s="1785"/>
      <c r="EOT82" s="1786"/>
      <c r="EOU82" s="1786"/>
      <c r="EOV82" s="1787"/>
      <c r="EOW82" s="1784"/>
      <c r="EOX82" s="1784"/>
      <c r="EOY82" s="1784"/>
      <c r="EOZ82" s="1785"/>
      <c r="EPA82" s="1785"/>
      <c r="EPB82" s="1786"/>
      <c r="EPC82" s="1786"/>
      <c r="EPD82" s="1787"/>
      <c r="EPE82" s="1784"/>
      <c r="EPF82" s="1784"/>
      <c r="EPG82" s="1784"/>
      <c r="EPH82" s="1785"/>
      <c r="EPI82" s="1785"/>
      <c r="EPJ82" s="1786"/>
      <c r="EPK82" s="1786"/>
      <c r="EPL82" s="1787"/>
      <c r="EPM82" s="1784"/>
      <c r="EPN82" s="1784"/>
      <c r="EPO82" s="1784"/>
      <c r="EPP82" s="1785"/>
      <c r="EPQ82" s="1785"/>
      <c r="EPR82" s="1786"/>
      <c r="EPS82" s="1786"/>
      <c r="EPT82" s="1787"/>
      <c r="EPU82" s="1784"/>
      <c r="EPV82" s="1784"/>
      <c r="EPW82" s="1784"/>
      <c r="EPX82" s="1785"/>
      <c r="EPY82" s="1785"/>
      <c r="EPZ82" s="1786"/>
      <c r="EQA82" s="1786"/>
      <c r="EQB82" s="1787"/>
      <c r="EQC82" s="1784"/>
      <c r="EQD82" s="1784"/>
      <c r="EQE82" s="1784"/>
      <c r="EQF82" s="1785"/>
      <c r="EQG82" s="1785"/>
      <c r="EQH82" s="1786"/>
      <c r="EQI82" s="1786"/>
      <c r="EQJ82" s="1787"/>
      <c r="EQK82" s="1784"/>
      <c r="EQL82" s="1784"/>
      <c r="EQM82" s="1784"/>
      <c r="EQN82" s="1785"/>
      <c r="EQO82" s="1785"/>
      <c r="EQP82" s="1786"/>
      <c r="EQQ82" s="1786"/>
      <c r="EQR82" s="1787"/>
      <c r="EQS82" s="1784"/>
      <c r="EQT82" s="1784"/>
      <c r="EQU82" s="1784"/>
      <c r="EQV82" s="1785"/>
      <c r="EQW82" s="1785"/>
      <c r="EQX82" s="1786"/>
      <c r="EQY82" s="1786"/>
      <c r="EQZ82" s="1787"/>
      <c r="ERA82" s="1784"/>
      <c r="ERB82" s="1784"/>
      <c r="ERC82" s="1784"/>
      <c r="ERD82" s="1785"/>
      <c r="ERE82" s="1785"/>
      <c r="ERF82" s="1786"/>
      <c r="ERG82" s="1786"/>
      <c r="ERH82" s="1787"/>
      <c r="ERI82" s="1784"/>
      <c r="ERJ82" s="1784"/>
      <c r="ERK82" s="1784"/>
      <c r="ERL82" s="1785"/>
      <c r="ERM82" s="1785"/>
      <c r="ERN82" s="1786"/>
      <c r="ERO82" s="1786"/>
      <c r="ERP82" s="1787"/>
      <c r="ERQ82" s="1784"/>
      <c r="ERR82" s="1784"/>
      <c r="ERS82" s="1784"/>
      <c r="ERT82" s="1785"/>
      <c r="ERU82" s="1785"/>
      <c r="ERV82" s="1786"/>
      <c r="ERW82" s="1786"/>
      <c r="ERX82" s="1787"/>
      <c r="ERY82" s="1784"/>
      <c r="ERZ82" s="1784"/>
      <c r="ESA82" s="1784"/>
      <c r="ESB82" s="1785"/>
      <c r="ESC82" s="1785"/>
      <c r="ESD82" s="1786"/>
      <c r="ESE82" s="1786"/>
      <c r="ESF82" s="1787"/>
      <c r="ESG82" s="1784"/>
      <c r="ESH82" s="1784"/>
      <c r="ESI82" s="1784"/>
      <c r="ESJ82" s="1785"/>
      <c r="ESK82" s="1785"/>
      <c r="ESL82" s="1786"/>
      <c r="ESM82" s="1786"/>
      <c r="ESN82" s="1787"/>
      <c r="ESO82" s="1784"/>
      <c r="ESP82" s="1784"/>
      <c r="ESQ82" s="1784"/>
      <c r="ESR82" s="1785"/>
      <c r="ESS82" s="1785"/>
      <c r="EST82" s="1786"/>
      <c r="ESU82" s="1786"/>
      <c r="ESV82" s="1787"/>
      <c r="ESW82" s="1784"/>
      <c r="ESX82" s="1784"/>
      <c r="ESY82" s="1784"/>
      <c r="ESZ82" s="1785"/>
      <c r="ETA82" s="1785"/>
      <c r="ETB82" s="1786"/>
      <c r="ETC82" s="1786"/>
      <c r="ETD82" s="1787"/>
      <c r="ETE82" s="1784"/>
      <c r="ETF82" s="1784"/>
      <c r="ETG82" s="1784"/>
      <c r="ETH82" s="1785"/>
      <c r="ETI82" s="1785"/>
      <c r="ETJ82" s="1786"/>
      <c r="ETK82" s="1786"/>
      <c r="ETL82" s="1787"/>
      <c r="ETM82" s="1784"/>
      <c r="ETN82" s="1784"/>
      <c r="ETO82" s="1784"/>
      <c r="ETP82" s="1785"/>
      <c r="ETQ82" s="1785"/>
      <c r="ETR82" s="1786"/>
      <c r="ETS82" s="1786"/>
      <c r="ETT82" s="1787"/>
      <c r="ETU82" s="1784"/>
      <c r="ETV82" s="1784"/>
      <c r="ETW82" s="1784"/>
      <c r="ETX82" s="1785"/>
      <c r="ETY82" s="1785"/>
      <c r="ETZ82" s="1786"/>
      <c r="EUA82" s="1786"/>
      <c r="EUB82" s="1787"/>
      <c r="EUC82" s="1784"/>
      <c r="EUD82" s="1784"/>
      <c r="EUE82" s="1784"/>
      <c r="EUF82" s="1785"/>
      <c r="EUG82" s="1785"/>
      <c r="EUH82" s="1786"/>
      <c r="EUI82" s="1786"/>
      <c r="EUJ82" s="1787"/>
      <c r="EUK82" s="1784"/>
      <c r="EUL82" s="1784"/>
      <c r="EUM82" s="1784"/>
      <c r="EUN82" s="1785"/>
      <c r="EUO82" s="1785"/>
      <c r="EUP82" s="1786"/>
      <c r="EUQ82" s="1786"/>
      <c r="EUR82" s="1787"/>
      <c r="EUS82" s="1784"/>
      <c r="EUT82" s="1784"/>
      <c r="EUU82" s="1784"/>
      <c r="EUV82" s="1785"/>
      <c r="EUW82" s="1785"/>
      <c r="EUX82" s="1786"/>
      <c r="EUY82" s="1786"/>
      <c r="EUZ82" s="1787"/>
      <c r="EVA82" s="1784"/>
      <c r="EVB82" s="1784"/>
      <c r="EVC82" s="1784"/>
      <c r="EVD82" s="1785"/>
      <c r="EVE82" s="1785"/>
      <c r="EVF82" s="1786"/>
      <c r="EVG82" s="1786"/>
      <c r="EVH82" s="1787"/>
      <c r="EVI82" s="1784"/>
      <c r="EVJ82" s="1784"/>
      <c r="EVK82" s="1784"/>
      <c r="EVL82" s="1785"/>
      <c r="EVM82" s="1785"/>
      <c r="EVN82" s="1786"/>
      <c r="EVO82" s="1786"/>
      <c r="EVP82" s="1787"/>
      <c r="EVQ82" s="1784"/>
      <c r="EVR82" s="1784"/>
      <c r="EVS82" s="1784"/>
      <c r="EVT82" s="1785"/>
      <c r="EVU82" s="1785"/>
      <c r="EVV82" s="1786"/>
      <c r="EVW82" s="1786"/>
      <c r="EVX82" s="1787"/>
      <c r="EVY82" s="1784"/>
      <c r="EVZ82" s="1784"/>
      <c r="EWA82" s="1784"/>
      <c r="EWB82" s="1785"/>
      <c r="EWC82" s="1785"/>
      <c r="EWD82" s="1786"/>
      <c r="EWE82" s="1786"/>
      <c r="EWF82" s="1787"/>
      <c r="EWG82" s="1784"/>
      <c r="EWH82" s="1784"/>
      <c r="EWI82" s="1784"/>
      <c r="EWJ82" s="1785"/>
      <c r="EWK82" s="1785"/>
      <c r="EWL82" s="1786"/>
      <c r="EWM82" s="1786"/>
      <c r="EWN82" s="1787"/>
      <c r="EWO82" s="1784"/>
      <c r="EWP82" s="1784"/>
      <c r="EWQ82" s="1784"/>
      <c r="EWR82" s="1785"/>
      <c r="EWS82" s="1785"/>
      <c r="EWT82" s="1786"/>
      <c r="EWU82" s="1786"/>
      <c r="EWV82" s="1787"/>
      <c r="EWW82" s="1784"/>
      <c r="EWX82" s="1784"/>
      <c r="EWY82" s="1784"/>
      <c r="EWZ82" s="1785"/>
      <c r="EXA82" s="1785"/>
      <c r="EXB82" s="1786"/>
      <c r="EXC82" s="1786"/>
      <c r="EXD82" s="1787"/>
      <c r="EXE82" s="1784"/>
      <c r="EXF82" s="1784"/>
      <c r="EXG82" s="1784"/>
      <c r="EXH82" s="1785"/>
      <c r="EXI82" s="1785"/>
      <c r="EXJ82" s="1786"/>
      <c r="EXK82" s="1786"/>
      <c r="EXL82" s="1787"/>
      <c r="EXM82" s="1784"/>
      <c r="EXN82" s="1784"/>
      <c r="EXO82" s="1784"/>
      <c r="EXP82" s="1785"/>
      <c r="EXQ82" s="1785"/>
      <c r="EXR82" s="1786"/>
      <c r="EXS82" s="1786"/>
      <c r="EXT82" s="1787"/>
      <c r="EXU82" s="1784"/>
      <c r="EXV82" s="1784"/>
      <c r="EXW82" s="1784"/>
      <c r="EXX82" s="1785"/>
      <c r="EXY82" s="1785"/>
      <c r="EXZ82" s="1786"/>
      <c r="EYA82" s="1786"/>
      <c r="EYB82" s="1787"/>
      <c r="EYC82" s="1784"/>
      <c r="EYD82" s="1784"/>
      <c r="EYE82" s="1784"/>
      <c r="EYF82" s="1785"/>
      <c r="EYG82" s="1785"/>
      <c r="EYH82" s="1786"/>
      <c r="EYI82" s="1786"/>
      <c r="EYJ82" s="1787"/>
      <c r="EYK82" s="1784"/>
      <c r="EYL82" s="1784"/>
      <c r="EYM82" s="1784"/>
      <c r="EYN82" s="1785"/>
      <c r="EYO82" s="1785"/>
      <c r="EYP82" s="1786"/>
      <c r="EYQ82" s="1786"/>
      <c r="EYR82" s="1787"/>
      <c r="EYS82" s="1784"/>
      <c r="EYT82" s="1784"/>
      <c r="EYU82" s="1784"/>
      <c r="EYV82" s="1785"/>
      <c r="EYW82" s="1785"/>
      <c r="EYX82" s="1786"/>
      <c r="EYY82" s="1786"/>
      <c r="EYZ82" s="1787"/>
      <c r="EZA82" s="1784"/>
      <c r="EZB82" s="1784"/>
      <c r="EZC82" s="1784"/>
      <c r="EZD82" s="1785"/>
      <c r="EZE82" s="1785"/>
      <c r="EZF82" s="1786"/>
      <c r="EZG82" s="1786"/>
      <c r="EZH82" s="1787"/>
      <c r="EZI82" s="1784"/>
      <c r="EZJ82" s="1784"/>
      <c r="EZK82" s="1784"/>
      <c r="EZL82" s="1785"/>
      <c r="EZM82" s="1785"/>
      <c r="EZN82" s="1786"/>
      <c r="EZO82" s="1786"/>
      <c r="EZP82" s="1787"/>
      <c r="EZQ82" s="1784"/>
      <c r="EZR82" s="1784"/>
      <c r="EZS82" s="1784"/>
      <c r="EZT82" s="1785"/>
      <c r="EZU82" s="1785"/>
      <c r="EZV82" s="1786"/>
      <c r="EZW82" s="1786"/>
      <c r="EZX82" s="1787"/>
      <c r="EZY82" s="1784"/>
      <c r="EZZ82" s="1784"/>
      <c r="FAA82" s="1784"/>
      <c r="FAB82" s="1785"/>
      <c r="FAC82" s="1785"/>
      <c r="FAD82" s="1786"/>
      <c r="FAE82" s="1786"/>
      <c r="FAF82" s="1787"/>
      <c r="FAG82" s="1784"/>
      <c r="FAH82" s="1784"/>
      <c r="FAI82" s="1784"/>
      <c r="FAJ82" s="1785"/>
      <c r="FAK82" s="1785"/>
      <c r="FAL82" s="1786"/>
      <c r="FAM82" s="1786"/>
      <c r="FAN82" s="1787"/>
      <c r="FAO82" s="1784"/>
      <c r="FAP82" s="1784"/>
      <c r="FAQ82" s="1784"/>
      <c r="FAR82" s="1785"/>
      <c r="FAS82" s="1785"/>
      <c r="FAT82" s="1786"/>
      <c r="FAU82" s="1786"/>
      <c r="FAV82" s="1787"/>
      <c r="FAW82" s="1784"/>
      <c r="FAX82" s="1784"/>
      <c r="FAY82" s="1784"/>
      <c r="FAZ82" s="1785"/>
      <c r="FBA82" s="1785"/>
      <c r="FBB82" s="1786"/>
      <c r="FBC82" s="1786"/>
      <c r="FBD82" s="1787"/>
      <c r="FBE82" s="1784"/>
      <c r="FBF82" s="1784"/>
      <c r="FBG82" s="1784"/>
      <c r="FBH82" s="1785"/>
      <c r="FBI82" s="1785"/>
      <c r="FBJ82" s="1786"/>
      <c r="FBK82" s="1786"/>
      <c r="FBL82" s="1787"/>
      <c r="FBM82" s="1784"/>
      <c r="FBN82" s="1784"/>
      <c r="FBO82" s="1784"/>
      <c r="FBP82" s="1785"/>
      <c r="FBQ82" s="1785"/>
      <c r="FBR82" s="1786"/>
      <c r="FBS82" s="1786"/>
      <c r="FBT82" s="1787"/>
      <c r="FBU82" s="1784"/>
      <c r="FBV82" s="1784"/>
      <c r="FBW82" s="1784"/>
      <c r="FBX82" s="1785"/>
      <c r="FBY82" s="1785"/>
      <c r="FBZ82" s="1786"/>
      <c r="FCA82" s="1786"/>
      <c r="FCB82" s="1787"/>
      <c r="FCC82" s="1784"/>
      <c r="FCD82" s="1784"/>
      <c r="FCE82" s="1784"/>
      <c r="FCF82" s="1785"/>
      <c r="FCG82" s="1785"/>
      <c r="FCH82" s="1786"/>
      <c r="FCI82" s="1786"/>
      <c r="FCJ82" s="1787"/>
      <c r="FCK82" s="1784"/>
      <c r="FCL82" s="1784"/>
      <c r="FCM82" s="1784"/>
      <c r="FCN82" s="1785"/>
      <c r="FCO82" s="1785"/>
      <c r="FCP82" s="1786"/>
      <c r="FCQ82" s="1786"/>
      <c r="FCR82" s="1787"/>
      <c r="FCS82" s="1784"/>
      <c r="FCT82" s="1784"/>
      <c r="FCU82" s="1784"/>
      <c r="FCV82" s="1785"/>
      <c r="FCW82" s="1785"/>
      <c r="FCX82" s="1786"/>
      <c r="FCY82" s="1786"/>
      <c r="FCZ82" s="1787"/>
      <c r="FDA82" s="1784"/>
      <c r="FDB82" s="1784"/>
      <c r="FDC82" s="1784"/>
      <c r="FDD82" s="1785"/>
      <c r="FDE82" s="1785"/>
      <c r="FDF82" s="1786"/>
      <c r="FDG82" s="1786"/>
      <c r="FDH82" s="1787"/>
      <c r="FDI82" s="1784"/>
      <c r="FDJ82" s="1784"/>
      <c r="FDK82" s="1784"/>
      <c r="FDL82" s="1785"/>
      <c r="FDM82" s="1785"/>
      <c r="FDN82" s="1786"/>
      <c r="FDO82" s="1786"/>
      <c r="FDP82" s="1787"/>
      <c r="FDQ82" s="1784"/>
      <c r="FDR82" s="1784"/>
      <c r="FDS82" s="1784"/>
      <c r="FDT82" s="1785"/>
      <c r="FDU82" s="1785"/>
      <c r="FDV82" s="1786"/>
      <c r="FDW82" s="1786"/>
      <c r="FDX82" s="1787"/>
      <c r="FDY82" s="1784"/>
      <c r="FDZ82" s="1784"/>
      <c r="FEA82" s="1784"/>
      <c r="FEB82" s="1785"/>
      <c r="FEC82" s="1785"/>
      <c r="FED82" s="1786"/>
      <c r="FEE82" s="1786"/>
      <c r="FEF82" s="1787"/>
      <c r="FEG82" s="1784"/>
      <c r="FEH82" s="1784"/>
      <c r="FEI82" s="1784"/>
      <c r="FEJ82" s="1785"/>
      <c r="FEK82" s="1785"/>
      <c r="FEL82" s="1786"/>
      <c r="FEM82" s="1786"/>
      <c r="FEN82" s="1787"/>
      <c r="FEO82" s="1784"/>
      <c r="FEP82" s="1784"/>
      <c r="FEQ82" s="1784"/>
      <c r="FER82" s="1785"/>
      <c r="FES82" s="1785"/>
      <c r="FET82" s="1786"/>
      <c r="FEU82" s="1786"/>
      <c r="FEV82" s="1787"/>
      <c r="FEW82" s="1784"/>
      <c r="FEX82" s="1784"/>
      <c r="FEY82" s="1784"/>
      <c r="FEZ82" s="1785"/>
      <c r="FFA82" s="1785"/>
      <c r="FFB82" s="1786"/>
      <c r="FFC82" s="1786"/>
      <c r="FFD82" s="1787"/>
      <c r="FFE82" s="1784"/>
      <c r="FFF82" s="1784"/>
      <c r="FFG82" s="1784"/>
      <c r="FFH82" s="1785"/>
      <c r="FFI82" s="1785"/>
      <c r="FFJ82" s="1786"/>
      <c r="FFK82" s="1786"/>
      <c r="FFL82" s="1787"/>
      <c r="FFM82" s="1784"/>
      <c r="FFN82" s="1784"/>
      <c r="FFO82" s="1784"/>
      <c r="FFP82" s="1785"/>
      <c r="FFQ82" s="1785"/>
      <c r="FFR82" s="1786"/>
      <c r="FFS82" s="1786"/>
      <c r="FFT82" s="1787"/>
      <c r="FFU82" s="1784"/>
      <c r="FFV82" s="1784"/>
      <c r="FFW82" s="1784"/>
      <c r="FFX82" s="1785"/>
      <c r="FFY82" s="1785"/>
      <c r="FFZ82" s="1786"/>
      <c r="FGA82" s="1786"/>
      <c r="FGB82" s="1787"/>
      <c r="FGC82" s="1784"/>
      <c r="FGD82" s="1784"/>
      <c r="FGE82" s="1784"/>
      <c r="FGF82" s="1785"/>
      <c r="FGG82" s="1785"/>
      <c r="FGH82" s="1786"/>
      <c r="FGI82" s="1786"/>
      <c r="FGJ82" s="1787"/>
      <c r="FGK82" s="1784"/>
      <c r="FGL82" s="1784"/>
      <c r="FGM82" s="1784"/>
      <c r="FGN82" s="1785"/>
      <c r="FGO82" s="1785"/>
      <c r="FGP82" s="1786"/>
      <c r="FGQ82" s="1786"/>
      <c r="FGR82" s="1787"/>
      <c r="FGS82" s="1784"/>
      <c r="FGT82" s="1784"/>
      <c r="FGU82" s="1784"/>
      <c r="FGV82" s="1785"/>
      <c r="FGW82" s="1785"/>
      <c r="FGX82" s="1786"/>
      <c r="FGY82" s="1786"/>
      <c r="FGZ82" s="1787"/>
      <c r="FHA82" s="1784"/>
      <c r="FHB82" s="1784"/>
      <c r="FHC82" s="1784"/>
      <c r="FHD82" s="1785"/>
      <c r="FHE82" s="1785"/>
      <c r="FHF82" s="1786"/>
      <c r="FHG82" s="1786"/>
      <c r="FHH82" s="1787"/>
      <c r="FHI82" s="1784"/>
      <c r="FHJ82" s="1784"/>
      <c r="FHK82" s="1784"/>
      <c r="FHL82" s="1785"/>
      <c r="FHM82" s="1785"/>
      <c r="FHN82" s="1786"/>
      <c r="FHO82" s="1786"/>
      <c r="FHP82" s="1787"/>
      <c r="FHQ82" s="1784"/>
      <c r="FHR82" s="1784"/>
      <c r="FHS82" s="1784"/>
      <c r="FHT82" s="1785"/>
      <c r="FHU82" s="1785"/>
      <c r="FHV82" s="1786"/>
      <c r="FHW82" s="1786"/>
      <c r="FHX82" s="1787"/>
      <c r="FHY82" s="1784"/>
      <c r="FHZ82" s="1784"/>
      <c r="FIA82" s="1784"/>
      <c r="FIB82" s="1785"/>
      <c r="FIC82" s="1785"/>
      <c r="FID82" s="1786"/>
      <c r="FIE82" s="1786"/>
      <c r="FIF82" s="1787"/>
      <c r="FIG82" s="1784"/>
      <c r="FIH82" s="1784"/>
      <c r="FII82" s="1784"/>
      <c r="FIJ82" s="1785"/>
      <c r="FIK82" s="1785"/>
      <c r="FIL82" s="1786"/>
      <c r="FIM82" s="1786"/>
      <c r="FIN82" s="1787"/>
      <c r="FIO82" s="1784"/>
      <c r="FIP82" s="1784"/>
      <c r="FIQ82" s="1784"/>
      <c r="FIR82" s="1785"/>
      <c r="FIS82" s="1785"/>
      <c r="FIT82" s="1786"/>
      <c r="FIU82" s="1786"/>
      <c r="FIV82" s="1787"/>
      <c r="FIW82" s="1784"/>
      <c r="FIX82" s="1784"/>
      <c r="FIY82" s="1784"/>
      <c r="FIZ82" s="1785"/>
      <c r="FJA82" s="1785"/>
      <c r="FJB82" s="1786"/>
      <c r="FJC82" s="1786"/>
      <c r="FJD82" s="1787"/>
      <c r="FJE82" s="1784"/>
      <c r="FJF82" s="1784"/>
      <c r="FJG82" s="1784"/>
      <c r="FJH82" s="1785"/>
      <c r="FJI82" s="1785"/>
      <c r="FJJ82" s="1786"/>
      <c r="FJK82" s="1786"/>
      <c r="FJL82" s="1787"/>
      <c r="FJM82" s="1784"/>
      <c r="FJN82" s="1784"/>
      <c r="FJO82" s="1784"/>
      <c r="FJP82" s="1785"/>
      <c r="FJQ82" s="1785"/>
      <c r="FJR82" s="1786"/>
      <c r="FJS82" s="1786"/>
      <c r="FJT82" s="1787"/>
      <c r="FJU82" s="1784"/>
      <c r="FJV82" s="1784"/>
      <c r="FJW82" s="1784"/>
      <c r="FJX82" s="1785"/>
      <c r="FJY82" s="1785"/>
      <c r="FJZ82" s="1786"/>
      <c r="FKA82" s="1786"/>
      <c r="FKB82" s="1787"/>
      <c r="FKC82" s="1784"/>
      <c r="FKD82" s="1784"/>
      <c r="FKE82" s="1784"/>
      <c r="FKF82" s="1785"/>
      <c r="FKG82" s="1785"/>
      <c r="FKH82" s="1786"/>
      <c r="FKI82" s="1786"/>
      <c r="FKJ82" s="1787"/>
      <c r="FKK82" s="1784"/>
      <c r="FKL82" s="1784"/>
      <c r="FKM82" s="1784"/>
      <c r="FKN82" s="1785"/>
      <c r="FKO82" s="1785"/>
      <c r="FKP82" s="1786"/>
      <c r="FKQ82" s="1786"/>
      <c r="FKR82" s="1787"/>
      <c r="FKS82" s="1784"/>
      <c r="FKT82" s="1784"/>
      <c r="FKU82" s="1784"/>
      <c r="FKV82" s="1785"/>
      <c r="FKW82" s="1785"/>
      <c r="FKX82" s="1786"/>
      <c r="FKY82" s="1786"/>
      <c r="FKZ82" s="1787"/>
      <c r="FLA82" s="1784"/>
      <c r="FLB82" s="1784"/>
      <c r="FLC82" s="1784"/>
      <c r="FLD82" s="1785"/>
      <c r="FLE82" s="1785"/>
      <c r="FLF82" s="1786"/>
      <c r="FLG82" s="1786"/>
      <c r="FLH82" s="1787"/>
      <c r="FLI82" s="1784"/>
      <c r="FLJ82" s="1784"/>
      <c r="FLK82" s="1784"/>
      <c r="FLL82" s="1785"/>
      <c r="FLM82" s="1785"/>
      <c r="FLN82" s="1786"/>
      <c r="FLO82" s="1786"/>
      <c r="FLP82" s="1787"/>
      <c r="FLQ82" s="1784"/>
      <c r="FLR82" s="1784"/>
      <c r="FLS82" s="1784"/>
      <c r="FLT82" s="1785"/>
      <c r="FLU82" s="1785"/>
      <c r="FLV82" s="1786"/>
      <c r="FLW82" s="1786"/>
      <c r="FLX82" s="1787"/>
      <c r="FLY82" s="1784"/>
      <c r="FLZ82" s="1784"/>
      <c r="FMA82" s="1784"/>
      <c r="FMB82" s="1785"/>
      <c r="FMC82" s="1785"/>
      <c r="FMD82" s="1786"/>
      <c r="FME82" s="1786"/>
      <c r="FMF82" s="1787"/>
      <c r="FMG82" s="1784"/>
      <c r="FMH82" s="1784"/>
      <c r="FMI82" s="1784"/>
      <c r="FMJ82" s="1785"/>
      <c r="FMK82" s="1785"/>
      <c r="FML82" s="1786"/>
      <c r="FMM82" s="1786"/>
      <c r="FMN82" s="1787"/>
      <c r="FMO82" s="1784"/>
      <c r="FMP82" s="1784"/>
      <c r="FMQ82" s="1784"/>
      <c r="FMR82" s="1785"/>
      <c r="FMS82" s="1785"/>
      <c r="FMT82" s="1786"/>
      <c r="FMU82" s="1786"/>
      <c r="FMV82" s="1787"/>
      <c r="FMW82" s="1784"/>
      <c r="FMX82" s="1784"/>
      <c r="FMY82" s="1784"/>
      <c r="FMZ82" s="1785"/>
      <c r="FNA82" s="1785"/>
      <c r="FNB82" s="1786"/>
      <c r="FNC82" s="1786"/>
      <c r="FND82" s="1787"/>
      <c r="FNE82" s="1784"/>
      <c r="FNF82" s="1784"/>
      <c r="FNG82" s="1784"/>
      <c r="FNH82" s="1785"/>
      <c r="FNI82" s="1785"/>
      <c r="FNJ82" s="1786"/>
      <c r="FNK82" s="1786"/>
      <c r="FNL82" s="1787"/>
      <c r="FNM82" s="1784"/>
      <c r="FNN82" s="1784"/>
      <c r="FNO82" s="1784"/>
      <c r="FNP82" s="1785"/>
      <c r="FNQ82" s="1785"/>
      <c r="FNR82" s="1786"/>
      <c r="FNS82" s="1786"/>
      <c r="FNT82" s="1787"/>
      <c r="FNU82" s="1784"/>
      <c r="FNV82" s="1784"/>
      <c r="FNW82" s="1784"/>
      <c r="FNX82" s="1785"/>
      <c r="FNY82" s="1785"/>
      <c r="FNZ82" s="1786"/>
      <c r="FOA82" s="1786"/>
      <c r="FOB82" s="1787"/>
      <c r="FOC82" s="1784"/>
      <c r="FOD82" s="1784"/>
      <c r="FOE82" s="1784"/>
      <c r="FOF82" s="1785"/>
      <c r="FOG82" s="1785"/>
      <c r="FOH82" s="1786"/>
      <c r="FOI82" s="1786"/>
      <c r="FOJ82" s="1787"/>
      <c r="FOK82" s="1784"/>
      <c r="FOL82" s="1784"/>
      <c r="FOM82" s="1784"/>
      <c r="FON82" s="1785"/>
      <c r="FOO82" s="1785"/>
      <c r="FOP82" s="1786"/>
      <c r="FOQ82" s="1786"/>
      <c r="FOR82" s="1787"/>
      <c r="FOS82" s="1784"/>
      <c r="FOT82" s="1784"/>
      <c r="FOU82" s="1784"/>
      <c r="FOV82" s="1785"/>
      <c r="FOW82" s="1785"/>
      <c r="FOX82" s="1786"/>
      <c r="FOY82" s="1786"/>
      <c r="FOZ82" s="1787"/>
      <c r="FPA82" s="1784"/>
      <c r="FPB82" s="1784"/>
      <c r="FPC82" s="1784"/>
      <c r="FPD82" s="1785"/>
      <c r="FPE82" s="1785"/>
      <c r="FPF82" s="1786"/>
      <c r="FPG82" s="1786"/>
      <c r="FPH82" s="1787"/>
      <c r="FPI82" s="1784"/>
      <c r="FPJ82" s="1784"/>
      <c r="FPK82" s="1784"/>
      <c r="FPL82" s="1785"/>
      <c r="FPM82" s="1785"/>
      <c r="FPN82" s="1786"/>
      <c r="FPO82" s="1786"/>
      <c r="FPP82" s="1787"/>
      <c r="FPQ82" s="1784"/>
      <c r="FPR82" s="1784"/>
      <c r="FPS82" s="1784"/>
      <c r="FPT82" s="1785"/>
      <c r="FPU82" s="1785"/>
      <c r="FPV82" s="1786"/>
      <c r="FPW82" s="1786"/>
      <c r="FPX82" s="1787"/>
      <c r="FPY82" s="1784"/>
      <c r="FPZ82" s="1784"/>
      <c r="FQA82" s="1784"/>
      <c r="FQB82" s="1785"/>
      <c r="FQC82" s="1785"/>
      <c r="FQD82" s="1786"/>
      <c r="FQE82" s="1786"/>
      <c r="FQF82" s="1787"/>
      <c r="FQG82" s="1784"/>
      <c r="FQH82" s="1784"/>
      <c r="FQI82" s="1784"/>
      <c r="FQJ82" s="1785"/>
      <c r="FQK82" s="1785"/>
      <c r="FQL82" s="1786"/>
      <c r="FQM82" s="1786"/>
      <c r="FQN82" s="1787"/>
      <c r="FQO82" s="1784"/>
      <c r="FQP82" s="1784"/>
      <c r="FQQ82" s="1784"/>
      <c r="FQR82" s="1785"/>
      <c r="FQS82" s="1785"/>
      <c r="FQT82" s="1786"/>
      <c r="FQU82" s="1786"/>
      <c r="FQV82" s="1787"/>
      <c r="FQW82" s="1784"/>
      <c r="FQX82" s="1784"/>
      <c r="FQY82" s="1784"/>
      <c r="FQZ82" s="1785"/>
      <c r="FRA82" s="1785"/>
      <c r="FRB82" s="1786"/>
      <c r="FRC82" s="1786"/>
      <c r="FRD82" s="1787"/>
      <c r="FRE82" s="1784"/>
      <c r="FRF82" s="1784"/>
      <c r="FRG82" s="1784"/>
      <c r="FRH82" s="1785"/>
      <c r="FRI82" s="1785"/>
      <c r="FRJ82" s="1786"/>
      <c r="FRK82" s="1786"/>
      <c r="FRL82" s="1787"/>
      <c r="FRM82" s="1784"/>
      <c r="FRN82" s="1784"/>
      <c r="FRO82" s="1784"/>
      <c r="FRP82" s="1785"/>
      <c r="FRQ82" s="1785"/>
      <c r="FRR82" s="1786"/>
      <c r="FRS82" s="1786"/>
      <c r="FRT82" s="1787"/>
      <c r="FRU82" s="1784"/>
      <c r="FRV82" s="1784"/>
      <c r="FRW82" s="1784"/>
      <c r="FRX82" s="1785"/>
      <c r="FRY82" s="1785"/>
      <c r="FRZ82" s="1786"/>
      <c r="FSA82" s="1786"/>
      <c r="FSB82" s="1787"/>
      <c r="FSC82" s="1784"/>
      <c r="FSD82" s="1784"/>
      <c r="FSE82" s="1784"/>
      <c r="FSF82" s="1785"/>
      <c r="FSG82" s="1785"/>
      <c r="FSH82" s="1786"/>
      <c r="FSI82" s="1786"/>
      <c r="FSJ82" s="1787"/>
      <c r="FSK82" s="1784"/>
      <c r="FSL82" s="1784"/>
      <c r="FSM82" s="1784"/>
      <c r="FSN82" s="1785"/>
      <c r="FSO82" s="1785"/>
      <c r="FSP82" s="1786"/>
      <c r="FSQ82" s="1786"/>
      <c r="FSR82" s="1787"/>
      <c r="FSS82" s="1784"/>
      <c r="FST82" s="1784"/>
      <c r="FSU82" s="1784"/>
      <c r="FSV82" s="1785"/>
      <c r="FSW82" s="1785"/>
      <c r="FSX82" s="1786"/>
      <c r="FSY82" s="1786"/>
      <c r="FSZ82" s="1787"/>
      <c r="FTA82" s="1784"/>
      <c r="FTB82" s="1784"/>
      <c r="FTC82" s="1784"/>
      <c r="FTD82" s="1785"/>
      <c r="FTE82" s="1785"/>
      <c r="FTF82" s="1786"/>
      <c r="FTG82" s="1786"/>
      <c r="FTH82" s="1787"/>
      <c r="FTI82" s="1784"/>
      <c r="FTJ82" s="1784"/>
      <c r="FTK82" s="1784"/>
      <c r="FTL82" s="1785"/>
      <c r="FTM82" s="1785"/>
      <c r="FTN82" s="1786"/>
      <c r="FTO82" s="1786"/>
      <c r="FTP82" s="1787"/>
      <c r="FTQ82" s="1784"/>
      <c r="FTR82" s="1784"/>
      <c r="FTS82" s="1784"/>
      <c r="FTT82" s="1785"/>
      <c r="FTU82" s="1785"/>
      <c r="FTV82" s="1786"/>
      <c r="FTW82" s="1786"/>
      <c r="FTX82" s="1787"/>
      <c r="FTY82" s="1784"/>
      <c r="FTZ82" s="1784"/>
      <c r="FUA82" s="1784"/>
      <c r="FUB82" s="1785"/>
      <c r="FUC82" s="1785"/>
      <c r="FUD82" s="1786"/>
      <c r="FUE82" s="1786"/>
      <c r="FUF82" s="1787"/>
      <c r="FUG82" s="1784"/>
      <c r="FUH82" s="1784"/>
      <c r="FUI82" s="1784"/>
      <c r="FUJ82" s="1785"/>
      <c r="FUK82" s="1785"/>
      <c r="FUL82" s="1786"/>
      <c r="FUM82" s="1786"/>
      <c r="FUN82" s="1787"/>
      <c r="FUO82" s="1784"/>
      <c r="FUP82" s="1784"/>
      <c r="FUQ82" s="1784"/>
      <c r="FUR82" s="1785"/>
      <c r="FUS82" s="1785"/>
      <c r="FUT82" s="1786"/>
      <c r="FUU82" s="1786"/>
      <c r="FUV82" s="1787"/>
      <c r="FUW82" s="1784"/>
      <c r="FUX82" s="1784"/>
      <c r="FUY82" s="1784"/>
      <c r="FUZ82" s="1785"/>
      <c r="FVA82" s="1785"/>
      <c r="FVB82" s="1786"/>
      <c r="FVC82" s="1786"/>
      <c r="FVD82" s="1787"/>
      <c r="FVE82" s="1784"/>
      <c r="FVF82" s="1784"/>
      <c r="FVG82" s="1784"/>
      <c r="FVH82" s="1785"/>
      <c r="FVI82" s="1785"/>
      <c r="FVJ82" s="1786"/>
      <c r="FVK82" s="1786"/>
      <c r="FVL82" s="1787"/>
      <c r="FVM82" s="1784"/>
      <c r="FVN82" s="1784"/>
      <c r="FVO82" s="1784"/>
      <c r="FVP82" s="1785"/>
      <c r="FVQ82" s="1785"/>
      <c r="FVR82" s="1786"/>
      <c r="FVS82" s="1786"/>
      <c r="FVT82" s="1787"/>
      <c r="FVU82" s="1784"/>
      <c r="FVV82" s="1784"/>
      <c r="FVW82" s="1784"/>
      <c r="FVX82" s="1785"/>
      <c r="FVY82" s="1785"/>
      <c r="FVZ82" s="1786"/>
      <c r="FWA82" s="1786"/>
      <c r="FWB82" s="1787"/>
      <c r="FWC82" s="1784"/>
      <c r="FWD82" s="1784"/>
      <c r="FWE82" s="1784"/>
      <c r="FWF82" s="1785"/>
      <c r="FWG82" s="1785"/>
      <c r="FWH82" s="1786"/>
      <c r="FWI82" s="1786"/>
      <c r="FWJ82" s="1787"/>
      <c r="FWK82" s="1784"/>
      <c r="FWL82" s="1784"/>
      <c r="FWM82" s="1784"/>
      <c r="FWN82" s="1785"/>
      <c r="FWO82" s="1785"/>
      <c r="FWP82" s="1786"/>
      <c r="FWQ82" s="1786"/>
      <c r="FWR82" s="1787"/>
      <c r="FWS82" s="1784"/>
      <c r="FWT82" s="1784"/>
      <c r="FWU82" s="1784"/>
      <c r="FWV82" s="1785"/>
      <c r="FWW82" s="1785"/>
      <c r="FWX82" s="1786"/>
      <c r="FWY82" s="1786"/>
      <c r="FWZ82" s="1787"/>
      <c r="FXA82" s="1784"/>
      <c r="FXB82" s="1784"/>
      <c r="FXC82" s="1784"/>
      <c r="FXD82" s="1785"/>
      <c r="FXE82" s="1785"/>
      <c r="FXF82" s="1786"/>
      <c r="FXG82" s="1786"/>
      <c r="FXH82" s="1787"/>
      <c r="FXI82" s="1784"/>
      <c r="FXJ82" s="1784"/>
      <c r="FXK82" s="1784"/>
      <c r="FXL82" s="1785"/>
      <c r="FXM82" s="1785"/>
      <c r="FXN82" s="1786"/>
      <c r="FXO82" s="1786"/>
      <c r="FXP82" s="1787"/>
      <c r="FXQ82" s="1784"/>
      <c r="FXR82" s="1784"/>
      <c r="FXS82" s="1784"/>
      <c r="FXT82" s="1785"/>
      <c r="FXU82" s="1785"/>
      <c r="FXV82" s="1786"/>
      <c r="FXW82" s="1786"/>
      <c r="FXX82" s="1787"/>
      <c r="FXY82" s="1784"/>
      <c r="FXZ82" s="1784"/>
      <c r="FYA82" s="1784"/>
      <c r="FYB82" s="1785"/>
      <c r="FYC82" s="1785"/>
      <c r="FYD82" s="1786"/>
      <c r="FYE82" s="1786"/>
      <c r="FYF82" s="1787"/>
      <c r="FYG82" s="1784"/>
      <c r="FYH82" s="1784"/>
      <c r="FYI82" s="1784"/>
      <c r="FYJ82" s="1785"/>
      <c r="FYK82" s="1785"/>
      <c r="FYL82" s="1786"/>
      <c r="FYM82" s="1786"/>
      <c r="FYN82" s="1787"/>
      <c r="FYO82" s="1784"/>
      <c r="FYP82" s="1784"/>
      <c r="FYQ82" s="1784"/>
      <c r="FYR82" s="1785"/>
      <c r="FYS82" s="1785"/>
      <c r="FYT82" s="1786"/>
      <c r="FYU82" s="1786"/>
      <c r="FYV82" s="1787"/>
      <c r="FYW82" s="1784"/>
      <c r="FYX82" s="1784"/>
      <c r="FYY82" s="1784"/>
      <c r="FYZ82" s="1785"/>
      <c r="FZA82" s="1785"/>
      <c r="FZB82" s="1786"/>
      <c r="FZC82" s="1786"/>
      <c r="FZD82" s="1787"/>
      <c r="FZE82" s="1784"/>
      <c r="FZF82" s="1784"/>
      <c r="FZG82" s="1784"/>
      <c r="FZH82" s="1785"/>
      <c r="FZI82" s="1785"/>
      <c r="FZJ82" s="1786"/>
      <c r="FZK82" s="1786"/>
      <c r="FZL82" s="1787"/>
      <c r="FZM82" s="1784"/>
      <c r="FZN82" s="1784"/>
      <c r="FZO82" s="1784"/>
      <c r="FZP82" s="1785"/>
      <c r="FZQ82" s="1785"/>
      <c r="FZR82" s="1786"/>
      <c r="FZS82" s="1786"/>
      <c r="FZT82" s="1787"/>
      <c r="FZU82" s="1784"/>
      <c r="FZV82" s="1784"/>
      <c r="FZW82" s="1784"/>
      <c r="FZX82" s="1785"/>
      <c r="FZY82" s="1785"/>
      <c r="FZZ82" s="1786"/>
      <c r="GAA82" s="1786"/>
      <c r="GAB82" s="1787"/>
      <c r="GAC82" s="1784"/>
      <c r="GAD82" s="1784"/>
      <c r="GAE82" s="1784"/>
      <c r="GAF82" s="1785"/>
      <c r="GAG82" s="1785"/>
      <c r="GAH82" s="1786"/>
      <c r="GAI82" s="1786"/>
      <c r="GAJ82" s="1787"/>
      <c r="GAK82" s="1784"/>
      <c r="GAL82" s="1784"/>
      <c r="GAM82" s="1784"/>
      <c r="GAN82" s="1785"/>
      <c r="GAO82" s="1785"/>
      <c r="GAP82" s="1786"/>
      <c r="GAQ82" s="1786"/>
      <c r="GAR82" s="1787"/>
      <c r="GAS82" s="1784"/>
      <c r="GAT82" s="1784"/>
      <c r="GAU82" s="1784"/>
      <c r="GAV82" s="1785"/>
      <c r="GAW82" s="1785"/>
      <c r="GAX82" s="1786"/>
      <c r="GAY82" s="1786"/>
      <c r="GAZ82" s="1787"/>
      <c r="GBA82" s="1784"/>
      <c r="GBB82" s="1784"/>
      <c r="GBC82" s="1784"/>
      <c r="GBD82" s="1785"/>
      <c r="GBE82" s="1785"/>
      <c r="GBF82" s="1786"/>
      <c r="GBG82" s="1786"/>
      <c r="GBH82" s="1787"/>
      <c r="GBI82" s="1784"/>
      <c r="GBJ82" s="1784"/>
      <c r="GBK82" s="1784"/>
      <c r="GBL82" s="1785"/>
      <c r="GBM82" s="1785"/>
      <c r="GBN82" s="1786"/>
      <c r="GBO82" s="1786"/>
      <c r="GBP82" s="1787"/>
      <c r="GBQ82" s="1784"/>
      <c r="GBR82" s="1784"/>
      <c r="GBS82" s="1784"/>
      <c r="GBT82" s="1785"/>
      <c r="GBU82" s="1785"/>
      <c r="GBV82" s="1786"/>
      <c r="GBW82" s="1786"/>
      <c r="GBX82" s="1787"/>
      <c r="GBY82" s="1784"/>
      <c r="GBZ82" s="1784"/>
      <c r="GCA82" s="1784"/>
      <c r="GCB82" s="1785"/>
      <c r="GCC82" s="1785"/>
      <c r="GCD82" s="1786"/>
      <c r="GCE82" s="1786"/>
      <c r="GCF82" s="1787"/>
      <c r="GCG82" s="1784"/>
      <c r="GCH82" s="1784"/>
      <c r="GCI82" s="1784"/>
      <c r="GCJ82" s="1785"/>
      <c r="GCK82" s="1785"/>
      <c r="GCL82" s="1786"/>
      <c r="GCM82" s="1786"/>
      <c r="GCN82" s="1787"/>
      <c r="GCO82" s="1784"/>
      <c r="GCP82" s="1784"/>
      <c r="GCQ82" s="1784"/>
      <c r="GCR82" s="1785"/>
      <c r="GCS82" s="1785"/>
      <c r="GCT82" s="1786"/>
      <c r="GCU82" s="1786"/>
      <c r="GCV82" s="1787"/>
      <c r="GCW82" s="1784"/>
      <c r="GCX82" s="1784"/>
      <c r="GCY82" s="1784"/>
      <c r="GCZ82" s="1785"/>
      <c r="GDA82" s="1785"/>
      <c r="GDB82" s="1786"/>
      <c r="GDC82" s="1786"/>
      <c r="GDD82" s="1787"/>
      <c r="GDE82" s="1784"/>
      <c r="GDF82" s="1784"/>
      <c r="GDG82" s="1784"/>
      <c r="GDH82" s="1785"/>
      <c r="GDI82" s="1785"/>
      <c r="GDJ82" s="1786"/>
      <c r="GDK82" s="1786"/>
      <c r="GDL82" s="1787"/>
      <c r="GDM82" s="1784"/>
      <c r="GDN82" s="1784"/>
      <c r="GDO82" s="1784"/>
      <c r="GDP82" s="1785"/>
      <c r="GDQ82" s="1785"/>
      <c r="GDR82" s="1786"/>
      <c r="GDS82" s="1786"/>
      <c r="GDT82" s="1787"/>
      <c r="GDU82" s="1784"/>
      <c r="GDV82" s="1784"/>
      <c r="GDW82" s="1784"/>
      <c r="GDX82" s="1785"/>
      <c r="GDY82" s="1785"/>
      <c r="GDZ82" s="1786"/>
      <c r="GEA82" s="1786"/>
      <c r="GEB82" s="1787"/>
      <c r="GEC82" s="1784"/>
      <c r="GED82" s="1784"/>
      <c r="GEE82" s="1784"/>
      <c r="GEF82" s="1785"/>
      <c r="GEG82" s="1785"/>
      <c r="GEH82" s="1786"/>
      <c r="GEI82" s="1786"/>
      <c r="GEJ82" s="1787"/>
      <c r="GEK82" s="1784"/>
      <c r="GEL82" s="1784"/>
      <c r="GEM82" s="1784"/>
      <c r="GEN82" s="1785"/>
      <c r="GEO82" s="1785"/>
      <c r="GEP82" s="1786"/>
      <c r="GEQ82" s="1786"/>
      <c r="GER82" s="1787"/>
      <c r="GES82" s="1784"/>
      <c r="GET82" s="1784"/>
      <c r="GEU82" s="1784"/>
      <c r="GEV82" s="1785"/>
      <c r="GEW82" s="1785"/>
      <c r="GEX82" s="1786"/>
      <c r="GEY82" s="1786"/>
      <c r="GEZ82" s="1787"/>
      <c r="GFA82" s="1784"/>
      <c r="GFB82" s="1784"/>
      <c r="GFC82" s="1784"/>
      <c r="GFD82" s="1785"/>
      <c r="GFE82" s="1785"/>
      <c r="GFF82" s="1786"/>
      <c r="GFG82" s="1786"/>
      <c r="GFH82" s="1787"/>
      <c r="GFI82" s="1784"/>
      <c r="GFJ82" s="1784"/>
      <c r="GFK82" s="1784"/>
      <c r="GFL82" s="1785"/>
      <c r="GFM82" s="1785"/>
      <c r="GFN82" s="1786"/>
      <c r="GFO82" s="1786"/>
      <c r="GFP82" s="1787"/>
      <c r="GFQ82" s="1784"/>
      <c r="GFR82" s="1784"/>
      <c r="GFS82" s="1784"/>
      <c r="GFT82" s="1785"/>
      <c r="GFU82" s="1785"/>
      <c r="GFV82" s="1786"/>
      <c r="GFW82" s="1786"/>
      <c r="GFX82" s="1787"/>
      <c r="GFY82" s="1784"/>
      <c r="GFZ82" s="1784"/>
      <c r="GGA82" s="1784"/>
      <c r="GGB82" s="1785"/>
      <c r="GGC82" s="1785"/>
      <c r="GGD82" s="1786"/>
      <c r="GGE82" s="1786"/>
      <c r="GGF82" s="1787"/>
      <c r="GGG82" s="1784"/>
      <c r="GGH82" s="1784"/>
      <c r="GGI82" s="1784"/>
      <c r="GGJ82" s="1785"/>
      <c r="GGK82" s="1785"/>
      <c r="GGL82" s="1786"/>
      <c r="GGM82" s="1786"/>
      <c r="GGN82" s="1787"/>
      <c r="GGO82" s="1784"/>
      <c r="GGP82" s="1784"/>
      <c r="GGQ82" s="1784"/>
      <c r="GGR82" s="1785"/>
      <c r="GGS82" s="1785"/>
      <c r="GGT82" s="1786"/>
      <c r="GGU82" s="1786"/>
      <c r="GGV82" s="1787"/>
      <c r="GGW82" s="1784"/>
      <c r="GGX82" s="1784"/>
      <c r="GGY82" s="1784"/>
      <c r="GGZ82" s="1785"/>
      <c r="GHA82" s="1785"/>
      <c r="GHB82" s="1786"/>
      <c r="GHC82" s="1786"/>
      <c r="GHD82" s="1787"/>
      <c r="GHE82" s="1784"/>
      <c r="GHF82" s="1784"/>
      <c r="GHG82" s="1784"/>
      <c r="GHH82" s="1785"/>
      <c r="GHI82" s="1785"/>
      <c r="GHJ82" s="1786"/>
      <c r="GHK82" s="1786"/>
      <c r="GHL82" s="1787"/>
      <c r="GHM82" s="1784"/>
      <c r="GHN82" s="1784"/>
      <c r="GHO82" s="1784"/>
      <c r="GHP82" s="1785"/>
      <c r="GHQ82" s="1785"/>
      <c r="GHR82" s="1786"/>
      <c r="GHS82" s="1786"/>
      <c r="GHT82" s="1787"/>
      <c r="GHU82" s="1784"/>
      <c r="GHV82" s="1784"/>
      <c r="GHW82" s="1784"/>
      <c r="GHX82" s="1785"/>
      <c r="GHY82" s="1785"/>
      <c r="GHZ82" s="1786"/>
      <c r="GIA82" s="1786"/>
      <c r="GIB82" s="1787"/>
      <c r="GIC82" s="1784"/>
      <c r="GID82" s="1784"/>
      <c r="GIE82" s="1784"/>
      <c r="GIF82" s="1785"/>
      <c r="GIG82" s="1785"/>
      <c r="GIH82" s="1786"/>
      <c r="GII82" s="1786"/>
      <c r="GIJ82" s="1787"/>
      <c r="GIK82" s="1784"/>
      <c r="GIL82" s="1784"/>
      <c r="GIM82" s="1784"/>
      <c r="GIN82" s="1785"/>
      <c r="GIO82" s="1785"/>
      <c r="GIP82" s="1786"/>
      <c r="GIQ82" s="1786"/>
      <c r="GIR82" s="1787"/>
      <c r="GIS82" s="1784"/>
      <c r="GIT82" s="1784"/>
      <c r="GIU82" s="1784"/>
      <c r="GIV82" s="1785"/>
      <c r="GIW82" s="1785"/>
      <c r="GIX82" s="1786"/>
      <c r="GIY82" s="1786"/>
      <c r="GIZ82" s="1787"/>
      <c r="GJA82" s="1784"/>
      <c r="GJB82" s="1784"/>
      <c r="GJC82" s="1784"/>
      <c r="GJD82" s="1785"/>
      <c r="GJE82" s="1785"/>
      <c r="GJF82" s="1786"/>
      <c r="GJG82" s="1786"/>
      <c r="GJH82" s="1787"/>
      <c r="GJI82" s="1784"/>
      <c r="GJJ82" s="1784"/>
      <c r="GJK82" s="1784"/>
      <c r="GJL82" s="1785"/>
      <c r="GJM82" s="1785"/>
      <c r="GJN82" s="1786"/>
      <c r="GJO82" s="1786"/>
      <c r="GJP82" s="1787"/>
      <c r="GJQ82" s="1784"/>
      <c r="GJR82" s="1784"/>
      <c r="GJS82" s="1784"/>
      <c r="GJT82" s="1785"/>
      <c r="GJU82" s="1785"/>
      <c r="GJV82" s="1786"/>
      <c r="GJW82" s="1786"/>
      <c r="GJX82" s="1787"/>
      <c r="GJY82" s="1784"/>
      <c r="GJZ82" s="1784"/>
      <c r="GKA82" s="1784"/>
      <c r="GKB82" s="1785"/>
      <c r="GKC82" s="1785"/>
      <c r="GKD82" s="1786"/>
      <c r="GKE82" s="1786"/>
      <c r="GKF82" s="1787"/>
      <c r="GKG82" s="1784"/>
      <c r="GKH82" s="1784"/>
      <c r="GKI82" s="1784"/>
      <c r="GKJ82" s="1785"/>
      <c r="GKK82" s="1785"/>
      <c r="GKL82" s="1786"/>
      <c r="GKM82" s="1786"/>
      <c r="GKN82" s="1787"/>
      <c r="GKO82" s="1784"/>
      <c r="GKP82" s="1784"/>
      <c r="GKQ82" s="1784"/>
      <c r="GKR82" s="1785"/>
      <c r="GKS82" s="1785"/>
      <c r="GKT82" s="1786"/>
      <c r="GKU82" s="1786"/>
      <c r="GKV82" s="1787"/>
      <c r="GKW82" s="1784"/>
      <c r="GKX82" s="1784"/>
      <c r="GKY82" s="1784"/>
      <c r="GKZ82" s="1785"/>
      <c r="GLA82" s="1785"/>
      <c r="GLB82" s="1786"/>
      <c r="GLC82" s="1786"/>
      <c r="GLD82" s="1787"/>
      <c r="GLE82" s="1784"/>
      <c r="GLF82" s="1784"/>
      <c r="GLG82" s="1784"/>
      <c r="GLH82" s="1785"/>
      <c r="GLI82" s="1785"/>
      <c r="GLJ82" s="1786"/>
      <c r="GLK82" s="1786"/>
      <c r="GLL82" s="1787"/>
      <c r="GLM82" s="1784"/>
      <c r="GLN82" s="1784"/>
      <c r="GLO82" s="1784"/>
      <c r="GLP82" s="1785"/>
      <c r="GLQ82" s="1785"/>
      <c r="GLR82" s="1786"/>
      <c r="GLS82" s="1786"/>
      <c r="GLT82" s="1787"/>
      <c r="GLU82" s="1784"/>
      <c r="GLV82" s="1784"/>
      <c r="GLW82" s="1784"/>
      <c r="GLX82" s="1785"/>
      <c r="GLY82" s="1785"/>
      <c r="GLZ82" s="1786"/>
      <c r="GMA82" s="1786"/>
      <c r="GMB82" s="1787"/>
      <c r="GMC82" s="1784"/>
      <c r="GMD82" s="1784"/>
      <c r="GME82" s="1784"/>
      <c r="GMF82" s="1785"/>
      <c r="GMG82" s="1785"/>
      <c r="GMH82" s="1786"/>
      <c r="GMI82" s="1786"/>
      <c r="GMJ82" s="1787"/>
      <c r="GMK82" s="1784"/>
      <c r="GML82" s="1784"/>
      <c r="GMM82" s="1784"/>
      <c r="GMN82" s="1785"/>
      <c r="GMO82" s="1785"/>
      <c r="GMP82" s="1786"/>
      <c r="GMQ82" s="1786"/>
      <c r="GMR82" s="1787"/>
      <c r="GMS82" s="1784"/>
      <c r="GMT82" s="1784"/>
      <c r="GMU82" s="1784"/>
      <c r="GMV82" s="1785"/>
      <c r="GMW82" s="1785"/>
      <c r="GMX82" s="1786"/>
      <c r="GMY82" s="1786"/>
      <c r="GMZ82" s="1787"/>
      <c r="GNA82" s="1784"/>
      <c r="GNB82" s="1784"/>
      <c r="GNC82" s="1784"/>
      <c r="GND82" s="1785"/>
      <c r="GNE82" s="1785"/>
      <c r="GNF82" s="1786"/>
      <c r="GNG82" s="1786"/>
      <c r="GNH82" s="1787"/>
      <c r="GNI82" s="1784"/>
      <c r="GNJ82" s="1784"/>
      <c r="GNK82" s="1784"/>
      <c r="GNL82" s="1785"/>
      <c r="GNM82" s="1785"/>
      <c r="GNN82" s="1786"/>
      <c r="GNO82" s="1786"/>
      <c r="GNP82" s="1787"/>
      <c r="GNQ82" s="1784"/>
      <c r="GNR82" s="1784"/>
      <c r="GNS82" s="1784"/>
      <c r="GNT82" s="1785"/>
      <c r="GNU82" s="1785"/>
      <c r="GNV82" s="1786"/>
      <c r="GNW82" s="1786"/>
      <c r="GNX82" s="1787"/>
      <c r="GNY82" s="1784"/>
      <c r="GNZ82" s="1784"/>
      <c r="GOA82" s="1784"/>
      <c r="GOB82" s="1785"/>
      <c r="GOC82" s="1785"/>
      <c r="GOD82" s="1786"/>
      <c r="GOE82" s="1786"/>
      <c r="GOF82" s="1787"/>
      <c r="GOG82" s="1784"/>
      <c r="GOH82" s="1784"/>
      <c r="GOI82" s="1784"/>
      <c r="GOJ82" s="1785"/>
      <c r="GOK82" s="1785"/>
      <c r="GOL82" s="1786"/>
      <c r="GOM82" s="1786"/>
      <c r="GON82" s="1787"/>
      <c r="GOO82" s="1784"/>
      <c r="GOP82" s="1784"/>
      <c r="GOQ82" s="1784"/>
      <c r="GOR82" s="1785"/>
      <c r="GOS82" s="1785"/>
      <c r="GOT82" s="1786"/>
      <c r="GOU82" s="1786"/>
      <c r="GOV82" s="1787"/>
      <c r="GOW82" s="1784"/>
      <c r="GOX82" s="1784"/>
      <c r="GOY82" s="1784"/>
      <c r="GOZ82" s="1785"/>
      <c r="GPA82" s="1785"/>
      <c r="GPB82" s="1786"/>
      <c r="GPC82" s="1786"/>
      <c r="GPD82" s="1787"/>
      <c r="GPE82" s="1784"/>
      <c r="GPF82" s="1784"/>
      <c r="GPG82" s="1784"/>
      <c r="GPH82" s="1785"/>
      <c r="GPI82" s="1785"/>
      <c r="GPJ82" s="1786"/>
      <c r="GPK82" s="1786"/>
      <c r="GPL82" s="1787"/>
      <c r="GPM82" s="1784"/>
      <c r="GPN82" s="1784"/>
      <c r="GPO82" s="1784"/>
      <c r="GPP82" s="1785"/>
      <c r="GPQ82" s="1785"/>
      <c r="GPR82" s="1786"/>
      <c r="GPS82" s="1786"/>
      <c r="GPT82" s="1787"/>
      <c r="GPU82" s="1784"/>
      <c r="GPV82" s="1784"/>
      <c r="GPW82" s="1784"/>
      <c r="GPX82" s="1785"/>
      <c r="GPY82" s="1785"/>
      <c r="GPZ82" s="1786"/>
      <c r="GQA82" s="1786"/>
      <c r="GQB82" s="1787"/>
      <c r="GQC82" s="1784"/>
      <c r="GQD82" s="1784"/>
      <c r="GQE82" s="1784"/>
      <c r="GQF82" s="1785"/>
      <c r="GQG82" s="1785"/>
      <c r="GQH82" s="1786"/>
      <c r="GQI82" s="1786"/>
      <c r="GQJ82" s="1787"/>
      <c r="GQK82" s="1784"/>
      <c r="GQL82" s="1784"/>
      <c r="GQM82" s="1784"/>
      <c r="GQN82" s="1785"/>
      <c r="GQO82" s="1785"/>
      <c r="GQP82" s="1786"/>
      <c r="GQQ82" s="1786"/>
      <c r="GQR82" s="1787"/>
      <c r="GQS82" s="1784"/>
      <c r="GQT82" s="1784"/>
      <c r="GQU82" s="1784"/>
      <c r="GQV82" s="1785"/>
      <c r="GQW82" s="1785"/>
      <c r="GQX82" s="1786"/>
      <c r="GQY82" s="1786"/>
      <c r="GQZ82" s="1787"/>
      <c r="GRA82" s="1784"/>
      <c r="GRB82" s="1784"/>
      <c r="GRC82" s="1784"/>
      <c r="GRD82" s="1785"/>
      <c r="GRE82" s="1785"/>
      <c r="GRF82" s="1786"/>
      <c r="GRG82" s="1786"/>
      <c r="GRH82" s="1787"/>
      <c r="GRI82" s="1784"/>
      <c r="GRJ82" s="1784"/>
      <c r="GRK82" s="1784"/>
      <c r="GRL82" s="1785"/>
      <c r="GRM82" s="1785"/>
      <c r="GRN82" s="1786"/>
      <c r="GRO82" s="1786"/>
      <c r="GRP82" s="1787"/>
      <c r="GRQ82" s="1784"/>
      <c r="GRR82" s="1784"/>
      <c r="GRS82" s="1784"/>
      <c r="GRT82" s="1785"/>
      <c r="GRU82" s="1785"/>
      <c r="GRV82" s="1786"/>
      <c r="GRW82" s="1786"/>
      <c r="GRX82" s="1787"/>
      <c r="GRY82" s="1784"/>
      <c r="GRZ82" s="1784"/>
      <c r="GSA82" s="1784"/>
      <c r="GSB82" s="1785"/>
      <c r="GSC82" s="1785"/>
      <c r="GSD82" s="1786"/>
      <c r="GSE82" s="1786"/>
      <c r="GSF82" s="1787"/>
      <c r="GSG82" s="1784"/>
      <c r="GSH82" s="1784"/>
      <c r="GSI82" s="1784"/>
      <c r="GSJ82" s="1785"/>
      <c r="GSK82" s="1785"/>
      <c r="GSL82" s="1786"/>
      <c r="GSM82" s="1786"/>
      <c r="GSN82" s="1787"/>
      <c r="GSO82" s="1784"/>
      <c r="GSP82" s="1784"/>
      <c r="GSQ82" s="1784"/>
      <c r="GSR82" s="1785"/>
      <c r="GSS82" s="1785"/>
      <c r="GST82" s="1786"/>
      <c r="GSU82" s="1786"/>
      <c r="GSV82" s="1787"/>
      <c r="GSW82" s="1784"/>
      <c r="GSX82" s="1784"/>
      <c r="GSY82" s="1784"/>
      <c r="GSZ82" s="1785"/>
      <c r="GTA82" s="1785"/>
      <c r="GTB82" s="1786"/>
      <c r="GTC82" s="1786"/>
      <c r="GTD82" s="1787"/>
      <c r="GTE82" s="1784"/>
      <c r="GTF82" s="1784"/>
      <c r="GTG82" s="1784"/>
      <c r="GTH82" s="1785"/>
      <c r="GTI82" s="1785"/>
      <c r="GTJ82" s="1786"/>
      <c r="GTK82" s="1786"/>
      <c r="GTL82" s="1787"/>
      <c r="GTM82" s="1784"/>
      <c r="GTN82" s="1784"/>
      <c r="GTO82" s="1784"/>
      <c r="GTP82" s="1785"/>
      <c r="GTQ82" s="1785"/>
      <c r="GTR82" s="1786"/>
      <c r="GTS82" s="1786"/>
      <c r="GTT82" s="1787"/>
      <c r="GTU82" s="1784"/>
      <c r="GTV82" s="1784"/>
      <c r="GTW82" s="1784"/>
      <c r="GTX82" s="1785"/>
      <c r="GTY82" s="1785"/>
      <c r="GTZ82" s="1786"/>
      <c r="GUA82" s="1786"/>
      <c r="GUB82" s="1787"/>
      <c r="GUC82" s="1784"/>
      <c r="GUD82" s="1784"/>
      <c r="GUE82" s="1784"/>
      <c r="GUF82" s="1785"/>
      <c r="GUG82" s="1785"/>
      <c r="GUH82" s="1786"/>
      <c r="GUI82" s="1786"/>
      <c r="GUJ82" s="1787"/>
      <c r="GUK82" s="1784"/>
      <c r="GUL82" s="1784"/>
      <c r="GUM82" s="1784"/>
      <c r="GUN82" s="1785"/>
      <c r="GUO82" s="1785"/>
      <c r="GUP82" s="1786"/>
      <c r="GUQ82" s="1786"/>
      <c r="GUR82" s="1787"/>
      <c r="GUS82" s="1784"/>
      <c r="GUT82" s="1784"/>
      <c r="GUU82" s="1784"/>
      <c r="GUV82" s="1785"/>
      <c r="GUW82" s="1785"/>
      <c r="GUX82" s="1786"/>
      <c r="GUY82" s="1786"/>
      <c r="GUZ82" s="1787"/>
      <c r="GVA82" s="1784"/>
      <c r="GVB82" s="1784"/>
      <c r="GVC82" s="1784"/>
      <c r="GVD82" s="1785"/>
      <c r="GVE82" s="1785"/>
      <c r="GVF82" s="1786"/>
      <c r="GVG82" s="1786"/>
      <c r="GVH82" s="1787"/>
      <c r="GVI82" s="1784"/>
      <c r="GVJ82" s="1784"/>
      <c r="GVK82" s="1784"/>
      <c r="GVL82" s="1785"/>
      <c r="GVM82" s="1785"/>
      <c r="GVN82" s="1786"/>
      <c r="GVO82" s="1786"/>
      <c r="GVP82" s="1787"/>
      <c r="GVQ82" s="1784"/>
      <c r="GVR82" s="1784"/>
      <c r="GVS82" s="1784"/>
      <c r="GVT82" s="1785"/>
      <c r="GVU82" s="1785"/>
      <c r="GVV82" s="1786"/>
      <c r="GVW82" s="1786"/>
      <c r="GVX82" s="1787"/>
      <c r="GVY82" s="1784"/>
      <c r="GVZ82" s="1784"/>
      <c r="GWA82" s="1784"/>
      <c r="GWB82" s="1785"/>
      <c r="GWC82" s="1785"/>
      <c r="GWD82" s="1786"/>
      <c r="GWE82" s="1786"/>
      <c r="GWF82" s="1787"/>
      <c r="GWG82" s="1784"/>
      <c r="GWH82" s="1784"/>
      <c r="GWI82" s="1784"/>
      <c r="GWJ82" s="1785"/>
      <c r="GWK82" s="1785"/>
      <c r="GWL82" s="1786"/>
      <c r="GWM82" s="1786"/>
      <c r="GWN82" s="1787"/>
      <c r="GWO82" s="1784"/>
      <c r="GWP82" s="1784"/>
      <c r="GWQ82" s="1784"/>
      <c r="GWR82" s="1785"/>
      <c r="GWS82" s="1785"/>
      <c r="GWT82" s="1786"/>
      <c r="GWU82" s="1786"/>
      <c r="GWV82" s="1787"/>
      <c r="GWW82" s="1784"/>
      <c r="GWX82" s="1784"/>
      <c r="GWY82" s="1784"/>
      <c r="GWZ82" s="1785"/>
      <c r="GXA82" s="1785"/>
      <c r="GXB82" s="1786"/>
      <c r="GXC82" s="1786"/>
      <c r="GXD82" s="1787"/>
      <c r="GXE82" s="1784"/>
      <c r="GXF82" s="1784"/>
      <c r="GXG82" s="1784"/>
      <c r="GXH82" s="1785"/>
      <c r="GXI82" s="1785"/>
      <c r="GXJ82" s="1786"/>
      <c r="GXK82" s="1786"/>
      <c r="GXL82" s="1787"/>
      <c r="GXM82" s="1784"/>
      <c r="GXN82" s="1784"/>
      <c r="GXO82" s="1784"/>
      <c r="GXP82" s="1785"/>
      <c r="GXQ82" s="1785"/>
      <c r="GXR82" s="1786"/>
      <c r="GXS82" s="1786"/>
      <c r="GXT82" s="1787"/>
      <c r="GXU82" s="1784"/>
      <c r="GXV82" s="1784"/>
      <c r="GXW82" s="1784"/>
      <c r="GXX82" s="1785"/>
      <c r="GXY82" s="1785"/>
      <c r="GXZ82" s="1786"/>
      <c r="GYA82" s="1786"/>
      <c r="GYB82" s="1787"/>
      <c r="GYC82" s="1784"/>
      <c r="GYD82" s="1784"/>
      <c r="GYE82" s="1784"/>
      <c r="GYF82" s="1785"/>
      <c r="GYG82" s="1785"/>
      <c r="GYH82" s="1786"/>
      <c r="GYI82" s="1786"/>
      <c r="GYJ82" s="1787"/>
      <c r="GYK82" s="1784"/>
      <c r="GYL82" s="1784"/>
      <c r="GYM82" s="1784"/>
      <c r="GYN82" s="1785"/>
      <c r="GYO82" s="1785"/>
      <c r="GYP82" s="1786"/>
      <c r="GYQ82" s="1786"/>
      <c r="GYR82" s="1787"/>
      <c r="GYS82" s="1784"/>
      <c r="GYT82" s="1784"/>
      <c r="GYU82" s="1784"/>
      <c r="GYV82" s="1785"/>
      <c r="GYW82" s="1785"/>
      <c r="GYX82" s="1786"/>
      <c r="GYY82" s="1786"/>
      <c r="GYZ82" s="1787"/>
      <c r="GZA82" s="1784"/>
      <c r="GZB82" s="1784"/>
      <c r="GZC82" s="1784"/>
      <c r="GZD82" s="1785"/>
      <c r="GZE82" s="1785"/>
      <c r="GZF82" s="1786"/>
      <c r="GZG82" s="1786"/>
      <c r="GZH82" s="1787"/>
      <c r="GZI82" s="1784"/>
      <c r="GZJ82" s="1784"/>
      <c r="GZK82" s="1784"/>
      <c r="GZL82" s="1785"/>
      <c r="GZM82" s="1785"/>
      <c r="GZN82" s="1786"/>
      <c r="GZO82" s="1786"/>
      <c r="GZP82" s="1787"/>
      <c r="GZQ82" s="1784"/>
      <c r="GZR82" s="1784"/>
      <c r="GZS82" s="1784"/>
      <c r="GZT82" s="1785"/>
      <c r="GZU82" s="1785"/>
      <c r="GZV82" s="1786"/>
      <c r="GZW82" s="1786"/>
      <c r="GZX82" s="1787"/>
      <c r="GZY82" s="1784"/>
      <c r="GZZ82" s="1784"/>
      <c r="HAA82" s="1784"/>
      <c r="HAB82" s="1785"/>
      <c r="HAC82" s="1785"/>
      <c r="HAD82" s="1786"/>
      <c r="HAE82" s="1786"/>
      <c r="HAF82" s="1787"/>
      <c r="HAG82" s="1784"/>
      <c r="HAH82" s="1784"/>
      <c r="HAI82" s="1784"/>
      <c r="HAJ82" s="1785"/>
      <c r="HAK82" s="1785"/>
      <c r="HAL82" s="1786"/>
      <c r="HAM82" s="1786"/>
      <c r="HAN82" s="1787"/>
      <c r="HAO82" s="1784"/>
      <c r="HAP82" s="1784"/>
      <c r="HAQ82" s="1784"/>
      <c r="HAR82" s="1785"/>
      <c r="HAS82" s="1785"/>
      <c r="HAT82" s="1786"/>
      <c r="HAU82" s="1786"/>
      <c r="HAV82" s="1787"/>
      <c r="HAW82" s="1784"/>
      <c r="HAX82" s="1784"/>
      <c r="HAY82" s="1784"/>
      <c r="HAZ82" s="1785"/>
      <c r="HBA82" s="1785"/>
      <c r="HBB82" s="1786"/>
      <c r="HBC82" s="1786"/>
      <c r="HBD82" s="1787"/>
      <c r="HBE82" s="1784"/>
      <c r="HBF82" s="1784"/>
      <c r="HBG82" s="1784"/>
      <c r="HBH82" s="1785"/>
      <c r="HBI82" s="1785"/>
      <c r="HBJ82" s="1786"/>
      <c r="HBK82" s="1786"/>
      <c r="HBL82" s="1787"/>
      <c r="HBM82" s="1784"/>
      <c r="HBN82" s="1784"/>
      <c r="HBO82" s="1784"/>
      <c r="HBP82" s="1785"/>
      <c r="HBQ82" s="1785"/>
      <c r="HBR82" s="1786"/>
      <c r="HBS82" s="1786"/>
      <c r="HBT82" s="1787"/>
      <c r="HBU82" s="1784"/>
      <c r="HBV82" s="1784"/>
      <c r="HBW82" s="1784"/>
      <c r="HBX82" s="1785"/>
      <c r="HBY82" s="1785"/>
      <c r="HBZ82" s="1786"/>
      <c r="HCA82" s="1786"/>
      <c r="HCB82" s="1787"/>
      <c r="HCC82" s="1784"/>
      <c r="HCD82" s="1784"/>
      <c r="HCE82" s="1784"/>
      <c r="HCF82" s="1785"/>
      <c r="HCG82" s="1785"/>
      <c r="HCH82" s="1786"/>
      <c r="HCI82" s="1786"/>
      <c r="HCJ82" s="1787"/>
      <c r="HCK82" s="1784"/>
      <c r="HCL82" s="1784"/>
      <c r="HCM82" s="1784"/>
      <c r="HCN82" s="1785"/>
      <c r="HCO82" s="1785"/>
      <c r="HCP82" s="1786"/>
      <c r="HCQ82" s="1786"/>
      <c r="HCR82" s="1787"/>
      <c r="HCS82" s="1784"/>
      <c r="HCT82" s="1784"/>
      <c r="HCU82" s="1784"/>
      <c r="HCV82" s="1785"/>
      <c r="HCW82" s="1785"/>
      <c r="HCX82" s="1786"/>
      <c r="HCY82" s="1786"/>
      <c r="HCZ82" s="1787"/>
      <c r="HDA82" s="1784"/>
      <c r="HDB82" s="1784"/>
      <c r="HDC82" s="1784"/>
      <c r="HDD82" s="1785"/>
      <c r="HDE82" s="1785"/>
      <c r="HDF82" s="1786"/>
      <c r="HDG82" s="1786"/>
      <c r="HDH82" s="1787"/>
      <c r="HDI82" s="1784"/>
      <c r="HDJ82" s="1784"/>
      <c r="HDK82" s="1784"/>
      <c r="HDL82" s="1785"/>
      <c r="HDM82" s="1785"/>
      <c r="HDN82" s="1786"/>
      <c r="HDO82" s="1786"/>
      <c r="HDP82" s="1787"/>
      <c r="HDQ82" s="1784"/>
      <c r="HDR82" s="1784"/>
      <c r="HDS82" s="1784"/>
      <c r="HDT82" s="1785"/>
      <c r="HDU82" s="1785"/>
      <c r="HDV82" s="1786"/>
      <c r="HDW82" s="1786"/>
      <c r="HDX82" s="1787"/>
      <c r="HDY82" s="1784"/>
      <c r="HDZ82" s="1784"/>
      <c r="HEA82" s="1784"/>
      <c r="HEB82" s="1785"/>
      <c r="HEC82" s="1785"/>
      <c r="HED82" s="1786"/>
      <c r="HEE82" s="1786"/>
      <c r="HEF82" s="1787"/>
      <c r="HEG82" s="1784"/>
      <c r="HEH82" s="1784"/>
      <c r="HEI82" s="1784"/>
      <c r="HEJ82" s="1785"/>
      <c r="HEK82" s="1785"/>
      <c r="HEL82" s="1786"/>
      <c r="HEM82" s="1786"/>
      <c r="HEN82" s="1787"/>
      <c r="HEO82" s="1784"/>
      <c r="HEP82" s="1784"/>
      <c r="HEQ82" s="1784"/>
      <c r="HER82" s="1785"/>
      <c r="HES82" s="1785"/>
      <c r="HET82" s="1786"/>
      <c r="HEU82" s="1786"/>
      <c r="HEV82" s="1787"/>
      <c r="HEW82" s="1784"/>
      <c r="HEX82" s="1784"/>
      <c r="HEY82" s="1784"/>
      <c r="HEZ82" s="1785"/>
      <c r="HFA82" s="1785"/>
      <c r="HFB82" s="1786"/>
      <c r="HFC82" s="1786"/>
      <c r="HFD82" s="1787"/>
      <c r="HFE82" s="1784"/>
      <c r="HFF82" s="1784"/>
      <c r="HFG82" s="1784"/>
      <c r="HFH82" s="1785"/>
      <c r="HFI82" s="1785"/>
      <c r="HFJ82" s="1786"/>
      <c r="HFK82" s="1786"/>
      <c r="HFL82" s="1787"/>
      <c r="HFM82" s="1784"/>
      <c r="HFN82" s="1784"/>
      <c r="HFO82" s="1784"/>
      <c r="HFP82" s="1785"/>
      <c r="HFQ82" s="1785"/>
      <c r="HFR82" s="1786"/>
      <c r="HFS82" s="1786"/>
      <c r="HFT82" s="1787"/>
      <c r="HFU82" s="1784"/>
      <c r="HFV82" s="1784"/>
      <c r="HFW82" s="1784"/>
      <c r="HFX82" s="1785"/>
      <c r="HFY82" s="1785"/>
      <c r="HFZ82" s="1786"/>
      <c r="HGA82" s="1786"/>
      <c r="HGB82" s="1787"/>
      <c r="HGC82" s="1784"/>
      <c r="HGD82" s="1784"/>
      <c r="HGE82" s="1784"/>
      <c r="HGF82" s="1785"/>
      <c r="HGG82" s="1785"/>
      <c r="HGH82" s="1786"/>
      <c r="HGI82" s="1786"/>
      <c r="HGJ82" s="1787"/>
      <c r="HGK82" s="1784"/>
      <c r="HGL82" s="1784"/>
      <c r="HGM82" s="1784"/>
      <c r="HGN82" s="1785"/>
      <c r="HGO82" s="1785"/>
      <c r="HGP82" s="1786"/>
      <c r="HGQ82" s="1786"/>
      <c r="HGR82" s="1787"/>
      <c r="HGS82" s="1784"/>
      <c r="HGT82" s="1784"/>
      <c r="HGU82" s="1784"/>
      <c r="HGV82" s="1785"/>
      <c r="HGW82" s="1785"/>
      <c r="HGX82" s="1786"/>
      <c r="HGY82" s="1786"/>
      <c r="HGZ82" s="1787"/>
      <c r="HHA82" s="1784"/>
      <c r="HHB82" s="1784"/>
      <c r="HHC82" s="1784"/>
      <c r="HHD82" s="1785"/>
      <c r="HHE82" s="1785"/>
      <c r="HHF82" s="1786"/>
      <c r="HHG82" s="1786"/>
      <c r="HHH82" s="1787"/>
      <c r="HHI82" s="1784"/>
      <c r="HHJ82" s="1784"/>
      <c r="HHK82" s="1784"/>
      <c r="HHL82" s="1785"/>
      <c r="HHM82" s="1785"/>
      <c r="HHN82" s="1786"/>
      <c r="HHO82" s="1786"/>
      <c r="HHP82" s="1787"/>
      <c r="HHQ82" s="1784"/>
      <c r="HHR82" s="1784"/>
      <c r="HHS82" s="1784"/>
      <c r="HHT82" s="1785"/>
      <c r="HHU82" s="1785"/>
      <c r="HHV82" s="1786"/>
      <c r="HHW82" s="1786"/>
      <c r="HHX82" s="1787"/>
      <c r="HHY82" s="1784"/>
      <c r="HHZ82" s="1784"/>
      <c r="HIA82" s="1784"/>
      <c r="HIB82" s="1785"/>
      <c r="HIC82" s="1785"/>
      <c r="HID82" s="1786"/>
      <c r="HIE82" s="1786"/>
      <c r="HIF82" s="1787"/>
      <c r="HIG82" s="1784"/>
      <c r="HIH82" s="1784"/>
      <c r="HII82" s="1784"/>
      <c r="HIJ82" s="1785"/>
      <c r="HIK82" s="1785"/>
      <c r="HIL82" s="1786"/>
      <c r="HIM82" s="1786"/>
      <c r="HIN82" s="1787"/>
      <c r="HIO82" s="1784"/>
      <c r="HIP82" s="1784"/>
      <c r="HIQ82" s="1784"/>
      <c r="HIR82" s="1785"/>
      <c r="HIS82" s="1785"/>
      <c r="HIT82" s="1786"/>
      <c r="HIU82" s="1786"/>
      <c r="HIV82" s="1787"/>
      <c r="HIW82" s="1784"/>
      <c r="HIX82" s="1784"/>
      <c r="HIY82" s="1784"/>
      <c r="HIZ82" s="1785"/>
      <c r="HJA82" s="1785"/>
      <c r="HJB82" s="1786"/>
      <c r="HJC82" s="1786"/>
      <c r="HJD82" s="1787"/>
      <c r="HJE82" s="1784"/>
      <c r="HJF82" s="1784"/>
      <c r="HJG82" s="1784"/>
      <c r="HJH82" s="1785"/>
      <c r="HJI82" s="1785"/>
      <c r="HJJ82" s="1786"/>
      <c r="HJK82" s="1786"/>
      <c r="HJL82" s="1787"/>
      <c r="HJM82" s="1784"/>
      <c r="HJN82" s="1784"/>
      <c r="HJO82" s="1784"/>
      <c r="HJP82" s="1785"/>
      <c r="HJQ82" s="1785"/>
      <c r="HJR82" s="1786"/>
      <c r="HJS82" s="1786"/>
      <c r="HJT82" s="1787"/>
      <c r="HJU82" s="1784"/>
      <c r="HJV82" s="1784"/>
      <c r="HJW82" s="1784"/>
      <c r="HJX82" s="1785"/>
      <c r="HJY82" s="1785"/>
      <c r="HJZ82" s="1786"/>
      <c r="HKA82" s="1786"/>
      <c r="HKB82" s="1787"/>
      <c r="HKC82" s="1784"/>
      <c r="HKD82" s="1784"/>
      <c r="HKE82" s="1784"/>
      <c r="HKF82" s="1785"/>
      <c r="HKG82" s="1785"/>
      <c r="HKH82" s="1786"/>
      <c r="HKI82" s="1786"/>
      <c r="HKJ82" s="1787"/>
      <c r="HKK82" s="1784"/>
      <c r="HKL82" s="1784"/>
      <c r="HKM82" s="1784"/>
      <c r="HKN82" s="1785"/>
      <c r="HKO82" s="1785"/>
      <c r="HKP82" s="1786"/>
      <c r="HKQ82" s="1786"/>
      <c r="HKR82" s="1787"/>
      <c r="HKS82" s="1784"/>
      <c r="HKT82" s="1784"/>
      <c r="HKU82" s="1784"/>
      <c r="HKV82" s="1785"/>
      <c r="HKW82" s="1785"/>
      <c r="HKX82" s="1786"/>
      <c r="HKY82" s="1786"/>
      <c r="HKZ82" s="1787"/>
      <c r="HLA82" s="1784"/>
      <c r="HLB82" s="1784"/>
      <c r="HLC82" s="1784"/>
      <c r="HLD82" s="1785"/>
      <c r="HLE82" s="1785"/>
      <c r="HLF82" s="1786"/>
      <c r="HLG82" s="1786"/>
      <c r="HLH82" s="1787"/>
      <c r="HLI82" s="1784"/>
      <c r="HLJ82" s="1784"/>
      <c r="HLK82" s="1784"/>
      <c r="HLL82" s="1785"/>
      <c r="HLM82" s="1785"/>
      <c r="HLN82" s="1786"/>
      <c r="HLO82" s="1786"/>
      <c r="HLP82" s="1787"/>
      <c r="HLQ82" s="1784"/>
      <c r="HLR82" s="1784"/>
      <c r="HLS82" s="1784"/>
      <c r="HLT82" s="1785"/>
      <c r="HLU82" s="1785"/>
      <c r="HLV82" s="1786"/>
      <c r="HLW82" s="1786"/>
      <c r="HLX82" s="1787"/>
      <c r="HLY82" s="1784"/>
      <c r="HLZ82" s="1784"/>
      <c r="HMA82" s="1784"/>
      <c r="HMB82" s="1785"/>
      <c r="HMC82" s="1785"/>
      <c r="HMD82" s="1786"/>
      <c r="HME82" s="1786"/>
      <c r="HMF82" s="1787"/>
      <c r="HMG82" s="1784"/>
      <c r="HMH82" s="1784"/>
      <c r="HMI82" s="1784"/>
      <c r="HMJ82" s="1785"/>
      <c r="HMK82" s="1785"/>
      <c r="HML82" s="1786"/>
      <c r="HMM82" s="1786"/>
      <c r="HMN82" s="1787"/>
      <c r="HMO82" s="1784"/>
      <c r="HMP82" s="1784"/>
      <c r="HMQ82" s="1784"/>
      <c r="HMR82" s="1785"/>
      <c r="HMS82" s="1785"/>
      <c r="HMT82" s="1786"/>
      <c r="HMU82" s="1786"/>
      <c r="HMV82" s="1787"/>
      <c r="HMW82" s="1784"/>
      <c r="HMX82" s="1784"/>
      <c r="HMY82" s="1784"/>
      <c r="HMZ82" s="1785"/>
      <c r="HNA82" s="1785"/>
      <c r="HNB82" s="1786"/>
      <c r="HNC82" s="1786"/>
      <c r="HND82" s="1787"/>
      <c r="HNE82" s="1784"/>
      <c r="HNF82" s="1784"/>
      <c r="HNG82" s="1784"/>
      <c r="HNH82" s="1785"/>
      <c r="HNI82" s="1785"/>
      <c r="HNJ82" s="1786"/>
      <c r="HNK82" s="1786"/>
      <c r="HNL82" s="1787"/>
      <c r="HNM82" s="1784"/>
      <c r="HNN82" s="1784"/>
      <c r="HNO82" s="1784"/>
      <c r="HNP82" s="1785"/>
      <c r="HNQ82" s="1785"/>
      <c r="HNR82" s="1786"/>
      <c r="HNS82" s="1786"/>
      <c r="HNT82" s="1787"/>
      <c r="HNU82" s="1784"/>
      <c r="HNV82" s="1784"/>
      <c r="HNW82" s="1784"/>
      <c r="HNX82" s="1785"/>
      <c r="HNY82" s="1785"/>
      <c r="HNZ82" s="1786"/>
      <c r="HOA82" s="1786"/>
      <c r="HOB82" s="1787"/>
      <c r="HOC82" s="1784"/>
      <c r="HOD82" s="1784"/>
      <c r="HOE82" s="1784"/>
      <c r="HOF82" s="1785"/>
      <c r="HOG82" s="1785"/>
      <c r="HOH82" s="1786"/>
      <c r="HOI82" s="1786"/>
      <c r="HOJ82" s="1787"/>
      <c r="HOK82" s="1784"/>
      <c r="HOL82" s="1784"/>
      <c r="HOM82" s="1784"/>
      <c r="HON82" s="1785"/>
      <c r="HOO82" s="1785"/>
      <c r="HOP82" s="1786"/>
      <c r="HOQ82" s="1786"/>
      <c r="HOR82" s="1787"/>
      <c r="HOS82" s="1784"/>
      <c r="HOT82" s="1784"/>
      <c r="HOU82" s="1784"/>
      <c r="HOV82" s="1785"/>
      <c r="HOW82" s="1785"/>
      <c r="HOX82" s="1786"/>
      <c r="HOY82" s="1786"/>
      <c r="HOZ82" s="1787"/>
      <c r="HPA82" s="1784"/>
      <c r="HPB82" s="1784"/>
      <c r="HPC82" s="1784"/>
      <c r="HPD82" s="1785"/>
      <c r="HPE82" s="1785"/>
      <c r="HPF82" s="1786"/>
      <c r="HPG82" s="1786"/>
      <c r="HPH82" s="1787"/>
      <c r="HPI82" s="1784"/>
      <c r="HPJ82" s="1784"/>
      <c r="HPK82" s="1784"/>
      <c r="HPL82" s="1785"/>
      <c r="HPM82" s="1785"/>
      <c r="HPN82" s="1786"/>
      <c r="HPO82" s="1786"/>
      <c r="HPP82" s="1787"/>
      <c r="HPQ82" s="1784"/>
      <c r="HPR82" s="1784"/>
      <c r="HPS82" s="1784"/>
      <c r="HPT82" s="1785"/>
      <c r="HPU82" s="1785"/>
      <c r="HPV82" s="1786"/>
      <c r="HPW82" s="1786"/>
      <c r="HPX82" s="1787"/>
      <c r="HPY82" s="1784"/>
      <c r="HPZ82" s="1784"/>
      <c r="HQA82" s="1784"/>
      <c r="HQB82" s="1785"/>
      <c r="HQC82" s="1785"/>
      <c r="HQD82" s="1786"/>
      <c r="HQE82" s="1786"/>
      <c r="HQF82" s="1787"/>
      <c r="HQG82" s="1784"/>
      <c r="HQH82" s="1784"/>
      <c r="HQI82" s="1784"/>
      <c r="HQJ82" s="1785"/>
      <c r="HQK82" s="1785"/>
      <c r="HQL82" s="1786"/>
      <c r="HQM82" s="1786"/>
      <c r="HQN82" s="1787"/>
      <c r="HQO82" s="1784"/>
      <c r="HQP82" s="1784"/>
      <c r="HQQ82" s="1784"/>
      <c r="HQR82" s="1785"/>
      <c r="HQS82" s="1785"/>
      <c r="HQT82" s="1786"/>
      <c r="HQU82" s="1786"/>
      <c r="HQV82" s="1787"/>
      <c r="HQW82" s="1784"/>
      <c r="HQX82" s="1784"/>
      <c r="HQY82" s="1784"/>
      <c r="HQZ82" s="1785"/>
      <c r="HRA82" s="1785"/>
      <c r="HRB82" s="1786"/>
      <c r="HRC82" s="1786"/>
      <c r="HRD82" s="1787"/>
      <c r="HRE82" s="1784"/>
      <c r="HRF82" s="1784"/>
      <c r="HRG82" s="1784"/>
      <c r="HRH82" s="1785"/>
      <c r="HRI82" s="1785"/>
      <c r="HRJ82" s="1786"/>
      <c r="HRK82" s="1786"/>
      <c r="HRL82" s="1787"/>
      <c r="HRM82" s="1784"/>
      <c r="HRN82" s="1784"/>
      <c r="HRO82" s="1784"/>
      <c r="HRP82" s="1785"/>
      <c r="HRQ82" s="1785"/>
      <c r="HRR82" s="1786"/>
      <c r="HRS82" s="1786"/>
      <c r="HRT82" s="1787"/>
      <c r="HRU82" s="1784"/>
      <c r="HRV82" s="1784"/>
      <c r="HRW82" s="1784"/>
      <c r="HRX82" s="1785"/>
      <c r="HRY82" s="1785"/>
      <c r="HRZ82" s="1786"/>
      <c r="HSA82" s="1786"/>
      <c r="HSB82" s="1787"/>
      <c r="HSC82" s="1784"/>
      <c r="HSD82" s="1784"/>
      <c r="HSE82" s="1784"/>
      <c r="HSF82" s="1785"/>
      <c r="HSG82" s="1785"/>
      <c r="HSH82" s="1786"/>
      <c r="HSI82" s="1786"/>
      <c r="HSJ82" s="1787"/>
      <c r="HSK82" s="1784"/>
      <c r="HSL82" s="1784"/>
      <c r="HSM82" s="1784"/>
      <c r="HSN82" s="1785"/>
      <c r="HSO82" s="1785"/>
      <c r="HSP82" s="1786"/>
      <c r="HSQ82" s="1786"/>
      <c r="HSR82" s="1787"/>
      <c r="HSS82" s="1784"/>
      <c r="HST82" s="1784"/>
      <c r="HSU82" s="1784"/>
      <c r="HSV82" s="1785"/>
      <c r="HSW82" s="1785"/>
      <c r="HSX82" s="1786"/>
      <c r="HSY82" s="1786"/>
      <c r="HSZ82" s="1787"/>
      <c r="HTA82" s="1784"/>
      <c r="HTB82" s="1784"/>
      <c r="HTC82" s="1784"/>
      <c r="HTD82" s="1785"/>
      <c r="HTE82" s="1785"/>
      <c r="HTF82" s="1786"/>
      <c r="HTG82" s="1786"/>
      <c r="HTH82" s="1787"/>
      <c r="HTI82" s="1784"/>
      <c r="HTJ82" s="1784"/>
      <c r="HTK82" s="1784"/>
      <c r="HTL82" s="1785"/>
      <c r="HTM82" s="1785"/>
      <c r="HTN82" s="1786"/>
      <c r="HTO82" s="1786"/>
      <c r="HTP82" s="1787"/>
      <c r="HTQ82" s="1784"/>
      <c r="HTR82" s="1784"/>
      <c r="HTS82" s="1784"/>
      <c r="HTT82" s="1785"/>
      <c r="HTU82" s="1785"/>
      <c r="HTV82" s="1786"/>
      <c r="HTW82" s="1786"/>
      <c r="HTX82" s="1787"/>
      <c r="HTY82" s="1784"/>
      <c r="HTZ82" s="1784"/>
      <c r="HUA82" s="1784"/>
      <c r="HUB82" s="1785"/>
      <c r="HUC82" s="1785"/>
      <c r="HUD82" s="1786"/>
      <c r="HUE82" s="1786"/>
      <c r="HUF82" s="1787"/>
      <c r="HUG82" s="1784"/>
      <c r="HUH82" s="1784"/>
      <c r="HUI82" s="1784"/>
      <c r="HUJ82" s="1785"/>
      <c r="HUK82" s="1785"/>
      <c r="HUL82" s="1786"/>
      <c r="HUM82" s="1786"/>
      <c r="HUN82" s="1787"/>
      <c r="HUO82" s="1784"/>
      <c r="HUP82" s="1784"/>
      <c r="HUQ82" s="1784"/>
      <c r="HUR82" s="1785"/>
      <c r="HUS82" s="1785"/>
      <c r="HUT82" s="1786"/>
      <c r="HUU82" s="1786"/>
      <c r="HUV82" s="1787"/>
      <c r="HUW82" s="1784"/>
      <c r="HUX82" s="1784"/>
      <c r="HUY82" s="1784"/>
      <c r="HUZ82" s="1785"/>
      <c r="HVA82" s="1785"/>
      <c r="HVB82" s="1786"/>
      <c r="HVC82" s="1786"/>
      <c r="HVD82" s="1787"/>
      <c r="HVE82" s="1784"/>
      <c r="HVF82" s="1784"/>
      <c r="HVG82" s="1784"/>
      <c r="HVH82" s="1785"/>
      <c r="HVI82" s="1785"/>
      <c r="HVJ82" s="1786"/>
      <c r="HVK82" s="1786"/>
      <c r="HVL82" s="1787"/>
      <c r="HVM82" s="1784"/>
      <c r="HVN82" s="1784"/>
      <c r="HVO82" s="1784"/>
      <c r="HVP82" s="1785"/>
      <c r="HVQ82" s="1785"/>
      <c r="HVR82" s="1786"/>
      <c r="HVS82" s="1786"/>
      <c r="HVT82" s="1787"/>
      <c r="HVU82" s="1784"/>
      <c r="HVV82" s="1784"/>
      <c r="HVW82" s="1784"/>
      <c r="HVX82" s="1785"/>
      <c r="HVY82" s="1785"/>
      <c r="HVZ82" s="1786"/>
      <c r="HWA82" s="1786"/>
      <c r="HWB82" s="1787"/>
      <c r="HWC82" s="1784"/>
      <c r="HWD82" s="1784"/>
      <c r="HWE82" s="1784"/>
      <c r="HWF82" s="1785"/>
      <c r="HWG82" s="1785"/>
      <c r="HWH82" s="1786"/>
      <c r="HWI82" s="1786"/>
      <c r="HWJ82" s="1787"/>
      <c r="HWK82" s="1784"/>
      <c r="HWL82" s="1784"/>
      <c r="HWM82" s="1784"/>
      <c r="HWN82" s="1785"/>
      <c r="HWO82" s="1785"/>
      <c r="HWP82" s="1786"/>
      <c r="HWQ82" s="1786"/>
      <c r="HWR82" s="1787"/>
      <c r="HWS82" s="1784"/>
      <c r="HWT82" s="1784"/>
      <c r="HWU82" s="1784"/>
      <c r="HWV82" s="1785"/>
      <c r="HWW82" s="1785"/>
      <c r="HWX82" s="1786"/>
      <c r="HWY82" s="1786"/>
      <c r="HWZ82" s="1787"/>
      <c r="HXA82" s="1784"/>
      <c r="HXB82" s="1784"/>
      <c r="HXC82" s="1784"/>
      <c r="HXD82" s="1785"/>
      <c r="HXE82" s="1785"/>
      <c r="HXF82" s="1786"/>
      <c r="HXG82" s="1786"/>
      <c r="HXH82" s="1787"/>
      <c r="HXI82" s="1784"/>
      <c r="HXJ82" s="1784"/>
      <c r="HXK82" s="1784"/>
      <c r="HXL82" s="1785"/>
      <c r="HXM82" s="1785"/>
      <c r="HXN82" s="1786"/>
      <c r="HXO82" s="1786"/>
      <c r="HXP82" s="1787"/>
      <c r="HXQ82" s="1784"/>
      <c r="HXR82" s="1784"/>
      <c r="HXS82" s="1784"/>
      <c r="HXT82" s="1785"/>
      <c r="HXU82" s="1785"/>
      <c r="HXV82" s="1786"/>
      <c r="HXW82" s="1786"/>
      <c r="HXX82" s="1787"/>
      <c r="HXY82" s="1784"/>
      <c r="HXZ82" s="1784"/>
      <c r="HYA82" s="1784"/>
      <c r="HYB82" s="1785"/>
      <c r="HYC82" s="1785"/>
      <c r="HYD82" s="1786"/>
      <c r="HYE82" s="1786"/>
      <c r="HYF82" s="1787"/>
      <c r="HYG82" s="1784"/>
      <c r="HYH82" s="1784"/>
      <c r="HYI82" s="1784"/>
      <c r="HYJ82" s="1785"/>
      <c r="HYK82" s="1785"/>
      <c r="HYL82" s="1786"/>
      <c r="HYM82" s="1786"/>
      <c r="HYN82" s="1787"/>
      <c r="HYO82" s="1784"/>
      <c r="HYP82" s="1784"/>
      <c r="HYQ82" s="1784"/>
      <c r="HYR82" s="1785"/>
      <c r="HYS82" s="1785"/>
      <c r="HYT82" s="1786"/>
      <c r="HYU82" s="1786"/>
      <c r="HYV82" s="1787"/>
      <c r="HYW82" s="1784"/>
      <c r="HYX82" s="1784"/>
      <c r="HYY82" s="1784"/>
      <c r="HYZ82" s="1785"/>
      <c r="HZA82" s="1785"/>
      <c r="HZB82" s="1786"/>
      <c r="HZC82" s="1786"/>
      <c r="HZD82" s="1787"/>
      <c r="HZE82" s="1784"/>
      <c r="HZF82" s="1784"/>
      <c r="HZG82" s="1784"/>
      <c r="HZH82" s="1785"/>
      <c r="HZI82" s="1785"/>
      <c r="HZJ82" s="1786"/>
      <c r="HZK82" s="1786"/>
      <c r="HZL82" s="1787"/>
      <c r="HZM82" s="1784"/>
      <c r="HZN82" s="1784"/>
      <c r="HZO82" s="1784"/>
      <c r="HZP82" s="1785"/>
      <c r="HZQ82" s="1785"/>
      <c r="HZR82" s="1786"/>
      <c r="HZS82" s="1786"/>
      <c r="HZT82" s="1787"/>
      <c r="HZU82" s="1784"/>
      <c r="HZV82" s="1784"/>
      <c r="HZW82" s="1784"/>
      <c r="HZX82" s="1785"/>
      <c r="HZY82" s="1785"/>
      <c r="HZZ82" s="1786"/>
      <c r="IAA82" s="1786"/>
      <c r="IAB82" s="1787"/>
      <c r="IAC82" s="1784"/>
      <c r="IAD82" s="1784"/>
      <c r="IAE82" s="1784"/>
      <c r="IAF82" s="1785"/>
      <c r="IAG82" s="1785"/>
      <c r="IAH82" s="1786"/>
      <c r="IAI82" s="1786"/>
      <c r="IAJ82" s="1787"/>
      <c r="IAK82" s="1784"/>
      <c r="IAL82" s="1784"/>
      <c r="IAM82" s="1784"/>
      <c r="IAN82" s="1785"/>
      <c r="IAO82" s="1785"/>
      <c r="IAP82" s="1786"/>
      <c r="IAQ82" s="1786"/>
      <c r="IAR82" s="1787"/>
      <c r="IAS82" s="1784"/>
      <c r="IAT82" s="1784"/>
      <c r="IAU82" s="1784"/>
      <c r="IAV82" s="1785"/>
      <c r="IAW82" s="1785"/>
      <c r="IAX82" s="1786"/>
      <c r="IAY82" s="1786"/>
      <c r="IAZ82" s="1787"/>
      <c r="IBA82" s="1784"/>
      <c r="IBB82" s="1784"/>
      <c r="IBC82" s="1784"/>
      <c r="IBD82" s="1785"/>
      <c r="IBE82" s="1785"/>
      <c r="IBF82" s="1786"/>
      <c r="IBG82" s="1786"/>
      <c r="IBH82" s="1787"/>
      <c r="IBI82" s="1784"/>
      <c r="IBJ82" s="1784"/>
      <c r="IBK82" s="1784"/>
      <c r="IBL82" s="1785"/>
      <c r="IBM82" s="1785"/>
      <c r="IBN82" s="1786"/>
      <c r="IBO82" s="1786"/>
      <c r="IBP82" s="1787"/>
      <c r="IBQ82" s="1784"/>
      <c r="IBR82" s="1784"/>
      <c r="IBS82" s="1784"/>
      <c r="IBT82" s="1785"/>
      <c r="IBU82" s="1785"/>
      <c r="IBV82" s="1786"/>
      <c r="IBW82" s="1786"/>
      <c r="IBX82" s="1787"/>
      <c r="IBY82" s="1784"/>
      <c r="IBZ82" s="1784"/>
      <c r="ICA82" s="1784"/>
      <c r="ICB82" s="1785"/>
      <c r="ICC82" s="1785"/>
      <c r="ICD82" s="1786"/>
      <c r="ICE82" s="1786"/>
      <c r="ICF82" s="1787"/>
      <c r="ICG82" s="1784"/>
      <c r="ICH82" s="1784"/>
      <c r="ICI82" s="1784"/>
      <c r="ICJ82" s="1785"/>
      <c r="ICK82" s="1785"/>
      <c r="ICL82" s="1786"/>
      <c r="ICM82" s="1786"/>
      <c r="ICN82" s="1787"/>
      <c r="ICO82" s="1784"/>
      <c r="ICP82" s="1784"/>
      <c r="ICQ82" s="1784"/>
      <c r="ICR82" s="1785"/>
      <c r="ICS82" s="1785"/>
      <c r="ICT82" s="1786"/>
      <c r="ICU82" s="1786"/>
      <c r="ICV82" s="1787"/>
      <c r="ICW82" s="1784"/>
      <c r="ICX82" s="1784"/>
      <c r="ICY82" s="1784"/>
      <c r="ICZ82" s="1785"/>
      <c r="IDA82" s="1785"/>
      <c r="IDB82" s="1786"/>
      <c r="IDC82" s="1786"/>
      <c r="IDD82" s="1787"/>
      <c r="IDE82" s="1784"/>
      <c r="IDF82" s="1784"/>
      <c r="IDG82" s="1784"/>
      <c r="IDH82" s="1785"/>
      <c r="IDI82" s="1785"/>
      <c r="IDJ82" s="1786"/>
      <c r="IDK82" s="1786"/>
      <c r="IDL82" s="1787"/>
      <c r="IDM82" s="1784"/>
      <c r="IDN82" s="1784"/>
      <c r="IDO82" s="1784"/>
      <c r="IDP82" s="1785"/>
      <c r="IDQ82" s="1785"/>
      <c r="IDR82" s="1786"/>
      <c r="IDS82" s="1786"/>
      <c r="IDT82" s="1787"/>
      <c r="IDU82" s="1784"/>
      <c r="IDV82" s="1784"/>
      <c r="IDW82" s="1784"/>
      <c r="IDX82" s="1785"/>
      <c r="IDY82" s="1785"/>
      <c r="IDZ82" s="1786"/>
      <c r="IEA82" s="1786"/>
      <c r="IEB82" s="1787"/>
      <c r="IEC82" s="1784"/>
      <c r="IED82" s="1784"/>
      <c r="IEE82" s="1784"/>
      <c r="IEF82" s="1785"/>
      <c r="IEG82" s="1785"/>
      <c r="IEH82" s="1786"/>
      <c r="IEI82" s="1786"/>
      <c r="IEJ82" s="1787"/>
      <c r="IEK82" s="1784"/>
      <c r="IEL82" s="1784"/>
      <c r="IEM82" s="1784"/>
      <c r="IEN82" s="1785"/>
      <c r="IEO82" s="1785"/>
      <c r="IEP82" s="1786"/>
      <c r="IEQ82" s="1786"/>
      <c r="IER82" s="1787"/>
      <c r="IES82" s="1784"/>
      <c r="IET82" s="1784"/>
      <c r="IEU82" s="1784"/>
      <c r="IEV82" s="1785"/>
      <c r="IEW82" s="1785"/>
      <c r="IEX82" s="1786"/>
      <c r="IEY82" s="1786"/>
      <c r="IEZ82" s="1787"/>
      <c r="IFA82" s="1784"/>
      <c r="IFB82" s="1784"/>
      <c r="IFC82" s="1784"/>
      <c r="IFD82" s="1785"/>
      <c r="IFE82" s="1785"/>
      <c r="IFF82" s="1786"/>
      <c r="IFG82" s="1786"/>
      <c r="IFH82" s="1787"/>
      <c r="IFI82" s="1784"/>
      <c r="IFJ82" s="1784"/>
      <c r="IFK82" s="1784"/>
      <c r="IFL82" s="1785"/>
      <c r="IFM82" s="1785"/>
      <c r="IFN82" s="1786"/>
      <c r="IFO82" s="1786"/>
      <c r="IFP82" s="1787"/>
      <c r="IFQ82" s="1784"/>
      <c r="IFR82" s="1784"/>
      <c r="IFS82" s="1784"/>
      <c r="IFT82" s="1785"/>
      <c r="IFU82" s="1785"/>
      <c r="IFV82" s="1786"/>
      <c r="IFW82" s="1786"/>
      <c r="IFX82" s="1787"/>
      <c r="IFY82" s="1784"/>
      <c r="IFZ82" s="1784"/>
      <c r="IGA82" s="1784"/>
      <c r="IGB82" s="1785"/>
      <c r="IGC82" s="1785"/>
      <c r="IGD82" s="1786"/>
      <c r="IGE82" s="1786"/>
      <c r="IGF82" s="1787"/>
      <c r="IGG82" s="1784"/>
      <c r="IGH82" s="1784"/>
      <c r="IGI82" s="1784"/>
      <c r="IGJ82" s="1785"/>
      <c r="IGK82" s="1785"/>
      <c r="IGL82" s="1786"/>
      <c r="IGM82" s="1786"/>
      <c r="IGN82" s="1787"/>
      <c r="IGO82" s="1784"/>
      <c r="IGP82" s="1784"/>
      <c r="IGQ82" s="1784"/>
      <c r="IGR82" s="1785"/>
      <c r="IGS82" s="1785"/>
      <c r="IGT82" s="1786"/>
      <c r="IGU82" s="1786"/>
      <c r="IGV82" s="1787"/>
      <c r="IGW82" s="1784"/>
      <c r="IGX82" s="1784"/>
      <c r="IGY82" s="1784"/>
      <c r="IGZ82" s="1785"/>
      <c r="IHA82" s="1785"/>
      <c r="IHB82" s="1786"/>
      <c r="IHC82" s="1786"/>
      <c r="IHD82" s="1787"/>
      <c r="IHE82" s="1784"/>
      <c r="IHF82" s="1784"/>
      <c r="IHG82" s="1784"/>
      <c r="IHH82" s="1785"/>
      <c r="IHI82" s="1785"/>
      <c r="IHJ82" s="1786"/>
      <c r="IHK82" s="1786"/>
      <c r="IHL82" s="1787"/>
      <c r="IHM82" s="1784"/>
      <c r="IHN82" s="1784"/>
      <c r="IHO82" s="1784"/>
      <c r="IHP82" s="1785"/>
      <c r="IHQ82" s="1785"/>
      <c r="IHR82" s="1786"/>
      <c r="IHS82" s="1786"/>
      <c r="IHT82" s="1787"/>
      <c r="IHU82" s="1784"/>
      <c r="IHV82" s="1784"/>
      <c r="IHW82" s="1784"/>
      <c r="IHX82" s="1785"/>
      <c r="IHY82" s="1785"/>
      <c r="IHZ82" s="1786"/>
      <c r="IIA82" s="1786"/>
      <c r="IIB82" s="1787"/>
      <c r="IIC82" s="1784"/>
      <c r="IID82" s="1784"/>
      <c r="IIE82" s="1784"/>
      <c r="IIF82" s="1785"/>
      <c r="IIG82" s="1785"/>
      <c r="IIH82" s="1786"/>
      <c r="III82" s="1786"/>
      <c r="IIJ82" s="1787"/>
      <c r="IIK82" s="1784"/>
      <c r="IIL82" s="1784"/>
      <c r="IIM82" s="1784"/>
      <c r="IIN82" s="1785"/>
      <c r="IIO82" s="1785"/>
      <c r="IIP82" s="1786"/>
      <c r="IIQ82" s="1786"/>
      <c r="IIR82" s="1787"/>
      <c r="IIS82" s="1784"/>
      <c r="IIT82" s="1784"/>
      <c r="IIU82" s="1784"/>
      <c r="IIV82" s="1785"/>
      <c r="IIW82" s="1785"/>
      <c r="IIX82" s="1786"/>
      <c r="IIY82" s="1786"/>
      <c r="IIZ82" s="1787"/>
      <c r="IJA82" s="1784"/>
      <c r="IJB82" s="1784"/>
      <c r="IJC82" s="1784"/>
      <c r="IJD82" s="1785"/>
      <c r="IJE82" s="1785"/>
      <c r="IJF82" s="1786"/>
      <c r="IJG82" s="1786"/>
      <c r="IJH82" s="1787"/>
      <c r="IJI82" s="1784"/>
      <c r="IJJ82" s="1784"/>
      <c r="IJK82" s="1784"/>
      <c r="IJL82" s="1785"/>
      <c r="IJM82" s="1785"/>
      <c r="IJN82" s="1786"/>
      <c r="IJO82" s="1786"/>
      <c r="IJP82" s="1787"/>
      <c r="IJQ82" s="1784"/>
      <c r="IJR82" s="1784"/>
      <c r="IJS82" s="1784"/>
      <c r="IJT82" s="1785"/>
      <c r="IJU82" s="1785"/>
      <c r="IJV82" s="1786"/>
      <c r="IJW82" s="1786"/>
      <c r="IJX82" s="1787"/>
      <c r="IJY82" s="1784"/>
      <c r="IJZ82" s="1784"/>
      <c r="IKA82" s="1784"/>
      <c r="IKB82" s="1785"/>
      <c r="IKC82" s="1785"/>
      <c r="IKD82" s="1786"/>
      <c r="IKE82" s="1786"/>
      <c r="IKF82" s="1787"/>
      <c r="IKG82" s="1784"/>
      <c r="IKH82" s="1784"/>
      <c r="IKI82" s="1784"/>
      <c r="IKJ82" s="1785"/>
      <c r="IKK82" s="1785"/>
      <c r="IKL82" s="1786"/>
      <c r="IKM82" s="1786"/>
      <c r="IKN82" s="1787"/>
      <c r="IKO82" s="1784"/>
      <c r="IKP82" s="1784"/>
      <c r="IKQ82" s="1784"/>
      <c r="IKR82" s="1785"/>
      <c r="IKS82" s="1785"/>
      <c r="IKT82" s="1786"/>
      <c r="IKU82" s="1786"/>
      <c r="IKV82" s="1787"/>
      <c r="IKW82" s="1784"/>
      <c r="IKX82" s="1784"/>
      <c r="IKY82" s="1784"/>
      <c r="IKZ82" s="1785"/>
      <c r="ILA82" s="1785"/>
      <c r="ILB82" s="1786"/>
      <c r="ILC82" s="1786"/>
      <c r="ILD82" s="1787"/>
      <c r="ILE82" s="1784"/>
      <c r="ILF82" s="1784"/>
      <c r="ILG82" s="1784"/>
      <c r="ILH82" s="1785"/>
      <c r="ILI82" s="1785"/>
      <c r="ILJ82" s="1786"/>
      <c r="ILK82" s="1786"/>
      <c r="ILL82" s="1787"/>
      <c r="ILM82" s="1784"/>
      <c r="ILN82" s="1784"/>
      <c r="ILO82" s="1784"/>
      <c r="ILP82" s="1785"/>
      <c r="ILQ82" s="1785"/>
      <c r="ILR82" s="1786"/>
      <c r="ILS82" s="1786"/>
      <c r="ILT82" s="1787"/>
      <c r="ILU82" s="1784"/>
      <c r="ILV82" s="1784"/>
      <c r="ILW82" s="1784"/>
      <c r="ILX82" s="1785"/>
      <c r="ILY82" s="1785"/>
      <c r="ILZ82" s="1786"/>
      <c r="IMA82" s="1786"/>
      <c r="IMB82" s="1787"/>
      <c r="IMC82" s="1784"/>
      <c r="IMD82" s="1784"/>
      <c r="IME82" s="1784"/>
      <c r="IMF82" s="1785"/>
      <c r="IMG82" s="1785"/>
      <c r="IMH82" s="1786"/>
      <c r="IMI82" s="1786"/>
      <c r="IMJ82" s="1787"/>
      <c r="IMK82" s="1784"/>
      <c r="IML82" s="1784"/>
      <c r="IMM82" s="1784"/>
      <c r="IMN82" s="1785"/>
      <c r="IMO82" s="1785"/>
      <c r="IMP82" s="1786"/>
      <c r="IMQ82" s="1786"/>
      <c r="IMR82" s="1787"/>
      <c r="IMS82" s="1784"/>
      <c r="IMT82" s="1784"/>
      <c r="IMU82" s="1784"/>
      <c r="IMV82" s="1785"/>
      <c r="IMW82" s="1785"/>
      <c r="IMX82" s="1786"/>
      <c r="IMY82" s="1786"/>
      <c r="IMZ82" s="1787"/>
      <c r="INA82" s="1784"/>
      <c r="INB82" s="1784"/>
      <c r="INC82" s="1784"/>
      <c r="IND82" s="1785"/>
      <c r="INE82" s="1785"/>
      <c r="INF82" s="1786"/>
      <c r="ING82" s="1786"/>
      <c r="INH82" s="1787"/>
      <c r="INI82" s="1784"/>
      <c r="INJ82" s="1784"/>
      <c r="INK82" s="1784"/>
      <c r="INL82" s="1785"/>
      <c r="INM82" s="1785"/>
      <c r="INN82" s="1786"/>
      <c r="INO82" s="1786"/>
      <c r="INP82" s="1787"/>
      <c r="INQ82" s="1784"/>
      <c r="INR82" s="1784"/>
      <c r="INS82" s="1784"/>
      <c r="INT82" s="1785"/>
      <c r="INU82" s="1785"/>
      <c r="INV82" s="1786"/>
      <c r="INW82" s="1786"/>
      <c r="INX82" s="1787"/>
      <c r="INY82" s="1784"/>
      <c r="INZ82" s="1784"/>
      <c r="IOA82" s="1784"/>
      <c r="IOB82" s="1785"/>
      <c r="IOC82" s="1785"/>
      <c r="IOD82" s="1786"/>
      <c r="IOE82" s="1786"/>
      <c r="IOF82" s="1787"/>
      <c r="IOG82" s="1784"/>
      <c r="IOH82" s="1784"/>
      <c r="IOI82" s="1784"/>
      <c r="IOJ82" s="1785"/>
      <c r="IOK82" s="1785"/>
      <c r="IOL82" s="1786"/>
      <c r="IOM82" s="1786"/>
      <c r="ION82" s="1787"/>
      <c r="IOO82" s="1784"/>
      <c r="IOP82" s="1784"/>
      <c r="IOQ82" s="1784"/>
      <c r="IOR82" s="1785"/>
      <c r="IOS82" s="1785"/>
      <c r="IOT82" s="1786"/>
      <c r="IOU82" s="1786"/>
      <c r="IOV82" s="1787"/>
      <c r="IOW82" s="1784"/>
      <c r="IOX82" s="1784"/>
      <c r="IOY82" s="1784"/>
      <c r="IOZ82" s="1785"/>
      <c r="IPA82" s="1785"/>
      <c r="IPB82" s="1786"/>
      <c r="IPC82" s="1786"/>
      <c r="IPD82" s="1787"/>
      <c r="IPE82" s="1784"/>
      <c r="IPF82" s="1784"/>
      <c r="IPG82" s="1784"/>
      <c r="IPH82" s="1785"/>
      <c r="IPI82" s="1785"/>
      <c r="IPJ82" s="1786"/>
      <c r="IPK82" s="1786"/>
      <c r="IPL82" s="1787"/>
      <c r="IPM82" s="1784"/>
      <c r="IPN82" s="1784"/>
      <c r="IPO82" s="1784"/>
      <c r="IPP82" s="1785"/>
      <c r="IPQ82" s="1785"/>
      <c r="IPR82" s="1786"/>
      <c r="IPS82" s="1786"/>
      <c r="IPT82" s="1787"/>
      <c r="IPU82" s="1784"/>
      <c r="IPV82" s="1784"/>
      <c r="IPW82" s="1784"/>
      <c r="IPX82" s="1785"/>
      <c r="IPY82" s="1785"/>
      <c r="IPZ82" s="1786"/>
      <c r="IQA82" s="1786"/>
      <c r="IQB82" s="1787"/>
      <c r="IQC82" s="1784"/>
      <c r="IQD82" s="1784"/>
      <c r="IQE82" s="1784"/>
      <c r="IQF82" s="1785"/>
      <c r="IQG82" s="1785"/>
      <c r="IQH82" s="1786"/>
      <c r="IQI82" s="1786"/>
      <c r="IQJ82" s="1787"/>
      <c r="IQK82" s="1784"/>
      <c r="IQL82" s="1784"/>
      <c r="IQM82" s="1784"/>
      <c r="IQN82" s="1785"/>
      <c r="IQO82" s="1785"/>
      <c r="IQP82" s="1786"/>
      <c r="IQQ82" s="1786"/>
      <c r="IQR82" s="1787"/>
      <c r="IQS82" s="1784"/>
      <c r="IQT82" s="1784"/>
      <c r="IQU82" s="1784"/>
      <c r="IQV82" s="1785"/>
      <c r="IQW82" s="1785"/>
      <c r="IQX82" s="1786"/>
      <c r="IQY82" s="1786"/>
      <c r="IQZ82" s="1787"/>
      <c r="IRA82" s="1784"/>
      <c r="IRB82" s="1784"/>
      <c r="IRC82" s="1784"/>
      <c r="IRD82" s="1785"/>
      <c r="IRE82" s="1785"/>
      <c r="IRF82" s="1786"/>
      <c r="IRG82" s="1786"/>
      <c r="IRH82" s="1787"/>
      <c r="IRI82" s="1784"/>
      <c r="IRJ82" s="1784"/>
      <c r="IRK82" s="1784"/>
      <c r="IRL82" s="1785"/>
      <c r="IRM82" s="1785"/>
      <c r="IRN82" s="1786"/>
      <c r="IRO82" s="1786"/>
      <c r="IRP82" s="1787"/>
      <c r="IRQ82" s="1784"/>
      <c r="IRR82" s="1784"/>
      <c r="IRS82" s="1784"/>
      <c r="IRT82" s="1785"/>
      <c r="IRU82" s="1785"/>
      <c r="IRV82" s="1786"/>
      <c r="IRW82" s="1786"/>
      <c r="IRX82" s="1787"/>
      <c r="IRY82" s="1784"/>
      <c r="IRZ82" s="1784"/>
      <c r="ISA82" s="1784"/>
      <c r="ISB82" s="1785"/>
      <c r="ISC82" s="1785"/>
      <c r="ISD82" s="1786"/>
      <c r="ISE82" s="1786"/>
      <c r="ISF82" s="1787"/>
      <c r="ISG82" s="1784"/>
      <c r="ISH82" s="1784"/>
      <c r="ISI82" s="1784"/>
      <c r="ISJ82" s="1785"/>
      <c r="ISK82" s="1785"/>
      <c r="ISL82" s="1786"/>
      <c r="ISM82" s="1786"/>
      <c r="ISN82" s="1787"/>
      <c r="ISO82" s="1784"/>
      <c r="ISP82" s="1784"/>
      <c r="ISQ82" s="1784"/>
      <c r="ISR82" s="1785"/>
      <c r="ISS82" s="1785"/>
      <c r="IST82" s="1786"/>
      <c r="ISU82" s="1786"/>
      <c r="ISV82" s="1787"/>
      <c r="ISW82" s="1784"/>
      <c r="ISX82" s="1784"/>
      <c r="ISY82" s="1784"/>
      <c r="ISZ82" s="1785"/>
      <c r="ITA82" s="1785"/>
      <c r="ITB82" s="1786"/>
      <c r="ITC82" s="1786"/>
      <c r="ITD82" s="1787"/>
      <c r="ITE82" s="1784"/>
      <c r="ITF82" s="1784"/>
      <c r="ITG82" s="1784"/>
      <c r="ITH82" s="1785"/>
      <c r="ITI82" s="1785"/>
      <c r="ITJ82" s="1786"/>
      <c r="ITK82" s="1786"/>
      <c r="ITL82" s="1787"/>
      <c r="ITM82" s="1784"/>
      <c r="ITN82" s="1784"/>
      <c r="ITO82" s="1784"/>
      <c r="ITP82" s="1785"/>
      <c r="ITQ82" s="1785"/>
      <c r="ITR82" s="1786"/>
      <c r="ITS82" s="1786"/>
      <c r="ITT82" s="1787"/>
      <c r="ITU82" s="1784"/>
      <c r="ITV82" s="1784"/>
      <c r="ITW82" s="1784"/>
      <c r="ITX82" s="1785"/>
      <c r="ITY82" s="1785"/>
      <c r="ITZ82" s="1786"/>
      <c r="IUA82" s="1786"/>
      <c r="IUB82" s="1787"/>
      <c r="IUC82" s="1784"/>
      <c r="IUD82" s="1784"/>
      <c r="IUE82" s="1784"/>
      <c r="IUF82" s="1785"/>
      <c r="IUG82" s="1785"/>
      <c r="IUH82" s="1786"/>
      <c r="IUI82" s="1786"/>
      <c r="IUJ82" s="1787"/>
      <c r="IUK82" s="1784"/>
      <c r="IUL82" s="1784"/>
      <c r="IUM82" s="1784"/>
      <c r="IUN82" s="1785"/>
      <c r="IUO82" s="1785"/>
      <c r="IUP82" s="1786"/>
      <c r="IUQ82" s="1786"/>
      <c r="IUR82" s="1787"/>
      <c r="IUS82" s="1784"/>
      <c r="IUT82" s="1784"/>
      <c r="IUU82" s="1784"/>
      <c r="IUV82" s="1785"/>
      <c r="IUW82" s="1785"/>
      <c r="IUX82" s="1786"/>
      <c r="IUY82" s="1786"/>
      <c r="IUZ82" s="1787"/>
      <c r="IVA82" s="1784"/>
      <c r="IVB82" s="1784"/>
      <c r="IVC82" s="1784"/>
      <c r="IVD82" s="1785"/>
      <c r="IVE82" s="1785"/>
      <c r="IVF82" s="1786"/>
      <c r="IVG82" s="1786"/>
      <c r="IVH82" s="1787"/>
      <c r="IVI82" s="1784"/>
      <c r="IVJ82" s="1784"/>
      <c r="IVK82" s="1784"/>
      <c r="IVL82" s="1785"/>
      <c r="IVM82" s="1785"/>
      <c r="IVN82" s="1786"/>
      <c r="IVO82" s="1786"/>
      <c r="IVP82" s="1787"/>
      <c r="IVQ82" s="1784"/>
      <c r="IVR82" s="1784"/>
      <c r="IVS82" s="1784"/>
      <c r="IVT82" s="1785"/>
      <c r="IVU82" s="1785"/>
      <c r="IVV82" s="1786"/>
      <c r="IVW82" s="1786"/>
      <c r="IVX82" s="1787"/>
      <c r="IVY82" s="1784"/>
      <c r="IVZ82" s="1784"/>
      <c r="IWA82" s="1784"/>
      <c r="IWB82" s="1785"/>
      <c r="IWC82" s="1785"/>
      <c r="IWD82" s="1786"/>
      <c r="IWE82" s="1786"/>
      <c r="IWF82" s="1787"/>
      <c r="IWG82" s="1784"/>
      <c r="IWH82" s="1784"/>
      <c r="IWI82" s="1784"/>
      <c r="IWJ82" s="1785"/>
      <c r="IWK82" s="1785"/>
      <c r="IWL82" s="1786"/>
      <c r="IWM82" s="1786"/>
      <c r="IWN82" s="1787"/>
      <c r="IWO82" s="1784"/>
      <c r="IWP82" s="1784"/>
      <c r="IWQ82" s="1784"/>
      <c r="IWR82" s="1785"/>
      <c r="IWS82" s="1785"/>
      <c r="IWT82" s="1786"/>
      <c r="IWU82" s="1786"/>
      <c r="IWV82" s="1787"/>
      <c r="IWW82" s="1784"/>
      <c r="IWX82" s="1784"/>
      <c r="IWY82" s="1784"/>
      <c r="IWZ82" s="1785"/>
      <c r="IXA82" s="1785"/>
      <c r="IXB82" s="1786"/>
      <c r="IXC82" s="1786"/>
      <c r="IXD82" s="1787"/>
      <c r="IXE82" s="1784"/>
      <c r="IXF82" s="1784"/>
      <c r="IXG82" s="1784"/>
      <c r="IXH82" s="1785"/>
      <c r="IXI82" s="1785"/>
      <c r="IXJ82" s="1786"/>
      <c r="IXK82" s="1786"/>
      <c r="IXL82" s="1787"/>
      <c r="IXM82" s="1784"/>
      <c r="IXN82" s="1784"/>
      <c r="IXO82" s="1784"/>
      <c r="IXP82" s="1785"/>
      <c r="IXQ82" s="1785"/>
      <c r="IXR82" s="1786"/>
      <c r="IXS82" s="1786"/>
      <c r="IXT82" s="1787"/>
      <c r="IXU82" s="1784"/>
      <c r="IXV82" s="1784"/>
      <c r="IXW82" s="1784"/>
      <c r="IXX82" s="1785"/>
      <c r="IXY82" s="1785"/>
      <c r="IXZ82" s="1786"/>
      <c r="IYA82" s="1786"/>
      <c r="IYB82" s="1787"/>
      <c r="IYC82" s="1784"/>
      <c r="IYD82" s="1784"/>
      <c r="IYE82" s="1784"/>
      <c r="IYF82" s="1785"/>
      <c r="IYG82" s="1785"/>
      <c r="IYH82" s="1786"/>
      <c r="IYI82" s="1786"/>
      <c r="IYJ82" s="1787"/>
      <c r="IYK82" s="1784"/>
      <c r="IYL82" s="1784"/>
      <c r="IYM82" s="1784"/>
      <c r="IYN82" s="1785"/>
      <c r="IYO82" s="1785"/>
      <c r="IYP82" s="1786"/>
      <c r="IYQ82" s="1786"/>
      <c r="IYR82" s="1787"/>
      <c r="IYS82" s="1784"/>
      <c r="IYT82" s="1784"/>
      <c r="IYU82" s="1784"/>
      <c r="IYV82" s="1785"/>
      <c r="IYW82" s="1785"/>
      <c r="IYX82" s="1786"/>
      <c r="IYY82" s="1786"/>
      <c r="IYZ82" s="1787"/>
      <c r="IZA82" s="1784"/>
      <c r="IZB82" s="1784"/>
      <c r="IZC82" s="1784"/>
      <c r="IZD82" s="1785"/>
      <c r="IZE82" s="1785"/>
      <c r="IZF82" s="1786"/>
      <c r="IZG82" s="1786"/>
      <c r="IZH82" s="1787"/>
      <c r="IZI82" s="1784"/>
      <c r="IZJ82" s="1784"/>
      <c r="IZK82" s="1784"/>
      <c r="IZL82" s="1785"/>
      <c r="IZM82" s="1785"/>
      <c r="IZN82" s="1786"/>
      <c r="IZO82" s="1786"/>
      <c r="IZP82" s="1787"/>
      <c r="IZQ82" s="1784"/>
      <c r="IZR82" s="1784"/>
      <c r="IZS82" s="1784"/>
      <c r="IZT82" s="1785"/>
      <c r="IZU82" s="1785"/>
      <c r="IZV82" s="1786"/>
      <c r="IZW82" s="1786"/>
      <c r="IZX82" s="1787"/>
      <c r="IZY82" s="1784"/>
      <c r="IZZ82" s="1784"/>
      <c r="JAA82" s="1784"/>
      <c r="JAB82" s="1785"/>
      <c r="JAC82" s="1785"/>
      <c r="JAD82" s="1786"/>
      <c r="JAE82" s="1786"/>
      <c r="JAF82" s="1787"/>
      <c r="JAG82" s="1784"/>
      <c r="JAH82" s="1784"/>
      <c r="JAI82" s="1784"/>
      <c r="JAJ82" s="1785"/>
      <c r="JAK82" s="1785"/>
      <c r="JAL82" s="1786"/>
      <c r="JAM82" s="1786"/>
      <c r="JAN82" s="1787"/>
      <c r="JAO82" s="1784"/>
      <c r="JAP82" s="1784"/>
      <c r="JAQ82" s="1784"/>
      <c r="JAR82" s="1785"/>
      <c r="JAS82" s="1785"/>
      <c r="JAT82" s="1786"/>
      <c r="JAU82" s="1786"/>
      <c r="JAV82" s="1787"/>
      <c r="JAW82" s="1784"/>
      <c r="JAX82" s="1784"/>
      <c r="JAY82" s="1784"/>
      <c r="JAZ82" s="1785"/>
      <c r="JBA82" s="1785"/>
      <c r="JBB82" s="1786"/>
      <c r="JBC82" s="1786"/>
      <c r="JBD82" s="1787"/>
      <c r="JBE82" s="1784"/>
      <c r="JBF82" s="1784"/>
      <c r="JBG82" s="1784"/>
      <c r="JBH82" s="1785"/>
      <c r="JBI82" s="1785"/>
      <c r="JBJ82" s="1786"/>
      <c r="JBK82" s="1786"/>
      <c r="JBL82" s="1787"/>
      <c r="JBM82" s="1784"/>
      <c r="JBN82" s="1784"/>
      <c r="JBO82" s="1784"/>
      <c r="JBP82" s="1785"/>
      <c r="JBQ82" s="1785"/>
      <c r="JBR82" s="1786"/>
      <c r="JBS82" s="1786"/>
      <c r="JBT82" s="1787"/>
      <c r="JBU82" s="1784"/>
      <c r="JBV82" s="1784"/>
      <c r="JBW82" s="1784"/>
      <c r="JBX82" s="1785"/>
      <c r="JBY82" s="1785"/>
      <c r="JBZ82" s="1786"/>
      <c r="JCA82" s="1786"/>
      <c r="JCB82" s="1787"/>
      <c r="JCC82" s="1784"/>
      <c r="JCD82" s="1784"/>
      <c r="JCE82" s="1784"/>
      <c r="JCF82" s="1785"/>
      <c r="JCG82" s="1785"/>
      <c r="JCH82" s="1786"/>
      <c r="JCI82" s="1786"/>
      <c r="JCJ82" s="1787"/>
      <c r="JCK82" s="1784"/>
      <c r="JCL82" s="1784"/>
      <c r="JCM82" s="1784"/>
      <c r="JCN82" s="1785"/>
      <c r="JCO82" s="1785"/>
      <c r="JCP82" s="1786"/>
      <c r="JCQ82" s="1786"/>
      <c r="JCR82" s="1787"/>
      <c r="JCS82" s="1784"/>
      <c r="JCT82" s="1784"/>
      <c r="JCU82" s="1784"/>
      <c r="JCV82" s="1785"/>
      <c r="JCW82" s="1785"/>
      <c r="JCX82" s="1786"/>
      <c r="JCY82" s="1786"/>
      <c r="JCZ82" s="1787"/>
      <c r="JDA82" s="1784"/>
      <c r="JDB82" s="1784"/>
      <c r="JDC82" s="1784"/>
      <c r="JDD82" s="1785"/>
      <c r="JDE82" s="1785"/>
      <c r="JDF82" s="1786"/>
      <c r="JDG82" s="1786"/>
      <c r="JDH82" s="1787"/>
      <c r="JDI82" s="1784"/>
      <c r="JDJ82" s="1784"/>
      <c r="JDK82" s="1784"/>
      <c r="JDL82" s="1785"/>
      <c r="JDM82" s="1785"/>
      <c r="JDN82" s="1786"/>
      <c r="JDO82" s="1786"/>
      <c r="JDP82" s="1787"/>
      <c r="JDQ82" s="1784"/>
      <c r="JDR82" s="1784"/>
      <c r="JDS82" s="1784"/>
      <c r="JDT82" s="1785"/>
      <c r="JDU82" s="1785"/>
      <c r="JDV82" s="1786"/>
      <c r="JDW82" s="1786"/>
      <c r="JDX82" s="1787"/>
      <c r="JDY82" s="1784"/>
      <c r="JDZ82" s="1784"/>
      <c r="JEA82" s="1784"/>
      <c r="JEB82" s="1785"/>
      <c r="JEC82" s="1785"/>
      <c r="JED82" s="1786"/>
      <c r="JEE82" s="1786"/>
      <c r="JEF82" s="1787"/>
      <c r="JEG82" s="1784"/>
      <c r="JEH82" s="1784"/>
      <c r="JEI82" s="1784"/>
      <c r="JEJ82" s="1785"/>
      <c r="JEK82" s="1785"/>
      <c r="JEL82" s="1786"/>
      <c r="JEM82" s="1786"/>
      <c r="JEN82" s="1787"/>
      <c r="JEO82" s="1784"/>
      <c r="JEP82" s="1784"/>
      <c r="JEQ82" s="1784"/>
      <c r="JER82" s="1785"/>
      <c r="JES82" s="1785"/>
      <c r="JET82" s="1786"/>
      <c r="JEU82" s="1786"/>
      <c r="JEV82" s="1787"/>
      <c r="JEW82" s="1784"/>
      <c r="JEX82" s="1784"/>
      <c r="JEY82" s="1784"/>
      <c r="JEZ82" s="1785"/>
      <c r="JFA82" s="1785"/>
      <c r="JFB82" s="1786"/>
      <c r="JFC82" s="1786"/>
      <c r="JFD82" s="1787"/>
      <c r="JFE82" s="1784"/>
      <c r="JFF82" s="1784"/>
      <c r="JFG82" s="1784"/>
      <c r="JFH82" s="1785"/>
      <c r="JFI82" s="1785"/>
      <c r="JFJ82" s="1786"/>
      <c r="JFK82" s="1786"/>
      <c r="JFL82" s="1787"/>
      <c r="JFM82" s="1784"/>
      <c r="JFN82" s="1784"/>
      <c r="JFO82" s="1784"/>
      <c r="JFP82" s="1785"/>
      <c r="JFQ82" s="1785"/>
      <c r="JFR82" s="1786"/>
      <c r="JFS82" s="1786"/>
      <c r="JFT82" s="1787"/>
      <c r="JFU82" s="1784"/>
      <c r="JFV82" s="1784"/>
      <c r="JFW82" s="1784"/>
      <c r="JFX82" s="1785"/>
      <c r="JFY82" s="1785"/>
      <c r="JFZ82" s="1786"/>
      <c r="JGA82" s="1786"/>
      <c r="JGB82" s="1787"/>
      <c r="JGC82" s="1784"/>
      <c r="JGD82" s="1784"/>
      <c r="JGE82" s="1784"/>
      <c r="JGF82" s="1785"/>
      <c r="JGG82" s="1785"/>
      <c r="JGH82" s="1786"/>
      <c r="JGI82" s="1786"/>
      <c r="JGJ82" s="1787"/>
      <c r="JGK82" s="1784"/>
      <c r="JGL82" s="1784"/>
      <c r="JGM82" s="1784"/>
      <c r="JGN82" s="1785"/>
      <c r="JGO82" s="1785"/>
      <c r="JGP82" s="1786"/>
      <c r="JGQ82" s="1786"/>
      <c r="JGR82" s="1787"/>
      <c r="JGS82" s="1784"/>
      <c r="JGT82" s="1784"/>
      <c r="JGU82" s="1784"/>
      <c r="JGV82" s="1785"/>
      <c r="JGW82" s="1785"/>
      <c r="JGX82" s="1786"/>
      <c r="JGY82" s="1786"/>
      <c r="JGZ82" s="1787"/>
      <c r="JHA82" s="1784"/>
      <c r="JHB82" s="1784"/>
      <c r="JHC82" s="1784"/>
      <c r="JHD82" s="1785"/>
      <c r="JHE82" s="1785"/>
      <c r="JHF82" s="1786"/>
      <c r="JHG82" s="1786"/>
      <c r="JHH82" s="1787"/>
      <c r="JHI82" s="1784"/>
      <c r="JHJ82" s="1784"/>
      <c r="JHK82" s="1784"/>
      <c r="JHL82" s="1785"/>
      <c r="JHM82" s="1785"/>
      <c r="JHN82" s="1786"/>
      <c r="JHO82" s="1786"/>
      <c r="JHP82" s="1787"/>
      <c r="JHQ82" s="1784"/>
      <c r="JHR82" s="1784"/>
      <c r="JHS82" s="1784"/>
      <c r="JHT82" s="1785"/>
      <c r="JHU82" s="1785"/>
      <c r="JHV82" s="1786"/>
      <c r="JHW82" s="1786"/>
      <c r="JHX82" s="1787"/>
      <c r="JHY82" s="1784"/>
      <c r="JHZ82" s="1784"/>
      <c r="JIA82" s="1784"/>
      <c r="JIB82" s="1785"/>
      <c r="JIC82" s="1785"/>
      <c r="JID82" s="1786"/>
      <c r="JIE82" s="1786"/>
      <c r="JIF82" s="1787"/>
      <c r="JIG82" s="1784"/>
      <c r="JIH82" s="1784"/>
      <c r="JII82" s="1784"/>
      <c r="JIJ82" s="1785"/>
      <c r="JIK82" s="1785"/>
      <c r="JIL82" s="1786"/>
      <c r="JIM82" s="1786"/>
      <c r="JIN82" s="1787"/>
      <c r="JIO82" s="1784"/>
      <c r="JIP82" s="1784"/>
      <c r="JIQ82" s="1784"/>
      <c r="JIR82" s="1785"/>
      <c r="JIS82" s="1785"/>
      <c r="JIT82" s="1786"/>
      <c r="JIU82" s="1786"/>
      <c r="JIV82" s="1787"/>
      <c r="JIW82" s="1784"/>
      <c r="JIX82" s="1784"/>
      <c r="JIY82" s="1784"/>
      <c r="JIZ82" s="1785"/>
      <c r="JJA82" s="1785"/>
      <c r="JJB82" s="1786"/>
      <c r="JJC82" s="1786"/>
      <c r="JJD82" s="1787"/>
      <c r="JJE82" s="1784"/>
      <c r="JJF82" s="1784"/>
      <c r="JJG82" s="1784"/>
      <c r="JJH82" s="1785"/>
      <c r="JJI82" s="1785"/>
      <c r="JJJ82" s="1786"/>
      <c r="JJK82" s="1786"/>
      <c r="JJL82" s="1787"/>
      <c r="JJM82" s="1784"/>
      <c r="JJN82" s="1784"/>
      <c r="JJO82" s="1784"/>
      <c r="JJP82" s="1785"/>
      <c r="JJQ82" s="1785"/>
      <c r="JJR82" s="1786"/>
      <c r="JJS82" s="1786"/>
      <c r="JJT82" s="1787"/>
      <c r="JJU82" s="1784"/>
      <c r="JJV82" s="1784"/>
      <c r="JJW82" s="1784"/>
      <c r="JJX82" s="1785"/>
      <c r="JJY82" s="1785"/>
      <c r="JJZ82" s="1786"/>
      <c r="JKA82" s="1786"/>
      <c r="JKB82" s="1787"/>
      <c r="JKC82" s="1784"/>
      <c r="JKD82" s="1784"/>
      <c r="JKE82" s="1784"/>
      <c r="JKF82" s="1785"/>
      <c r="JKG82" s="1785"/>
      <c r="JKH82" s="1786"/>
      <c r="JKI82" s="1786"/>
      <c r="JKJ82" s="1787"/>
      <c r="JKK82" s="1784"/>
      <c r="JKL82" s="1784"/>
      <c r="JKM82" s="1784"/>
      <c r="JKN82" s="1785"/>
      <c r="JKO82" s="1785"/>
      <c r="JKP82" s="1786"/>
      <c r="JKQ82" s="1786"/>
      <c r="JKR82" s="1787"/>
      <c r="JKS82" s="1784"/>
      <c r="JKT82" s="1784"/>
      <c r="JKU82" s="1784"/>
      <c r="JKV82" s="1785"/>
      <c r="JKW82" s="1785"/>
      <c r="JKX82" s="1786"/>
      <c r="JKY82" s="1786"/>
      <c r="JKZ82" s="1787"/>
      <c r="JLA82" s="1784"/>
      <c r="JLB82" s="1784"/>
      <c r="JLC82" s="1784"/>
      <c r="JLD82" s="1785"/>
      <c r="JLE82" s="1785"/>
      <c r="JLF82" s="1786"/>
      <c r="JLG82" s="1786"/>
      <c r="JLH82" s="1787"/>
      <c r="JLI82" s="1784"/>
      <c r="JLJ82" s="1784"/>
      <c r="JLK82" s="1784"/>
      <c r="JLL82" s="1785"/>
      <c r="JLM82" s="1785"/>
      <c r="JLN82" s="1786"/>
      <c r="JLO82" s="1786"/>
      <c r="JLP82" s="1787"/>
      <c r="JLQ82" s="1784"/>
      <c r="JLR82" s="1784"/>
      <c r="JLS82" s="1784"/>
      <c r="JLT82" s="1785"/>
      <c r="JLU82" s="1785"/>
      <c r="JLV82" s="1786"/>
      <c r="JLW82" s="1786"/>
      <c r="JLX82" s="1787"/>
      <c r="JLY82" s="1784"/>
      <c r="JLZ82" s="1784"/>
      <c r="JMA82" s="1784"/>
      <c r="JMB82" s="1785"/>
      <c r="JMC82" s="1785"/>
      <c r="JMD82" s="1786"/>
      <c r="JME82" s="1786"/>
      <c r="JMF82" s="1787"/>
      <c r="JMG82" s="1784"/>
      <c r="JMH82" s="1784"/>
      <c r="JMI82" s="1784"/>
      <c r="JMJ82" s="1785"/>
      <c r="JMK82" s="1785"/>
      <c r="JML82" s="1786"/>
      <c r="JMM82" s="1786"/>
      <c r="JMN82" s="1787"/>
      <c r="JMO82" s="1784"/>
      <c r="JMP82" s="1784"/>
      <c r="JMQ82" s="1784"/>
      <c r="JMR82" s="1785"/>
      <c r="JMS82" s="1785"/>
      <c r="JMT82" s="1786"/>
      <c r="JMU82" s="1786"/>
      <c r="JMV82" s="1787"/>
      <c r="JMW82" s="1784"/>
      <c r="JMX82" s="1784"/>
      <c r="JMY82" s="1784"/>
      <c r="JMZ82" s="1785"/>
      <c r="JNA82" s="1785"/>
      <c r="JNB82" s="1786"/>
      <c r="JNC82" s="1786"/>
      <c r="JND82" s="1787"/>
      <c r="JNE82" s="1784"/>
      <c r="JNF82" s="1784"/>
      <c r="JNG82" s="1784"/>
      <c r="JNH82" s="1785"/>
      <c r="JNI82" s="1785"/>
      <c r="JNJ82" s="1786"/>
      <c r="JNK82" s="1786"/>
      <c r="JNL82" s="1787"/>
      <c r="JNM82" s="1784"/>
      <c r="JNN82" s="1784"/>
      <c r="JNO82" s="1784"/>
      <c r="JNP82" s="1785"/>
      <c r="JNQ82" s="1785"/>
      <c r="JNR82" s="1786"/>
      <c r="JNS82" s="1786"/>
      <c r="JNT82" s="1787"/>
      <c r="JNU82" s="1784"/>
      <c r="JNV82" s="1784"/>
      <c r="JNW82" s="1784"/>
      <c r="JNX82" s="1785"/>
      <c r="JNY82" s="1785"/>
      <c r="JNZ82" s="1786"/>
      <c r="JOA82" s="1786"/>
      <c r="JOB82" s="1787"/>
      <c r="JOC82" s="1784"/>
      <c r="JOD82" s="1784"/>
      <c r="JOE82" s="1784"/>
      <c r="JOF82" s="1785"/>
      <c r="JOG82" s="1785"/>
      <c r="JOH82" s="1786"/>
      <c r="JOI82" s="1786"/>
      <c r="JOJ82" s="1787"/>
      <c r="JOK82" s="1784"/>
      <c r="JOL82" s="1784"/>
      <c r="JOM82" s="1784"/>
      <c r="JON82" s="1785"/>
      <c r="JOO82" s="1785"/>
      <c r="JOP82" s="1786"/>
      <c r="JOQ82" s="1786"/>
      <c r="JOR82" s="1787"/>
      <c r="JOS82" s="1784"/>
      <c r="JOT82" s="1784"/>
      <c r="JOU82" s="1784"/>
      <c r="JOV82" s="1785"/>
      <c r="JOW82" s="1785"/>
      <c r="JOX82" s="1786"/>
      <c r="JOY82" s="1786"/>
      <c r="JOZ82" s="1787"/>
      <c r="JPA82" s="1784"/>
      <c r="JPB82" s="1784"/>
      <c r="JPC82" s="1784"/>
      <c r="JPD82" s="1785"/>
      <c r="JPE82" s="1785"/>
      <c r="JPF82" s="1786"/>
      <c r="JPG82" s="1786"/>
      <c r="JPH82" s="1787"/>
      <c r="JPI82" s="1784"/>
      <c r="JPJ82" s="1784"/>
      <c r="JPK82" s="1784"/>
      <c r="JPL82" s="1785"/>
      <c r="JPM82" s="1785"/>
      <c r="JPN82" s="1786"/>
      <c r="JPO82" s="1786"/>
      <c r="JPP82" s="1787"/>
      <c r="JPQ82" s="1784"/>
      <c r="JPR82" s="1784"/>
      <c r="JPS82" s="1784"/>
      <c r="JPT82" s="1785"/>
      <c r="JPU82" s="1785"/>
      <c r="JPV82" s="1786"/>
      <c r="JPW82" s="1786"/>
      <c r="JPX82" s="1787"/>
      <c r="JPY82" s="1784"/>
      <c r="JPZ82" s="1784"/>
      <c r="JQA82" s="1784"/>
      <c r="JQB82" s="1785"/>
      <c r="JQC82" s="1785"/>
      <c r="JQD82" s="1786"/>
      <c r="JQE82" s="1786"/>
      <c r="JQF82" s="1787"/>
      <c r="JQG82" s="1784"/>
      <c r="JQH82" s="1784"/>
      <c r="JQI82" s="1784"/>
      <c r="JQJ82" s="1785"/>
      <c r="JQK82" s="1785"/>
      <c r="JQL82" s="1786"/>
      <c r="JQM82" s="1786"/>
      <c r="JQN82" s="1787"/>
      <c r="JQO82" s="1784"/>
      <c r="JQP82" s="1784"/>
      <c r="JQQ82" s="1784"/>
      <c r="JQR82" s="1785"/>
      <c r="JQS82" s="1785"/>
      <c r="JQT82" s="1786"/>
      <c r="JQU82" s="1786"/>
      <c r="JQV82" s="1787"/>
      <c r="JQW82" s="1784"/>
      <c r="JQX82" s="1784"/>
      <c r="JQY82" s="1784"/>
      <c r="JQZ82" s="1785"/>
      <c r="JRA82" s="1785"/>
      <c r="JRB82" s="1786"/>
      <c r="JRC82" s="1786"/>
      <c r="JRD82" s="1787"/>
      <c r="JRE82" s="1784"/>
      <c r="JRF82" s="1784"/>
      <c r="JRG82" s="1784"/>
      <c r="JRH82" s="1785"/>
      <c r="JRI82" s="1785"/>
      <c r="JRJ82" s="1786"/>
      <c r="JRK82" s="1786"/>
      <c r="JRL82" s="1787"/>
      <c r="JRM82" s="1784"/>
      <c r="JRN82" s="1784"/>
      <c r="JRO82" s="1784"/>
      <c r="JRP82" s="1785"/>
      <c r="JRQ82" s="1785"/>
      <c r="JRR82" s="1786"/>
      <c r="JRS82" s="1786"/>
      <c r="JRT82" s="1787"/>
      <c r="JRU82" s="1784"/>
      <c r="JRV82" s="1784"/>
      <c r="JRW82" s="1784"/>
      <c r="JRX82" s="1785"/>
      <c r="JRY82" s="1785"/>
      <c r="JRZ82" s="1786"/>
      <c r="JSA82" s="1786"/>
      <c r="JSB82" s="1787"/>
      <c r="JSC82" s="1784"/>
      <c r="JSD82" s="1784"/>
      <c r="JSE82" s="1784"/>
      <c r="JSF82" s="1785"/>
      <c r="JSG82" s="1785"/>
      <c r="JSH82" s="1786"/>
      <c r="JSI82" s="1786"/>
      <c r="JSJ82" s="1787"/>
      <c r="JSK82" s="1784"/>
      <c r="JSL82" s="1784"/>
      <c r="JSM82" s="1784"/>
      <c r="JSN82" s="1785"/>
      <c r="JSO82" s="1785"/>
      <c r="JSP82" s="1786"/>
      <c r="JSQ82" s="1786"/>
      <c r="JSR82" s="1787"/>
      <c r="JSS82" s="1784"/>
      <c r="JST82" s="1784"/>
      <c r="JSU82" s="1784"/>
      <c r="JSV82" s="1785"/>
      <c r="JSW82" s="1785"/>
      <c r="JSX82" s="1786"/>
      <c r="JSY82" s="1786"/>
      <c r="JSZ82" s="1787"/>
      <c r="JTA82" s="1784"/>
      <c r="JTB82" s="1784"/>
      <c r="JTC82" s="1784"/>
      <c r="JTD82" s="1785"/>
      <c r="JTE82" s="1785"/>
      <c r="JTF82" s="1786"/>
      <c r="JTG82" s="1786"/>
      <c r="JTH82" s="1787"/>
      <c r="JTI82" s="1784"/>
      <c r="JTJ82" s="1784"/>
      <c r="JTK82" s="1784"/>
      <c r="JTL82" s="1785"/>
      <c r="JTM82" s="1785"/>
      <c r="JTN82" s="1786"/>
      <c r="JTO82" s="1786"/>
      <c r="JTP82" s="1787"/>
      <c r="JTQ82" s="1784"/>
      <c r="JTR82" s="1784"/>
      <c r="JTS82" s="1784"/>
      <c r="JTT82" s="1785"/>
      <c r="JTU82" s="1785"/>
      <c r="JTV82" s="1786"/>
      <c r="JTW82" s="1786"/>
      <c r="JTX82" s="1787"/>
      <c r="JTY82" s="1784"/>
      <c r="JTZ82" s="1784"/>
      <c r="JUA82" s="1784"/>
      <c r="JUB82" s="1785"/>
      <c r="JUC82" s="1785"/>
      <c r="JUD82" s="1786"/>
      <c r="JUE82" s="1786"/>
      <c r="JUF82" s="1787"/>
      <c r="JUG82" s="1784"/>
      <c r="JUH82" s="1784"/>
      <c r="JUI82" s="1784"/>
      <c r="JUJ82" s="1785"/>
      <c r="JUK82" s="1785"/>
      <c r="JUL82" s="1786"/>
      <c r="JUM82" s="1786"/>
      <c r="JUN82" s="1787"/>
      <c r="JUO82" s="1784"/>
      <c r="JUP82" s="1784"/>
      <c r="JUQ82" s="1784"/>
      <c r="JUR82" s="1785"/>
      <c r="JUS82" s="1785"/>
      <c r="JUT82" s="1786"/>
      <c r="JUU82" s="1786"/>
      <c r="JUV82" s="1787"/>
      <c r="JUW82" s="1784"/>
      <c r="JUX82" s="1784"/>
      <c r="JUY82" s="1784"/>
      <c r="JUZ82" s="1785"/>
      <c r="JVA82" s="1785"/>
      <c r="JVB82" s="1786"/>
      <c r="JVC82" s="1786"/>
      <c r="JVD82" s="1787"/>
      <c r="JVE82" s="1784"/>
      <c r="JVF82" s="1784"/>
      <c r="JVG82" s="1784"/>
      <c r="JVH82" s="1785"/>
      <c r="JVI82" s="1785"/>
      <c r="JVJ82" s="1786"/>
      <c r="JVK82" s="1786"/>
      <c r="JVL82" s="1787"/>
      <c r="JVM82" s="1784"/>
      <c r="JVN82" s="1784"/>
      <c r="JVO82" s="1784"/>
      <c r="JVP82" s="1785"/>
      <c r="JVQ82" s="1785"/>
      <c r="JVR82" s="1786"/>
      <c r="JVS82" s="1786"/>
      <c r="JVT82" s="1787"/>
      <c r="JVU82" s="1784"/>
      <c r="JVV82" s="1784"/>
      <c r="JVW82" s="1784"/>
      <c r="JVX82" s="1785"/>
      <c r="JVY82" s="1785"/>
      <c r="JVZ82" s="1786"/>
      <c r="JWA82" s="1786"/>
      <c r="JWB82" s="1787"/>
      <c r="JWC82" s="1784"/>
      <c r="JWD82" s="1784"/>
      <c r="JWE82" s="1784"/>
      <c r="JWF82" s="1785"/>
      <c r="JWG82" s="1785"/>
      <c r="JWH82" s="1786"/>
      <c r="JWI82" s="1786"/>
      <c r="JWJ82" s="1787"/>
      <c r="JWK82" s="1784"/>
      <c r="JWL82" s="1784"/>
      <c r="JWM82" s="1784"/>
      <c r="JWN82" s="1785"/>
      <c r="JWO82" s="1785"/>
      <c r="JWP82" s="1786"/>
      <c r="JWQ82" s="1786"/>
      <c r="JWR82" s="1787"/>
      <c r="JWS82" s="1784"/>
      <c r="JWT82" s="1784"/>
      <c r="JWU82" s="1784"/>
      <c r="JWV82" s="1785"/>
      <c r="JWW82" s="1785"/>
      <c r="JWX82" s="1786"/>
      <c r="JWY82" s="1786"/>
      <c r="JWZ82" s="1787"/>
      <c r="JXA82" s="1784"/>
      <c r="JXB82" s="1784"/>
      <c r="JXC82" s="1784"/>
      <c r="JXD82" s="1785"/>
      <c r="JXE82" s="1785"/>
      <c r="JXF82" s="1786"/>
      <c r="JXG82" s="1786"/>
      <c r="JXH82" s="1787"/>
      <c r="JXI82" s="1784"/>
      <c r="JXJ82" s="1784"/>
      <c r="JXK82" s="1784"/>
      <c r="JXL82" s="1785"/>
      <c r="JXM82" s="1785"/>
      <c r="JXN82" s="1786"/>
      <c r="JXO82" s="1786"/>
      <c r="JXP82" s="1787"/>
      <c r="JXQ82" s="1784"/>
      <c r="JXR82" s="1784"/>
      <c r="JXS82" s="1784"/>
      <c r="JXT82" s="1785"/>
      <c r="JXU82" s="1785"/>
      <c r="JXV82" s="1786"/>
      <c r="JXW82" s="1786"/>
      <c r="JXX82" s="1787"/>
      <c r="JXY82" s="1784"/>
      <c r="JXZ82" s="1784"/>
      <c r="JYA82" s="1784"/>
      <c r="JYB82" s="1785"/>
      <c r="JYC82" s="1785"/>
      <c r="JYD82" s="1786"/>
      <c r="JYE82" s="1786"/>
      <c r="JYF82" s="1787"/>
      <c r="JYG82" s="1784"/>
      <c r="JYH82" s="1784"/>
      <c r="JYI82" s="1784"/>
      <c r="JYJ82" s="1785"/>
      <c r="JYK82" s="1785"/>
      <c r="JYL82" s="1786"/>
      <c r="JYM82" s="1786"/>
      <c r="JYN82" s="1787"/>
      <c r="JYO82" s="1784"/>
      <c r="JYP82" s="1784"/>
      <c r="JYQ82" s="1784"/>
      <c r="JYR82" s="1785"/>
      <c r="JYS82" s="1785"/>
      <c r="JYT82" s="1786"/>
      <c r="JYU82" s="1786"/>
      <c r="JYV82" s="1787"/>
      <c r="JYW82" s="1784"/>
      <c r="JYX82" s="1784"/>
      <c r="JYY82" s="1784"/>
      <c r="JYZ82" s="1785"/>
      <c r="JZA82" s="1785"/>
      <c r="JZB82" s="1786"/>
      <c r="JZC82" s="1786"/>
      <c r="JZD82" s="1787"/>
      <c r="JZE82" s="1784"/>
      <c r="JZF82" s="1784"/>
      <c r="JZG82" s="1784"/>
      <c r="JZH82" s="1785"/>
      <c r="JZI82" s="1785"/>
      <c r="JZJ82" s="1786"/>
      <c r="JZK82" s="1786"/>
      <c r="JZL82" s="1787"/>
      <c r="JZM82" s="1784"/>
      <c r="JZN82" s="1784"/>
      <c r="JZO82" s="1784"/>
      <c r="JZP82" s="1785"/>
      <c r="JZQ82" s="1785"/>
      <c r="JZR82" s="1786"/>
      <c r="JZS82" s="1786"/>
      <c r="JZT82" s="1787"/>
      <c r="JZU82" s="1784"/>
      <c r="JZV82" s="1784"/>
      <c r="JZW82" s="1784"/>
      <c r="JZX82" s="1785"/>
      <c r="JZY82" s="1785"/>
      <c r="JZZ82" s="1786"/>
      <c r="KAA82" s="1786"/>
      <c r="KAB82" s="1787"/>
      <c r="KAC82" s="1784"/>
      <c r="KAD82" s="1784"/>
      <c r="KAE82" s="1784"/>
      <c r="KAF82" s="1785"/>
      <c r="KAG82" s="1785"/>
      <c r="KAH82" s="1786"/>
      <c r="KAI82" s="1786"/>
      <c r="KAJ82" s="1787"/>
      <c r="KAK82" s="1784"/>
      <c r="KAL82" s="1784"/>
      <c r="KAM82" s="1784"/>
      <c r="KAN82" s="1785"/>
      <c r="KAO82" s="1785"/>
      <c r="KAP82" s="1786"/>
      <c r="KAQ82" s="1786"/>
      <c r="KAR82" s="1787"/>
      <c r="KAS82" s="1784"/>
      <c r="KAT82" s="1784"/>
      <c r="KAU82" s="1784"/>
      <c r="KAV82" s="1785"/>
      <c r="KAW82" s="1785"/>
      <c r="KAX82" s="1786"/>
      <c r="KAY82" s="1786"/>
      <c r="KAZ82" s="1787"/>
      <c r="KBA82" s="1784"/>
      <c r="KBB82" s="1784"/>
      <c r="KBC82" s="1784"/>
      <c r="KBD82" s="1785"/>
      <c r="KBE82" s="1785"/>
      <c r="KBF82" s="1786"/>
      <c r="KBG82" s="1786"/>
      <c r="KBH82" s="1787"/>
      <c r="KBI82" s="1784"/>
      <c r="KBJ82" s="1784"/>
      <c r="KBK82" s="1784"/>
      <c r="KBL82" s="1785"/>
      <c r="KBM82" s="1785"/>
      <c r="KBN82" s="1786"/>
      <c r="KBO82" s="1786"/>
      <c r="KBP82" s="1787"/>
      <c r="KBQ82" s="1784"/>
      <c r="KBR82" s="1784"/>
      <c r="KBS82" s="1784"/>
      <c r="KBT82" s="1785"/>
      <c r="KBU82" s="1785"/>
      <c r="KBV82" s="1786"/>
      <c r="KBW82" s="1786"/>
      <c r="KBX82" s="1787"/>
      <c r="KBY82" s="1784"/>
      <c r="KBZ82" s="1784"/>
      <c r="KCA82" s="1784"/>
      <c r="KCB82" s="1785"/>
      <c r="KCC82" s="1785"/>
      <c r="KCD82" s="1786"/>
      <c r="KCE82" s="1786"/>
      <c r="KCF82" s="1787"/>
      <c r="KCG82" s="1784"/>
      <c r="KCH82" s="1784"/>
      <c r="KCI82" s="1784"/>
      <c r="KCJ82" s="1785"/>
      <c r="KCK82" s="1785"/>
      <c r="KCL82" s="1786"/>
      <c r="KCM82" s="1786"/>
      <c r="KCN82" s="1787"/>
      <c r="KCO82" s="1784"/>
      <c r="KCP82" s="1784"/>
      <c r="KCQ82" s="1784"/>
      <c r="KCR82" s="1785"/>
      <c r="KCS82" s="1785"/>
      <c r="KCT82" s="1786"/>
      <c r="KCU82" s="1786"/>
      <c r="KCV82" s="1787"/>
      <c r="KCW82" s="1784"/>
      <c r="KCX82" s="1784"/>
      <c r="KCY82" s="1784"/>
      <c r="KCZ82" s="1785"/>
      <c r="KDA82" s="1785"/>
      <c r="KDB82" s="1786"/>
      <c r="KDC82" s="1786"/>
      <c r="KDD82" s="1787"/>
      <c r="KDE82" s="1784"/>
      <c r="KDF82" s="1784"/>
      <c r="KDG82" s="1784"/>
      <c r="KDH82" s="1785"/>
      <c r="KDI82" s="1785"/>
      <c r="KDJ82" s="1786"/>
      <c r="KDK82" s="1786"/>
      <c r="KDL82" s="1787"/>
      <c r="KDM82" s="1784"/>
      <c r="KDN82" s="1784"/>
      <c r="KDO82" s="1784"/>
      <c r="KDP82" s="1785"/>
      <c r="KDQ82" s="1785"/>
      <c r="KDR82" s="1786"/>
      <c r="KDS82" s="1786"/>
      <c r="KDT82" s="1787"/>
      <c r="KDU82" s="1784"/>
      <c r="KDV82" s="1784"/>
      <c r="KDW82" s="1784"/>
      <c r="KDX82" s="1785"/>
      <c r="KDY82" s="1785"/>
      <c r="KDZ82" s="1786"/>
      <c r="KEA82" s="1786"/>
      <c r="KEB82" s="1787"/>
      <c r="KEC82" s="1784"/>
      <c r="KED82" s="1784"/>
      <c r="KEE82" s="1784"/>
      <c r="KEF82" s="1785"/>
      <c r="KEG82" s="1785"/>
      <c r="KEH82" s="1786"/>
      <c r="KEI82" s="1786"/>
      <c r="KEJ82" s="1787"/>
      <c r="KEK82" s="1784"/>
      <c r="KEL82" s="1784"/>
      <c r="KEM82" s="1784"/>
      <c r="KEN82" s="1785"/>
      <c r="KEO82" s="1785"/>
      <c r="KEP82" s="1786"/>
      <c r="KEQ82" s="1786"/>
      <c r="KER82" s="1787"/>
      <c r="KES82" s="1784"/>
      <c r="KET82" s="1784"/>
      <c r="KEU82" s="1784"/>
      <c r="KEV82" s="1785"/>
      <c r="KEW82" s="1785"/>
      <c r="KEX82" s="1786"/>
      <c r="KEY82" s="1786"/>
      <c r="KEZ82" s="1787"/>
      <c r="KFA82" s="1784"/>
      <c r="KFB82" s="1784"/>
      <c r="KFC82" s="1784"/>
      <c r="KFD82" s="1785"/>
      <c r="KFE82" s="1785"/>
      <c r="KFF82" s="1786"/>
      <c r="KFG82" s="1786"/>
      <c r="KFH82" s="1787"/>
      <c r="KFI82" s="1784"/>
      <c r="KFJ82" s="1784"/>
      <c r="KFK82" s="1784"/>
      <c r="KFL82" s="1785"/>
      <c r="KFM82" s="1785"/>
      <c r="KFN82" s="1786"/>
      <c r="KFO82" s="1786"/>
      <c r="KFP82" s="1787"/>
      <c r="KFQ82" s="1784"/>
      <c r="KFR82" s="1784"/>
      <c r="KFS82" s="1784"/>
      <c r="KFT82" s="1785"/>
      <c r="KFU82" s="1785"/>
      <c r="KFV82" s="1786"/>
      <c r="KFW82" s="1786"/>
      <c r="KFX82" s="1787"/>
      <c r="KFY82" s="1784"/>
      <c r="KFZ82" s="1784"/>
      <c r="KGA82" s="1784"/>
      <c r="KGB82" s="1785"/>
      <c r="KGC82" s="1785"/>
      <c r="KGD82" s="1786"/>
      <c r="KGE82" s="1786"/>
      <c r="KGF82" s="1787"/>
      <c r="KGG82" s="1784"/>
      <c r="KGH82" s="1784"/>
      <c r="KGI82" s="1784"/>
      <c r="KGJ82" s="1785"/>
      <c r="KGK82" s="1785"/>
      <c r="KGL82" s="1786"/>
      <c r="KGM82" s="1786"/>
      <c r="KGN82" s="1787"/>
      <c r="KGO82" s="1784"/>
      <c r="KGP82" s="1784"/>
      <c r="KGQ82" s="1784"/>
      <c r="KGR82" s="1785"/>
      <c r="KGS82" s="1785"/>
      <c r="KGT82" s="1786"/>
      <c r="KGU82" s="1786"/>
      <c r="KGV82" s="1787"/>
      <c r="KGW82" s="1784"/>
      <c r="KGX82" s="1784"/>
      <c r="KGY82" s="1784"/>
      <c r="KGZ82" s="1785"/>
      <c r="KHA82" s="1785"/>
      <c r="KHB82" s="1786"/>
      <c r="KHC82" s="1786"/>
      <c r="KHD82" s="1787"/>
      <c r="KHE82" s="1784"/>
      <c r="KHF82" s="1784"/>
      <c r="KHG82" s="1784"/>
      <c r="KHH82" s="1785"/>
      <c r="KHI82" s="1785"/>
      <c r="KHJ82" s="1786"/>
      <c r="KHK82" s="1786"/>
      <c r="KHL82" s="1787"/>
      <c r="KHM82" s="1784"/>
      <c r="KHN82" s="1784"/>
      <c r="KHO82" s="1784"/>
      <c r="KHP82" s="1785"/>
      <c r="KHQ82" s="1785"/>
      <c r="KHR82" s="1786"/>
      <c r="KHS82" s="1786"/>
      <c r="KHT82" s="1787"/>
      <c r="KHU82" s="1784"/>
      <c r="KHV82" s="1784"/>
      <c r="KHW82" s="1784"/>
      <c r="KHX82" s="1785"/>
      <c r="KHY82" s="1785"/>
      <c r="KHZ82" s="1786"/>
      <c r="KIA82" s="1786"/>
      <c r="KIB82" s="1787"/>
      <c r="KIC82" s="1784"/>
      <c r="KID82" s="1784"/>
      <c r="KIE82" s="1784"/>
      <c r="KIF82" s="1785"/>
      <c r="KIG82" s="1785"/>
      <c r="KIH82" s="1786"/>
      <c r="KII82" s="1786"/>
      <c r="KIJ82" s="1787"/>
      <c r="KIK82" s="1784"/>
      <c r="KIL82" s="1784"/>
      <c r="KIM82" s="1784"/>
      <c r="KIN82" s="1785"/>
      <c r="KIO82" s="1785"/>
      <c r="KIP82" s="1786"/>
      <c r="KIQ82" s="1786"/>
      <c r="KIR82" s="1787"/>
      <c r="KIS82" s="1784"/>
      <c r="KIT82" s="1784"/>
      <c r="KIU82" s="1784"/>
      <c r="KIV82" s="1785"/>
      <c r="KIW82" s="1785"/>
      <c r="KIX82" s="1786"/>
      <c r="KIY82" s="1786"/>
      <c r="KIZ82" s="1787"/>
      <c r="KJA82" s="1784"/>
      <c r="KJB82" s="1784"/>
      <c r="KJC82" s="1784"/>
      <c r="KJD82" s="1785"/>
      <c r="KJE82" s="1785"/>
      <c r="KJF82" s="1786"/>
      <c r="KJG82" s="1786"/>
      <c r="KJH82" s="1787"/>
      <c r="KJI82" s="1784"/>
      <c r="KJJ82" s="1784"/>
      <c r="KJK82" s="1784"/>
      <c r="KJL82" s="1785"/>
      <c r="KJM82" s="1785"/>
      <c r="KJN82" s="1786"/>
      <c r="KJO82" s="1786"/>
      <c r="KJP82" s="1787"/>
      <c r="KJQ82" s="1784"/>
      <c r="KJR82" s="1784"/>
      <c r="KJS82" s="1784"/>
      <c r="KJT82" s="1785"/>
      <c r="KJU82" s="1785"/>
      <c r="KJV82" s="1786"/>
      <c r="KJW82" s="1786"/>
      <c r="KJX82" s="1787"/>
      <c r="KJY82" s="1784"/>
      <c r="KJZ82" s="1784"/>
      <c r="KKA82" s="1784"/>
      <c r="KKB82" s="1785"/>
      <c r="KKC82" s="1785"/>
      <c r="KKD82" s="1786"/>
      <c r="KKE82" s="1786"/>
      <c r="KKF82" s="1787"/>
      <c r="KKG82" s="1784"/>
      <c r="KKH82" s="1784"/>
      <c r="KKI82" s="1784"/>
      <c r="KKJ82" s="1785"/>
      <c r="KKK82" s="1785"/>
      <c r="KKL82" s="1786"/>
      <c r="KKM82" s="1786"/>
      <c r="KKN82" s="1787"/>
      <c r="KKO82" s="1784"/>
      <c r="KKP82" s="1784"/>
      <c r="KKQ82" s="1784"/>
      <c r="KKR82" s="1785"/>
      <c r="KKS82" s="1785"/>
      <c r="KKT82" s="1786"/>
      <c r="KKU82" s="1786"/>
      <c r="KKV82" s="1787"/>
      <c r="KKW82" s="1784"/>
      <c r="KKX82" s="1784"/>
      <c r="KKY82" s="1784"/>
      <c r="KKZ82" s="1785"/>
      <c r="KLA82" s="1785"/>
      <c r="KLB82" s="1786"/>
      <c r="KLC82" s="1786"/>
      <c r="KLD82" s="1787"/>
      <c r="KLE82" s="1784"/>
      <c r="KLF82" s="1784"/>
      <c r="KLG82" s="1784"/>
      <c r="KLH82" s="1785"/>
      <c r="KLI82" s="1785"/>
      <c r="KLJ82" s="1786"/>
      <c r="KLK82" s="1786"/>
      <c r="KLL82" s="1787"/>
      <c r="KLM82" s="1784"/>
      <c r="KLN82" s="1784"/>
      <c r="KLO82" s="1784"/>
      <c r="KLP82" s="1785"/>
      <c r="KLQ82" s="1785"/>
      <c r="KLR82" s="1786"/>
      <c r="KLS82" s="1786"/>
      <c r="KLT82" s="1787"/>
      <c r="KLU82" s="1784"/>
      <c r="KLV82" s="1784"/>
      <c r="KLW82" s="1784"/>
      <c r="KLX82" s="1785"/>
      <c r="KLY82" s="1785"/>
      <c r="KLZ82" s="1786"/>
      <c r="KMA82" s="1786"/>
      <c r="KMB82" s="1787"/>
      <c r="KMC82" s="1784"/>
      <c r="KMD82" s="1784"/>
      <c r="KME82" s="1784"/>
      <c r="KMF82" s="1785"/>
      <c r="KMG82" s="1785"/>
      <c r="KMH82" s="1786"/>
      <c r="KMI82" s="1786"/>
      <c r="KMJ82" s="1787"/>
      <c r="KMK82" s="1784"/>
      <c r="KML82" s="1784"/>
      <c r="KMM82" s="1784"/>
      <c r="KMN82" s="1785"/>
      <c r="KMO82" s="1785"/>
      <c r="KMP82" s="1786"/>
      <c r="KMQ82" s="1786"/>
      <c r="KMR82" s="1787"/>
      <c r="KMS82" s="1784"/>
      <c r="KMT82" s="1784"/>
      <c r="KMU82" s="1784"/>
      <c r="KMV82" s="1785"/>
      <c r="KMW82" s="1785"/>
      <c r="KMX82" s="1786"/>
      <c r="KMY82" s="1786"/>
      <c r="KMZ82" s="1787"/>
      <c r="KNA82" s="1784"/>
      <c r="KNB82" s="1784"/>
      <c r="KNC82" s="1784"/>
      <c r="KND82" s="1785"/>
      <c r="KNE82" s="1785"/>
      <c r="KNF82" s="1786"/>
      <c r="KNG82" s="1786"/>
      <c r="KNH82" s="1787"/>
      <c r="KNI82" s="1784"/>
      <c r="KNJ82" s="1784"/>
      <c r="KNK82" s="1784"/>
      <c r="KNL82" s="1785"/>
      <c r="KNM82" s="1785"/>
      <c r="KNN82" s="1786"/>
      <c r="KNO82" s="1786"/>
      <c r="KNP82" s="1787"/>
      <c r="KNQ82" s="1784"/>
      <c r="KNR82" s="1784"/>
      <c r="KNS82" s="1784"/>
      <c r="KNT82" s="1785"/>
      <c r="KNU82" s="1785"/>
      <c r="KNV82" s="1786"/>
      <c r="KNW82" s="1786"/>
      <c r="KNX82" s="1787"/>
      <c r="KNY82" s="1784"/>
      <c r="KNZ82" s="1784"/>
      <c r="KOA82" s="1784"/>
      <c r="KOB82" s="1785"/>
      <c r="KOC82" s="1785"/>
      <c r="KOD82" s="1786"/>
      <c r="KOE82" s="1786"/>
      <c r="KOF82" s="1787"/>
      <c r="KOG82" s="1784"/>
      <c r="KOH82" s="1784"/>
      <c r="KOI82" s="1784"/>
      <c r="KOJ82" s="1785"/>
      <c r="KOK82" s="1785"/>
      <c r="KOL82" s="1786"/>
      <c r="KOM82" s="1786"/>
      <c r="KON82" s="1787"/>
      <c r="KOO82" s="1784"/>
      <c r="KOP82" s="1784"/>
      <c r="KOQ82" s="1784"/>
      <c r="KOR82" s="1785"/>
      <c r="KOS82" s="1785"/>
      <c r="KOT82" s="1786"/>
      <c r="KOU82" s="1786"/>
      <c r="KOV82" s="1787"/>
      <c r="KOW82" s="1784"/>
      <c r="KOX82" s="1784"/>
      <c r="KOY82" s="1784"/>
      <c r="KOZ82" s="1785"/>
      <c r="KPA82" s="1785"/>
      <c r="KPB82" s="1786"/>
      <c r="KPC82" s="1786"/>
      <c r="KPD82" s="1787"/>
      <c r="KPE82" s="1784"/>
      <c r="KPF82" s="1784"/>
      <c r="KPG82" s="1784"/>
      <c r="KPH82" s="1785"/>
      <c r="KPI82" s="1785"/>
      <c r="KPJ82" s="1786"/>
      <c r="KPK82" s="1786"/>
      <c r="KPL82" s="1787"/>
      <c r="KPM82" s="1784"/>
      <c r="KPN82" s="1784"/>
      <c r="KPO82" s="1784"/>
      <c r="KPP82" s="1785"/>
      <c r="KPQ82" s="1785"/>
      <c r="KPR82" s="1786"/>
      <c r="KPS82" s="1786"/>
      <c r="KPT82" s="1787"/>
      <c r="KPU82" s="1784"/>
      <c r="KPV82" s="1784"/>
      <c r="KPW82" s="1784"/>
      <c r="KPX82" s="1785"/>
      <c r="KPY82" s="1785"/>
      <c r="KPZ82" s="1786"/>
      <c r="KQA82" s="1786"/>
      <c r="KQB82" s="1787"/>
      <c r="KQC82" s="1784"/>
      <c r="KQD82" s="1784"/>
      <c r="KQE82" s="1784"/>
      <c r="KQF82" s="1785"/>
      <c r="KQG82" s="1785"/>
      <c r="KQH82" s="1786"/>
      <c r="KQI82" s="1786"/>
      <c r="KQJ82" s="1787"/>
      <c r="KQK82" s="1784"/>
      <c r="KQL82" s="1784"/>
      <c r="KQM82" s="1784"/>
      <c r="KQN82" s="1785"/>
      <c r="KQO82" s="1785"/>
      <c r="KQP82" s="1786"/>
      <c r="KQQ82" s="1786"/>
      <c r="KQR82" s="1787"/>
      <c r="KQS82" s="1784"/>
      <c r="KQT82" s="1784"/>
      <c r="KQU82" s="1784"/>
      <c r="KQV82" s="1785"/>
      <c r="KQW82" s="1785"/>
      <c r="KQX82" s="1786"/>
      <c r="KQY82" s="1786"/>
      <c r="KQZ82" s="1787"/>
      <c r="KRA82" s="1784"/>
      <c r="KRB82" s="1784"/>
      <c r="KRC82" s="1784"/>
      <c r="KRD82" s="1785"/>
      <c r="KRE82" s="1785"/>
      <c r="KRF82" s="1786"/>
      <c r="KRG82" s="1786"/>
      <c r="KRH82" s="1787"/>
      <c r="KRI82" s="1784"/>
      <c r="KRJ82" s="1784"/>
      <c r="KRK82" s="1784"/>
      <c r="KRL82" s="1785"/>
      <c r="KRM82" s="1785"/>
      <c r="KRN82" s="1786"/>
      <c r="KRO82" s="1786"/>
      <c r="KRP82" s="1787"/>
      <c r="KRQ82" s="1784"/>
      <c r="KRR82" s="1784"/>
      <c r="KRS82" s="1784"/>
      <c r="KRT82" s="1785"/>
      <c r="KRU82" s="1785"/>
      <c r="KRV82" s="1786"/>
      <c r="KRW82" s="1786"/>
      <c r="KRX82" s="1787"/>
      <c r="KRY82" s="1784"/>
      <c r="KRZ82" s="1784"/>
      <c r="KSA82" s="1784"/>
      <c r="KSB82" s="1785"/>
      <c r="KSC82" s="1785"/>
      <c r="KSD82" s="1786"/>
      <c r="KSE82" s="1786"/>
      <c r="KSF82" s="1787"/>
      <c r="KSG82" s="1784"/>
      <c r="KSH82" s="1784"/>
      <c r="KSI82" s="1784"/>
      <c r="KSJ82" s="1785"/>
      <c r="KSK82" s="1785"/>
      <c r="KSL82" s="1786"/>
      <c r="KSM82" s="1786"/>
      <c r="KSN82" s="1787"/>
      <c r="KSO82" s="1784"/>
      <c r="KSP82" s="1784"/>
      <c r="KSQ82" s="1784"/>
      <c r="KSR82" s="1785"/>
      <c r="KSS82" s="1785"/>
      <c r="KST82" s="1786"/>
      <c r="KSU82" s="1786"/>
      <c r="KSV82" s="1787"/>
      <c r="KSW82" s="1784"/>
      <c r="KSX82" s="1784"/>
      <c r="KSY82" s="1784"/>
      <c r="KSZ82" s="1785"/>
      <c r="KTA82" s="1785"/>
      <c r="KTB82" s="1786"/>
      <c r="KTC82" s="1786"/>
      <c r="KTD82" s="1787"/>
      <c r="KTE82" s="1784"/>
      <c r="KTF82" s="1784"/>
      <c r="KTG82" s="1784"/>
      <c r="KTH82" s="1785"/>
      <c r="KTI82" s="1785"/>
      <c r="KTJ82" s="1786"/>
      <c r="KTK82" s="1786"/>
      <c r="KTL82" s="1787"/>
      <c r="KTM82" s="1784"/>
      <c r="KTN82" s="1784"/>
      <c r="KTO82" s="1784"/>
      <c r="KTP82" s="1785"/>
      <c r="KTQ82" s="1785"/>
      <c r="KTR82" s="1786"/>
      <c r="KTS82" s="1786"/>
      <c r="KTT82" s="1787"/>
      <c r="KTU82" s="1784"/>
      <c r="KTV82" s="1784"/>
      <c r="KTW82" s="1784"/>
      <c r="KTX82" s="1785"/>
      <c r="KTY82" s="1785"/>
      <c r="KTZ82" s="1786"/>
      <c r="KUA82" s="1786"/>
      <c r="KUB82" s="1787"/>
      <c r="KUC82" s="1784"/>
      <c r="KUD82" s="1784"/>
      <c r="KUE82" s="1784"/>
      <c r="KUF82" s="1785"/>
      <c r="KUG82" s="1785"/>
      <c r="KUH82" s="1786"/>
      <c r="KUI82" s="1786"/>
      <c r="KUJ82" s="1787"/>
      <c r="KUK82" s="1784"/>
      <c r="KUL82" s="1784"/>
      <c r="KUM82" s="1784"/>
      <c r="KUN82" s="1785"/>
      <c r="KUO82" s="1785"/>
      <c r="KUP82" s="1786"/>
      <c r="KUQ82" s="1786"/>
      <c r="KUR82" s="1787"/>
      <c r="KUS82" s="1784"/>
      <c r="KUT82" s="1784"/>
      <c r="KUU82" s="1784"/>
      <c r="KUV82" s="1785"/>
      <c r="KUW82" s="1785"/>
      <c r="KUX82" s="1786"/>
      <c r="KUY82" s="1786"/>
      <c r="KUZ82" s="1787"/>
      <c r="KVA82" s="1784"/>
      <c r="KVB82" s="1784"/>
      <c r="KVC82" s="1784"/>
      <c r="KVD82" s="1785"/>
      <c r="KVE82" s="1785"/>
      <c r="KVF82" s="1786"/>
      <c r="KVG82" s="1786"/>
      <c r="KVH82" s="1787"/>
      <c r="KVI82" s="1784"/>
      <c r="KVJ82" s="1784"/>
      <c r="KVK82" s="1784"/>
      <c r="KVL82" s="1785"/>
      <c r="KVM82" s="1785"/>
      <c r="KVN82" s="1786"/>
      <c r="KVO82" s="1786"/>
      <c r="KVP82" s="1787"/>
      <c r="KVQ82" s="1784"/>
      <c r="KVR82" s="1784"/>
      <c r="KVS82" s="1784"/>
      <c r="KVT82" s="1785"/>
      <c r="KVU82" s="1785"/>
      <c r="KVV82" s="1786"/>
      <c r="KVW82" s="1786"/>
      <c r="KVX82" s="1787"/>
      <c r="KVY82" s="1784"/>
      <c r="KVZ82" s="1784"/>
      <c r="KWA82" s="1784"/>
      <c r="KWB82" s="1785"/>
      <c r="KWC82" s="1785"/>
      <c r="KWD82" s="1786"/>
      <c r="KWE82" s="1786"/>
      <c r="KWF82" s="1787"/>
      <c r="KWG82" s="1784"/>
      <c r="KWH82" s="1784"/>
      <c r="KWI82" s="1784"/>
      <c r="KWJ82" s="1785"/>
      <c r="KWK82" s="1785"/>
      <c r="KWL82" s="1786"/>
      <c r="KWM82" s="1786"/>
      <c r="KWN82" s="1787"/>
      <c r="KWO82" s="1784"/>
      <c r="KWP82" s="1784"/>
      <c r="KWQ82" s="1784"/>
      <c r="KWR82" s="1785"/>
      <c r="KWS82" s="1785"/>
      <c r="KWT82" s="1786"/>
      <c r="KWU82" s="1786"/>
      <c r="KWV82" s="1787"/>
      <c r="KWW82" s="1784"/>
      <c r="KWX82" s="1784"/>
      <c r="KWY82" s="1784"/>
      <c r="KWZ82" s="1785"/>
      <c r="KXA82" s="1785"/>
      <c r="KXB82" s="1786"/>
      <c r="KXC82" s="1786"/>
      <c r="KXD82" s="1787"/>
      <c r="KXE82" s="1784"/>
      <c r="KXF82" s="1784"/>
      <c r="KXG82" s="1784"/>
      <c r="KXH82" s="1785"/>
      <c r="KXI82" s="1785"/>
      <c r="KXJ82" s="1786"/>
      <c r="KXK82" s="1786"/>
      <c r="KXL82" s="1787"/>
      <c r="KXM82" s="1784"/>
      <c r="KXN82" s="1784"/>
      <c r="KXO82" s="1784"/>
      <c r="KXP82" s="1785"/>
      <c r="KXQ82" s="1785"/>
      <c r="KXR82" s="1786"/>
      <c r="KXS82" s="1786"/>
      <c r="KXT82" s="1787"/>
      <c r="KXU82" s="1784"/>
      <c r="KXV82" s="1784"/>
      <c r="KXW82" s="1784"/>
      <c r="KXX82" s="1785"/>
      <c r="KXY82" s="1785"/>
      <c r="KXZ82" s="1786"/>
      <c r="KYA82" s="1786"/>
      <c r="KYB82" s="1787"/>
      <c r="KYC82" s="1784"/>
      <c r="KYD82" s="1784"/>
      <c r="KYE82" s="1784"/>
      <c r="KYF82" s="1785"/>
      <c r="KYG82" s="1785"/>
      <c r="KYH82" s="1786"/>
      <c r="KYI82" s="1786"/>
      <c r="KYJ82" s="1787"/>
      <c r="KYK82" s="1784"/>
      <c r="KYL82" s="1784"/>
      <c r="KYM82" s="1784"/>
      <c r="KYN82" s="1785"/>
      <c r="KYO82" s="1785"/>
      <c r="KYP82" s="1786"/>
      <c r="KYQ82" s="1786"/>
      <c r="KYR82" s="1787"/>
      <c r="KYS82" s="1784"/>
      <c r="KYT82" s="1784"/>
      <c r="KYU82" s="1784"/>
      <c r="KYV82" s="1785"/>
      <c r="KYW82" s="1785"/>
      <c r="KYX82" s="1786"/>
      <c r="KYY82" s="1786"/>
      <c r="KYZ82" s="1787"/>
      <c r="KZA82" s="1784"/>
      <c r="KZB82" s="1784"/>
      <c r="KZC82" s="1784"/>
      <c r="KZD82" s="1785"/>
      <c r="KZE82" s="1785"/>
      <c r="KZF82" s="1786"/>
      <c r="KZG82" s="1786"/>
      <c r="KZH82" s="1787"/>
      <c r="KZI82" s="1784"/>
      <c r="KZJ82" s="1784"/>
      <c r="KZK82" s="1784"/>
      <c r="KZL82" s="1785"/>
      <c r="KZM82" s="1785"/>
      <c r="KZN82" s="1786"/>
      <c r="KZO82" s="1786"/>
      <c r="KZP82" s="1787"/>
      <c r="KZQ82" s="1784"/>
      <c r="KZR82" s="1784"/>
      <c r="KZS82" s="1784"/>
      <c r="KZT82" s="1785"/>
      <c r="KZU82" s="1785"/>
      <c r="KZV82" s="1786"/>
      <c r="KZW82" s="1786"/>
      <c r="KZX82" s="1787"/>
      <c r="KZY82" s="1784"/>
      <c r="KZZ82" s="1784"/>
      <c r="LAA82" s="1784"/>
      <c r="LAB82" s="1785"/>
      <c r="LAC82" s="1785"/>
      <c r="LAD82" s="1786"/>
      <c r="LAE82" s="1786"/>
      <c r="LAF82" s="1787"/>
      <c r="LAG82" s="1784"/>
      <c r="LAH82" s="1784"/>
      <c r="LAI82" s="1784"/>
      <c r="LAJ82" s="1785"/>
      <c r="LAK82" s="1785"/>
      <c r="LAL82" s="1786"/>
      <c r="LAM82" s="1786"/>
      <c r="LAN82" s="1787"/>
      <c r="LAO82" s="1784"/>
      <c r="LAP82" s="1784"/>
      <c r="LAQ82" s="1784"/>
      <c r="LAR82" s="1785"/>
      <c r="LAS82" s="1785"/>
      <c r="LAT82" s="1786"/>
      <c r="LAU82" s="1786"/>
      <c r="LAV82" s="1787"/>
      <c r="LAW82" s="1784"/>
      <c r="LAX82" s="1784"/>
      <c r="LAY82" s="1784"/>
      <c r="LAZ82" s="1785"/>
      <c r="LBA82" s="1785"/>
      <c r="LBB82" s="1786"/>
      <c r="LBC82" s="1786"/>
      <c r="LBD82" s="1787"/>
      <c r="LBE82" s="1784"/>
      <c r="LBF82" s="1784"/>
      <c r="LBG82" s="1784"/>
      <c r="LBH82" s="1785"/>
      <c r="LBI82" s="1785"/>
      <c r="LBJ82" s="1786"/>
      <c r="LBK82" s="1786"/>
      <c r="LBL82" s="1787"/>
      <c r="LBM82" s="1784"/>
      <c r="LBN82" s="1784"/>
      <c r="LBO82" s="1784"/>
      <c r="LBP82" s="1785"/>
      <c r="LBQ82" s="1785"/>
      <c r="LBR82" s="1786"/>
      <c r="LBS82" s="1786"/>
      <c r="LBT82" s="1787"/>
      <c r="LBU82" s="1784"/>
      <c r="LBV82" s="1784"/>
      <c r="LBW82" s="1784"/>
      <c r="LBX82" s="1785"/>
      <c r="LBY82" s="1785"/>
      <c r="LBZ82" s="1786"/>
      <c r="LCA82" s="1786"/>
      <c r="LCB82" s="1787"/>
      <c r="LCC82" s="1784"/>
      <c r="LCD82" s="1784"/>
      <c r="LCE82" s="1784"/>
      <c r="LCF82" s="1785"/>
      <c r="LCG82" s="1785"/>
      <c r="LCH82" s="1786"/>
      <c r="LCI82" s="1786"/>
      <c r="LCJ82" s="1787"/>
      <c r="LCK82" s="1784"/>
      <c r="LCL82" s="1784"/>
      <c r="LCM82" s="1784"/>
      <c r="LCN82" s="1785"/>
      <c r="LCO82" s="1785"/>
      <c r="LCP82" s="1786"/>
      <c r="LCQ82" s="1786"/>
      <c r="LCR82" s="1787"/>
      <c r="LCS82" s="1784"/>
      <c r="LCT82" s="1784"/>
      <c r="LCU82" s="1784"/>
      <c r="LCV82" s="1785"/>
      <c r="LCW82" s="1785"/>
      <c r="LCX82" s="1786"/>
      <c r="LCY82" s="1786"/>
      <c r="LCZ82" s="1787"/>
      <c r="LDA82" s="1784"/>
      <c r="LDB82" s="1784"/>
      <c r="LDC82" s="1784"/>
      <c r="LDD82" s="1785"/>
      <c r="LDE82" s="1785"/>
      <c r="LDF82" s="1786"/>
      <c r="LDG82" s="1786"/>
      <c r="LDH82" s="1787"/>
      <c r="LDI82" s="1784"/>
      <c r="LDJ82" s="1784"/>
      <c r="LDK82" s="1784"/>
      <c r="LDL82" s="1785"/>
      <c r="LDM82" s="1785"/>
      <c r="LDN82" s="1786"/>
      <c r="LDO82" s="1786"/>
      <c r="LDP82" s="1787"/>
      <c r="LDQ82" s="1784"/>
      <c r="LDR82" s="1784"/>
      <c r="LDS82" s="1784"/>
      <c r="LDT82" s="1785"/>
      <c r="LDU82" s="1785"/>
      <c r="LDV82" s="1786"/>
      <c r="LDW82" s="1786"/>
      <c r="LDX82" s="1787"/>
      <c r="LDY82" s="1784"/>
      <c r="LDZ82" s="1784"/>
      <c r="LEA82" s="1784"/>
      <c r="LEB82" s="1785"/>
      <c r="LEC82" s="1785"/>
      <c r="LED82" s="1786"/>
      <c r="LEE82" s="1786"/>
      <c r="LEF82" s="1787"/>
      <c r="LEG82" s="1784"/>
      <c r="LEH82" s="1784"/>
      <c r="LEI82" s="1784"/>
      <c r="LEJ82" s="1785"/>
      <c r="LEK82" s="1785"/>
      <c r="LEL82" s="1786"/>
      <c r="LEM82" s="1786"/>
      <c r="LEN82" s="1787"/>
      <c r="LEO82" s="1784"/>
      <c r="LEP82" s="1784"/>
      <c r="LEQ82" s="1784"/>
      <c r="LER82" s="1785"/>
      <c r="LES82" s="1785"/>
      <c r="LET82" s="1786"/>
      <c r="LEU82" s="1786"/>
      <c r="LEV82" s="1787"/>
      <c r="LEW82" s="1784"/>
      <c r="LEX82" s="1784"/>
      <c r="LEY82" s="1784"/>
      <c r="LEZ82" s="1785"/>
      <c r="LFA82" s="1785"/>
      <c r="LFB82" s="1786"/>
      <c r="LFC82" s="1786"/>
      <c r="LFD82" s="1787"/>
      <c r="LFE82" s="1784"/>
      <c r="LFF82" s="1784"/>
      <c r="LFG82" s="1784"/>
      <c r="LFH82" s="1785"/>
      <c r="LFI82" s="1785"/>
      <c r="LFJ82" s="1786"/>
      <c r="LFK82" s="1786"/>
      <c r="LFL82" s="1787"/>
      <c r="LFM82" s="1784"/>
      <c r="LFN82" s="1784"/>
      <c r="LFO82" s="1784"/>
      <c r="LFP82" s="1785"/>
      <c r="LFQ82" s="1785"/>
      <c r="LFR82" s="1786"/>
      <c r="LFS82" s="1786"/>
      <c r="LFT82" s="1787"/>
      <c r="LFU82" s="1784"/>
      <c r="LFV82" s="1784"/>
      <c r="LFW82" s="1784"/>
      <c r="LFX82" s="1785"/>
      <c r="LFY82" s="1785"/>
      <c r="LFZ82" s="1786"/>
      <c r="LGA82" s="1786"/>
      <c r="LGB82" s="1787"/>
      <c r="LGC82" s="1784"/>
      <c r="LGD82" s="1784"/>
      <c r="LGE82" s="1784"/>
      <c r="LGF82" s="1785"/>
      <c r="LGG82" s="1785"/>
      <c r="LGH82" s="1786"/>
      <c r="LGI82" s="1786"/>
      <c r="LGJ82" s="1787"/>
      <c r="LGK82" s="1784"/>
      <c r="LGL82" s="1784"/>
      <c r="LGM82" s="1784"/>
      <c r="LGN82" s="1785"/>
      <c r="LGO82" s="1785"/>
      <c r="LGP82" s="1786"/>
      <c r="LGQ82" s="1786"/>
      <c r="LGR82" s="1787"/>
      <c r="LGS82" s="1784"/>
      <c r="LGT82" s="1784"/>
      <c r="LGU82" s="1784"/>
      <c r="LGV82" s="1785"/>
      <c r="LGW82" s="1785"/>
      <c r="LGX82" s="1786"/>
      <c r="LGY82" s="1786"/>
      <c r="LGZ82" s="1787"/>
      <c r="LHA82" s="1784"/>
      <c r="LHB82" s="1784"/>
      <c r="LHC82" s="1784"/>
      <c r="LHD82" s="1785"/>
      <c r="LHE82" s="1785"/>
      <c r="LHF82" s="1786"/>
      <c r="LHG82" s="1786"/>
      <c r="LHH82" s="1787"/>
      <c r="LHI82" s="1784"/>
      <c r="LHJ82" s="1784"/>
      <c r="LHK82" s="1784"/>
      <c r="LHL82" s="1785"/>
      <c r="LHM82" s="1785"/>
      <c r="LHN82" s="1786"/>
      <c r="LHO82" s="1786"/>
      <c r="LHP82" s="1787"/>
      <c r="LHQ82" s="1784"/>
      <c r="LHR82" s="1784"/>
      <c r="LHS82" s="1784"/>
      <c r="LHT82" s="1785"/>
      <c r="LHU82" s="1785"/>
      <c r="LHV82" s="1786"/>
      <c r="LHW82" s="1786"/>
      <c r="LHX82" s="1787"/>
      <c r="LHY82" s="1784"/>
      <c r="LHZ82" s="1784"/>
      <c r="LIA82" s="1784"/>
      <c r="LIB82" s="1785"/>
      <c r="LIC82" s="1785"/>
      <c r="LID82" s="1786"/>
      <c r="LIE82" s="1786"/>
      <c r="LIF82" s="1787"/>
      <c r="LIG82" s="1784"/>
      <c r="LIH82" s="1784"/>
      <c r="LII82" s="1784"/>
      <c r="LIJ82" s="1785"/>
      <c r="LIK82" s="1785"/>
      <c r="LIL82" s="1786"/>
      <c r="LIM82" s="1786"/>
      <c r="LIN82" s="1787"/>
      <c r="LIO82" s="1784"/>
      <c r="LIP82" s="1784"/>
      <c r="LIQ82" s="1784"/>
      <c r="LIR82" s="1785"/>
      <c r="LIS82" s="1785"/>
      <c r="LIT82" s="1786"/>
      <c r="LIU82" s="1786"/>
      <c r="LIV82" s="1787"/>
      <c r="LIW82" s="1784"/>
      <c r="LIX82" s="1784"/>
      <c r="LIY82" s="1784"/>
      <c r="LIZ82" s="1785"/>
      <c r="LJA82" s="1785"/>
      <c r="LJB82" s="1786"/>
      <c r="LJC82" s="1786"/>
      <c r="LJD82" s="1787"/>
      <c r="LJE82" s="1784"/>
      <c r="LJF82" s="1784"/>
      <c r="LJG82" s="1784"/>
      <c r="LJH82" s="1785"/>
      <c r="LJI82" s="1785"/>
      <c r="LJJ82" s="1786"/>
      <c r="LJK82" s="1786"/>
      <c r="LJL82" s="1787"/>
      <c r="LJM82" s="1784"/>
      <c r="LJN82" s="1784"/>
      <c r="LJO82" s="1784"/>
      <c r="LJP82" s="1785"/>
      <c r="LJQ82" s="1785"/>
      <c r="LJR82" s="1786"/>
      <c r="LJS82" s="1786"/>
      <c r="LJT82" s="1787"/>
      <c r="LJU82" s="1784"/>
      <c r="LJV82" s="1784"/>
      <c r="LJW82" s="1784"/>
      <c r="LJX82" s="1785"/>
      <c r="LJY82" s="1785"/>
      <c r="LJZ82" s="1786"/>
      <c r="LKA82" s="1786"/>
      <c r="LKB82" s="1787"/>
      <c r="LKC82" s="1784"/>
      <c r="LKD82" s="1784"/>
      <c r="LKE82" s="1784"/>
      <c r="LKF82" s="1785"/>
      <c r="LKG82" s="1785"/>
      <c r="LKH82" s="1786"/>
      <c r="LKI82" s="1786"/>
      <c r="LKJ82" s="1787"/>
      <c r="LKK82" s="1784"/>
      <c r="LKL82" s="1784"/>
      <c r="LKM82" s="1784"/>
      <c r="LKN82" s="1785"/>
      <c r="LKO82" s="1785"/>
      <c r="LKP82" s="1786"/>
      <c r="LKQ82" s="1786"/>
      <c r="LKR82" s="1787"/>
      <c r="LKS82" s="1784"/>
      <c r="LKT82" s="1784"/>
      <c r="LKU82" s="1784"/>
      <c r="LKV82" s="1785"/>
      <c r="LKW82" s="1785"/>
      <c r="LKX82" s="1786"/>
      <c r="LKY82" s="1786"/>
      <c r="LKZ82" s="1787"/>
      <c r="LLA82" s="1784"/>
      <c r="LLB82" s="1784"/>
      <c r="LLC82" s="1784"/>
      <c r="LLD82" s="1785"/>
      <c r="LLE82" s="1785"/>
      <c r="LLF82" s="1786"/>
      <c r="LLG82" s="1786"/>
      <c r="LLH82" s="1787"/>
      <c r="LLI82" s="1784"/>
      <c r="LLJ82" s="1784"/>
      <c r="LLK82" s="1784"/>
      <c r="LLL82" s="1785"/>
      <c r="LLM82" s="1785"/>
      <c r="LLN82" s="1786"/>
      <c r="LLO82" s="1786"/>
      <c r="LLP82" s="1787"/>
      <c r="LLQ82" s="1784"/>
      <c r="LLR82" s="1784"/>
      <c r="LLS82" s="1784"/>
      <c r="LLT82" s="1785"/>
      <c r="LLU82" s="1785"/>
      <c r="LLV82" s="1786"/>
      <c r="LLW82" s="1786"/>
      <c r="LLX82" s="1787"/>
      <c r="LLY82" s="1784"/>
      <c r="LLZ82" s="1784"/>
      <c r="LMA82" s="1784"/>
      <c r="LMB82" s="1785"/>
      <c r="LMC82" s="1785"/>
      <c r="LMD82" s="1786"/>
      <c r="LME82" s="1786"/>
      <c r="LMF82" s="1787"/>
      <c r="LMG82" s="1784"/>
      <c r="LMH82" s="1784"/>
      <c r="LMI82" s="1784"/>
      <c r="LMJ82" s="1785"/>
      <c r="LMK82" s="1785"/>
      <c r="LML82" s="1786"/>
      <c r="LMM82" s="1786"/>
      <c r="LMN82" s="1787"/>
      <c r="LMO82" s="1784"/>
      <c r="LMP82" s="1784"/>
      <c r="LMQ82" s="1784"/>
      <c r="LMR82" s="1785"/>
      <c r="LMS82" s="1785"/>
      <c r="LMT82" s="1786"/>
      <c r="LMU82" s="1786"/>
      <c r="LMV82" s="1787"/>
      <c r="LMW82" s="1784"/>
      <c r="LMX82" s="1784"/>
      <c r="LMY82" s="1784"/>
      <c r="LMZ82" s="1785"/>
      <c r="LNA82" s="1785"/>
      <c r="LNB82" s="1786"/>
      <c r="LNC82" s="1786"/>
      <c r="LND82" s="1787"/>
      <c r="LNE82" s="1784"/>
      <c r="LNF82" s="1784"/>
      <c r="LNG82" s="1784"/>
      <c r="LNH82" s="1785"/>
      <c r="LNI82" s="1785"/>
      <c r="LNJ82" s="1786"/>
      <c r="LNK82" s="1786"/>
      <c r="LNL82" s="1787"/>
      <c r="LNM82" s="1784"/>
      <c r="LNN82" s="1784"/>
      <c r="LNO82" s="1784"/>
      <c r="LNP82" s="1785"/>
      <c r="LNQ82" s="1785"/>
      <c r="LNR82" s="1786"/>
      <c r="LNS82" s="1786"/>
      <c r="LNT82" s="1787"/>
      <c r="LNU82" s="1784"/>
      <c r="LNV82" s="1784"/>
      <c r="LNW82" s="1784"/>
      <c r="LNX82" s="1785"/>
      <c r="LNY82" s="1785"/>
      <c r="LNZ82" s="1786"/>
      <c r="LOA82" s="1786"/>
      <c r="LOB82" s="1787"/>
      <c r="LOC82" s="1784"/>
      <c r="LOD82" s="1784"/>
      <c r="LOE82" s="1784"/>
      <c r="LOF82" s="1785"/>
      <c r="LOG82" s="1785"/>
      <c r="LOH82" s="1786"/>
      <c r="LOI82" s="1786"/>
      <c r="LOJ82" s="1787"/>
      <c r="LOK82" s="1784"/>
      <c r="LOL82" s="1784"/>
      <c r="LOM82" s="1784"/>
      <c r="LON82" s="1785"/>
      <c r="LOO82" s="1785"/>
      <c r="LOP82" s="1786"/>
      <c r="LOQ82" s="1786"/>
      <c r="LOR82" s="1787"/>
      <c r="LOS82" s="1784"/>
      <c r="LOT82" s="1784"/>
      <c r="LOU82" s="1784"/>
      <c r="LOV82" s="1785"/>
      <c r="LOW82" s="1785"/>
      <c r="LOX82" s="1786"/>
      <c r="LOY82" s="1786"/>
      <c r="LOZ82" s="1787"/>
      <c r="LPA82" s="1784"/>
      <c r="LPB82" s="1784"/>
      <c r="LPC82" s="1784"/>
      <c r="LPD82" s="1785"/>
      <c r="LPE82" s="1785"/>
      <c r="LPF82" s="1786"/>
      <c r="LPG82" s="1786"/>
      <c r="LPH82" s="1787"/>
      <c r="LPI82" s="1784"/>
      <c r="LPJ82" s="1784"/>
      <c r="LPK82" s="1784"/>
      <c r="LPL82" s="1785"/>
      <c r="LPM82" s="1785"/>
      <c r="LPN82" s="1786"/>
      <c r="LPO82" s="1786"/>
      <c r="LPP82" s="1787"/>
      <c r="LPQ82" s="1784"/>
      <c r="LPR82" s="1784"/>
      <c r="LPS82" s="1784"/>
      <c r="LPT82" s="1785"/>
      <c r="LPU82" s="1785"/>
      <c r="LPV82" s="1786"/>
      <c r="LPW82" s="1786"/>
      <c r="LPX82" s="1787"/>
      <c r="LPY82" s="1784"/>
      <c r="LPZ82" s="1784"/>
      <c r="LQA82" s="1784"/>
      <c r="LQB82" s="1785"/>
      <c r="LQC82" s="1785"/>
      <c r="LQD82" s="1786"/>
      <c r="LQE82" s="1786"/>
      <c r="LQF82" s="1787"/>
      <c r="LQG82" s="1784"/>
      <c r="LQH82" s="1784"/>
      <c r="LQI82" s="1784"/>
      <c r="LQJ82" s="1785"/>
      <c r="LQK82" s="1785"/>
      <c r="LQL82" s="1786"/>
      <c r="LQM82" s="1786"/>
      <c r="LQN82" s="1787"/>
      <c r="LQO82" s="1784"/>
      <c r="LQP82" s="1784"/>
      <c r="LQQ82" s="1784"/>
      <c r="LQR82" s="1785"/>
      <c r="LQS82" s="1785"/>
      <c r="LQT82" s="1786"/>
      <c r="LQU82" s="1786"/>
      <c r="LQV82" s="1787"/>
      <c r="LQW82" s="1784"/>
      <c r="LQX82" s="1784"/>
      <c r="LQY82" s="1784"/>
      <c r="LQZ82" s="1785"/>
      <c r="LRA82" s="1785"/>
      <c r="LRB82" s="1786"/>
      <c r="LRC82" s="1786"/>
      <c r="LRD82" s="1787"/>
      <c r="LRE82" s="1784"/>
      <c r="LRF82" s="1784"/>
      <c r="LRG82" s="1784"/>
      <c r="LRH82" s="1785"/>
      <c r="LRI82" s="1785"/>
      <c r="LRJ82" s="1786"/>
      <c r="LRK82" s="1786"/>
      <c r="LRL82" s="1787"/>
      <c r="LRM82" s="1784"/>
      <c r="LRN82" s="1784"/>
      <c r="LRO82" s="1784"/>
      <c r="LRP82" s="1785"/>
      <c r="LRQ82" s="1785"/>
      <c r="LRR82" s="1786"/>
      <c r="LRS82" s="1786"/>
      <c r="LRT82" s="1787"/>
      <c r="LRU82" s="1784"/>
      <c r="LRV82" s="1784"/>
      <c r="LRW82" s="1784"/>
      <c r="LRX82" s="1785"/>
      <c r="LRY82" s="1785"/>
      <c r="LRZ82" s="1786"/>
      <c r="LSA82" s="1786"/>
      <c r="LSB82" s="1787"/>
      <c r="LSC82" s="1784"/>
      <c r="LSD82" s="1784"/>
      <c r="LSE82" s="1784"/>
      <c r="LSF82" s="1785"/>
      <c r="LSG82" s="1785"/>
      <c r="LSH82" s="1786"/>
      <c r="LSI82" s="1786"/>
      <c r="LSJ82" s="1787"/>
      <c r="LSK82" s="1784"/>
      <c r="LSL82" s="1784"/>
      <c r="LSM82" s="1784"/>
      <c r="LSN82" s="1785"/>
      <c r="LSO82" s="1785"/>
      <c r="LSP82" s="1786"/>
      <c r="LSQ82" s="1786"/>
      <c r="LSR82" s="1787"/>
      <c r="LSS82" s="1784"/>
      <c r="LST82" s="1784"/>
      <c r="LSU82" s="1784"/>
      <c r="LSV82" s="1785"/>
      <c r="LSW82" s="1785"/>
      <c r="LSX82" s="1786"/>
      <c r="LSY82" s="1786"/>
      <c r="LSZ82" s="1787"/>
      <c r="LTA82" s="1784"/>
      <c r="LTB82" s="1784"/>
      <c r="LTC82" s="1784"/>
      <c r="LTD82" s="1785"/>
      <c r="LTE82" s="1785"/>
      <c r="LTF82" s="1786"/>
      <c r="LTG82" s="1786"/>
      <c r="LTH82" s="1787"/>
      <c r="LTI82" s="1784"/>
      <c r="LTJ82" s="1784"/>
      <c r="LTK82" s="1784"/>
      <c r="LTL82" s="1785"/>
      <c r="LTM82" s="1785"/>
      <c r="LTN82" s="1786"/>
      <c r="LTO82" s="1786"/>
      <c r="LTP82" s="1787"/>
      <c r="LTQ82" s="1784"/>
      <c r="LTR82" s="1784"/>
      <c r="LTS82" s="1784"/>
      <c r="LTT82" s="1785"/>
      <c r="LTU82" s="1785"/>
      <c r="LTV82" s="1786"/>
      <c r="LTW82" s="1786"/>
      <c r="LTX82" s="1787"/>
      <c r="LTY82" s="1784"/>
      <c r="LTZ82" s="1784"/>
      <c r="LUA82" s="1784"/>
      <c r="LUB82" s="1785"/>
      <c r="LUC82" s="1785"/>
      <c r="LUD82" s="1786"/>
      <c r="LUE82" s="1786"/>
      <c r="LUF82" s="1787"/>
      <c r="LUG82" s="1784"/>
      <c r="LUH82" s="1784"/>
      <c r="LUI82" s="1784"/>
      <c r="LUJ82" s="1785"/>
      <c r="LUK82" s="1785"/>
      <c r="LUL82" s="1786"/>
      <c r="LUM82" s="1786"/>
      <c r="LUN82" s="1787"/>
      <c r="LUO82" s="1784"/>
      <c r="LUP82" s="1784"/>
      <c r="LUQ82" s="1784"/>
      <c r="LUR82" s="1785"/>
      <c r="LUS82" s="1785"/>
      <c r="LUT82" s="1786"/>
      <c r="LUU82" s="1786"/>
      <c r="LUV82" s="1787"/>
      <c r="LUW82" s="1784"/>
      <c r="LUX82" s="1784"/>
      <c r="LUY82" s="1784"/>
      <c r="LUZ82" s="1785"/>
      <c r="LVA82" s="1785"/>
      <c r="LVB82" s="1786"/>
      <c r="LVC82" s="1786"/>
      <c r="LVD82" s="1787"/>
      <c r="LVE82" s="1784"/>
      <c r="LVF82" s="1784"/>
      <c r="LVG82" s="1784"/>
      <c r="LVH82" s="1785"/>
      <c r="LVI82" s="1785"/>
      <c r="LVJ82" s="1786"/>
      <c r="LVK82" s="1786"/>
      <c r="LVL82" s="1787"/>
      <c r="LVM82" s="1784"/>
      <c r="LVN82" s="1784"/>
      <c r="LVO82" s="1784"/>
      <c r="LVP82" s="1785"/>
      <c r="LVQ82" s="1785"/>
      <c r="LVR82" s="1786"/>
      <c r="LVS82" s="1786"/>
      <c r="LVT82" s="1787"/>
      <c r="LVU82" s="1784"/>
      <c r="LVV82" s="1784"/>
      <c r="LVW82" s="1784"/>
      <c r="LVX82" s="1785"/>
      <c r="LVY82" s="1785"/>
      <c r="LVZ82" s="1786"/>
      <c r="LWA82" s="1786"/>
      <c r="LWB82" s="1787"/>
      <c r="LWC82" s="1784"/>
      <c r="LWD82" s="1784"/>
      <c r="LWE82" s="1784"/>
      <c r="LWF82" s="1785"/>
      <c r="LWG82" s="1785"/>
      <c r="LWH82" s="1786"/>
      <c r="LWI82" s="1786"/>
      <c r="LWJ82" s="1787"/>
      <c r="LWK82" s="1784"/>
      <c r="LWL82" s="1784"/>
      <c r="LWM82" s="1784"/>
      <c r="LWN82" s="1785"/>
      <c r="LWO82" s="1785"/>
      <c r="LWP82" s="1786"/>
      <c r="LWQ82" s="1786"/>
      <c r="LWR82" s="1787"/>
      <c r="LWS82" s="1784"/>
      <c r="LWT82" s="1784"/>
      <c r="LWU82" s="1784"/>
      <c r="LWV82" s="1785"/>
      <c r="LWW82" s="1785"/>
      <c r="LWX82" s="1786"/>
      <c r="LWY82" s="1786"/>
      <c r="LWZ82" s="1787"/>
      <c r="LXA82" s="1784"/>
      <c r="LXB82" s="1784"/>
      <c r="LXC82" s="1784"/>
      <c r="LXD82" s="1785"/>
      <c r="LXE82" s="1785"/>
      <c r="LXF82" s="1786"/>
      <c r="LXG82" s="1786"/>
      <c r="LXH82" s="1787"/>
      <c r="LXI82" s="1784"/>
      <c r="LXJ82" s="1784"/>
      <c r="LXK82" s="1784"/>
      <c r="LXL82" s="1785"/>
      <c r="LXM82" s="1785"/>
      <c r="LXN82" s="1786"/>
      <c r="LXO82" s="1786"/>
      <c r="LXP82" s="1787"/>
      <c r="LXQ82" s="1784"/>
      <c r="LXR82" s="1784"/>
      <c r="LXS82" s="1784"/>
      <c r="LXT82" s="1785"/>
      <c r="LXU82" s="1785"/>
      <c r="LXV82" s="1786"/>
      <c r="LXW82" s="1786"/>
      <c r="LXX82" s="1787"/>
      <c r="LXY82" s="1784"/>
      <c r="LXZ82" s="1784"/>
      <c r="LYA82" s="1784"/>
      <c r="LYB82" s="1785"/>
      <c r="LYC82" s="1785"/>
      <c r="LYD82" s="1786"/>
      <c r="LYE82" s="1786"/>
      <c r="LYF82" s="1787"/>
      <c r="LYG82" s="1784"/>
      <c r="LYH82" s="1784"/>
      <c r="LYI82" s="1784"/>
      <c r="LYJ82" s="1785"/>
      <c r="LYK82" s="1785"/>
      <c r="LYL82" s="1786"/>
      <c r="LYM82" s="1786"/>
      <c r="LYN82" s="1787"/>
      <c r="LYO82" s="1784"/>
      <c r="LYP82" s="1784"/>
      <c r="LYQ82" s="1784"/>
      <c r="LYR82" s="1785"/>
      <c r="LYS82" s="1785"/>
      <c r="LYT82" s="1786"/>
      <c r="LYU82" s="1786"/>
      <c r="LYV82" s="1787"/>
      <c r="LYW82" s="1784"/>
      <c r="LYX82" s="1784"/>
      <c r="LYY82" s="1784"/>
      <c r="LYZ82" s="1785"/>
      <c r="LZA82" s="1785"/>
      <c r="LZB82" s="1786"/>
      <c r="LZC82" s="1786"/>
      <c r="LZD82" s="1787"/>
      <c r="LZE82" s="1784"/>
      <c r="LZF82" s="1784"/>
      <c r="LZG82" s="1784"/>
      <c r="LZH82" s="1785"/>
      <c r="LZI82" s="1785"/>
      <c r="LZJ82" s="1786"/>
      <c r="LZK82" s="1786"/>
      <c r="LZL82" s="1787"/>
      <c r="LZM82" s="1784"/>
      <c r="LZN82" s="1784"/>
      <c r="LZO82" s="1784"/>
      <c r="LZP82" s="1785"/>
      <c r="LZQ82" s="1785"/>
      <c r="LZR82" s="1786"/>
      <c r="LZS82" s="1786"/>
      <c r="LZT82" s="1787"/>
      <c r="LZU82" s="1784"/>
      <c r="LZV82" s="1784"/>
      <c r="LZW82" s="1784"/>
      <c r="LZX82" s="1785"/>
      <c r="LZY82" s="1785"/>
      <c r="LZZ82" s="1786"/>
      <c r="MAA82" s="1786"/>
      <c r="MAB82" s="1787"/>
      <c r="MAC82" s="1784"/>
      <c r="MAD82" s="1784"/>
      <c r="MAE82" s="1784"/>
      <c r="MAF82" s="1785"/>
      <c r="MAG82" s="1785"/>
      <c r="MAH82" s="1786"/>
      <c r="MAI82" s="1786"/>
      <c r="MAJ82" s="1787"/>
      <c r="MAK82" s="1784"/>
      <c r="MAL82" s="1784"/>
      <c r="MAM82" s="1784"/>
      <c r="MAN82" s="1785"/>
      <c r="MAO82" s="1785"/>
      <c r="MAP82" s="1786"/>
      <c r="MAQ82" s="1786"/>
      <c r="MAR82" s="1787"/>
      <c r="MAS82" s="1784"/>
      <c r="MAT82" s="1784"/>
      <c r="MAU82" s="1784"/>
      <c r="MAV82" s="1785"/>
      <c r="MAW82" s="1785"/>
      <c r="MAX82" s="1786"/>
      <c r="MAY82" s="1786"/>
      <c r="MAZ82" s="1787"/>
      <c r="MBA82" s="1784"/>
      <c r="MBB82" s="1784"/>
      <c r="MBC82" s="1784"/>
      <c r="MBD82" s="1785"/>
      <c r="MBE82" s="1785"/>
      <c r="MBF82" s="1786"/>
      <c r="MBG82" s="1786"/>
      <c r="MBH82" s="1787"/>
      <c r="MBI82" s="1784"/>
      <c r="MBJ82" s="1784"/>
      <c r="MBK82" s="1784"/>
      <c r="MBL82" s="1785"/>
      <c r="MBM82" s="1785"/>
      <c r="MBN82" s="1786"/>
      <c r="MBO82" s="1786"/>
      <c r="MBP82" s="1787"/>
      <c r="MBQ82" s="1784"/>
      <c r="MBR82" s="1784"/>
      <c r="MBS82" s="1784"/>
      <c r="MBT82" s="1785"/>
      <c r="MBU82" s="1785"/>
      <c r="MBV82" s="1786"/>
      <c r="MBW82" s="1786"/>
      <c r="MBX82" s="1787"/>
      <c r="MBY82" s="1784"/>
      <c r="MBZ82" s="1784"/>
      <c r="MCA82" s="1784"/>
      <c r="MCB82" s="1785"/>
      <c r="MCC82" s="1785"/>
      <c r="MCD82" s="1786"/>
      <c r="MCE82" s="1786"/>
      <c r="MCF82" s="1787"/>
      <c r="MCG82" s="1784"/>
      <c r="MCH82" s="1784"/>
      <c r="MCI82" s="1784"/>
      <c r="MCJ82" s="1785"/>
      <c r="MCK82" s="1785"/>
      <c r="MCL82" s="1786"/>
      <c r="MCM82" s="1786"/>
      <c r="MCN82" s="1787"/>
      <c r="MCO82" s="1784"/>
      <c r="MCP82" s="1784"/>
      <c r="MCQ82" s="1784"/>
      <c r="MCR82" s="1785"/>
      <c r="MCS82" s="1785"/>
      <c r="MCT82" s="1786"/>
      <c r="MCU82" s="1786"/>
      <c r="MCV82" s="1787"/>
      <c r="MCW82" s="1784"/>
      <c r="MCX82" s="1784"/>
      <c r="MCY82" s="1784"/>
      <c r="MCZ82" s="1785"/>
      <c r="MDA82" s="1785"/>
      <c r="MDB82" s="1786"/>
      <c r="MDC82" s="1786"/>
      <c r="MDD82" s="1787"/>
      <c r="MDE82" s="1784"/>
      <c r="MDF82" s="1784"/>
      <c r="MDG82" s="1784"/>
      <c r="MDH82" s="1785"/>
      <c r="MDI82" s="1785"/>
      <c r="MDJ82" s="1786"/>
      <c r="MDK82" s="1786"/>
      <c r="MDL82" s="1787"/>
      <c r="MDM82" s="1784"/>
      <c r="MDN82" s="1784"/>
      <c r="MDO82" s="1784"/>
      <c r="MDP82" s="1785"/>
      <c r="MDQ82" s="1785"/>
      <c r="MDR82" s="1786"/>
      <c r="MDS82" s="1786"/>
      <c r="MDT82" s="1787"/>
      <c r="MDU82" s="1784"/>
      <c r="MDV82" s="1784"/>
      <c r="MDW82" s="1784"/>
      <c r="MDX82" s="1785"/>
      <c r="MDY82" s="1785"/>
      <c r="MDZ82" s="1786"/>
      <c r="MEA82" s="1786"/>
      <c r="MEB82" s="1787"/>
      <c r="MEC82" s="1784"/>
      <c r="MED82" s="1784"/>
      <c r="MEE82" s="1784"/>
      <c r="MEF82" s="1785"/>
      <c r="MEG82" s="1785"/>
      <c r="MEH82" s="1786"/>
      <c r="MEI82" s="1786"/>
      <c r="MEJ82" s="1787"/>
      <c r="MEK82" s="1784"/>
      <c r="MEL82" s="1784"/>
      <c r="MEM82" s="1784"/>
      <c r="MEN82" s="1785"/>
      <c r="MEO82" s="1785"/>
      <c r="MEP82" s="1786"/>
      <c r="MEQ82" s="1786"/>
      <c r="MER82" s="1787"/>
      <c r="MES82" s="1784"/>
      <c r="MET82" s="1784"/>
      <c r="MEU82" s="1784"/>
      <c r="MEV82" s="1785"/>
      <c r="MEW82" s="1785"/>
      <c r="MEX82" s="1786"/>
      <c r="MEY82" s="1786"/>
      <c r="MEZ82" s="1787"/>
      <c r="MFA82" s="1784"/>
      <c r="MFB82" s="1784"/>
      <c r="MFC82" s="1784"/>
      <c r="MFD82" s="1785"/>
      <c r="MFE82" s="1785"/>
      <c r="MFF82" s="1786"/>
      <c r="MFG82" s="1786"/>
      <c r="MFH82" s="1787"/>
      <c r="MFI82" s="1784"/>
      <c r="MFJ82" s="1784"/>
      <c r="MFK82" s="1784"/>
      <c r="MFL82" s="1785"/>
      <c r="MFM82" s="1785"/>
      <c r="MFN82" s="1786"/>
      <c r="MFO82" s="1786"/>
      <c r="MFP82" s="1787"/>
      <c r="MFQ82" s="1784"/>
      <c r="MFR82" s="1784"/>
      <c r="MFS82" s="1784"/>
      <c r="MFT82" s="1785"/>
      <c r="MFU82" s="1785"/>
      <c r="MFV82" s="1786"/>
      <c r="MFW82" s="1786"/>
      <c r="MFX82" s="1787"/>
      <c r="MFY82" s="1784"/>
      <c r="MFZ82" s="1784"/>
      <c r="MGA82" s="1784"/>
      <c r="MGB82" s="1785"/>
      <c r="MGC82" s="1785"/>
      <c r="MGD82" s="1786"/>
      <c r="MGE82" s="1786"/>
      <c r="MGF82" s="1787"/>
      <c r="MGG82" s="1784"/>
      <c r="MGH82" s="1784"/>
      <c r="MGI82" s="1784"/>
      <c r="MGJ82" s="1785"/>
      <c r="MGK82" s="1785"/>
      <c r="MGL82" s="1786"/>
      <c r="MGM82" s="1786"/>
      <c r="MGN82" s="1787"/>
      <c r="MGO82" s="1784"/>
      <c r="MGP82" s="1784"/>
      <c r="MGQ82" s="1784"/>
      <c r="MGR82" s="1785"/>
      <c r="MGS82" s="1785"/>
      <c r="MGT82" s="1786"/>
      <c r="MGU82" s="1786"/>
      <c r="MGV82" s="1787"/>
      <c r="MGW82" s="1784"/>
      <c r="MGX82" s="1784"/>
      <c r="MGY82" s="1784"/>
      <c r="MGZ82" s="1785"/>
      <c r="MHA82" s="1785"/>
      <c r="MHB82" s="1786"/>
      <c r="MHC82" s="1786"/>
      <c r="MHD82" s="1787"/>
      <c r="MHE82" s="1784"/>
      <c r="MHF82" s="1784"/>
      <c r="MHG82" s="1784"/>
      <c r="MHH82" s="1785"/>
      <c r="MHI82" s="1785"/>
      <c r="MHJ82" s="1786"/>
      <c r="MHK82" s="1786"/>
      <c r="MHL82" s="1787"/>
      <c r="MHM82" s="1784"/>
      <c r="MHN82" s="1784"/>
      <c r="MHO82" s="1784"/>
      <c r="MHP82" s="1785"/>
      <c r="MHQ82" s="1785"/>
      <c r="MHR82" s="1786"/>
      <c r="MHS82" s="1786"/>
      <c r="MHT82" s="1787"/>
      <c r="MHU82" s="1784"/>
      <c r="MHV82" s="1784"/>
      <c r="MHW82" s="1784"/>
      <c r="MHX82" s="1785"/>
      <c r="MHY82" s="1785"/>
      <c r="MHZ82" s="1786"/>
      <c r="MIA82" s="1786"/>
      <c r="MIB82" s="1787"/>
      <c r="MIC82" s="1784"/>
      <c r="MID82" s="1784"/>
      <c r="MIE82" s="1784"/>
      <c r="MIF82" s="1785"/>
      <c r="MIG82" s="1785"/>
      <c r="MIH82" s="1786"/>
      <c r="MII82" s="1786"/>
      <c r="MIJ82" s="1787"/>
      <c r="MIK82" s="1784"/>
      <c r="MIL82" s="1784"/>
      <c r="MIM82" s="1784"/>
      <c r="MIN82" s="1785"/>
      <c r="MIO82" s="1785"/>
      <c r="MIP82" s="1786"/>
      <c r="MIQ82" s="1786"/>
      <c r="MIR82" s="1787"/>
      <c r="MIS82" s="1784"/>
      <c r="MIT82" s="1784"/>
      <c r="MIU82" s="1784"/>
      <c r="MIV82" s="1785"/>
      <c r="MIW82" s="1785"/>
      <c r="MIX82" s="1786"/>
      <c r="MIY82" s="1786"/>
      <c r="MIZ82" s="1787"/>
      <c r="MJA82" s="1784"/>
      <c r="MJB82" s="1784"/>
      <c r="MJC82" s="1784"/>
      <c r="MJD82" s="1785"/>
      <c r="MJE82" s="1785"/>
      <c r="MJF82" s="1786"/>
      <c r="MJG82" s="1786"/>
      <c r="MJH82" s="1787"/>
      <c r="MJI82" s="1784"/>
      <c r="MJJ82" s="1784"/>
      <c r="MJK82" s="1784"/>
      <c r="MJL82" s="1785"/>
      <c r="MJM82" s="1785"/>
      <c r="MJN82" s="1786"/>
      <c r="MJO82" s="1786"/>
      <c r="MJP82" s="1787"/>
      <c r="MJQ82" s="1784"/>
      <c r="MJR82" s="1784"/>
      <c r="MJS82" s="1784"/>
      <c r="MJT82" s="1785"/>
      <c r="MJU82" s="1785"/>
      <c r="MJV82" s="1786"/>
      <c r="MJW82" s="1786"/>
      <c r="MJX82" s="1787"/>
      <c r="MJY82" s="1784"/>
      <c r="MJZ82" s="1784"/>
      <c r="MKA82" s="1784"/>
      <c r="MKB82" s="1785"/>
      <c r="MKC82" s="1785"/>
      <c r="MKD82" s="1786"/>
      <c r="MKE82" s="1786"/>
      <c r="MKF82" s="1787"/>
      <c r="MKG82" s="1784"/>
      <c r="MKH82" s="1784"/>
      <c r="MKI82" s="1784"/>
      <c r="MKJ82" s="1785"/>
      <c r="MKK82" s="1785"/>
      <c r="MKL82" s="1786"/>
      <c r="MKM82" s="1786"/>
      <c r="MKN82" s="1787"/>
      <c r="MKO82" s="1784"/>
      <c r="MKP82" s="1784"/>
      <c r="MKQ82" s="1784"/>
      <c r="MKR82" s="1785"/>
      <c r="MKS82" s="1785"/>
      <c r="MKT82" s="1786"/>
      <c r="MKU82" s="1786"/>
      <c r="MKV82" s="1787"/>
      <c r="MKW82" s="1784"/>
      <c r="MKX82" s="1784"/>
      <c r="MKY82" s="1784"/>
      <c r="MKZ82" s="1785"/>
      <c r="MLA82" s="1785"/>
      <c r="MLB82" s="1786"/>
      <c r="MLC82" s="1786"/>
      <c r="MLD82" s="1787"/>
      <c r="MLE82" s="1784"/>
      <c r="MLF82" s="1784"/>
      <c r="MLG82" s="1784"/>
      <c r="MLH82" s="1785"/>
      <c r="MLI82" s="1785"/>
      <c r="MLJ82" s="1786"/>
      <c r="MLK82" s="1786"/>
      <c r="MLL82" s="1787"/>
      <c r="MLM82" s="1784"/>
      <c r="MLN82" s="1784"/>
      <c r="MLO82" s="1784"/>
      <c r="MLP82" s="1785"/>
      <c r="MLQ82" s="1785"/>
      <c r="MLR82" s="1786"/>
      <c r="MLS82" s="1786"/>
      <c r="MLT82" s="1787"/>
      <c r="MLU82" s="1784"/>
      <c r="MLV82" s="1784"/>
      <c r="MLW82" s="1784"/>
      <c r="MLX82" s="1785"/>
      <c r="MLY82" s="1785"/>
      <c r="MLZ82" s="1786"/>
      <c r="MMA82" s="1786"/>
      <c r="MMB82" s="1787"/>
      <c r="MMC82" s="1784"/>
      <c r="MMD82" s="1784"/>
      <c r="MME82" s="1784"/>
      <c r="MMF82" s="1785"/>
      <c r="MMG82" s="1785"/>
      <c r="MMH82" s="1786"/>
      <c r="MMI82" s="1786"/>
      <c r="MMJ82" s="1787"/>
      <c r="MMK82" s="1784"/>
      <c r="MML82" s="1784"/>
      <c r="MMM82" s="1784"/>
      <c r="MMN82" s="1785"/>
      <c r="MMO82" s="1785"/>
      <c r="MMP82" s="1786"/>
      <c r="MMQ82" s="1786"/>
      <c r="MMR82" s="1787"/>
      <c r="MMS82" s="1784"/>
      <c r="MMT82" s="1784"/>
      <c r="MMU82" s="1784"/>
      <c r="MMV82" s="1785"/>
      <c r="MMW82" s="1785"/>
      <c r="MMX82" s="1786"/>
      <c r="MMY82" s="1786"/>
      <c r="MMZ82" s="1787"/>
      <c r="MNA82" s="1784"/>
      <c r="MNB82" s="1784"/>
      <c r="MNC82" s="1784"/>
      <c r="MND82" s="1785"/>
      <c r="MNE82" s="1785"/>
      <c r="MNF82" s="1786"/>
      <c r="MNG82" s="1786"/>
      <c r="MNH82" s="1787"/>
      <c r="MNI82" s="1784"/>
      <c r="MNJ82" s="1784"/>
      <c r="MNK82" s="1784"/>
      <c r="MNL82" s="1785"/>
      <c r="MNM82" s="1785"/>
      <c r="MNN82" s="1786"/>
      <c r="MNO82" s="1786"/>
      <c r="MNP82" s="1787"/>
      <c r="MNQ82" s="1784"/>
      <c r="MNR82" s="1784"/>
      <c r="MNS82" s="1784"/>
      <c r="MNT82" s="1785"/>
      <c r="MNU82" s="1785"/>
      <c r="MNV82" s="1786"/>
      <c r="MNW82" s="1786"/>
      <c r="MNX82" s="1787"/>
      <c r="MNY82" s="1784"/>
      <c r="MNZ82" s="1784"/>
      <c r="MOA82" s="1784"/>
      <c r="MOB82" s="1785"/>
      <c r="MOC82" s="1785"/>
      <c r="MOD82" s="1786"/>
      <c r="MOE82" s="1786"/>
      <c r="MOF82" s="1787"/>
      <c r="MOG82" s="1784"/>
      <c r="MOH82" s="1784"/>
      <c r="MOI82" s="1784"/>
      <c r="MOJ82" s="1785"/>
      <c r="MOK82" s="1785"/>
      <c r="MOL82" s="1786"/>
      <c r="MOM82" s="1786"/>
      <c r="MON82" s="1787"/>
      <c r="MOO82" s="1784"/>
      <c r="MOP82" s="1784"/>
      <c r="MOQ82" s="1784"/>
      <c r="MOR82" s="1785"/>
      <c r="MOS82" s="1785"/>
      <c r="MOT82" s="1786"/>
      <c r="MOU82" s="1786"/>
      <c r="MOV82" s="1787"/>
      <c r="MOW82" s="1784"/>
      <c r="MOX82" s="1784"/>
      <c r="MOY82" s="1784"/>
      <c r="MOZ82" s="1785"/>
      <c r="MPA82" s="1785"/>
      <c r="MPB82" s="1786"/>
      <c r="MPC82" s="1786"/>
      <c r="MPD82" s="1787"/>
      <c r="MPE82" s="1784"/>
      <c r="MPF82" s="1784"/>
      <c r="MPG82" s="1784"/>
      <c r="MPH82" s="1785"/>
      <c r="MPI82" s="1785"/>
      <c r="MPJ82" s="1786"/>
      <c r="MPK82" s="1786"/>
      <c r="MPL82" s="1787"/>
      <c r="MPM82" s="1784"/>
      <c r="MPN82" s="1784"/>
      <c r="MPO82" s="1784"/>
      <c r="MPP82" s="1785"/>
      <c r="MPQ82" s="1785"/>
      <c r="MPR82" s="1786"/>
      <c r="MPS82" s="1786"/>
      <c r="MPT82" s="1787"/>
      <c r="MPU82" s="1784"/>
      <c r="MPV82" s="1784"/>
      <c r="MPW82" s="1784"/>
      <c r="MPX82" s="1785"/>
      <c r="MPY82" s="1785"/>
      <c r="MPZ82" s="1786"/>
      <c r="MQA82" s="1786"/>
      <c r="MQB82" s="1787"/>
      <c r="MQC82" s="1784"/>
      <c r="MQD82" s="1784"/>
      <c r="MQE82" s="1784"/>
      <c r="MQF82" s="1785"/>
      <c r="MQG82" s="1785"/>
      <c r="MQH82" s="1786"/>
      <c r="MQI82" s="1786"/>
      <c r="MQJ82" s="1787"/>
      <c r="MQK82" s="1784"/>
      <c r="MQL82" s="1784"/>
      <c r="MQM82" s="1784"/>
      <c r="MQN82" s="1785"/>
      <c r="MQO82" s="1785"/>
      <c r="MQP82" s="1786"/>
      <c r="MQQ82" s="1786"/>
      <c r="MQR82" s="1787"/>
      <c r="MQS82" s="1784"/>
      <c r="MQT82" s="1784"/>
      <c r="MQU82" s="1784"/>
      <c r="MQV82" s="1785"/>
      <c r="MQW82" s="1785"/>
      <c r="MQX82" s="1786"/>
      <c r="MQY82" s="1786"/>
      <c r="MQZ82" s="1787"/>
      <c r="MRA82" s="1784"/>
      <c r="MRB82" s="1784"/>
      <c r="MRC82" s="1784"/>
      <c r="MRD82" s="1785"/>
      <c r="MRE82" s="1785"/>
      <c r="MRF82" s="1786"/>
      <c r="MRG82" s="1786"/>
      <c r="MRH82" s="1787"/>
      <c r="MRI82" s="1784"/>
      <c r="MRJ82" s="1784"/>
      <c r="MRK82" s="1784"/>
      <c r="MRL82" s="1785"/>
      <c r="MRM82" s="1785"/>
      <c r="MRN82" s="1786"/>
      <c r="MRO82" s="1786"/>
      <c r="MRP82" s="1787"/>
      <c r="MRQ82" s="1784"/>
      <c r="MRR82" s="1784"/>
      <c r="MRS82" s="1784"/>
      <c r="MRT82" s="1785"/>
      <c r="MRU82" s="1785"/>
      <c r="MRV82" s="1786"/>
      <c r="MRW82" s="1786"/>
      <c r="MRX82" s="1787"/>
      <c r="MRY82" s="1784"/>
      <c r="MRZ82" s="1784"/>
      <c r="MSA82" s="1784"/>
      <c r="MSB82" s="1785"/>
      <c r="MSC82" s="1785"/>
      <c r="MSD82" s="1786"/>
      <c r="MSE82" s="1786"/>
      <c r="MSF82" s="1787"/>
      <c r="MSG82" s="1784"/>
      <c r="MSH82" s="1784"/>
      <c r="MSI82" s="1784"/>
      <c r="MSJ82" s="1785"/>
      <c r="MSK82" s="1785"/>
      <c r="MSL82" s="1786"/>
      <c r="MSM82" s="1786"/>
      <c r="MSN82" s="1787"/>
      <c r="MSO82" s="1784"/>
      <c r="MSP82" s="1784"/>
      <c r="MSQ82" s="1784"/>
      <c r="MSR82" s="1785"/>
      <c r="MSS82" s="1785"/>
      <c r="MST82" s="1786"/>
      <c r="MSU82" s="1786"/>
      <c r="MSV82" s="1787"/>
      <c r="MSW82" s="1784"/>
      <c r="MSX82" s="1784"/>
      <c r="MSY82" s="1784"/>
      <c r="MSZ82" s="1785"/>
      <c r="MTA82" s="1785"/>
      <c r="MTB82" s="1786"/>
      <c r="MTC82" s="1786"/>
      <c r="MTD82" s="1787"/>
      <c r="MTE82" s="1784"/>
      <c r="MTF82" s="1784"/>
      <c r="MTG82" s="1784"/>
      <c r="MTH82" s="1785"/>
      <c r="MTI82" s="1785"/>
      <c r="MTJ82" s="1786"/>
      <c r="MTK82" s="1786"/>
      <c r="MTL82" s="1787"/>
      <c r="MTM82" s="1784"/>
      <c r="MTN82" s="1784"/>
      <c r="MTO82" s="1784"/>
      <c r="MTP82" s="1785"/>
      <c r="MTQ82" s="1785"/>
      <c r="MTR82" s="1786"/>
      <c r="MTS82" s="1786"/>
      <c r="MTT82" s="1787"/>
      <c r="MTU82" s="1784"/>
      <c r="MTV82" s="1784"/>
      <c r="MTW82" s="1784"/>
      <c r="MTX82" s="1785"/>
      <c r="MTY82" s="1785"/>
      <c r="MTZ82" s="1786"/>
      <c r="MUA82" s="1786"/>
      <c r="MUB82" s="1787"/>
      <c r="MUC82" s="1784"/>
      <c r="MUD82" s="1784"/>
      <c r="MUE82" s="1784"/>
      <c r="MUF82" s="1785"/>
      <c r="MUG82" s="1785"/>
      <c r="MUH82" s="1786"/>
      <c r="MUI82" s="1786"/>
      <c r="MUJ82" s="1787"/>
      <c r="MUK82" s="1784"/>
      <c r="MUL82" s="1784"/>
      <c r="MUM82" s="1784"/>
      <c r="MUN82" s="1785"/>
      <c r="MUO82" s="1785"/>
      <c r="MUP82" s="1786"/>
      <c r="MUQ82" s="1786"/>
      <c r="MUR82" s="1787"/>
      <c r="MUS82" s="1784"/>
      <c r="MUT82" s="1784"/>
      <c r="MUU82" s="1784"/>
      <c r="MUV82" s="1785"/>
      <c r="MUW82" s="1785"/>
      <c r="MUX82" s="1786"/>
      <c r="MUY82" s="1786"/>
      <c r="MUZ82" s="1787"/>
      <c r="MVA82" s="1784"/>
      <c r="MVB82" s="1784"/>
      <c r="MVC82" s="1784"/>
      <c r="MVD82" s="1785"/>
      <c r="MVE82" s="1785"/>
      <c r="MVF82" s="1786"/>
      <c r="MVG82" s="1786"/>
      <c r="MVH82" s="1787"/>
      <c r="MVI82" s="1784"/>
      <c r="MVJ82" s="1784"/>
      <c r="MVK82" s="1784"/>
      <c r="MVL82" s="1785"/>
      <c r="MVM82" s="1785"/>
      <c r="MVN82" s="1786"/>
      <c r="MVO82" s="1786"/>
      <c r="MVP82" s="1787"/>
      <c r="MVQ82" s="1784"/>
      <c r="MVR82" s="1784"/>
      <c r="MVS82" s="1784"/>
      <c r="MVT82" s="1785"/>
      <c r="MVU82" s="1785"/>
      <c r="MVV82" s="1786"/>
      <c r="MVW82" s="1786"/>
      <c r="MVX82" s="1787"/>
      <c r="MVY82" s="1784"/>
      <c r="MVZ82" s="1784"/>
      <c r="MWA82" s="1784"/>
      <c r="MWB82" s="1785"/>
      <c r="MWC82" s="1785"/>
      <c r="MWD82" s="1786"/>
      <c r="MWE82" s="1786"/>
      <c r="MWF82" s="1787"/>
      <c r="MWG82" s="1784"/>
      <c r="MWH82" s="1784"/>
      <c r="MWI82" s="1784"/>
      <c r="MWJ82" s="1785"/>
      <c r="MWK82" s="1785"/>
      <c r="MWL82" s="1786"/>
      <c r="MWM82" s="1786"/>
      <c r="MWN82" s="1787"/>
      <c r="MWO82" s="1784"/>
      <c r="MWP82" s="1784"/>
      <c r="MWQ82" s="1784"/>
      <c r="MWR82" s="1785"/>
      <c r="MWS82" s="1785"/>
      <c r="MWT82" s="1786"/>
      <c r="MWU82" s="1786"/>
      <c r="MWV82" s="1787"/>
      <c r="MWW82" s="1784"/>
      <c r="MWX82" s="1784"/>
      <c r="MWY82" s="1784"/>
      <c r="MWZ82" s="1785"/>
      <c r="MXA82" s="1785"/>
      <c r="MXB82" s="1786"/>
      <c r="MXC82" s="1786"/>
      <c r="MXD82" s="1787"/>
      <c r="MXE82" s="1784"/>
      <c r="MXF82" s="1784"/>
      <c r="MXG82" s="1784"/>
      <c r="MXH82" s="1785"/>
      <c r="MXI82" s="1785"/>
      <c r="MXJ82" s="1786"/>
      <c r="MXK82" s="1786"/>
      <c r="MXL82" s="1787"/>
      <c r="MXM82" s="1784"/>
      <c r="MXN82" s="1784"/>
      <c r="MXO82" s="1784"/>
      <c r="MXP82" s="1785"/>
      <c r="MXQ82" s="1785"/>
      <c r="MXR82" s="1786"/>
      <c r="MXS82" s="1786"/>
      <c r="MXT82" s="1787"/>
      <c r="MXU82" s="1784"/>
      <c r="MXV82" s="1784"/>
      <c r="MXW82" s="1784"/>
      <c r="MXX82" s="1785"/>
      <c r="MXY82" s="1785"/>
      <c r="MXZ82" s="1786"/>
      <c r="MYA82" s="1786"/>
      <c r="MYB82" s="1787"/>
      <c r="MYC82" s="1784"/>
      <c r="MYD82" s="1784"/>
      <c r="MYE82" s="1784"/>
      <c r="MYF82" s="1785"/>
      <c r="MYG82" s="1785"/>
      <c r="MYH82" s="1786"/>
      <c r="MYI82" s="1786"/>
      <c r="MYJ82" s="1787"/>
      <c r="MYK82" s="1784"/>
      <c r="MYL82" s="1784"/>
      <c r="MYM82" s="1784"/>
      <c r="MYN82" s="1785"/>
      <c r="MYO82" s="1785"/>
      <c r="MYP82" s="1786"/>
      <c r="MYQ82" s="1786"/>
      <c r="MYR82" s="1787"/>
      <c r="MYS82" s="1784"/>
      <c r="MYT82" s="1784"/>
      <c r="MYU82" s="1784"/>
      <c r="MYV82" s="1785"/>
      <c r="MYW82" s="1785"/>
      <c r="MYX82" s="1786"/>
      <c r="MYY82" s="1786"/>
      <c r="MYZ82" s="1787"/>
      <c r="MZA82" s="1784"/>
      <c r="MZB82" s="1784"/>
      <c r="MZC82" s="1784"/>
      <c r="MZD82" s="1785"/>
      <c r="MZE82" s="1785"/>
      <c r="MZF82" s="1786"/>
      <c r="MZG82" s="1786"/>
      <c r="MZH82" s="1787"/>
      <c r="MZI82" s="1784"/>
      <c r="MZJ82" s="1784"/>
      <c r="MZK82" s="1784"/>
      <c r="MZL82" s="1785"/>
      <c r="MZM82" s="1785"/>
      <c r="MZN82" s="1786"/>
      <c r="MZO82" s="1786"/>
      <c r="MZP82" s="1787"/>
      <c r="MZQ82" s="1784"/>
      <c r="MZR82" s="1784"/>
      <c r="MZS82" s="1784"/>
      <c r="MZT82" s="1785"/>
      <c r="MZU82" s="1785"/>
      <c r="MZV82" s="1786"/>
      <c r="MZW82" s="1786"/>
      <c r="MZX82" s="1787"/>
      <c r="MZY82" s="1784"/>
      <c r="MZZ82" s="1784"/>
      <c r="NAA82" s="1784"/>
      <c r="NAB82" s="1785"/>
      <c r="NAC82" s="1785"/>
      <c r="NAD82" s="1786"/>
      <c r="NAE82" s="1786"/>
      <c r="NAF82" s="1787"/>
      <c r="NAG82" s="1784"/>
      <c r="NAH82" s="1784"/>
      <c r="NAI82" s="1784"/>
      <c r="NAJ82" s="1785"/>
      <c r="NAK82" s="1785"/>
      <c r="NAL82" s="1786"/>
      <c r="NAM82" s="1786"/>
      <c r="NAN82" s="1787"/>
      <c r="NAO82" s="1784"/>
      <c r="NAP82" s="1784"/>
      <c r="NAQ82" s="1784"/>
      <c r="NAR82" s="1785"/>
      <c r="NAS82" s="1785"/>
      <c r="NAT82" s="1786"/>
      <c r="NAU82" s="1786"/>
      <c r="NAV82" s="1787"/>
      <c r="NAW82" s="1784"/>
      <c r="NAX82" s="1784"/>
      <c r="NAY82" s="1784"/>
      <c r="NAZ82" s="1785"/>
      <c r="NBA82" s="1785"/>
      <c r="NBB82" s="1786"/>
      <c r="NBC82" s="1786"/>
      <c r="NBD82" s="1787"/>
      <c r="NBE82" s="1784"/>
      <c r="NBF82" s="1784"/>
      <c r="NBG82" s="1784"/>
      <c r="NBH82" s="1785"/>
      <c r="NBI82" s="1785"/>
      <c r="NBJ82" s="1786"/>
      <c r="NBK82" s="1786"/>
      <c r="NBL82" s="1787"/>
      <c r="NBM82" s="1784"/>
      <c r="NBN82" s="1784"/>
      <c r="NBO82" s="1784"/>
      <c r="NBP82" s="1785"/>
      <c r="NBQ82" s="1785"/>
      <c r="NBR82" s="1786"/>
      <c r="NBS82" s="1786"/>
      <c r="NBT82" s="1787"/>
      <c r="NBU82" s="1784"/>
      <c r="NBV82" s="1784"/>
      <c r="NBW82" s="1784"/>
      <c r="NBX82" s="1785"/>
      <c r="NBY82" s="1785"/>
      <c r="NBZ82" s="1786"/>
      <c r="NCA82" s="1786"/>
      <c r="NCB82" s="1787"/>
      <c r="NCC82" s="1784"/>
      <c r="NCD82" s="1784"/>
      <c r="NCE82" s="1784"/>
      <c r="NCF82" s="1785"/>
      <c r="NCG82" s="1785"/>
      <c r="NCH82" s="1786"/>
      <c r="NCI82" s="1786"/>
      <c r="NCJ82" s="1787"/>
      <c r="NCK82" s="1784"/>
      <c r="NCL82" s="1784"/>
      <c r="NCM82" s="1784"/>
      <c r="NCN82" s="1785"/>
      <c r="NCO82" s="1785"/>
      <c r="NCP82" s="1786"/>
      <c r="NCQ82" s="1786"/>
      <c r="NCR82" s="1787"/>
      <c r="NCS82" s="1784"/>
      <c r="NCT82" s="1784"/>
      <c r="NCU82" s="1784"/>
      <c r="NCV82" s="1785"/>
      <c r="NCW82" s="1785"/>
      <c r="NCX82" s="1786"/>
      <c r="NCY82" s="1786"/>
      <c r="NCZ82" s="1787"/>
      <c r="NDA82" s="1784"/>
      <c r="NDB82" s="1784"/>
      <c r="NDC82" s="1784"/>
      <c r="NDD82" s="1785"/>
      <c r="NDE82" s="1785"/>
      <c r="NDF82" s="1786"/>
      <c r="NDG82" s="1786"/>
      <c r="NDH82" s="1787"/>
      <c r="NDI82" s="1784"/>
      <c r="NDJ82" s="1784"/>
      <c r="NDK82" s="1784"/>
      <c r="NDL82" s="1785"/>
      <c r="NDM82" s="1785"/>
      <c r="NDN82" s="1786"/>
      <c r="NDO82" s="1786"/>
      <c r="NDP82" s="1787"/>
      <c r="NDQ82" s="1784"/>
      <c r="NDR82" s="1784"/>
      <c r="NDS82" s="1784"/>
      <c r="NDT82" s="1785"/>
      <c r="NDU82" s="1785"/>
      <c r="NDV82" s="1786"/>
      <c r="NDW82" s="1786"/>
      <c r="NDX82" s="1787"/>
      <c r="NDY82" s="1784"/>
      <c r="NDZ82" s="1784"/>
      <c r="NEA82" s="1784"/>
      <c r="NEB82" s="1785"/>
      <c r="NEC82" s="1785"/>
      <c r="NED82" s="1786"/>
      <c r="NEE82" s="1786"/>
      <c r="NEF82" s="1787"/>
      <c r="NEG82" s="1784"/>
      <c r="NEH82" s="1784"/>
      <c r="NEI82" s="1784"/>
      <c r="NEJ82" s="1785"/>
      <c r="NEK82" s="1785"/>
      <c r="NEL82" s="1786"/>
      <c r="NEM82" s="1786"/>
      <c r="NEN82" s="1787"/>
      <c r="NEO82" s="1784"/>
      <c r="NEP82" s="1784"/>
      <c r="NEQ82" s="1784"/>
      <c r="NER82" s="1785"/>
      <c r="NES82" s="1785"/>
      <c r="NET82" s="1786"/>
      <c r="NEU82" s="1786"/>
      <c r="NEV82" s="1787"/>
      <c r="NEW82" s="1784"/>
      <c r="NEX82" s="1784"/>
      <c r="NEY82" s="1784"/>
      <c r="NEZ82" s="1785"/>
      <c r="NFA82" s="1785"/>
      <c r="NFB82" s="1786"/>
      <c r="NFC82" s="1786"/>
      <c r="NFD82" s="1787"/>
      <c r="NFE82" s="1784"/>
      <c r="NFF82" s="1784"/>
      <c r="NFG82" s="1784"/>
      <c r="NFH82" s="1785"/>
      <c r="NFI82" s="1785"/>
      <c r="NFJ82" s="1786"/>
      <c r="NFK82" s="1786"/>
      <c r="NFL82" s="1787"/>
      <c r="NFM82" s="1784"/>
      <c r="NFN82" s="1784"/>
      <c r="NFO82" s="1784"/>
      <c r="NFP82" s="1785"/>
      <c r="NFQ82" s="1785"/>
      <c r="NFR82" s="1786"/>
      <c r="NFS82" s="1786"/>
      <c r="NFT82" s="1787"/>
      <c r="NFU82" s="1784"/>
      <c r="NFV82" s="1784"/>
      <c r="NFW82" s="1784"/>
      <c r="NFX82" s="1785"/>
      <c r="NFY82" s="1785"/>
      <c r="NFZ82" s="1786"/>
      <c r="NGA82" s="1786"/>
      <c r="NGB82" s="1787"/>
      <c r="NGC82" s="1784"/>
      <c r="NGD82" s="1784"/>
      <c r="NGE82" s="1784"/>
      <c r="NGF82" s="1785"/>
      <c r="NGG82" s="1785"/>
      <c r="NGH82" s="1786"/>
      <c r="NGI82" s="1786"/>
      <c r="NGJ82" s="1787"/>
      <c r="NGK82" s="1784"/>
      <c r="NGL82" s="1784"/>
      <c r="NGM82" s="1784"/>
      <c r="NGN82" s="1785"/>
      <c r="NGO82" s="1785"/>
      <c r="NGP82" s="1786"/>
      <c r="NGQ82" s="1786"/>
      <c r="NGR82" s="1787"/>
      <c r="NGS82" s="1784"/>
      <c r="NGT82" s="1784"/>
      <c r="NGU82" s="1784"/>
      <c r="NGV82" s="1785"/>
      <c r="NGW82" s="1785"/>
      <c r="NGX82" s="1786"/>
      <c r="NGY82" s="1786"/>
      <c r="NGZ82" s="1787"/>
      <c r="NHA82" s="1784"/>
      <c r="NHB82" s="1784"/>
      <c r="NHC82" s="1784"/>
      <c r="NHD82" s="1785"/>
      <c r="NHE82" s="1785"/>
      <c r="NHF82" s="1786"/>
      <c r="NHG82" s="1786"/>
      <c r="NHH82" s="1787"/>
      <c r="NHI82" s="1784"/>
      <c r="NHJ82" s="1784"/>
      <c r="NHK82" s="1784"/>
      <c r="NHL82" s="1785"/>
      <c r="NHM82" s="1785"/>
      <c r="NHN82" s="1786"/>
      <c r="NHO82" s="1786"/>
      <c r="NHP82" s="1787"/>
      <c r="NHQ82" s="1784"/>
      <c r="NHR82" s="1784"/>
      <c r="NHS82" s="1784"/>
      <c r="NHT82" s="1785"/>
      <c r="NHU82" s="1785"/>
      <c r="NHV82" s="1786"/>
      <c r="NHW82" s="1786"/>
      <c r="NHX82" s="1787"/>
      <c r="NHY82" s="1784"/>
      <c r="NHZ82" s="1784"/>
      <c r="NIA82" s="1784"/>
      <c r="NIB82" s="1785"/>
      <c r="NIC82" s="1785"/>
      <c r="NID82" s="1786"/>
      <c r="NIE82" s="1786"/>
      <c r="NIF82" s="1787"/>
      <c r="NIG82" s="1784"/>
      <c r="NIH82" s="1784"/>
      <c r="NII82" s="1784"/>
      <c r="NIJ82" s="1785"/>
      <c r="NIK82" s="1785"/>
      <c r="NIL82" s="1786"/>
      <c r="NIM82" s="1786"/>
      <c r="NIN82" s="1787"/>
      <c r="NIO82" s="1784"/>
      <c r="NIP82" s="1784"/>
      <c r="NIQ82" s="1784"/>
      <c r="NIR82" s="1785"/>
      <c r="NIS82" s="1785"/>
      <c r="NIT82" s="1786"/>
      <c r="NIU82" s="1786"/>
      <c r="NIV82" s="1787"/>
      <c r="NIW82" s="1784"/>
      <c r="NIX82" s="1784"/>
      <c r="NIY82" s="1784"/>
      <c r="NIZ82" s="1785"/>
      <c r="NJA82" s="1785"/>
      <c r="NJB82" s="1786"/>
      <c r="NJC82" s="1786"/>
      <c r="NJD82" s="1787"/>
      <c r="NJE82" s="1784"/>
      <c r="NJF82" s="1784"/>
      <c r="NJG82" s="1784"/>
      <c r="NJH82" s="1785"/>
      <c r="NJI82" s="1785"/>
      <c r="NJJ82" s="1786"/>
      <c r="NJK82" s="1786"/>
      <c r="NJL82" s="1787"/>
      <c r="NJM82" s="1784"/>
      <c r="NJN82" s="1784"/>
      <c r="NJO82" s="1784"/>
      <c r="NJP82" s="1785"/>
      <c r="NJQ82" s="1785"/>
      <c r="NJR82" s="1786"/>
      <c r="NJS82" s="1786"/>
      <c r="NJT82" s="1787"/>
      <c r="NJU82" s="1784"/>
      <c r="NJV82" s="1784"/>
      <c r="NJW82" s="1784"/>
      <c r="NJX82" s="1785"/>
      <c r="NJY82" s="1785"/>
      <c r="NJZ82" s="1786"/>
      <c r="NKA82" s="1786"/>
      <c r="NKB82" s="1787"/>
      <c r="NKC82" s="1784"/>
      <c r="NKD82" s="1784"/>
      <c r="NKE82" s="1784"/>
      <c r="NKF82" s="1785"/>
      <c r="NKG82" s="1785"/>
      <c r="NKH82" s="1786"/>
      <c r="NKI82" s="1786"/>
      <c r="NKJ82" s="1787"/>
      <c r="NKK82" s="1784"/>
      <c r="NKL82" s="1784"/>
      <c r="NKM82" s="1784"/>
      <c r="NKN82" s="1785"/>
      <c r="NKO82" s="1785"/>
      <c r="NKP82" s="1786"/>
      <c r="NKQ82" s="1786"/>
      <c r="NKR82" s="1787"/>
      <c r="NKS82" s="1784"/>
      <c r="NKT82" s="1784"/>
      <c r="NKU82" s="1784"/>
      <c r="NKV82" s="1785"/>
      <c r="NKW82" s="1785"/>
      <c r="NKX82" s="1786"/>
      <c r="NKY82" s="1786"/>
      <c r="NKZ82" s="1787"/>
      <c r="NLA82" s="1784"/>
      <c r="NLB82" s="1784"/>
      <c r="NLC82" s="1784"/>
      <c r="NLD82" s="1785"/>
      <c r="NLE82" s="1785"/>
      <c r="NLF82" s="1786"/>
      <c r="NLG82" s="1786"/>
      <c r="NLH82" s="1787"/>
      <c r="NLI82" s="1784"/>
      <c r="NLJ82" s="1784"/>
      <c r="NLK82" s="1784"/>
      <c r="NLL82" s="1785"/>
      <c r="NLM82" s="1785"/>
      <c r="NLN82" s="1786"/>
      <c r="NLO82" s="1786"/>
      <c r="NLP82" s="1787"/>
      <c r="NLQ82" s="1784"/>
      <c r="NLR82" s="1784"/>
      <c r="NLS82" s="1784"/>
      <c r="NLT82" s="1785"/>
      <c r="NLU82" s="1785"/>
      <c r="NLV82" s="1786"/>
      <c r="NLW82" s="1786"/>
      <c r="NLX82" s="1787"/>
      <c r="NLY82" s="1784"/>
      <c r="NLZ82" s="1784"/>
      <c r="NMA82" s="1784"/>
      <c r="NMB82" s="1785"/>
      <c r="NMC82" s="1785"/>
      <c r="NMD82" s="1786"/>
      <c r="NME82" s="1786"/>
      <c r="NMF82" s="1787"/>
      <c r="NMG82" s="1784"/>
      <c r="NMH82" s="1784"/>
      <c r="NMI82" s="1784"/>
      <c r="NMJ82" s="1785"/>
      <c r="NMK82" s="1785"/>
      <c r="NML82" s="1786"/>
      <c r="NMM82" s="1786"/>
      <c r="NMN82" s="1787"/>
      <c r="NMO82" s="1784"/>
      <c r="NMP82" s="1784"/>
      <c r="NMQ82" s="1784"/>
      <c r="NMR82" s="1785"/>
      <c r="NMS82" s="1785"/>
      <c r="NMT82" s="1786"/>
      <c r="NMU82" s="1786"/>
      <c r="NMV82" s="1787"/>
      <c r="NMW82" s="1784"/>
      <c r="NMX82" s="1784"/>
      <c r="NMY82" s="1784"/>
      <c r="NMZ82" s="1785"/>
      <c r="NNA82" s="1785"/>
      <c r="NNB82" s="1786"/>
      <c r="NNC82" s="1786"/>
      <c r="NND82" s="1787"/>
      <c r="NNE82" s="1784"/>
      <c r="NNF82" s="1784"/>
      <c r="NNG82" s="1784"/>
      <c r="NNH82" s="1785"/>
      <c r="NNI82" s="1785"/>
      <c r="NNJ82" s="1786"/>
      <c r="NNK82" s="1786"/>
      <c r="NNL82" s="1787"/>
      <c r="NNM82" s="1784"/>
      <c r="NNN82" s="1784"/>
      <c r="NNO82" s="1784"/>
      <c r="NNP82" s="1785"/>
      <c r="NNQ82" s="1785"/>
      <c r="NNR82" s="1786"/>
      <c r="NNS82" s="1786"/>
      <c r="NNT82" s="1787"/>
      <c r="NNU82" s="1784"/>
      <c r="NNV82" s="1784"/>
      <c r="NNW82" s="1784"/>
      <c r="NNX82" s="1785"/>
      <c r="NNY82" s="1785"/>
      <c r="NNZ82" s="1786"/>
      <c r="NOA82" s="1786"/>
      <c r="NOB82" s="1787"/>
      <c r="NOC82" s="1784"/>
      <c r="NOD82" s="1784"/>
      <c r="NOE82" s="1784"/>
      <c r="NOF82" s="1785"/>
      <c r="NOG82" s="1785"/>
      <c r="NOH82" s="1786"/>
      <c r="NOI82" s="1786"/>
      <c r="NOJ82" s="1787"/>
      <c r="NOK82" s="1784"/>
      <c r="NOL82" s="1784"/>
      <c r="NOM82" s="1784"/>
      <c r="NON82" s="1785"/>
      <c r="NOO82" s="1785"/>
      <c r="NOP82" s="1786"/>
      <c r="NOQ82" s="1786"/>
      <c r="NOR82" s="1787"/>
      <c r="NOS82" s="1784"/>
      <c r="NOT82" s="1784"/>
      <c r="NOU82" s="1784"/>
      <c r="NOV82" s="1785"/>
      <c r="NOW82" s="1785"/>
      <c r="NOX82" s="1786"/>
      <c r="NOY82" s="1786"/>
      <c r="NOZ82" s="1787"/>
      <c r="NPA82" s="1784"/>
      <c r="NPB82" s="1784"/>
      <c r="NPC82" s="1784"/>
      <c r="NPD82" s="1785"/>
      <c r="NPE82" s="1785"/>
      <c r="NPF82" s="1786"/>
      <c r="NPG82" s="1786"/>
      <c r="NPH82" s="1787"/>
      <c r="NPI82" s="1784"/>
      <c r="NPJ82" s="1784"/>
      <c r="NPK82" s="1784"/>
      <c r="NPL82" s="1785"/>
      <c r="NPM82" s="1785"/>
      <c r="NPN82" s="1786"/>
      <c r="NPO82" s="1786"/>
      <c r="NPP82" s="1787"/>
      <c r="NPQ82" s="1784"/>
      <c r="NPR82" s="1784"/>
      <c r="NPS82" s="1784"/>
      <c r="NPT82" s="1785"/>
      <c r="NPU82" s="1785"/>
      <c r="NPV82" s="1786"/>
      <c r="NPW82" s="1786"/>
      <c r="NPX82" s="1787"/>
      <c r="NPY82" s="1784"/>
      <c r="NPZ82" s="1784"/>
      <c r="NQA82" s="1784"/>
      <c r="NQB82" s="1785"/>
      <c r="NQC82" s="1785"/>
      <c r="NQD82" s="1786"/>
      <c r="NQE82" s="1786"/>
      <c r="NQF82" s="1787"/>
      <c r="NQG82" s="1784"/>
      <c r="NQH82" s="1784"/>
      <c r="NQI82" s="1784"/>
      <c r="NQJ82" s="1785"/>
      <c r="NQK82" s="1785"/>
      <c r="NQL82" s="1786"/>
      <c r="NQM82" s="1786"/>
      <c r="NQN82" s="1787"/>
      <c r="NQO82" s="1784"/>
      <c r="NQP82" s="1784"/>
      <c r="NQQ82" s="1784"/>
      <c r="NQR82" s="1785"/>
      <c r="NQS82" s="1785"/>
      <c r="NQT82" s="1786"/>
      <c r="NQU82" s="1786"/>
      <c r="NQV82" s="1787"/>
      <c r="NQW82" s="1784"/>
      <c r="NQX82" s="1784"/>
      <c r="NQY82" s="1784"/>
      <c r="NQZ82" s="1785"/>
      <c r="NRA82" s="1785"/>
      <c r="NRB82" s="1786"/>
      <c r="NRC82" s="1786"/>
      <c r="NRD82" s="1787"/>
      <c r="NRE82" s="1784"/>
      <c r="NRF82" s="1784"/>
      <c r="NRG82" s="1784"/>
      <c r="NRH82" s="1785"/>
      <c r="NRI82" s="1785"/>
      <c r="NRJ82" s="1786"/>
      <c r="NRK82" s="1786"/>
      <c r="NRL82" s="1787"/>
      <c r="NRM82" s="1784"/>
      <c r="NRN82" s="1784"/>
      <c r="NRO82" s="1784"/>
      <c r="NRP82" s="1785"/>
      <c r="NRQ82" s="1785"/>
      <c r="NRR82" s="1786"/>
      <c r="NRS82" s="1786"/>
      <c r="NRT82" s="1787"/>
      <c r="NRU82" s="1784"/>
      <c r="NRV82" s="1784"/>
      <c r="NRW82" s="1784"/>
      <c r="NRX82" s="1785"/>
      <c r="NRY82" s="1785"/>
      <c r="NRZ82" s="1786"/>
      <c r="NSA82" s="1786"/>
      <c r="NSB82" s="1787"/>
      <c r="NSC82" s="1784"/>
      <c r="NSD82" s="1784"/>
      <c r="NSE82" s="1784"/>
      <c r="NSF82" s="1785"/>
      <c r="NSG82" s="1785"/>
      <c r="NSH82" s="1786"/>
      <c r="NSI82" s="1786"/>
      <c r="NSJ82" s="1787"/>
      <c r="NSK82" s="1784"/>
      <c r="NSL82" s="1784"/>
      <c r="NSM82" s="1784"/>
      <c r="NSN82" s="1785"/>
      <c r="NSO82" s="1785"/>
      <c r="NSP82" s="1786"/>
      <c r="NSQ82" s="1786"/>
      <c r="NSR82" s="1787"/>
      <c r="NSS82" s="1784"/>
      <c r="NST82" s="1784"/>
      <c r="NSU82" s="1784"/>
      <c r="NSV82" s="1785"/>
      <c r="NSW82" s="1785"/>
      <c r="NSX82" s="1786"/>
      <c r="NSY82" s="1786"/>
      <c r="NSZ82" s="1787"/>
      <c r="NTA82" s="1784"/>
      <c r="NTB82" s="1784"/>
      <c r="NTC82" s="1784"/>
      <c r="NTD82" s="1785"/>
      <c r="NTE82" s="1785"/>
      <c r="NTF82" s="1786"/>
      <c r="NTG82" s="1786"/>
      <c r="NTH82" s="1787"/>
      <c r="NTI82" s="1784"/>
      <c r="NTJ82" s="1784"/>
      <c r="NTK82" s="1784"/>
      <c r="NTL82" s="1785"/>
      <c r="NTM82" s="1785"/>
      <c r="NTN82" s="1786"/>
      <c r="NTO82" s="1786"/>
      <c r="NTP82" s="1787"/>
      <c r="NTQ82" s="1784"/>
      <c r="NTR82" s="1784"/>
      <c r="NTS82" s="1784"/>
      <c r="NTT82" s="1785"/>
      <c r="NTU82" s="1785"/>
      <c r="NTV82" s="1786"/>
      <c r="NTW82" s="1786"/>
      <c r="NTX82" s="1787"/>
      <c r="NTY82" s="1784"/>
      <c r="NTZ82" s="1784"/>
      <c r="NUA82" s="1784"/>
      <c r="NUB82" s="1785"/>
      <c r="NUC82" s="1785"/>
      <c r="NUD82" s="1786"/>
      <c r="NUE82" s="1786"/>
      <c r="NUF82" s="1787"/>
      <c r="NUG82" s="1784"/>
      <c r="NUH82" s="1784"/>
      <c r="NUI82" s="1784"/>
      <c r="NUJ82" s="1785"/>
      <c r="NUK82" s="1785"/>
      <c r="NUL82" s="1786"/>
      <c r="NUM82" s="1786"/>
      <c r="NUN82" s="1787"/>
      <c r="NUO82" s="1784"/>
      <c r="NUP82" s="1784"/>
      <c r="NUQ82" s="1784"/>
      <c r="NUR82" s="1785"/>
      <c r="NUS82" s="1785"/>
      <c r="NUT82" s="1786"/>
      <c r="NUU82" s="1786"/>
      <c r="NUV82" s="1787"/>
      <c r="NUW82" s="1784"/>
      <c r="NUX82" s="1784"/>
      <c r="NUY82" s="1784"/>
      <c r="NUZ82" s="1785"/>
      <c r="NVA82" s="1785"/>
      <c r="NVB82" s="1786"/>
      <c r="NVC82" s="1786"/>
      <c r="NVD82" s="1787"/>
      <c r="NVE82" s="1784"/>
      <c r="NVF82" s="1784"/>
      <c r="NVG82" s="1784"/>
      <c r="NVH82" s="1785"/>
      <c r="NVI82" s="1785"/>
      <c r="NVJ82" s="1786"/>
      <c r="NVK82" s="1786"/>
      <c r="NVL82" s="1787"/>
      <c r="NVM82" s="1784"/>
      <c r="NVN82" s="1784"/>
      <c r="NVO82" s="1784"/>
      <c r="NVP82" s="1785"/>
      <c r="NVQ82" s="1785"/>
      <c r="NVR82" s="1786"/>
      <c r="NVS82" s="1786"/>
      <c r="NVT82" s="1787"/>
      <c r="NVU82" s="1784"/>
      <c r="NVV82" s="1784"/>
      <c r="NVW82" s="1784"/>
      <c r="NVX82" s="1785"/>
      <c r="NVY82" s="1785"/>
      <c r="NVZ82" s="1786"/>
      <c r="NWA82" s="1786"/>
      <c r="NWB82" s="1787"/>
      <c r="NWC82" s="1784"/>
      <c r="NWD82" s="1784"/>
      <c r="NWE82" s="1784"/>
      <c r="NWF82" s="1785"/>
      <c r="NWG82" s="1785"/>
      <c r="NWH82" s="1786"/>
      <c r="NWI82" s="1786"/>
      <c r="NWJ82" s="1787"/>
      <c r="NWK82" s="1784"/>
      <c r="NWL82" s="1784"/>
      <c r="NWM82" s="1784"/>
      <c r="NWN82" s="1785"/>
      <c r="NWO82" s="1785"/>
      <c r="NWP82" s="1786"/>
      <c r="NWQ82" s="1786"/>
      <c r="NWR82" s="1787"/>
      <c r="NWS82" s="1784"/>
      <c r="NWT82" s="1784"/>
      <c r="NWU82" s="1784"/>
      <c r="NWV82" s="1785"/>
      <c r="NWW82" s="1785"/>
      <c r="NWX82" s="1786"/>
      <c r="NWY82" s="1786"/>
      <c r="NWZ82" s="1787"/>
      <c r="NXA82" s="1784"/>
      <c r="NXB82" s="1784"/>
      <c r="NXC82" s="1784"/>
      <c r="NXD82" s="1785"/>
      <c r="NXE82" s="1785"/>
      <c r="NXF82" s="1786"/>
      <c r="NXG82" s="1786"/>
      <c r="NXH82" s="1787"/>
      <c r="NXI82" s="1784"/>
      <c r="NXJ82" s="1784"/>
      <c r="NXK82" s="1784"/>
      <c r="NXL82" s="1785"/>
      <c r="NXM82" s="1785"/>
      <c r="NXN82" s="1786"/>
      <c r="NXO82" s="1786"/>
      <c r="NXP82" s="1787"/>
      <c r="NXQ82" s="1784"/>
      <c r="NXR82" s="1784"/>
      <c r="NXS82" s="1784"/>
      <c r="NXT82" s="1785"/>
      <c r="NXU82" s="1785"/>
      <c r="NXV82" s="1786"/>
      <c r="NXW82" s="1786"/>
      <c r="NXX82" s="1787"/>
      <c r="NXY82" s="1784"/>
      <c r="NXZ82" s="1784"/>
      <c r="NYA82" s="1784"/>
      <c r="NYB82" s="1785"/>
      <c r="NYC82" s="1785"/>
      <c r="NYD82" s="1786"/>
      <c r="NYE82" s="1786"/>
      <c r="NYF82" s="1787"/>
      <c r="NYG82" s="1784"/>
      <c r="NYH82" s="1784"/>
      <c r="NYI82" s="1784"/>
      <c r="NYJ82" s="1785"/>
      <c r="NYK82" s="1785"/>
      <c r="NYL82" s="1786"/>
      <c r="NYM82" s="1786"/>
      <c r="NYN82" s="1787"/>
      <c r="NYO82" s="1784"/>
      <c r="NYP82" s="1784"/>
      <c r="NYQ82" s="1784"/>
      <c r="NYR82" s="1785"/>
      <c r="NYS82" s="1785"/>
      <c r="NYT82" s="1786"/>
      <c r="NYU82" s="1786"/>
      <c r="NYV82" s="1787"/>
      <c r="NYW82" s="1784"/>
      <c r="NYX82" s="1784"/>
      <c r="NYY82" s="1784"/>
      <c r="NYZ82" s="1785"/>
      <c r="NZA82" s="1785"/>
      <c r="NZB82" s="1786"/>
      <c r="NZC82" s="1786"/>
      <c r="NZD82" s="1787"/>
      <c r="NZE82" s="1784"/>
      <c r="NZF82" s="1784"/>
      <c r="NZG82" s="1784"/>
      <c r="NZH82" s="1785"/>
      <c r="NZI82" s="1785"/>
      <c r="NZJ82" s="1786"/>
      <c r="NZK82" s="1786"/>
      <c r="NZL82" s="1787"/>
      <c r="NZM82" s="1784"/>
      <c r="NZN82" s="1784"/>
      <c r="NZO82" s="1784"/>
      <c r="NZP82" s="1785"/>
      <c r="NZQ82" s="1785"/>
      <c r="NZR82" s="1786"/>
      <c r="NZS82" s="1786"/>
      <c r="NZT82" s="1787"/>
      <c r="NZU82" s="1784"/>
      <c r="NZV82" s="1784"/>
      <c r="NZW82" s="1784"/>
      <c r="NZX82" s="1785"/>
      <c r="NZY82" s="1785"/>
      <c r="NZZ82" s="1786"/>
      <c r="OAA82" s="1786"/>
      <c r="OAB82" s="1787"/>
      <c r="OAC82" s="1784"/>
      <c r="OAD82" s="1784"/>
      <c r="OAE82" s="1784"/>
      <c r="OAF82" s="1785"/>
      <c r="OAG82" s="1785"/>
      <c r="OAH82" s="1786"/>
      <c r="OAI82" s="1786"/>
      <c r="OAJ82" s="1787"/>
      <c r="OAK82" s="1784"/>
      <c r="OAL82" s="1784"/>
      <c r="OAM82" s="1784"/>
      <c r="OAN82" s="1785"/>
      <c r="OAO82" s="1785"/>
      <c r="OAP82" s="1786"/>
      <c r="OAQ82" s="1786"/>
      <c r="OAR82" s="1787"/>
      <c r="OAS82" s="1784"/>
      <c r="OAT82" s="1784"/>
      <c r="OAU82" s="1784"/>
      <c r="OAV82" s="1785"/>
      <c r="OAW82" s="1785"/>
      <c r="OAX82" s="1786"/>
      <c r="OAY82" s="1786"/>
      <c r="OAZ82" s="1787"/>
      <c r="OBA82" s="1784"/>
      <c r="OBB82" s="1784"/>
      <c r="OBC82" s="1784"/>
      <c r="OBD82" s="1785"/>
      <c r="OBE82" s="1785"/>
      <c r="OBF82" s="1786"/>
      <c r="OBG82" s="1786"/>
      <c r="OBH82" s="1787"/>
      <c r="OBI82" s="1784"/>
      <c r="OBJ82" s="1784"/>
      <c r="OBK82" s="1784"/>
      <c r="OBL82" s="1785"/>
      <c r="OBM82" s="1785"/>
      <c r="OBN82" s="1786"/>
      <c r="OBO82" s="1786"/>
      <c r="OBP82" s="1787"/>
      <c r="OBQ82" s="1784"/>
      <c r="OBR82" s="1784"/>
      <c r="OBS82" s="1784"/>
      <c r="OBT82" s="1785"/>
      <c r="OBU82" s="1785"/>
      <c r="OBV82" s="1786"/>
      <c r="OBW82" s="1786"/>
      <c r="OBX82" s="1787"/>
      <c r="OBY82" s="1784"/>
      <c r="OBZ82" s="1784"/>
      <c r="OCA82" s="1784"/>
      <c r="OCB82" s="1785"/>
      <c r="OCC82" s="1785"/>
      <c r="OCD82" s="1786"/>
      <c r="OCE82" s="1786"/>
      <c r="OCF82" s="1787"/>
      <c r="OCG82" s="1784"/>
      <c r="OCH82" s="1784"/>
      <c r="OCI82" s="1784"/>
      <c r="OCJ82" s="1785"/>
      <c r="OCK82" s="1785"/>
      <c r="OCL82" s="1786"/>
      <c r="OCM82" s="1786"/>
      <c r="OCN82" s="1787"/>
      <c r="OCO82" s="1784"/>
      <c r="OCP82" s="1784"/>
      <c r="OCQ82" s="1784"/>
      <c r="OCR82" s="1785"/>
      <c r="OCS82" s="1785"/>
      <c r="OCT82" s="1786"/>
      <c r="OCU82" s="1786"/>
      <c r="OCV82" s="1787"/>
      <c r="OCW82" s="1784"/>
      <c r="OCX82" s="1784"/>
      <c r="OCY82" s="1784"/>
      <c r="OCZ82" s="1785"/>
      <c r="ODA82" s="1785"/>
      <c r="ODB82" s="1786"/>
      <c r="ODC82" s="1786"/>
      <c r="ODD82" s="1787"/>
      <c r="ODE82" s="1784"/>
      <c r="ODF82" s="1784"/>
      <c r="ODG82" s="1784"/>
      <c r="ODH82" s="1785"/>
      <c r="ODI82" s="1785"/>
      <c r="ODJ82" s="1786"/>
      <c r="ODK82" s="1786"/>
      <c r="ODL82" s="1787"/>
      <c r="ODM82" s="1784"/>
      <c r="ODN82" s="1784"/>
      <c r="ODO82" s="1784"/>
      <c r="ODP82" s="1785"/>
      <c r="ODQ82" s="1785"/>
      <c r="ODR82" s="1786"/>
      <c r="ODS82" s="1786"/>
      <c r="ODT82" s="1787"/>
      <c r="ODU82" s="1784"/>
      <c r="ODV82" s="1784"/>
      <c r="ODW82" s="1784"/>
      <c r="ODX82" s="1785"/>
      <c r="ODY82" s="1785"/>
      <c r="ODZ82" s="1786"/>
      <c r="OEA82" s="1786"/>
      <c r="OEB82" s="1787"/>
      <c r="OEC82" s="1784"/>
      <c r="OED82" s="1784"/>
      <c r="OEE82" s="1784"/>
      <c r="OEF82" s="1785"/>
      <c r="OEG82" s="1785"/>
      <c r="OEH82" s="1786"/>
      <c r="OEI82" s="1786"/>
      <c r="OEJ82" s="1787"/>
      <c r="OEK82" s="1784"/>
      <c r="OEL82" s="1784"/>
      <c r="OEM82" s="1784"/>
      <c r="OEN82" s="1785"/>
      <c r="OEO82" s="1785"/>
      <c r="OEP82" s="1786"/>
      <c r="OEQ82" s="1786"/>
      <c r="OER82" s="1787"/>
      <c r="OES82" s="1784"/>
      <c r="OET82" s="1784"/>
      <c r="OEU82" s="1784"/>
      <c r="OEV82" s="1785"/>
      <c r="OEW82" s="1785"/>
      <c r="OEX82" s="1786"/>
      <c r="OEY82" s="1786"/>
      <c r="OEZ82" s="1787"/>
      <c r="OFA82" s="1784"/>
      <c r="OFB82" s="1784"/>
      <c r="OFC82" s="1784"/>
      <c r="OFD82" s="1785"/>
      <c r="OFE82" s="1785"/>
      <c r="OFF82" s="1786"/>
      <c r="OFG82" s="1786"/>
      <c r="OFH82" s="1787"/>
      <c r="OFI82" s="1784"/>
      <c r="OFJ82" s="1784"/>
      <c r="OFK82" s="1784"/>
      <c r="OFL82" s="1785"/>
      <c r="OFM82" s="1785"/>
      <c r="OFN82" s="1786"/>
      <c r="OFO82" s="1786"/>
      <c r="OFP82" s="1787"/>
      <c r="OFQ82" s="1784"/>
      <c r="OFR82" s="1784"/>
      <c r="OFS82" s="1784"/>
      <c r="OFT82" s="1785"/>
      <c r="OFU82" s="1785"/>
      <c r="OFV82" s="1786"/>
      <c r="OFW82" s="1786"/>
      <c r="OFX82" s="1787"/>
      <c r="OFY82" s="1784"/>
      <c r="OFZ82" s="1784"/>
      <c r="OGA82" s="1784"/>
      <c r="OGB82" s="1785"/>
      <c r="OGC82" s="1785"/>
      <c r="OGD82" s="1786"/>
      <c r="OGE82" s="1786"/>
      <c r="OGF82" s="1787"/>
      <c r="OGG82" s="1784"/>
      <c r="OGH82" s="1784"/>
      <c r="OGI82" s="1784"/>
      <c r="OGJ82" s="1785"/>
      <c r="OGK82" s="1785"/>
      <c r="OGL82" s="1786"/>
      <c r="OGM82" s="1786"/>
      <c r="OGN82" s="1787"/>
      <c r="OGO82" s="1784"/>
      <c r="OGP82" s="1784"/>
      <c r="OGQ82" s="1784"/>
      <c r="OGR82" s="1785"/>
      <c r="OGS82" s="1785"/>
      <c r="OGT82" s="1786"/>
      <c r="OGU82" s="1786"/>
      <c r="OGV82" s="1787"/>
      <c r="OGW82" s="1784"/>
      <c r="OGX82" s="1784"/>
      <c r="OGY82" s="1784"/>
      <c r="OGZ82" s="1785"/>
      <c r="OHA82" s="1785"/>
      <c r="OHB82" s="1786"/>
      <c r="OHC82" s="1786"/>
      <c r="OHD82" s="1787"/>
      <c r="OHE82" s="1784"/>
      <c r="OHF82" s="1784"/>
      <c r="OHG82" s="1784"/>
      <c r="OHH82" s="1785"/>
      <c r="OHI82" s="1785"/>
      <c r="OHJ82" s="1786"/>
      <c r="OHK82" s="1786"/>
      <c r="OHL82" s="1787"/>
      <c r="OHM82" s="1784"/>
      <c r="OHN82" s="1784"/>
      <c r="OHO82" s="1784"/>
      <c r="OHP82" s="1785"/>
      <c r="OHQ82" s="1785"/>
      <c r="OHR82" s="1786"/>
      <c r="OHS82" s="1786"/>
      <c r="OHT82" s="1787"/>
      <c r="OHU82" s="1784"/>
      <c r="OHV82" s="1784"/>
      <c r="OHW82" s="1784"/>
      <c r="OHX82" s="1785"/>
      <c r="OHY82" s="1785"/>
      <c r="OHZ82" s="1786"/>
      <c r="OIA82" s="1786"/>
      <c r="OIB82" s="1787"/>
      <c r="OIC82" s="1784"/>
      <c r="OID82" s="1784"/>
      <c r="OIE82" s="1784"/>
      <c r="OIF82" s="1785"/>
      <c r="OIG82" s="1785"/>
      <c r="OIH82" s="1786"/>
      <c r="OII82" s="1786"/>
      <c r="OIJ82" s="1787"/>
      <c r="OIK82" s="1784"/>
      <c r="OIL82" s="1784"/>
      <c r="OIM82" s="1784"/>
      <c r="OIN82" s="1785"/>
      <c r="OIO82" s="1785"/>
      <c r="OIP82" s="1786"/>
      <c r="OIQ82" s="1786"/>
      <c r="OIR82" s="1787"/>
      <c r="OIS82" s="1784"/>
      <c r="OIT82" s="1784"/>
      <c r="OIU82" s="1784"/>
      <c r="OIV82" s="1785"/>
      <c r="OIW82" s="1785"/>
      <c r="OIX82" s="1786"/>
      <c r="OIY82" s="1786"/>
      <c r="OIZ82" s="1787"/>
      <c r="OJA82" s="1784"/>
      <c r="OJB82" s="1784"/>
      <c r="OJC82" s="1784"/>
      <c r="OJD82" s="1785"/>
      <c r="OJE82" s="1785"/>
      <c r="OJF82" s="1786"/>
      <c r="OJG82" s="1786"/>
      <c r="OJH82" s="1787"/>
      <c r="OJI82" s="1784"/>
      <c r="OJJ82" s="1784"/>
      <c r="OJK82" s="1784"/>
      <c r="OJL82" s="1785"/>
      <c r="OJM82" s="1785"/>
      <c r="OJN82" s="1786"/>
      <c r="OJO82" s="1786"/>
      <c r="OJP82" s="1787"/>
      <c r="OJQ82" s="1784"/>
      <c r="OJR82" s="1784"/>
      <c r="OJS82" s="1784"/>
      <c r="OJT82" s="1785"/>
      <c r="OJU82" s="1785"/>
      <c r="OJV82" s="1786"/>
      <c r="OJW82" s="1786"/>
      <c r="OJX82" s="1787"/>
      <c r="OJY82" s="1784"/>
      <c r="OJZ82" s="1784"/>
      <c r="OKA82" s="1784"/>
      <c r="OKB82" s="1785"/>
      <c r="OKC82" s="1785"/>
      <c r="OKD82" s="1786"/>
      <c r="OKE82" s="1786"/>
      <c r="OKF82" s="1787"/>
      <c r="OKG82" s="1784"/>
      <c r="OKH82" s="1784"/>
      <c r="OKI82" s="1784"/>
      <c r="OKJ82" s="1785"/>
      <c r="OKK82" s="1785"/>
      <c r="OKL82" s="1786"/>
      <c r="OKM82" s="1786"/>
      <c r="OKN82" s="1787"/>
      <c r="OKO82" s="1784"/>
      <c r="OKP82" s="1784"/>
      <c r="OKQ82" s="1784"/>
      <c r="OKR82" s="1785"/>
      <c r="OKS82" s="1785"/>
      <c r="OKT82" s="1786"/>
      <c r="OKU82" s="1786"/>
      <c r="OKV82" s="1787"/>
      <c r="OKW82" s="1784"/>
      <c r="OKX82" s="1784"/>
      <c r="OKY82" s="1784"/>
      <c r="OKZ82" s="1785"/>
      <c r="OLA82" s="1785"/>
      <c r="OLB82" s="1786"/>
      <c r="OLC82" s="1786"/>
      <c r="OLD82" s="1787"/>
      <c r="OLE82" s="1784"/>
      <c r="OLF82" s="1784"/>
      <c r="OLG82" s="1784"/>
      <c r="OLH82" s="1785"/>
      <c r="OLI82" s="1785"/>
      <c r="OLJ82" s="1786"/>
      <c r="OLK82" s="1786"/>
      <c r="OLL82" s="1787"/>
      <c r="OLM82" s="1784"/>
      <c r="OLN82" s="1784"/>
      <c r="OLO82" s="1784"/>
      <c r="OLP82" s="1785"/>
      <c r="OLQ82" s="1785"/>
      <c r="OLR82" s="1786"/>
      <c r="OLS82" s="1786"/>
      <c r="OLT82" s="1787"/>
      <c r="OLU82" s="1784"/>
      <c r="OLV82" s="1784"/>
      <c r="OLW82" s="1784"/>
      <c r="OLX82" s="1785"/>
      <c r="OLY82" s="1785"/>
      <c r="OLZ82" s="1786"/>
      <c r="OMA82" s="1786"/>
      <c r="OMB82" s="1787"/>
      <c r="OMC82" s="1784"/>
      <c r="OMD82" s="1784"/>
      <c r="OME82" s="1784"/>
      <c r="OMF82" s="1785"/>
      <c r="OMG82" s="1785"/>
      <c r="OMH82" s="1786"/>
      <c r="OMI82" s="1786"/>
      <c r="OMJ82" s="1787"/>
      <c r="OMK82" s="1784"/>
      <c r="OML82" s="1784"/>
      <c r="OMM82" s="1784"/>
      <c r="OMN82" s="1785"/>
      <c r="OMO82" s="1785"/>
      <c r="OMP82" s="1786"/>
      <c r="OMQ82" s="1786"/>
      <c r="OMR82" s="1787"/>
      <c r="OMS82" s="1784"/>
      <c r="OMT82" s="1784"/>
      <c r="OMU82" s="1784"/>
      <c r="OMV82" s="1785"/>
      <c r="OMW82" s="1785"/>
      <c r="OMX82" s="1786"/>
      <c r="OMY82" s="1786"/>
      <c r="OMZ82" s="1787"/>
      <c r="ONA82" s="1784"/>
      <c r="ONB82" s="1784"/>
      <c r="ONC82" s="1784"/>
      <c r="OND82" s="1785"/>
      <c r="ONE82" s="1785"/>
      <c r="ONF82" s="1786"/>
      <c r="ONG82" s="1786"/>
      <c r="ONH82" s="1787"/>
      <c r="ONI82" s="1784"/>
      <c r="ONJ82" s="1784"/>
      <c r="ONK82" s="1784"/>
      <c r="ONL82" s="1785"/>
      <c r="ONM82" s="1785"/>
      <c r="ONN82" s="1786"/>
      <c r="ONO82" s="1786"/>
      <c r="ONP82" s="1787"/>
      <c r="ONQ82" s="1784"/>
      <c r="ONR82" s="1784"/>
      <c r="ONS82" s="1784"/>
      <c r="ONT82" s="1785"/>
      <c r="ONU82" s="1785"/>
      <c r="ONV82" s="1786"/>
      <c r="ONW82" s="1786"/>
      <c r="ONX82" s="1787"/>
      <c r="ONY82" s="1784"/>
      <c r="ONZ82" s="1784"/>
      <c r="OOA82" s="1784"/>
      <c r="OOB82" s="1785"/>
      <c r="OOC82" s="1785"/>
      <c r="OOD82" s="1786"/>
      <c r="OOE82" s="1786"/>
      <c r="OOF82" s="1787"/>
      <c r="OOG82" s="1784"/>
      <c r="OOH82" s="1784"/>
      <c r="OOI82" s="1784"/>
      <c r="OOJ82" s="1785"/>
      <c r="OOK82" s="1785"/>
      <c r="OOL82" s="1786"/>
      <c r="OOM82" s="1786"/>
      <c r="OON82" s="1787"/>
      <c r="OOO82" s="1784"/>
      <c r="OOP82" s="1784"/>
      <c r="OOQ82" s="1784"/>
      <c r="OOR82" s="1785"/>
      <c r="OOS82" s="1785"/>
      <c r="OOT82" s="1786"/>
      <c r="OOU82" s="1786"/>
      <c r="OOV82" s="1787"/>
      <c r="OOW82" s="1784"/>
      <c r="OOX82" s="1784"/>
      <c r="OOY82" s="1784"/>
      <c r="OOZ82" s="1785"/>
      <c r="OPA82" s="1785"/>
      <c r="OPB82" s="1786"/>
      <c r="OPC82" s="1786"/>
      <c r="OPD82" s="1787"/>
      <c r="OPE82" s="1784"/>
      <c r="OPF82" s="1784"/>
      <c r="OPG82" s="1784"/>
      <c r="OPH82" s="1785"/>
      <c r="OPI82" s="1785"/>
      <c r="OPJ82" s="1786"/>
      <c r="OPK82" s="1786"/>
      <c r="OPL82" s="1787"/>
      <c r="OPM82" s="1784"/>
      <c r="OPN82" s="1784"/>
      <c r="OPO82" s="1784"/>
      <c r="OPP82" s="1785"/>
      <c r="OPQ82" s="1785"/>
      <c r="OPR82" s="1786"/>
      <c r="OPS82" s="1786"/>
      <c r="OPT82" s="1787"/>
      <c r="OPU82" s="1784"/>
      <c r="OPV82" s="1784"/>
      <c r="OPW82" s="1784"/>
      <c r="OPX82" s="1785"/>
      <c r="OPY82" s="1785"/>
      <c r="OPZ82" s="1786"/>
      <c r="OQA82" s="1786"/>
      <c r="OQB82" s="1787"/>
      <c r="OQC82" s="1784"/>
      <c r="OQD82" s="1784"/>
      <c r="OQE82" s="1784"/>
      <c r="OQF82" s="1785"/>
      <c r="OQG82" s="1785"/>
      <c r="OQH82" s="1786"/>
      <c r="OQI82" s="1786"/>
      <c r="OQJ82" s="1787"/>
      <c r="OQK82" s="1784"/>
      <c r="OQL82" s="1784"/>
      <c r="OQM82" s="1784"/>
      <c r="OQN82" s="1785"/>
      <c r="OQO82" s="1785"/>
      <c r="OQP82" s="1786"/>
      <c r="OQQ82" s="1786"/>
      <c r="OQR82" s="1787"/>
      <c r="OQS82" s="1784"/>
      <c r="OQT82" s="1784"/>
      <c r="OQU82" s="1784"/>
      <c r="OQV82" s="1785"/>
      <c r="OQW82" s="1785"/>
      <c r="OQX82" s="1786"/>
      <c r="OQY82" s="1786"/>
      <c r="OQZ82" s="1787"/>
      <c r="ORA82" s="1784"/>
      <c r="ORB82" s="1784"/>
      <c r="ORC82" s="1784"/>
      <c r="ORD82" s="1785"/>
      <c r="ORE82" s="1785"/>
      <c r="ORF82" s="1786"/>
      <c r="ORG82" s="1786"/>
      <c r="ORH82" s="1787"/>
      <c r="ORI82" s="1784"/>
      <c r="ORJ82" s="1784"/>
      <c r="ORK82" s="1784"/>
      <c r="ORL82" s="1785"/>
      <c r="ORM82" s="1785"/>
      <c r="ORN82" s="1786"/>
      <c r="ORO82" s="1786"/>
      <c r="ORP82" s="1787"/>
      <c r="ORQ82" s="1784"/>
      <c r="ORR82" s="1784"/>
      <c r="ORS82" s="1784"/>
      <c r="ORT82" s="1785"/>
      <c r="ORU82" s="1785"/>
      <c r="ORV82" s="1786"/>
      <c r="ORW82" s="1786"/>
      <c r="ORX82" s="1787"/>
      <c r="ORY82" s="1784"/>
      <c r="ORZ82" s="1784"/>
      <c r="OSA82" s="1784"/>
      <c r="OSB82" s="1785"/>
      <c r="OSC82" s="1785"/>
      <c r="OSD82" s="1786"/>
      <c r="OSE82" s="1786"/>
      <c r="OSF82" s="1787"/>
      <c r="OSG82" s="1784"/>
      <c r="OSH82" s="1784"/>
      <c r="OSI82" s="1784"/>
      <c r="OSJ82" s="1785"/>
      <c r="OSK82" s="1785"/>
      <c r="OSL82" s="1786"/>
      <c r="OSM82" s="1786"/>
      <c r="OSN82" s="1787"/>
      <c r="OSO82" s="1784"/>
      <c r="OSP82" s="1784"/>
      <c r="OSQ82" s="1784"/>
      <c r="OSR82" s="1785"/>
      <c r="OSS82" s="1785"/>
      <c r="OST82" s="1786"/>
      <c r="OSU82" s="1786"/>
      <c r="OSV82" s="1787"/>
      <c r="OSW82" s="1784"/>
      <c r="OSX82" s="1784"/>
      <c r="OSY82" s="1784"/>
      <c r="OSZ82" s="1785"/>
      <c r="OTA82" s="1785"/>
      <c r="OTB82" s="1786"/>
      <c r="OTC82" s="1786"/>
      <c r="OTD82" s="1787"/>
      <c r="OTE82" s="1784"/>
      <c r="OTF82" s="1784"/>
      <c r="OTG82" s="1784"/>
      <c r="OTH82" s="1785"/>
      <c r="OTI82" s="1785"/>
      <c r="OTJ82" s="1786"/>
      <c r="OTK82" s="1786"/>
      <c r="OTL82" s="1787"/>
      <c r="OTM82" s="1784"/>
      <c r="OTN82" s="1784"/>
      <c r="OTO82" s="1784"/>
      <c r="OTP82" s="1785"/>
      <c r="OTQ82" s="1785"/>
      <c r="OTR82" s="1786"/>
      <c r="OTS82" s="1786"/>
      <c r="OTT82" s="1787"/>
      <c r="OTU82" s="1784"/>
      <c r="OTV82" s="1784"/>
      <c r="OTW82" s="1784"/>
      <c r="OTX82" s="1785"/>
      <c r="OTY82" s="1785"/>
      <c r="OTZ82" s="1786"/>
      <c r="OUA82" s="1786"/>
      <c r="OUB82" s="1787"/>
      <c r="OUC82" s="1784"/>
      <c r="OUD82" s="1784"/>
      <c r="OUE82" s="1784"/>
      <c r="OUF82" s="1785"/>
      <c r="OUG82" s="1785"/>
      <c r="OUH82" s="1786"/>
      <c r="OUI82" s="1786"/>
      <c r="OUJ82" s="1787"/>
      <c r="OUK82" s="1784"/>
      <c r="OUL82" s="1784"/>
      <c r="OUM82" s="1784"/>
      <c r="OUN82" s="1785"/>
      <c r="OUO82" s="1785"/>
      <c r="OUP82" s="1786"/>
      <c r="OUQ82" s="1786"/>
      <c r="OUR82" s="1787"/>
      <c r="OUS82" s="1784"/>
      <c r="OUT82" s="1784"/>
      <c r="OUU82" s="1784"/>
      <c r="OUV82" s="1785"/>
      <c r="OUW82" s="1785"/>
      <c r="OUX82" s="1786"/>
      <c r="OUY82" s="1786"/>
      <c r="OUZ82" s="1787"/>
      <c r="OVA82" s="1784"/>
      <c r="OVB82" s="1784"/>
      <c r="OVC82" s="1784"/>
      <c r="OVD82" s="1785"/>
      <c r="OVE82" s="1785"/>
      <c r="OVF82" s="1786"/>
      <c r="OVG82" s="1786"/>
      <c r="OVH82" s="1787"/>
      <c r="OVI82" s="1784"/>
      <c r="OVJ82" s="1784"/>
      <c r="OVK82" s="1784"/>
      <c r="OVL82" s="1785"/>
      <c r="OVM82" s="1785"/>
      <c r="OVN82" s="1786"/>
      <c r="OVO82" s="1786"/>
      <c r="OVP82" s="1787"/>
      <c r="OVQ82" s="1784"/>
      <c r="OVR82" s="1784"/>
      <c r="OVS82" s="1784"/>
      <c r="OVT82" s="1785"/>
      <c r="OVU82" s="1785"/>
      <c r="OVV82" s="1786"/>
      <c r="OVW82" s="1786"/>
      <c r="OVX82" s="1787"/>
      <c r="OVY82" s="1784"/>
      <c r="OVZ82" s="1784"/>
      <c r="OWA82" s="1784"/>
      <c r="OWB82" s="1785"/>
      <c r="OWC82" s="1785"/>
      <c r="OWD82" s="1786"/>
      <c r="OWE82" s="1786"/>
      <c r="OWF82" s="1787"/>
      <c r="OWG82" s="1784"/>
      <c r="OWH82" s="1784"/>
      <c r="OWI82" s="1784"/>
      <c r="OWJ82" s="1785"/>
      <c r="OWK82" s="1785"/>
      <c r="OWL82" s="1786"/>
      <c r="OWM82" s="1786"/>
      <c r="OWN82" s="1787"/>
      <c r="OWO82" s="1784"/>
      <c r="OWP82" s="1784"/>
      <c r="OWQ82" s="1784"/>
      <c r="OWR82" s="1785"/>
      <c r="OWS82" s="1785"/>
      <c r="OWT82" s="1786"/>
      <c r="OWU82" s="1786"/>
      <c r="OWV82" s="1787"/>
      <c r="OWW82" s="1784"/>
      <c r="OWX82" s="1784"/>
      <c r="OWY82" s="1784"/>
      <c r="OWZ82" s="1785"/>
      <c r="OXA82" s="1785"/>
      <c r="OXB82" s="1786"/>
      <c r="OXC82" s="1786"/>
      <c r="OXD82" s="1787"/>
      <c r="OXE82" s="1784"/>
      <c r="OXF82" s="1784"/>
      <c r="OXG82" s="1784"/>
      <c r="OXH82" s="1785"/>
      <c r="OXI82" s="1785"/>
      <c r="OXJ82" s="1786"/>
      <c r="OXK82" s="1786"/>
      <c r="OXL82" s="1787"/>
      <c r="OXM82" s="1784"/>
      <c r="OXN82" s="1784"/>
      <c r="OXO82" s="1784"/>
      <c r="OXP82" s="1785"/>
      <c r="OXQ82" s="1785"/>
      <c r="OXR82" s="1786"/>
      <c r="OXS82" s="1786"/>
      <c r="OXT82" s="1787"/>
      <c r="OXU82" s="1784"/>
      <c r="OXV82" s="1784"/>
      <c r="OXW82" s="1784"/>
      <c r="OXX82" s="1785"/>
      <c r="OXY82" s="1785"/>
      <c r="OXZ82" s="1786"/>
      <c r="OYA82" s="1786"/>
      <c r="OYB82" s="1787"/>
      <c r="OYC82" s="1784"/>
      <c r="OYD82" s="1784"/>
      <c r="OYE82" s="1784"/>
      <c r="OYF82" s="1785"/>
      <c r="OYG82" s="1785"/>
      <c r="OYH82" s="1786"/>
      <c r="OYI82" s="1786"/>
      <c r="OYJ82" s="1787"/>
      <c r="OYK82" s="1784"/>
      <c r="OYL82" s="1784"/>
      <c r="OYM82" s="1784"/>
      <c r="OYN82" s="1785"/>
      <c r="OYO82" s="1785"/>
      <c r="OYP82" s="1786"/>
      <c r="OYQ82" s="1786"/>
      <c r="OYR82" s="1787"/>
      <c r="OYS82" s="1784"/>
      <c r="OYT82" s="1784"/>
      <c r="OYU82" s="1784"/>
      <c r="OYV82" s="1785"/>
      <c r="OYW82" s="1785"/>
      <c r="OYX82" s="1786"/>
      <c r="OYY82" s="1786"/>
      <c r="OYZ82" s="1787"/>
      <c r="OZA82" s="1784"/>
      <c r="OZB82" s="1784"/>
      <c r="OZC82" s="1784"/>
      <c r="OZD82" s="1785"/>
      <c r="OZE82" s="1785"/>
      <c r="OZF82" s="1786"/>
      <c r="OZG82" s="1786"/>
      <c r="OZH82" s="1787"/>
      <c r="OZI82" s="1784"/>
      <c r="OZJ82" s="1784"/>
      <c r="OZK82" s="1784"/>
      <c r="OZL82" s="1785"/>
      <c r="OZM82" s="1785"/>
      <c r="OZN82" s="1786"/>
      <c r="OZO82" s="1786"/>
      <c r="OZP82" s="1787"/>
      <c r="OZQ82" s="1784"/>
      <c r="OZR82" s="1784"/>
      <c r="OZS82" s="1784"/>
      <c r="OZT82" s="1785"/>
      <c r="OZU82" s="1785"/>
      <c r="OZV82" s="1786"/>
      <c r="OZW82" s="1786"/>
      <c r="OZX82" s="1787"/>
      <c r="OZY82" s="1784"/>
      <c r="OZZ82" s="1784"/>
      <c r="PAA82" s="1784"/>
      <c r="PAB82" s="1785"/>
      <c r="PAC82" s="1785"/>
      <c r="PAD82" s="1786"/>
      <c r="PAE82" s="1786"/>
      <c r="PAF82" s="1787"/>
      <c r="PAG82" s="1784"/>
      <c r="PAH82" s="1784"/>
      <c r="PAI82" s="1784"/>
      <c r="PAJ82" s="1785"/>
      <c r="PAK82" s="1785"/>
      <c r="PAL82" s="1786"/>
      <c r="PAM82" s="1786"/>
      <c r="PAN82" s="1787"/>
      <c r="PAO82" s="1784"/>
      <c r="PAP82" s="1784"/>
      <c r="PAQ82" s="1784"/>
      <c r="PAR82" s="1785"/>
      <c r="PAS82" s="1785"/>
      <c r="PAT82" s="1786"/>
      <c r="PAU82" s="1786"/>
      <c r="PAV82" s="1787"/>
      <c r="PAW82" s="1784"/>
      <c r="PAX82" s="1784"/>
      <c r="PAY82" s="1784"/>
      <c r="PAZ82" s="1785"/>
      <c r="PBA82" s="1785"/>
      <c r="PBB82" s="1786"/>
      <c r="PBC82" s="1786"/>
      <c r="PBD82" s="1787"/>
      <c r="PBE82" s="1784"/>
      <c r="PBF82" s="1784"/>
      <c r="PBG82" s="1784"/>
      <c r="PBH82" s="1785"/>
      <c r="PBI82" s="1785"/>
      <c r="PBJ82" s="1786"/>
      <c r="PBK82" s="1786"/>
      <c r="PBL82" s="1787"/>
      <c r="PBM82" s="1784"/>
      <c r="PBN82" s="1784"/>
      <c r="PBO82" s="1784"/>
      <c r="PBP82" s="1785"/>
      <c r="PBQ82" s="1785"/>
      <c r="PBR82" s="1786"/>
      <c r="PBS82" s="1786"/>
      <c r="PBT82" s="1787"/>
      <c r="PBU82" s="1784"/>
      <c r="PBV82" s="1784"/>
      <c r="PBW82" s="1784"/>
      <c r="PBX82" s="1785"/>
      <c r="PBY82" s="1785"/>
      <c r="PBZ82" s="1786"/>
      <c r="PCA82" s="1786"/>
      <c r="PCB82" s="1787"/>
      <c r="PCC82" s="1784"/>
      <c r="PCD82" s="1784"/>
      <c r="PCE82" s="1784"/>
      <c r="PCF82" s="1785"/>
      <c r="PCG82" s="1785"/>
      <c r="PCH82" s="1786"/>
      <c r="PCI82" s="1786"/>
      <c r="PCJ82" s="1787"/>
      <c r="PCK82" s="1784"/>
      <c r="PCL82" s="1784"/>
      <c r="PCM82" s="1784"/>
      <c r="PCN82" s="1785"/>
      <c r="PCO82" s="1785"/>
      <c r="PCP82" s="1786"/>
      <c r="PCQ82" s="1786"/>
      <c r="PCR82" s="1787"/>
      <c r="PCS82" s="1784"/>
      <c r="PCT82" s="1784"/>
      <c r="PCU82" s="1784"/>
      <c r="PCV82" s="1785"/>
      <c r="PCW82" s="1785"/>
      <c r="PCX82" s="1786"/>
      <c r="PCY82" s="1786"/>
      <c r="PCZ82" s="1787"/>
      <c r="PDA82" s="1784"/>
      <c r="PDB82" s="1784"/>
      <c r="PDC82" s="1784"/>
      <c r="PDD82" s="1785"/>
      <c r="PDE82" s="1785"/>
      <c r="PDF82" s="1786"/>
      <c r="PDG82" s="1786"/>
      <c r="PDH82" s="1787"/>
      <c r="PDI82" s="1784"/>
      <c r="PDJ82" s="1784"/>
      <c r="PDK82" s="1784"/>
      <c r="PDL82" s="1785"/>
      <c r="PDM82" s="1785"/>
      <c r="PDN82" s="1786"/>
      <c r="PDO82" s="1786"/>
      <c r="PDP82" s="1787"/>
      <c r="PDQ82" s="1784"/>
      <c r="PDR82" s="1784"/>
      <c r="PDS82" s="1784"/>
      <c r="PDT82" s="1785"/>
      <c r="PDU82" s="1785"/>
      <c r="PDV82" s="1786"/>
      <c r="PDW82" s="1786"/>
      <c r="PDX82" s="1787"/>
      <c r="PDY82" s="1784"/>
      <c r="PDZ82" s="1784"/>
      <c r="PEA82" s="1784"/>
      <c r="PEB82" s="1785"/>
      <c r="PEC82" s="1785"/>
      <c r="PED82" s="1786"/>
      <c r="PEE82" s="1786"/>
      <c r="PEF82" s="1787"/>
      <c r="PEG82" s="1784"/>
      <c r="PEH82" s="1784"/>
      <c r="PEI82" s="1784"/>
      <c r="PEJ82" s="1785"/>
      <c r="PEK82" s="1785"/>
      <c r="PEL82" s="1786"/>
      <c r="PEM82" s="1786"/>
      <c r="PEN82" s="1787"/>
      <c r="PEO82" s="1784"/>
      <c r="PEP82" s="1784"/>
      <c r="PEQ82" s="1784"/>
      <c r="PER82" s="1785"/>
      <c r="PES82" s="1785"/>
      <c r="PET82" s="1786"/>
      <c r="PEU82" s="1786"/>
      <c r="PEV82" s="1787"/>
      <c r="PEW82" s="1784"/>
      <c r="PEX82" s="1784"/>
      <c r="PEY82" s="1784"/>
      <c r="PEZ82" s="1785"/>
      <c r="PFA82" s="1785"/>
      <c r="PFB82" s="1786"/>
      <c r="PFC82" s="1786"/>
      <c r="PFD82" s="1787"/>
      <c r="PFE82" s="1784"/>
      <c r="PFF82" s="1784"/>
      <c r="PFG82" s="1784"/>
      <c r="PFH82" s="1785"/>
      <c r="PFI82" s="1785"/>
      <c r="PFJ82" s="1786"/>
      <c r="PFK82" s="1786"/>
      <c r="PFL82" s="1787"/>
      <c r="PFM82" s="1784"/>
      <c r="PFN82" s="1784"/>
      <c r="PFO82" s="1784"/>
      <c r="PFP82" s="1785"/>
      <c r="PFQ82" s="1785"/>
      <c r="PFR82" s="1786"/>
      <c r="PFS82" s="1786"/>
      <c r="PFT82" s="1787"/>
      <c r="PFU82" s="1784"/>
      <c r="PFV82" s="1784"/>
      <c r="PFW82" s="1784"/>
      <c r="PFX82" s="1785"/>
      <c r="PFY82" s="1785"/>
      <c r="PFZ82" s="1786"/>
      <c r="PGA82" s="1786"/>
      <c r="PGB82" s="1787"/>
      <c r="PGC82" s="1784"/>
      <c r="PGD82" s="1784"/>
      <c r="PGE82" s="1784"/>
      <c r="PGF82" s="1785"/>
      <c r="PGG82" s="1785"/>
      <c r="PGH82" s="1786"/>
      <c r="PGI82" s="1786"/>
      <c r="PGJ82" s="1787"/>
      <c r="PGK82" s="1784"/>
      <c r="PGL82" s="1784"/>
      <c r="PGM82" s="1784"/>
      <c r="PGN82" s="1785"/>
      <c r="PGO82" s="1785"/>
      <c r="PGP82" s="1786"/>
      <c r="PGQ82" s="1786"/>
      <c r="PGR82" s="1787"/>
      <c r="PGS82" s="1784"/>
      <c r="PGT82" s="1784"/>
      <c r="PGU82" s="1784"/>
      <c r="PGV82" s="1785"/>
      <c r="PGW82" s="1785"/>
      <c r="PGX82" s="1786"/>
      <c r="PGY82" s="1786"/>
      <c r="PGZ82" s="1787"/>
      <c r="PHA82" s="1784"/>
      <c r="PHB82" s="1784"/>
      <c r="PHC82" s="1784"/>
      <c r="PHD82" s="1785"/>
      <c r="PHE82" s="1785"/>
      <c r="PHF82" s="1786"/>
      <c r="PHG82" s="1786"/>
      <c r="PHH82" s="1787"/>
      <c r="PHI82" s="1784"/>
      <c r="PHJ82" s="1784"/>
      <c r="PHK82" s="1784"/>
      <c r="PHL82" s="1785"/>
      <c r="PHM82" s="1785"/>
      <c r="PHN82" s="1786"/>
      <c r="PHO82" s="1786"/>
      <c r="PHP82" s="1787"/>
      <c r="PHQ82" s="1784"/>
      <c r="PHR82" s="1784"/>
      <c r="PHS82" s="1784"/>
      <c r="PHT82" s="1785"/>
      <c r="PHU82" s="1785"/>
      <c r="PHV82" s="1786"/>
      <c r="PHW82" s="1786"/>
      <c r="PHX82" s="1787"/>
      <c r="PHY82" s="1784"/>
      <c r="PHZ82" s="1784"/>
      <c r="PIA82" s="1784"/>
      <c r="PIB82" s="1785"/>
      <c r="PIC82" s="1785"/>
      <c r="PID82" s="1786"/>
      <c r="PIE82" s="1786"/>
      <c r="PIF82" s="1787"/>
      <c r="PIG82" s="1784"/>
      <c r="PIH82" s="1784"/>
      <c r="PII82" s="1784"/>
      <c r="PIJ82" s="1785"/>
      <c r="PIK82" s="1785"/>
      <c r="PIL82" s="1786"/>
      <c r="PIM82" s="1786"/>
      <c r="PIN82" s="1787"/>
      <c r="PIO82" s="1784"/>
      <c r="PIP82" s="1784"/>
      <c r="PIQ82" s="1784"/>
      <c r="PIR82" s="1785"/>
      <c r="PIS82" s="1785"/>
      <c r="PIT82" s="1786"/>
      <c r="PIU82" s="1786"/>
      <c r="PIV82" s="1787"/>
      <c r="PIW82" s="1784"/>
      <c r="PIX82" s="1784"/>
      <c r="PIY82" s="1784"/>
      <c r="PIZ82" s="1785"/>
      <c r="PJA82" s="1785"/>
      <c r="PJB82" s="1786"/>
      <c r="PJC82" s="1786"/>
      <c r="PJD82" s="1787"/>
      <c r="PJE82" s="1784"/>
      <c r="PJF82" s="1784"/>
      <c r="PJG82" s="1784"/>
      <c r="PJH82" s="1785"/>
      <c r="PJI82" s="1785"/>
      <c r="PJJ82" s="1786"/>
      <c r="PJK82" s="1786"/>
      <c r="PJL82" s="1787"/>
      <c r="PJM82" s="1784"/>
      <c r="PJN82" s="1784"/>
      <c r="PJO82" s="1784"/>
      <c r="PJP82" s="1785"/>
      <c r="PJQ82" s="1785"/>
      <c r="PJR82" s="1786"/>
      <c r="PJS82" s="1786"/>
      <c r="PJT82" s="1787"/>
      <c r="PJU82" s="1784"/>
      <c r="PJV82" s="1784"/>
      <c r="PJW82" s="1784"/>
      <c r="PJX82" s="1785"/>
      <c r="PJY82" s="1785"/>
      <c r="PJZ82" s="1786"/>
      <c r="PKA82" s="1786"/>
      <c r="PKB82" s="1787"/>
      <c r="PKC82" s="1784"/>
      <c r="PKD82" s="1784"/>
      <c r="PKE82" s="1784"/>
      <c r="PKF82" s="1785"/>
      <c r="PKG82" s="1785"/>
      <c r="PKH82" s="1786"/>
      <c r="PKI82" s="1786"/>
      <c r="PKJ82" s="1787"/>
      <c r="PKK82" s="1784"/>
      <c r="PKL82" s="1784"/>
      <c r="PKM82" s="1784"/>
      <c r="PKN82" s="1785"/>
      <c r="PKO82" s="1785"/>
      <c r="PKP82" s="1786"/>
      <c r="PKQ82" s="1786"/>
      <c r="PKR82" s="1787"/>
      <c r="PKS82" s="1784"/>
      <c r="PKT82" s="1784"/>
      <c r="PKU82" s="1784"/>
      <c r="PKV82" s="1785"/>
      <c r="PKW82" s="1785"/>
      <c r="PKX82" s="1786"/>
      <c r="PKY82" s="1786"/>
      <c r="PKZ82" s="1787"/>
      <c r="PLA82" s="1784"/>
      <c r="PLB82" s="1784"/>
      <c r="PLC82" s="1784"/>
      <c r="PLD82" s="1785"/>
      <c r="PLE82" s="1785"/>
      <c r="PLF82" s="1786"/>
      <c r="PLG82" s="1786"/>
      <c r="PLH82" s="1787"/>
      <c r="PLI82" s="1784"/>
      <c r="PLJ82" s="1784"/>
      <c r="PLK82" s="1784"/>
      <c r="PLL82" s="1785"/>
      <c r="PLM82" s="1785"/>
      <c r="PLN82" s="1786"/>
      <c r="PLO82" s="1786"/>
      <c r="PLP82" s="1787"/>
      <c r="PLQ82" s="1784"/>
      <c r="PLR82" s="1784"/>
      <c r="PLS82" s="1784"/>
      <c r="PLT82" s="1785"/>
      <c r="PLU82" s="1785"/>
      <c r="PLV82" s="1786"/>
      <c r="PLW82" s="1786"/>
      <c r="PLX82" s="1787"/>
      <c r="PLY82" s="1784"/>
      <c r="PLZ82" s="1784"/>
      <c r="PMA82" s="1784"/>
      <c r="PMB82" s="1785"/>
      <c r="PMC82" s="1785"/>
      <c r="PMD82" s="1786"/>
      <c r="PME82" s="1786"/>
      <c r="PMF82" s="1787"/>
      <c r="PMG82" s="1784"/>
      <c r="PMH82" s="1784"/>
      <c r="PMI82" s="1784"/>
      <c r="PMJ82" s="1785"/>
      <c r="PMK82" s="1785"/>
      <c r="PML82" s="1786"/>
      <c r="PMM82" s="1786"/>
      <c r="PMN82" s="1787"/>
      <c r="PMO82" s="1784"/>
      <c r="PMP82" s="1784"/>
      <c r="PMQ82" s="1784"/>
      <c r="PMR82" s="1785"/>
      <c r="PMS82" s="1785"/>
      <c r="PMT82" s="1786"/>
      <c r="PMU82" s="1786"/>
      <c r="PMV82" s="1787"/>
      <c r="PMW82" s="1784"/>
      <c r="PMX82" s="1784"/>
      <c r="PMY82" s="1784"/>
      <c r="PMZ82" s="1785"/>
      <c r="PNA82" s="1785"/>
      <c r="PNB82" s="1786"/>
      <c r="PNC82" s="1786"/>
      <c r="PND82" s="1787"/>
      <c r="PNE82" s="1784"/>
      <c r="PNF82" s="1784"/>
      <c r="PNG82" s="1784"/>
      <c r="PNH82" s="1785"/>
      <c r="PNI82" s="1785"/>
      <c r="PNJ82" s="1786"/>
      <c r="PNK82" s="1786"/>
      <c r="PNL82" s="1787"/>
      <c r="PNM82" s="1784"/>
      <c r="PNN82" s="1784"/>
      <c r="PNO82" s="1784"/>
      <c r="PNP82" s="1785"/>
      <c r="PNQ82" s="1785"/>
      <c r="PNR82" s="1786"/>
      <c r="PNS82" s="1786"/>
      <c r="PNT82" s="1787"/>
      <c r="PNU82" s="1784"/>
      <c r="PNV82" s="1784"/>
      <c r="PNW82" s="1784"/>
      <c r="PNX82" s="1785"/>
      <c r="PNY82" s="1785"/>
      <c r="PNZ82" s="1786"/>
      <c r="POA82" s="1786"/>
      <c r="POB82" s="1787"/>
      <c r="POC82" s="1784"/>
      <c r="POD82" s="1784"/>
      <c r="POE82" s="1784"/>
      <c r="POF82" s="1785"/>
      <c r="POG82" s="1785"/>
      <c r="POH82" s="1786"/>
      <c r="POI82" s="1786"/>
      <c r="POJ82" s="1787"/>
      <c r="POK82" s="1784"/>
      <c r="POL82" s="1784"/>
      <c r="POM82" s="1784"/>
      <c r="PON82" s="1785"/>
      <c r="POO82" s="1785"/>
      <c r="POP82" s="1786"/>
      <c r="POQ82" s="1786"/>
      <c r="POR82" s="1787"/>
      <c r="POS82" s="1784"/>
      <c r="POT82" s="1784"/>
      <c r="POU82" s="1784"/>
      <c r="POV82" s="1785"/>
      <c r="POW82" s="1785"/>
      <c r="POX82" s="1786"/>
      <c r="POY82" s="1786"/>
      <c r="POZ82" s="1787"/>
      <c r="PPA82" s="1784"/>
      <c r="PPB82" s="1784"/>
      <c r="PPC82" s="1784"/>
      <c r="PPD82" s="1785"/>
      <c r="PPE82" s="1785"/>
      <c r="PPF82" s="1786"/>
      <c r="PPG82" s="1786"/>
      <c r="PPH82" s="1787"/>
      <c r="PPI82" s="1784"/>
      <c r="PPJ82" s="1784"/>
      <c r="PPK82" s="1784"/>
      <c r="PPL82" s="1785"/>
      <c r="PPM82" s="1785"/>
      <c r="PPN82" s="1786"/>
      <c r="PPO82" s="1786"/>
      <c r="PPP82" s="1787"/>
      <c r="PPQ82" s="1784"/>
      <c r="PPR82" s="1784"/>
      <c r="PPS82" s="1784"/>
      <c r="PPT82" s="1785"/>
      <c r="PPU82" s="1785"/>
      <c r="PPV82" s="1786"/>
      <c r="PPW82" s="1786"/>
      <c r="PPX82" s="1787"/>
      <c r="PPY82" s="1784"/>
      <c r="PPZ82" s="1784"/>
      <c r="PQA82" s="1784"/>
      <c r="PQB82" s="1785"/>
      <c r="PQC82" s="1785"/>
      <c r="PQD82" s="1786"/>
      <c r="PQE82" s="1786"/>
      <c r="PQF82" s="1787"/>
      <c r="PQG82" s="1784"/>
      <c r="PQH82" s="1784"/>
      <c r="PQI82" s="1784"/>
      <c r="PQJ82" s="1785"/>
      <c r="PQK82" s="1785"/>
      <c r="PQL82" s="1786"/>
      <c r="PQM82" s="1786"/>
      <c r="PQN82" s="1787"/>
      <c r="PQO82" s="1784"/>
      <c r="PQP82" s="1784"/>
      <c r="PQQ82" s="1784"/>
      <c r="PQR82" s="1785"/>
      <c r="PQS82" s="1785"/>
      <c r="PQT82" s="1786"/>
      <c r="PQU82" s="1786"/>
      <c r="PQV82" s="1787"/>
      <c r="PQW82" s="1784"/>
      <c r="PQX82" s="1784"/>
      <c r="PQY82" s="1784"/>
      <c r="PQZ82" s="1785"/>
      <c r="PRA82" s="1785"/>
      <c r="PRB82" s="1786"/>
      <c r="PRC82" s="1786"/>
      <c r="PRD82" s="1787"/>
      <c r="PRE82" s="1784"/>
      <c r="PRF82" s="1784"/>
      <c r="PRG82" s="1784"/>
      <c r="PRH82" s="1785"/>
      <c r="PRI82" s="1785"/>
      <c r="PRJ82" s="1786"/>
      <c r="PRK82" s="1786"/>
      <c r="PRL82" s="1787"/>
      <c r="PRM82" s="1784"/>
      <c r="PRN82" s="1784"/>
      <c r="PRO82" s="1784"/>
      <c r="PRP82" s="1785"/>
      <c r="PRQ82" s="1785"/>
      <c r="PRR82" s="1786"/>
      <c r="PRS82" s="1786"/>
      <c r="PRT82" s="1787"/>
      <c r="PRU82" s="1784"/>
      <c r="PRV82" s="1784"/>
      <c r="PRW82" s="1784"/>
      <c r="PRX82" s="1785"/>
      <c r="PRY82" s="1785"/>
      <c r="PRZ82" s="1786"/>
      <c r="PSA82" s="1786"/>
      <c r="PSB82" s="1787"/>
      <c r="PSC82" s="1784"/>
      <c r="PSD82" s="1784"/>
      <c r="PSE82" s="1784"/>
      <c r="PSF82" s="1785"/>
      <c r="PSG82" s="1785"/>
      <c r="PSH82" s="1786"/>
      <c r="PSI82" s="1786"/>
      <c r="PSJ82" s="1787"/>
      <c r="PSK82" s="1784"/>
      <c r="PSL82" s="1784"/>
      <c r="PSM82" s="1784"/>
      <c r="PSN82" s="1785"/>
      <c r="PSO82" s="1785"/>
      <c r="PSP82" s="1786"/>
      <c r="PSQ82" s="1786"/>
      <c r="PSR82" s="1787"/>
      <c r="PSS82" s="1784"/>
      <c r="PST82" s="1784"/>
      <c r="PSU82" s="1784"/>
      <c r="PSV82" s="1785"/>
      <c r="PSW82" s="1785"/>
      <c r="PSX82" s="1786"/>
      <c r="PSY82" s="1786"/>
      <c r="PSZ82" s="1787"/>
      <c r="PTA82" s="1784"/>
      <c r="PTB82" s="1784"/>
      <c r="PTC82" s="1784"/>
      <c r="PTD82" s="1785"/>
      <c r="PTE82" s="1785"/>
      <c r="PTF82" s="1786"/>
      <c r="PTG82" s="1786"/>
      <c r="PTH82" s="1787"/>
      <c r="PTI82" s="1784"/>
      <c r="PTJ82" s="1784"/>
      <c r="PTK82" s="1784"/>
      <c r="PTL82" s="1785"/>
      <c r="PTM82" s="1785"/>
      <c r="PTN82" s="1786"/>
      <c r="PTO82" s="1786"/>
      <c r="PTP82" s="1787"/>
      <c r="PTQ82" s="1784"/>
      <c r="PTR82" s="1784"/>
      <c r="PTS82" s="1784"/>
      <c r="PTT82" s="1785"/>
      <c r="PTU82" s="1785"/>
      <c r="PTV82" s="1786"/>
      <c r="PTW82" s="1786"/>
      <c r="PTX82" s="1787"/>
      <c r="PTY82" s="1784"/>
      <c r="PTZ82" s="1784"/>
      <c r="PUA82" s="1784"/>
      <c r="PUB82" s="1785"/>
      <c r="PUC82" s="1785"/>
      <c r="PUD82" s="1786"/>
      <c r="PUE82" s="1786"/>
      <c r="PUF82" s="1787"/>
      <c r="PUG82" s="1784"/>
      <c r="PUH82" s="1784"/>
      <c r="PUI82" s="1784"/>
      <c r="PUJ82" s="1785"/>
      <c r="PUK82" s="1785"/>
      <c r="PUL82" s="1786"/>
      <c r="PUM82" s="1786"/>
      <c r="PUN82" s="1787"/>
      <c r="PUO82" s="1784"/>
      <c r="PUP82" s="1784"/>
      <c r="PUQ82" s="1784"/>
      <c r="PUR82" s="1785"/>
      <c r="PUS82" s="1785"/>
      <c r="PUT82" s="1786"/>
      <c r="PUU82" s="1786"/>
      <c r="PUV82" s="1787"/>
      <c r="PUW82" s="1784"/>
      <c r="PUX82" s="1784"/>
      <c r="PUY82" s="1784"/>
      <c r="PUZ82" s="1785"/>
      <c r="PVA82" s="1785"/>
      <c r="PVB82" s="1786"/>
      <c r="PVC82" s="1786"/>
      <c r="PVD82" s="1787"/>
      <c r="PVE82" s="1784"/>
      <c r="PVF82" s="1784"/>
      <c r="PVG82" s="1784"/>
      <c r="PVH82" s="1785"/>
      <c r="PVI82" s="1785"/>
      <c r="PVJ82" s="1786"/>
      <c r="PVK82" s="1786"/>
      <c r="PVL82" s="1787"/>
      <c r="PVM82" s="1784"/>
      <c r="PVN82" s="1784"/>
      <c r="PVO82" s="1784"/>
      <c r="PVP82" s="1785"/>
      <c r="PVQ82" s="1785"/>
      <c r="PVR82" s="1786"/>
      <c r="PVS82" s="1786"/>
      <c r="PVT82" s="1787"/>
      <c r="PVU82" s="1784"/>
      <c r="PVV82" s="1784"/>
      <c r="PVW82" s="1784"/>
      <c r="PVX82" s="1785"/>
      <c r="PVY82" s="1785"/>
      <c r="PVZ82" s="1786"/>
      <c r="PWA82" s="1786"/>
      <c r="PWB82" s="1787"/>
      <c r="PWC82" s="1784"/>
      <c r="PWD82" s="1784"/>
      <c r="PWE82" s="1784"/>
      <c r="PWF82" s="1785"/>
      <c r="PWG82" s="1785"/>
      <c r="PWH82" s="1786"/>
      <c r="PWI82" s="1786"/>
      <c r="PWJ82" s="1787"/>
      <c r="PWK82" s="1784"/>
      <c r="PWL82" s="1784"/>
      <c r="PWM82" s="1784"/>
      <c r="PWN82" s="1785"/>
      <c r="PWO82" s="1785"/>
      <c r="PWP82" s="1786"/>
      <c r="PWQ82" s="1786"/>
      <c r="PWR82" s="1787"/>
      <c r="PWS82" s="1784"/>
      <c r="PWT82" s="1784"/>
      <c r="PWU82" s="1784"/>
      <c r="PWV82" s="1785"/>
      <c r="PWW82" s="1785"/>
      <c r="PWX82" s="1786"/>
      <c r="PWY82" s="1786"/>
      <c r="PWZ82" s="1787"/>
      <c r="PXA82" s="1784"/>
      <c r="PXB82" s="1784"/>
      <c r="PXC82" s="1784"/>
      <c r="PXD82" s="1785"/>
      <c r="PXE82" s="1785"/>
      <c r="PXF82" s="1786"/>
      <c r="PXG82" s="1786"/>
      <c r="PXH82" s="1787"/>
      <c r="PXI82" s="1784"/>
      <c r="PXJ82" s="1784"/>
      <c r="PXK82" s="1784"/>
      <c r="PXL82" s="1785"/>
      <c r="PXM82" s="1785"/>
      <c r="PXN82" s="1786"/>
      <c r="PXO82" s="1786"/>
      <c r="PXP82" s="1787"/>
      <c r="PXQ82" s="1784"/>
      <c r="PXR82" s="1784"/>
      <c r="PXS82" s="1784"/>
      <c r="PXT82" s="1785"/>
      <c r="PXU82" s="1785"/>
      <c r="PXV82" s="1786"/>
      <c r="PXW82" s="1786"/>
      <c r="PXX82" s="1787"/>
      <c r="PXY82" s="1784"/>
      <c r="PXZ82" s="1784"/>
      <c r="PYA82" s="1784"/>
      <c r="PYB82" s="1785"/>
      <c r="PYC82" s="1785"/>
      <c r="PYD82" s="1786"/>
      <c r="PYE82" s="1786"/>
      <c r="PYF82" s="1787"/>
      <c r="PYG82" s="1784"/>
      <c r="PYH82" s="1784"/>
      <c r="PYI82" s="1784"/>
      <c r="PYJ82" s="1785"/>
      <c r="PYK82" s="1785"/>
      <c r="PYL82" s="1786"/>
      <c r="PYM82" s="1786"/>
      <c r="PYN82" s="1787"/>
      <c r="PYO82" s="1784"/>
      <c r="PYP82" s="1784"/>
      <c r="PYQ82" s="1784"/>
      <c r="PYR82" s="1785"/>
      <c r="PYS82" s="1785"/>
      <c r="PYT82" s="1786"/>
      <c r="PYU82" s="1786"/>
      <c r="PYV82" s="1787"/>
      <c r="PYW82" s="1784"/>
      <c r="PYX82" s="1784"/>
      <c r="PYY82" s="1784"/>
      <c r="PYZ82" s="1785"/>
      <c r="PZA82" s="1785"/>
      <c r="PZB82" s="1786"/>
      <c r="PZC82" s="1786"/>
      <c r="PZD82" s="1787"/>
      <c r="PZE82" s="1784"/>
      <c r="PZF82" s="1784"/>
      <c r="PZG82" s="1784"/>
      <c r="PZH82" s="1785"/>
      <c r="PZI82" s="1785"/>
      <c r="PZJ82" s="1786"/>
      <c r="PZK82" s="1786"/>
      <c r="PZL82" s="1787"/>
      <c r="PZM82" s="1784"/>
      <c r="PZN82" s="1784"/>
      <c r="PZO82" s="1784"/>
      <c r="PZP82" s="1785"/>
      <c r="PZQ82" s="1785"/>
      <c r="PZR82" s="1786"/>
      <c r="PZS82" s="1786"/>
      <c r="PZT82" s="1787"/>
      <c r="PZU82" s="1784"/>
      <c r="PZV82" s="1784"/>
      <c r="PZW82" s="1784"/>
      <c r="PZX82" s="1785"/>
      <c r="PZY82" s="1785"/>
      <c r="PZZ82" s="1786"/>
      <c r="QAA82" s="1786"/>
      <c r="QAB82" s="1787"/>
      <c r="QAC82" s="1784"/>
      <c r="QAD82" s="1784"/>
      <c r="QAE82" s="1784"/>
      <c r="QAF82" s="1785"/>
      <c r="QAG82" s="1785"/>
      <c r="QAH82" s="1786"/>
      <c r="QAI82" s="1786"/>
      <c r="QAJ82" s="1787"/>
      <c r="QAK82" s="1784"/>
      <c r="QAL82" s="1784"/>
      <c r="QAM82" s="1784"/>
      <c r="QAN82" s="1785"/>
      <c r="QAO82" s="1785"/>
      <c r="QAP82" s="1786"/>
      <c r="QAQ82" s="1786"/>
      <c r="QAR82" s="1787"/>
      <c r="QAS82" s="1784"/>
      <c r="QAT82" s="1784"/>
      <c r="QAU82" s="1784"/>
      <c r="QAV82" s="1785"/>
      <c r="QAW82" s="1785"/>
      <c r="QAX82" s="1786"/>
      <c r="QAY82" s="1786"/>
      <c r="QAZ82" s="1787"/>
      <c r="QBA82" s="1784"/>
      <c r="QBB82" s="1784"/>
      <c r="QBC82" s="1784"/>
      <c r="QBD82" s="1785"/>
      <c r="QBE82" s="1785"/>
      <c r="QBF82" s="1786"/>
      <c r="QBG82" s="1786"/>
      <c r="QBH82" s="1787"/>
      <c r="QBI82" s="1784"/>
      <c r="QBJ82" s="1784"/>
      <c r="QBK82" s="1784"/>
      <c r="QBL82" s="1785"/>
      <c r="QBM82" s="1785"/>
      <c r="QBN82" s="1786"/>
      <c r="QBO82" s="1786"/>
      <c r="QBP82" s="1787"/>
      <c r="QBQ82" s="1784"/>
      <c r="QBR82" s="1784"/>
      <c r="QBS82" s="1784"/>
      <c r="QBT82" s="1785"/>
      <c r="QBU82" s="1785"/>
      <c r="QBV82" s="1786"/>
      <c r="QBW82" s="1786"/>
      <c r="QBX82" s="1787"/>
      <c r="QBY82" s="1784"/>
      <c r="QBZ82" s="1784"/>
      <c r="QCA82" s="1784"/>
      <c r="QCB82" s="1785"/>
      <c r="QCC82" s="1785"/>
      <c r="QCD82" s="1786"/>
      <c r="QCE82" s="1786"/>
      <c r="QCF82" s="1787"/>
      <c r="QCG82" s="1784"/>
      <c r="QCH82" s="1784"/>
      <c r="QCI82" s="1784"/>
      <c r="QCJ82" s="1785"/>
      <c r="QCK82" s="1785"/>
      <c r="QCL82" s="1786"/>
      <c r="QCM82" s="1786"/>
      <c r="QCN82" s="1787"/>
      <c r="QCO82" s="1784"/>
      <c r="QCP82" s="1784"/>
      <c r="QCQ82" s="1784"/>
      <c r="QCR82" s="1785"/>
      <c r="QCS82" s="1785"/>
      <c r="QCT82" s="1786"/>
      <c r="QCU82" s="1786"/>
      <c r="QCV82" s="1787"/>
      <c r="QCW82" s="1784"/>
      <c r="QCX82" s="1784"/>
      <c r="QCY82" s="1784"/>
      <c r="QCZ82" s="1785"/>
      <c r="QDA82" s="1785"/>
      <c r="QDB82" s="1786"/>
      <c r="QDC82" s="1786"/>
      <c r="QDD82" s="1787"/>
      <c r="QDE82" s="1784"/>
      <c r="QDF82" s="1784"/>
      <c r="QDG82" s="1784"/>
      <c r="QDH82" s="1785"/>
      <c r="QDI82" s="1785"/>
      <c r="QDJ82" s="1786"/>
      <c r="QDK82" s="1786"/>
      <c r="QDL82" s="1787"/>
      <c r="QDM82" s="1784"/>
      <c r="QDN82" s="1784"/>
      <c r="QDO82" s="1784"/>
      <c r="QDP82" s="1785"/>
      <c r="QDQ82" s="1785"/>
      <c r="QDR82" s="1786"/>
      <c r="QDS82" s="1786"/>
      <c r="QDT82" s="1787"/>
      <c r="QDU82" s="1784"/>
      <c r="QDV82" s="1784"/>
      <c r="QDW82" s="1784"/>
      <c r="QDX82" s="1785"/>
      <c r="QDY82" s="1785"/>
      <c r="QDZ82" s="1786"/>
      <c r="QEA82" s="1786"/>
      <c r="QEB82" s="1787"/>
      <c r="QEC82" s="1784"/>
      <c r="QED82" s="1784"/>
      <c r="QEE82" s="1784"/>
      <c r="QEF82" s="1785"/>
      <c r="QEG82" s="1785"/>
      <c r="QEH82" s="1786"/>
      <c r="QEI82" s="1786"/>
      <c r="QEJ82" s="1787"/>
      <c r="QEK82" s="1784"/>
      <c r="QEL82" s="1784"/>
      <c r="QEM82" s="1784"/>
      <c r="QEN82" s="1785"/>
      <c r="QEO82" s="1785"/>
      <c r="QEP82" s="1786"/>
      <c r="QEQ82" s="1786"/>
      <c r="QER82" s="1787"/>
      <c r="QES82" s="1784"/>
      <c r="QET82" s="1784"/>
      <c r="QEU82" s="1784"/>
      <c r="QEV82" s="1785"/>
      <c r="QEW82" s="1785"/>
      <c r="QEX82" s="1786"/>
      <c r="QEY82" s="1786"/>
      <c r="QEZ82" s="1787"/>
      <c r="QFA82" s="1784"/>
      <c r="QFB82" s="1784"/>
      <c r="QFC82" s="1784"/>
      <c r="QFD82" s="1785"/>
      <c r="QFE82" s="1785"/>
      <c r="QFF82" s="1786"/>
      <c r="QFG82" s="1786"/>
      <c r="QFH82" s="1787"/>
      <c r="QFI82" s="1784"/>
      <c r="QFJ82" s="1784"/>
      <c r="QFK82" s="1784"/>
      <c r="QFL82" s="1785"/>
      <c r="QFM82" s="1785"/>
      <c r="QFN82" s="1786"/>
      <c r="QFO82" s="1786"/>
      <c r="QFP82" s="1787"/>
      <c r="QFQ82" s="1784"/>
      <c r="QFR82" s="1784"/>
      <c r="QFS82" s="1784"/>
      <c r="QFT82" s="1785"/>
      <c r="QFU82" s="1785"/>
      <c r="QFV82" s="1786"/>
      <c r="QFW82" s="1786"/>
      <c r="QFX82" s="1787"/>
      <c r="QFY82" s="1784"/>
      <c r="QFZ82" s="1784"/>
      <c r="QGA82" s="1784"/>
      <c r="QGB82" s="1785"/>
      <c r="QGC82" s="1785"/>
      <c r="QGD82" s="1786"/>
      <c r="QGE82" s="1786"/>
      <c r="QGF82" s="1787"/>
      <c r="QGG82" s="1784"/>
      <c r="QGH82" s="1784"/>
      <c r="QGI82" s="1784"/>
      <c r="QGJ82" s="1785"/>
      <c r="QGK82" s="1785"/>
      <c r="QGL82" s="1786"/>
      <c r="QGM82" s="1786"/>
      <c r="QGN82" s="1787"/>
      <c r="QGO82" s="1784"/>
      <c r="QGP82" s="1784"/>
      <c r="QGQ82" s="1784"/>
      <c r="QGR82" s="1785"/>
      <c r="QGS82" s="1785"/>
      <c r="QGT82" s="1786"/>
      <c r="QGU82" s="1786"/>
      <c r="QGV82" s="1787"/>
      <c r="QGW82" s="1784"/>
      <c r="QGX82" s="1784"/>
      <c r="QGY82" s="1784"/>
      <c r="QGZ82" s="1785"/>
      <c r="QHA82" s="1785"/>
      <c r="QHB82" s="1786"/>
      <c r="QHC82" s="1786"/>
      <c r="QHD82" s="1787"/>
      <c r="QHE82" s="1784"/>
      <c r="QHF82" s="1784"/>
      <c r="QHG82" s="1784"/>
      <c r="QHH82" s="1785"/>
      <c r="QHI82" s="1785"/>
      <c r="QHJ82" s="1786"/>
      <c r="QHK82" s="1786"/>
      <c r="QHL82" s="1787"/>
      <c r="QHM82" s="1784"/>
      <c r="QHN82" s="1784"/>
      <c r="QHO82" s="1784"/>
      <c r="QHP82" s="1785"/>
      <c r="QHQ82" s="1785"/>
      <c r="QHR82" s="1786"/>
      <c r="QHS82" s="1786"/>
      <c r="QHT82" s="1787"/>
      <c r="QHU82" s="1784"/>
      <c r="QHV82" s="1784"/>
      <c r="QHW82" s="1784"/>
      <c r="QHX82" s="1785"/>
      <c r="QHY82" s="1785"/>
      <c r="QHZ82" s="1786"/>
      <c r="QIA82" s="1786"/>
      <c r="QIB82" s="1787"/>
      <c r="QIC82" s="1784"/>
      <c r="QID82" s="1784"/>
      <c r="QIE82" s="1784"/>
      <c r="QIF82" s="1785"/>
      <c r="QIG82" s="1785"/>
      <c r="QIH82" s="1786"/>
      <c r="QII82" s="1786"/>
      <c r="QIJ82" s="1787"/>
      <c r="QIK82" s="1784"/>
      <c r="QIL82" s="1784"/>
      <c r="QIM82" s="1784"/>
      <c r="QIN82" s="1785"/>
      <c r="QIO82" s="1785"/>
      <c r="QIP82" s="1786"/>
      <c r="QIQ82" s="1786"/>
      <c r="QIR82" s="1787"/>
      <c r="QIS82" s="1784"/>
      <c r="QIT82" s="1784"/>
      <c r="QIU82" s="1784"/>
      <c r="QIV82" s="1785"/>
      <c r="QIW82" s="1785"/>
      <c r="QIX82" s="1786"/>
      <c r="QIY82" s="1786"/>
      <c r="QIZ82" s="1787"/>
      <c r="QJA82" s="1784"/>
      <c r="QJB82" s="1784"/>
      <c r="QJC82" s="1784"/>
      <c r="QJD82" s="1785"/>
      <c r="QJE82" s="1785"/>
      <c r="QJF82" s="1786"/>
      <c r="QJG82" s="1786"/>
      <c r="QJH82" s="1787"/>
      <c r="QJI82" s="1784"/>
      <c r="QJJ82" s="1784"/>
      <c r="QJK82" s="1784"/>
      <c r="QJL82" s="1785"/>
      <c r="QJM82" s="1785"/>
      <c r="QJN82" s="1786"/>
      <c r="QJO82" s="1786"/>
      <c r="QJP82" s="1787"/>
      <c r="QJQ82" s="1784"/>
      <c r="QJR82" s="1784"/>
      <c r="QJS82" s="1784"/>
      <c r="QJT82" s="1785"/>
      <c r="QJU82" s="1785"/>
      <c r="QJV82" s="1786"/>
      <c r="QJW82" s="1786"/>
      <c r="QJX82" s="1787"/>
      <c r="QJY82" s="1784"/>
      <c r="QJZ82" s="1784"/>
      <c r="QKA82" s="1784"/>
      <c r="QKB82" s="1785"/>
      <c r="QKC82" s="1785"/>
      <c r="QKD82" s="1786"/>
      <c r="QKE82" s="1786"/>
      <c r="QKF82" s="1787"/>
      <c r="QKG82" s="1784"/>
      <c r="QKH82" s="1784"/>
      <c r="QKI82" s="1784"/>
      <c r="QKJ82" s="1785"/>
      <c r="QKK82" s="1785"/>
      <c r="QKL82" s="1786"/>
      <c r="QKM82" s="1786"/>
      <c r="QKN82" s="1787"/>
      <c r="QKO82" s="1784"/>
      <c r="QKP82" s="1784"/>
      <c r="QKQ82" s="1784"/>
      <c r="QKR82" s="1785"/>
      <c r="QKS82" s="1785"/>
      <c r="QKT82" s="1786"/>
      <c r="QKU82" s="1786"/>
      <c r="QKV82" s="1787"/>
      <c r="QKW82" s="1784"/>
      <c r="QKX82" s="1784"/>
      <c r="QKY82" s="1784"/>
      <c r="QKZ82" s="1785"/>
      <c r="QLA82" s="1785"/>
      <c r="QLB82" s="1786"/>
      <c r="QLC82" s="1786"/>
      <c r="QLD82" s="1787"/>
      <c r="QLE82" s="1784"/>
      <c r="QLF82" s="1784"/>
      <c r="QLG82" s="1784"/>
      <c r="QLH82" s="1785"/>
      <c r="QLI82" s="1785"/>
      <c r="QLJ82" s="1786"/>
      <c r="QLK82" s="1786"/>
      <c r="QLL82" s="1787"/>
      <c r="QLM82" s="1784"/>
      <c r="QLN82" s="1784"/>
      <c r="QLO82" s="1784"/>
      <c r="QLP82" s="1785"/>
      <c r="QLQ82" s="1785"/>
      <c r="QLR82" s="1786"/>
      <c r="QLS82" s="1786"/>
      <c r="QLT82" s="1787"/>
      <c r="QLU82" s="1784"/>
      <c r="QLV82" s="1784"/>
      <c r="QLW82" s="1784"/>
      <c r="QLX82" s="1785"/>
      <c r="QLY82" s="1785"/>
      <c r="QLZ82" s="1786"/>
      <c r="QMA82" s="1786"/>
      <c r="QMB82" s="1787"/>
      <c r="QMC82" s="1784"/>
      <c r="QMD82" s="1784"/>
      <c r="QME82" s="1784"/>
      <c r="QMF82" s="1785"/>
      <c r="QMG82" s="1785"/>
      <c r="QMH82" s="1786"/>
      <c r="QMI82" s="1786"/>
      <c r="QMJ82" s="1787"/>
      <c r="QMK82" s="1784"/>
      <c r="QML82" s="1784"/>
      <c r="QMM82" s="1784"/>
      <c r="QMN82" s="1785"/>
      <c r="QMO82" s="1785"/>
      <c r="QMP82" s="1786"/>
      <c r="QMQ82" s="1786"/>
      <c r="QMR82" s="1787"/>
      <c r="QMS82" s="1784"/>
      <c r="QMT82" s="1784"/>
      <c r="QMU82" s="1784"/>
      <c r="QMV82" s="1785"/>
      <c r="QMW82" s="1785"/>
      <c r="QMX82" s="1786"/>
      <c r="QMY82" s="1786"/>
      <c r="QMZ82" s="1787"/>
      <c r="QNA82" s="1784"/>
      <c r="QNB82" s="1784"/>
      <c r="QNC82" s="1784"/>
      <c r="QND82" s="1785"/>
      <c r="QNE82" s="1785"/>
      <c r="QNF82" s="1786"/>
      <c r="QNG82" s="1786"/>
      <c r="QNH82" s="1787"/>
      <c r="QNI82" s="1784"/>
      <c r="QNJ82" s="1784"/>
      <c r="QNK82" s="1784"/>
      <c r="QNL82" s="1785"/>
      <c r="QNM82" s="1785"/>
      <c r="QNN82" s="1786"/>
      <c r="QNO82" s="1786"/>
      <c r="QNP82" s="1787"/>
      <c r="QNQ82" s="1784"/>
      <c r="QNR82" s="1784"/>
      <c r="QNS82" s="1784"/>
      <c r="QNT82" s="1785"/>
      <c r="QNU82" s="1785"/>
      <c r="QNV82" s="1786"/>
      <c r="QNW82" s="1786"/>
      <c r="QNX82" s="1787"/>
      <c r="QNY82" s="1784"/>
      <c r="QNZ82" s="1784"/>
      <c r="QOA82" s="1784"/>
      <c r="QOB82" s="1785"/>
      <c r="QOC82" s="1785"/>
      <c r="QOD82" s="1786"/>
      <c r="QOE82" s="1786"/>
      <c r="QOF82" s="1787"/>
      <c r="QOG82" s="1784"/>
      <c r="QOH82" s="1784"/>
      <c r="QOI82" s="1784"/>
      <c r="QOJ82" s="1785"/>
      <c r="QOK82" s="1785"/>
      <c r="QOL82" s="1786"/>
      <c r="QOM82" s="1786"/>
      <c r="QON82" s="1787"/>
      <c r="QOO82" s="1784"/>
      <c r="QOP82" s="1784"/>
      <c r="QOQ82" s="1784"/>
      <c r="QOR82" s="1785"/>
      <c r="QOS82" s="1785"/>
      <c r="QOT82" s="1786"/>
      <c r="QOU82" s="1786"/>
      <c r="QOV82" s="1787"/>
      <c r="QOW82" s="1784"/>
      <c r="QOX82" s="1784"/>
      <c r="QOY82" s="1784"/>
      <c r="QOZ82" s="1785"/>
      <c r="QPA82" s="1785"/>
      <c r="QPB82" s="1786"/>
      <c r="QPC82" s="1786"/>
      <c r="QPD82" s="1787"/>
      <c r="QPE82" s="1784"/>
      <c r="QPF82" s="1784"/>
      <c r="QPG82" s="1784"/>
      <c r="QPH82" s="1785"/>
      <c r="QPI82" s="1785"/>
      <c r="QPJ82" s="1786"/>
      <c r="QPK82" s="1786"/>
      <c r="QPL82" s="1787"/>
      <c r="QPM82" s="1784"/>
      <c r="QPN82" s="1784"/>
      <c r="QPO82" s="1784"/>
      <c r="QPP82" s="1785"/>
      <c r="QPQ82" s="1785"/>
      <c r="QPR82" s="1786"/>
      <c r="QPS82" s="1786"/>
      <c r="QPT82" s="1787"/>
      <c r="QPU82" s="1784"/>
      <c r="QPV82" s="1784"/>
      <c r="QPW82" s="1784"/>
      <c r="QPX82" s="1785"/>
      <c r="QPY82" s="1785"/>
      <c r="QPZ82" s="1786"/>
      <c r="QQA82" s="1786"/>
      <c r="QQB82" s="1787"/>
      <c r="QQC82" s="1784"/>
      <c r="QQD82" s="1784"/>
      <c r="QQE82" s="1784"/>
      <c r="QQF82" s="1785"/>
      <c r="QQG82" s="1785"/>
      <c r="QQH82" s="1786"/>
      <c r="QQI82" s="1786"/>
      <c r="QQJ82" s="1787"/>
      <c r="QQK82" s="1784"/>
      <c r="QQL82" s="1784"/>
      <c r="QQM82" s="1784"/>
      <c r="QQN82" s="1785"/>
      <c r="QQO82" s="1785"/>
      <c r="QQP82" s="1786"/>
      <c r="QQQ82" s="1786"/>
      <c r="QQR82" s="1787"/>
      <c r="QQS82" s="1784"/>
      <c r="QQT82" s="1784"/>
      <c r="QQU82" s="1784"/>
      <c r="QQV82" s="1785"/>
      <c r="QQW82" s="1785"/>
      <c r="QQX82" s="1786"/>
      <c r="QQY82" s="1786"/>
      <c r="QQZ82" s="1787"/>
      <c r="QRA82" s="1784"/>
      <c r="QRB82" s="1784"/>
      <c r="QRC82" s="1784"/>
      <c r="QRD82" s="1785"/>
      <c r="QRE82" s="1785"/>
      <c r="QRF82" s="1786"/>
      <c r="QRG82" s="1786"/>
      <c r="QRH82" s="1787"/>
      <c r="QRI82" s="1784"/>
      <c r="QRJ82" s="1784"/>
      <c r="QRK82" s="1784"/>
      <c r="QRL82" s="1785"/>
      <c r="QRM82" s="1785"/>
      <c r="QRN82" s="1786"/>
      <c r="QRO82" s="1786"/>
      <c r="QRP82" s="1787"/>
      <c r="QRQ82" s="1784"/>
      <c r="QRR82" s="1784"/>
      <c r="QRS82" s="1784"/>
      <c r="QRT82" s="1785"/>
      <c r="QRU82" s="1785"/>
      <c r="QRV82" s="1786"/>
      <c r="QRW82" s="1786"/>
      <c r="QRX82" s="1787"/>
      <c r="QRY82" s="1784"/>
      <c r="QRZ82" s="1784"/>
      <c r="QSA82" s="1784"/>
      <c r="QSB82" s="1785"/>
      <c r="QSC82" s="1785"/>
      <c r="QSD82" s="1786"/>
      <c r="QSE82" s="1786"/>
      <c r="QSF82" s="1787"/>
      <c r="QSG82" s="1784"/>
      <c r="QSH82" s="1784"/>
      <c r="QSI82" s="1784"/>
      <c r="QSJ82" s="1785"/>
      <c r="QSK82" s="1785"/>
      <c r="QSL82" s="1786"/>
      <c r="QSM82" s="1786"/>
      <c r="QSN82" s="1787"/>
      <c r="QSO82" s="1784"/>
      <c r="QSP82" s="1784"/>
      <c r="QSQ82" s="1784"/>
      <c r="QSR82" s="1785"/>
      <c r="QSS82" s="1785"/>
      <c r="QST82" s="1786"/>
      <c r="QSU82" s="1786"/>
      <c r="QSV82" s="1787"/>
      <c r="QSW82" s="1784"/>
      <c r="QSX82" s="1784"/>
      <c r="QSY82" s="1784"/>
      <c r="QSZ82" s="1785"/>
      <c r="QTA82" s="1785"/>
      <c r="QTB82" s="1786"/>
      <c r="QTC82" s="1786"/>
      <c r="QTD82" s="1787"/>
      <c r="QTE82" s="1784"/>
      <c r="QTF82" s="1784"/>
      <c r="QTG82" s="1784"/>
      <c r="QTH82" s="1785"/>
      <c r="QTI82" s="1785"/>
      <c r="QTJ82" s="1786"/>
      <c r="QTK82" s="1786"/>
      <c r="QTL82" s="1787"/>
      <c r="QTM82" s="1784"/>
      <c r="QTN82" s="1784"/>
      <c r="QTO82" s="1784"/>
      <c r="QTP82" s="1785"/>
      <c r="QTQ82" s="1785"/>
      <c r="QTR82" s="1786"/>
      <c r="QTS82" s="1786"/>
      <c r="QTT82" s="1787"/>
      <c r="QTU82" s="1784"/>
      <c r="QTV82" s="1784"/>
      <c r="QTW82" s="1784"/>
      <c r="QTX82" s="1785"/>
      <c r="QTY82" s="1785"/>
      <c r="QTZ82" s="1786"/>
      <c r="QUA82" s="1786"/>
      <c r="QUB82" s="1787"/>
      <c r="QUC82" s="1784"/>
      <c r="QUD82" s="1784"/>
      <c r="QUE82" s="1784"/>
      <c r="QUF82" s="1785"/>
      <c r="QUG82" s="1785"/>
      <c r="QUH82" s="1786"/>
      <c r="QUI82" s="1786"/>
      <c r="QUJ82" s="1787"/>
      <c r="QUK82" s="1784"/>
      <c r="QUL82" s="1784"/>
      <c r="QUM82" s="1784"/>
      <c r="QUN82" s="1785"/>
      <c r="QUO82" s="1785"/>
      <c r="QUP82" s="1786"/>
      <c r="QUQ82" s="1786"/>
      <c r="QUR82" s="1787"/>
      <c r="QUS82" s="1784"/>
      <c r="QUT82" s="1784"/>
      <c r="QUU82" s="1784"/>
      <c r="QUV82" s="1785"/>
      <c r="QUW82" s="1785"/>
      <c r="QUX82" s="1786"/>
      <c r="QUY82" s="1786"/>
      <c r="QUZ82" s="1787"/>
      <c r="QVA82" s="1784"/>
      <c r="QVB82" s="1784"/>
      <c r="QVC82" s="1784"/>
      <c r="QVD82" s="1785"/>
      <c r="QVE82" s="1785"/>
      <c r="QVF82" s="1786"/>
      <c r="QVG82" s="1786"/>
      <c r="QVH82" s="1787"/>
      <c r="QVI82" s="1784"/>
      <c r="QVJ82" s="1784"/>
      <c r="QVK82" s="1784"/>
      <c r="QVL82" s="1785"/>
      <c r="QVM82" s="1785"/>
      <c r="QVN82" s="1786"/>
      <c r="QVO82" s="1786"/>
      <c r="QVP82" s="1787"/>
      <c r="QVQ82" s="1784"/>
      <c r="QVR82" s="1784"/>
      <c r="QVS82" s="1784"/>
      <c r="QVT82" s="1785"/>
      <c r="QVU82" s="1785"/>
      <c r="QVV82" s="1786"/>
      <c r="QVW82" s="1786"/>
      <c r="QVX82" s="1787"/>
      <c r="QVY82" s="1784"/>
      <c r="QVZ82" s="1784"/>
      <c r="QWA82" s="1784"/>
      <c r="QWB82" s="1785"/>
      <c r="QWC82" s="1785"/>
      <c r="QWD82" s="1786"/>
      <c r="QWE82" s="1786"/>
      <c r="QWF82" s="1787"/>
      <c r="QWG82" s="1784"/>
      <c r="QWH82" s="1784"/>
      <c r="QWI82" s="1784"/>
      <c r="QWJ82" s="1785"/>
      <c r="QWK82" s="1785"/>
      <c r="QWL82" s="1786"/>
      <c r="QWM82" s="1786"/>
      <c r="QWN82" s="1787"/>
      <c r="QWO82" s="1784"/>
      <c r="QWP82" s="1784"/>
      <c r="QWQ82" s="1784"/>
      <c r="QWR82" s="1785"/>
      <c r="QWS82" s="1785"/>
      <c r="QWT82" s="1786"/>
      <c r="QWU82" s="1786"/>
      <c r="QWV82" s="1787"/>
      <c r="QWW82" s="1784"/>
      <c r="QWX82" s="1784"/>
      <c r="QWY82" s="1784"/>
      <c r="QWZ82" s="1785"/>
      <c r="QXA82" s="1785"/>
      <c r="QXB82" s="1786"/>
      <c r="QXC82" s="1786"/>
      <c r="QXD82" s="1787"/>
      <c r="QXE82" s="1784"/>
      <c r="QXF82" s="1784"/>
      <c r="QXG82" s="1784"/>
      <c r="QXH82" s="1785"/>
      <c r="QXI82" s="1785"/>
      <c r="QXJ82" s="1786"/>
      <c r="QXK82" s="1786"/>
      <c r="QXL82" s="1787"/>
      <c r="QXM82" s="1784"/>
      <c r="QXN82" s="1784"/>
      <c r="QXO82" s="1784"/>
      <c r="QXP82" s="1785"/>
      <c r="QXQ82" s="1785"/>
      <c r="QXR82" s="1786"/>
      <c r="QXS82" s="1786"/>
      <c r="QXT82" s="1787"/>
      <c r="QXU82" s="1784"/>
      <c r="QXV82" s="1784"/>
      <c r="QXW82" s="1784"/>
      <c r="QXX82" s="1785"/>
      <c r="QXY82" s="1785"/>
      <c r="QXZ82" s="1786"/>
      <c r="QYA82" s="1786"/>
      <c r="QYB82" s="1787"/>
      <c r="QYC82" s="1784"/>
      <c r="QYD82" s="1784"/>
      <c r="QYE82" s="1784"/>
      <c r="QYF82" s="1785"/>
      <c r="QYG82" s="1785"/>
      <c r="QYH82" s="1786"/>
      <c r="QYI82" s="1786"/>
      <c r="QYJ82" s="1787"/>
      <c r="QYK82" s="1784"/>
      <c r="QYL82" s="1784"/>
      <c r="QYM82" s="1784"/>
      <c r="QYN82" s="1785"/>
      <c r="QYO82" s="1785"/>
      <c r="QYP82" s="1786"/>
      <c r="QYQ82" s="1786"/>
      <c r="QYR82" s="1787"/>
      <c r="QYS82" s="1784"/>
      <c r="QYT82" s="1784"/>
      <c r="QYU82" s="1784"/>
      <c r="QYV82" s="1785"/>
      <c r="QYW82" s="1785"/>
      <c r="QYX82" s="1786"/>
      <c r="QYY82" s="1786"/>
      <c r="QYZ82" s="1787"/>
      <c r="QZA82" s="1784"/>
      <c r="QZB82" s="1784"/>
      <c r="QZC82" s="1784"/>
      <c r="QZD82" s="1785"/>
      <c r="QZE82" s="1785"/>
      <c r="QZF82" s="1786"/>
      <c r="QZG82" s="1786"/>
      <c r="QZH82" s="1787"/>
      <c r="QZI82" s="1784"/>
      <c r="QZJ82" s="1784"/>
      <c r="QZK82" s="1784"/>
      <c r="QZL82" s="1785"/>
      <c r="QZM82" s="1785"/>
      <c r="QZN82" s="1786"/>
      <c r="QZO82" s="1786"/>
      <c r="QZP82" s="1787"/>
      <c r="QZQ82" s="1784"/>
      <c r="QZR82" s="1784"/>
      <c r="QZS82" s="1784"/>
      <c r="QZT82" s="1785"/>
      <c r="QZU82" s="1785"/>
      <c r="QZV82" s="1786"/>
      <c r="QZW82" s="1786"/>
      <c r="QZX82" s="1787"/>
      <c r="QZY82" s="1784"/>
      <c r="QZZ82" s="1784"/>
      <c r="RAA82" s="1784"/>
      <c r="RAB82" s="1785"/>
      <c r="RAC82" s="1785"/>
      <c r="RAD82" s="1786"/>
      <c r="RAE82" s="1786"/>
      <c r="RAF82" s="1787"/>
      <c r="RAG82" s="1784"/>
      <c r="RAH82" s="1784"/>
      <c r="RAI82" s="1784"/>
      <c r="RAJ82" s="1785"/>
      <c r="RAK82" s="1785"/>
      <c r="RAL82" s="1786"/>
      <c r="RAM82" s="1786"/>
      <c r="RAN82" s="1787"/>
      <c r="RAO82" s="1784"/>
      <c r="RAP82" s="1784"/>
      <c r="RAQ82" s="1784"/>
      <c r="RAR82" s="1785"/>
      <c r="RAS82" s="1785"/>
      <c r="RAT82" s="1786"/>
      <c r="RAU82" s="1786"/>
      <c r="RAV82" s="1787"/>
      <c r="RAW82" s="1784"/>
      <c r="RAX82" s="1784"/>
      <c r="RAY82" s="1784"/>
      <c r="RAZ82" s="1785"/>
      <c r="RBA82" s="1785"/>
      <c r="RBB82" s="1786"/>
      <c r="RBC82" s="1786"/>
      <c r="RBD82" s="1787"/>
      <c r="RBE82" s="1784"/>
      <c r="RBF82" s="1784"/>
      <c r="RBG82" s="1784"/>
      <c r="RBH82" s="1785"/>
      <c r="RBI82" s="1785"/>
      <c r="RBJ82" s="1786"/>
      <c r="RBK82" s="1786"/>
      <c r="RBL82" s="1787"/>
      <c r="RBM82" s="1784"/>
      <c r="RBN82" s="1784"/>
      <c r="RBO82" s="1784"/>
      <c r="RBP82" s="1785"/>
      <c r="RBQ82" s="1785"/>
      <c r="RBR82" s="1786"/>
      <c r="RBS82" s="1786"/>
      <c r="RBT82" s="1787"/>
      <c r="RBU82" s="1784"/>
      <c r="RBV82" s="1784"/>
      <c r="RBW82" s="1784"/>
      <c r="RBX82" s="1785"/>
      <c r="RBY82" s="1785"/>
      <c r="RBZ82" s="1786"/>
      <c r="RCA82" s="1786"/>
      <c r="RCB82" s="1787"/>
      <c r="RCC82" s="1784"/>
      <c r="RCD82" s="1784"/>
      <c r="RCE82" s="1784"/>
      <c r="RCF82" s="1785"/>
      <c r="RCG82" s="1785"/>
      <c r="RCH82" s="1786"/>
      <c r="RCI82" s="1786"/>
      <c r="RCJ82" s="1787"/>
      <c r="RCK82" s="1784"/>
      <c r="RCL82" s="1784"/>
      <c r="RCM82" s="1784"/>
      <c r="RCN82" s="1785"/>
      <c r="RCO82" s="1785"/>
      <c r="RCP82" s="1786"/>
      <c r="RCQ82" s="1786"/>
      <c r="RCR82" s="1787"/>
      <c r="RCS82" s="1784"/>
      <c r="RCT82" s="1784"/>
      <c r="RCU82" s="1784"/>
      <c r="RCV82" s="1785"/>
      <c r="RCW82" s="1785"/>
      <c r="RCX82" s="1786"/>
      <c r="RCY82" s="1786"/>
      <c r="RCZ82" s="1787"/>
      <c r="RDA82" s="1784"/>
      <c r="RDB82" s="1784"/>
      <c r="RDC82" s="1784"/>
      <c r="RDD82" s="1785"/>
      <c r="RDE82" s="1785"/>
      <c r="RDF82" s="1786"/>
      <c r="RDG82" s="1786"/>
      <c r="RDH82" s="1787"/>
      <c r="RDI82" s="1784"/>
      <c r="RDJ82" s="1784"/>
      <c r="RDK82" s="1784"/>
      <c r="RDL82" s="1785"/>
      <c r="RDM82" s="1785"/>
      <c r="RDN82" s="1786"/>
      <c r="RDO82" s="1786"/>
      <c r="RDP82" s="1787"/>
      <c r="RDQ82" s="1784"/>
      <c r="RDR82" s="1784"/>
      <c r="RDS82" s="1784"/>
      <c r="RDT82" s="1785"/>
      <c r="RDU82" s="1785"/>
      <c r="RDV82" s="1786"/>
      <c r="RDW82" s="1786"/>
      <c r="RDX82" s="1787"/>
      <c r="RDY82" s="1784"/>
      <c r="RDZ82" s="1784"/>
      <c r="REA82" s="1784"/>
      <c r="REB82" s="1785"/>
      <c r="REC82" s="1785"/>
      <c r="RED82" s="1786"/>
      <c r="REE82" s="1786"/>
      <c r="REF82" s="1787"/>
      <c r="REG82" s="1784"/>
      <c r="REH82" s="1784"/>
      <c r="REI82" s="1784"/>
      <c r="REJ82" s="1785"/>
      <c r="REK82" s="1785"/>
      <c r="REL82" s="1786"/>
      <c r="REM82" s="1786"/>
      <c r="REN82" s="1787"/>
      <c r="REO82" s="1784"/>
      <c r="REP82" s="1784"/>
      <c r="REQ82" s="1784"/>
      <c r="RER82" s="1785"/>
      <c r="RES82" s="1785"/>
      <c r="RET82" s="1786"/>
      <c r="REU82" s="1786"/>
      <c r="REV82" s="1787"/>
      <c r="REW82" s="1784"/>
      <c r="REX82" s="1784"/>
      <c r="REY82" s="1784"/>
      <c r="REZ82" s="1785"/>
      <c r="RFA82" s="1785"/>
      <c r="RFB82" s="1786"/>
      <c r="RFC82" s="1786"/>
      <c r="RFD82" s="1787"/>
      <c r="RFE82" s="1784"/>
      <c r="RFF82" s="1784"/>
      <c r="RFG82" s="1784"/>
      <c r="RFH82" s="1785"/>
      <c r="RFI82" s="1785"/>
      <c r="RFJ82" s="1786"/>
      <c r="RFK82" s="1786"/>
      <c r="RFL82" s="1787"/>
      <c r="RFM82" s="1784"/>
      <c r="RFN82" s="1784"/>
      <c r="RFO82" s="1784"/>
      <c r="RFP82" s="1785"/>
      <c r="RFQ82" s="1785"/>
      <c r="RFR82" s="1786"/>
      <c r="RFS82" s="1786"/>
      <c r="RFT82" s="1787"/>
      <c r="RFU82" s="1784"/>
      <c r="RFV82" s="1784"/>
      <c r="RFW82" s="1784"/>
      <c r="RFX82" s="1785"/>
      <c r="RFY82" s="1785"/>
      <c r="RFZ82" s="1786"/>
      <c r="RGA82" s="1786"/>
      <c r="RGB82" s="1787"/>
      <c r="RGC82" s="1784"/>
      <c r="RGD82" s="1784"/>
      <c r="RGE82" s="1784"/>
      <c r="RGF82" s="1785"/>
      <c r="RGG82" s="1785"/>
      <c r="RGH82" s="1786"/>
      <c r="RGI82" s="1786"/>
      <c r="RGJ82" s="1787"/>
      <c r="RGK82" s="1784"/>
      <c r="RGL82" s="1784"/>
      <c r="RGM82" s="1784"/>
      <c r="RGN82" s="1785"/>
      <c r="RGO82" s="1785"/>
      <c r="RGP82" s="1786"/>
      <c r="RGQ82" s="1786"/>
      <c r="RGR82" s="1787"/>
      <c r="RGS82" s="1784"/>
      <c r="RGT82" s="1784"/>
      <c r="RGU82" s="1784"/>
      <c r="RGV82" s="1785"/>
      <c r="RGW82" s="1785"/>
      <c r="RGX82" s="1786"/>
      <c r="RGY82" s="1786"/>
      <c r="RGZ82" s="1787"/>
      <c r="RHA82" s="1784"/>
      <c r="RHB82" s="1784"/>
      <c r="RHC82" s="1784"/>
      <c r="RHD82" s="1785"/>
      <c r="RHE82" s="1785"/>
      <c r="RHF82" s="1786"/>
      <c r="RHG82" s="1786"/>
      <c r="RHH82" s="1787"/>
      <c r="RHI82" s="1784"/>
      <c r="RHJ82" s="1784"/>
      <c r="RHK82" s="1784"/>
      <c r="RHL82" s="1785"/>
      <c r="RHM82" s="1785"/>
      <c r="RHN82" s="1786"/>
      <c r="RHO82" s="1786"/>
      <c r="RHP82" s="1787"/>
      <c r="RHQ82" s="1784"/>
      <c r="RHR82" s="1784"/>
      <c r="RHS82" s="1784"/>
      <c r="RHT82" s="1785"/>
      <c r="RHU82" s="1785"/>
      <c r="RHV82" s="1786"/>
      <c r="RHW82" s="1786"/>
      <c r="RHX82" s="1787"/>
      <c r="RHY82" s="1784"/>
      <c r="RHZ82" s="1784"/>
      <c r="RIA82" s="1784"/>
      <c r="RIB82" s="1785"/>
      <c r="RIC82" s="1785"/>
      <c r="RID82" s="1786"/>
      <c r="RIE82" s="1786"/>
      <c r="RIF82" s="1787"/>
      <c r="RIG82" s="1784"/>
      <c r="RIH82" s="1784"/>
      <c r="RII82" s="1784"/>
      <c r="RIJ82" s="1785"/>
      <c r="RIK82" s="1785"/>
      <c r="RIL82" s="1786"/>
      <c r="RIM82" s="1786"/>
      <c r="RIN82" s="1787"/>
      <c r="RIO82" s="1784"/>
      <c r="RIP82" s="1784"/>
      <c r="RIQ82" s="1784"/>
      <c r="RIR82" s="1785"/>
      <c r="RIS82" s="1785"/>
      <c r="RIT82" s="1786"/>
      <c r="RIU82" s="1786"/>
      <c r="RIV82" s="1787"/>
      <c r="RIW82" s="1784"/>
      <c r="RIX82" s="1784"/>
      <c r="RIY82" s="1784"/>
      <c r="RIZ82" s="1785"/>
      <c r="RJA82" s="1785"/>
      <c r="RJB82" s="1786"/>
      <c r="RJC82" s="1786"/>
      <c r="RJD82" s="1787"/>
      <c r="RJE82" s="1784"/>
      <c r="RJF82" s="1784"/>
      <c r="RJG82" s="1784"/>
      <c r="RJH82" s="1785"/>
      <c r="RJI82" s="1785"/>
      <c r="RJJ82" s="1786"/>
      <c r="RJK82" s="1786"/>
      <c r="RJL82" s="1787"/>
      <c r="RJM82" s="1784"/>
      <c r="RJN82" s="1784"/>
      <c r="RJO82" s="1784"/>
      <c r="RJP82" s="1785"/>
      <c r="RJQ82" s="1785"/>
      <c r="RJR82" s="1786"/>
      <c r="RJS82" s="1786"/>
      <c r="RJT82" s="1787"/>
      <c r="RJU82" s="1784"/>
      <c r="RJV82" s="1784"/>
      <c r="RJW82" s="1784"/>
      <c r="RJX82" s="1785"/>
      <c r="RJY82" s="1785"/>
      <c r="RJZ82" s="1786"/>
      <c r="RKA82" s="1786"/>
      <c r="RKB82" s="1787"/>
      <c r="RKC82" s="1784"/>
      <c r="RKD82" s="1784"/>
      <c r="RKE82" s="1784"/>
      <c r="RKF82" s="1785"/>
      <c r="RKG82" s="1785"/>
      <c r="RKH82" s="1786"/>
      <c r="RKI82" s="1786"/>
      <c r="RKJ82" s="1787"/>
      <c r="RKK82" s="1784"/>
      <c r="RKL82" s="1784"/>
      <c r="RKM82" s="1784"/>
      <c r="RKN82" s="1785"/>
      <c r="RKO82" s="1785"/>
      <c r="RKP82" s="1786"/>
      <c r="RKQ82" s="1786"/>
      <c r="RKR82" s="1787"/>
      <c r="RKS82" s="1784"/>
      <c r="RKT82" s="1784"/>
      <c r="RKU82" s="1784"/>
      <c r="RKV82" s="1785"/>
      <c r="RKW82" s="1785"/>
      <c r="RKX82" s="1786"/>
      <c r="RKY82" s="1786"/>
      <c r="RKZ82" s="1787"/>
      <c r="RLA82" s="1784"/>
      <c r="RLB82" s="1784"/>
      <c r="RLC82" s="1784"/>
      <c r="RLD82" s="1785"/>
      <c r="RLE82" s="1785"/>
      <c r="RLF82" s="1786"/>
      <c r="RLG82" s="1786"/>
      <c r="RLH82" s="1787"/>
      <c r="RLI82" s="1784"/>
      <c r="RLJ82" s="1784"/>
      <c r="RLK82" s="1784"/>
      <c r="RLL82" s="1785"/>
      <c r="RLM82" s="1785"/>
      <c r="RLN82" s="1786"/>
      <c r="RLO82" s="1786"/>
      <c r="RLP82" s="1787"/>
      <c r="RLQ82" s="1784"/>
      <c r="RLR82" s="1784"/>
      <c r="RLS82" s="1784"/>
      <c r="RLT82" s="1785"/>
      <c r="RLU82" s="1785"/>
      <c r="RLV82" s="1786"/>
      <c r="RLW82" s="1786"/>
      <c r="RLX82" s="1787"/>
      <c r="RLY82" s="1784"/>
      <c r="RLZ82" s="1784"/>
      <c r="RMA82" s="1784"/>
      <c r="RMB82" s="1785"/>
      <c r="RMC82" s="1785"/>
      <c r="RMD82" s="1786"/>
      <c r="RME82" s="1786"/>
      <c r="RMF82" s="1787"/>
      <c r="RMG82" s="1784"/>
      <c r="RMH82" s="1784"/>
      <c r="RMI82" s="1784"/>
      <c r="RMJ82" s="1785"/>
      <c r="RMK82" s="1785"/>
      <c r="RML82" s="1786"/>
      <c r="RMM82" s="1786"/>
      <c r="RMN82" s="1787"/>
      <c r="RMO82" s="1784"/>
      <c r="RMP82" s="1784"/>
      <c r="RMQ82" s="1784"/>
      <c r="RMR82" s="1785"/>
      <c r="RMS82" s="1785"/>
      <c r="RMT82" s="1786"/>
      <c r="RMU82" s="1786"/>
      <c r="RMV82" s="1787"/>
      <c r="RMW82" s="1784"/>
      <c r="RMX82" s="1784"/>
      <c r="RMY82" s="1784"/>
      <c r="RMZ82" s="1785"/>
      <c r="RNA82" s="1785"/>
      <c r="RNB82" s="1786"/>
      <c r="RNC82" s="1786"/>
      <c r="RND82" s="1787"/>
      <c r="RNE82" s="1784"/>
      <c r="RNF82" s="1784"/>
      <c r="RNG82" s="1784"/>
      <c r="RNH82" s="1785"/>
      <c r="RNI82" s="1785"/>
      <c r="RNJ82" s="1786"/>
      <c r="RNK82" s="1786"/>
      <c r="RNL82" s="1787"/>
      <c r="RNM82" s="1784"/>
      <c r="RNN82" s="1784"/>
      <c r="RNO82" s="1784"/>
      <c r="RNP82" s="1785"/>
      <c r="RNQ82" s="1785"/>
      <c r="RNR82" s="1786"/>
      <c r="RNS82" s="1786"/>
      <c r="RNT82" s="1787"/>
      <c r="RNU82" s="1784"/>
      <c r="RNV82" s="1784"/>
      <c r="RNW82" s="1784"/>
      <c r="RNX82" s="1785"/>
      <c r="RNY82" s="1785"/>
      <c r="RNZ82" s="1786"/>
      <c r="ROA82" s="1786"/>
      <c r="ROB82" s="1787"/>
      <c r="ROC82" s="1784"/>
      <c r="ROD82" s="1784"/>
      <c r="ROE82" s="1784"/>
      <c r="ROF82" s="1785"/>
      <c r="ROG82" s="1785"/>
      <c r="ROH82" s="1786"/>
      <c r="ROI82" s="1786"/>
      <c r="ROJ82" s="1787"/>
      <c r="ROK82" s="1784"/>
      <c r="ROL82" s="1784"/>
      <c r="ROM82" s="1784"/>
      <c r="RON82" s="1785"/>
      <c r="ROO82" s="1785"/>
      <c r="ROP82" s="1786"/>
      <c r="ROQ82" s="1786"/>
      <c r="ROR82" s="1787"/>
      <c r="ROS82" s="1784"/>
      <c r="ROT82" s="1784"/>
      <c r="ROU82" s="1784"/>
      <c r="ROV82" s="1785"/>
      <c r="ROW82" s="1785"/>
      <c r="ROX82" s="1786"/>
      <c r="ROY82" s="1786"/>
      <c r="ROZ82" s="1787"/>
      <c r="RPA82" s="1784"/>
      <c r="RPB82" s="1784"/>
      <c r="RPC82" s="1784"/>
      <c r="RPD82" s="1785"/>
      <c r="RPE82" s="1785"/>
      <c r="RPF82" s="1786"/>
      <c r="RPG82" s="1786"/>
      <c r="RPH82" s="1787"/>
      <c r="RPI82" s="1784"/>
      <c r="RPJ82" s="1784"/>
      <c r="RPK82" s="1784"/>
      <c r="RPL82" s="1785"/>
      <c r="RPM82" s="1785"/>
      <c r="RPN82" s="1786"/>
      <c r="RPO82" s="1786"/>
      <c r="RPP82" s="1787"/>
      <c r="RPQ82" s="1784"/>
      <c r="RPR82" s="1784"/>
      <c r="RPS82" s="1784"/>
      <c r="RPT82" s="1785"/>
      <c r="RPU82" s="1785"/>
      <c r="RPV82" s="1786"/>
      <c r="RPW82" s="1786"/>
      <c r="RPX82" s="1787"/>
      <c r="RPY82" s="1784"/>
      <c r="RPZ82" s="1784"/>
      <c r="RQA82" s="1784"/>
      <c r="RQB82" s="1785"/>
      <c r="RQC82" s="1785"/>
      <c r="RQD82" s="1786"/>
      <c r="RQE82" s="1786"/>
      <c r="RQF82" s="1787"/>
      <c r="RQG82" s="1784"/>
      <c r="RQH82" s="1784"/>
      <c r="RQI82" s="1784"/>
      <c r="RQJ82" s="1785"/>
      <c r="RQK82" s="1785"/>
      <c r="RQL82" s="1786"/>
      <c r="RQM82" s="1786"/>
      <c r="RQN82" s="1787"/>
      <c r="RQO82" s="1784"/>
      <c r="RQP82" s="1784"/>
      <c r="RQQ82" s="1784"/>
      <c r="RQR82" s="1785"/>
      <c r="RQS82" s="1785"/>
      <c r="RQT82" s="1786"/>
      <c r="RQU82" s="1786"/>
      <c r="RQV82" s="1787"/>
      <c r="RQW82" s="1784"/>
      <c r="RQX82" s="1784"/>
      <c r="RQY82" s="1784"/>
      <c r="RQZ82" s="1785"/>
      <c r="RRA82" s="1785"/>
      <c r="RRB82" s="1786"/>
      <c r="RRC82" s="1786"/>
      <c r="RRD82" s="1787"/>
      <c r="RRE82" s="1784"/>
      <c r="RRF82" s="1784"/>
      <c r="RRG82" s="1784"/>
      <c r="RRH82" s="1785"/>
      <c r="RRI82" s="1785"/>
      <c r="RRJ82" s="1786"/>
      <c r="RRK82" s="1786"/>
      <c r="RRL82" s="1787"/>
      <c r="RRM82" s="1784"/>
      <c r="RRN82" s="1784"/>
      <c r="RRO82" s="1784"/>
      <c r="RRP82" s="1785"/>
      <c r="RRQ82" s="1785"/>
      <c r="RRR82" s="1786"/>
      <c r="RRS82" s="1786"/>
      <c r="RRT82" s="1787"/>
      <c r="RRU82" s="1784"/>
      <c r="RRV82" s="1784"/>
      <c r="RRW82" s="1784"/>
      <c r="RRX82" s="1785"/>
      <c r="RRY82" s="1785"/>
      <c r="RRZ82" s="1786"/>
      <c r="RSA82" s="1786"/>
      <c r="RSB82" s="1787"/>
      <c r="RSC82" s="1784"/>
      <c r="RSD82" s="1784"/>
      <c r="RSE82" s="1784"/>
      <c r="RSF82" s="1785"/>
      <c r="RSG82" s="1785"/>
      <c r="RSH82" s="1786"/>
      <c r="RSI82" s="1786"/>
      <c r="RSJ82" s="1787"/>
      <c r="RSK82" s="1784"/>
      <c r="RSL82" s="1784"/>
      <c r="RSM82" s="1784"/>
      <c r="RSN82" s="1785"/>
      <c r="RSO82" s="1785"/>
      <c r="RSP82" s="1786"/>
      <c r="RSQ82" s="1786"/>
      <c r="RSR82" s="1787"/>
      <c r="RSS82" s="1784"/>
      <c r="RST82" s="1784"/>
      <c r="RSU82" s="1784"/>
      <c r="RSV82" s="1785"/>
      <c r="RSW82" s="1785"/>
      <c r="RSX82" s="1786"/>
      <c r="RSY82" s="1786"/>
      <c r="RSZ82" s="1787"/>
      <c r="RTA82" s="1784"/>
      <c r="RTB82" s="1784"/>
      <c r="RTC82" s="1784"/>
      <c r="RTD82" s="1785"/>
      <c r="RTE82" s="1785"/>
      <c r="RTF82" s="1786"/>
      <c r="RTG82" s="1786"/>
      <c r="RTH82" s="1787"/>
      <c r="RTI82" s="1784"/>
      <c r="RTJ82" s="1784"/>
      <c r="RTK82" s="1784"/>
      <c r="RTL82" s="1785"/>
      <c r="RTM82" s="1785"/>
      <c r="RTN82" s="1786"/>
      <c r="RTO82" s="1786"/>
      <c r="RTP82" s="1787"/>
      <c r="RTQ82" s="1784"/>
      <c r="RTR82" s="1784"/>
      <c r="RTS82" s="1784"/>
      <c r="RTT82" s="1785"/>
      <c r="RTU82" s="1785"/>
      <c r="RTV82" s="1786"/>
      <c r="RTW82" s="1786"/>
      <c r="RTX82" s="1787"/>
      <c r="RTY82" s="1784"/>
      <c r="RTZ82" s="1784"/>
      <c r="RUA82" s="1784"/>
      <c r="RUB82" s="1785"/>
      <c r="RUC82" s="1785"/>
      <c r="RUD82" s="1786"/>
      <c r="RUE82" s="1786"/>
      <c r="RUF82" s="1787"/>
      <c r="RUG82" s="1784"/>
      <c r="RUH82" s="1784"/>
      <c r="RUI82" s="1784"/>
      <c r="RUJ82" s="1785"/>
      <c r="RUK82" s="1785"/>
      <c r="RUL82" s="1786"/>
      <c r="RUM82" s="1786"/>
      <c r="RUN82" s="1787"/>
      <c r="RUO82" s="1784"/>
      <c r="RUP82" s="1784"/>
      <c r="RUQ82" s="1784"/>
      <c r="RUR82" s="1785"/>
      <c r="RUS82" s="1785"/>
      <c r="RUT82" s="1786"/>
      <c r="RUU82" s="1786"/>
      <c r="RUV82" s="1787"/>
      <c r="RUW82" s="1784"/>
      <c r="RUX82" s="1784"/>
      <c r="RUY82" s="1784"/>
      <c r="RUZ82" s="1785"/>
      <c r="RVA82" s="1785"/>
      <c r="RVB82" s="1786"/>
      <c r="RVC82" s="1786"/>
      <c r="RVD82" s="1787"/>
      <c r="RVE82" s="1784"/>
      <c r="RVF82" s="1784"/>
      <c r="RVG82" s="1784"/>
      <c r="RVH82" s="1785"/>
      <c r="RVI82" s="1785"/>
      <c r="RVJ82" s="1786"/>
      <c r="RVK82" s="1786"/>
      <c r="RVL82" s="1787"/>
      <c r="RVM82" s="1784"/>
      <c r="RVN82" s="1784"/>
      <c r="RVO82" s="1784"/>
      <c r="RVP82" s="1785"/>
      <c r="RVQ82" s="1785"/>
      <c r="RVR82" s="1786"/>
      <c r="RVS82" s="1786"/>
      <c r="RVT82" s="1787"/>
      <c r="RVU82" s="1784"/>
      <c r="RVV82" s="1784"/>
      <c r="RVW82" s="1784"/>
      <c r="RVX82" s="1785"/>
      <c r="RVY82" s="1785"/>
      <c r="RVZ82" s="1786"/>
      <c r="RWA82" s="1786"/>
      <c r="RWB82" s="1787"/>
      <c r="RWC82" s="1784"/>
      <c r="RWD82" s="1784"/>
      <c r="RWE82" s="1784"/>
      <c r="RWF82" s="1785"/>
      <c r="RWG82" s="1785"/>
      <c r="RWH82" s="1786"/>
      <c r="RWI82" s="1786"/>
      <c r="RWJ82" s="1787"/>
      <c r="RWK82" s="1784"/>
      <c r="RWL82" s="1784"/>
      <c r="RWM82" s="1784"/>
      <c r="RWN82" s="1785"/>
      <c r="RWO82" s="1785"/>
      <c r="RWP82" s="1786"/>
      <c r="RWQ82" s="1786"/>
      <c r="RWR82" s="1787"/>
      <c r="RWS82" s="1784"/>
      <c r="RWT82" s="1784"/>
      <c r="RWU82" s="1784"/>
      <c r="RWV82" s="1785"/>
      <c r="RWW82" s="1785"/>
      <c r="RWX82" s="1786"/>
      <c r="RWY82" s="1786"/>
      <c r="RWZ82" s="1787"/>
      <c r="RXA82" s="1784"/>
      <c r="RXB82" s="1784"/>
      <c r="RXC82" s="1784"/>
      <c r="RXD82" s="1785"/>
      <c r="RXE82" s="1785"/>
      <c r="RXF82" s="1786"/>
      <c r="RXG82" s="1786"/>
      <c r="RXH82" s="1787"/>
      <c r="RXI82" s="1784"/>
      <c r="RXJ82" s="1784"/>
      <c r="RXK82" s="1784"/>
      <c r="RXL82" s="1785"/>
      <c r="RXM82" s="1785"/>
      <c r="RXN82" s="1786"/>
      <c r="RXO82" s="1786"/>
      <c r="RXP82" s="1787"/>
      <c r="RXQ82" s="1784"/>
      <c r="RXR82" s="1784"/>
      <c r="RXS82" s="1784"/>
      <c r="RXT82" s="1785"/>
      <c r="RXU82" s="1785"/>
      <c r="RXV82" s="1786"/>
      <c r="RXW82" s="1786"/>
      <c r="RXX82" s="1787"/>
      <c r="RXY82" s="1784"/>
      <c r="RXZ82" s="1784"/>
      <c r="RYA82" s="1784"/>
      <c r="RYB82" s="1785"/>
      <c r="RYC82" s="1785"/>
      <c r="RYD82" s="1786"/>
      <c r="RYE82" s="1786"/>
      <c r="RYF82" s="1787"/>
      <c r="RYG82" s="1784"/>
      <c r="RYH82" s="1784"/>
      <c r="RYI82" s="1784"/>
      <c r="RYJ82" s="1785"/>
      <c r="RYK82" s="1785"/>
      <c r="RYL82" s="1786"/>
      <c r="RYM82" s="1786"/>
      <c r="RYN82" s="1787"/>
      <c r="RYO82" s="1784"/>
      <c r="RYP82" s="1784"/>
      <c r="RYQ82" s="1784"/>
      <c r="RYR82" s="1785"/>
      <c r="RYS82" s="1785"/>
      <c r="RYT82" s="1786"/>
      <c r="RYU82" s="1786"/>
      <c r="RYV82" s="1787"/>
      <c r="RYW82" s="1784"/>
      <c r="RYX82" s="1784"/>
      <c r="RYY82" s="1784"/>
      <c r="RYZ82" s="1785"/>
      <c r="RZA82" s="1785"/>
      <c r="RZB82" s="1786"/>
      <c r="RZC82" s="1786"/>
      <c r="RZD82" s="1787"/>
      <c r="RZE82" s="1784"/>
      <c r="RZF82" s="1784"/>
      <c r="RZG82" s="1784"/>
      <c r="RZH82" s="1785"/>
      <c r="RZI82" s="1785"/>
      <c r="RZJ82" s="1786"/>
      <c r="RZK82" s="1786"/>
      <c r="RZL82" s="1787"/>
      <c r="RZM82" s="1784"/>
      <c r="RZN82" s="1784"/>
      <c r="RZO82" s="1784"/>
      <c r="RZP82" s="1785"/>
      <c r="RZQ82" s="1785"/>
      <c r="RZR82" s="1786"/>
      <c r="RZS82" s="1786"/>
      <c r="RZT82" s="1787"/>
      <c r="RZU82" s="1784"/>
      <c r="RZV82" s="1784"/>
      <c r="RZW82" s="1784"/>
      <c r="RZX82" s="1785"/>
      <c r="RZY82" s="1785"/>
      <c r="RZZ82" s="1786"/>
      <c r="SAA82" s="1786"/>
      <c r="SAB82" s="1787"/>
      <c r="SAC82" s="1784"/>
      <c r="SAD82" s="1784"/>
      <c r="SAE82" s="1784"/>
      <c r="SAF82" s="1785"/>
      <c r="SAG82" s="1785"/>
      <c r="SAH82" s="1786"/>
      <c r="SAI82" s="1786"/>
      <c r="SAJ82" s="1787"/>
      <c r="SAK82" s="1784"/>
      <c r="SAL82" s="1784"/>
      <c r="SAM82" s="1784"/>
      <c r="SAN82" s="1785"/>
      <c r="SAO82" s="1785"/>
      <c r="SAP82" s="1786"/>
      <c r="SAQ82" s="1786"/>
      <c r="SAR82" s="1787"/>
      <c r="SAS82" s="1784"/>
      <c r="SAT82" s="1784"/>
      <c r="SAU82" s="1784"/>
      <c r="SAV82" s="1785"/>
      <c r="SAW82" s="1785"/>
      <c r="SAX82" s="1786"/>
      <c r="SAY82" s="1786"/>
      <c r="SAZ82" s="1787"/>
      <c r="SBA82" s="1784"/>
      <c r="SBB82" s="1784"/>
      <c r="SBC82" s="1784"/>
      <c r="SBD82" s="1785"/>
      <c r="SBE82" s="1785"/>
      <c r="SBF82" s="1786"/>
      <c r="SBG82" s="1786"/>
      <c r="SBH82" s="1787"/>
      <c r="SBI82" s="1784"/>
      <c r="SBJ82" s="1784"/>
      <c r="SBK82" s="1784"/>
      <c r="SBL82" s="1785"/>
      <c r="SBM82" s="1785"/>
      <c r="SBN82" s="1786"/>
      <c r="SBO82" s="1786"/>
      <c r="SBP82" s="1787"/>
      <c r="SBQ82" s="1784"/>
      <c r="SBR82" s="1784"/>
      <c r="SBS82" s="1784"/>
      <c r="SBT82" s="1785"/>
      <c r="SBU82" s="1785"/>
      <c r="SBV82" s="1786"/>
      <c r="SBW82" s="1786"/>
      <c r="SBX82" s="1787"/>
      <c r="SBY82" s="1784"/>
      <c r="SBZ82" s="1784"/>
      <c r="SCA82" s="1784"/>
      <c r="SCB82" s="1785"/>
      <c r="SCC82" s="1785"/>
      <c r="SCD82" s="1786"/>
      <c r="SCE82" s="1786"/>
      <c r="SCF82" s="1787"/>
      <c r="SCG82" s="1784"/>
      <c r="SCH82" s="1784"/>
      <c r="SCI82" s="1784"/>
      <c r="SCJ82" s="1785"/>
      <c r="SCK82" s="1785"/>
      <c r="SCL82" s="1786"/>
      <c r="SCM82" s="1786"/>
      <c r="SCN82" s="1787"/>
      <c r="SCO82" s="1784"/>
      <c r="SCP82" s="1784"/>
      <c r="SCQ82" s="1784"/>
      <c r="SCR82" s="1785"/>
      <c r="SCS82" s="1785"/>
      <c r="SCT82" s="1786"/>
      <c r="SCU82" s="1786"/>
      <c r="SCV82" s="1787"/>
      <c r="SCW82" s="1784"/>
      <c r="SCX82" s="1784"/>
      <c r="SCY82" s="1784"/>
      <c r="SCZ82" s="1785"/>
      <c r="SDA82" s="1785"/>
      <c r="SDB82" s="1786"/>
      <c r="SDC82" s="1786"/>
      <c r="SDD82" s="1787"/>
      <c r="SDE82" s="1784"/>
      <c r="SDF82" s="1784"/>
      <c r="SDG82" s="1784"/>
      <c r="SDH82" s="1785"/>
      <c r="SDI82" s="1785"/>
      <c r="SDJ82" s="1786"/>
      <c r="SDK82" s="1786"/>
      <c r="SDL82" s="1787"/>
      <c r="SDM82" s="1784"/>
      <c r="SDN82" s="1784"/>
      <c r="SDO82" s="1784"/>
      <c r="SDP82" s="1785"/>
      <c r="SDQ82" s="1785"/>
      <c r="SDR82" s="1786"/>
      <c r="SDS82" s="1786"/>
      <c r="SDT82" s="1787"/>
      <c r="SDU82" s="1784"/>
      <c r="SDV82" s="1784"/>
      <c r="SDW82" s="1784"/>
      <c r="SDX82" s="1785"/>
      <c r="SDY82" s="1785"/>
      <c r="SDZ82" s="1786"/>
      <c r="SEA82" s="1786"/>
      <c r="SEB82" s="1787"/>
      <c r="SEC82" s="1784"/>
      <c r="SED82" s="1784"/>
      <c r="SEE82" s="1784"/>
      <c r="SEF82" s="1785"/>
      <c r="SEG82" s="1785"/>
      <c r="SEH82" s="1786"/>
      <c r="SEI82" s="1786"/>
      <c r="SEJ82" s="1787"/>
      <c r="SEK82" s="1784"/>
      <c r="SEL82" s="1784"/>
      <c r="SEM82" s="1784"/>
      <c r="SEN82" s="1785"/>
      <c r="SEO82" s="1785"/>
      <c r="SEP82" s="1786"/>
      <c r="SEQ82" s="1786"/>
      <c r="SER82" s="1787"/>
      <c r="SES82" s="1784"/>
      <c r="SET82" s="1784"/>
      <c r="SEU82" s="1784"/>
      <c r="SEV82" s="1785"/>
      <c r="SEW82" s="1785"/>
      <c r="SEX82" s="1786"/>
      <c r="SEY82" s="1786"/>
      <c r="SEZ82" s="1787"/>
      <c r="SFA82" s="1784"/>
      <c r="SFB82" s="1784"/>
      <c r="SFC82" s="1784"/>
      <c r="SFD82" s="1785"/>
      <c r="SFE82" s="1785"/>
      <c r="SFF82" s="1786"/>
      <c r="SFG82" s="1786"/>
      <c r="SFH82" s="1787"/>
      <c r="SFI82" s="1784"/>
      <c r="SFJ82" s="1784"/>
      <c r="SFK82" s="1784"/>
      <c r="SFL82" s="1785"/>
      <c r="SFM82" s="1785"/>
      <c r="SFN82" s="1786"/>
      <c r="SFO82" s="1786"/>
      <c r="SFP82" s="1787"/>
      <c r="SFQ82" s="1784"/>
      <c r="SFR82" s="1784"/>
      <c r="SFS82" s="1784"/>
      <c r="SFT82" s="1785"/>
      <c r="SFU82" s="1785"/>
      <c r="SFV82" s="1786"/>
      <c r="SFW82" s="1786"/>
      <c r="SFX82" s="1787"/>
      <c r="SFY82" s="1784"/>
      <c r="SFZ82" s="1784"/>
      <c r="SGA82" s="1784"/>
      <c r="SGB82" s="1785"/>
      <c r="SGC82" s="1785"/>
      <c r="SGD82" s="1786"/>
      <c r="SGE82" s="1786"/>
      <c r="SGF82" s="1787"/>
      <c r="SGG82" s="1784"/>
      <c r="SGH82" s="1784"/>
      <c r="SGI82" s="1784"/>
      <c r="SGJ82" s="1785"/>
      <c r="SGK82" s="1785"/>
      <c r="SGL82" s="1786"/>
      <c r="SGM82" s="1786"/>
      <c r="SGN82" s="1787"/>
      <c r="SGO82" s="1784"/>
      <c r="SGP82" s="1784"/>
      <c r="SGQ82" s="1784"/>
      <c r="SGR82" s="1785"/>
      <c r="SGS82" s="1785"/>
      <c r="SGT82" s="1786"/>
      <c r="SGU82" s="1786"/>
      <c r="SGV82" s="1787"/>
      <c r="SGW82" s="1784"/>
      <c r="SGX82" s="1784"/>
      <c r="SGY82" s="1784"/>
      <c r="SGZ82" s="1785"/>
      <c r="SHA82" s="1785"/>
      <c r="SHB82" s="1786"/>
      <c r="SHC82" s="1786"/>
      <c r="SHD82" s="1787"/>
      <c r="SHE82" s="1784"/>
      <c r="SHF82" s="1784"/>
      <c r="SHG82" s="1784"/>
      <c r="SHH82" s="1785"/>
      <c r="SHI82" s="1785"/>
      <c r="SHJ82" s="1786"/>
      <c r="SHK82" s="1786"/>
      <c r="SHL82" s="1787"/>
      <c r="SHM82" s="1784"/>
      <c r="SHN82" s="1784"/>
      <c r="SHO82" s="1784"/>
      <c r="SHP82" s="1785"/>
      <c r="SHQ82" s="1785"/>
      <c r="SHR82" s="1786"/>
      <c r="SHS82" s="1786"/>
      <c r="SHT82" s="1787"/>
      <c r="SHU82" s="1784"/>
      <c r="SHV82" s="1784"/>
      <c r="SHW82" s="1784"/>
      <c r="SHX82" s="1785"/>
      <c r="SHY82" s="1785"/>
      <c r="SHZ82" s="1786"/>
      <c r="SIA82" s="1786"/>
      <c r="SIB82" s="1787"/>
      <c r="SIC82" s="1784"/>
      <c r="SID82" s="1784"/>
      <c r="SIE82" s="1784"/>
      <c r="SIF82" s="1785"/>
      <c r="SIG82" s="1785"/>
      <c r="SIH82" s="1786"/>
      <c r="SII82" s="1786"/>
      <c r="SIJ82" s="1787"/>
      <c r="SIK82" s="1784"/>
      <c r="SIL82" s="1784"/>
      <c r="SIM82" s="1784"/>
      <c r="SIN82" s="1785"/>
      <c r="SIO82" s="1785"/>
      <c r="SIP82" s="1786"/>
      <c r="SIQ82" s="1786"/>
      <c r="SIR82" s="1787"/>
      <c r="SIS82" s="1784"/>
      <c r="SIT82" s="1784"/>
      <c r="SIU82" s="1784"/>
      <c r="SIV82" s="1785"/>
      <c r="SIW82" s="1785"/>
      <c r="SIX82" s="1786"/>
      <c r="SIY82" s="1786"/>
      <c r="SIZ82" s="1787"/>
      <c r="SJA82" s="1784"/>
      <c r="SJB82" s="1784"/>
      <c r="SJC82" s="1784"/>
      <c r="SJD82" s="1785"/>
      <c r="SJE82" s="1785"/>
      <c r="SJF82" s="1786"/>
      <c r="SJG82" s="1786"/>
      <c r="SJH82" s="1787"/>
      <c r="SJI82" s="1784"/>
      <c r="SJJ82" s="1784"/>
      <c r="SJK82" s="1784"/>
      <c r="SJL82" s="1785"/>
      <c r="SJM82" s="1785"/>
      <c r="SJN82" s="1786"/>
      <c r="SJO82" s="1786"/>
      <c r="SJP82" s="1787"/>
      <c r="SJQ82" s="1784"/>
      <c r="SJR82" s="1784"/>
      <c r="SJS82" s="1784"/>
      <c r="SJT82" s="1785"/>
      <c r="SJU82" s="1785"/>
      <c r="SJV82" s="1786"/>
      <c r="SJW82" s="1786"/>
      <c r="SJX82" s="1787"/>
      <c r="SJY82" s="1784"/>
      <c r="SJZ82" s="1784"/>
      <c r="SKA82" s="1784"/>
      <c r="SKB82" s="1785"/>
      <c r="SKC82" s="1785"/>
      <c r="SKD82" s="1786"/>
      <c r="SKE82" s="1786"/>
      <c r="SKF82" s="1787"/>
      <c r="SKG82" s="1784"/>
      <c r="SKH82" s="1784"/>
      <c r="SKI82" s="1784"/>
      <c r="SKJ82" s="1785"/>
      <c r="SKK82" s="1785"/>
      <c r="SKL82" s="1786"/>
      <c r="SKM82" s="1786"/>
      <c r="SKN82" s="1787"/>
      <c r="SKO82" s="1784"/>
      <c r="SKP82" s="1784"/>
      <c r="SKQ82" s="1784"/>
      <c r="SKR82" s="1785"/>
      <c r="SKS82" s="1785"/>
      <c r="SKT82" s="1786"/>
      <c r="SKU82" s="1786"/>
      <c r="SKV82" s="1787"/>
      <c r="SKW82" s="1784"/>
      <c r="SKX82" s="1784"/>
      <c r="SKY82" s="1784"/>
      <c r="SKZ82" s="1785"/>
      <c r="SLA82" s="1785"/>
      <c r="SLB82" s="1786"/>
      <c r="SLC82" s="1786"/>
      <c r="SLD82" s="1787"/>
      <c r="SLE82" s="1784"/>
      <c r="SLF82" s="1784"/>
      <c r="SLG82" s="1784"/>
      <c r="SLH82" s="1785"/>
      <c r="SLI82" s="1785"/>
      <c r="SLJ82" s="1786"/>
      <c r="SLK82" s="1786"/>
      <c r="SLL82" s="1787"/>
      <c r="SLM82" s="1784"/>
      <c r="SLN82" s="1784"/>
      <c r="SLO82" s="1784"/>
      <c r="SLP82" s="1785"/>
      <c r="SLQ82" s="1785"/>
      <c r="SLR82" s="1786"/>
      <c r="SLS82" s="1786"/>
      <c r="SLT82" s="1787"/>
      <c r="SLU82" s="1784"/>
      <c r="SLV82" s="1784"/>
      <c r="SLW82" s="1784"/>
      <c r="SLX82" s="1785"/>
      <c r="SLY82" s="1785"/>
      <c r="SLZ82" s="1786"/>
      <c r="SMA82" s="1786"/>
      <c r="SMB82" s="1787"/>
      <c r="SMC82" s="1784"/>
      <c r="SMD82" s="1784"/>
      <c r="SME82" s="1784"/>
      <c r="SMF82" s="1785"/>
      <c r="SMG82" s="1785"/>
      <c r="SMH82" s="1786"/>
      <c r="SMI82" s="1786"/>
      <c r="SMJ82" s="1787"/>
      <c r="SMK82" s="1784"/>
      <c r="SML82" s="1784"/>
      <c r="SMM82" s="1784"/>
      <c r="SMN82" s="1785"/>
      <c r="SMO82" s="1785"/>
      <c r="SMP82" s="1786"/>
      <c r="SMQ82" s="1786"/>
      <c r="SMR82" s="1787"/>
      <c r="SMS82" s="1784"/>
      <c r="SMT82" s="1784"/>
      <c r="SMU82" s="1784"/>
      <c r="SMV82" s="1785"/>
      <c r="SMW82" s="1785"/>
      <c r="SMX82" s="1786"/>
      <c r="SMY82" s="1786"/>
      <c r="SMZ82" s="1787"/>
      <c r="SNA82" s="1784"/>
      <c r="SNB82" s="1784"/>
      <c r="SNC82" s="1784"/>
      <c r="SND82" s="1785"/>
      <c r="SNE82" s="1785"/>
      <c r="SNF82" s="1786"/>
      <c r="SNG82" s="1786"/>
      <c r="SNH82" s="1787"/>
      <c r="SNI82" s="1784"/>
      <c r="SNJ82" s="1784"/>
      <c r="SNK82" s="1784"/>
      <c r="SNL82" s="1785"/>
      <c r="SNM82" s="1785"/>
      <c r="SNN82" s="1786"/>
      <c r="SNO82" s="1786"/>
      <c r="SNP82" s="1787"/>
      <c r="SNQ82" s="1784"/>
      <c r="SNR82" s="1784"/>
      <c r="SNS82" s="1784"/>
      <c r="SNT82" s="1785"/>
      <c r="SNU82" s="1785"/>
      <c r="SNV82" s="1786"/>
      <c r="SNW82" s="1786"/>
      <c r="SNX82" s="1787"/>
      <c r="SNY82" s="1784"/>
      <c r="SNZ82" s="1784"/>
      <c r="SOA82" s="1784"/>
      <c r="SOB82" s="1785"/>
      <c r="SOC82" s="1785"/>
      <c r="SOD82" s="1786"/>
      <c r="SOE82" s="1786"/>
      <c r="SOF82" s="1787"/>
      <c r="SOG82" s="1784"/>
      <c r="SOH82" s="1784"/>
      <c r="SOI82" s="1784"/>
      <c r="SOJ82" s="1785"/>
      <c r="SOK82" s="1785"/>
      <c r="SOL82" s="1786"/>
      <c r="SOM82" s="1786"/>
      <c r="SON82" s="1787"/>
      <c r="SOO82" s="1784"/>
      <c r="SOP82" s="1784"/>
      <c r="SOQ82" s="1784"/>
      <c r="SOR82" s="1785"/>
      <c r="SOS82" s="1785"/>
      <c r="SOT82" s="1786"/>
      <c r="SOU82" s="1786"/>
      <c r="SOV82" s="1787"/>
      <c r="SOW82" s="1784"/>
      <c r="SOX82" s="1784"/>
      <c r="SOY82" s="1784"/>
      <c r="SOZ82" s="1785"/>
      <c r="SPA82" s="1785"/>
      <c r="SPB82" s="1786"/>
      <c r="SPC82" s="1786"/>
      <c r="SPD82" s="1787"/>
      <c r="SPE82" s="1784"/>
      <c r="SPF82" s="1784"/>
      <c r="SPG82" s="1784"/>
      <c r="SPH82" s="1785"/>
      <c r="SPI82" s="1785"/>
      <c r="SPJ82" s="1786"/>
      <c r="SPK82" s="1786"/>
      <c r="SPL82" s="1787"/>
      <c r="SPM82" s="1784"/>
      <c r="SPN82" s="1784"/>
      <c r="SPO82" s="1784"/>
      <c r="SPP82" s="1785"/>
      <c r="SPQ82" s="1785"/>
      <c r="SPR82" s="1786"/>
      <c r="SPS82" s="1786"/>
      <c r="SPT82" s="1787"/>
      <c r="SPU82" s="1784"/>
      <c r="SPV82" s="1784"/>
      <c r="SPW82" s="1784"/>
      <c r="SPX82" s="1785"/>
      <c r="SPY82" s="1785"/>
      <c r="SPZ82" s="1786"/>
      <c r="SQA82" s="1786"/>
      <c r="SQB82" s="1787"/>
      <c r="SQC82" s="1784"/>
      <c r="SQD82" s="1784"/>
      <c r="SQE82" s="1784"/>
      <c r="SQF82" s="1785"/>
      <c r="SQG82" s="1785"/>
      <c r="SQH82" s="1786"/>
      <c r="SQI82" s="1786"/>
      <c r="SQJ82" s="1787"/>
      <c r="SQK82" s="1784"/>
      <c r="SQL82" s="1784"/>
      <c r="SQM82" s="1784"/>
      <c r="SQN82" s="1785"/>
      <c r="SQO82" s="1785"/>
      <c r="SQP82" s="1786"/>
      <c r="SQQ82" s="1786"/>
      <c r="SQR82" s="1787"/>
      <c r="SQS82" s="1784"/>
      <c r="SQT82" s="1784"/>
      <c r="SQU82" s="1784"/>
      <c r="SQV82" s="1785"/>
      <c r="SQW82" s="1785"/>
      <c r="SQX82" s="1786"/>
      <c r="SQY82" s="1786"/>
      <c r="SQZ82" s="1787"/>
      <c r="SRA82" s="1784"/>
      <c r="SRB82" s="1784"/>
      <c r="SRC82" s="1784"/>
      <c r="SRD82" s="1785"/>
      <c r="SRE82" s="1785"/>
      <c r="SRF82" s="1786"/>
      <c r="SRG82" s="1786"/>
      <c r="SRH82" s="1787"/>
      <c r="SRI82" s="1784"/>
      <c r="SRJ82" s="1784"/>
      <c r="SRK82" s="1784"/>
      <c r="SRL82" s="1785"/>
      <c r="SRM82" s="1785"/>
      <c r="SRN82" s="1786"/>
      <c r="SRO82" s="1786"/>
      <c r="SRP82" s="1787"/>
      <c r="SRQ82" s="1784"/>
      <c r="SRR82" s="1784"/>
      <c r="SRS82" s="1784"/>
      <c r="SRT82" s="1785"/>
      <c r="SRU82" s="1785"/>
      <c r="SRV82" s="1786"/>
      <c r="SRW82" s="1786"/>
      <c r="SRX82" s="1787"/>
      <c r="SRY82" s="1784"/>
      <c r="SRZ82" s="1784"/>
      <c r="SSA82" s="1784"/>
      <c r="SSB82" s="1785"/>
      <c r="SSC82" s="1785"/>
      <c r="SSD82" s="1786"/>
      <c r="SSE82" s="1786"/>
      <c r="SSF82" s="1787"/>
      <c r="SSG82" s="1784"/>
      <c r="SSH82" s="1784"/>
      <c r="SSI82" s="1784"/>
      <c r="SSJ82" s="1785"/>
      <c r="SSK82" s="1785"/>
      <c r="SSL82" s="1786"/>
      <c r="SSM82" s="1786"/>
      <c r="SSN82" s="1787"/>
      <c r="SSO82" s="1784"/>
      <c r="SSP82" s="1784"/>
      <c r="SSQ82" s="1784"/>
      <c r="SSR82" s="1785"/>
      <c r="SSS82" s="1785"/>
      <c r="SST82" s="1786"/>
      <c r="SSU82" s="1786"/>
      <c r="SSV82" s="1787"/>
      <c r="SSW82" s="1784"/>
      <c r="SSX82" s="1784"/>
      <c r="SSY82" s="1784"/>
      <c r="SSZ82" s="1785"/>
      <c r="STA82" s="1785"/>
      <c r="STB82" s="1786"/>
      <c r="STC82" s="1786"/>
      <c r="STD82" s="1787"/>
      <c r="STE82" s="1784"/>
      <c r="STF82" s="1784"/>
      <c r="STG82" s="1784"/>
      <c r="STH82" s="1785"/>
      <c r="STI82" s="1785"/>
      <c r="STJ82" s="1786"/>
      <c r="STK82" s="1786"/>
      <c r="STL82" s="1787"/>
      <c r="STM82" s="1784"/>
      <c r="STN82" s="1784"/>
      <c r="STO82" s="1784"/>
      <c r="STP82" s="1785"/>
      <c r="STQ82" s="1785"/>
      <c r="STR82" s="1786"/>
      <c r="STS82" s="1786"/>
      <c r="STT82" s="1787"/>
      <c r="STU82" s="1784"/>
      <c r="STV82" s="1784"/>
      <c r="STW82" s="1784"/>
      <c r="STX82" s="1785"/>
      <c r="STY82" s="1785"/>
      <c r="STZ82" s="1786"/>
      <c r="SUA82" s="1786"/>
      <c r="SUB82" s="1787"/>
      <c r="SUC82" s="1784"/>
      <c r="SUD82" s="1784"/>
      <c r="SUE82" s="1784"/>
      <c r="SUF82" s="1785"/>
      <c r="SUG82" s="1785"/>
      <c r="SUH82" s="1786"/>
      <c r="SUI82" s="1786"/>
      <c r="SUJ82" s="1787"/>
      <c r="SUK82" s="1784"/>
      <c r="SUL82" s="1784"/>
      <c r="SUM82" s="1784"/>
      <c r="SUN82" s="1785"/>
      <c r="SUO82" s="1785"/>
      <c r="SUP82" s="1786"/>
      <c r="SUQ82" s="1786"/>
      <c r="SUR82" s="1787"/>
      <c r="SUS82" s="1784"/>
      <c r="SUT82" s="1784"/>
      <c r="SUU82" s="1784"/>
      <c r="SUV82" s="1785"/>
      <c r="SUW82" s="1785"/>
      <c r="SUX82" s="1786"/>
      <c r="SUY82" s="1786"/>
      <c r="SUZ82" s="1787"/>
      <c r="SVA82" s="1784"/>
      <c r="SVB82" s="1784"/>
      <c r="SVC82" s="1784"/>
      <c r="SVD82" s="1785"/>
      <c r="SVE82" s="1785"/>
      <c r="SVF82" s="1786"/>
      <c r="SVG82" s="1786"/>
      <c r="SVH82" s="1787"/>
      <c r="SVI82" s="1784"/>
      <c r="SVJ82" s="1784"/>
      <c r="SVK82" s="1784"/>
      <c r="SVL82" s="1785"/>
      <c r="SVM82" s="1785"/>
      <c r="SVN82" s="1786"/>
      <c r="SVO82" s="1786"/>
      <c r="SVP82" s="1787"/>
      <c r="SVQ82" s="1784"/>
      <c r="SVR82" s="1784"/>
      <c r="SVS82" s="1784"/>
      <c r="SVT82" s="1785"/>
      <c r="SVU82" s="1785"/>
      <c r="SVV82" s="1786"/>
      <c r="SVW82" s="1786"/>
      <c r="SVX82" s="1787"/>
      <c r="SVY82" s="1784"/>
      <c r="SVZ82" s="1784"/>
      <c r="SWA82" s="1784"/>
      <c r="SWB82" s="1785"/>
      <c r="SWC82" s="1785"/>
      <c r="SWD82" s="1786"/>
      <c r="SWE82" s="1786"/>
      <c r="SWF82" s="1787"/>
      <c r="SWG82" s="1784"/>
      <c r="SWH82" s="1784"/>
      <c r="SWI82" s="1784"/>
      <c r="SWJ82" s="1785"/>
      <c r="SWK82" s="1785"/>
      <c r="SWL82" s="1786"/>
      <c r="SWM82" s="1786"/>
      <c r="SWN82" s="1787"/>
      <c r="SWO82" s="1784"/>
      <c r="SWP82" s="1784"/>
      <c r="SWQ82" s="1784"/>
      <c r="SWR82" s="1785"/>
      <c r="SWS82" s="1785"/>
      <c r="SWT82" s="1786"/>
      <c r="SWU82" s="1786"/>
      <c r="SWV82" s="1787"/>
      <c r="SWW82" s="1784"/>
      <c r="SWX82" s="1784"/>
      <c r="SWY82" s="1784"/>
      <c r="SWZ82" s="1785"/>
      <c r="SXA82" s="1785"/>
      <c r="SXB82" s="1786"/>
      <c r="SXC82" s="1786"/>
      <c r="SXD82" s="1787"/>
      <c r="SXE82" s="1784"/>
      <c r="SXF82" s="1784"/>
      <c r="SXG82" s="1784"/>
      <c r="SXH82" s="1785"/>
      <c r="SXI82" s="1785"/>
      <c r="SXJ82" s="1786"/>
      <c r="SXK82" s="1786"/>
      <c r="SXL82" s="1787"/>
      <c r="SXM82" s="1784"/>
      <c r="SXN82" s="1784"/>
      <c r="SXO82" s="1784"/>
      <c r="SXP82" s="1785"/>
      <c r="SXQ82" s="1785"/>
      <c r="SXR82" s="1786"/>
      <c r="SXS82" s="1786"/>
      <c r="SXT82" s="1787"/>
      <c r="SXU82" s="1784"/>
      <c r="SXV82" s="1784"/>
      <c r="SXW82" s="1784"/>
      <c r="SXX82" s="1785"/>
      <c r="SXY82" s="1785"/>
      <c r="SXZ82" s="1786"/>
      <c r="SYA82" s="1786"/>
      <c r="SYB82" s="1787"/>
      <c r="SYC82" s="1784"/>
      <c r="SYD82" s="1784"/>
      <c r="SYE82" s="1784"/>
      <c r="SYF82" s="1785"/>
      <c r="SYG82" s="1785"/>
      <c r="SYH82" s="1786"/>
      <c r="SYI82" s="1786"/>
      <c r="SYJ82" s="1787"/>
      <c r="SYK82" s="1784"/>
      <c r="SYL82" s="1784"/>
      <c r="SYM82" s="1784"/>
      <c r="SYN82" s="1785"/>
      <c r="SYO82" s="1785"/>
      <c r="SYP82" s="1786"/>
      <c r="SYQ82" s="1786"/>
      <c r="SYR82" s="1787"/>
      <c r="SYS82" s="1784"/>
      <c r="SYT82" s="1784"/>
      <c r="SYU82" s="1784"/>
      <c r="SYV82" s="1785"/>
      <c r="SYW82" s="1785"/>
      <c r="SYX82" s="1786"/>
      <c r="SYY82" s="1786"/>
      <c r="SYZ82" s="1787"/>
      <c r="SZA82" s="1784"/>
      <c r="SZB82" s="1784"/>
      <c r="SZC82" s="1784"/>
      <c r="SZD82" s="1785"/>
      <c r="SZE82" s="1785"/>
      <c r="SZF82" s="1786"/>
      <c r="SZG82" s="1786"/>
      <c r="SZH82" s="1787"/>
      <c r="SZI82" s="1784"/>
      <c r="SZJ82" s="1784"/>
      <c r="SZK82" s="1784"/>
      <c r="SZL82" s="1785"/>
      <c r="SZM82" s="1785"/>
      <c r="SZN82" s="1786"/>
      <c r="SZO82" s="1786"/>
      <c r="SZP82" s="1787"/>
      <c r="SZQ82" s="1784"/>
      <c r="SZR82" s="1784"/>
      <c r="SZS82" s="1784"/>
      <c r="SZT82" s="1785"/>
      <c r="SZU82" s="1785"/>
      <c r="SZV82" s="1786"/>
      <c r="SZW82" s="1786"/>
      <c r="SZX82" s="1787"/>
      <c r="SZY82" s="1784"/>
      <c r="SZZ82" s="1784"/>
      <c r="TAA82" s="1784"/>
      <c r="TAB82" s="1785"/>
      <c r="TAC82" s="1785"/>
      <c r="TAD82" s="1786"/>
      <c r="TAE82" s="1786"/>
      <c r="TAF82" s="1787"/>
      <c r="TAG82" s="1784"/>
      <c r="TAH82" s="1784"/>
      <c r="TAI82" s="1784"/>
      <c r="TAJ82" s="1785"/>
      <c r="TAK82" s="1785"/>
      <c r="TAL82" s="1786"/>
      <c r="TAM82" s="1786"/>
      <c r="TAN82" s="1787"/>
      <c r="TAO82" s="1784"/>
      <c r="TAP82" s="1784"/>
      <c r="TAQ82" s="1784"/>
      <c r="TAR82" s="1785"/>
      <c r="TAS82" s="1785"/>
      <c r="TAT82" s="1786"/>
      <c r="TAU82" s="1786"/>
      <c r="TAV82" s="1787"/>
      <c r="TAW82" s="1784"/>
      <c r="TAX82" s="1784"/>
      <c r="TAY82" s="1784"/>
      <c r="TAZ82" s="1785"/>
      <c r="TBA82" s="1785"/>
      <c r="TBB82" s="1786"/>
      <c r="TBC82" s="1786"/>
      <c r="TBD82" s="1787"/>
      <c r="TBE82" s="1784"/>
      <c r="TBF82" s="1784"/>
      <c r="TBG82" s="1784"/>
      <c r="TBH82" s="1785"/>
      <c r="TBI82" s="1785"/>
      <c r="TBJ82" s="1786"/>
      <c r="TBK82" s="1786"/>
      <c r="TBL82" s="1787"/>
      <c r="TBM82" s="1784"/>
      <c r="TBN82" s="1784"/>
      <c r="TBO82" s="1784"/>
      <c r="TBP82" s="1785"/>
      <c r="TBQ82" s="1785"/>
      <c r="TBR82" s="1786"/>
      <c r="TBS82" s="1786"/>
      <c r="TBT82" s="1787"/>
      <c r="TBU82" s="1784"/>
      <c r="TBV82" s="1784"/>
      <c r="TBW82" s="1784"/>
      <c r="TBX82" s="1785"/>
      <c r="TBY82" s="1785"/>
      <c r="TBZ82" s="1786"/>
      <c r="TCA82" s="1786"/>
      <c r="TCB82" s="1787"/>
      <c r="TCC82" s="1784"/>
      <c r="TCD82" s="1784"/>
      <c r="TCE82" s="1784"/>
      <c r="TCF82" s="1785"/>
      <c r="TCG82" s="1785"/>
      <c r="TCH82" s="1786"/>
      <c r="TCI82" s="1786"/>
      <c r="TCJ82" s="1787"/>
      <c r="TCK82" s="1784"/>
      <c r="TCL82" s="1784"/>
      <c r="TCM82" s="1784"/>
      <c r="TCN82" s="1785"/>
      <c r="TCO82" s="1785"/>
      <c r="TCP82" s="1786"/>
      <c r="TCQ82" s="1786"/>
      <c r="TCR82" s="1787"/>
      <c r="TCS82" s="1784"/>
      <c r="TCT82" s="1784"/>
      <c r="TCU82" s="1784"/>
      <c r="TCV82" s="1785"/>
      <c r="TCW82" s="1785"/>
      <c r="TCX82" s="1786"/>
      <c r="TCY82" s="1786"/>
      <c r="TCZ82" s="1787"/>
      <c r="TDA82" s="1784"/>
      <c r="TDB82" s="1784"/>
      <c r="TDC82" s="1784"/>
      <c r="TDD82" s="1785"/>
      <c r="TDE82" s="1785"/>
      <c r="TDF82" s="1786"/>
      <c r="TDG82" s="1786"/>
      <c r="TDH82" s="1787"/>
      <c r="TDI82" s="1784"/>
      <c r="TDJ82" s="1784"/>
      <c r="TDK82" s="1784"/>
      <c r="TDL82" s="1785"/>
      <c r="TDM82" s="1785"/>
      <c r="TDN82" s="1786"/>
      <c r="TDO82" s="1786"/>
      <c r="TDP82" s="1787"/>
      <c r="TDQ82" s="1784"/>
      <c r="TDR82" s="1784"/>
      <c r="TDS82" s="1784"/>
      <c r="TDT82" s="1785"/>
      <c r="TDU82" s="1785"/>
      <c r="TDV82" s="1786"/>
      <c r="TDW82" s="1786"/>
      <c r="TDX82" s="1787"/>
      <c r="TDY82" s="1784"/>
      <c r="TDZ82" s="1784"/>
      <c r="TEA82" s="1784"/>
      <c r="TEB82" s="1785"/>
      <c r="TEC82" s="1785"/>
      <c r="TED82" s="1786"/>
      <c r="TEE82" s="1786"/>
      <c r="TEF82" s="1787"/>
      <c r="TEG82" s="1784"/>
      <c r="TEH82" s="1784"/>
      <c r="TEI82" s="1784"/>
      <c r="TEJ82" s="1785"/>
      <c r="TEK82" s="1785"/>
      <c r="TEL82" s="1786"/>
      <c r="TEM82" s="1786"/>
      <c r="TEN82" s="1787"/>
      <c r="TEO82" s="1784"/>
      <c r="TEP82" s="1784"/>
      <c r="TEQ82" s="1784"/>
      <c r="TER82" s="1785"/>
      <c r="TES82" s="1785"/>
      <c r="TET82" s="1786"/>
      <c r="TEU82" s="1786"/>
      <c r="TEV82" s="1787"/>
      <c r="TEW82" s="1784"/>
      <c r="TEX82" s="1784"/>
      <c r="TEY82" s="1784"/>
      <c r="TEZ82" s="1785"/>
      <c r="TFA82" s="1785"/>
      <c r="TFB82" s="1786"/>
      <c r="TFC82" s="1786"/>
      <c r="TFD82" s="1787"/>
      <c r="TFE82" s="1784"/>
      <c r="TFF82" s="1784"/>
      <c r="TFG82" s="1784"/>
      <c r="TFH82" s="1785"/>
      <c r="TFI82" s="1785"/>
      <c r="TFJ82" s="1786"/>
      <c r="TFK82" s="1786"/>
      <c r="TFL82" s="1787"/>
      <c r="TFM82" s="1784"/>
      <c r="TFN82" s="1784"/>
      <c r="TFO82" s="1784"/>
      <c r="TFP82" s="1785"/>
      <c r="TFQ82" s="1785"/>
      <c r="TFR82" s="1786"/>
      <c r="TFS82" s="1786"/>
      <c r="TFT82" s="1787"/>
      <c r="TFU82" s="1784"/>
      <c r="TFV82" s="1784"/>
      <c r="TFW82" s="1784"/>
      <c r="TFX82" s="1785"/>
      <c r="TFY82" s="1785"/>
      <c r="TFZ82" s="1786"/>
      <c r="TGA82" s="1786"/>
      <c r="TGB82" s="1787"/>
      <c r="TGC82" s="1784"/>
      <c r="TGD82" s="1784"/>
      <c r="TGE82" s="1784"/>
      <c r="TGF82" s="1785"/>
      <c r="TGG82" s="1785"/>
      <c r="TGH82" s="1786"/>
      <c r="TGI82" s="1786"/>
      <c r="TGJ82" s="1787"/>
      <c r="TGK82" s="1784"/>
      <c r="TGL82" s="1784"/>
      <c r="TGM82" s="1784"/>
      <c r="TGN82" s="1785"/>
      <c r="TGO82" s="1785"/>
      <c r="TGP82" s="1786"/>
      <c r="TGQ82" s="1786"/>
      <c r="TGR82" s="1787"/>
      <c r="TGS82" s="1784"/>
      <c r="TGT82" s="1784"/>
      <c r="TGU82" s="1784"/>
      <c r="TGV82" s="1785"/>
      <c r="TGW82" s="1785"/>
      <c r="TGX82" s="1786"/>
      <c r="TGY82" s="1786"/>
      <c r="TGZ82" s="1787"/>
      <c r="THA82" s="1784"/>
      <c r="THB82" s="1784"/>
      <c r="THC82" s="1784"/>
      <c r="THD82" s="1785"/>
      <c r="THE82" s="1785"/>
      <c r="THF82" s="1786"/>
      <c r="THG82" s="1786"/>
      <c r="THH82" s="1787"/>
      <c r="THI82" s="1784"/>
      <c r="THJ82" s="1784"/>
      <c r="THK82" s="1784"/>
      <c r="THL82" s="1785"/>
      <c r="THM82" s="1785"/>
      <c r="THN82" s="1786"/>
      <c r="THO82" s="1786"/>
      <c r="THP82" s="1787"/>
      <c r="THQ82" s="1784"/>
      <c r="THR82" s="1784"/>
      <c r="THS82" s="1784"/>
      <c r="THT82" s="1785"/>
      <c r="THU82" s="1785"/>
      <c r="THV82" s="1786"/>
      <c r="THW82" s="1786"/>
      <c r="THX82" s="1787"/>
      <c r="THY82" s="1784"/>
      <c r="THZ82" s="1784"/>
      <c r="TIA82" s="1784"/>
      <c r="TIB82" s="1785"/>
      <c r="TIC82" s="1785"/>
      <c r="TID82" s="1786"/>
      <c r="TIE82" s="1786"/>
      <c r="TIF82" s="1787"/>
      <c r="TIG82" s="1784"/>
      <c r="TIH82" s="1784"/>
      <c r="TII82" s="1784"/>
      <c r="TIJ82" s="1785"/>
      <c r="TIK82" s="1785"/>
      <c r="TIL82" s="1786"/>
      <c r="TIM82" s="1786"/>
      <c r="TIN82" s="1787"/>
      <c r="TIO82" s="1784"/>
      <c r="TIP82" s="1784"/>
      <c r="TIQ82" s="1784"/>
      <c r="TIR82" s="1785"/>
      <c r="TIS82" s="1785"/>
      <c r="TIT82" s="1786"/>
      <c r="TIU82" s="1786"/>
      <c r="TIV82" s="1787"/>
      <c r="TIW82" s="1784"/>
      <c r="TIX82" s="1784"/>
      <c r="TIY82" s="1784"/>
      <c r="TIZ82" s="1785"/>
      <c r="TJA82" s="1785"/>
      <c r="TJB82" s="1786"/>
      <c r="TJC82" s="1786"/>
      <c r="TJD82" s="1787"/>
      <c r="TJE82" s="1784"/>
      <c r="TJF82" s="1784"/>
      <c r="TJG82" s="1784"/>
      <c r="TJH82" s="1785"/>
      <c r="TJI82" s="1785"/>
      <c r="TJJ82" s="1786"/>
      <c r="TJK82" s="1786"/>
      <c r="TJL82" s="1787"/>
      <c r="TJM82" s="1784"/>
      <c r="TJN82" s="1784"/>
      <c r="TJO82" s="1784"/>
      <c r="TJP82" s="1785"/>
      <c r="TJQ82" s="1785"/>
      <c r="TJR82" s="1786"/>
      <c r="TJS82" s="1786"/>
      <c r="TJT82" s="1787"/>
      <c r="TJU82" s="1784"/>
      <c r="TJV82" s="1784"/>
      <c r="TJW82" s="1784"/>
      <c r="TJX82" s="1785"/>
      <c r="TJY82" s="1785"/>
      <c r="TJZ82" s="1786"/>
      <c r="TKA82" s="1786"/>
      <c r="TKB82" s="1787"/>
      <c r="TKC82" s="1784"/>
      <c r="TKD82" s="1784"/>
      <c r="TKE82" s="1784"/>
      <c r="TKF82" s="1785"/>
      <c r="TKG82" s="1785"/>
      <c r="TKH82" s="1786"/>
      <c r="TKI82" s="1786"/>
      <c r="TKJ82" s="1787"/>
      <c r="TKK82" s="1784"/>
      <c r="TKL82" s="1784"/>
      <c r="TKM82" s="1784"/>
      <c r="TKN82" s="1785"/>
      <c r="TKO82" s="1785"/>
      <c r="TKP82" s="1786"/>
      <c r="TKQ82" s="1786"/>
      <c r="TKR82" s="1787"/>
      <c r="TKS82" s="1784"/>
      <c r="TKT82" s="1784"/>
      <c r="TKU82" s="1784"/>
      <c r="TKV82" s="1785"/>
      <c r="TKW82" s="1785"/>
      <c r="TKX82" s="1786"/>
      <c r="TKY82" s="1786"/>
      <c r="TKZ82" s="1787"/>
      <c r="TLA82" s="1784"/>
      <c r="TLB82" s="1784"/>
      <c r="TLC82" s="1784"/>
      <c r="TLD82" s="1785"/>
      <c r="TLE82" s="1785"/>
      <c r="TLF82" s="1786"/>
      <c r="TLG82" s="1786"/>
      <c r="TLH82" s="1787"/>
      <c r="TLI82" s="1784"/>
      <c r="TLJ82" s="1784"/>
      <c r="TLK82" s="1784"/>
      <c r="TLL82" s="1785"/>
      <c r="TLM82" s="1785"/>
      <c r="TLN82" s="1786"/>
      <c r="TLO82" s="1786"/>
      <c r="TLP82" s="1787"/>
      <c r="TLQ82" s="1784"/>
      <c r="TLR82" s="1784"/>
      <c r="TLS82" s="1784"/>
      <c r="TLT82" s="1785"/>
      <c r="TLU82" s="1785"/>
      <c r="TLV82" s="1786"/>
      <c r="TLW82" s="1786"/>
      <c r="TLX82" s="1787"/>
      <c r="TLY82" s="1784"/>
      <c r="TLZ82" s="1784"/>
      <c r="TMA82" s="1784"/>
      <c r="TMB82" s="1785"/>
      <c r="TMC82" s="1785"/>
      <c r="TMD82" s="1786"/>
      <c r="TME82" s="1786"/>
      <c r="TMF82" s="1787"/>
      <c r="TMG82" s="1784"/>
      <c r="TMH82" s="1784"/>
      <c r="TMI82" s="1784"/>
      <c r="TMJ82" s="1785"/>
      <c r="TMK82" s="1785"/>
      <c r="TML82" s="1786"/>
      <c r="TMM82" s="1786"/>
      <c r="TMN82" s="1787"/>
      <c r="TMO82" s="1784"/>
      <c r="TMP82" s="1784"/>
      <c r="TMQ82" s="1784"/>
      <c r="TMR82" s="1785"/>
      <c r="TMS82" s="1785"/>
      <c r="TMT82" s="1786"/>
      <c r="TMU82" s="1786"/>
      <c r="TMV82" s="1787"/>
      <c r="TMW82" s="1784"/>
      <c r="TMX82" s="1784"/>
      <c r="TMY82" s="1784"/>
      <c r="TMZ82" s="1785"/>
      <c r="TNA82" s="1785"/>
      <c r="TNB82" s="1786"/>
      <c r="TNC82" s="1786"/>
      <c r="TND82" s="1787"/>
      <c r="TNE82" s="1784"/>
      <c r="TNF82" s="1784"/>
      <c r="TNG82" s="1784"/>
      <c r="TNH82" s="1785"/>
      <c r="TNI82" s="1785"/>
      <c r="TNJ82" s="1786"/>
      <c r="TNK82" s="1786"/>
      <c r="TNL82" s="1787"/>
      <c r="TNM82" s="1784"/>
      <c r="TNN82" s="1784"/>
      <c r="TNO82" s="1784"/>
      <c r="TNP82" s="1785"/>
      <c r="TNQ82" s="1785"/>
      <c r="TNR82" s="1786"/>
      <c r="TNS82" s="1786"/>
      <c r="TNT82" s="1787"/>
      <c r="TNU82" s="1784"/>
      <c r="TNV82" s="1784"/>
      <c r="TNW82" s="1784"/>
      <c r="TNX82" s="1785"/>
      <c r="TNY82" s="1785"/>
      <c r="TNZ82" s="1786"/>
      <c r="TOA82" s="1786"/>
      <c r="TOB82" s="1787"/>
      <c r="TOC82" s="1784"/>
      <c r="TOD82" s="1784"/>
      <c r="TOE82" s="1784"/>
      <c r="TOF82" s="1785"/>
      <c r="TOG82" s="1785"/>
      <c r="TOH82" s="1786"/>
      <c r="TOI82" s="1786"/>
      <c r="TOJ82" s="1787"/>
      <c r="TOK82" s="1784"/>
      <c r="TOL82" s="1784"/>
      <c r="TOM82" s="1784"/>
      <c r="TON82" s="1785"/>
      <c r="TOO82" s="1785"/>
      <c r="TOP82" s="1786"/>
      <c r="TOQ82" s="1786"/>
      <c r="TOR82" s="1787"/>
      <c r="TOS82" s="1784"/>
      <c r="TOT82" s="1784"/>
      <c r="TOU82" s="1784"/>
      <c r="TOV82" s="1785"/>
      <c r="TOW82" s="1785"/>
      <c r="TOX82" s="1786"/>
      <c r="TOY82" s="1786"/>
      <c r="TOZ82" s="1787"/>
      <c r="TPA82" s="1784"/>
      <c r="TPB82" s="1784"/>
      <c r="TPC82" s="1784"/>
      <c r="TPD82" s="1785"/>
      <c r="TPE82" s="1785"/>
      <c r="TPF82" s="1786"/>
      <c r="TPG82" s="1786"/>
      <c r="TPH82" s="1787"/>
      <c r="TPI82" s="1784"/>
      <c r="TPJ82" s="1784"/>
      <c r="TPK82" s="1784"/>
      <c r="TPL82" s="1785"/>
      <c r="TPM82" s="1785"/>
      <c r="TPN82" s="1786"/>
      <c r="TPO82" s="1786"/>
      <c r="TPP82" s="1787"/>
      <c r="TPQ82" s="1784"/>
      <c r="TPR82" s="1784"/>
      <c r="TPS82" s="1784"/>
      <c r="TPT82" s="1785"/>
      <c r="TPU82" s="1785"/>
      <c r="TPV82" s="1786"/>
      <c r="TPW82" s="1786"/>
      <c r="TPX82" s="1787"/>
      <c r="TPY82" s="1784"/>
      <c r="TPZ82" s="1784"/>
      <c r="TQA82" s="1784"/>
      <c r="TQB82" s="1785"/>
      <c r="TQC82" s="1785"/>
      <c r="TQD82" s="1786"/>
      <c r="TQE82" s="1786"/>
      <c r="TQF82" s="1787"/>
      <c r="TQG82" s="1784"/>
      <c r="TQH82" s="1784"/>
      <c r="TQI82" s="1784"/>
      <c r="TQJ82" s="1785"/>
      <c r="TQK82" s="1785"/>
      <c r="TQL82" s="1786"/>
      <c r="TQM82" s="1786"/>
      <c r="TQN82" s="1787"/>
      <c r="TQO82" s="1784"/>
      <c r="TQP82" s="1784"/>
      <c r="TQQ82" s="1784"/>
      <c r="TQR82" s="1785"/>
      <c r="TQS82" s="1785"/>
      <c r="TQT82" s="1786"/>
      <c r="TQU82" s="1786"/>
      <c r="TQV82" s="1787"/>
      <c r="TQW82" s="1784"/>
      <c r="TQX82" s="1784"/>
      <c r="TQY82" s="1784"/>
      <c r="TQZ82" s="1785"/>
      <c r="TRA82" s="1785"/>
      <c r="TRB82" s="1786"/>
      <c r="TRC82" s="1786"/>
      <c r="TRD82" s="1787"/>
      <c r="TRE82" s="1784"/>
      <c r="TRF82" s="1784"/>
      <c r="TRG82" s="1784"/>
      <c r="TRH82" s="1785"/>
      <c r="TRI82" s="1785"/>
      <c r="TRJ82" s="1786"/>
      <c r="TRK82" s="1786"/>
      <c r="TRL82" s="1787"/>
      <c r="TRM82" s="1784"/>
      <c r="TRN82" s="1784"/>
      <c r="TRO82" s="1784"/>
      <c r="TRP82" s="1785"/>
      <c r="TRQ82" s="1785"/>
      <c r="TRR82" s="1786"/>
      <c r="TRS82" s="1786"/>
      <c r="TRT82" s="1787"/>
      <c r="TRU82" s="1784"/>
      <c r="TRV82" s="1784"/>
      <c r="TRW82" s="1784"/>
      <c r="TRX82" s="1785"/>
      <c r="TRY82" s="1785"/>
      <c r="TRZ82" s="1786"/>
      <c r="TSA82" s="1786"/>
      <c r="TSB82" s="1787"/>
      <c r="TSC82" s="1784"/>
      <c r="TSD82" s="1784"/>
      <c r="TSE82" s="1784"/>
      <c r="TSF82" s="1785"/>
      <c r="TSG82" s="1785"/>
      <c r="TSH82" s="1786"/>
      <c r="TSI82" s="1786"/>
      <c r="TSJ82" s="1787"/>
      <c r="TSK82" s="1784"/>
      <c r="TSL82" s="1784"/>
      <c r="TSM82" s="1784"/>
      <c r="TSN82" s="1785"/>
      <c r="TSO82" s="1785"/>
      <c r="TSP82" s="1786"/>
      <c r="TSQ82" s="1786"/>
      <c r="TSR82" s="1787"/>
      <c r="TSS82" s="1784"/>
      <c r="TST82" s="1784"/>
      <c r="TSU82" s="1784"/>
      <c r="TSV82" s="1785"/>
      <c r="TSW82" s="1785"/>
      <c r="TSX82" s="1786"/>
      <c r="TSY82" s="1786"/>
      <c r="TSZ82" s="1787"/>
      <c r="TTA82" s="1784"/>
      <c r="TTB82" s="1784"/>
      <c r="TTC82" s="1784"/>
      <c r="TTD82" s="1785"/>
      <c r="TTE82" s="1785"/>
      <c r="TTF82" s="1786"/>
      <c r="TTG82" s="1786"/>
      <c r="TTH82" s="1787"/>
      <c r="TTI82" s="1784"/>
      <c r="TTJ82" s="1784"/>
      <c r="TTK82" s="1784"/>
      <c r="TTL82" s="1785"/>
      <c r="TTM82" s="1785"/>
      <c r="TTN82" s="1786"/>
      <c r="TTO82" s="1786"/>
      <c r="TTP82" s="1787"/>
      <c r="TTQ82" s="1784"/>
      <c r="TTR82" s="1784"/>
      <c r="TTS82" s="1784"/>
      <c r="TTT82" s="1785"/>
      <c r="TTU82" s="1785"/>
      <c r="TTV82" s="1786"/>
      <c r="TTW82" s="1786"/>
      <c r="TTX82" s="1787"/>
      <c r="TTY82" s="1784"/>
      <c r="TTZ82" s="1784"/>
      <c r="TUA82" s="1784"/>
      <c r="TUB82" s="1785"/>
      <c r="TUC82" s="1785"/>
      <c r="TUD82" s="1786"/>
      <c r="TUE82" s="1786"/>
      <c r="TUF82" s="1787"/>
      <c r="TUG82" s="1784"/>
      <c r="TUH82" s="1784"/>
      <c r="TUI82" s="1784"/>
      <c r="TUJ82" s="1785"/>
      <c r="TUK82" s="1785"/>
      <c r="TUL82" s="1786"/>
      <c r="TUM82" s="1786"/>
      <c r="TUN82" s="1787"/>
      <c r="TUO82" s="1784"/>
      <c r="TUP82" s="1784"/>
      <c r="TUQ82" s="1784"/>
      <c r="TUR82" s="1785"/>
      <c r="TUS82" s="1785"/>
      <c r="TUT82" s="1786"/>
      <c r="TUU82" s="1786"/>
      <c r="TUV82" s="1787"/>
      <c r="TUW82" s="1784"/>
      <c r="TUX82" s="1784"/>
      <c r="TUY82" s="1784"/>
      <c r="TUZ82" s="1785"/>
      <c r="TVA82" s="1785"/>
      <c r="TVB82" s="1786"/>
      <c r="TVC82" s="1786"/>
      <c r="TVD82" s="1787"/>
      <c r="TVE82" s="1784"/>
      <c r="TVF82" s="1784"/>
      <c r="TVG82" s="1784"/>
      <c r="TVH82" s="1785"/>
      <c r="TVI82" s="1785"/>
      <c r="TVJ82" s="1786"/>
      <c r="TVK82" s="1786"/>
      <c r="TVL82" s="1787"/>
      <c r="TVM82" s="1784"/>
      <c r="TVN82" s="1784"/>
      <c r="TVO82" s="1784"/>
      <c r="TVP82" s="1785"/>
      <c r="TVQ82" s="1785"/>
      <c r="TVR82" s="1786"/>
      <c r="TVS82" s="1786"/>
      <c r="TVT82" s="1787"/>
      <c r="TVU82" s="1784"/>
      <c r="TVV82" s="1784"/>
      <c r="TVW82" s="1784"/>
      <c r="TVX82" s="1785"/>
      <c r="TVY82" s="1785"/>
      <c r="TVZ82" s="1786"/>
      <c r="TWA82" s="1786"/>
      <c r="TWB82" s="1787"/>
      <c r="TWC82" s="1784"/>
      <c r="TWD82" s="1784"/>
      <c r="TWE82" s="1784"/>
      <c r="TWF82" s="1785"/>
      <c r="TWG82" s="1785"/>
      <c r="TWH82" s="1786"/>
      <c r="TWI82" s="1786"/>
      <c r="TWJ82" s="1787"/>
      <c r="TWK82" s="1784"/>
      <c r="TWL82" s="1784"/>
      <c r="TWM82" s="1784"/>
      <c r="TWN82" s="1785"/>
      <c r="TWO82" s="1785"/>
      <c r="TWP82" s="1786"/>
      <c r="TWQ82" s="1786"/>
      <c r="TWR82" s="1787"/>
      <c r="TWS82" s="1784"/>
      <c r="TWT82" s="1784"/>
      <c r="TWU82" s="1784"/>
      <c r="TWV82" s="1785"/>
      <c r="TWW82" s="1785"/>
      <c r="TWX82" s="1786"/>
      <c r="TWY82" s="1786"/>
      <c r="TWZ82" s="1787"/>
      <c r="TXA82" s="1784"/>
      <c r="TXB82" s="1784"/>
      <c r="TXC82" s="1784"/>
      <c r="TXD82" s="1785"/>
      <c r="TXE82" s="1785"/>
      <c r="TXF82" s="1786"/>
      <c r="TXG82" s="1786"/>
      <c r="TXH82" s="1787"/>
      <c r="TXI82" s="1784"/>
      <c r="TXJ82" s="1784"/>
      <c r="TXK82" s="1784"/>
      <c r="TXL82" s="1785"/>
      <c r="TXM82" s="1785"/>
      <c r="TXN82" s="1786"/>
      <c r="TXO82" s="1786"/>
      <c r="TXP82" s="1787"/>
      <c r="TXQ82" s="1784"/>
      <c r="TXR82" s="1784"/>
      <c r="TXS82" s="1784"/>
      <c r="TXT82" s="1785"/>
      <c r="TXU82" s="1785"/>
      <c r="TXV82" s="1786"/>
      <c r="TXW82" s="1786"/>
      <c r="TXX82" s="1787"/>
      <c r="TXY82" s="1784"/>
      <c r="TXZ82" s="1784"/>
      <c r="TYA82" s="1784"/>
      <c r="TYB82" s="1785"/>
      <c r="TYC82" s="1785"/>
      <c r="TYD82" s="1786"/>
      <c r="TYE82" s="1786"/>
      <c r="TYF82" s="1787"/>
      <c r="TYG82" s="1784"/>
      <c r="TYH82" s="1784"/>
      <c r="TYI82" s="1784"/>
      <c r="TYJ82" s="1785"/>
      <c r="TYK82" s="1785"/>
      <c r="TYL82" s="1786"/>
      <c r="TYM82" s="1786"/>
      <c r="TYN82" s="1787"/>
      <c r="TYO82" s="1784"/>
      <c r="TYP82" s="1784"/>
      <c r="TYQ82" s="1784"/>
      <c r="TYR82" s="1785"/>
      <c r="TYS82" s="1785"/>
      <c r="TYT82" s="1786"/>
      <c r="TYU82" s="1786"/>
      <c r="TYV82" s="1787"/>
      <c r="TYW82" s="1784"/>
      <c r="TYX82" s="1784"/>
      <c r="TYY82" s="1784"/>
      <c r="TYZ82" s="1785"/>
      <c r="TZA82" s="1785"/>
      <c r="TZB82" s="1786"/>
      <c r="TZC82" s="1786"/>
      <c r="TZD82" s="1787"/>
      <c r="TZE82" s="1784"/>
      <c r="TZF82" s="1784"/>
      <c r="TZG82" s="1784"/>
      <c r="TZH82" s="1785"/>
      <c r="TZI82" s="1785"/>
      <c r="TZJ82" s="1786"/>
      <c r="TZK82" s="1786"/>
      <c r="TZL82" s="1787"/>
      <c r="TZM82" s="1784"/>
      <c r="TZN82" s="1784"/>
      <c r="TZO82" s="1784"/>
      <c r="TZP82" s="1785"/>
      <c r="TZQ82" s="1785"/>
      <c r="TZR82" s="1786"/>
      <c r="TZS82" s="1786"/>
      <c r="TZT82" s="1787"/>
      <c r="TZU82" s="1784"/>
      <c r="TZV82" s="1784"/>
      <c r="TZW82" s="1784"/>
      <c r="TZX82" s="1785"/>
      <c r="TZY82" s="1785"/>
      <c r="TZZ82" s="1786"/>
      <c r="UAA82" s="1786"/>
      <c r="UAB82" s="1787"/>
      <c r="UAC82" s="1784"/>
      <c r="UAD82" s="1784"/>
      <c r="UAE82" s="1784"/>
      <c r="UAF82" s="1785"/>
      <c r="UAG82" s="1785"/>
      <c r="UAH82" s="1786"/>
      <c r="UAI82" s="1786"/>
      <c r="UAJ82" s="1787"/>
      <c r="UAK82" s="1784"/>
      <c r="UAL82" s="1784"/>
      <c r="UAM82" s="1784"/>
      <c r="UAN82" s="1785"/>
      <c r="UAO82" s="1785"/>
      <c r="UAP82" s="1786"/>
      <c r="UAQ82" s="1786"/>
      <c r="UAR82" s="1787"/>
      <c r="UAS82" s="1784"/>
      <c r="UAT82" s="1784"/>
      <c r="UAU82" s="1784"/>
      <c r="UAV82" s="1785"/>
      <c r="UAW82" s="1785"/>
      <c r="UAX82" s="1786"/>
      <c r="UAY82" s="1786"/>
      <c r="UAZ82" s="1787"/>
      <c r="UBA82" s="1784"/>
      <c r="UBB82" s="1784"/>
      <c r="UBC82" s="1784"/>
      <c r="UBD82" s="1785"/>
      <c r="UBE82" s="1785"/>
      <c r="UBF82" s="1786"/>
      <c r="UBG82" s="1786"/>
      <c r="UBH82" s="1787"/>
      <c r="UBI82" s="1784"/>
      <c r="UBJ82" s="1784"/>
      <c r="UBK82" s="1784"/>
      <c r="UBL82" s="1785"/>
      <c r="UBM82" s="1785"/>
      <c r="UBN82" s="1786"/>
      <c r="UBO82" s="1786"/>
      <c r="UBP82" s="1787"/>
      <c r="UBQ82" s="1784"/>
      <c r="UBR82" s="1784"/>
      <c r="UBS82" s="1784"/>
      <c r="UBT82" s="1785"/>
      <c r="UBU82" s="1785"/>
      <c r="UBV82" s="1786"/>
      <c r="UBW82" s="1786"/>
      <c r="UBX82" s="1787"/>
      <c r="UBY82" s="1784"/>
      <c r="UBZ82" s="1784"/>
      <c r="UCA82" s="1784"/>
      <c r="UCB82" s="1785"/>
      <c r="UCC82" s="1785"/>
      <c r="UCD82" s="1786"/>
      <c r="UCE82" s="1786"/>
      <c r="UCF82" s="1787"/>
      <c r="UCG82" s="1784"/>
      <c r="UCH82" s="1784"/>
      <c r="UCI82" s="1784"/>
      <c r="UCJ82" s="1785"/>
      <c r="UCK82" s="1785"/>
      <c r="UCL82" s="1786"/>
      <c r="UCM82" s="1786"/>
      <c r="UCN82" s="1787"/>
      <c r="UCO82" s="1784"/>
      <c r="UCP82" s="1784"/>
      <c r="UCQ82" s="1784"/>
      <c r="UCR82" s="1785"/>
      <c r="UCS82" s="1785"/>
      <c r="UCT82" s="1786"/>
      <c r="UCU82" s="1786"/>
      <c r="UCV82" s="1787"/>
      <c r="UCW82" s="1784"/>
      <c r="UCX82" s="1784"/>
      <c r="UCY82" s="1784"/>
      <c r="UCZ82" s="1785"/>
      <c r="UDA82" s="1785"/>
      <c r="UDB82" s="1786"/>
      <c r="UDC82" s="1786"/>
      <c r="UDD82" s="1787"/>
      <c r="UDE82" s="1784"/>
      <c r="UDF82" s="1784"/>
      <c r="UDG82" s="1784"/>
      <c r="UDH82" s="1785"/>
      <c r="UDI82" s="1785"/>
      <c r="UDJ82" s="1786"/>
      <c r="UDK82" s="1786"/>
      <c r="UDL82" s="1787"/>
      <c r="UDM82" s="1784"/>
      <c r="UDN82" s="1784"/>
      <c r="UDO82" s="1784"/>
      <c r="UDP82" s="1785"/>
      <c r="UDQ82" s="1785"/>
      <c r="UDR82" s="1786"/>
      <c r="UDS82" s="1786"/>
      <c r="UDT82" s="1787"/>
      <c r="UDU82" s="1784"/>
      <c r="UDV82" s="1784"/>
      <c r="UDW82" s="1784"/>
      <c r="UDX82" s="1785"/>
      <c r="UDY82" s="1785"/>
      <c r="UDZ82" s="1786"/>
      <c r="UEA82" s="1786"/>
      <c r="UEB82" s="1787"/>
      <c r="UEC82" s="1784"/>
      <c r="UED82" s="1784"/>
      <c r="UEE82" s="1784"/>
      <c r="UEF82" s="1785"/>
      <c r="UEG82" s="1785"/>
      <c r="UEH82" s="1786"/>
      <c r="UEI82" s="1786"/>
      <c r="UEJ82" s="1787"/>
      <c r="UEK82" s="1784"/>
      <c r="UEL82" s="1784"/>
      <c r="UEM82" s="1784"/>
      <c r="UEN82" s="1785"/>
      <c r="UEO82" s="1785"/>
      <c r="UEP82" s="1786"/>
      <c r="UEQ82" s="1786"/>
      <c r="UER82" s="1787"/>
      <c r="UES82" s="1784"/>
      <c r="UET82" s="1784"/>
      <c r="UEU82" s="1784"/>
      <c r="UEV82" s="1785"/>
      <c r="UEW82" s="1785"/>
      <c r="UEX82" s="1786"/>
      <c r="UEY82" s="1786"/>
      <c r="UEZ82" s="1787"/>
      <c r="UFA82" s="1784"/>
      <c r="UFB82" s="1784"/>
      <c r="UFC82" s="1784"/>
      <c r="UFD82" s="1785"/>
      <c r="UFE82" s="1785"/>
      <c r="UFF82" s="1786"/>
      <c r="UFG82" s="1786"/>
      <c r="UFH82" s="1787"/>
      <c r="UFI82" s="1784"/>
      <c r="UFJ82" s="1784"/>
      <c r="UFK82" s="1784"/>
      <c r="UFL82" s="1785"/>
      <c r="UFM82" s="1785"/>
      <c r="UFN82" s="1786"/>
      <c r="UFO82" s="1786"/>
      <c r="UFP82" s="1787"/>
      <c r="UFQ82" s="1784"/>
      <c r="UFR82" s="1784"/>
      <c r="UFS82" s="1784"/>
      <c r="UFT82" s="1785"/>
      <c r="UFU82" s="1785"/>
      <c r="UFV82" s="1786"/>
      <c r="UFW82" s="1786"/>
      <c r="UFX82" s="1787"/>
      <c r="UFY82" s="1784"/>
      <c r="UFZ82" s="1784"/>
      <c r="UGA82" s="1784"/>
      <c r="UGB82" s="1785"/>
      <c r="UGC82" s="1785"/>
      <c r="UGD82" s="1786"/>
      <c r="UGE82" s="1786"/>
      <c r="UGF82" s="1787"/>
      <c r="UGG82" s="1784"/>
      <c r="UGH82" s="1784"/>
      <c r="UGI82" s="1784"/>
      <c r="UGJ82" s="1785"/>
      <c r="UGK82" s="1785"/>
      <c r="UGL82" s="1786"/>
      <c r="UGM82" s="1786"/>
      <c r="UGN82" s="1787"/>
      <c r="UGO82" s="1784"/>
      <c r="UGP82" s="1784"/>
      <c r="UGQ82" s="1784"/>
      <c r="UGR82" s="1785"/>
      <c r="UGS82" s="1785"/>
      <c r="UGT82" s="1786"/>
      <c r="UGU82" s="1786"/>
      <c r="UGV82" s="1787"/>
      <c r="UGW82" s="1784"/>
      <c r="UGX82" s="1784"/>
      <c r="UGY82" s="1784"/>
      <c r="UGZ82" s="1785"/>
      <c r="UHA82" s="1785"/>
      <c r="UHB82" s="1786"/>
      <c r="UHC82" s="1786"/>
      <c r="UHD82" s="1787"/>
      <c r="UHE82" s="1784"/>
      <c r="UHF82" s="1784"/>
      <c r="UHG82" s="1784"/>
      <c r="UHH82" s="1785"/>
      <c r="UHI82" s="1785"/>
      <c r="UHJ82" s="1786"/>
      <c r="UHK82" s="1786"/>
      <c r="UHL82" s="1787"/>
      <c r="UHM82" s="1784"/>
      <c r="UHN82" s="1784"/>
      <c r="UHO82" s="1784"/>
      <c r="UHP82" s="1785"/>
      <c r="UHQ82" s="1785"/>
      <c r="UHR82" s="1786"/>
      <c r="UHS82" s="1786"/>
      <c r="UHT82" s="1787"/>
      <c r="UHU82" s="1784"/>
      <c r="UHV82" s="1784"/>
      <c r="UHW82" s="1784"/>
      <c r="UHX82" s="1785"/>
      <c r="UHY82" s="1785"/>
      <c r="UHZ82" s="1786"/>
      <c r="UIA82" s="1786"/>
      <c r="UIB82" s="1787"/>
      <c r="UIC82" s="1784"/>
      <c r="UID82" s="1784"/>
      <c r="UIE82" s="1784"/>
      <c r="UIF82" s="1785"/>
      <c r="UIG82" s="1785"/>
      <c r="UIH82" s="1786"/>
      <c r="UII82" s="1786"/>
      <c r="UIJ82" s="1787"/>
      <c r="UIK82" s="1784"/>
      <c r="UIL82" s="1784"/>
      <c r="UIM82" s="1784"/>
      <c r="UIN82" s="1785"/>
      <c r="UIO82" s="1785"/>
      <c r="UIP82" s="1786"/>
      <c r="UIQ82" s="1786"/>
      <c r="UIR82" s="1787"/>
      <c r="UIS82" s="1784"/>
      <c r="UIT82" s="1784"/>
      <c r="UIU82" s="1784"/>
      <c r="UIV82" s="1785"/>
      <c r="UIW82" s="1785"/>
      <c r="UIX82" s="1786"/>
      <c r="UIY82" s="1786"/>
      <c r="UIZ82" s="1787"/>
      <c r="UJA82" s="1784"/>
      <c r="UJB82" s="1784"/>
      <c r="UJC82" s="1784"/>
      <c r="UJD82" s="1785"/>
      <c r="UJE82" s="1785"/>
      <c r="UJF82" s="1786"/>
      <c r="UJG82" s="1786"/>
      <c r="UJH82" s="1787"/>
      <c r="UJI82" s="1784"/>
      <c r="UJJ82" s="1784"/>
      <c r="UJK82" s="1784"/>
      <c r="UJL82" s="1785"/>
      <c r="UJM82" s="1785"/>
      <c r="UJN82" s="1786"/>
      <c r="UJO82" s="1786"/>
      <c r="UJP82" s="1787"/>
      <c r="UJQ82" s="1784"/>
      <c r="UJR82" s="1784"/>
      <c r="UJS82" s="1784"/>
      <c r="UJT82" s="1785"/>
      <c r="UJU82" s="1785"/>
      <c r="UJV82" s="1786"/>
      <c r="UJW82" s="1786"/>
      <c r="UJX82" s="1787"/>
      <c r="UJY82" s="1784"/>
      <c r="UJZ82" s="1784"/>
      <c r="UKA82" s="1784"/>
      <c r="UKB82" s="1785"/>
      <c r="UKC82" s="1785"/>
      <c r="UKD82" s="1786"/>
      <c r="UKE82" s="1786"/>
      <c r="UKF82" s="1787"/>
      <c r="UKG82" s="1784"/>
      <c r="UKH82" s="1784"/>
      <c r="UKI82" s="1784"/>
      <c r="UKJ82" s="1785"/>
      <c r="UKK82" s="1785"/>
      <c r="UKL82" s="1786"/>
      <c r="UKM82" s="1786"/>
      <c r="UKN82" s="1787"/>
      <c r="UKO82" s="1784"/>
      <c r="UKP82" s="1784"/>
      <c r="UKQ82" s="1784"/>
      <c r="UKR82" s="1785"/>
      <c r="UKS82" s="1785"/>
      <c r="UKT82" s="1786"/>
      <c r="UKU82" s="1786"/>
      <c r="UKV82" s="1787"/>
      <c r="UKW82" s="1784"/>
      <c r="UKX82" s="1784"/>
      <c r="UKY82" s="1784"/>
      <c r="UKZ82" s="1785"/>
      <c r="ULA82" s="1785"/>
      <c r="ULB82" s="1786"/>
      <c r="ULC82" s="1786"/>
      <c r="ULD82" s="1787"/>
      <c r="ULE82" s="1784"/>
      <c r="ULF82" s="1784"/>
      <c r="ULG82" s="1784"/>
      <c r="ULH82" s="1785"/>
      <c r="ULI82" s="1785"/>
      <c r="ULJ82" s="1786"/>
      <c r="ULK82" s="1786"/>
      <c r="ULL82" s="1787"/>
      <c r="ULM82" s="1784"/>
      <c r="ULN82" s="1784"/>
      <c r="ULO82" s="1784"/>
      <c r="ULP82" s="1785"/>
      <c r="ULQ82" s="1785"/>
      <c r="ULR82" s="1786"/>
      <c r="ULS82" s="1786"/>
      <c r="ULT82" s="1787"/>
      <c r="ULU82" s="1784"/>
      <c r="ULV82" s="1784"/>
      <c r="ULW82" s="1784"/>
      <c r="ULX82" s="1785"/>
      <c r="ULY82" s="1785"/>
      <c r="ULZ82" s="1786"/>
      <c r="UMA82" s="1786"/>
      <c r="UMB82" s="1787"/>
      <c r="UMC82" s="1784"/>
      <c r="UMD82" s="1784"/>
      <c r="UME82" s="1784"/>
      <c r="UMF82" s="1785"/>
      <c r="UMG82" s="1785"/>
      <c r="UMH82" s="1786"/>
      <c r="UMI82" s="1786"/>
      <c r="UMJ82" s="1787"/>
      <c r="UMK82" s="1784"/>
      <c r="UML82" s="1784"/>
      <c r="UMM82" s="1784"/>
      <c r="UMN82" s="1785"/>
      <c r="UMO82" s="1785"/>
      <c r="UMP82" s="1786"/>
      <c r="UMQ82" s="1786"/>
      <c r="UMR82" s="1787"/>
      <c r="UMS82" s="1784"/>
      <c r="UMT82" s="1784"/>
      <c r="UMU82" s="1784"/>
      <c r="UMV82" s="1785"/>
      <c r="UMW82" s="1785"/>
      <c r="UMX82" s="1786"/>
      <c r="UMY82" s="1786"/>
      <c r="UMZ82" s="1787"/>
      <c r="UNA82" s="1784"/>
      <c r="UNB82" s="1784"/>
      <c r="UNC82" s="1784"/>
      <c r="UND82" s="1785"/>
      <c r="UNE82" s="1785"/>
      <c r="UNF82" s="1786"/>
      <c r="UNG82" s="1786"/>
      <c r="UNH82" s="1787"/>
      <c r="UNI82" s="1784"/>
      <c r="UNJ82" s="1784"/>
      <c r="UNK82" s="1784"/>
      <c r="UNL82" s="1785"/>
      <c r="UNM82" s="1785"/>
      <c r="UNN82" s="1786"/>
      <c r="UNO82" s="1786"/>
      <c r="UNP82" s="1787"/>
      <c r="UNQ82" s="1784"/>
      <c r="UNR82" s="1784"/>
      <c r="UNS82" s="1784"/>
      <c r="UNT82" s="1785"/>
      <c r="UNU82" s="1785"/>
      <c r="UNV82" s="1786"/>
      <c r="UNW82" s="1786"/>
      <c r="UNX82" s="1787"/>
      <c r="UNY82" s="1784"/>
      <c r="UNZ82" s="1784"/>
      <c r="UOA82" s="1784"/>
      <c r="UOB82" s="1785"/>
      <c r="UOC82" s="1785"/>
      <c r="UOD82" s="1786"/>
      <c r="UOE82" s="1786"/>
      <c r="UOF82" s="1787"/>
      <c r="UOG82" s="1784"/>
      <c r="UOH82" s="1784"/>
      <c r="UOI82" s="1784"/>
      <c r="UOJ82" s="1785"/>
      <c r="UOK82" s="1785"/>
      <c r="UOL82" s="1786"/>
      <c r="UOM82" s="1786"/>
      <c r="UON82" s="1787"/>
      <c r="UOO82" s="1784"/>
      <c r="UOP82" s="1784"/>
      <c r="UOQ82" s="1784"/>
      <c r="UOR82" s="1785"/>
      <c r="UOS82" s="1785"/>
      <c r="UOT82" s="1786"/>
      <c r="UOU82" s="1786"/>
      <c r="UOV82" s="1787"/>
      <c r="UOW82" s="1784"/>
      <c r="UOX82" s="1784"/>
      <c r="UOY82" s="1784"/>
      <c r="UOZ82" s="1785"/>
      <c r="UPA82" s="1785"/>
      <c r="UPB82" s="1786"/>
      <c r="UPC82" s="1786"/>
      <c r="UPD82" s="1787"/>
      <c r="UPE82" s="1784"/>
      <c r="UPF82" s="1784"/>
      <c r="UPG82" s="1784"/>
      <c r="UPH82" s="1785"/>
      <c r="UPI82" s="1785"/>
      <c r="UPJ82" s="1786"/>
      <c r="UPK82" s="1786"/>
      <c r="UPL82" s="1787"/>
      <c r="UPM82" s="1784"/>
      <c r="UPN82" s="1784"/>
      <c r="UPO82" s="1784"/>
      <c r="UPP82" s="1785"/>
      <c r="UPQ82" s="1785"/>
      <c r="UPR82" s="1786"/>
      <c r="UPS82" s="1786"/>
      <c r="UPT82" s="1787"/>
      <c r="UPU82" s="1784"/>
      <c r="UPV82" s="1784"/>
      <c r="UPW82" s="1784"/>
      <c r="UPX82" s="1785"/>
      <c r="UPY82" s="1785"/>
      <c r="UPZ82" s="1786"/>
      <c r="UQA82" s="1786"/>
      <c r="UQB82" s="1787"/>
      <c r="UQC82" s="1784"/>
      <c r="UQD82" s="1784"/>
      <c r="UQE82" s="1784"/>
      <c r="UQF82" s="1785"/>
      <c r="UQG82" s="1785"/>
      <c r="UQH82" s="1786"/>
      <c r="UQI82" s="1786"/>
      <c r="UQJ82" s="1787"/>
      <c r="UQK82" s="1784"/>
      <c r="UQL82" s="1784"/>
      <c r="UQM82" s="1784"/>
      <c r="UQN82" s="1785"/>
      <c r="UQO82" s="1785"/>
      <c r="UQP82" s="1786"/>
      <c r="UQQ82" s="1786"/>
      <c r="UQR82" s="1787"/>
      <c r="UQS82" s="1784"/>
      <c r="UQT82" s="1784"/>
      <c r="UQU82" s="1784"/>
      <c r="UQV82" s="1785"/>
      <c r="UQW82" s="1785"/>
      <c r="UQX82" s="1786"/>
      <c r="UQY82" s="1786"/>
      <c r="UQZ82" s="1787"/>
      <c r="URA82" s="1784"/>
      <c r="URB82" s="1784"/>
      <c r="URC82" s="1784"/>
      <c r="URD82" s="1785"/>
      <c r="URE82" s="1785"/>
      <c r="URF82" s="1786"/>
      <c r="URG82" s="1786"/>
      <c r="URH82" s="1787"/>
      <c r="URI82" s="1784"/>
      <c r="URJ82" s="1784"/>
      <c r="URK82" s="1784"/>
      <c r="URL82" s="1785"/>
      <c r="URM82" s="1785"/>
      <c r="URN82" s="1786"/>
      <c r="URO82" s="1786"/>
      <c r="URP82" s="1787"/>
      <c r="URQ82" s="1784"/>
      <c r="URR82" s="1784"/>
      <c r="URS82" s="1784"/>
      <c r="URT82" s="1785"/>
      <c r="URU82" s="1785"/>
      <c r="URV82" s="1786"/>
      <c r="URW82" s="1786"/>
      <c r="URX82" s="1787"/>
      <c r="URY82" s="1784"/>
      <c r="URZ82" s="1784"/>
      <c r="USA82" s="1784"/>
      <c r="USB82" s="1785"/>
      <c r="USC82" s="1785"/>
      <c r="USD82" s="1786"/>
      <c r="USE82" s="1786"/>
      <c r="USF82" s="1787"/>
      <c r="USG82" s="1784"/>
      <c r="USH82" s="1784"/>
      <c r="USI82" s="1784"/>
      <c r="USJ82" s="1785"/>
      <c r="USK82" s="1785"/>
      <c r="USL82" s="1786"/>
      <c r="USM82" s="1786"/>
      <c r="USN82" s="1787"/>
      <c r="USO82" s="1784"/>
      <c r="USP82" s="1784"/>
      <c r="USQ82" s="1784"/>
      <c r="USR82" s="1785"/>
      <c r="USS82" s="1785"/>
      <c r="UST82" s="1786"/>
      <c r="USU82" s="1786"/>
      <c r="USV82" s="1787"/>
      <c r="USW82" s="1784"/>
      <c r="USX82" s="1784"/>
      <c r="USY82" s="1784"/>
      <c r="USZ82" s="1785"/>
      <c r="UTA82" s="1785"/>
      <c r="UTB82" s="1786"/>
      <c r="UTC82" s="1786"/>
      <c r="UTD82" s="1787"/>
      <c r="UTE82" s="1784"/>
      <c r="UTF82" s="1784"/>
      <c r="UTG82" s="1784"/>
      <c r="UTH82" s="1785"/>
      <c r="UTI82" s="1785"/>
      <c r="UTJ82" s="1786"/>
      <c r="UTK82" s="1786"/>
      <c r="UTL82" s="1787"/>
      <c r="UTM82" s="1784"/>
      <c r="UTN82" s="1784"/>
      <c r="UTO82" s="1784"/>
      <c r="UTP82" s="1785"/>
      <c r="UTQ82" s="1785"/>
      <c r="UTR82" s="1786"/>
      <c r="UTS82" s="1786"/>
      <c r="UTT82" s="1787"/>
      <c r="UTU82" s="1784"/>
      <c r="UTV82" s="1784"/>
      <c r="UTW82" s="1784"/>
      <c r="UTX82" s="1785"/>
      <c r="UTY82" s="1785"/>
      <c r="UTZ82" s="1786"/>
      <c r="UUA82" s="1786"/>
      <c r="UUB82" s="1787"/>
      <c r="UUC82" s="1784"/>
      <c r="UUD82" s="1784"/>
      <c r="UUE82" s="1784"/>
      <c r="UUF82" s="1785"/>
      <c r="UUG82" s="1785"/>
      <c r="UUH82" s="1786"/>
      <c r="UUI82" s="1786"/>
      <c r="UUJ82" s="1787"/>
      <c r="UUK82" s="1784"/>
      <c r="UUL82" s="1784"/>
      <c r="UUM82" s="1784"/>
      <c r="UUN82" s="1785"/>
      <c r="UUO82" s="1785"/>
      <c r="UUP82" s="1786"/>
      <c r="UUQ82" s="1786"/>
      <c r="UUR82" s="1787"/>
      <c r="UUS82" s="1784"/>
      <c r="UUT82" s="1784"/>
      <c r="UUU82" s="1784"/>
      <c r="UUV82" s="1785"/>
      <c r="UUW82" s="1785"/>
      <c r="UUX82" s="1786"/>
      <c r="UUY82" s="1786"/>
      <c r="UUZ82" s="1787"/>
      <c r="UVA82" s="1784"/>
      <c r="UVB82" s="1784"/>
      <c r="UVC82" s="1784"/>
      <c r="UVD82" s="1785"/>
      <c r="UVE82" s="1785"/>
      <c r="UVF82" s="1786"/>
      <c r="UVG82" s="1786"/>
      <c r="UVH82" s="1787"/>
      <c r="UVI82" s="1784"/>
      <c r="UVJ82" s="1784"/>
      <c r="UVK82" s="1784"/>
      <c r="UVL82" s="1785"/>
      <c r="UVM82" s="1785"/>
      <c r="UVN82" s="1786"/>
      <c r="UVO82" s="1786"/>
      <c r="UVP82" s="1787"/>
      <c r="UVQ82" s="1784"/>
      <c r="UVR82" s="1784"/>
      <c r="UVS82" s="1784"/>
      <c r="UVT82" s="1785"/>
      <c r="UVU82" s="1785"/>
      <c r="UVV82" s="1786"/>
      <c r="UVW82" s="1786"/>
      <c r="UVX82" s="1787"/>
      <c r="UVY82" s="1784"/>
      <c r="UVZ82" s="1784"/>
      <c r="UWA82" s="1784"/>
      <c r="UWB82" s="1785"/>
      <c r="UWC82" s="1785"/>
      <c r="UWD82" s="1786"/>
      <c r="UWE82" s="1786"/>
      <c r="UWF82" s="1787"/>
      <c r="UWG82" s="1784"/>
      <c r="UWH82" s="1784"/>
      <c r="UWI82" s="1784"/>
      <c r="UWJ82" s="1785"/>
      <c r="UWK82" s="1785"/>
      <c r="UWL82" s="1786"/>
      <c r="UWM82" s="1786"/>
      <c r="UWN82" s="1787"/>
      <c r="UWO82" s="1784"/>
      <c r="UWP82" s="1784"/>
      <c r="UWQ82" s="1784"/>
      <c r="UWR82" s="1785"/>
      <c r="UWS82" s="1785"/>
      <c r="UWT82" s="1786"/>
      <c r="UWU82" s="1786"/>
      <c r="UWV82" s="1787"/>
      <c r="UWW82" s="1784"/>
      <c r="UWX82" s="1784"/>
      <c r="UWY82" s="1784"/>
      <c r="UWZ82" s="1785"/>
      <c r="UXA82" s="1785"/>
      <c r="UXB82" s="1786"/>
      <c r="UXC82" s="1786"/>
      <c r="UXD82" s="1787"/>
      <c r="UXE82" s="1784"/>
      <c r="UXF82" s="1784"/>
      <c r="UXG82" s="1784"/>
      <c r="UXH82" s="1785"/>
      <c r="UXI82" s="1785"/>
      <c r="UXJ82" s="1786"/>
      <c r="UXK82" s="1786"/>
      <c r="UXL82" s="1787"/>
      <c r="UXM82" s="1784"/>
      <c r="UXN82" s="1784"/>
      <c r="UXO82" s="1784"/>
      <c r="UXP82" s="1785"/>
      <c r="UXQ82" s="1785"/>
      <c r="UXR82" s="1786"/>
      <c r="UXS82" s="1786"/>
      <c r="UXT82" s="1787"/>
      <c r="UXU82" s="1784"/>
      <c r="UXV82" s="1784"/>
      <c r="UXW82" s="1784"/>
      <c r="UXX82" s="1785"/>
      <c r="UXY82" s="1785"/>
      <c r="UXZ82" s="1786"/>
      <c r="UYA82" s="1786"/>
      <c r="UYB82" s="1787"/>
      <c r="UYC82" s="1784"/>
      <c r="UYD82" s="1784"/>
      <c r="UYE82" s="1784"/>
      <c r="UYF82" s="1785"/>
      <c r="UYG82" s="1785"/>
      <c r="UYH82" s="1786"/>
      <c r="UYI82" s="1786"/>
      <c r="UYJ82" s="1787"/>
      <c r="UYK82" s="1784"/>
      <c r="UYL82" s="1784"/>
      <c r="UYM82" s="1784"/>
      <c r="UYN82" s="1785"/>
      <c r="UYO82" s="1785"/>
      <c r="UYP82" s="1786"/>
      <c r="UYQ82" s="1786"/>
      <c r="UYR82" s="1787"/>
      <c r="UYS82" s="1784"/>
      <c r="UYT82" s="1784"/>
      <c r="UYU82" s="1784"/>
      <c r="UYV82" s="1785"/>
      <c r="UYW82" s="1785"/>
      <c r="UYX82" s="1786"/>
      <c r="UYY82" s="1786"/>
      <c r="UYZ82" s="1787"/>
      <c r="UZA82" s="1784"/>
      <c r="UZB82" s="1784"/>
      <c r="UZC82" s="1784"/>
      <c r="UZD82" s="1785"/>
      <c r="UZE82" s="1785"/>
      <c r="UZF82" s="1786"/>
      <c r="UZG82" s="1786"/>
      <c r="UZH82" s="1787"/>
      <c r="UZI82" s="1784"/>
      <c r="UZJ82" s="1784"/>
      <c r="UZK82" s="1784"/>
      <c r="UZL82" s="1785"/>
      <c r="UZM82" s="1785"/>
      <c r="UZN82" s="1786"/>
      <c r="UZO82" s="1786"/>
      <c r="UZP82" s="1787"/>
      <c r="UZQ82" s="1784"/>
      <c r="UZR82" s="1784"/>
      <c r="UZS82" s="1784"/>
      <c r="UZT82" s="1785"/>
      <c r="UZU82" s="1785"/>
      <c r="UZV82" s="1786"/>
      <c r="UZW82" s="1786"/>
      <c r="UZX82" s="1787"/>
      <c r="UZY82" s="1784"/>
      <c r="UZZ82" s="1784"/>
      <c r="VAA82" s="1784"/>
      <c r="VAB82" s="1785"/>
      <c r="VAC82" s="1785"/>
      <c r="VAD82" s="1786"/>
      <c r="VAE82" s="1786"/>
      <c r="VAF82" s="1787"/>
      <c r="VAG82" s="1784"/>
      <c r="VAH82" s="1784"/>
      <c r="VAI82" s="1784"/>
      <c r="VAJ82" s="1785"/>
      <c r="VAK82" s="1785"/>
      <c r="VAL82" s="1786"/>
      <c r="VAM82" s="1786"/>
      <c r="VAN82" s="1787"/>
      <c r="VAO82" s="1784"/>
      <c r="VAP82" s="1784"/>
      <c r="VAQ82" s="1784"/>
      <c r="VAR82" s="1785"/>
      <c r="VAS82" s="1785"/>
      <c r="VAT82" s="1786"/>
      <c r="VAU82" s="1786"/>
      <c r="VAV82" s="1787"/>
      <c r="VAW82" s="1784"/>
      <c r="VAX82" s="1784"/>
      <c r="VAY82" s="1784"/>
      <c r="VAZ82" s="1785"/>
      <c r="VBA82" s="1785"/>
      <c r="VBB82" s="1786"/>
      <c r="VBC82" s="1786"/>
      <c r="VBD82" s="1787"/>
      <c r="VBE82" s="1784"/>
      <c r="VBF82" s="1784"/>
      <c r="VBG82" s="1784"/>
      <c r="VBH82" s="1785"/>
      <c r="VBI82" s="1785"/>
      <c r="VBJ82" s="1786"/>
      <c r="VBK82" s="1786"/>
      <c r="VBL82" s="1787"/>
      <c r="VBM82" s="1784"/>
      <c r="VBN82" s="1784"/>
      <c r="VBO82" s="1784"/>
      <c r="VBP82" s="1785"/>
      <c r="VBQ82" s="1785"/>
      <c r="VBR82" s="1786"/>
      <c r="VBS82" s="1786"/>
      <c r="VBT82" s="1787"/>
      <c r="VBU82" s="1784"/>
      <c r="VBV82" s="1784"/>
      <c r="VBW82" s="1784"/>
      <c r="VBX82" s="1785"/>
      <c r="VBY82" s="1785"/>
      <c r="VBZ82" s="1786"/>
      <c r="VCA82" s="1786"/>
      <c r="VCB82" s="1787"/>
      <c r="VCC82" s="1784"/>
      <c r="VCD82" s="1784"/>
      <c r="VCE82" s="1784"/>
      <c r="VCF82" s="1785"/>
      <c r="VCG82" s="1785"/>
      <c r="VCH82" s="1786"/>
      <c r="VCI82" s="1786"/>
      <c r="VCJ82" s="1787"/>
      <c r="VCK82" s="1784"/>
      <c r="VCL82" s="1784"/>
      <c r="VCM82" s="1784"/>
      <c r="VCN82" s="1785"/>
      <c r="VCO82" s="1785"/>
      <c r="VCP82" s="1786"/>
      <c r="VCQ82" s="1786"/>
      <c r="VCR82" s="1787"/>
      <c r="VCS82" s="1784"/>
      <c r="VCT82" s="1784"/>
      <c r="VCU82" s="1784"/>
      <c r="VCV82" s="1785"/>
      <c r="VCW82" s="1785"/>
      <c r="VCX82" s="1786"/>
      <c r="VCY82" s="1786"/>
      <c r="VCZ82" s="1787"/>
      <c r="VDA82" s="1784"/>
      <c r="VDB82" s="1784"/>
      <c r="VDC82" s="1784"/>
      <c r="VDD82" s="1785"/>
      <c r="VDE82" s="1785"/>
      <c r="VDF82" s="1786"/>
      <c r="VDG82" s="1786"/>
      <c r="VDH82" s="1787"/>
      <c r="VDI82" s="1784"/>
      <c r="VDJ82" s="1784"/>
      <c r="VDK82" s="1784"/>
      <c r="VDL82" s="1785"/>
      <c r="VDM82" s="1785"/>
      <c r="VDN82" s="1786"/>
      <c r="VDO82" s="1786"/>
      <c r="VDP82" s="1787"/>
      <c r="VDQ82" s="1784"/>
      <c r="VDR82" s="1784"/>
      <c r="VDS82" s="1784"/>
      <c r="VDT82" s="1785"/>
      <c r="VDU82" s="1785"/>
      <c r="VDV82" s="1786"/>
      <c r="VDW82" s="1786"/>
      <c r="VDX82" s="1787"/>
      <c r="VDY82" s="1784"/>
      <c r="VDZ82" s="1784"/>
      <c r="VEA82" s="1784"/>
      <c r="VEB82" s="1785"/>
      <c r="VEC82" s="1785"/>
      <c r="VED82" s="1786"/>
      <c r="VEE82" s="1786"/>
      <c r="VEF82" s="1787"/>
      <c r="VEG82" s="1784"/>
      <c r="VEH82" s="1784"/>
      <c r="VEI82" s="1784"/>
      <c r="VEJ82" s="1785"/>
      <c r="VEK82" s="1785"/>
      <c r="VEL82" s="1786"/>
      <c r="VEM82" s="1786"/>
      <c r="VEN82" s="1787"/>
      <c r="VEO82" s="1784"/>
      <c r="VEP82" s="1784"/>
      <c r="VEQ82" s="1784"/>
      <c r="VER82" s="1785"/>
      <c r="VES82" s="1785"/>
      <c r="VET82" s="1786"/>
      <c r="VEU82" s="1786"/>
      <c r="VEV82" s="1787"/>
      <c r="VEW82" s="1784"/>
      <c r="VEX82" s="1784"/>
      <c r="VEY82" s="1784"/>
      <c r="VEZ82" s="1785"/>
      <c r="VFA82" s="1785"/>
      <c r="VFB82" s="1786"/>
      <c r="VFC82" s="1786"/>
      <c r="VFD82" s="1787"/>
      <c r="VFE82" s="1784"/>
      <c r="VFF82" s="1784"/>
      <c r="VFG82" s="1784"/>
      <c r="VFH82" s="1785"/>
      <c r="VFI82" s="1785"/>
      <c r="VFJ82" s="1786"/>
      <c r="VFK82" s="1786"/>
      <c r="VFL82" s="1787"/>
      <c r="VFM82" s="1784"/>
      <c r="VFN82" s="1784"/>
      <c r="VFO82" s="1784"/>
      <c r="VFP82" s="1785"/>
      <c r="VFQ82" s="1785"/>
      <c r="VFR82" s="1786"/>
      <c r="VFS82" s="1786"/>
      <c r="VFT82" s="1787"/>
      <c r="VFU82" s="1784"/>
      <c r="VFV82" s="1784"/>
      <c r="VFW82" s="1784"/>
      <c r="VFX82" s="1785"/>
      <c r="VFY82" s="1785"/>
      <c r="VFZ82" s="1786"/>
      <c r="VGA82" s="1786"/>
      <c r="VGB82" s="1787"/>
      <c r="VGC82" s="1784"/>
      <c r="VGD82" s="1784"/>
      <c r="VGE82" s="1784"/>
      <c r="VGF82" s="1785"/>
      <c r="VGG82" s="1785"/>
      <c r="VGH82" s="1786"/>
      <c r="VGI82" s="1786"/>
      <c r="VGJ82" s="1787"/>
      <c r="VGK82" s="1784"/>
      <c r="VGL82" s="1784"/>
      <c r="VGM82" s="1784"/>
      <c r="VGN82" s="1785"/>
      <c r="VGO82" s="1785"/>
      <c r="VGP82" s="1786"/>
      <c r="VGQ82" s="1786"/>
      <c r="VGR82" s="1787"/>
      <c r="VGS82" s="1784"/>
      <c r="VGT82" s="1784"/>
      <c r="VGU82" s="1784"/>
      <c r="VGV82" s="1785"/>
      <c r="VGW82" s="1785"/>
      <c r="VGX82" s="1786"/>
      <c r="VGY82" s="1786"/>
      <c r="VGZ82" s="1787"/>
      <c r="VHA82" s="1784"/>
      <c r="VHB82" s="1784"/>
      <c r="VHC82" s="1784"/>
      <c r="VHD82" s="1785"/>
      <c r="VHE82" s="1785"/>
      <c r="VHF82" s="1786"/>
      <c r="VHG82" s="1786"/>
      <c r="VHH82" s="1787"/>
      <c r="VHI82" s="1784"/>
      <c r="VHJ82" s="1784"/>
      <c r="VHK82" s="1784"/>
      <c r="VHL82" s="1785"/>
      <c r="VHM82" s="1785"/>
      <c r="VHN82" s="1786"/>
      <c r="VHO82" s="1786"/>
      <c r="VHP82" s="1787"/>
      <c r="VHQ82" s="1784"/>
      <c r="VHR82" s="1784"/>
      <c r="VHS82" s="1784"/>
      <c r="VHT82" s="1785"/>
      <c r="VHU82" s="1785"/>
      <c r="VHV82" s="1786"/>
      <c r="VHW82" s="1786"/>
      <c r="VHX82" s="1787"/>
      <c r="VHY82" s="1784"/>
      <c r="VHZ82" s="1784"/>
      <c r="VIA82" s="1784"/>
      <c r="VIB82" s="1785"/>
      <c r="VIC82" s="1785"/>
      <c r="VID82" s="1786"/>
      <c r="VIE82" s="1786"/>
      <c r="VIF82" s="1787"/>
      <c r="VIG82" s="1784"/>
      <c r="VIH82" s="1784"/>
      <c r="VII82" s="1784"/>
      <c r="VIJ82" s="1785"/>
      <c r="VIK82" s="1785"/>
      <c r="VIL82" s="1786"/>
      <c r="VIM82" s="1786"/>
      <c r="VIN82" s="1787"/>
      <c r="VIO82" s="1784"/>
      <c r="VIP82" s="1784"/>
      <c r="VIQ82" s="1784"/>
      <c r="VIR82" s="1785"/>
      <c r="VIS82" s="1785"/>
      <c r="VIT82" s="1786"/>
      <c r="VIU82" s="1786"/>
      <c r="VIV82" s="1787"/>
      <c r="VIW82" s="1784"/>
      <c r="VIX82" s="1784"/>
      <c r="VIY82" s="1784"/>
      <c r="VIZ82" s="1785"/>
      <c r="VJA82" s="1785"/>
      <c r="VJB82" s="1786"/>
      <c r="VJC82" s="1786"/>
      <c r="VJD82" s="1787"/>
      <c r="VJE82" s="1784"/>
      <c r="VJF82" s="1784"/>
      <c r="VJG82" s="1784"/>
      <c r="VJH82" s="1785"/>
      <c r="VJI82" s="1785"/>
      <c r="VJJ82" s="1786"/>
      <c r="VJK82" s="1786"/>
      <c r="VJL82" s="1787"/>
      <c r="VJM82" s="1784"/>
      <c r="VJN82" s="1784"/>
      <c r="VJO82" s="1784"/>
      <c r="VJP82" s="1785"/>
      <c r="VJQ82" s="1785"/>
      <c r="VJR82" s="1786"/>
      <c r="VJS82" s="1786"/>
      <c r="VJT82" s="1787"/>
      <c r="VJU82" s="1784"/>
      <c r="VJV82" s="1784"/>
      <c r="VJW82" s="1784"/>
      <c r="VJX82" s="1785"/>
      <c r="VJY82" s="1785"/>
      <c r="VJZ82" s="1786"/>
      <c r="VKA82" s="1786"/>
      <c r="VKB82" s="1787"/>
      <c r="VKC82" s="1784"/>
      <c r="VKD82" s="1784"/>
      <c r="VKE82" s="1784"/>
      <c r="VKF82" s="1785"/>
      <c r="VKG82" s="1785"/>
      <c r="VKH82" s="1786"/>
      <c r="VKI82" s="1786"/>
      <c r="VKJ82" s="1787"/>
      <c r="VKK82" s="1784"/>
      <c r="VKL82" s="1784"/>
      <c r="VKM82" s="1784"/>
      <c r="VKN82" s="1785"/>
      <c r="VKO82" s="1785"/>
      <c r="VKP82" s="1786"/>
      <c r="VKQ82" s="1786"/>
      <c r="VKR82" s="1787"/>
      <c r="VKS82" s="1784"/>
      <c r="VKT82" s="1784"/>
      <c r="VKU82" s="1784"/>
      <c r="VKV82" s="1785"/>
      <c r="VKW82" s="1785"/>
      <c r="VKX82" s="1786"/>
      <c r="VKY82" s="1786"/>
      <c r="VKZ82" s="1787"/>
      <c r="VLA82" s="1784"/>
      <c r="VLB82" s="1784"/>
      <c r="VLC82" s="1784"/>
      <c r="VLD82" s="1785"/>
      <c r="VLE82" s="1785"/>
      <c r="VLF82" s="1786"/>
      <c r="VLG82" s="1786"/>
      <c r="VLH82" s="1787"/>
      <c r="VLI82" s="1784"/>
      <c r="VLJ82" s="1784"/>
      <c r="VLK82" s="1784"/>
      <c r="VLL82" s="1785"/>
      <c r="VLM82" s="1785"/>
      <c r="VLN82" s="1786"/>
      <c r="VLO82" s="1786"/>
      <c r="VLP82" s="1787"/>
      <c r="VLQ82" s="1784"/>
      <c r="VLR82" s="1784"/>
      <c r="VLS82" s="1784"/>
      <c r="VLT82" s="1785"/>
      <c r="VLU82" s="1785"/>
      <c r="VLV82" s="1786"/>
      <c r="VLW82" s="1786"/>
      <c r="VLX82" s="1787"/>
      <c r="VLY82" s="1784"/>
      <c r="VLZ82" s="1784"/>
      <c r="VMA82" s="1784"/>
      <c r="VMB82" s="1785"/>
      <c r="VMC82" s="1785"/>
      <c r="VMD82" s="1786"/>
      <c r="VME82" s="1786"/>
      <c r="VMF82" s="1787"/>
      <c r="VMG82" s="1784"/>
      <c r="VMH82" s="1784"/>
      <c r="VMI82" s="1784"/>
      <c r="VMJ82" s="1785"/>
      <c r="VMK82" s="1785"/>
      <c r="VML82" s="1786"/>
      <c r="VMM82" s="1786"/>
      <c r="VMN82" s="1787"/>
      <c r="VMO82" s="1784"/>
      <c r="VMP82" s="1784"/>
      <c r="VMQ82" s="1784"/>
      <c r="VMR82" s="1785"/>
      <c r="VMS82" s="1785"/>
      <c r="VMT82" s="1786"/>
      <c r="VMU82" s="1786"/>
      <c r="VMV82" s="1787"/>
      <c r="VMW82" s="1784"/>
      <c r="VMX82" s="1784"/>
      <c r="VMY82" s="1784"/>
      <c r="VMZ82" s="1785"/>
      <c r="VNA82" s="1785"/>
      <c r="VNB82" s="1786"/>
      <c r="VNC82" s="1786"/>
      <c r="VND82" s="1787"/>
      <c r="VNE82" s="1784"/>
      <c r="VNF82" s="1784"/>
      <c r="VNG82" s="1784"/>
      <c r="VNH82" s="1785"/>
      <c r="VNI82" s="1785"/>
      <c r="VNJ82" s="1786"/>
      <c r="VNK82" s="1786"/>
      <c r="VNL82" s="1787"/>
      <c r="VNM82" s="1784"/>
      <c r="VNN82" s="1784"/>
      <c r="VNO82" s="1784"/>
      <c r="VNP82" s="1785"/>
      <c r="VNQ82" s="1785"/>
      <c r="VNR82" s="1786"/>
      <c r="VNS82" s="1786"/>
      <c r="VNT82" s="1787"/>
      <c r="VNU82" s="1784"/>
      <c r="VNV82" s="1784"/>
      <c r="VNW82" s="1784"/>
      <c r="VNX82" s="1785"/>
      <c r="VNY82" s="1785"/>
      <c r="VNZ82" s="1786"/>
      <c r="VOA82" s="1786"/>
      <c r="VOB82" s="1787"/>
      <c r="VOC82" s="1784"/>
      <c r="VOD82" s="1784"/>
      <c r="VOE82" s="1784"/>
      <c r="VOF82" s="1785"/>
      <c r="VOG82" s="1785"/>
      <c r="VOH82" s="1786"/>
      <c r="VOI82" s="1786"/>
      <c r="VOJ82" s="1787"/>
      <c r="VOK82" s="1784"/>
      <c r="VOL82" s="1784"/>
      <c r="VOM82" s="1784"/>
      <c r="VON82" s="1785"/>
      <c r="VOO82" s="1785"/>
      <c r="VOP82" s="1786"/>
      <c r="VOQ82" s="1786"/>
      <c r="VOR82" s="1787"/>
      <c r="VOS82" s="1784"/>
      <c r="VOT82" s="1784"/>
      <c r="VOU82" s="1784"/>
      <c r="VOV82" s="1785"/>
      <c r="VOW82" s="1785"/>
      <c r="VOX82" s="1786"/>
      <c r="VOY82" s="1786"/>
      <c r="VOZ82" s="1787"/>
      <c r="VPA82" s="1784"/>
      <c r="VPB82" s="1784"/>
      <c r="VPC82" s="1784"/>
      <c r="VPD82" s="1785"/>
      <c r="VPE82" s="1785"/>
      <c r="VPF82" s="1786"/>
      <c r="VPG82" s="1786"/>
      <c r="VPH82" s="1787"/>
      <c r="VPI82" s="1784"/>
      <c r="VPJ82" s="1784"/>
      <c r="VPK82" s="1784"/>
      <c r="VPL82" s="1785"/>
      <c r="VPM82" s="1785"/>
      <c r="VPN82" s="1786"/>
      <c r="VPO82" s="1786"/>
      <c r="VPP82" s="1787"/>
      <c r="VPQ82" s="1784"/>
      <c r="VPR82" s="1784"/>
      <c r="VPS82" s="1784"/>
      <c r="VPT82" s="1785"/>
      <c r="VPU82" s="1785"/>
      <c r="VPV82" s="1786"/>
      <c r="VPW82" s="1786"/>
      <c r="VPX82" s="1787"/>
      <c r="VPY82" s="1784"/>
      <c r="VPZ82" s="1784"/>
      <c r="VQA82" s="1784"/>
      <c r="VQB82" s="1785"/>
      <c r="VQC82" s="1785"/>
      <c r="VQD82" s="1786"/>
      <c r="VQE82" s="1786"/>
      <c r="VQF82" s="1787"/>
      <c r="VQG82" s="1784"/>
      <c r="VQH82" s="1784"/>
      <c r="VQI82" s="1784"/>
      <c r="VQJ82" s="1785"/>
      <c r="VQK82" s="1785"/>
      <c r="VQL82" s="1786"/>
      <c r="VQM82" s="1786"/>
      <c r="VQN82" s="1787"/>
      <c r="VQO82" s="1784"/>
      <c r="VQP82" s="1784"/>
      <c r="VQQ82" s="1784"/>
      <c r="VQR82" s="1785"/>
      <c r="VQS82" s="1785"/>
      <c r="VQT82" s="1786"/>
      <c r="VQU82" s="1786"/>
      <c r="VQV82" s="1787"/>
      <c r="VQW82" s="1784"/>
      <c r="VQX82" s="1784"/>
      <c r="VQY82" s="1784"/>
      <c r="VQZ82" s="1785"/>
      <c r="VRA82" s="1785"/>
      <c r="VRB82" s="1786"/>
      <c r="VRC82" s="1786"/>
      <c r="VRD82" s="1787"/>
      <c r="VRE82" s="1784"/>
      <c r="VRF82" s="1784"/>
      <c r="VRG82" s="1784"/>
      <c r="VRH82" s="1785"/>
      <c r="VRI82" s="1785"/>
      <c r="VRJ82" s="1786"/>
      <c r="VRK82" s="1786"/>
      <c r="VRL82" s="1787"/>
      <c r="VRM82" s="1784"/>
      <c r="VRN82" s="1784"/>
      <c r="VRO82" s="1784"/>
      <c r="VRP82" s="1785"/>
      <c r="VRQ82" s="1785"/>
      <c r="VRR82" s="1786"/>
      <c r="VRS82" s="1786"/>
      <c r="VRT82" s="1787"/>
      <c r="VRU82" s="1784"/>
      <c r="VRV82" s="1784"/>
      <c r="VRW82" s="1784"/>
      <c r="VRX82" s="1785"/>
      <c r="VRY82" s="1785"/>
      <c r="VRZ82" s="1786"/>
      <c r="VSA82" s="1786"/>
      <c r="VSB82" s="1787"/>
      <c r="VSC82" s="1784"/>
      <c r="VSD82" s="1784"/>
      <c r="VSE82" s="1784"/>
      <c r="VSF82" s="1785"/>
      <c r="VSG82" s="1785"/>
      <c r="VSH82" s="1786"/>
      <c r="VSI82" s="1786"/>
      <c r="VSJ82" s="1787"/>
      <c r="VSK82" s="1784"/>
      <c r="VSL82" s="1784"/>
      <c r="VSM82" s="1784"/>
      <c r="VSN82" s="1785"/>
      <c r="VSO82" s="1785"/>
      <c r="VSP82" s="1786"/>
      <c r="VSQ82" s="1786"/>
      <c r="VSR82" s="1787"/>
      <c r="VSS82" s="1784"/>
      <c r="VST82" s="1784"/>
      <c r="VSU82" s="1784"/>
      <c r="VSV82" s="1785"/>
      <c r="VSW82" s="1785"/>
      <c r="VSX82" s="1786"/>
      <c r="VSY82" s="1786"/>
      <c r="VSZ82" s="1787"/>
      <c r="VTA82" s="1784"/>
      <c r="VTB82" s="1784"/>
      <c r="VTC82" s="1784"/>
      <c r="VTD82" s="1785"/>
      <c r="VTE82" s="1785"/>
      <c r="VTF82" s="1786"/>
      <c r="VTG82" s="1786"/>
      <c r="VTH82" s="1787"/>
      <c r="VTI82" s="1784"/>
      <c r="VTJ82" s="1784"/>
      <c r="VTK82" s="1784"/>
      <c r="VTL82" s="1785"/>
      <c r="VTM82" s="1785"/>
      <c r="VTN82" s="1786"/>
      <c r="VTO82" s="1786"/>
      <c r="VTP82" s="1787"/>
      <c r="VTQ82" s="1784"/>
      <c r="VTR82" s="1784"/>
      <c r="VTS82" s="1784"/>
      <c r="VTT82" s="1785"/>
      <c r="VTU82" s="1785"/>
      <c r="VTV82" s="1786"/>
      <c r="VTW82" s="1786"/>
      <c r="VTX82" s="1787"/>
      <c r="VTY82" s="1784"/>
      <c r="VTZ82" s="1784"/>
      <c r="VUA82" s="1784"/>
      <c r="VUB82" s="1785"/>
      <c r="VUC82" s="1785"/>
      <c r="VUD82" s="1786"/>
      <c r="VUE82" s="1786"/>
      <c r="VUF82" s="1787"/>
      <c r="VUG82" s="1784"/>
      <c r="VUH82" s="1784"/>
      <c r="VUI82" s="1784"/>
      <c r="VUJ82" s="1785"/>
      <c r="VUK82" s="1785"/>
      <c r="VUL82" s="1786"/>
      <c r="VUM82" s="1786"/>
      <c r="VUN82" s="1787"/>
      <c r="VUO82" s="1784"/>
      <c r="VUP82" s="1784"/>
      <c r="VUQ82" s="1784"/>
      <c r="VUR82" s="1785"/>
      <c r="VUS82" s="1785"/>
      <c r="VUT82" s="1786"/>
      <c r="VUU82" s="1786"/>
      <c r="VUV82" s="1787"/>
      <c r="VUW82" s="1784"/>
      <c r="VUX82" s="1784"/>
      <c r="VUY82" s="1784"/>
      <c r="VUZ82" s="1785"/>
      <c r="VVA82" s="1785"/>
      <c r="VVB82" s="1786"/>
      <c r="VVC82" s="1786"/>
      <c r="VVD82" s="1787"/>
      <c r="VVE82" s="1784"/>
      <c r="VVF82" s="1784"/>
      <c r="VVG82" s="1784"/>
      <c r="VVH82" s="1785"/>
      <c r="VVI82" s="1785"/>
      <c r="VVJ82" s="1786"/>
      <c r="VVK82" s="1786"/>
      <c r="VVL82" s="1787"/>
      <c r="VVM82" s="1784"/>
      <c r="VVN82" s="1784"/>
      <c r="VVO82" s="1784"/>
      <c r="VVP82" s="1785"/>
      <c r="VVQ82" s="1785"/>
      <c r="VVR82" s="1786"/>
      <c r="VVS82" s="1786"/>
      <c r="VVT82" s="1787"/>
      <c r="VVU82" s="1784"/>
      <c r="VVV82" s="1784"/>
      <c r="VVW82" s="1784"/>
      <c r="VVX82" s="1785"/>
      <c r="VVY82" s="1785"/>
      <c r="VVZ82" s="1786"/>
      <c r="VWA82" s="1786"/>
      <c r="VWB82" s="1787"/>
      <c r="VWC82" s="1784"/>
      <c r="VWD82" s="1784"/>
      <c r="VWE82" s="1784"/>
      <c r="VWF82" s="1785"/>
      <c r="VWG82" s="1785"/>
      <c r="VWH82" s="1786"/>
      <c r="VWI82" s="1786"/>
      <c r="VWJ82" s="1787"/>
      <c r="VWK82" s="1784"/>
      <c r="VWL82" s="1784"/>
      <c r="VWM82" s="1784"/>
      <c r="VWN82" s="1785"/>
      <c r="VWO82" s="1785"/>
      <c r="VWP82" s="1786"/>
      <c r="VWQ82" s="1786"/>
      <c r="VWR82" s="1787"/>
      <c r="VWS82" s="1784"/>
      <c r="VWT82" s="1784"/>
      <c r="VWU82" s="1784"/>
      <c r="VWV82" s="1785"/>
      <c r="VWW82" s="1785"/>
      <c r="VWX82" s="1786"/>
      <c r="VWY82" s="1786"/>
      <c r="VWZ82" s="1787"/>
      <c r="VXA82" s="1784"/>
      <c r="VXB82" s="1784"/>
      <c r="VXC82" s="1784"/>
      <c r="VXD82" s="1785"/>
      <c r="VXE82" s="1785"/>
      <c r="VXF82" s="1786"/>
      <c r="VXG82" s="1786"/>
      <c r="VXH82" s="1787"/>
      <c r="VXI82" s="1784"/>
      <c r="VXJ82" s="1784"/>
      <c r="VXK82" s="1784"/>
      <c r="VXL82" s="1785"/>
      <c r="VXM82" s="1785"/>
      <c r="VXN82" s="1786"/>
      <c r="VXO82" s="1786"/>
      <c r="VXP82" s="1787"/>
      <c r="VXQ82" s="1784"/>
      <c r="VXR82" s="1784"/>
      <c r="VXS82" s="1784"/>
      <c r="VXT82" s="1785"/>
      <c r="VXU82" s="1785"/>
      <c r="VXV82" s="1786"/>
      <c r="VXW82" s="1786"/>
      <c r="VXX82" s="1787"/>
      <c r="VXY82" s="1784"/>
      <c r="VXZ82" s="1784"/>
      <c r="VYA82" s="1784"/>
      <c r="VYB82" s="1785"/>
      <c r="VYC82" s="1785"/>
      <c r="VYD82" s="1786"/>
      <c r="VYE82" s="1786"/>
      <c r="VYF82" s="1787"/>
      <c r="VYG82" s="1784"/>
      <c r="VYH82" s="1784"/>
      <c r="VYI82" s="1784"/>
      <c r="VYJ82" s="1785"/>
      <c r="VYK82" s="1785"/>
      <c r="VYL82" s="1786"/>
      <c r="VYM82" s="1786"/>
      <c r="VYN82" s="1787"/>
      <c r="VYO82" s="1784"/>
      <c r="VYP82" s="1784"/>
      <c r="VYQ82" s="1784"/>
      <c r="VYR82" s="1785"/>
      <c r="VYS82" s="1785"/>
      <c r="VYT82" s="1786"/>
      <c r="VYU82" s="1786"/>
      <c r="VYV82" s="1787"/>
      <c r="VYW82" s="1784"/>
      <c r="VYX82" s="1784"/>
      <c r="VYY82" s="1784"/>
      <c r="VYZ82" s="1785"/>
      <c r="VZA82" s="1785"/>
      <c r="VZB82" s="1786"/>
      <c r="VZC82" s="1786"/>
      <c r="VZD82" s="1787"/>
      <c r="VZE82" s="1784"/>
      <c r="VZF82" s="1784"/>
      <c r="VZG82" s="1784"/>
      <c r="VZH82" s="1785"/>
      <c r="VZI82" s="1785"/>
      <c r="VZJ82" s="1786"/>
      <c r="VZK82" s="1786"/>
      <c r="VZL82" s="1787"/>
      <c r="VZM82" s="1784"/>
      <c r="VZN82" s="1784"/>
      <c r="VZO82" s="1784"/>
      <c r="VZP82" s="1785"/>
      <c r="VZQ82" s="1785"/>
      <c r="VZR82" s="1786"/>
      <c r="VZS82" s="1786"/>
      <c r="VZT82" s="1787"/>
      <c r="VZU82" s="1784"/>
      <c r="VZV82" s="1784"/>
      <c r="VZW82" s="1784"/>
      <c r="VZX82" s="1785"/>
      <c r="VZY82" s="1785"/>
      <c r="VZZ82" s="1786"/>
      <c r="WAA82" s="1786"/>
      <c r="WAB82" s="1787"/>
      <c r="WAC82" s="1784"/>
      <c r="WAD82" s="1784"/>
      <c r="WAE82" s="1784"/>
      <c r="WAF82" s="1785"/>
      <c r="WAG82" s="1785"/>
      <c r="WAH82" s="1786"/>
      <c r="WAI82" s="1786"/>
      <c r="WAJ82" s="1787"/>
      <c r="WAK82" s="1784"/>
      <c r="WAL82" s="1784"/>
      <c r="WAM82" s="1784"/>
      <c r="WAN82" s="1785"/>
      <c r="WAO82" s="1785"/>
      <c r="WAP82" s="1786"/>
      <c r="WAQ82" s="1786"/>
      <c r="WAR82" s="1787"/>
      <c r="WAS82" s="1784"/>
      <c r="WAT82" s="1784"/>
      <c r="WAU82" s="1784"/>
      <c r="WAV82" s="1785"/>
      <c r="WAW82" s="1785"/>
      <c r="WAX82" s="1786"/>
      <c r="WAY82" s="1786"/>
      <c r="WAZ82" s="1787"/>
      <c r="WBA82" s="1784"/>
      <c r="WBB82" s="1784"/>
      <c r="WBC82" s="1784"/>
      <c r="WBD82" s="1785"/>
      <c r="WBE82" s="1785"/>
      <c r="WBF82" s="1786"/>
      <c r="WBG82" s="1786"/>
      <c r="WBH82" s="1787"/>
      <c r="WBI82" s="1784"/>
      <c r="WBJ82" s="1784"/>
      <c r="WBK82" s="1784"/>
      <c r="WBL82" s="1785"/>
      <c r="WBM82" s="1785"/>
      <c r="WBN82" s="1786"/>
      <c r="WBO82" s="1786"/>
      <c r="WBP82" s="1787"/>
      <c r="WBQ82" s="1784"/>
      <c r="WBR82" s="1784"/>
      <c r="WBS82" s="1784"/>
      <c r="WBT82" s="1785"/>
      <c r="WBU82" s="1785"/>
      <c r="WBV82" s="1786"/>
      <c r="WBW82" s="1786"/>
      <c r="WBX82" s="1787"/>
      <c r="WBY82" s="1784"/>
      <c r="WBZ82" s="1784"/>
      <c r="WCA82" s="1784"/>
      <c r="WCB82" s="1785"/>
      <c r="WCC82" s="1785"/>
      <c r="WCD82" s="1786"/>
      <c r="WCE82" s="1786"/>
      <c r="WCF82" s="1787"/>
      <c r="WCG82" s="1784"/>
      <c r="WCH82" s="1784"/>
      <c r="WCI82" s="1784"/>
      <c r="WCJ82" s="1785"/>
      <c r="WCK82" s="1785"/>
      <c r="WCL82" s="1786"/>
      <c r="WCM82" s="1786"/>
      <c r="WCN82" s="1787"/>
      <c r="WCO82" s="1784"/>
      <c r="WCP82" s="1784"/>
      <c r="WCQ82" s="1784"/>
      <c r="WCR82" s="1785"/>
      <c r="WCS82" s="1785"/>
      <c r="WCT82" s="1786"/>
      <c r="WCU82" s="1786"/>
      <c r="WCV82" s="1787"/>
      <c r="WCW82" s="1784"/>
      <c r="WCX82" s="1784"/>
      <c r="WCY82" s="1784"/>
      <c r="WCZ82" s="1785"/>
      <c r="WDA82" s="1785"/>
      <c r="WDB82" s="1786"/>
      <c r="WDC82" s="1786"/>
      <c r="WDD82" s="1787"/>
      <c r="WDE82" s="1784"/>
      <c r="WDF82" s="1784"/>
      <c r="WDG82" s="1784"/>
      <c r="WDH82" s="1785"/>
      <c r="WDI82" s="1785"/>
      <c r="WDJ82" s="1786"/>
      <c r="WDK82" s="1786"/>
      <c r="WDL82" s="1787"/>
      <c r="WDM82" s="1784"/>
      <c r="WDN82" s="1784"/>
      <c r="WDO82" s="1784"/>
      <c r="WDP82" s="1785"/>
      <c r="WDQ82" s="1785"/>
      <c r="WDR82" s="1786"/>
      <c r="WDS82" s="1786"/>
      <c r="WDT82" s="1787"/>
      <c r="WDU82" s="1784"/>
      <c r="WDV82" s="1784"/>
      <c r="WDW82" s="1784"/>
      <c r="WDX82" s="1785"/>
      <c r="WDY82" s="1785"/>
      <c r="WDZ82" s="1786"/>
      <c r="WEA82" s="1786"/>
      <c r="WEB82" s="1787"/>
      <c r="WEC82" s="1784"/>
      <c r="WED82" s="1784"/>
      <c r="WEE82" s="1784"/>
      <c r="WEF82" s="1785"/>
      <c r="WEG82" s="1785"/>
      <c r="WEH82" s="1786"/>
      <c r="WEI82" s="1786"/>
      <c r="WEJ82" s="1787"/>
      <c r="WEK82" s="1784"/>
      <c r="WEL82" s="1784"/>
      <c r="WEM82" s="1784"/>
      <c r="WEN82" s="1785"/>
      <c r="WEO82" s="1785"/>
      <c r="WEP82" s="1786"/>
      <c r="WEQ82" s="1786"/>
      <c r="WER82" s="1787"/>
      <c r="WES82" s="1784"/>
      <c r="WET82" s="1784"/>
      <c r="WEU82" s="1784"/>
      <c r="WEV82" s="1785"/>
      <c r="WEW82" s="1785"/>
      <c r="WEX82" s="1786"/>
      <c r="WEY82" s="1786"/>
      <c r="WEZ82" s="1787"/>
      <c r="WFA82" s="1784"/>
      <c r="WFB82" s="1784"/>
      <c r="WFC82" s="1784"/>
      <c r="WFD82" s="1785"/>
      <c r="WFE82" s="1785"/>
      <c r="WFF82" s="1786"/>
      <c r="WFG82" s="1786"/>
      <c r="WFH82" s="1787"/>
      <c r="WFI82" s="1784"/>
      <c r="WFJ82" s="1784"/>
      <c r="WFK82" s="1784"/>
      <c r="WFL82" s="1785"/>
      <c r="WFM82" s="1785"/>
      <c r="WFN82" s="1786"/>
      <c r="WFO82" s="1786"/>
      <c r="WFP82" s="1787"/>
      <c r="WFQ82" s="1784"/>
      <c r="WFR82" s="1784"/>
      <c r="WFS82" s="1784"/>
      <c r="WFT82" s="1785"/>
      <c r="WFU82" s="1785"/>
      <c r="WFV82" s="1786"/>
      <c r="WFW82" s="1786"/>
      <c r="WFX82" s="1787"/>
      <c r="WFY82" s="1784"/>
      <c r="WFZ82" s="1784"/>
      <c r="WGA82" s="1784"/>
      <c r="WGB82" s="1785"/>
      <c r="WGC82" s="1785"/>
      <c r="WGD82" s="1786"/>
      <c r="WGE82" s="1786"/>
      <c r="WGF82" s="1787"/>
      <c r="WGG82" s="1784"/>
      <c r="WGH82" s="1784"/>
      <c r="WGI82" s="1784"/>
      <c r="WGJ82" s="1785"/>
      <c r="WGK82" s="1785"/>
      <c r="WGL82" s="1786"/>
      <c r="WGM82" s="1786"/>
      <c r="WGN82" s="1787"/>
      <c r="WGO82" s="1784"/>
      <c r="WGP82" s="1784"/>
      <c r="WGQ82" s="1784"/>
      <c r="WGR82" s="1785"/>
      <c r="WGS82" s="1785"/>
      <c r="WGT82" s="1786"/>
      <c r="WGU82" s="1786"/>
      <c r="WGV82" s="1787"/>
      <c r="WGW82" s="1784"/>
      <c r="WGX82" s="1784"/>
      <c r="WGY82" s="1784"/>
      <c r="WGZ82" s="1785"/>
      <c r="WHA82" s="1785"/>
      <c r="WHB82" s="1786"/>
      <c r="WHC82" s="1786"/>
      <c r="WHD82" s="1787"/>
      <c r="WHE82" s="1784"/>
      <c r="WHF82" s="1784"/>
      <c r="WHG82" s="1784"/>
      <c r="WHH82" s="1785"/>
      <c r="WHI82" s="1785"/>
      <c r="WHJ82" s="1786"/>
      <c r="WHK82" s="1786"/>
      <c r="WHL82" s="1787"/>
      <c r="WHM82" s="1784"/>
      <c r="WHN82" s="1784"/>
      <c r="WHO82" s="1784"/>
      <c r="WHP82" s="1785"/>
      <c r="WHQ82" s="1785"/>
      <c r="WHR82" s="1786"/>
      <c r="WHS82" s="1786"/>
      <c r="WHT82" s="1787"/>
      <c r="WHU82" s="1784"/>
      <c r="WHV82" s="1784"/>
      <c r="WHW82" s="1784"/>
      <c r="WHX82" s="1785"/>
      <c r="WHY82" s="1785"/>
      <c r="WHZ82" s="1786"/>
      <c r="WIA82" s="1786"/>
      <c r="WIB82" s="1787"/>
      <c r="WIC82" s="1784"/>
      <c r="WID82" s="1784"/>
      <c r="WIE82" s="1784"/>
      <c r="WIF82" s="1785"/>
      <c r="WIG82" s="1785"/>
      <c r="WIH82" s="1786"/>
      <c r="WII82" s="1786"/>
      <c r="WIJ82" s="1787"/>
      <c r="WIK82" s="1784"/>
      <c r="WIL82" s="1784"/>
      <c r="WIM82" s="1784"/>
      <c r="WIN82" s="1785"/>
      <c r="WIO82" s="1785"/>
      <c r="WIP82" s="1786"/>
      <c r="WIQ82" s="1786"/>
      <c r="WIR82" s="1787"/>
      <c r="WIS82" s="1784"/>
      <c r="WIT82" s="1784"/>
      <c r="WIU82" s="1784"/>
      <c r="WIV82" s="1785"/>
      <c r="WIW82" s="1785"/>
      <c r="WIX82" s="1786"/>
      <c r="WIY82" s="1786"/>
      <c r="WIZ82" s="1787"/>
      <c r="WJA82" s="1784"/>
      <c r="WJB82" s="1784"/>
      <c r="WJC82" s="1784"/>
      <c r="WJD82" s="1785"/>
      <c r="WJE82" s="1785"/>
      <c r="WJF82" s="1786"/>
      <c r="WJG82" s="1786"/>
      <c r="WJH82" s="1787"/>
      <c r="WJI82" s="1784"/>
      <c r="WJJ82" s="1784"/>
      <c r="WJK82" s="1784"/>
      <c r="WJL82" s="1785"/>
      <c r="WJM82" s="1785"/>
      <c r="WJN82" s="1786"/>
      <c r="WJO82" s="1786"/>
      <c r="WJP82" s="1787"/>
      <c r="WJQ82" s="1784"/>
      <c r="WJR82" s="1784"/>
      <c r="WJS82" s="1784"/>
      <c r="WJT82" s="1785"/>
      <c r="WJU82" s="1785"/>
      <c r="WJV82" s="1786"/>
      <c r="WJW82" s="1786"/>
      <c r="WJX82" s="1787"/>
      <c r="WJY82" s="1784"/>
      <c r="WJZ82" s="1784"/>
      <c r="WKA82" s="1784"/>
      <c r="WKB82" s="1785"/>
      <c r="WKC82" s="1785"/>
      <c r="WKD82" s="1786"/>
      <c r="WKE82" s="1786"/>
      <c r="WKF82" s="1787"/>
      <c r="WKG82" s="1784"/>
      <c r="WKH82" s="1784"/>
      <c r="WKI82" s="1784"/>
      <c r="WKJ82" s="1785"/>
      <c r="WKK82" s="1785"/>
      <c r="WKL82" s="1786"/>
      <c r="WKM82" s="1786"/>
      <c r="WKN82" s="1787"/>
      <c r="WKO82" s="1784"/>
      <c r="WKP82" s="1784"/>
      <c r="WKQ82" s="1784"/>
      <c r="WKR82" s="1785"/>
      <c r="WKS82" s="1785"/>
      <c r="WKT82" s="1786"/>
      <c r="WKU82" s="1786"/>
      <c r="WKV82" s="1787"/>
      <c r="WKW82" s="1784"/>
      <c r="WKX82" s="1784"/>
      <c r="WKY82" s="1784"/>
      <c r="WKZ82" s="1785"/>
      <c r="WLA82" s="1785"/>
      <c r="WLB82" s="1786"/>
      <c r="WLC82" s="1786"/>
      <c r="WLD82" s="1787"/>
      <c r="WLE82" s="1784"/>
      <c r="WLF82" s="1784"/>
      <c r="WLG82" s="1784"/>
      <c r="WLH82" s="1785"/>
      <c r="WLI82" s="1785"/>
      <c r="WLJ82" s="1786"/>
      <c r="WLK82" s="1786"/>
      <c r="WLL82" s="1787"/>
      <c r="WLM82" s="1784"/>
      <c r="WLN82" s="1784"/>
      <c r="WLO82" s="1784"/>
      <c r="WLP82" s="1785"/>
      <c r="WLQ82" s="1785"/>
      <c r="WLR82" s="1786"/>
      <c r="WLS82" s="1786"/>
      <c r="WLT82" s="1787"/>
      <c r="WLU82" s="1784"/>
      <c r="WLV82" s="1784"/>
      <c r="WLW82" s="1784"/>
      <c r="WLX82" s="1785"/>
      <c r="WLY82" s="1785"/>
      <c r="WLZ82" s="1786"/>
      <c r="WMA82" s="1786"/>
      <c r="WMB82" s="1787"/>
      <c r="WMC82" s="1784"/>
      <c r="WMD82" s="1784"/>
      <c r="WME82" s="1784"/>
      <c r="WMF82" s="1785"/>
      <c r="WMG82" s="1785"/>
      <c r="WMH82" s="1786"/>
      <c r="WMI82" s="1786"/>
      <c r="WMJ82" s="1787"/>
      <c r="WMK82" s="1784"/>
      <c r="WML82" s="1784"/>
      <c r="WMM82" s="1784"/>
      <c r="WMN82" s="1785"/>
      <c r="WMO82" s="1785"/>
      <c r="WMP82" s="1786"/>
      <c r="WMQ82" s="1786"/>
      <c r="WMR82" s="1787"/>
      <c r="WMS82" s="1784"/>
      <c r="WMT82" s="1784"/>
      <c r="WMU82" s="1784"/>
      <c r="WMV82" s="1785"/>
      <c r="WMW82" s="1785"/>
      <c r="WMX82" s="1786"/>
      <c r="WMY82" s="1786"/>
      <c r="WMZ82" s="1787"/>
      <c r="WNA82" s="1784"/>
      <c r="WNB82" s="1784"/>
      <c r="WNC82" s="1784"/>
      <c r="WND82" s="1785"/>
      <c r="WNE82" s="1785"/>
      <c r="WNF82" s="1786"/>
      <c r="WNG82" s="1786"/>
      <c r="WNH82" s="1787"/>
      <c r="WNI82" s="1784"/>
      <c r="WNJ82" s="1784"/>
      <c r="WNK82" s="1784"/>
      <c r="WNL82" s="1785"/>
      <c r="WNM82" s="1785"/>
      <c r="WNN82" s="1786"/>
      <c r="WNO82" s="1786"/>
      <c r="WNP82" s="1787"/>
      <c r="WNQ82" s="1784"/>
      <c r="WNR82" s="1784"/>
      <c r="WNS82" s="1784"/>
      <c r="WNT82" s="1785"/>
      <c r="WNU82" s="1785"/>
      <c r="WNV82" s="1786"/>
      <c r="WNW82" s="1786"/>
      <c r="WNX82" s="1787"/>
      <c r="WNY82" s="1784"/>
      <c r="WNZ82" s="1784"/>
      <c r="WOA82" s="1784"/>
      <c r="WOB82" s="1785"/>
      <c r="WOC82" s="1785"/>
      <c r="WOD82" s="1786"/>
      <c r="WOE82" s="1786"/>
      <c r="WOF82" s="1787"/>
      <c r="WOG82" s="1784"/>
      <c r="WOH82" s="1784"/>
      <c r="WOI82" s="1784"/>
      <c r="WOJ82" s="1785"/>
      <c r="WOK82" s="1785"/>
      <c r="WOL82" s="1786"/>
      <c r="WOM82" s="1786"/>
      <c r="WON82" s="1787"/>
      <c r="WOO82" s="1784"/>
      <c r="WOP82" s="1784"/>
      <c r="WOQ82" s="1784"/>
      <c r="WOR82" s="1785"/>
      <c r="WOS82" s="1785"/>
      <c r="WOT82" s="1786"/>
      <c r="WOU82" s="1786"/>
      <c r="WOV82" s="1787"/>
      <c r="WOW82" s="1784"/>
      <c r="WOX82" s="1784"/>
      <c r="WOY82" s="1784"/>
      <c r="WOZ82" s="1785"/>
      <c r="WPA82" s="1785"/>
      <c r="WPB82" s="1786"/>
      <c r="WPC82" s="1786"/>
      <c r="WPD82" s="1787"/>
      <c r="WPE82" s="1784"/>
      <c r="WPF82" s="1784"/>
      <c r="WPG82" s="1784"/>
      <c r="WPH82" s="1785"/>
      <c r="WPI82" s="1785"/>
      <c r="WPJ82" s="1786"/>
      <c r="WPK82" s="1786"/>
      <c r="WPL82" s="1787"/>
      <c r="WPM82" s="1784"/>
      <c r="WPN82" s="1784"/>
      <c r="WPO82" s="1784"/>
      <c r="WPP82" s="1785"/>
      <c r="WPQ82" s="1785"/>
      <c r="WPR82" s="1786"/>
      <c r="WPS82" s="1786"/>
      <c r="WPT82" s="1787"/>
      <c r="WPU82" s="1784"/>
      <c r="WPV82" s="1784"/>
      <c r="WPW82" s="1784"/>
      <c r="WPX82" s="1785"/>
      <c r="WPY82" s="1785"/>
      <c r="WPZ82" s="1786"/>
      <c r="WQA82" s="1786"/>
      <c r="WQB82" s="1787"/>
      <c r="WQC82" s="1784"/>
      <c r="WQD82" s="1784"/>
      <c r="WQE82" s="1784"/>
      <c r="WQF82" s="1785"/>
      <c r="WQG82" s="1785"/>
      <c r="WQH82" s="1786"/>
      <c r="WQI82" s="1786"/>
      <c r="WQJ82" s="1787"/>
      <c r="WQK82" s="1784"/>
      <c r="WQL82" s="1784"/>
      <c r="WQM82" s="1784"/>
      <c r="WQN82" s="1785"/>
      <c r="WQO82" s="1785"/>
      <c r="WQP82" s="1786"/>
      <c r="WQQ82" s="1786"/>
      <c r="WQR82" s="1787"/>
      <c r="WQS82" s="1784"/>
      <c r="WQT82" s="1784"/>
      <c r="WQU82" s="1784"/>
      <c r="WQV82" s="1785"/>
      <c r="WQW82" s="1785"/>
      <c r="WQX82" s="1786"/>
      <c r="WQY82" s="1786"/>
      <c r="WQZ82" s="1787"/>
      <c r="WRA82" s="1784"/>
      <c r="WRB82" s="1784"/>
      <c r="WRC82" s="1784"/>
      <c r="WRD82" s="1785"/>
      <c r="WRE82" s="1785"/>
      <c r="WRF82" s="1786"/>
      <c r="WRG82" s="1786"/>
      <c r="WRH82" s="1787"/>
      <c r="WRI82" s="1784"/>
      <c r="WRJ82" s="1784"/>
      <c r="WRK82" s="1784"/>
      <c r="WRL82" s="1785"/>
      <c r="WRM82" s="1785"/>
      <c r="WRN82" s="1786"/>
      <c r="WRO82" s="1786"/>
      <c r="WRP82" s="1787"/>
      <c r="WRQ82" s="1784"/>
      <c r="WRR82" s="1784"/>
      <c r="WRS82" s="1784"/>
      <c r="WRT82" s="1785"/>
      <c r="WRU82" s="1785"/>
      <c r="WRV82" s="1786"/>
      <c r="WRW82" s="1786"/>
      <c r="WRX82" s="1787"/>
      <c r="WRY82" s="1784"/>
      <c r="WRZ82" s="1784"/>
      <c r="WSA82" s="1784"/>
      <c r="WSB82" s="1785"/>
      <c r="WSC82" s="1785"/>
      <c r="WSD82" s="1786"/>
      <c r="WSE82" s="1786"/>
      <c r="WSF82" s="1787"/>
      <c r="WSG82" s="1784"/>
      <c r="WSH82" s="1784"/>
      <c r="WSI82" s="1784"/>
      <c r="WSJ82" s="1785"/>
      <c r="WSK82" s="1785"/>
      <c r="WSL82" s="1786"/>
      <c r="WSM82" s="1786"/>
      <c r="WSN82" s="1787"/>
      <c r="WSO82" s="1784"/>
      <c r="WSP82" s="1784"/>
      <c r="WSQ82" s="1784"/>
      <c r="WSR82" s="1785"/>
      <c r="WSS82" s="1785"/>
      <c r="WST82" s="1786"/>
      <c r="WSU82" s="1786"/>
      <c r="WSV82" s="1787"/>
      <c r="WSW82" s="1784"/>
      <c r="WSX82" s="1784"/>
      <c r="WSY82" s="1784"/>
      <c r="WSZ82" s="1785"/>
      <c r="WTA82" s="1785"/>
      <c r="WTB82" s="1786"/>
      <c r="WTC82" s="1786"/>
      <c r="WTD82" s="1787"/>
      <c r="WTE82" s="1784"/>
      <c r="WTF82" s="1784"/>
      <c r="WTG82" s="1784"/>
      <c r="WTH82" s="1785"/>
      <c r="WTI82" s="1785"/>
      <c r="WTJ82" s="1786"/>
      <c r="WTK82" s="1786"/>
      <c r="WTL82" s="1787"/>
      <c r="WTM82" s="1784"/>
      <c r="WTN82" s="1784"/>
      <c r="WTO82" s="1784"/>
      <c r="WTP82" s="1785"/>
      <c r="WTQ82" s="1785"/>
      <c r="WTR82" s="1786"/>
      <c r="WTS82" s="1786"/>
      <c r="WTT82" s="1787"/>
      <c r="WTU82" s="1784"/>
      <c r="WTV82" s="1784"/>
      <c r="WTW82" s="1784"/>
      <c r="WTX82" s="1785"/>
      <c r="WTY82" s="1785"/>
      <c r="WTZ82" s="1786"/>
      <c r="WUA82" s="1786"/>
      <c r="WUB82" s="1787"/>
      <c r="WUC82" s="1784"/>
      <c r="WUD82" s="1784"/>
      <c r="WUE82" s="1784"/>
      <c r="WUF82" s="1785"/>
      <c r="WUG82" s="1785"/>
      <c r="WUH82" s="1786"/>
      <c r="WUI82" s="1786"/>
      <c r="WUJ82" s="1787"/>
      <c r="WUK82" s="1784"/>
      <c r="WUL82" s="1784"/>
      <c r="WUM82" s="1784"/>
      <c r="WUN82" s="1785"/>
      <c r="WUO82" s="1785"/>
      <c r="WUP82" s="1786"/>
      <c r="WUQ82" s="1786"/>
      <c r="WUR82" s="1787"/>
      <c r="WUS82" s="1784"/>
      <c r="WUT82" s="1784"/>
      <c r="WUU82" s="1784"/>
      <c r="WUV82" s="1785"/>
      <c r="WUW82" s="1785"/>
      <c r="WUX82" s="1786"/>
      <c r="WUY82" s="1786"/>
      <c r="WUZ82" s="1787"/>
      <c r="WVA82" s="1784"/>
      <c r="WVB82" s="1784"/>
      <c r="WVC82" s="1784"/>
      <c r="WVD82" s="1785"/>
      <c r="WVE82" s="1785"/>
      <c r="WVF82" s="1786"/>
      <c r="WVG82" s="1786"/>
      <c r="WVH82" s="1787"/>
      <c r="WVI82" s="1784"/>
      <c r="WVJ82" s="1784"/>
      <c r="WVK82" s="1784"/>
      <c r="WVL82" s="1785"/>
      <c r="WVM82" s="1785"/>
      <c r="WVN82" s="1786"/>
      <c r="WVO82" s="1786"/>
      <c r="WVP82" s="1787"/>
      <c r="WVQ82" s="1784"/>
      <c r="WVR82" s="1784"/>
      <c r="WVS82" s="1784"/>
      <c r="WVT82" s="1785"/>
      <c r="WVU82" s="1785"/>
      <c r="WVV82" s="1786"/>
      <c r="WVW82" s="1786"/>
      <c r="WVX82" s="1787"/>
      <c r="WVY82" s="1784"/>
      <c r="WVZ82" s="1784"/>
      <c r="WWA82" s="1784"/>
      <c r="WWB82" s="1785"/>
      <c r="WWC82" s="1785"/>
      <c r="WWD82" s="1786"/>
      <c r="WWE82" s="1786"/>
      <c r="WWF82" s="1787"/>
      <c r="WWG82" s="1784"/>
      <c r="WWH82" s="1784"/>
      <c r="WWI82" s="1784"/>
      <c r="WWJ82" s="1785"/>
      <c r="WWK82" s="1785"/>
      <c r="WWL82" s="1786"/>
      <c r="WWM82" s="1786"/>
      <c r="WWN82" s="1787"/>
      <c r="WWO82" s="1784"/>
      <c r="WWP82" s="1784"/>
      <c r="WWQ82" s="1784"/>
      <c r="WWR82" s="1785"/>
      <c r="WWS82" s="1785"/>
      <c r="WWT82" s="1786"/>
      <c r="WWU82" s="1786"/>
      <c r="WWV82" s="1787"/>
      <c r="WWW82" s="1784"/>
      <c r="WWX82" s="1784"/>
      <c r="WWY82" s="1784"/>
      <c r="WWZ82" s="1785"/>
      <c r="WXA82" s="1785"/>
      <c r="WXB82" s="1786"/>
      <c r="WXC82" s="1786"/>
      <c r="WXD82" s="1787"/>
      <c r="WXE82" s="1784"/>
      <c r="WXF82" s="1784"/>
      <c r="WXG82" s="1784"/>
      <c r="WXH82" s="1785"/>
      <c r="WXI82" s="1785"/>
      <c r="WXJ82" s="1786"/>
      <c r="WXK82" s="1786"/>
      <c r="WXL82" s="1787"/>
      <c r="WXM82" s="1784"/>
      <c r="WXN82" s="1784"/>
      <c r="WXO82" s="1784"/>
      <c r="WXP82" s="1785"/>
      <c r="WXQ82" s="1785"/>
      <c r="WXR82" s="1786"/>
      <c r="WXS82" s="1786"/>
      <c r="WXT82" s="1787"/>
      <c r="WXU82" s="1784"/>
      <c r="WXV82" s="1784"/>
      <c r="WXW82" s="1784"/>
      <c r="WXX82" s="1785"/>
      <c r="WXY82" s="1785"/>
      <c r="WXZ82" s="1786"/>
      <c r="WYA82" s="1786"/>
      <c r="WYB82" s="1787"/>
      <c r="WYC82" s="1784"/>
      <c r="WYD82" s="1784"/>
      <c r="WYE82" s="1784"/>
      <c r="WYF82" s="1785"/>
      <c r="WYG82" s="1785"/>
      <c r="WYH82" s="1786"/>
      <c r="WYI82" s="1786"/>
      <c r="WYJ82" s="1787"/>
      <c r="WYK82" s="1784"/>
      <c r="WYL82" s="1784"/>
      <c r="WYM82" s="1784"/>
      <c r="WYN82" s="1785"/>
      <c r="WYO82" s="1785"/>
      <c r="WYP82" s="1786"/>
      <c r="WYQ82" s="1786"/>
      <c r="WYR82" s="1787"/>
      <c r="WYS82" s="1784"/>
      <c r="WYT82" s="1784"/>
      <c r="WYU82" s="1784"/>
      <c r="WYV82" s="1785"/>
      <c r="WYW82" s="1785"/>
      <c r="WYX82" s="1786"/>
      <c r="WYY82" s="1786"/>
      <c r="WYZ82" s="1787"/>
      <c r="WZA82" s="1784"/>
      <c r="WZB82" s="1784"/>
      <c r="WZC82" s="1784"/>
      <c r="WZD82" s="1785"/>
      <c r="WZE82" s="1785"/>
      <c r="WZF82" s="1786"/>
      <c r="WZG82" s="1786"/>
      <c r="WZH82" s="1787"/>
      <c r="WZI82" s="1784"/>
      <c r="WZJ82" s="1784"/>
      <c r="WZK82" s="1784"/>
      <c r="WZL82" s="1785"/>
      <c r="WZM82" s="1785"/>
      <c r="WZN82" s="1786"/>
      <c r="WZO82" s="1786"/>
      <c r="WZP82" s="1787"/>
      <c r="WZQ82" s="1784"/>
      <c r="WZR82" s="1784"/>
      <c r="WZS82" s="1784"/>
      <c r="WZT82" s="1785"/>
      <c r="WZU82" s="1785"/>
      <c r="WZV82" s="1786"/>
      <c r="WZW82" s="1786"/>
      <c r="WZX82" s="1787"/>
      <c r="WZY82" s="1784"/>
      <c r="WZZ82" s="1784"/>
      <c r="XAA82" s="1784"/>
      <c r="XAB82" s="1785"/>
      <c r="XAC82" s="1785"/>
      <c r="XAD82" s="1786"/>
      <c r="XAE82" s="1786"/>
      <c r="XAF82" s="1787"/>
      <c r="XAG82" s="1784"/>
      <c r="XAH82" s="1784"/>
      <c r="XAI82" s="1784"/>
      <c r="XAJ82" s="1785"/>
      <c r="XAK82" s="1785"/>
      <c r="XAL82" s="1786"/>
      <c r="XAM82" s="1786"/>
      <c r="XAN82" s="1787"/>
      <c r="XAO82" s="1784"/>
      <c r="XAP82" s="1784"/>
      <c r="XAQ82" s="1784"/>
      <c r="XAR82" s="1785"/>
      <c r="XAS82" s="1785"/>
      <c r="XAT82" s="1786"/>
      <c r="XAU82" s="1786"/>
      <c r="XAV82" s="1787"/>
      <c r="XAW82" s="1784"/>
      <c r="XAX82" s="1784"/>
      <c r="XAY82" s="1784"/>
      <c r="XAZ82" s="1785"/>
      <c r="XBA82" s="1785"/>
      <c r="XBB82" s="1786"/>
      <c r="XBC82" s="1786"/>
      <c r="XBD82" s="1787"/>
      <c r="XBE82" s="1784"/>
      <c r="XBF82" s="1784"/>
      <c r="XBG82" s="1784"/>
      <c r="XBH82" s="1785"/>
      <c r="XBI82" s="1785"/>
      <c r="XBJ82" s="1786"/>
      <c r="XBK82" s="1786"/>
      <c r="XBL82" s="1787"/>
      <c r="XBM82" s="1784"/>
      <c r="XBN82" s="1784"/>
      <c r="XBO82" s="1784"/>
      <c r="XBP82" s="1785"/>
      <c r="XBQ82" s="1785"/>
      <c r="XBR82" s="1786"/>
      <c r="XBS82" s="1786"/>
      <c r="XBT82" s="1787"/>
      <c r="XBU82" s="1784"/>
      <c r="XBV82" s="1784"/>
      <c r="XBW82" s="1784"/>
      <c r="XBX82" s="1785"/>
      <c r="XBY82" s="1785"/>
      <c r="XBZ82" s="1786"/>
      <c r="XCA82" s="1786"/>
      <c r="XCB82" s="1787"/>
      <c r="XCC82" s="1784"/>
      <c r="XCD82" s="1784"/>
      <c r="XCE82" s="1784"/>
      <c r="XCF82" s="1785"/>
      <c r="XCG82" s="1785"/>
      <c r="XCH82" s="1786"/>
      <c r="XCI82" s="1786"/>
      <c r="XCJ82" s="1787"/>
      <c r="XCK82" s="1784"/>
      <c r="XCL82" s="1784"/>
      <c r="XCM82" s="1784"/>
      <c r="XCN82" s="1785"/>
      <c r="XCO82" s="1785"/>
      <c r="XCP82" s="1786"/>
      <c r="XCQ82" s="1786"/>
      <c r="XCR82" s="1787"/>
      <c r="XCS82" s="1784"/>
      <c r="XCT82" s="1784"/>
      <c r="XCU82" s="1784"/>
      <c r="XCV82" s="1785"/>
      <c r="XCW82" s="1785"/>
      <c r="XCX82" s="1786"/>
      <c r="XCY82" s="1786"/>
      <c r="XCZ82" s="1787"/>
      <c r="XDA82" s="1784"/>
      <c r="XDB82" s="1784"/>
      <c r="XDC82" s="1784"/>
      <c r="XDD82" s="1785"/>
      <c r="XDE82" s="1785"/>
      <c r="XDF82" s="1786"/>
      <c r="XDG82" s="1786"/>
      <c r="XDH82" s="1787"/>
      <c r="XDI82" s="1784"/>
      <c r="XDJ82" s="1784"/>
      <c r="XDK82" s="1784"/>
      <c r="XDL82" s="1785"/>
      <c r="XDM82" s="1785"/>
      <c r="XDN82" s="1786"/>
      <c r="XDO82" s="1786"/>
      <c r="XDP82" s="1787"/>
      <c r="XDQ82" s="1784"/>
      <c r="XDR82" s="1784"/>
      <c r="XDS82" s="1784"/>
      <c r="XDT82" s="1785"/>
      <c r="XDU82" s="1785"/>
      <c r="XDV82" s="1786"/>
      <c r="XDW82" s="1786"/>
      <c r="XDX82" s="1787"/>
      <c r="XDY82" s="1784"/>
      <c r="XDZ82" s="1784"/>
      <c r="XEA82" s="1784"/>
      <c r="XEB82" s="1785"/>
      <c r="XEC82" s="1785"/>
      <c r="XED82" s="1786"/>
      <c r="XEE82" s="1786"/>
      <c r="XEF82" s="1787"/>
      <c r="XEG82" s="1784"/>
      <c r="XEH82" s="1784"/>
      <c r="XEI82" s="1784"/>
      <c r="XEJ82" s="1785"/>
      <c r="XEK82" s="1785"/>
      <c r="XEL82" s="1786"/>
      <c r="XEM82" s="1786"/>
      <c r="XEN82" s="1787"/>
      <c r="XEO82" s="1784"/>
      <c r="XEP82" s="1784"/>
      <c r="XEQ82" s="1784"/>
      <c r="XER82" s="1785"/>
      <c r="XES82" s="1785"/>
      <c r="XET82" s="1786"/>
      <c r="XEU82" s="1786"/>
      <c r="XEV82" s="1787"/>
      <c r="XEW82" s="1784"/>
      <c r="XEX82" s="1784"/>
      <c r="XEY82" s="1784"/>
      <c r="XEZ82" s="1785"/>
      <c r="XFA82" s="1785"/>
      <c r="XFB82" s="1786"/>
      <c r="XFC82" s="1786"/>
      <c r="XFD82" s="1787"/>
    </row>
    <row r="83" spans="1:16384" s="1280" customFormat="1" ht="15.75" thickBot="1">
      <c r="B83" s="1462"/>
      <c r="C83" s="1462"/>
      <c r="D83" s="1462"/>
      <c r="E83" s="1462"/>
      <c r="F83" s="1462"/>
      <c r="G83" s="1462"/>
      <c r="H83" s="1462"/>
      <c r="I83" s="1462"/>
      <c r="J83" s="1462"/>
      <c r="K83" s="1462"/>
      <c r="L83" s="1462"/>
      <c r="M83" s="1895"/>
      <c r="N83" s="1895"/>
      <c r="O83" s="1895"/>
      <c r="P83" s="1896"/>
      <c r="Q83" s="1896"/>
      <c r="R83" s="1897"/>
      <c r="S83" s="1897"/>
      <c r="T83" s="1900"/>
      <c r="U83" s="1147"/>
      <c r="V83" s="1147"/>
      <c r="W83" s="1147"/>
      <c r="X83" s="1147"/>
      <c r="Y83" s="1147"/>
      <c r="Z83" s="1147"/>
      <c r="AA83" s="1897"/>
      <c r="AB83" s="1900"/>
      <c r="AC83" s="1896"/>
      <c r="AD83" s="1897"/>
      <c r="AE83" s="1897"/>
      <c r="AF83" s="1790"/>
      <c r="AG83" s="1784"/>
      <c r="AH83" s="1784"/>
      <c r="AI83" s="1784"/>
      <c r="AJ83" s="1788"/>
      <c r="AK83" s="1788"/>
      <c r="AL83" s="1789"/>
      <c r="AM83" s="1789"/>
      <c r="AN83" s="1790"/>
      <c r="AO83" s="1784"/>
      <c r="AP83" s="1784"/>
      <c r="AQ83" s="1784"/>
      <c r="AR83" s="1788"/>
      <c r="AS83" s="1788"/>
      <c r="AT83" s="1789"/>
      <c r="AU83" s="1789"/>
      <c r="AV83" s="1790"/>
      <c r="AW83" s="1784"/>
      <c r="AX83" s="1784"/>
      <c r="AY83" s="1784"/>
      <c r="AZ83" s="1788"/>
      <c r="BA83" s="1788"/>
      <c r="BB83" s="1789"/>
      <c r="BC83" s="1789"/>
      <c r="BD83" s="1790"/>
      <c r="BE83" s="1784"/>
      <c r="BF83" s="1784"/>
      <c r="BG83" s="1784"/>
      <c r="BH83" s="1788"/>
      <c r="BI83" s="1788"/>
      <c r="BJ83" s="1789"/>
      <c r="BK83" s="1789"/>
      <c r="BL83" s="1790"/>
      <c r="BM83" s="1784"/>
      <c r="BN83" s="1784"/>
      <c r="BO83" s="1784"/>
      <c r="BP83" s="1788"/>
      <c r="BQ83" s="1788"/>
      <c r="BR83" s="1789"/>
      <c r="BS83" s="1789"/>
      <c r="BT83" s="1790"/>
      <c r="BU83" s="1784"/>
      <c r="BV83" s="1784"/>
      <c r="BW83" s="1784"/>
      <c r="BX83" s="1788"/>
      <c r="BY83" s="1788"/>
      <c r="BZ83" s="1789"/>
      <c r="CA83" s="1789"/>
      <c r="CB83" s="1790"/>
      <c r="CC83" s="1784"/>
      <c r="CD83" s="1784"/>
      <c r="CE83" s="1784"/>
      <c r="CF83" s="1788"/>
      <c r="CG83" s="1788"/>
      <c r="CH83" s="1789"/>
      <c r="CI83" s="1789"/>
      <c r="CJ83" s="1790"/>
      <c r="CK83" s="1784"/>
      <c r="CL83" s="1784"/>
      <c r="CM83" s="1784"/>
      <c r="CN83" s="1788"/>
      <c r="CO83" s="1788"/>
      <c r="CP83" s="1789"/>
      <c r="CQ83" s="1789"/>
      <c r="CR83" s="1790"/>
      <c r="CS83" s="1784"/>
      <c r="CT83" s="1784"/>
      <c r="CU83" s="1784"/>
      <c r="CV83" s="1788"/>
      <c r="CW83" s="1788"/>
      <c r="CX83" s="1789"/>
      <c r="CY83" s="1789"/>
      <c r="CZ83" s="1790"/>
      <c r="DA83" s="1784"/>
      <c r="DB83" s="1784"/>
      <c r="DC83" s="1784"/>
      <c r="DD83" s="1788"/>
      <c r="DE83" s="1788"/>
      <c r="DF83" s="1789"/>
      <c r="DG83" s="1789"/>
      <c r="DH83" s="1790"/>
      <c r="DI83" s="1784"/>
      <c r="DJ83" s="1784"/>
      <c r="DK83" s="1784"/>
      <c r="DL83" s="1788"/>
      <c r="DM83" s="1788"/>
      <c r="DN83" s="1789"/>
      <c r="DO83" s="1789"/>
      <c r="DP83" s="1790"/>
      <c r="DQ83" s="1784"/>
      <c r="DR83" s="1784"/>
      <c r="DS83" s="1784"/>
      <c r="DT83" s="1788"/>
      <c r="DU83" s="1788"/>
      <c r="DV83" s="1789"/>
      <c r="DW83" s="1789"/>
      <c r="DX83" s="1790"/>
      <c r="DY83" s="1784"/>
      <c r="DZ83" s="1784"/>
      <c r="EA83" s="1784"/>
      <c r="EB83" s="1788"/>
      <c r="EC83" s="1788"/>
      <c r="ED83" s="1789"/>
      <c r="EE83" s="1789"/>
      <c r="EF83" s="1790"/>
      <c r="EG83" s="1784"/>
      <c r="EH83" s="1784"/>
      <c r="EI83" s="1784"/>
      <c r="EJ83" s="1788"/>
      <c r="EK83" s="1788"/>
      <c r="EL83" s="1789"/>
      <c r="EM83" s="1789"/>
      <c r="EN83" s="1790"/>
      <c r="EO83" s="1784"/>
      <c r="EP83" s="1784"/>
      <c r="EQ83" s="1784"/>
      <c r="ER83" s="1788"/>
      <c r="ES83" s="1788"/>
      <c r="ET83" s="1789"/>
      <c r="EU83" s="1789"/>
      <c r="EV83" s="1790"/>
      <c r="EW83" s="1784"/>
      <c r="EX83" s="1784"/>
      <c r="EY83" s="1784"/>
      <c r="EZ83" s="1788"/>
      <c r="FA83" s="1788"/>
      <c r="FB83" s="1789"/>
      <c r="FC83" s="1789"/>
      <c r="FD83" s="1790"/>
      <c r="FE83" s="1784"/>
      <c r="FF83" s="1784"/>
      <c r="FG83" s="1784"/>
      <c r="FH83" s="1788"/>
      <c r="FI83" s="1788"/>
      <c r="FJ83" s="1789"/>
      <c r="FK83" s="1789"/>
      <c r="FL83" s="1790"/>
      <c r="FM83" s="1784"/>
      <c r="FN83" s="1784"/>
      <c r="FO83" s="1784"/>
      <c r="FP83" s="1788"/>
      <c r="FQ83" s="1788"/>
      <c r="FR83" s="1789"/>
      <c r="FS83" s="1789"/>
      <c r="FT83" s="1790"/>
      <c r="FU83" s="1784"/>
      <c r="FV83" s="1784"/>
      <c r="FW83" s="1784"/>
      <c r="FX83" s="1788"/>
      <c r="FY83" s="1788"/>
      <c r="FZ83" s="1789"/>
      <c r="GA83" s="1789"/>
      <c r="GB83" s="1790"/>
      <c r="GC83" s="1784"/>
      <c r="GD83" s="1784"/>
      <c r="GE83" s="1784"/>
      <c r="GF83" s="1788"/>
      <c r="GG83" s="1788"/>
      <c r="GH83" s="1789"/>
      <c r="GI83" s="1789"/>
      <c r="GJ83" s="1790"/>
      <c r="GK83" s="1784"/>
      <c r="GL83" s="1784"/>
      <c r="GM83" s="1784"/>
      <c r="GN83" s="1788"/>
      <c r="GO83" s="1788"/>
      <c r="GP83" s="1789"/>
      <c r="GQ83" s="1789"/>
      <c r="GR83" s="1790"/>
      <c r="GS83" s="1784"/>
      <c r="GT83" s="1784"/>
      <c r="GU83" s="1784"/>
      <c r="GV83" s="1788"/>
      <c r="GW83" s="1788"/>
      <c r="GX83" s="1789"/>
      <c r="GY83" s="1789"/>
      <c r="GZ83" s="1790"/>
      <c r="HA83" s="1784"/>
      <c r="HB83" s="1784"/>
      <c r="HC83" s="1784"/>
      <c r="HD83" s="1788"/>
      <c r="HE83" s="1788"/>
      <c r="HF83" s="1789"/>
      <c r="HG83" s="1789"/>
      <c r="HH83" s="1790"/>
      <c r="HI83" s="1784"/>
      <c r="HJ83" s="1784"/>
      <c r="HK83" s="1784"/>
      <c r="HL83" s="1788"/>
      <c r="HM83" s="1788"/>
      <c r="HN83" s="1789"/>
      <c r="HO83" s="1789"/>
      <c r="HP83" s="1790"/>
      <c r="HQ83" s="1784"/>
      <c r="HR83" s="1784"/>
      <c r="HS83" s="1784"/>
      <c r="HT83" s="1788"/>
      <c r="HU83" s="1788"/>
      <c r="HV83" s="1789"/>
      <c r="HW83" s="1789"/>
      <c r="HX83" s="1790"/>
      <c r="HY83" s="1784"/>
      <c r="HZ83" s="1784"/>
      <c r="IA83" s="1784"/>
      <c r="IB83" s="1788"/>
      <c r="IC83" s="1788"/>
      <c r="ID83" s="1789"/>
      <c r="IE83" s="1789"/>
      <c r="IF83" s="1790"/>
      <c r="IG83" s="1784"/>
      <c r="IH83" s="1784"/>
      <c r="II83" s="1784"/>
      <c r="IJ83" s="1788"/>
      <c r="IK83" s="1788"/>
      <c r="IL83" s="1789"/>
      <c r="IM83" s="1789"/>
      <c r="IN83" s="1790"/>
      <c r="IO83" s="1784"/>
      <c r="IP83" s="1784"/>
      <c r="IQ83" s="1784"/>
      <c r="IR83" s="1788"/>
      <c r="IS83" s="1788"/>
      <c r="IT83" s="1789"/>
      <c r="IU83" s="1789"/>
      <c r="IV83" s="1790"/>
      <c r="IW83" s="1784"/>
      <c r="IX83" s="1784"/>
      <c r="IY83" s="1784"/>
      <c r="IZ83" s="1788"/>
      <c r="JA83" s="1788"/>
      <c r="JB83" s="1789"/>
      <c r="JC83" s="1789"/>
      <c r="JD83" s="1790"/>
      <c r="JE83" s="1784"/>
      <c r="JF83" s="1784"/>
      <c r="JG83" s="1784"/>
      <c r="JH83" s="1788"/>
      <c r="JI83" s="1788"/>
      <c r="JJ83" s="1789"/>
      <c r="JK83" s="1789"/>
      <c r="JL83" s="1790"/>
      <c r="JM83" s="1784"/>
      <c r="JN83" s="1784"/>
      <c r="JO83" s="1784"/>
      <c r="JP83" s="1788"/>
      <c r="JQ83" s="1788"/>
      <c r="JR83" s="1789"/>
      <c r="JS83" s="1789"/>
      <c r="JT83" s="1790"/>
      <c r="JU83" s="1784"/>
      <c r="JV83" s="1784"/>
      <c r="JW83" s="1784"/>
      <c r="JX83" s="1788"/>
      <c r="JY83" s="1788"/>
      <c r="JZ83" s="1789"/>
      <c r="KA83" s="1789"/>
      <c r="KB83" s="1790"/>
      <c r="KC83" s="1784"/>
      <c r="KD83" s="1784"/>
      <c r="KE83" s="1784"/>
      <c r="KF83" s="1788"/>
      <c r="KG83" s="1788"/>
      <c r="KH83" s="1789"/>
      <c r="KI83" s="1789"/>
      <c r="KJ83" s="1790"/>
      <c r="KK83" s="1784"/>
      <c r="KL83" s="1784"/>
      <c r="KM83" s="1784"/>
      <c r="KN83" s="1788"/>
      <c r="KO83" s="1788"/>
      <c r="KP83" s="1789"/>
      <c r="KQ83" s="1789"/>
      <c r="KR83" s="1790"/>
      <c r="KS83" s="1784"/>
      <c r="KT83" s="1784"/>
      <c r="KU83" s="1784"/>
      <c r="KV83" s="1788"/>
      <c r="KW83" s="1788"/>
      <c r="KX83" s="1789"/>
      <c r="KY83" s="1789"/>
      <c r="KZ83" s="1790"/>
      <c r="LA83" s="1784"/>
      <c r="LB83" s="1784"/>
      <c r="LC83" s="1784"/>
      <c r="LD83" s="1788"/>
      <c r="LE83" s="1788"/>
      <c r="LF83" s="1789"/>
      <c r="LG83" s="1789"/>
      <c r="LH83" s="1790"/>
      <c r="LI83" s="1784"/>
      <c r="LJ83" s="1784"/>
      <c r="LK83" s="1784"/>
      <c r="LL83" s="1788"/>
      <c r="LM83" s="1788"/>
      <c r="LN83" s="1789"/>
      <c r="LO83" s="1789"/>
      <c r="LP83" s="1790"/>
      <c r="LQ83" s="1784"/>
      <c r="LR83" s="1784"/>
      <c r="LS83" s="1784"/>
      <c r="LT83" s="1788"/>
      <c r="LU83" s="1788"/>
      <c r="LV83" s="1789"/>
      <c r="LW83" s="1789"/>
      <c r="LX83" s="1790"/>
      <c r="LY83" s="1784"/>
      <c r="LZ83" s="1784"/>
      <c r="MA83" s="1784"/>
      <c r="MB83" s="1788"/>
      <c r="MC83" s="1788"/>
      <c r="MD83" s="1789"/>
      <c r="ME83" s="1789"/>
      <c r="MF83" s="1790"/>
      <c r="MG83" s="1784"/>
      <c r="MH83" s="1784"/>
      <c r="MI83" s="1784"/>
      <c r="MJ83" s="1788"/>
      <c r="MK83" s="1788"/>
      <c r="ML83" s="1789"/>
      <c r="MM83" s="1789"/>
      <c r="MN83" s="1790"/>
      <c r="MO83" s="1784"/>
      <c r="MP83" s="1784"/>
      <c r="MQ83" s="1784"/>
      <c r="MR83" s="1788"/>
      <c r="MS83" s="1788"/>
      <c r="MT83" s="1789"/>
      <c r="MU83" s="1789"/>
      <c r="MV83" s="1790"/>
      <c r="MW83" s="1784"/>
      <c r="MX83" s="1784"/>
      <c r="MY83" s="1784"/>
      <c r="MZ83" s="1788"/>
      <c r="NA83" s="1788"/>
      <c r="NB83" s="1789"/>
      <c r="NC83" s="1789"/>
      <c r="ND83" s="1790"/>
      <c r="NE83" s="1784"/>
      <c r="NF83" s="1784"/>
      <c r="NG83" s="1784"/>
      <c r="NH83" s="1788"/>
      <c r="NI83" s="1788"/>
      <c r="NJ83" s="1789"/>
      <c r="NK83" s="1789"/>
      <c r="NL83" s="1790"/>
      <c r="NM83" s="1784"/>
      <c r="NN83" s="1784"/>
      <c r="NO83" s="1784"/>
      <c r="NP83" s="1788"/>
      <c r="NQ83" s="1788"/>
      <c r="NR83" s="1789"/>
      <c r="NS83" s="1789"/>
      <c r="NT83" s="1790"/>
      <c r="NU83" s="1784"/>
      <c r="NV83" s="1784"/>
      <c r="NW83" s="1784"/>
      <c r="NX83" s="1788"/>
      <c r="NY83" s="1788"/>
      <c r="NZ83" s="1789"/>
      <c r="OA83" s="1789"/>
      <c r="OB83" s="1790"/>
      <c r="OC83" s="1784"/>
      <c r="OD83" s="1784"/>
      <c r="OE83" s="1784"/>
      <c r="OF83" s="1788"/>
      <c r="OG83" s="1788"/>
      <c r="OH83" s="1789"/>
      <c r="OI83" s="1789"/>
      <c r="OJ83" s="1790"/>
      <c r="OK83" s="1784"/>
      <c r="OL83" s="1784"/>
      <c r="OM83" s="1784"/>
      <c r="ON83" s="1788"/>
      <c r="OO83" s="1788"/>
      <c r="OP83" s="1789"/>
      <c r="OQ83" s="1789"/>
      <c r="OR83" s="1790"/>
      <c r="OS83" s="1784"/>
      <c r="OT83" s="1784"/>
      <c r="OU83" s="1784"/>
      <c r="OV83" s="1788"/>
      <c r="OW83" s="1788"/>
      <c r="OX83" s="1789"/>
      <c r="OY83" s="1789"/>
      <c r="OZ83" s="1790"/>
      <c r="PA83" s="1784"/>
      <c r="PB83" s="1784"/>
      <c r="PC83" s="1784"/>
      <c r="PD83" s="1788"/>
      <c r="PE83" s="1788"/>
      <c r="PF83" s="1789"/>
      <c r="PG83" s="1789"/>
      <c r="PH83" s="1790"/>
      <c r="PI83" s="1784"/>
      <c r="PJ83" s="1784"/>
      <c r="PK83" s="1784"/>
      <c r="PL83" s="1788"/>
      <c r="PM83" s="1788"/>
      <c r="PN83" s="1789"/>
      <c r="PO83" s="1789"/>
      <c r="PP83" s="1790"/>
      <c r="PQ83" s="1784"/>
      <c r="PR83" s="1784"/>
      <c r="PS83" s="1784"/>
      <c r="PT83" s="1788"/>
      <c r="PU83" s="1788"/>
      <c r="PV83" s="1789"/>
      <c r="PW83" s="1789"/>
      <c r="PX83" s="1790"/>
      <c r="PY83" s="1784"/>
      <c r="PZ83" s="1784"/>
      <c r="QA83" s="1784"/>
      <c r="QB83" s="1788"/>
      <c r="QC83" s="1788"/>
      <c r="QD83" s="1789"/>
      <c r="QE83" s="1789"/>
      <c r="QF83" s="1790"/>
      <c r="QG83" s="1784"/>
      <c r="QH83" s="1784"/>
      <c r="QI83" s="1784"/>
      <c r="QJ83" s="1788"/>
      <c r="QK83" s="1788"/>
      <c r="QL83" s="1789"/>
      <c r="QM83" s="1789"/>
      <c r="QN83" s="1790"/>
      <c r="QO83" s="1784"/>
      <c r="QP83" s="1784"/>
      <c r="QQ83" s="1784"/>
      <c r="QR83" s="1788"/>
      <c r="QS83" s="1788"/>
      <c r="QT83" s="1789"/>
      <c r="QU83" s="1789"/>
      <c r="QV83" s="1790"/>
      <c r="QW83" s="1784"/>
      <c r="QX83" s="1784"/>
      <c r="QY83" s="1784"/>
      <c r="QZ83" s="1788"/>
      <c r="RA83" s="1788"/>
      <c r="RB83" s="1789"/>
      <c r="RC83" s="1789"/>
      <c r="RD83" s="1790"/>
      <c r="RE83" s="1784"/>
      <c r="RF83" s="1784"/>
      <c r="RG83" s="1784"/>
      <c r="RH83" s="1788"/>
      <c r="RI83" s="1788"/>
      <c r="RJ83" s="1789"/>
      <c r="RK83" s="1789"/>
      <c r="RL83" s="1790"/>
      <c r="RM83" s="1784"/>
      <c r="RN83" s="1784"/>
      <c r="RO83" s="1784"/>
      <c r="RP83" s="1788"/>
      <c r="RQ83" s="1788"/>
      <c r="RR83" s="1789"/>
      <c r="RS83" s="1789"/>
      <c r="RT83" s="1790"/>
      <c r="RU83" s="1784"/>
      <c r="RV83" s="1784"/>
      <c r="RW83" s="1784"/>
      <c r="RX83" s="1788"/>
      <c r="RY83" s="1788"/>
      <c r="RZ83" s="1789"/>
      <c r="SA83" s="1789"/>
      <c r="SB83" s="1790"/>
      <c r="SC83" s="1784"/>
      <c r="SD83" s="1784"/>
      <c r="SE83" s="1784"/>
      <c r="SF83" s="1788"/>
      <c r="SG83" s="1788"/>
      <c r="SH83" s="1789"/>
      <c r="SI83" s="1789"/>
      <c r="SJ83" s="1790"/>
      <c r="SK83" s="1784"/>
      <c r="SL83" s="1784"/>
      <c r="SM83" s="1784"/>
      <c r="SN83" s="1788"/>
      <c r="SO83" s="1788"/>
      <c r="SP83" s="1789"/>
      <c r="SQ83" s="1789"/>
      <c r="SR83" s="1790"/>
      <c r="SS83" s="1784"/>
      <c r="ST83" s="1784"/>
      <c r="SU83" s="1784"/>
      <c r="SV83" s="1788"/>
      <c r="SW83" s="1788"/>
      <c r="SX83" s="1789"/>
      <c r="SY83" s="1789"/>
      <c r="SZ83" s="1790"/>
      <c r="TA83" s="1784"/>
      <c r="TB83" s="1784"/>
      <c r="TC83" s="1784"/>
      <c r="TD83" s="1788"/>
      <c r="TE83" s="1788"/>
      <c r="TF83" s="1789"/>
      <c r="TG83" s="1789"/>
      <c r="TH83" s="1790"/>
      <c r="TI83" s="1784"/>
      <c r="TJ83" s="1784"/>
      <c r="TK83" s="1784"/>
      <c r="TL83" s="1788"/>
      <c r="TM83" s="1788"/>
      <c r="TN83" s="1789"/>
      <c r="TO83" s="1789"/>
      <c r="TP83" s="1790"/>
      <c r="TQ83" s="1784"/>
      <c r="TR83" s="1784"/>
      <c r="TS83" s="1784"/>
      <c r="TT83" s="1788"/>
      <c r="TU83" s="1788"/>
      <c r="TV83" s="1789"/>
      <c r="TW83" s="1789"/>
      <c r="TX83" s="1790"/>
      <c r="TY83" s="1784"/>
      <c r="TZ83" s="1784"/>
      <c r="UA83" s="1784"/>
      <c r="UB83" s="1788"/>
      <c r="UC83" s="1788"/>
      <c r="UD83" s="1789"/>
      <c r="UE83" s="1789"/>
      <c r="UF83" s="1790"/>
      <c r="UG83" s="1784"/>
      <c r="UH83" s="1784"/>
      <c r="UI83" s="1784"/>
      <c r="UJ83" s="1788"/>
      <c r="UK83" s="1788"/>
      <c r="UL83" s="1789"/>
      <c r="UM83" s="1789"/>
      <c r="UN83" s="1790"/>
      <c r="UO83" s="1784"/>
      <c r="UP83" s="1784"/>
      <c r="UQ83" s="1784"/>
      <c r="UR83" s="1788"/>
      <c r="US83" s="1788"/>
      <c r="UT83" s="1789"/>
      <c r="UU83" s="1789"/>
      <c r="UV83" s="1790"/>
      <c r="UW83" s="1784"/>
      <c r="UX83" s="1784"/>
      <c r="UY83" s="1784"/>
      <c r="UZ83" s="1788"/>
      <c r="VA83" s="1788"/>
      <c r="VB83" s="1789"/>
      <c r="VC83" s="1789"/>
      <c r="VD83" s="1790"/>
      <c r="VE83" s="1784"/>
      <c r="VF83" s="1784"/>
      <c r="VG83" s="1784"/>
      <c r="VH83" s="1788"/>
      <c r="VI83" s="1788"/>
      <c r="VJ83" s="1789"/>
      <c r="VK83" s="1789"/>
      <c r="VL83" s="1790"/>
      <c r="VM83" s="1784"/>
      <c r="VN83" s="1784"/>
      <c r="VO83" s="1784"/>
      <c r="VP83" s="1788"/>
      <c r="VQ83" s="1788"/>
      <c r="VR83" s="1789"/>
      <c r="VS83" s="1789"/>
      <c r="VT83" s="1790"/>
      <c r="VU83" s="1784"/>
      <c r="VV83" s="1784"/>
      <c r="VW83" s="1784"/>
      <c r="VX83" s="1788"/>
      <c r="VY83" s="1788"/>
      <c r="VZ83" s="1789"/>
      <c r="WA83" s="1789"/>
      <c r="WB83" s="1790"/>
      <c r="WC83" s="1784"/>
      <c r="WD83" s="1784"/>
      <c r="WE83" s="1784"/>
      <c r="WF83" s="1788"/>
      <c r="WG83" s="1788"/>
      <c r="WH83" s="1789"/>
      <c r="WI83" s="1789"/>
      <c r="WJ83" s="1790"/>
      <c r="WK83" s="1784"/>
      <c r="WL83" s="1784"/>
      <c r="WM83" s="1784"/>
      <c r="WN83" s="1788"/>
      <c r="WO83" s="1788"/>
      <c r="WP83" s="1789"/>
      <c r="WQ83" s="1789"/>
      <c r="WR83" s="1790"/>
      <c r="WS83" s="1784"/>
      <c r="WT83" s="1784"/>
      <c r="WU83" s="1784"/>
      <c r="WV83" s="1788"/>
      <c r="WW83" s="1788"/>
      <c r="WX83" s="1789"/>
      <c r="WY83" s="1789"/>
      <c r="WZ83" s="1790"/>
      <c r="XA83" s="1784"/>
      <c r="XB83" s="1784"/>
      <c r="XC83" s="1784"/>
      <c r="XD83" s="1788"/>
      <c r="XE83" s="1788"/>
      <c r="XF83" s="1789"/>
      <c r="XG83" s="1789"/>
      <c r="XH83" s="1790"/>
      <c r="XI83" s="1784"/>
      <c r="XJ83" s="1784"/>
      <c r="XK83" s="1784"/>
      <c r="XL83" s="1788"/>
      <c r="XM83" s="1788"/>
      <c r="XN83" s="1789"/>
      <c r="XO83" s="1789"/>
      <c r="XP83" s="1790"/>
      <c r="XQ83" s="1784"/>
      <c r="XR83" s="1784"/>
      <c r="XS83" s="1784"/>
      <c r="XT83" s="1788"/>
      <c r="XU83" s="1788"/>
      <c r="XV83" s="1789"/>
      <c r="XW83" s="1789"/>
      <c r="XX83" s="1790"/>
      <c r="XY83" s="1784"/>
      <c r="XZ83" s="1784"/>
      <c r="YA83" s="1784"/>
      <c r="YB83" s="1788"/>
      <c r="YC83" s="1788"/>
      <c r="YD83" s="1789"/>
      <c r="YE83" s="1789"/>
      <c r="YF83" s="1790"/>
      <c r="YG83" s="1784"/>
      <c r="YH83" s="1784"/>
      <c r="YI83" s="1784"/>
      <c r="YJ83" s="1788"/>
      <c r="YK83" s="1788"/>
      <c r="YL83" s="1789"/>
      <c r="YM83" s="1789"/>
      <c r="YN83" s="1790"/>
      <c r="YO83" s="1784"/>
      <c r="YP83" s="1784"/>
      <c r="YQ83" s="1784"/>
      <c r="YR83" s="1788"/>
      <c r="YS83" s="1788"/>
      <c r="YT83" s="1789"/>
      <c r="YU83" s="1789"/>
      <c r="YV83" s="1790"/>
      <c r="YW83" s="1784"/>
      <c r="YX83" s="1784"/>
      <c r="YY83" s="1784"/>
      <c r="YZ83" s="1788"/>
      <c r="ZA83" s="1788"/>
      <c r="ZB83" s="1789"/>
      <c r="ZC83" s="1789"/>
      <c r="ZD83" s="1790"/>
      <c r="ZE83" s="1784"/>
      <c r="ZF83" s="1784"/>
      <c r="ZG83" s="1784"/>
      <c r="ZH83" s="1788"/>
      <c r="ZI83" s="1788"/>
      <c r="ZJ83" s="1789"/>
      <c r="ZK83" s="1789"/>
      <c r="ZL83" s="1790"/>
      <c r="ZM83" s="1784"/>
      <c r="ZN83" s="1784"/>
      <c r="ZO83" s="1784"/>
      <c r="ZP83" s="1788"/>
      <c r="ZQ83" s="1788"/>
      <c r="ZR83" s="1789"/>
      <c r="ZS83" s="1789"/>
      <c r="ZT83" s="1790"/>
      <c r="ZU83" s="1784"/>
      <c r="ZV83" s="1784"/>
      <c r="ZW83" s="1784"/>
      <c r="ZX83" s="1788"/>
      <c r="ZY83" s="1788"/>
      <c r="ZZ83" s="1789"/>
      <c r="AAA83" s="1789"/>
      <c r="AAB83" s="1790"/>
      <c r="AAC83" s="1784"/>
      <c r="AAD83" s="1784"/>
      <c r="AAE83" s="1784"/>
      <c r="AAF83" s="1788"/>
      <c r="AAG83" s="1788"/>
      <c r="AAH83" s="1789"/>
      <c r="AAI83" s="1789"/>
      <c r="AAJ83" s="1790"/>
      <c r="AAK83" s="1784"/>
      <c r="AAL83" s="1784"/>
      <c r="AAM83" s="1784"/>
      <c r="AAN83" s="1788"/>
      <c r="AAO83" s="1788"/>
      <c r="AAP83" s="1789"/>
      <c r="AAQ83" s="1789"/>
      <c r="AAR83" s="1790"/>
      <c r="AAS83" s="1784"/>
      <c r="AAT83" s="1784"/>
      <c r="AAU83" s="1784"/>
      <c r="AAV83" s="1788"/>
      <c r="AAW83" s="1788"/>
      <c r="AAX83" s="1789"/>
      <c r="AAY83" s="1789"/>
      <c r="AAZ83" s="1790"/>
      <c r="ABA83" s="1784"/>
      <c r="ABB83" s="1784"/>
      <c r="ABC83" s="1784"/>
      <c r="ABD83" s="1788"/>
      <c r="ABE83" s="1788"/>
      <c r="ABF83" s="1789"/>
      <c r="ABG83" s="1789"/>
      <c r="ABH83" s="1790"/>
      <c r="ABI83" s="1784"/>
      <c r="ABJ83" s="1784"/>
      <c r="ABK83" s="1784"/>
      <c r="ABL83" s="1788"/>
      <c r="ABM83" s="1788"/>
      <c r="ABN83" s="1789"/>
      <c r="ABO83" s="1789"/>
      <c r="ABP83" s="1790"/>
      <c r="ABQ83" s="1784"/>
      <c r="ABR83" s="1784"/>
      <c r="ABS83" s="1784"/>
      <c r="ABT83" s="1788"/>
      <c r="ABU83" s="1788"/>
      <c r="ABV83" s="1789"/>
      <c r="ABW83" s="1789"/>
      <c r="ABX83" s="1790"/>
      <c r="ABY83" s="1784"/>
      <c r="ABZ83" s="1784"/>
      <c r="ACA83" s="1784"/>
      <c r="ACB83" s="1788"/>
      <c r="ACC83" s="1788"/>
      <c r="ACD83" s="1789"/>
      <c r="ACE83" s="1789"/>
      <c r="ACF83" s="1790"/>
      <c r="ACG83" s="1784"/>
      <c r="ACH83" s="1784"/>
      <c r="ACI83" s="1784"/>
      <c r="ACJ83" s="1788"/>
      <c r="ACK83" s="1788"/>
      <c r="ACL83" s="1789"/>
      <c r="ACM83" s="1789"/>
      <c r="ACN83" s="1790"/>
      <c r="ACO83" s="1784"/>
      <c r="ACP83" s="1784"/>
      <c r="ACQ83" s="1784"/>
      <c r="ACR83" s="1788"/>
      <c r="ACS83" s="1788"/>
      <c r="ACT83" s="1789"/>
      <c r="ACU83" s="1789"/>
      <c r="ACV83" s="1790"/>
      <c r="ACW83" s="1784"/>
      <c r="ACX83" s="1784"/>
      <c r="ACY83" s="1784"/>
      <c r="ACZ83" s="1788"/>
      <c r="ADA83" s="1788"/>
      <c r="ADB83" s="1789"/>
      <c r="ADC83" s="1789"/>
      <c r="ADD83" s="1790"/>
      <c r="ADE83" s="1784"/>
      <c r="ADF83" s="1784"/>
      <c r="ADG83" s="1784"/>
      <c r="ADH83" s="1788"/>
      <c r="ADI83" s="1788"/>
      <c r="ADJ83" s="1789"/>
      <c r="ADK83" s="1789"/>
      <c r="ADL83" s="1790"/>
      <c r="ADM83" s="1784"/>
      <c r="ADN83" s="1784"/>
      <c r="ADO83" s="1784"/>
      <c r="ADP83" s="1788"/>
      <c r="ADQ83" s="1788"/>
      <c r="ADR83" s="1789"/>
      <c r="ADS83" s="1789"/>
      <c r="ADT83" s="1790"/>
      <c r="ADU83" s="1784"/>
      <c r="ADV83" s="1784"/>
      <c r="ADW83" s="1784"/>
      <c r="ADX83" s="1788"/>
      <c r="ADY83" s="1788"/>
      <c r="ADZ83" s="1789"/>
      <c r="AEA83" s="1789"/>
      <c r="AEB83" s="1790"/>
      <c r="AEC83" s="1784"/>
      <c r="AED83" s="1784"/>
      <c r="AEE83" s="1784"/>
      <c r="AEF83" s="1788"/>
      <c r="AEG83" s="1788"/>
      <c r="AEH83" s="1789"/>
      <c r="AEI83" s="1789"/>
      <c r="AEJ83" s="1790"/>
      <c r="AEK83" s="1784"/>
      <c r="AEL83" s="1784"/>
      <c r="AEM83" s="1784"/>
      <c r="AEN83" s="1788"/>
      <c r="AEO83" s="1788"/>
      <c r="AEP83" s="1789"/>
      <c r="AEQ83" s="1789"/>
      <c r="AER83" s="1790"/>
      <c r="AES83" s="1784"/>
      <c r="AET83" s="1784"/>
      <c r="AEU83" s="1784"/>
      <c r="AEV83" s="1788"/>
      <c r="AEW83" s="1788"/>
      <c r="AEX83" s="1789"/>
      <c r="AEY83" s="1789"/>
      <c r="AEZ83" s="1790"/>
      <c r="AFA83" s="1784"/>
      <c r="AFB83" s="1784"/>
      <c r="AFC83" s="1784"/>
      <c r="AFD83" s="1788"/>
      <c r="AFE83" s="1788"/>
      <c r="AFF83" s="1789"/>
      <c r="AFG83" s="1789"/>
      <c r="AFH83" s="1790"/>
      <c r="AFI83" s="1784"/>
      <c r="AFJ83" s="1784"/>
      <c r="AFK83" s="1784"/>
      <c r="AFL83" s="1788"/>
      <c r="AFM83" s="1788"/>
      <c r="AFN83" s="1789"/>
      <c r="AFO83" s="1789"/>
      <c r="AFP83" s="1790"/>
      <c r="AFQ83" s="1784"/>
      <c r="AFR83" s="1784"/>
      <c r="AFS83" s="1784"/>
      <c r="AFT83" s="1788"/>
      <c r="AFU83" s="1788"/>
      <c r="AFV83" s="1789"/>
      <c r="AFW83" s="1789"/>
      <c r="AFX83" s="1790"/>
      <c r="AFY83" s="1784"/>
      <c r="AFZ83" s="1784"/>
      <c r="AGA83" s="1784"/>
      <c r="AGB83" s="1788"/>
      <c r="AGC83" s="1788"/>
      <c r="AGD83" s="1789"/>
      <c r="AGE83" s="1789"/>
      <c r="AGF83" s="1790"/>
      <c r="AGG83" s="1784"/>
      <c r="AGH83" s="1784"/>
      <c r="AGI83" s="1784"/>
      <c r="AGJ83" s="1788"/>
      <c r="AGK83" s="1788"/>
      <c r="AGL83" s="1789"/>
      <c r="AGM83" s="1789"/>
      <c r="AGN83" s="1790"/>
      <c r="AGO83" s="1784"/>
      <c r="AGP83" s="1784"/>
      <c r="AGQ83" s="1784"/>
      <c r="AGR83" s="1788"/>
      <c r="AGS83" s="1788"/>
      <c r="AGT83" s="1789"/>
      <c r="AGU83" s="1789"/>
      <c r="AGV83" s="1790"/>
      <c r="AGW83" s="1784"/>
      <c r="AGX83" s="1784"/>
      <c r="AGY83" s="1784"/>
      <c r="AGZ83" s="1788"/>
      <c r="AHA83" s="1788"/>
      <c r="AHB83" s="1789"/>
      <c r="AHC83" s="1789"/>
      <c r="AHD83" s="1790"/>
      <c r="AHE83" s="1784"/>
      <c r="AHF83" s="1784"/>
      <c r="AHG83" s="1784"/>
      <c r="AHH83" s="1788"/>
      <c r="AHI83" s="1788"/>
      <c r="AHJ83" s="1789"/>
      <c r="AHK83" s="1789"/>
      <c r="AHL83" s="1790"/>
      <c r="AHM83" s="1784"/>
      <c r="AHN83" s="1784"/>
      <c r="AHO83" s="1784"/>
      <c r="AHP83" s="1788"/>
      <c r="AHQ83" s="1788"/>
      <c r="AHR83" s="1789"/>
      <c r="AHS83" s="1789"/>
      <c r="AHT83" s="1790"/>
      <c r="AHU83" s="1784"/>
      <c r="AHV83" s="1784"/>
      <c r="AHW83" s="1784"/>
      <c r="AHX83" s="1788"/>
      <c r="AHY83" s="1788"/>
      <c r="AHZ83" s="1789"/>
      <c r="AIA83" s="1789"/>
      <c r="AIB83" s="1790"/>
      <c r="AIC83" s="1784"/>
      <c r="AID83" s="1784"/>
      <c r="AIE83" s="1784"/>
      <c r="AIF83" s="1788"/>
      <c r="AIG83" s="1788"/>
      <c r="AIH83" s="1789"/>
      <c r="AII83" s="1789"/>
      <c r="AIJ83" s="1790"/>
      <c r="AIK83" s="1784"/>
      <c r="AIL83" s="1784"/>
      <c r="AIM83" s="1784"/>
      <c r="AIN83" s="1788"/>
      <c r="AIO83" s="1788"/>
      <c r="AIP83" s="1789"/>
      <c r="AIQ83" s="1789"/>
      <c r="AIR83" s="1790"/>
      <c r="AIS83" s="1784"/>
      <c r="AIT83" s="1784"/>
      <c r="AIU83" s="1784"/>
      <c r="AIV83" s="1788"/>
      <c r="AIW83" s="1788"/>
      <c r="AIX83" s="1789"/>
      <c r="AIY83" s="1789"/>
      <c r="AIZ83" s="1790"/>
      <c r="AJA83" s="1784"/>
      <c r="AJB83" s="1784"/>
      <c r="AJC83" s="1784"/>
      <c r="AJD83" s="1788"/>
      <c r="AJE83" s="1788"/>
      <c r="AJF83" s="1789"/>
      <c r="AJG83" s="1789"/>
      <c r="AJH83" s="1790"/>
      <c r="AJI83" s="1784"/>
      <c r="AJJ83" s="1784"/>
      <c r="AJK83" s="1784"/>
      <c r="AJL83" s="1788"/>
      <c r="AJM83" s="1788"/>
      <c r="AJN83" s="1789"/>
      <c r="AJO83" s="1789"/>
      <c r="AJP83" s="1790"/>
      <c r="AJQ83" s="1784"/>
      <c r="AJR83" s="1784"/>
      <c r="AJS83" s="1784"/>
      <c r="AJT83" s="1788"/>
      <c r="AJU83" s="1788"/>
      <c r="AJV83" s="1789"/>
      <c r="AJW83" s="1789"/>
      <c r="AJX83" s="1790"/>
      <c r="AJY83" s="1784"/>
      <c r="AJZ83" s="1784"/>
      <c r="AKA83" s="1784"/>
      <c r="AKB83" s="1788"/>
      <c r="AKC83" s="1788"/>
      <c r="AKD83" s="1789"/>
      <c r="AKE83" s="1789"/>
      <c r="AKF83" s="1790"/>
      <c r="AKG83" s="1784"/>
      <c r="AKH83" s="1784"/>
      <c r="AKI83" s="1784"/>
      <c r="AKJ83" s="1788"/>
      <c r="AKK83" s="1788"/>
      <c r="AKL83" s="1789"/>
      <c r="AKM83" s="1789"/>
      <c r="AKN83" s="1790"/>
      <c r="AKO83" s="1784"/>
      <c r="AKP83" s="1784"/>
      <c r="AKQ83" s="1784"/>
      <c r="AKR83" s="1788"/>
      <c r="AKS83" s="1788"/>
      <c r="AKT83" s="1789"/>
      <c r="AKU83" s="1789"/>
      <c r="AKV83" s="1790"/>
      <c r="AKW83" s="1784"/>
      <c r="AKX83" s="1784"/>
      <c r="AKY83" s="1784"/>
      <c r="AKZ83" s="1788"/>
      <c r="ALA83" s="1788"/>
      <c r="ALB83" s="1789"/>
      <c r="ALC83" s="1789"/>
      <c r="ALD83" s="1790"/>
      <c r="ALE83" s="1784"/>
      <c r="ALF83" s="1784"/>
      <c r="ALG83" s="1784"/>
      <c r="ALH83" s="1788"/>
      <c r="ALI83" s="1788"/>
      <c r="ALJ83" s="1789"/>
      <c r="ALK83" s="1789"/>
      <c r="ALL83" s="1790"/>
      <c r="ALM83" s="1784"/>
      <c r="ALN83" s="1784"/>
      <c r="ALO83" s="1784"/>
      <c r="ALP83" s="1788"/>
      <c r="ALQ83" s="1788"/>
      <c r="ALR83" s="1789"/>
      <c r="ALS83" s="1789"/>
      <c r="ALT83" s="1790"/>
      <c r="ALU83" s="1784"/>
      <c r="ALV83" s="1784"/>
      <c r="ALW83" s="1784"/>
      <c r="ALX83" s="1788"/>
      <c r="ALY83" s="1788"/>
      <c r="ALZ83" s="1789"/>
      <c r="AMA83" s="1789"/>
      <c r="AMB83" s="1790"/>
      <c r="AMC83" s="1784"/>
      <c r="AMD83" s="1784"/>
      <c r="AME83" s="1784"/>
      <c r="AMF83" s="1788"/>
      <c r="AMG83" s="1788"/>
      <c r="AMH83" s="1789"/>
      <c r="AMI83" s="1789"/>
      <c r="AMJ83" s="1790"/>
      <c r="AMK83" s="1784"/>
      <c r="AML83" s="1784"/>
      <c r="AMM83" s="1784"/>
      <c r="AMN83" s="1788"/>
      <c r="AMO83" s="1788"/>
      <c r="AMP83" s="1789"/>
      <c r="AMQ83" s="1789"/>
      <c r="AMR83" s="1790"/>
      <c r="AMS83" s="1784"/>
      <c r="AMT83" s="1784"/>
      <c r="AMU83" s="1784"/>
      <c r="AMV83" s="1788"/>
      <c r="AMW83" s="1788"/>
      <c r="AMX83" s="1789"/>
      <c r="AMY83" s="1789"/>
      <c r="AMZ83" s="1790"/>
      <c r="ANA83" s="1784"/>
      <c r="ANB83" s="1784"/>
      <c r="ANC83" s="1784"/>
      <c r="AND83" s="1788"/>
      <c r="ANE83" s="1788"/>
      <c r="ANF83" s="1789"/>
      <c r="ANG83" s="1789"/>
      <c r="ANH83" s="1790"/>
      <c r="ANI83" s="1784"/>
      <c r="ANJ83" s="1784"/>
      <c r="ANK83" s="1784"/>
      <c r="ANL83" s="1788"/>
      <c r="ANM83" s="1788"/>
      <c r="ANN83" s="1789"/>
      <c r="ANO83" s="1789"/>
      <c r="ANP83" s="1790"/>
      <c r="ANQ83" s="1784"/>
      <c r="ANR83" s="1784"/>
      <c r="ANS83" s="1784"/>
      <c r="ANT83" s="1788"/>
      <c r="ANU83" s="1788"/>
      <c r="ANV83" s="1789"/>
      <c r="ANW83" s="1789"/>
      <c r="ANX83" s="1790"/>
      <c r="ANY83" s="1784"/>
      <c r="ANZ83" s="1784"/>
      <c r="AOA83" s="1784"/>
      <c r="AOB83" s="1788"/>
      <c r="AOC83" s="1788"/>
      <c r="AOD83" s="1789"/>
      <c r="AOE83" s="1789"/>
      <c r="AOF83" s="1790"/>
      <c r="AOG83" s="1784"/>
      <c r="AOH83" s="1784"/>
      <c r="AOI83" s="1784"/>
      <c r="AOJ83" s="1788"/>
      <c r="AOK83" s="1788"/>
      <c r="AOL83" s="1789"/>
      <c r="AOM83" s="1789"/>
      <c r="AON83" s="1790"/>
      <c r="AOO83" s="1784"/>
      <c r="AOP83" s="1784"/>
      <c r="AOQ83" s="1784"/>
      <c r="AOR83" s="1788"/>
      <c r="AOS83" s="1788"/>
      <c r="AOT83" s="1789"/>
      <c r="AOU83" s="1789"/>
      <c r="AOV83" s="1790"/>
      <c r="AOW83" s="1784"/>
      <c r="AOX83" s="1784"/>
      <c r="AOY83" s="1784"/>
      <c r="AOZ83" s="1788"/>
      <c r="APA83" s="1788"/>
      <c r="APB83" s="1789"/>
      <c r="APC83" s="1789"/>
      <c r="APD83" s="1790"/>
      <c r="APE83" s="1784"/>
      <c r="APF83" s="1784"/>
      <c r="APG83" s="1784"/>
      <c r="APH83" s="1788"/>
      <c r="API83" s="1788"/>
      <c r="APJ83" s="1789"/>
      <c r="APK83" s="1789"/>
      <c r="APL83" s="1790"/>
      <c r="APM83" s="1784"/>
      <c r="APN83" s="1784"/>
      <c r="APO83" s="1784"/>
      <c r="APP83" s="1788"/>
      <c r="APQ83" s="1788"/>
      <c r="APR83" s="1789"/>
      <c r="APS83" s="1789"/>
      <c r="APT83" s="1790"/>
      <c r="APU83" s="1784"/>
      <c r="APV83" s="1784"/>
      <c r="APW83" s="1784"/>
      <c r="APX83" s="1788"/>
      <c r="APY83" s="1788"/>
      <c r="APZ83" s="1789"/>
      <c r="AQA83" s="1789"/>
      <c r="AQB83" s="1790"/>
      <c r="AQC83" s="1784"/>
      <c r="AQD83" s="1784"/>
      <c r="AQE83" s="1784"/>
      <c r="AQF83" s="1788"/>
      <c r="AQG83" s="1788"/>
      <c r="AQH83" s="1789"/>
      <c r="AQI83" s="1789"/>
      <c r="AQJ83" s="1790"/>
      <c r="AQK83" s="1784"/>
      <c r="AQL83" s="1784"/>
      <c r="AQM83" s="1784"/>
      <c r="AQN83" s="1788"/>
      <c r="AQO83" s="1788"/>
      <c r="AQP83" s="1789"/>
      <c r="AQQ83" s="1789"/>
      <c r="AQR83" s="1790"/>
      <c r="AQS83" s="1784"/>
      <c r="AQT83" s="1784"/>
      <c r="AQU83" s="1784"/>
      <c r="AQV83" s="1788"/>
      <c r="AQW83" s="1788"/>
      <c r="AQX83" s="1789"/>
      <c r="AQY83" s="1789"/>
      <c r="AQZ83" s="1790"/>
      <c r="ARA83" s="1784"/>
      <c r="ARB83" s="1784"/>
      <c r="ARC83" s="1784"/>
      <c r="ARD83" s="1788"/>
      <c r="ARE83" s="1788"/>
      <c r="ARF83" s="1789"/>
      <c r="ARG83" s="1789"/>
      <c r="ARH83" s="1790"/>
      <c r="ARI83" s="1784"/>
      <c r="ARJ83" s="1784"/>
      <c r="ARK83" s="1784"/>
      <c r="ARL83" s="1788"/>
      <c r="ARM83" s="1788"/>
      <c r="ARN83" s="1789"/>
      <c r="ARO83" s="1789"/>
      <c r="ARP83" s="1790"/>
      <c r="ARQ83" s="1784"/>
      <c r="ARR83" s="1784"/>
      <c r="ARS83" s="1784"/>
      <c r="ART83" s="1788"/>
      <c r="ARU83" s="1788"/>
      <c r="ARV83" s="1789"/>
      <c r="ARW83" s="1789"/>
      <c r="ARX83" s="1790"/>
      <c r="ARY83" s="1784"/>
      <c r="ARZ83" s="1784"/>
      <c r="ASA83" s="1784"/>
      <c r="ASB83" s="1788"/>
      <c r="ASC83" s="1788"/>
      <c r="ASD83" s="1789"/>
      <c r="ASE83" s="1789"/>
      <c r="ASF83" s="1790"/>
      <c r="ASG83" s="1784"/>
      <c r="ASH83" s="1784"/>
      <c r="ASI83" s="1784"/>
      <c r="ASJ83" s="1788"/>
      <c r="ASK83" s="1788"/>
      <c r="ASL83" s="1789"/>
      <c r="ASM83" s="1789"/>
      <c r="ASN83" s="1790"/>
      <c r="ASO83" s="1784"/>
      <c r="ASP83" s="1784"/>
      <c r="ASQ83" s="1784"/>
      <c r="ASR83" s="1788"/>
      <c r="ASS83" s="1788"/>
      <c r="AST83" s="1789"/>
      <c r="ASU83" s="1789"/>
      <c r="ASV83" s="1790"/>
      <c r="ASW83" s="1784"/>
      <c r="ASX83" s="1784"/>
      <c r="ASY83" s="1784"/>
      <c r="ASZ83" s="1788"/>
      <c r="ATA83" s="1788"/>
      <c r="ATB83" s="1789"/>
      <c r="ATC83" s="1789"/>
      <c r="ATD83" s="1790"/>
      <c r="ATE83" s="1784"/>
      <c r="ATF83" s="1784"/>
      <c r="ATG83" s="1784"/>
      <c r="ATH83" s="1788"/>
      <c r="ATI83" s="1788"/>
      <c r="ATJ83" s="1789"/>
      <c r="ATK83" s="1789"/>
      <c r="ATL83" s="1790"/>
      <c r="ATM83" s="1784"/>
      <c r="ATN83" s="1784"/>
      <c r="ATO83" s="1784"/>
      <c r="ATP83" s="1788"/>
      <c r="ATQ83" s="1788"/>
      <c r="ATR83" s="1789"/>
      <c r="ATS83" s="1789"/>
      <c r="ATT83" s="1790"/>
      <c r="ATU83" s="1784"/>
      <c r="ATV83" s="1784"/>
      <c r="ATW83" s="1784"/>
      <c r="ATX83" s="1788"/>
      <c r="ATY83" s="1788"/>
      <c r="ATZ83" s="1789"/>
      <c r="AUA83" s="1789"/>
      <c r="AUB83" s="1790"/>
      <c r="AUC83" s="1784"/>
      <c r="AUD83" s="1784"/>
      <c r="AUE83" s="1784"/>
      <c r="AUF83" s="1788"/>
      <c r="AUG83" s="1788"/>
      <c r="AUH83" s="1789"/>
      <c r="AUI83" s="1789"/>
      <c r="AUJ83" s="1790"/>
      <c r="AUK83" s="1784"/>
      <c r="AUL83" s="1784"/>
      <c r="AUM83" s="1784"/>
      <c r="AUN83" s="1788"/>
      <c r="AUO83" s="1788"/>
      <c r="AUP83" s="1789"/>
      <c r="AUQ83" s="1789"/>
      <c r="AUR83" s="1790"/>
      <c r="AUS83" s="1784"/>
      <c r="AUT83" s="1784"/>
      <c r="AUU83" s="1784"/>
      <c r="AUV83" s="1788"/>
      <c r="AUW83" s="1788"/>
      <c r="AUX83" s="1789"/>
      <c r="AUY83" s="1789"/>
      <c r="AUZ83" s="1790"/>
      <c r="AVA83" s="1784"/>
      <c r="AVB83" s="1784"/>
      <c r="AVC83" s="1784"/>
      <c r="AVD83" s="1788"/>
      <c r="AVE83" s="1788"/>
      <c r="AVF83" s="1789"/>
      <c r="AVG83" s="1789"/>
      <c r="AVH83" s="1790"/>
      <c r="AVI83" s="1784"/>
      <c r="AVJ83" s="1784"/>
      <c r="AVK83" s="1784"/>
      <c r="AVL83" s="1788"/>
      <c r="AVM83" s="1788"/>
      <c r="AVN83" s="1789"/>
      <c r="AVO83" s="1789"/>
      <c r="AVP83" s="1790"/>
      <c r="AVQ83" s="1784"/>
      <c r="AVR83" s="1784"/>
      <c r="AVS83" s="1784"/>
      <c r="AVT83" s="1788"/>
      <c r="AVU83" s="1788"/>
      <c r="AVV83" s="1789"/>
      <c r="AVW83" s="1789"/>
      <c r="AVX83" s="1790"/>
      <c r="AVY83" s="1784"/>
      <c r="AVZ83" s="1784"/>
      <c r="AWA83" s="1784"/>
      <c r="AWB83" s="1788"/>
      <c r="AWC83" s="1788"/>
      <c r="AWD83" s="1789"/>
      <c r="AWE83" s="1789"/>
      <c r="AWF83" s="1790"/>
      <c r="AWG83" s="1784"/>
      <c r="AWH83" s="1784"/>
      <c r="AWI83" s="1784"/>
      <c r="AWJ83" s="1788"/>
      <c r="AWK83" s="1788"/>
      <c r="AWL83" s="1789"/>
      <c r="AWM83" s="1789"/>
      <c r="AWN83" s="1790"/>
      <c r="AWO83" s="1784"/>
      <c r="AWP83" s="1784"/>
      <c r="AWQ83" s="1784"/>
      <c r="AWR83" s="1788"/>
      <c r="AWS83" s="1788"/>
      <c r="AWT83" s="1789"/>
      <c r="AWU83" s="1789"/>
      <c r="AWV83" s="1790"/>
      <c r="AWW83" s="1784"/>
      <c r="AWX83" s="1784"/>
      <c r="AWY83" s="1784"/>
      <c r="AWZ83" s="1788"/>
      <c r="AXA83" s="1788"/>
      <c r="AXB83" s="1789"/>
      <c r="AXC83" s="1789"/>
      <c r="AXD83" s="1790"/>
      <c r="AXE83" s="1784"/>
      <c r="AXF83" s="1784"/>
      <c r="AXG83" s="1784"/>
      <c r="AXH83" s="1788"/>
      <c r="AXI83" s="1788"/>
      <c r="AXJ83" s="1789"/>
      <c r="AXK83" s="1789"/>
      <c r="AXL83" s="1790"/>
      <c r="AXM83" s="1784"/>
      <c r="AXN83" s="1784"/>
      <c r="AXO83" s="1784"/>
      <c r="AXP83" s="1788"/>
      <c r="AXQ83" s="1788"/>
      <c r="AXR83" s="1789"/>
      <c r="AXS83" s="1789"/>
      <c r="AXT83" s="1790"/>
      <c r="AXU83" s="1784"/>
      <c r="AXV83" s="1784"/>
      <c r="AXW83" s="1784"/>
      <c r="AXX83" s="1788"/>
      <c r="AXY83" s="1788"/>
      <c r="AXZ83" s="1789"/>
      <c r="AYA83" s="1789"/>
      <c r="AYB83" s="1790"/>
      <c r="AYC83" s="1784"/>
      <c r="AYD83" s="1784"/>
      <c r="AYE83" s="1784"/>
      <c r="AYF83" s="1788"/>
      <c r="AYG83" s="1788"/>
      <c r="AYH83" s="1789"/>
      <c r="AYI83" s="1789"/>
      <c r="AYJ83" s="1790"/>
      <c r="AYK83" s="1784"/>
      <c r="AYL83" s="1784"/>
      <c r="AYM83" s="1784"/>
      <c r="AYN83" s="1788"/>
      <c r="AYO83" s="1788"/>
      <c r="AYP83" s="1789"/>
      <c r="AYQ83" s="1789"/>
      <c r="AYR83" s="1790"/>
      <c r="AYS83" s="1784"/>
      <c r="AYT83" s="1784"/>
      <c r="AYU83" s="1784"/>
      <c r="AYV83" s="1788"/>
      <c r="AYW83" s="1788"/>
      <c r="AYX83" s="1789"/>
      <c r="AYY83" s="1789"/>
      <c r="AYZ83" s="1790"/>
      <c r="AZA83" s="1784"/>
      <c r="AZB83" s="1784"/>
      <c r="AZC83" s="1784"/>
      <c r="AZD83" s="1788"/>
      <c r="AZE83" s="1788"/>
      <c r="AZF83" s="1789"/>
      <c r="AZG83" s="1789"/>
      <c r="AZH83" s="1790"/>
      <c r="AZI83" s="1784"/>
      <c r="AZJ83" s="1784"/>
      <c r="AZK83" s="1784"/>
      <c r="AZL83" s="1788"/>
      <c r="AZM83" s="1788"/>
      <c r="AZN83" s="1789"/>
      <c r="AZO83" s="1789"/>
      <c r="AZP83" s="1790"/>
      <c r="AZQ83" s="1784"/>
      <c r="AZR83" s="1784"/>
      <c r="AZS83" s="1784"/>
      <c r="AZT83" s="1788"/>
      <c r="AZU83" s="1788"/>
      <c r="AZV83" s="1789"/>
      <c r="AZW83" s="1789"/>
      <c r="AZX83" s="1790"/>
      <c r="AZY83" s="1784"/>
      <c r="AZZ83" s="1784"/>
      <c r="BAA83" s="1784"/>
      <c r="BAB83" s="1788"/>
      <c r="BAC83" s="1788"/>
      <c r="BAD83" s="1789"/>
      <c r="BAE83" s="1789"/>
      <c r="BAF83" s="1790"/>
      <c r="BAG83" s="1784"/>
      <c r="BAH83" s="1784"/>
      <c r="BAI83" s="1784"/>
      <c r="BAJ83" s="1788"/>
      <c r="BAK83" s="1788"/>
      <c r="BAL83" s="1789"/>
      <c r="BAM83" s="1789"/>
      <c r="BAN83" s="1790"/>
      <c r="BAO83" s="1784"/>
      <c r="BAP83" s="1784"/>
      <c r="BAQ83" s="1784"/>
      <c r="BAR83" s="1788"/>
      <c r="BAS83" s="1788"/>
      <c r="BAT83" s="1789"/>
      <c r="BAU83" s="1789"/>
      <c r="BAV83" s="1790"/>
      <c r="BAW83" s="1784"/>
      <c r="BAX83" s="1784"/>
      <c r="BAY83" s="1784"/>
      <c r="BAZ83" s="1788"/>
      <c r="BBA83" s="1788"/>
      <c r="BBB83" s="1789"/>
      <c r="BBC83" s="1789"/>
      <c r="BBD83" s="1790"/>
      <c r="BBE83" s="1784"/>
      <c r="BBF83" s="1784"/>
      <c r="BBG83" s="1784"/>
      <c r="BBH83" s="1788"/>
      <c r="BBI83" s="1788"/>
      <c r="BBJ83" s="1789"/>
      <c r="BBK83" s="1789"/>
      <c r="BBL83" s="1790"/>
      <c r="BBM83" s="1784"/>
      <c r="BBN83" s="1784"/>
      <c r="BBO83" s="1784"/>
      <c r="BBP83" s="1788"/>
      <c r="BBQ83" s="1788"/>
      <c r="BBR83" s="1789"/>
      <c r="BBS83" s="1789"/>
      <c r="BBT83" s="1790"/>
      <c r="BBU83" s="1784"/>
      <c r="BBV83" s="1784"/>
      <c r="BBW83" s="1784"/>
      <c r="BBX83" s="1788"/>
      <c r="BBY83" s="1788"/>
      <c r="BBZ83" s="1789"/>
      <c r="BCA83" s="1789"/>
      <c r="BCB83" s="1790"/>
      <c r="BCC83" s="1784"/>
      <c r="BCD83" s="1784"/>
      <c r="BCE83" s="1784"/>
      <c r="BCF83" s="1788"/>
      <c r="BCG83" s="1788"/>
      <c r="BCH83" s="1789"/>
      <c r="BCI83" s="1789"/>
      <c r="BCJ83" s="1790"/>
      <c r="BCK83" s="1784"/>
      <c r="BCL83" s="1784"/>
      <c r="BCM83" s="1784"/>
      <c r="BCN83" s="1788"/>
      <c r="BCO83" s="1788"/>
      <c r="BCP83" s="1789"/>
      <c r="BCQ83" s="1789"/>
      <c r="BCR83" s="1790"/>
      <c r="BCS83" s="1784"/>
      <c r="BCT83" s="1784"/>
      <c r="BCU83" s="1784"/>
      <c r="BCV83" s="1788"/>
      <c r="BCW83" s="1788"/>
      <c r="BCX83" s="1789"/>
      <c r="BCY83" s="1789"/>
      <c r="BCZ83" s="1790"/>
      <c r="BDA83" s="1784"/>
      <c r="BDB83" s="1784"/>
      <c r="BDC83" s="1784"/>
      <c r="BDD83" s="1788"/>
      <c r="BDE83" s="1788"/>
      <c r="BDF83" s="1789"/>
      <c r="BDG83" s="1789"/>
      <c r="BDH83" s="1790"/>
      <c r="BDI83" s="1784"/>
      <c r="BDJ83" s="1784"/>
      <c r="BDK83" s="1784"/>
      <c r="BDL83" s="1788"/>
      <c r="BDM83" s="1788"/>
      <c r="BDN83" s="1789"/>
      <c r="BDO83" s="1789"/>
      <c r="BDP83" s="1790"/>
      <c r="BDQ83" s="1784"/>
      <c r="BDR83" s="1784"/>
      <c r="BDS83" s="1784"/>
      <c r="BDT83" s="1788"/>
      <c r="BDU83" s="1788"/>
      <c r="BDV83" s="1789"/>
      <c r="BDW83" s="1789"/>
      <c r="BDX83" s="1790"/>
      <c r="BDY83" s="1784"/>
      <c r="BDZ83" s="1784"/>
      <c r="BEA83" s="1784"/>
      <c r="BEB83" s="1788"/>
      <c r="BEC83" s="1788"/>
      <c r="BED83" s="1789"/>
      <c r="BEE83" s="1789"/>
      <c r="BEF83" s="1790"/>
      <c r="BEG83" s="1784"/>
      <c r="BEH83" s="1784"/>
      <c r="BEI83" s="1784"/>
      <c r="BEJ83" s="1788"/>
      <c r="BEK83" s="1788"/>
      <c r="BEL83" s="1789"/>
      <c r="BEM83" s="1789"/>
      <c r="BEN83" s="1790"/>
      <c r="BEO83" s="1784"/>
      <c r="BEP83" s="1784"/>
      <c r="BEQ83" s="1784"/>
      <c r="BER83" s="1788"/>
      <c r="BES83" s="1788"/>
      <c r="BET83" s="1789"/>
      <c r="BEU83" s="1789"/>
      <c r="BEV83" s="1790"/>
      <c r="BEW83" s="1784"/>
      <c r="BEX83" s="1784"/>
      <c r="BEY83" s="1784"/>
      <c r="BEZ83" s="1788"/>
      <c r="BFA83" s="1788"/>
      <c r="BFB83" s="1789"/>
      <c r="BFC83" s="1789"/>
      <c r="BFD83" s="1790"/>
      <c r="BFE83" s="1784"/>
      <c r="BFF83" s="1784"/>
      <c r="BFG83" s="1784"/>
      <c r="BFH83" s="1788"/>
      <c r="BFI83" s="1788"/>
      <c r="BFJ83" s="1789"/>
      <c r="BFK83" s="1789"/>
      <c r="BFL83" s="1790"/>
      <c r="BFM83" s="1784"/>
      <c r="BFN83" s="1784"/>
      <c r="BFO83" s="1784"/>
      <c r="BFP83" s="1788"/>
      <c r="BFQ83" s="1788"/>
      <c r="BFR83" s="1789"/>
      <c r="BFS83" s="1789"/>
      <c r="BFT83" s="1790"/>
      <c r="BFU83" s="1784"/>
      <c r="BFV83" s="1784"/>
      <c r="BFW83" s="1784"/>
      <c r="BFX83" s="1788"/>
      <c r="BFY83" s="1788"/>
      <c r="BFZ83" s="1789"/>
      <c r="BGA83" s="1789"/>
      <c r="BGB83" s="1790"/>
      <c r="BGC83" s="1784"/>
      <c r="BGD83" s="1784"/>
      <c r="BGE83" s="1784"/>
      <c r="BGF83" s="1788"/>
      <c r="BGG83" s="1788"/>
      <c r="BGH83" s="1789"/>
      <c r="BGI83" s="1789"/>
      <c r="BGJ83" s="1790"/>
      <c r="BGK83" s="1784"/>
      <c r="BGL83" s="1784"/>
      <c r="BGM83" s="1784"/>
      <c r="BGN83" s="1788"/>
      <c r="BGO83" s="1788"/>
      <c r="BGP83" s="1789"/>
      <c r="BGQ83" s="1789"/>
      <c r="BGR83" s="1790"/>
      <c r="BGS83" s="1784"/>
      <c r="BGT83" s="1784"/>
      <c r="BGU83" s="1784"/>
      <c r="BGV83" s="1788"/>
      <c r="BGW83" s="1788"/>
      <c r="BGX83" s="1789"/>
      <c r="BGY83" s="1789"/>
      <c r="BGZ83" s="1790"/>
      <c r="BHA83" s="1784"/>
      <c r="BHB83" s="1784"/>
      <c r="BHC83" s="1784"/>
      <c r="BHD83" s="1788"/>
      <c r="BHE83" s="1788"/>
      <c r="BHF83" s="1789"/>
      <c r="BHG83" s="1789"/>
      <c r="BHH83" s="1790"/>
      <c r="BHI83" s="1784"/>
      <c r="BHJ83" s="1784"/>
      <c r="BHK83" s="1784"/>
      <c r="BHL83" s="1788"/>
      <c r="BHM83" s="1788"/>
      <c r="BHN83" s="1789"/>
      <c r="BHO83" s="1789"/>
      <c r="BHP83" s="1790"/>
      <c r="BHQ83" s="1784"/>
      <c r="BHR83" s="1784"/>
      <c r="BHS83" s="1784"/>
      <c r="BHT83" s="1788"/>
      <c r="BHU83" s="1788"/>
      <c r="BHV83" s="1789"/>
      <c r="BHW83" s="1789"/>
      <c r="BHX83" s="1790"/>
      <c r="BHY83" s="1784"/>
      <c r="BHZ83" s="1784"/>
      <c r="BIA83" s="1784"/>
      <c r="BIB83" s="1788"/>
      <c r="BIC83" s="1788"/>
      <c r="BID83" s="1789"/>
      <c r="BIE83" s="1789"/>
      <c r="BIF83" s="1790"/>
      <c r="BIG83" s="1784"/>
      <c r="BIH83" s="1784"/>
      <c r="BII83" s="1784"/>
      <c r="BIJ83" s="1788"/>
      <c r="BIK83" s="1788"/>
      <c r="BIL83" s="1789"/>
      <c r="BIM83" s="1789"/>
      <c r="BIN83" s="1790"/>
      <c r="BIO83" s="1784"/>
      <c r="BIP83" s="1784"/>
      <c r="BIQ83" s="1784"/>
      <c r="BIR83" s="1788"/>
      <c r="BIS83" s="1788"/>
      <c r="BIT83" s="1789"/>
      <c r="BIU83" s="1789"/>
      <c r="BIV83" s="1790"/>
      <c r="BIW83" s="1784"/>
      <c r="BIX83" s="1784"/>
      <c r="BIY83" s="1784"/>
      <c r="BIZ83" s="1788"/>
      <c r="BJA83" s="1788"/>
      <c r="BJB83" s="1789"/>
      <c r="BJC83" s="1789"/>
      <c r="BJD83" s="1790"/>
      <c r="BJE83" s="1784"/>
      <c r="BJF83" s="1784"/>
      <c r="BJG83" s="1784"/>
      <c r="BJH83" s="1788"/>
      <c r="BJI83" s="1788"/>
      <c r="BJJ83" s="1789"/>
      <c r="BJK83" s="1789"/>
      <c r="BJL83" s="1790"/>
      <c r="BJM83" s="1784"/>
      <c r="BJN83" s="1784"/>
      <c r="BJO83" s="1784"/>
      <c r="BJP83" s="1788"/>
      <c r="BJQ83" s="1788"/>
      <c r="BJR83" s="1789"/>
      <c r="BJS83" s="1789"/>
      <c r="BJT83" s="1790"/>
      <c r="BJU83" s="1784"/>
      <c r="BJV83" s="1784"/>
      <c r="BJW83" s="1784"/>
      <c r="BJX83" s="1788"/>
      <c r="BJY83" s="1788"/>
      <c r="BJZ83" s="1789"/>
      <c r="BKA83" s="1789"/>
      <c r="BKB83" s="1790"/>
      <c r="BKC83" s="1784"/>
      <c r="BKD83" s="1784"/>
      <c r="BKE83" s="1784"/>
      <c r="BKF83" s="1788"/>
      <c r="BKG83" s="1788"/>
      <c r="BKH83" s="1789"/>
      <c r="BKI83" s="1789"/>
      <c r="BKJ83" s="1790"/>
      <c r="BKK83" s="1784"/>
      <c r="BKL83" s="1784"/>
      <c r="BKM83" s="1784"/>
      <c r="BKN83" s="1788"/>
      <c r="BKO83" s="1788"/>
      <c r="BKP83" s="1789"/>
      <c r="BKQ83" s="1789"/>
      <c r="BKR83" s="1790"/>
      <c r="BKS83" s="1784"/>
      <c r="BKT83" s="1784"/>
      <c r="BKU83" s="1784"/>
      <c r="BKV83" s="1788"/>
      <c r="BKW83" s="1788"/>
      <c r="BKX83" s="1789"/>
      <c r="BKY83" s="1789"/>
      <c r="BKZ83" s="1790"/>
      <c r="BLA83" s="1784"/>
      <c r="BLB83" s="1784"/>
      <c r="BLC83" s="1784"/>
      <c r="BLD83" s="1788"/>
      <c r="BLE83" s="1788"/>
      <c r="BLF83" s="1789"/>
      <c r="BLG83" s="1789"/>
      <c r="BLH83" s="1790"/>
      <c r="BLI83" s="1784"/>
      <c r="BLJ83" s="1784"/>
      <c r="BLK83" s="1784"/>
      <c r="BLL83" s="1788"/>
      <c r="BLM83" s="1788"/>
      <c r="BLN83" s="1789"/>
      <c r="BLO83" s="1789"/>
      <c r="BLP83" s="1790"/>
      <c r="BLQ83" s="1784"/>
      <c r="BLR83" s="1784"/>
      <c r="BLS83" s="1784"/>
      <c r="BLT83" s="1788"/>
      <c r="BLU83" s="1788"/>
      <c r="BLV83" s="1789"/>
      <c r="BLW83" s="1789"/>
      <c r="BLX83" s="1790"/>
      <c r="BLY83" s="1784"/>
      <c r="BLZ83" s="1784"/>
      <c r="BMA83" s="1784"/>
      <c r="BMB83" s="1788"/>
      <c r="BMC83" s="1788"/>
      <c r="BMD83" s="1789"/>
      <c r="BME83" s="1789"/>
      <c r="BMF83" s="1790"/>
      <c r="BMG83" s="1784"/>
      <c r="BMH83" s="1784"/>
      <c r="BMI83" s="1784"/>
      <c r="BMJ83" s="1788"/>
      <c r="BMK83" s="1788"/>
      <c r="BML83" s="1789"/>
      <c r="BMM83" s="1789"/>
      <c r="BMN83" s="1790"/>
      <c r="BMO83" s="1784"/>
      <c r="BMP83" s="1784"/>
      <c r="BMQ83" s="1784"/>
      <c r="BMR83" s="1788"/>
      <c r="BMS83" s="1788"/>
      <c r="BMT83" s="1789"/>
      <c r="BMU83" s="1789"/>
      <c r="BMV83" s="1790"/>
      <c r="BMW83" s="1784"/>
      <c r="BMX83" s="1784"/>
      <c r="BMY83" s="1784"/>
      <c r="BMZ83" s="1788"/>
      <c r="BNA83" s="1788"/>
      <c r="BNB83" s="1789"/>
      <c r="BNC83" s="1789"/>
      <c r="BND83" s="1790"/>
      <c r="BNE83" s="1784"/>
      <c r="BNF83" s="1784"/>
      <c r="BNG83" s="1784"/>
      <c r="BNH83" s="1788"/>
      <c r="BNI83" s="1788"/>
      <c r="BNJ83" s="1789"/>
      <c r="BNK83" s="1789"/>
      <c r="BNL83" s="1790"/>
      <c r="BNM83" s="1784"/>
      <c r="BNN83" s="1784"/>
      <c r="BNO83" s="1784"/>
      <c r="BNP83" s="1788"/>
      <c r="BNQ83" s="1788"/>
      <c r="BNR83" s="1789"/>
      <c r="BNS83" s="1789"/>
      <c r="BNT83" s="1790"/>
      <c r="BNU83" s="1784"/>
      <c r="BNV83" s="1784"/>
      <c r="BNW83" s="1784"/>
      <c r="BNX83" s="1788"/>
      <c r="BNY83" s="1788"/>
      <c r="BNZ83" s="1789"/>
      <c r="BOA83" s="1789"/>
      <c r="BOB83" s="1790"/>
      <c r="BOC83" s="1784"/>
      <c r="BOD83" s="1784"/>
      <c r="BOE83" s="1784"/>
      <c r="BOF83" s="1788"/>
      <c r="BOG83" s="1788"/>
      <c r="BOH83" s="1789"/>
      <c r="BOI83" s="1789"/>
      <c r="BOJ83" s="1790"/>
      <c r="BOK83" s="1784"/>
      <c r="BOL83" s="1784"/>
      <c r="BOM83" s="1784"/>
      <c r="BON83" s="1788"/>
      <c r="BOO83" s="1788"/>
      <c r="BOP83" s="1789"/>
      <c r="BOQ83" s="1789"/>
      <c r="BOR83" s="1790"/>
      <c r="BOS83" s="1784"/>
      <c r="BOT83" s="1784"/>
      <c r="BOU83" s="1784"/>
      <c r="BOV83" s="1788"/>
      <c r="BOW83" s="1788"/>
      <c r="BOX83" s="1789"/>
      <c r="BOY83" s="1789"/>
      <c r="BOZ83" s="1790"/>
      <c r="BPA83" s="1784"/>
      <c r="BPB83" s="1784"/>
      <c r="BPC83" s="1784"/>
      <c r="BPD83" s="1788"/>
      <c r="BPE83" s="1788"/>
      <c r="BPF83" s="1789"/>
      <c r="BPG83" s="1789"/>
      <c r="BPH83" s="1790"/>
      <c r="BPI83" s="1784"/>
      <c r="BPJ83" s="1784"/>
      <c r="BPK83" s="1784"/>
      <c r="BPL83" s="1788"/>
      <c r="BPM83" s="1788"/>
      <c r="BPN83" s="1789"/>
      <c r="BPO83" s="1789"/>
      <c r="BPP83" s="1790"/>
      <c r="BPQ83" s="1784"/>
      <c r="BPR83" s="1784"/>
      <c r="BPS83" s="1784"/>
      <c r="BPT83" s="1788"/>
      <c r="BPU83" s="1788"/>
      <c r="BPV83" s="1789"/>
      <c r="BPW83" s="1789"/>
      <c r="BPX83" s="1790"/>
      <c r="BPY83" s="1784"/>
      <c r="BPZ83" s="1784"/>
      <c r="BQA83" s="1784"/>
      <c r="BQB83" s="1788"/>
      <c r="BQC83" s="1788"/>
      <c r="BQD83" s="1789"/>
      <c r="BQE83" s="1789"/>
      <c r="BQF83" s="1790"/>
      <c r="BQG83" s="1784"/>
      <c r="BQH83" s="1784"/>
      <c r="BQI83" s="1784"/>
      <c r="BQJ83" s="1788"/>
      <c r="BQK83" s="1788"/>
      <c r="BQL83" s="1789"/>
      <c r="BQM83" s="1789"/>
      <c r="BQN83" s="1790"/>
      <c r="BQO83" s="1784"/>
      <c r="BQP83" s="1784"/>
      <c r="BQQ83" s="1784"/>
      <c r="BQR83" s="1788"/>
      <c r="BQS83" s="1788"/>
      <c r="BQT83" s="1789"/>
      <c r="BQU83" s="1789"/>
      <c r="BQV83" s="1790"/>
      <c r="BQW83" s="1784"/>
      <c r="BQX83" s="1784"/>
      <c r="BQY83" s="1784"/>
      <c r="BQZ83" s="1788"/>
      <c r="BRA83" s="1788"/>
      <c r="BRB83" s="1789"/>
      <c r="BRC83" s="1789"/>
      <c r="BRD83" s="1790"/>
      <c r="BRE83" s="1784"/>
      <c r="BRF83" s="1784"/>
      <c r="BRG83" s="1784"/>
      <c r="BRH83" s="1788"/>
      <c r="BRI83" s="1788"/>
      <c r="BRJ83" s="1789"/>
      <c r="BRK83" s="1789"/>
      <c r="BRL83" s="1790"/>
      <c r="BRM83" s="1784"/>
      <c r="BRN83" s="1784"/>
      <c r="BRO83" s="1784"/>
      <c r="BRP83" s="1788"/>
      <c r="BRQ83" s="1788"/>
      <c r="BRR83" s="1789"/>
      <c r="BRS83" s="1789"/>
      <c r="BRT83" s="1790"/>
      <c r="BRU83" s="1784"/>
      <c r="BRV83" s="1784"/>
      <c r="BRW83" s="1784"/>
      <c r="BRX83" s="1788"/>
      <c r="BRY83" s="1788"/>
      <c r="BRZ83" s="1789"/>
      <c r="BSA83" s="1789"/>
      <c r="BSB83" s="1790"/>
      <c r="BSC83" s="1784"/>
      <c r="BSD83" s="1784"/>
      <c r="BSE83" s="1784"/>
      <c r="BSF83" s="1788"/>
      <c r="BSG83" s="1788"/>
      <c r="BSH83" s="1789"/>
      <c r="BSI83" s="1789"/>
      <c r="BSJ83" s="1790"/>
      <c r="BSK83" s="1784"/>
      <c r="BSL83" s="1784"/>
      <c r="BSM83" s="1784"/>
      <c r="BSN83" s="1788"/>
      <c r="BSO83" s="1788"/>
      <c r="BSP83" s="1789"/>
      <c r="BSQ83" s="1789"/>
      <c r="BSR83" s="1790"/>
      <c r="BSS83" s="1784"/>
      <c r="BST83" s="1784"/>
      <c r="BSU83" s="1784"/>
      <c r="BSV83" s="1788"/>
      <c r="BSW83" s="1788"/>
      <c r="BSX83" s="1789"/>
      <c r="BSY83" s="1789"/>
      <c r="BSZ83" s="1790"/>
      <c r="BTA83" s="1784"/>
      <c r="BTB83" s="1784"/>
      <c r="BTC83" s="1784"/>
      <c r="BTD83" s="1788"/>
      <c r="BTE83" s="1788"/>
      <c r="BTF83" s="1789"/>
      <c r="BTG83" s="1789"/>
      <c r="BTH83" s="1790"/>
      <c r="BTI83" s="1784"/>
      <c r="BTJ83" s="1784"/>
      <c r="BTK83" s="1784"/>
      <c r="BTL83" s="1788"/>
      <c r="BTM83" s="1788"/>
      <c r="BTN83" s="1789"/>
      <c r="BTO83" s="1789"/>
      <c r="BTP83" s="1790"/>
      <c r="BTQ83" s="1784"/>
      <c r="BTR83" s="1784"/>
      <c r="BTS83" s="1784"/>
      <c r="BTT83" s="1788"/>
      <c r="BTU83" s="1788"/>
      <c r="BTV83" s="1789"/>
      <c r="BTW83" s="1789"/>
      <c r="BTX83" s="1790"/>
      <c r="BTY83" s="1784"/>
      <c r="BTZ83" s="1784"/>
      <c r="BUA83" s="1784"/>
      <c r="BUB83" s="1788"/>
      <c r="BUC83" s="1788"/>
      <c r="BUD83" s="1789"/>
      <c r="BUE83" s="1789"/>
      <c r="BUF83" s="1790"/>
      <c r="BUG83" s="1784"/>
      <c r="BUH83" s="1784"/>
      <c r="BUI83" s="1784"/>
      <c r="BUJ83" s="1788"/>
      <c r="BUK83" s="1788"/>
      <c r="BUL83" s="1789"/>
      <c r="BUM83" s="1789"/>
      <c r="BUN83" s="1790"/>
      <c r="BUO83" s="1784"/>
      <c r="BUP83" s="1784"/>
      <c r="BUQ83" s="1784"/>
      <c r="BUR83" s="1788"/>
      <c r="BUS83" s="1788"/>
      <c r="BUT83" s="1789"/>
      <c r="BUU83" s="1789"/>
      <c r="BUV83" s="1790"/>
      <c r="BUW83" s="1784"/>
      <c r="BUX83" s="1784"/>
      <c r="BUY83" s="1784"/>
      <c r="BUZ83" s="1788"/>
      <c r="BVA83" s="1788"/>
      <c r="BVB83" s="1789"/>
      <c r="BVC83" s="1789"/>
      <c r="BVD83" s="1790"/>
      <c r="BVE83" s="1784"/>
      <c r="BVF83" s="1784"/>
      <c r="BVG83" s="1784"/>
      <c r="BVH83" s="1788"/>
      <c r="BVI83" s="1788"/>
      <c r="BVJ83" s="1789"/>
      <c r="BVK83" s="1789"/>
      <c r="BVL83" s="1790"/>
      <c r="BVM83" s="1784"/>
      <c r="BVN83" s="1784"/>
      <c r="BVO83" s="1784"/>
      <c r="BVP83" s="1788"/>
      <c r="BVQ83" s="1788"/>
      <c r="BVR83" s="1789"/>
      <c r="BVS83" s="1789"/>
      <c r="BVT83" s="1790"/>
      <c r="BVU83" s="1784"/>
      <c r="BVV83" s="1784"/>
      <c r="BVW83" s="1784"/>
      <c r="BVX83" s="1788"/>
      <c r="BVY83" s="1788"/>
      <c r="BVZ83" s="1789"/>
      <c r="BWA83" s="1789"/>
      <c r="BWB83" s="1790"/>
      <c r="BWC83" s="1784"/>
      <c r="BWD83" s="1784"/>
      <c r="BWE83" s="1784"/>
      <c r="BWF83" s="1788"/>
      <c r="BWG83" s="1788"/>
      <c r="BWH83" s="1789"/>
      <c r="BWI83" s="1789"/>
      <c r="BWJ83" s="1790"/>
      <c r="BWK83" s="1784"/>
      <c r="BWL83" s="1784"/>
      <c r="BWM83" s="1784"/>
      <c r="BWN83" s="1788"/>
      <c r="BWO83" s="1788"/>
      <c r="BWP83" s="1789"/>
      <c r="BWQ83" s="1789"/>
      <c r="BWR83" s="1790"/>
      <c r="BWS83" s="1784"/>
      <c r="BWT83" s="1784"/>
      <c r="BWU83" s="1784"/>
      <c r="BWV83" s="1788"/>
      <c r="BWW83" s="1788"/>
      <c r="BWX83" s="1789"/>
      <c r="BWY83" s="1789"/>
      <c r="BWZ83" s="1790"/>
      <c r="BXA83" s="1784"/>
      <c r="BXB83" s="1784"/>
      <c r="BXC83" s="1784"/>
      <c r="BXD83" s="1788"/>
      <c r="BXE83" s="1788"/>
      <c r="BXF83" s="1789"/>
      <c r="BXG83" s="1789"/>
      <c r="BXH83" s="1790"/>
      <c r="BXI83" s="1784"/>
      <c r="BXJ83" s="1784"/>
      <c r="BXK83" s="1784"/>
      <c r="BXL83" s="1788"/>
      <c r="BXM83" s="1788"/>
      <c r="BXN83" s="1789"/>
      <c r="BXO83" s="1789"/>
      <c r="BXP83" s="1790"/>
      <c r="BXQ83" s="1784"/>
      <c r="BXR83" s="1784"/>
      <c r="BXS83" s="1784"/>
      <c r="BXT83" s="1788"/>
      <c r="BXU83" s="1788"/>
      <c r="BXV83" s="1789"/>
      <c r="BXW83" s="1789"/>
      <c r="BXX83" s="1790"/>
      <c r="BXY83" s="1784"/>
      <c r="BXZ83" s="1784"/>
      <c r="BYA83" s="1784"/>
      <c r="BYB83" s="1788"/>
      <c r="BYC83" s="1788"/>
      <c r="BYD83" s="1789"/>
      <c r="BYE83" s="1789"/>
      <c r="BYF83" s="1790"/>
      <c r="BYG83" s="1784"/>
      <c r="BYH83" s="1784"/>
      <c r="BYI83" s="1784"/>
      <c r="BYJ83" s="1788"/>
      <c r="BYK83" s="1788"/>
      <c r="BYL83" s="1789"/>
      <c r="BYM83" s="1789"/>
      <c r="BYN83" s="1790"/>
      <c r="BYO83" s="1784"/>
      <c r="BYP83" s="1784"/>
      <c r="BYQ83" s="1784"/>
      <c r="BYR83" s="1788"/>
      <c r="BYS83" s="1788"/>
      <c r="BYT83" s="1789"/>
      <c r="BYU83" s="1789"/>
      <c r="BYV83" s="1790"/>
      <c r="BYW83" s="1784"/>
      <c r="BYX83" s="1784"/>
      <c r="BYY83" s="1784"/>
      <c r="BYZ83" s="1788"/>
      <c r="BZA83" s="1788"/>
      <c r="BZB83" s="1789"/>
      <c r="BZC83" s="1789"/>
      <c r="BZD83" s="1790"/>
      <c r="BZE83" s="1784"/>
      <c r="BZF83" s="1784"/>
      <c r="BZG83" s="1784"/>
      <c r="BZH83" s="1788"/>
      <c r="BZI83" s="1788"/>
      <c r="BZJ83" s="1789"/>
      <c r="BZK83" s="1789"/>
      <c r="BZL83" s="1790"/>
      <c r="BZM83" s="1784"/>
      <c r="BZN83" s="1784"/>
      <c r="BZO83" s="1784"/>
      <c r="BZP83" s="1788"/>
      <c r="BZQ83" s="1788"/>
      <c r="BZR83" s="1789"/>
      <c r="BZS83" s="1789"/>
      <c r="BZT83" s="1790"/>
      <c r="BZU83" s="1784"/>
      <c r="BZV83" s="1784"/>
      <c r="BZW83" s="1784"/>
      <c r="BZX83" s="1788"/>
      <c r="BZY83" s="1788"/>
      <c r="BZZ83" s="1789"/>
      <c r="CAA83" s="1789"/>
      <c r="CAB83" s="1790"/>
      <c r="CAC83" s="1784"/>
      <c r="CAD83" s="1784"/>
      <c r="CAE83" s="1784"/>
      <c r="CAF83" s="1788"/>
      <c r="CAG83" s="1788"/>
      <c r="CAH83" s="1789"/>
      <c r="CAI83" s="1789"/>
      <c r="CAJ83" s="1790"/>
      <c r="CAK83" s="1784"/>
      <c r="CAL83" s="1784"/>
      <c r="CAM83" s="1784"/>
      <c r="CAN83" s="1788"/>
      <c r="CAO83" s="1788"/>
      <c r="CAP83" s="1789"/>
      <c r="CAQ83" s="1789"/>
      <c r="CAR83" s="1790"/>
      <c r="CAS83" s="1784"/>
      <c r="CAT83" s="1784"/>
      <c r="CAU83" s="1784"/>
      <c r="CAV83" s="1788"/>
      <c r="CAW83" s="1788"/>
      <c r="CAX83" s="1789"/>
      <c r="CAY83" s="1789"/>
      <c r="CAZ83" s="1790"/>
      <c r="CBA83" s="1784"/>
      <c r="CBB83" s="1784"/>
      <c r="CBC83" s="1784"/>
      <c r="CBD83" s="1788"/>
      <c r="CBE83" s="1788"/>
      <c r="CBF83" s="1789"/>
      <c r="CBG83" s="1789"/>
      <c r="CBH83" s="1790"/>
      <c r="CBI83" s="1784"/>
      <c r="CBJ83" s="1784"/>
      <c r="CBK83" s="1784"/>
      <c r="CBL83" s="1788"/>
      <c r="CBM83" s="1788"/>
      <c r="CBN83" s="1789"/>
      <c r="CBO83" s="1789"/>
      <c r="CBP83" s="1790"/>
      <c r="CBQ83" s="1784"/>
      <c r="CBR83" s="1784"/>
      <c r="CBS83" s="1784"/>
      <c r="CBT83" s="1788"/>
      <c r="CBU83" s="1788"/>
      <c r="CBV83" s="1789"/>
      <c r="CBW83" s="1789"/>
      <c r="CBX83" s="1790"/>
      <c r="CBY83" s="1784"/>
      <c r="CBZ83" s="1784"/>
      <c r="CCA83" s="1784"/>
      <c r="CCB83" s="1788"/>
      <c r="CCC83" s="1788"/>
      <c r="CCD83" s="1789"/>
      <c r="CCE83" s="1789"/>
      <c r="CCF83" s="1790"/>
      <c r="CCG83" s="1784"/>
      <c r="CCH83" s="1784"/>
      <c r="CCI83" s="1784"/>
      <c r="CCJ83" s="1788"/>
      <c r="CCK83" s="1788"/>
      <c r="CCL83" s="1789"/>
      <c r="CCM83" s="1789"/>
      <c r="CCN83" s="1790"/>
      <c r="CCO83" s="1784"/>
      <c r="CCP83" s="1784"/>
      <c r="CCQ83" s="1784"/>
      <c r="CCR83" s="1788"/>
      <c r="CCS83" s="1788"/>
      <c r="CCT83" s="1789"/>
      <c r="CCU83" s="1789"/>
      <c r="CCV83" s="1790"/>
      <c r="CCW83" s="1784"/>
      <c r="CCX83" s="1784"/>
      <c r="CCY83" s="1784"/>
      <c r="CCZ83" s="1788"/>
      <c r="CDA83" s="1788"/>
      <c r="CDB83" s="1789"/>
      <c r="CDC83" s="1789"/>
      <c r="CDD83" s="1790"/>
      <c r="CDE83" s="1784"/>
      <c r="CDF83" s="1784"/>
      <c r="CDG83" s="1784"/>
      <c r="CDH83" s="1788"/>
      <c r="CDI83" s="1788"/>
      <c r="CDJ83" s="1789"/>
      <c r="CDK83" s="1789"/>
      <c r="CDL83" s="1790"/>
      <c r="CDM83" s="1784"/>
      <c r="CDN83" s="1784"/>
      <c r="CDO83" s="1784"/>
      <c r="CDP83" s="1788"/>
      <c r="CDQ83" s="1788"/>
      <c r="CDR83" s="1789"/>
      <c r="CDS83" s="1789"/>
      <c r="CDT83" s="1790"/>
      <c r="CDU83" s="1784"/>
      <c r="CDV83" s="1784"/>
      <c r="CDW83" s="1784"/>
      <c r="CDX83" s="1788"/>
      <c r="CDY83" s="1788"/>
      <c r="CDZ83" s="1789"/>
      <c r="CEA83" s="1789"/>
      <c r="CEB83" s="1790"/>
      <c r="CEC83" s="1784"/>
      <c r="CED83" s="1784"/>
      <c r="CEE83" s="1784"/>
      <c r="CEF83" s="1788"/>
      <c r="CEG83" s="1788"/>
      <c r="CEH83" s="1789"/>
      <c r="CEI83" s="1789"/>
      <c r="CEJ83" s="1790"/>
      <c r="CEK83" s="1784"/>
      <c r="CEL83" s="1784"/>
      <c r="CEM83" s="1784"/>
      <c r="CEN83" s="1788"/>
      <c r="CEO83" s="1788"/>
      <c r="CEP83" s="1789"/>
      <c r="CEQ83" s="1789"/>
      <c r="CER83" s="1790"/>
      <c r="CES83" s="1784"/>
      <c r="CET83" s="1784"/>
      <c r="CEU83" s="1784"/>
      <c r="CEV83" s="1788"/>
      <c r="CEW83" s="1788"/>
      <c r="CEX83" s="1789"/>
      <c r="CEY83" s="1789"/>
      <c r="CEZ83" s="1790"/>
      <c r="CFA83" s="1784"/>
      <c r="CFB83" s="1784"/>
      <c r="CFC83" s="1784"/>
      <c r="CFD83" s="1788"/>
      <c r="CFE83" s="1788"/>
      <c r="CFF83" s="1789"/>
      <c r="CFG83" s="1789"/>
      <c r="CFH83" s="1790"/>
      <c r="CFI83" s="1784"/>
      <c r="CFJ83" s="1784"/>
      <c r="CFK83" s="1784"/>
      <c r="CFL83" s="1788"/>
      <c r="CFM83" s="1788"/>
      <c r="CFN83" s="1789"/>
      <c r="CFO83" s="1789"/>
      <c r="CFP83" s="1790"/>
      <c r="CFQ83" s="1784"/>
      <c r="CFR83" s="1784"/>
      <c r="CFS83" s="1784"/>
      <c r="CFT83" s="1788"/>
      <c r="CFU83" s="1788"/>
      <c r="CFV83" s="1789"/>
      <c r="CFW83" s="1789"/>
      <c r="CFX83" s="1790"/>
      <c r="CFY83" s="1784"/>
      <c r="CFZ83" s="1784"/>
      <c r="CGA83" s="1784"/>
      <c r="CGB83" s="1788"/>
      <c r="CGC83" s="1788"/>
      <c r="CGD83" s="1789"/>
      <c r="CGE83" s="1789"/>
      <c r="CGF83" s="1790"/>
      <c r="CGG83" s="1784"/>
      <c r="CGH83" s="1784"/>
      <c r="CGI83" s="1784"/>
      <c r="CGJ83" s="1788"/>
      <c r="CGK83" s="1788"/>
      <c r="CGL83" s="1789"/>
      <c r="CGM83" s="1789"/>
      <c r="CGN83" s="1790"/>
      <c r="CGO83" s="1784"/>
      <c r="CGP83" s="1784"/>
      <c r="CGQ83" s="1784"/>
      <c r="CGR83" s="1788"/>
      <c r="CGS83" s="1788"/>
      <c r="CGT83" s="1789"/>
      <c r="CGU83" s="1789"/>
      <c r="CGV83" s="1790"/>
      <c r="CGW83" s="1784"/>
      <c r="CGX83" s="1784"/>
      <c r="CGY83" s="1784"/>
      <c r="CGZ83" s="1788"/>
      <c r="CHA83" s="1788"/>
      <c r="CHB83" s="1789"/>
      <c r="CHC83" s="1789"/>
      <c r="CHD83" s="1790"/>
      <c r="CHE83" s="1784"/>
      <c r="CHF83" s="1784"/>
      <c r="CHG83" s="1784"/>
      <c r="CHH83" s="1788"/>
      <c r="CHI83" s="1788"/>
      <c r="CHJ83" s="1789"/>
      <c r="CHK83" s="1789"/>
      <c r="CHL83" s="1790"/>
      <c r="CHM83" s="1784"/>
      <c r="CHN83" s="1784"/>
      <c r="CHO83" s="1784"/>
      <c r="CHP83" s="1788"/>
      <c r="CHQ83" s="1788"/>
      <c r="CHR83" s="1789"/>
      <c r="CHS83" s="1789"/>
      <c r="CHT83" s="1790"/>
      <c r="CHU83" s="1784"/>
      <c r="CHV83" s="1784"/>
      <c r="CHW83" s="1784"/>
      <c r="CHX83" s="1788"/>
      <c r="CHY83" s="1788"/>
      <c r="CHZ83" s="1789"/>
      <c r="CIA83" s="1789"/>
      <c r="CIB83" s="1790"/>
      <c r="CIC83" s="1784"/>
      <c r="CID83" s="1784"/>
      <c r="CIE83" s="1784"/>
      <c r="CIF83" s="1788"/>
      <c r="CIG83" s="1788"/>
      <c r="CIH83" s="1789"/>
      <c r="CII83" s="1789"/>
      <c r="CIJ83" s="1790"/>
      <c r="CIK83" s="1784"/>
      <c r="CIL83" s="1784"/>
      <c r="CIM83" s="1784"/>
      <c r="CIN83" s="1788"/>
      <c r="CIO83" s="1788"/>
      <c r="CIP83" s="1789"/>
      <c r="CIQ83" s="1789"/>
      <c r="CIR83" s="1790"/>
      <c r="CIS83" s="1784"/>
      <c r="CIT83" s="1784"/>
      <c r="CIU83" s="1784"/>
      <c r="CIV83" s="1788"/>
      <c r="CIW83" s="1788"/>
      <c r="CIX83" s="1789"/>
      <c r="CIY83" s="1789"/>
      <c r="CIZ83" s="1790"/>
      <c r="CJA83" s="1784"/>
      <c r="CJB83" s="1784"/>
      <c r="CJC83" s="1784"/>
      <c r="CJD83" s="1788"/>
      <c r="CJE83" s="1788"/>
      <c r="CJF83" s="1789"/>
      <c r="CJG83" s="1789"/>
      <c r="CJH83" s="1790"/>
      <c r="CJI83" s="1784"/>
      <c r="CJJ83" s="1784"/>
      <c r="CJK83" s="1784"/>
      <c r="CJL83" s="1788"/>
      <c r="CJM83" s="1788"/>
      <c r="CJN83" s="1789"/>
      <c r="CJO83" s="1789"/>
      <c r="CJP83" s="1790"/>
      <c r="CJQ83" s="1784"/>
      <c r="CJR83" s="1784"/>
      <c r="CJS83" s="1784"/>
      <c r="CJT83" s="1788"/>
      <c r="CJU83" s="1788"/>
      <c r="CJV83" s="1789"/>
      <c r="CJW83" s="1789"/>
      <c r="CJX83" s="1790"/>
      <c r="CJY83" s="1784"/>
      <c r="CJZ83" s="1784"/>
      <c r="CKA83" s="1784"/>
      <c r="CKB83" s="1788"/>
      <c r="CKC83" s="1788"/>
      <c r="CKD83" s="1789"/>
      <c r="CKE83" s="1789"/>
      <c r="CKF83" s="1790"/>
      <c r="CKG83" s="1784"/>
      <c r="CKH83" s="1784"/>
      <c r="CKI83" s="1784"/>
      <c r="CKJ83" s="1788"/>
      <c r="CKK83" s="1788"/>
      <c r="CKL83" s="1789"/>
      <c r="CKM83" s="1789"/>
      <c r="CKN83" s="1790"/>
      <c r="CKO83" s="1784"/>
      <c r="CKP83" s="1784"/>
      <c r="CKQ83" s="1784"/>
      <c r="CKR83" s="1788"/>
      <c r="CKS83" s="1788"/>
      <c r="CKT83" s="1789"/>
      <c r="CKU83" s="1789"/>
      <c r="CKV83" s="1790"/>
      <c r="CKW83" s="1784"/>
      <c r="CKX83" s="1784"/>
      <c r="CKY83" s="1784"/>
      <c r="CKZ83" s="1788"/>
      <c r="CLA83" s="1788"/>
      <c r="CLB83" s="1789"/>
      <c r="CLC83" s="1789"/>
      <c r="CLD83" s="1790"/>
      <c r="CLE83" s="1784"/>
      <c r="CLF83" s="1784"/>
      <c r="CLG83" s="1784"/>
      <c r="CLH83" s="1788"/>
      <c r="CLI83" s="1788"/>
      <c r="CLJ83" s="1789"/>
      <c r="CLK83" s="1789"/>
      <c r="CLL83" s="1790"/>
      <c r="CLM83" s="1784"/>
      <c r="CLN83" s="1784"/>
      <c r="CLO83" s="1784"/>
      <c r="CLP83" s="1788"/>
      <c r="CLQ83" s="1788"/>
      <c r="CLR83" s="1789"/>
      <c r="CLS83" s="1789"/>
      <c r="CLT83" s="1790"/>
      <c r="CLU83" s="1784"/>
      <c r="CLV83" s="1784"/>
      <c r="CLW83" s="1784"/>
      <c r="CLX83" s="1788"/>
      <c r="CLY83" s="1788"/>
      <c r="CLZ83" s="1789"/>
      <c r="CMA83" s="1789"/>
      <c r="CMB83" s="1790"/>
      <c r="CMC83" s="1784"/>
      <c r="CMD83" s="1784"/>
      <c r="CME83" s="1784"/>
      <c r="CMF83" s="1788"/>
      <c r="CMG83" s="1788"/>
      <c r="CMH83" s="1789"/>
      <c r="CMI83" s="1789"/>
      <c r="CMJ83" s="1790"/>
      <c r="CMK83" s="1784"/>
      <c r="CML83" s="1784"/>
      <c r="CMM83" s="1784"/>
      <c r="CMN83" s="1788"/>
      <c r="CMO83" s="1788"/>
      <c r="CMP83" s="1789"/>
      <c r="CMQ83" s="1789"/>
      <c r="CMR83" s="1790"/>
      <c r="CMS83" s="1784"/>
      <c r="CMT83" s="1784"/>
      <c r="CMU83" s="1784"/>
      <c r="CMV83" s="1788"/>
      <c r="CMW83" s="1788"/>
      <c r="CMX83" s="1789"/>
      <c r="CMY83" s="1789"/>
      <c r="CMZ83" s="1790"/>
      <c r="CNA83" s="1784"/>
      <c r="CNB83" s="1784"/>
      <c r="CNC83" s="1784"/>
      <c r="CND83" s="1788"/>
      <c r="CNE83" s="1788"/>
      <c r="CNF83" s="1789"/>
      <c r="CNG83" s="1789"/>
      <c r="CNH83" s="1790"/>
      <c r="CNI83" s="1784"/>
      <c r="CNJ83" s="1784"/>
      <c r="CNK83" s="1784"/>
      <c r="CNL83" s="1788"/>
      <c r="CNM83" s="1788"/>
      <c r="CNN83" s="1789"/>
      <c r="CNO83" s="1789"/>
      <c r="CNP83" s="1790"/>
      <c r="CNQ83" s="1784"/>
      <c r="CNR83" s="1784"/>
      <c r="CNS83" s="1784"/>
      <c r="CNT83" s="1788"/>
      <c r="CNU83" s="1788"/>
      <c r="CNV83" s="1789"/>
      <c r="CNW83" s="1789"/>
      <c r="CNX83" s="1790"/>
      <c r="CNY83" s="1784"/>
      <c r="CNZ83" s="1784"/>
      <c r="COA83" s="1784"/>
      <c r="COB83" s="1788"/>
      <c r="COC83" s="1788"/>
      <c r="COD83" s="1789"/>
      <c r="COE83" s="1789"/>
      <c r="COF83" s="1790"/>
      <c r="COG83" s="1784"/>
      <c r="COH83" s="1784"/>
      <c r="COI83" s="1784"/>
      <c r="COJ83" s="1788"/>
      <c r="COK83" s="1788"/>
      <c r="COL83" s="1789"/>
      <c r="COM83" s="1789"/>
      <c r="CON83" s="1790"/>
      <c r="COO83" s="1784"/>
      <c r="COP83" s="1784"/>
      <c r="COQ83" s="1784"/>
      <c r="COR83" s="1788"/>
      <c r="COS83" s="1788"/>
      <c r="COT83" s="1789"/>
      <c r="COU83" s="1789"/>
      <c r="COV83" s="1790"/>
      <c r="COW83" s="1784"/>
      <c r="COX83" s="1784"/>
      <c r="COY83" s="1784"/>
      <c r="COZ83" s="1788"/>
      <c r="CPA83" s="1788"/>
      <c r="CPB83" s="1789"/>
      <c r="CPC83" s="1789"/>
      <c r="CPD83" s="1790"/>
      <c r="CPE83" s="1784"/>
      <c r="CPF83" s="1784"/>
      <c r="CPG83" s="1784"/>
      <c r="CPH83" s="1788"/>
      <c r="CPI83" s="1788"/>
      <c r="CPJ83" s="1789"/>
      <c r="CPK83" s="1789"/>
      <c r="CPL83" s="1790"/>
      <c r="CPM83" s="1784"/>
      <c r="CPN83" s="1784"/>
      <c r="CPO83" s="1784"/>
      <c r="CPP83" s="1788"/>
      <c r="CPQ83" s="1788"/>
      <c r="CPR83" s="1789"/>
      <c r="CPS83" s="1789"/>
      <c r="CPT83" s="1790"/>
      <c r="CPU83" s="1784"/>
      <c r="CPV83" s="1784"/>
      <c r="CPW83" s="1784"/>
      <c r="CPX83" s="1788"/>
      <c r="CPY83" s="1788"/>
      <c r="CPZ83" s="1789"/>
      <c r="CQA83" s="1789"/>
      <c r="CQB83" s="1790"/>
      <c r="CQC83" s="1784"/>
      <c r="CQD83" s="1784"/>
      <c r="CQE83" s="1784"/>
      <c r="CQF83" s="1788"/>
      <c r="CQG83" s="1788"/>
      <c r="CQH83" s="1789"/>
      <c r="CQI83" s="1789"/>
      <c r="CQJ83" s="1790"/>
      <c r="CQK83" s="1784"/>
      <c r="CQL83" s="1784"/>
      <c r="CQM83" s="1784"/>
      <c r="CQN83" s="1788"/>
      <c r="CQO83" s="1788"/>
      <c r="CQP83" s="1789"/>
      <c r="CQQ83" s="1789"/>
      <c r="CQR83" s="1790"/>
      <c r="CQS83" s="1784"/>
      <c r="CQT83" s="1784"/>
      <c r="CQU83" s="1784"/>
      <c r="CQV83" s="1788"/>
      <c r="CQW83" s="1788"/>
      <c r="CQX83" s="1789"/>
      <c r="CQY83" s="1789"/>
      <c r="CQZ83" s="1790"/>
      <c r="CRA83" s="1784"/>
      <c r="CRB83" s="1784"/>
      <c r="CRC83" s="1784"/>
      <c r="CRD83" s="1788"/>
      <c r="CRE83" s="1788"/>
      <c r="CRF83" s="1789"/>
      <c r="CRG83" s="1789"/>
      <c r="CRH83" s="1790"/>
      <c r="CRI83" s="1784"/>
      <c r="CRJ83" s="1784"/>
      <c r="CRK83" s="1784"/>
      <c r="CRL83" s="1788"/>
      <c r="CRM83" s="1788"/>
      <c r="CRN83" s="1789"/>
      <c r="CRO83" s="1789"/>
      <c r="CRP83" s="1790"/>
      <c r="CRQ83" s="1784"/>
      <c r="CRR83" s="1784"/>
      <c r="CRS83" s="1784"/>
      <c r="CRT83" s="1788"/>
      <c r="CRU83" s="1788"/>
      <c r="CRV83" s="1789"/>
      <c r="CRW83" s="1789"/>
      <c r="CRX83" s="1790"/>
      <c r="CRY83" s="1784"/>
      <c r="CRZ83" s="1784"/>
      <c r="CSA83" s="1784"/>
      <c r="CSB83" s="1788"/>
      <c r="CSC83" s="1788"/>
      <c r="CSD83" s="1789"/>
      <c r="CSE83" s="1789"/>
      <c r="CSF83" s="1790"/>
      <c r="CSG83" s="1784"/>
      <c r="CSH83" s="1784"/>
      <c r="CSI83" s="1784"/>
      <c r="CSJ83" s="1788"/>
      <c r="CSK83" s="1788"/>
      <c r="CSL83" s="1789"/>
      <c r="CSM83" s="1789"/>
      <c r="CSN83" s="1790"/>
      <c r="CSO83" s="1784"/>
      <c r="CSP83" s="1784"/>
      <c r="CSQ83" s="1784"/>
      <c r="CSR83" s="1788"/>
      <c r="CSS83" s="1788"/>
      <c r="CST83" s="1789"/>
      <c r="CSU83" s="1789"/>
      <c r="CSV83" s="1790"/>
      <c r="CSW83" s="1784"/>
      <c r="CSX83" s="1784"/>
      <c r="CSY83" s="1784"/>
      <c r="CSZ83" s="1788"/>
      <c r="CTA83" s="1788"/>
      <c r="CTB83" s="1789"/>
      <c r="CTC83" s="1789"/>
      <c r="CTD83" s="1790"/>
      <c r="CTE83" s="1784"/>
      <c r="CTF83" s="1784"/>
      <c r="CTG83" s="1784"/>
      <c r="CTH83" s="1788"/>
      <c r="CTI83" s="1788"/>
      <c r="CTJ83" s="1789"/>
      <c r="CTK83" s="1789"/>
      <c r="CTL83" s="1790"/>
      <c r="CTM83" s="1784"/>
      <c r="CTN83" s="1784"/>
      <c r="CTO83" s="1784"/>
      <c r="CTP83" s="1788"/>
      <c r="CTQ83" s="1788"/>
      <c r="CTR83" s="1789"/>
      <c r="CTS83" s="1789"/>
      <c r="CTT83" s="1790"/>
      <c r="CTU83" s="1784"/>
      <c r="CTV83" s="1784"/>
      <c r="CTW83" s="1784"/>
      <c r="CTX83" s="1788"/>
      <c r="CTY83" s="1788"/>
      <c r="CTZ83" s="1789"/>
      <c r="CUA83" s="1789"/>
      <c r="CUB83" s="1790"/>
      <c r="CUC83" s="1784"/>
      <c r="CUD83" s="1784"/>
      <c r="CUE83" s="1784"/>
      <c r="CUF83" s="1788"/>
      <c r="CUG83" s="1788"/>
      <c r="CUH83" s="1789"/>
      <c r="CUI83" s="1789"/>
      <c r="CUJ83" s="1790"/>
      <c r="CUK83" s="1784"/>
      <c r="CUL83" s="1784"/>
      <c r="CUM83" s="1784"/>
      <c r="CUN83" s="1788"/>
      <c r="CUO83" s="1788"/>
      <c r="CUP83" s="1789"/>
      <c r="CUQ83" s="1789"/>
      <c r="CUR83" s="1790"/>
      <c r="CUS83" s="1784"/>
      <c r="CUT83" s="1784"/>
      <c r="CUU83" s="1784"/>
      <c r="CUV83" s="1788"/>
      <c r="CUW83" s="1788"/>
      <c r="CUX83" s="1789"/>
      <c r="CUY83" s="1789"/>
      <c r="CUZ83" s="1790"/>
      <c r="CVA83" s="1784"/>
      <c r="CVB83" s="1784"/>
      <c r="CVC83" s="1784"/>
      <c r="CVD83" s="1788"/>
      <c r="CVE83" s="1788"/>
      <c r="CVF83" s="1789"/>
      <c r="CVG83" s="1789"/>
      <c r="CVH83" s="1790"/>
      <c r="CVI83" s="1784"/>
      <c r="CVJ83" s="1784"/>
      <c r="CVK83" s="1784"/>
      <c r="CVL83" s="1788"/>
      <c r="CVM83" s="1788"/>
      <c r="CVN83" s="1789"/>
      <c r="CVO83" s="1789"/>
      <c r="CVP83" s="1790"/>
      <c r="CVQ83" s="1784"/>
      <c r="CVR83" s="1784"/>
      <c r="CVS83" s="1784"/>
      <c r="CVT83" s="1788"/>
      <c r="CVU83" s="1788"/>
      <c r="CVV83" s="1789"/>
      <c r="CVW83" s="1789"/>
      <c r="CVX83" s="1790"/>
      <c r="CVY83" s="1784"/>
      <c r="CVZ83" s="1784"/>
      <c r="CWA83" s="1784"/>
      <c r="CWB83" s="1788"/>
      <c r="CWC83" s="1788"/>
      <c r="CWD83" s="1789"/>
      <c r="CWE83" s="1789"/>
      <c r="CWF83" s="1790"/>
      <c r="CWG83" s="1784"/>
      <c r="CWH83" s="1784"/>
      <c r="CWI83" s="1784"/>
      <c r="CWJ83" s="1788"/>
      <c r="CWK83" s="1788"/>
      <c r="CWL83" s="1789"/>
      <c r="CWM83" s="1789"/>
      <c r="CWN83" s="1790"/>
      <c r="CWO83" s="1784"/>
      <c r="CWP83" s="1784"/>
      <c r="CWQ83" s="1784"/>
      <c r="CWR83" s="1788"/>
      <c r="CWS83" s="1788"/>
      <c r="CWT83" s="1789"/>
      <c r="CWU83" s="1789"/>
      <c r="CWV83" s="1790"/>
      <c r="CWW83" s="1784"/>
      <c r="CWX83" s="1784"/>
      <c r="CWY83" s="1784"/>
      <c r="CWZ83" s="1788"/>
      <c r="CXA83" s="1788"/>
      <c r="CXB83" s="1789"/>
      <c r="CXC83" s="1789"/>
      <c r="CXD83" s="1790"/>
      <c r="CXE83" s="1784"/>
      <c r="CXF83" s="1784"/>
      <c r="CXG83" s="1784"/>
      <c r="CXH83" s="1788"/>
      <c r="CXI83" s="1788"/>
      <c r="CXJ83" s="1789"/>
      <c r="CXK83" s="1789"/>
      <c r="CXL83" s="1790"/>
      <c r="CXM83" s="1784"/>
      <c r="CXN83" s="1784"/>
      <c r="CXO83" s="1784"/>
      <c r="CXP83" s="1788"/>
      <c r="CXQ83" s="1788"/>
      <c r="CXR83" s="1789"/>
      <c r="CXS83" s="1789"/>
      <c r="CXT83" s="1790"/>
      <c r="CXU83" s="1784"/>
      <c r="CXV83" s="1784"/>
      <c r="CXW83" s="1784"/>
      <c r="CXX83" s="1788"/>
      <c r="CXY83" s="1788"/>
      <c r="CXZ83" s="1789"/>
      <c r="CYA83" s="1789"/>
      <c r="CYB83" s="1790"/>
      <c r="CYC83" s="1784"/>
      <c r="CYD83" s="1784"/>
      <c r="CYE83" s="1784"/>
      <c r="CYF83" s="1788"/>
      <c r="CYG83" s="1788"/>
      <c r="CYH83" s="1789"/>
      <c r="CYI83" s="1789"/>
      <c r="CYJ83" s="1790"/>
      <c r="CYK83" s="1784"/>
      <c r="CYL83" s="1784"/>
      <c r="CYM83" s="1784"/>
      <c r="CYN83" s="1788"/>
      <c r="CYO83" s="1788"/>
      <c r="CYP83" s="1789"/>
      <c r="CYQ83" s="1789"/>
      <c r="CYR83" s="1790"/>
      <c r="CYS83" s="1784"/>
      <c r="CYT83" s="1784"/>
      <c r="CYU83" s="1784"/>
      <c r="CYV83" s="1788"/>
      <c r="CYW83" s="1788"/>
      <c r="CYX83" s="1789"/>
      <c r="CYY83" s="1789"/>
      <c r="CYZ83" s="1790"/>
      <c r="CZA83" s="1784"/>
      <c r="CZB83" s="1784"/>
      <c r="CZC83" s="1784"/>
      <c r="CZD83" s="1788"/>
      <c r="CZE83" s="1788"/>
      <c r="CZF83" s="1789"/>
      <c r="CZG83" s="1789"/>
      <c r="CZH83" s="1790"/>
      <c r="CZI83" s="1784"/>
      <c r="CZJ83" s="1784"/>
      <c r="CZK83" s="1784"/>
      <c r="CZL83" s="1788"/>
      <c r="CZM83" s="1788"/>
      <c r="CZN83" s="1789"/>
      <c r="CZO83" s="1789"/>
      <c r="CZP83" s="1790"/>
      <c r="CZQ83" s="1784"/>
      <c r="CZR83" s="1784"/>
      <c r="CZS83" s="1784"/>
      <c r="CZT83" s="1788"/>
      <c r="CZU83" s="1788"/>
      <c r="CZV83" s="1789"/>
      <c r="CZW83" s="1789"/>
      <c r="CZX83" s="1790"/>
      <c r="CZY83" s="1784"/>
      <c r="CZZ83" s="1784"/>
      <c r="DAA83" s="1784"/>
      <c r="DAB83" s="1788"/>
      <c r="DAC83" s="1788"/>
      <c r="DAD83" s="1789"/>
      <c r="DAE83" s="1789"/>
      <c r="DAF83" s="1790"/>
      <c r="DAG83" s="1784"/>
      <c r="DAH83" s="1784"/>
      <c r="DAI83" s="1784"/>
      <c r="DAJ83" s="1788"/>
      <c r="DAK83" s="1788"/>
      <c r="DAL83" s="1789"/>
      <c r="DAM83" s="1789"/>
      <c r="DAN83" s="1790"/>
      <c r="DAO83" s="1784"/>
      <c r="DAP83" s="1784"/>
      <c r="DAQ83" s="1784"/>
      <c r="DAR83" s="1788"/>
      <c r="DAS83" s="1788"/>
      <c r="DAT83" s="1789"/>
      <c r="DAU83" s="1789"/>
      <c r="DAV83" s="1790"/>
      <c r="DAW83" s="1784"/>
      <c r="DAX83" s="1784"/>
      <c r="DAY83" s="1784"/>
      <c r="DAZ83" s="1788"/>
      <c r="DBA83" s="1788"/>
      <c r="DBB83" s="1789"/>
      <c r="DBC83" s="1789"/>
      <c r="DBD83" s="1790"/>
      <c r="DBE83" s="1784"/>
      <c r="DBF83" s="1784"/>
      <c r="DBG83" s="1784"/>
      <c r="DBH83" s="1788"/>
      <c r="DBI83" s="1788"/>
      <c r="DBJ83" s="1789"/>
      <c r="DBK83" s="1789"/>
      <c r="DBL83" s="1790"/>
      <c r="DBM83" s="1784"/>
      <c r="DBN83" s="1784"/>
      <c r="DBO83" s="1784"/>
      <c r="DBP83" s="1788"/>
      <c r="DBQ83" s="1788"/>
      <c r="DBR83" s="1789"/>
      <c r="DBS83" s="1789"/>
      <c r="DBT83" s="1790"/>
      <c r="DBU83" s="1784"/>
      <c r="DBV83" s="1784"/>
      <c r="DBW83" s="1784"/>
      <c r="DBX83" s="1788"/>
      <c r="DBY83" s="1788"/>
      <c r="DBZ83" s="1789"/>
      <c r="DCA83" s="1789"/>
      <c r="DCB83" s="1790"/>
      <c r="DCC83" s="1784"/>
      <c r="DCD83" s="1784"/>
      <c r="DCE83" s="1784"/>
      <c r="DCF83" s="1788"/>
      <c r="DCG83" s="1788"/>
      <c r="DCH83" s="1789"/>
      <c r="DCI83" s="1789"/>
      <c r="DCJ83" s="1790"/>
      <c r="DCK83" s="1784"/>
      <c r="DCL83" s="1784"/>
      <c r="DCM83" s="1784"/>
      <c r="DCN83" s="1788"/>
      <c r="DCO83" s="1788"/>
      <c r="DCP83" s="1789"/>
      <c r="DCQ83" s="1789"/>
      <c r="DCR83" s="1790"/>
      <c r="DCS83" s="1784"/>
      <c r="DCT83" s="1784"/>
      <c r="DCU83" s="1784"/>
      <c r="DCV83" s="1788"/>
      <c r="DCW83" s="1788"/>
      <c r="DCX83" s="1789"/>
      <c r="DCY83" s="1789"/>
      <c r="DCZ83" s="1790"/>
      <c r="DDA83" s="1784"/>
      <c r="DDB83" s="1784"/>
      <c r="DDC83" s="1784"/>
      <c r="DDD83" s="1788"/>
      <c r="DDE83" s="1788"/>
      <c r="DDF83" s="1789"/>
      <c r="DDG83" s="1789"/>
      <c r="DDH83" s="1790"/>
      <c r="DDI83" s="1784"/>
      <c r="DDJ83" s="1784"/>
      <c r="DDK83" s="1784"/>
      <c r="DDL83" s="1788"/>
      <c r="DDM83" s="1788"/>
      <c r="DDN83" s="1789"/>
      <c r="DDO83" s="1789"/>
      <c r="DDP83" s="1790"/>
      <c r="DDQ83" s="1784"/>
      <c r="DDR83" s="1784"/>
      <c r="DDS83" s="1784"/>
      <c r="DDT83" s="1788"/>
      <c r="DDU83" s="1788"/>
      <c r="DDV83" s="1789"/>
      <c r="DDW83" s="1789"/>
      <c r="DDX83" s="1790"/>
      <c r="DDY83" s="1784"/>
      <c r="DDZ83" s="1784"/>
      <c r="DEA83" s="1784"/>
      <c r="DEB83" s="1788"/>
      <c r="DEC83" s="1788"/>
      <c r="DED83" s="1789"/>
      <c r="DEE83" s="1789"/>
      <c r="DEF83" s="1790"/>
      <c r="DEG83" s="1784"/>
      <c r="DEH83" s="1784"/>
      <c r="DEI83" s="1784"/>
      <c r="DEJ83" s="1788"/>
      <c r="DEK83" s="1788"/>
      <c r="DEL83" s="1789"/>
      <c r="DEM83" s="1789"/>
      <c r="DEN83" s="1790"/>
      <c r="DEO83" s="1784"/>
      <c r="DEP83" s="1784"/>
      <c r="DEQ83" s="1784"/>
      <c r="DER83" s="1788"/>
      <c r="DES83" s="1788"/>
      <c r="DET83" s="1789"/>
      <c r="DEU83" s="1789"/>
      <c r="DEV83" s="1790"/>
      <c r="DEW83" s="1784"/>
      <c r="DEX83" s="1784"/>
      <c r="DEY83" s="1784"/>
      <c r="DEZ83" s="1788"/>
      <c r="DFA83" s="1788"/>
      <c r="DFB83" s="1789"/>
      <c r="DFC83" s="1789"/>
      <c r="DFD83" s="1790"/>
      <c r="DFE83" s="1784"/>
      <c r="DFF83" s="1784"/>
      <c r="DFG83" s="1784"/>
      <c r="DFH83" s="1788"/>
      <c r="DFI83" s="1788"/>
      <c r="DFJ83" s="1789"/>
      <c r="DFK83" s="1789"/>
      <c r="DFL83" s="1790"/>
      <c r="DFM83" s="1784"/>
      <c r="DFN83" s="1784"/>
      <c r="DFO83" s="1784"/>
      <c r="DFP83" s="1788"/>
      <c r="DFQ83" s="1788"/>
      <c r="DFR83" s="1789"/>
      <c r="DFS83" s="1789"/>
      <c r="DFT83" s="1790"/>
      <c r="DFU83" s="1784"/>
      <c r="DFV83" s="1784"/>
      <c r="DFW83" s="1784"/>
      <c r="DFX83" s="1788"/>
      <c r="DFY83" s="1788"/>
      <c r="DFZ83" s="1789"/>
      <c r="DGA83" s="1789"/>
      <c r="DGB83" s="1790"/>
      <c r="DGC83" s="1784"/>
      <c r="DGD83" s="1784"/>
      <c r="DGE83" s="1784"/>
      <c r="DGF83" s="1788"/>
      <c r="DGG83" s="1788"/>
      <c r="DGH83" s="1789"/>
      <c r="DGI83" s="1789"/>
      <c r="DGJ83" s="1790"/>
      <c r="DGK83" s="1784"/>
      <c r="DGL83" s="1784"/>
      <c r="DGM83" s="1784"/>
      <c r="DGN83" s="1788"/>
      <c r="DGO83" s="1788"/>
      <c r="DGP83" s="1789"/>
      <c r="DGQ83" s="1789"/>
      <c r="DGR83" s="1790"/>
      <c r="DGS83" s="1784"/>
      <c r="DGT83" s="1784"/>
      <c r="DGU83" s="1784"/>
      <c r="DGV83" s="1788"/>
      <c r="DGW83" s="1788"/>
      <c r="DGX83" s="1789"/>
      <c r="DGY83" s="1789"/>
      <c r="DGZ83" s="1790"/>
      <c r="DHA83" s="1784"/>
      <c r="DHB83" s="1784"/>
      <c r="DHC83" s="1784"/>
      <c r="DHD83" s="1788"/>
      <c r="DHE83" s="1788"/>
      <c r="DHF83" s="1789"/>
      <c r="DHG83" s="1789"/>
      <c r="DHH83" s="1790"/>
      <c r="DHI83" s="1784"/>
      <c r="DHJ83" s="1784"/>
      <c r="DHK83" s="1784"/>
      <c r="DHL83" s="1788"/>
      <c r="DHM83" s="1788"/>
      <c r="DHN83" s="1789"/>
      <c r="DHO83" s="1789"/>
      <c r="DHP83" s="1790"/>
      <c r="DHQ83" s="1784"/>
      <c r="DHR83" s="1784"/>
      <c r="DHS83" s="1784"/>
      <c r="DHT83" s="1788"/>
      <c r="DHU83" s="1788"/>
      <c r="DHV83" s="1789"/>
      <c r="DHW83" s="1789"/>
      <c r="DHX83" s="1790"/>
      <c r="DHY83" s="1784"/>
      <c r="DHZ83" s="1784"/>
      <c r="DIA83" s="1784"/>
      <c r="DIB83" s="1788"/>
      <c r="DIC83" s="1788"/>
      <c r="DID83" s="1789"/>
      <c r="DIE83" s="1789"/>
      <c r="DIF83" s="1790"/>
      <c r="DIG83" s="1784"/>
      <c r="DIH83" s="1784"/>
      <c r="DII83" s="1784"/>
      <c r="DIJ83" s="1788"/>
      <c r="DIK83" s="1788"/>
      <c r="DIL83" s="1789"/>
      <c r="DIM83" s="1789"/>
      <c r="DIN83" s="1790"/>
      <c r="DIO83" s="1784"/>
      <c r="DIP83" s="1784"/>
      <c r="DIQ83" s="1784"/>
      <c r="DIR83" s="1788"/>
      <c r="DIS83" s="1788"/>
      <c r="DIT83" s="1789"/>
      <c r="DIU83" s="1789"/>
      <c r="DIV83" s="1790"/>
      <c r="DIW83" s="1784"/>
      <c r="DIX83" s="1784"/>
      <c r="DIY83" s="1784"/>
      <c r="DIZ83" s="1788"/>
      <c r="DJA83" s="1788"/>
      <c r="DJB83" s="1789"/>
      <c r="DJC83" s="1789"/>
      <c r="DJD83" s="1790"/>
      <c r="DJE83" s="1784"/>
      <c r="DJF83" s="1784"/>
      <c r="DJG83" s="1784"/>
      <c r="DJH83" s="1788"/>
      <c r="DJI83" s="1788"/>
      <c r="DJJ83" s="1789"/>
      <c r="DJK83" s="1789"/>
      <c r="DJL83" s="1790"/>
      <c r="DJM83" s="1784"/>
      <c r="DJN83" s="1784"/>
      <c r="DJO83" s="1784"/>
      <c r="DJP83" s="1788"/>
      <c r="DJQ83" s="1788"/>
      <c r="DJR83" s="1789"/>
      <c r="DJS83" s="1789"/>
      <c r="DJT83" s="1790"/>
      <c r="DJU83" s="1784"/>
      <c r="DJV83" s="1784"/>
      <c r="DJW83" s="1784"/>
      <c r="DJX83" s="1788"/>
      <c r="DJY83" s="1788"/>
      <c r="DJZ83" s="1789"/>
      <c r="DKA83" s="1789"/>
      <c r="DKB83" s="1790"/>
      <c r="DKC83" s="1784"/>
      <c r="DKD83" s="1784"/>
      <c r="DKE83" s="1784"/>
      <c r="DKF83" s="1788"/>
      <c r="DKG83" s="1788"/>
      <c r="DKH83" s="1789"/>
      <c r="DKI83" s="1789"/>
      <c r="DKJ83" s="1790"/>
      <c r="DKK83" s="1784"/>
      <c r="DKL83" s="1784"/>
      <c r="DKM83" s="1784"/>
      <c r="DKN83" s="1788"/>
      <c r="DKO83" s="1788"/>
      <c r="DKP83" s="1789"/>
      <c r="DKQ83" s="1789"/>
      <c r="DKR83" s="1790"/>
      <c r="DKS83" s="1784"/>
      <c r="DKT83" s="1784"/>
      <c r="DKU83" s="1784"/>
      <c r="DKV83" s="1788"/>
      <c r="DKW83" s="1788"/>
      <c r="DKX83" s="1789"/>
      <c r="DKY83" s="1789"/>
      <c r="DKZ83" s="1790"/>
      <c r="DLA83" s="1784"/>
      <c r="DLB83" s="1784"/>
      <c r="DLC83" s="1784"/>
      <c r="DLD83" s="1788"/>
      <c r="DLE83" s="1788"/>
      <c r="DLF83" s="1789"/>
      <c r="DLG83" s="1789"/>
      <c r="DLH83" s="1790"/>
      <c r="DLI83" s="1784"/>
      <c r="DLJ83" s="1784"/>
      <c r="DLK83" s="1784"/>
      <c r="DLL83" s="1788"/>
      <c r="DLM83" s="1788"/>
      <c r="DLN83" s="1789"/>
      <c r="DLO83" s="1789"/>
      <c r="DLP83" s="1790"/>
      <c r="DLQ83" s="1784"/>
      <c r="DLR83" s="1784"/>
      <c r="DLS83" s="1784"/>
      <c r="DLT83" s="1788"/>
      <c r="DLU83" s="1788"/>
      <c r="DLV83" s="1789"/>
      <c r="DLW83" s="1789"/>
      <c r="DLX83" s="1790"/>
      <c r="DLY83" s="1784"/>
      <c r="DLZ83" s="1784"/>
      <c r="DMA83" s="1784"/>
      <c r="DMB83" s="1788"/>
      <c r="DMC83" s="1788"/>
      <c r="DMD83" s="1789"/>
      <c r="DME83" s="1789"/>
      <c r="DMF83" s="1790"/>
      <c r="DMG83" s="1784"/>
      <c r="DMH83" s="1784"/>
      <c r="DMI83" s="1784"/>
      <c r="DMJ83" s="1788"/>
      <c r="DMK83" s="1788"/>
      <c r="DML83" s="1789"/>
      <c r="DMM83" s="1789"/>
      <c r="DMN83" s="1790"/>
      <c r="DMO83" s="1784"/>
      <c r="DMP83" s="1784"/>
      <c r="DMQ83" s="1784"/>
      <c r="DMR83" s="1788"/>
      <c r="DMS83" s="1788"/>
      <c r="DMT83" s="1789"/>
      <c r="DMU83" s="1789"/>
      <c r="DMV83" s="1790"/>
      <c r="DMW83" s="1784"/>
      <c r="DMX83" s="1784"/>
      <c r="DMY83" s="1784"/>
      <c r="DMZ83" s="1788"/>
      <c r="DNA83" s="1788"/>
      <c r="DNB83" s="1789"/>
      <c r="DNC83" s="1789"/>
      <c r="DND83" s="1790"/>
      <c r="DNE83" s="1784"/>
      <c r="DNF83" s="1784"/>
      <c r="DNG83" s="1784"/>
      <c r="DNH83" s="1788"/>
      <c r="DNI83" s="1788"/>
      <c r="DNJ83" s="1789"/>
      <c r="DNK83" s="1789"/>
      <c r="DNL83" s="1790"/>
      <c r="DNM83" s="1784"/>
      <c r="DNN83" s="1784"/>
      <c r="DNO83" s="1784"/>
      <c r="DNP83" s="1788"/>
      <c r="DNQ83" s="1788"/>
      <c r="DNR83" s="1789"/>
      <c r="DNS83" s="1789"/>
      <c r="DNT83" s="1790"/>
      <c r="DNU83" s="1784"/>
      <c r="DNV83" s="1784"/>
      <c r="DNW83" s="1784"/>
      <c r="DNX83" s="1788"/>
      <c r="DNY83" s="1788"/>
      <c r="DNZ83" s="1789"/>
      <c r="DOA83" s="1789"/>
      <c r="DOB83" s="1790"/>
      <c r="DOC83" s="1784"/>
      <c r="DOD83" s="1784"/>
      <c r="DOE83" s="1784"/>
      <c r="DOF83" s="1788"/>
      <c r="DOG83" s="1788"/>
      <c r="DOH83" s="1789"/>
      <c r="DOI83" s="1789"/>
      <c r="DOJ83" s="1790"/>
      <c r="DOK83" s="1784"/>
      <c r="DOL83" s="1784"/>
      <c r="DOM83" s="1784"/>
      <c r="DON83" s="1788"/>
      <c r="DOO83" s="1788"/>
      <c r="DOP83" s="1789"/>
      <c r="DOQ83" s="1789"/>
      <c r="DOR83" s="1790"/>
      <c r="DOS83" s="1784"/>
      <c r="DOT83" s="1784"/>
      <c r="DOU83" s="1784"/>
      <c r="DOV83" s="1788"/>
      <c r="DOW83" s="1788"/>
      <c r="DOX83" s="1789"/>
      <c r="DOY83" s="1789"/>
      <c r="DOZ83" s="1790"/>
      <c r="DPA83" s="1784"/>
      <c r="DPB83" s="1784"/>
      <c r="DPC83" s="1784"/>
      <c r="DPD83" s="1788"/>
      <c r="DPE83" s="1788"/>
      <c r="DPF83" s="1789"/>
      <c r="DPG83" s="1789"/>
      <c r="DPH83" s="1790"/>
      <c r="DPI83" s="1784"/>
      <c r="DPJ83" s="1784"/>
      <c r="DPK83" s="1784"/>
      <c r="DPL83" s="1788"/>
      <c r="DPM83" s="1788"/>
      <c r="DPN83" s="1789"/>
      <c r="DPO83" s="1789"/>
      <c r="DPP83" s="1790"/>
      <c r="DPQ83" s="1784"/>
      <c r="DPR83" s="1784"/>
      <c r="DPS83" s="1784"/>
      <c r="DPT83" s="1788"/>
      <c r="DPU83" s="1788"/>
      <c r="DPV83" s="1789"/>
      <c r="DPW83" s="1789"/>
      <c r="DPX83" s="1790"/>
      <c r="DPY83" s="1784"/>
      <c r="DPZ83" s="1784"/>
      <c r="DQA83" s="1784"/>
      <c r="DQB83" s="1788"/>
      <c r="DQC83" s="1788"/>
      <c r="DQD83" s="1789"/>
      <c r="DQE83" s="1789"/>
      <c r="DQF83" s="1790"/>
      <c r="DQG83" s="1784"/>
      <c r="DQH83" s="1784"/>
      <c r="DQI83" s="1784"/>
      <c r="DQJ83" s="1788"/>
      <c r="DQK83" s="1788"/>
      <c r="DQL83" s="1789"/>
      <c r="DQM83" s="1789"/>
      <c r="DQN83" s="1790"/>
      <c r="DQO83" s="1784"/>
      <c r="DQP83" s="1784"/>
      <c r="DQQ83" s="1784"/>
      <c r="DQR83" s="1788"/>
      <c r="DQS83" s="1788"/>
      <c r="DQT83" s="1789"/>
      <c r="DQU83" s="1789"/>
      <c r="DQV83" s="1790"/>
      <c r="DQW83" s="1784"/>
      <c r="DQX83" s="1784"/>
      <c r="DQY83" s="1784"/>
      <c r="DQZ83" s="1788"/>
      <c r="DRA83" s="1788"/>
      <c r="DRB83" s="1789"/>
      <c r="DRC83" s="1789"/>
      <c r="DRD83" s="1790"/>
      <c r="DRE83" s="1784"/>
      <c r="DRF83" s="1784"/>
      <c r="DRG83" s="1784"/>
      <c r="DRH83" s="1788"/>
      <c r="DRI83" s="1788"/>
      <c r="DRJ83" s="1789"/>
      <c r="DRK83" s="1789"/>
      <c r="DRL83" s="1790"/>
      <c r="DRM83" s="1784"/>
      <c r="DRN83" s="1784"/>
      <c r="DRO83" s="1784"/>
      <c r="DRP83" s="1788"/>
      <c r="DRQ83" s="1788"/>
      <c r="DRR83" s="1789"/>
      <c r="DRS83" s="1789"/>
      <c r="DRT83" s="1790"/>
      <c r="DRU83" s="1784"/>
      <c r="DRV83" s="1784"/>
      <c r="DRW83" s="1784"/>
      <c r="DRX83" s="1788"/>
      <c r="DRY83" s="1788"/>
      <c r="DRZ83" s="1789"/>
      <c r="DSA83" s="1789"/>
      <c r="DSB83" s="1790"/>
      <c r="DSC83" s="1784"/>
      <c r="DSD83" s="1784"/>
      <c r="DSE83" s="1784"/>
      <c r="DSF83" s="1788"/>
      <c r="DSG83" s="1788"/>
      <c r="DSH83" s="1789"/>
      <c r="DSI83" s="1789"/>
      <c r="DSJ83" s="1790"/>
      <c r="DSK83" s="1784"/>
      <c r="DSL83" s="1784"/>
      <c r="DSM83" s="1784"/>
      <c r="DSN83" s="1788"/>
      <c r="DSO83" s="1788"/>
      <c r="DSP83" s="1789"/>
      <c r="DSQ83" s="1789"/>
      <c r="DSR83" s="1790"/>
      <c r="DSS83" s="1784"/>
      <c r="DST83" s="1784"/>
      <c r="DSU83" s="1784"/>
      <c r="DSV83" s="1788"/>
      <c r="DSW83" s="1788"/>
      <c r="DSX83" s="1789"/>
      <c r="DSY83" s="1789"/>
      <c r="DSZ83" s="1790"/>
      <c r="DTA83" s="1784"/>
      <c r="DTB83" s="1784"/>
      <c r="DTC83" s="1784"/>
      <c r="DTD83" s="1788"/>
      <c r="DTE83" s="1788"/>
      <c r="DTF83" s="1789"/>
      <c r="DTG83" s="1789"/>
      <c r="DTH83" s="1790"/>
      <c r="DTI83" s="1784"/>
      <c r="DTJ83" s="1784"/>
      <c r="DTK83" s="1784"/>
      <c r="DTL83" s="1788"/>
      <c r="DTM83" s="1788"/>
      <c r="DTN83" s="1789"/>
      <c r="DTO83" s="1789"/>
      <c r="DTP83" s="1790"/>
      <c r="DTQ83" s="1784"/>
      <c r="DTR83" s="1784"/>
      <c r="DTS83" s="1784"/>
      <c r="DTT83" s="1788"/>
      <c r="DTU83" s="1788"/>
      <c r="DTV83" s="1789"/>
      <c r="DTW83" s="1789"/>
      <c r="DTX83" s="1790"/>
      <c r="DTY83" s="1784"/>
      <c r="DTZ83" s="1784"/>
      <c r="DUA83" s="1784"/>
      <c r="DUB83" s="1788"/>
      <c r="DUC83" s="1788"/>
      <c r="DUD83" s="1789"/>
      <c r="DUE83" s="1789"/>
      <c r="DUF83" s="1790"/>
      <c r="DUG83" s="1784"/>
      <c r="DUH83" s="1784"/>
      <c r="DUI83" s="1784"/>
      <c r="DUJ83" s="1788"/>
      <c r="DUK83" s="1788"/>
      <c r="DUL83" s="1789"/>
      <c r="DUM83" s="1789"/>
      <c r="DUN83" s="1790"/>
      <c r="DUO83" s="1784"/>
      <c r="DUP83" s="1784"/>
      <c r="DUQ83" s="1784"/>
      <c r="DUR83" s="1788"/>
      <c r="DUS83" s="1788"/>
      <c r="DUT83" s="1789"/>
      <c r="DUU83" s="1789"/>
      <c r="DUV83" s="1790"/>
      <c r="DUW83" s="1784"/>
      <c r="DUX83" s="1784"/>
      <c r="DUY83" s="1784"/>
      <c r="DUZ83" s="1788"/>
      <c r="DVA83" s="1788"/>
      <c r="DVB83" s="1789"/>
      <c r="DVC83" s="1789"/>
      <c r="DVD83" s="1790"/>
      <c r="DVE83" s="1784"/>
      <c r="DVF83" s="1784"/>
      <c r="DVG83" s="1784"/>
      <c r="DVH83" s="1788"/>
      <c r="DVI83" s="1788"/>
      <c r="DVJ83" s="1789"/>
      <c r="DVK83" s="1789"/>
      <c r="DVL83" s="1790"/>
      <c r="DVM83" s="1784"/>
      <c r="DVN83" s="1784"/>
      <c r="DVO83" s="1784"/>
      <c r="DVP83" s="1788"/>
      <c r="DVQ83" s="1788"/>
      <c r="DVR83" s="1789"/>
      <c r="DVS83" s="1789"/>
      <c r="DVT83" s="1790"/>
      <c r="DVU83" s="1784"/>
      <c r="DVV83" s="1784"/>
      <c r="DVW83" s="1784"/>
      <c r="DVX83" s="1788"/>
      <c r="DVY83" s="1788"/>
      <c r="DVZ83" s="1789"/>
      <c r="DWA83" s="1789"/>
      <c r="DWB83" s="1790"/>
      <c r="DWC83" s="1784"/>
      <c r="DWD83" s="1784"/>
      <c r="DWE83" s="1784"/>
      <c r="DWF83" s="1788"/>
      <c r="DWG83" s="1788"/>
      <c r="DWH83" s="1789"/>
      <c r="DWI83" s="1789"/>
      <c r="DWJ83" s="1790"/>
      <c r="DWK83" s="1784"/>
      <c r="DWL83" s="1784"/>
      <c r="DWM83" s="1784"/>
      <c r="DWN83" s="1788"/>
      <c r="DWO83" s="1788"/>
      <c r="DWP83" s="1789"/>
      <c r="DWQ83" s="1789"/>
      <c r="DWR83" s="1790"/>
      <c r="DWS83" s="1784"/>
      <c r="DWT83" s="1784"/>
      <c r="DWU83" s="1784"/>
      <c r="DWV83" s="1788"/>
      <c r="DWW83" s="1788"/>
      <c r="DWX83" s="1789"/>
      <c r="DWY83" s="1789"/>
      <c r="DWZ83" s="1790"/>
      <c r="DXA83" s="1784"/>
      <c r="DXB83" s="1784"/>
      <c r="DXC83" s="1784"/>
      <c r="DXD83" s="1788"/>
      <c r="DXE83" s="1788"/>
      <c r="DXF83" s="1789"/>
      <c r="DXG83" s="1789"/>
      <c r="DXH83" s="1790"/>
      <c r="DXI83" s="1784"/>
      <c r="DXJ83" s="1784"/>
      <c r="DXK83" s="1784"/>
      <c r="DXL83" s="1788"/>
      <c r="DXM83" s="1788"/>
      <c r="DXN83" s="1789"/>
      <c r="DXO83" s="1789"/>
      <c r="DXP83" s="1790"/>
      <c r="DXQ83" s="1784"/>
      <c r="DXR83" s="1784"/>
      <c r="DXS83" s="1784"/>
      <c r="DXT83" s="1788"/>
      <c r="DXU83" s="1788"/>
      <c r="DXV83" s="1789"/>
      <c r="DXW83" s="1789"/>
      <c r="DXX83" s="1790"/>
      <c r="DXY83" s="1784"/>
      <c r="DXZ83" s="1784"/>
      <c r="DYA83" s="1784"/>
      <c r="DYB83" s="1788"/>
      <c r="DYC83" s="1788"/>
      <c r="DYD83" s="1789"/>
      <c r="DYE83" s="1789"/>
      <c r="DYF83" s="1790"/>
      <c r="DYG83" s="1784"/>
      <c r="DYH83" s="1784"/>
      <c r="DYI83" s="1784"/>
      <c r="DYJ83" s="1788"/>
      <c r="DYK83" s="1788"/>
      <c r="DYL83" s="1789"/>
      <c r="DYM83" s="1789"/>
      <c r="DYN83" s="1790"/>
      <c r="DYO83" s="1784"/>
      <c r="DYP83" s="1784"/>
      <c r="DYQ83" s="1784"/>
      <c r="DYR83" s="1788"/>
      <c r="DYS83" s="1788"/>
      <c r="DYT83" s="1789"/>
      <c r="DYU83" s="1789"/>
      <c r="DYV83" s="1790"/>
      <c r="DYW83" s="1784"/>
      <c r="DYX83" s="1784"/>
      <c r="DYY83" s="1784"/>
      <c r="DYZ83" s="1788"/>
      <c r="DZA83" s="1788"/>
      <c r="DZB83" s="1789"/>
      <c r="DZC83" s="1789"/>
      <c r="DZD83" s="1790"/>
      <c r="DZE83" s="1784"/>
      <c r="DZF83" s="1784"/>
      <c r="DZG83" s="1784"/>
      <c r="DZH83" s="1788"/>
      <c r="DZI83" s="1788"/>
      <c r="DZJ83" s="1789"/>
      <c r="DZK83" s="1789"/>
      <c r="DZL83" s="1790"/>
      <c r="DZM83" s="1784"/>
      <c r="DZN83" s="1784"/>
      <c r="DZO83" s="1784"/>
      <c r="DZP83" s="1788"/>
      <c r="DZQ83" s="1788"/>
      <c r="DZR83" s="1789"/>
      <c r="DZS83" s="1789"/>
      <c r="DZT83" s="1790"/>
      <c r="DZU83" s="1784"/>
      <c r="DZV83" s="1784"/>
      <c r="DZW83" s="1784"/>
      <c r="DZX83" s="1788"/>
      <c r="DZY83" s="1788"/>
      <c r="DZZ83" s="1789"/>
      <c r="EAA83" s="1789"/>
      <c r="EAB83" s="1790"/>
      <c r="EAC83" s="1784"/>
      <c r="EAD83" s="1784"/>
      <c r="EAE83" s="1784"/>
      <c r="EAF83" s="1788"/>
      <c r="EAG83" s="1788"/>
      <c r="EAH83" s="1789"/>
      <c r="EAI83" s="1789"/>
      <c r="EAJ83" s="1790"/>
      <c r="EAK83" s="1784"/>
      <c r="EAL83" s="1784"/>
      <c r="EAM83" s="1784"/>
      <c r="EAN83" s="1788"/>
      <c r="EAO83" s="1788"/>
      <c r="EAP83" s="1789"/>
      <c r="EAQ83" s="1789"/>
      <c r="EAR83" s="1790"/>
      <c r="EAS83" s="1784"/>
      <c r="EAT83" s="1784"/>
      <c r="EAU83" s="1784"/>
      <c r="EAV83" s="1788"/>
      <c r="EAW83" s="1788"/>
      <c r="EAX83" s="1789"/>
      <c r="EAY83" s="1789"/>
      <c r="EAZ83" s="1790"/>
      <c r="EBA83" s="1784"/>
      <c r="EBB83" s="1784"/>
      <c r="EBC83" s="1784"/>
      <c r="EBD83" s="1788"/>
      <c r="EBE83" s="1788"/>
      <c r="EBF83" s="1789"/>
      <c r="EBG83" s="1789"/>
      <c r="EBH83" s="1790"/>
      <c r="EBI83" s="1784"/>
      <c r="EBJ83" s="1784"/>
      <c r="EBK83" s="1784"/>
      <c r="EBL83" s="1788"/>
      <c r="EBM83" s="1788"/>
      <c r="EBN83" s="1789"/>
      <c r="EBO83" s="1789"/>
      <c r="EBP83" s="1790"/>
      <c r="EBQ83" s="1784"/>
      <c r="EBR83" s="1784"/>
      <c r="EBS83" s="1784"/>
      <c r="EBT83" s="1788"/>
      <c r="EBU83" s="1788"/>
      <c r="EBV83" s="1789"/>
      <c r="EBW83" s="1789"/>
      <c r="EBX83" s="1790"/>
      <c r="EBY83" s="1784"/>
      <c r="EBZ83" s="1784"/>
      <c r="ECA83" s="1784"/>
      <c r="ECB83" s="1788"/>
      <c r="ECC83" s="1788"/>
      <c r="ECD83" s="1789"/>
      <c r="ECE83" s="1789"/>
      <c r="ECF83" s="1790"/>
      <c r="ECG83" s="1784"/>
      <c r="ECH83" s="1784"/>
      <c r="ECI83" s="1784"/>
      <c r="ECJ83" s="1788"/>
      <c r="ECK83" s="1788"/>
      <c r="ECL83" s="1789"/>
      <c r="ECM83" s="1789"/>
      <c r="ECN83" s="1790"/>
      <c r="ECO83" s="1784"/>
      <c r="ECP83" s="1784"/>
      <c r="ECQ83" s="1784"/>
      <c r="ECR83" s="1788"/>
      <c r="ECS83" s="1788"/>
      <c r="ECT83" s="1789"/>
      <c r="ECU83" s="1789"/>
      <c r="ECV83" s="1790"/>
      <c r="ECW83" s="1784"/>
      <c r="ECX83" s="1784"/>
      <c r="ECY83" s="1784"/>
      <c r="ECZ83" s="1788"/>
      <c r="EDA83" s="1788"/>
      <c r="EDB83" s="1789"/>
      <c r="EDC83" s="1789"/>
      <c r="EDD83" s="1790"/>
      <c r="EDE83" s="1784"/>
      <c r="EDF83" s="1784"/>
      <c r="EDG83" s="1784"/>
      <c r="EDH83" s="1788"/>
      <c r="EDI83" s="1788"/>
      <c r="EDJ83" s="1789"/>
      <c r="EDK83" s="1789"/>
      <c r="EDL83" s="1790"/>
      <c r="EDM83" s="1784"/>
      <c r="EDN83" s="1784"/>
      <c r="EDO83" s="1784"/>
      <c r="EDP83" s="1788"/>
      <c r="EDQ83" s="1788"/>
      <c r="EDR83" s="1789"/>
      <c r="EDS83" s="1789"/>
      <c r="EDT83" s="1790"/>
      <c r="EDU83" s="1784"/>
      <c r="EDV83" s="1784"/>
      <c r="EDW83" s="1784"/>
      <c r="EDX83" s="1788"/>
      <c r="EDY83" s="1788"/>
      <c r="EDZ83" s="1789"/>
      <c r="EEA83" s="1789"/>
      <c r="EEB83" s="1790"/>
      <c r="EEC83" s="1784"/>
      <c r="EED83" s="1784"/>
      <c r="EEE83" s="1784"/>
      <c r="EEF83" s="1788"/>
      <c r="EEG83" s="1788"/>
      <c r="EEH83" s="1789"/>
      <c r="EEI83" s="1789"/>
      <c r="EEJ83" s="1790"/>
      <c r="EEK83" s="1784"/>
      <c r="EEL83" s="1784"/>
      <c r="EEM83" s="1784"/>
      <c r="EEN83" s="1788"/>
      <c r="EEO83" s="1788"/>
      <c r="EEP83" s="1789"/>
      <c r="EEQ83" s="1789"/>
      <c r="EER83" s="1790"/>
      <c r="EES83" s="1784"/>
      <c r="EET83" s="1784"/>
      <c r="EEU83" s="1784"/>
      <c r="EEV83" s="1788"/>
      <c r="EEW83" s="1788"/>
      <c r="EEX83" s="1789"/>
      <c r="EEY83" s="1789"/>
      <c r="EEZ83" s="1790"/>
      <c r="EFA83" s="1784"/>
      <c r="EFB83" s="1784"/>
      <c r="EFC83" s="1784"/>
      <c r="EFD83" s="1788"/>
      <c r="EFE83" s="1788"/>
      <c r="EFF83" s="1789"/>
      <c r="EFG83" s="1789"/>
      <c r="EFH83" s="1790"/>
      <c r="EFI83" s="1784"/>
      <c r="EFJ83" s="1784"/>
      <c r="EFK83" s="1784"/>
      <c r="EFL83" s="1788"/>
      <c r="EFM83" s="1788"/>
      <c r="EFN83" s="1789"/>
      <c r="EFO83" s="1789"/>
      <c r="EFP83" s="1790"/>
      <c r="EFQ83" s="1784"/>
      <c r="EFR83" s="1784"/>
      <c r="EFS83" s="1784"/>
      <c r="EFT83" s="1788"/>
      <c r="EFU83" s="1788"/>
      <c r="EFV83" s="1789"/>
      <c r="EFW83" s="1789"/>
      <c r="EFX83" s="1790"/>
      <c r="EFY83" s="1784"/>
      <c r="EFZ83" s="1784"/>
      <c r="EGA83" s="1784"/>
      <c r="EGB83" s="1788"/>
      <c r="EGC83" s="1788"/>
      <c r="EGD83" s="1789"/>
      <c r="EGE83" s="1789"/>
      <c r="EGF83" s="1790"/>
      <c r="EGG83" s="1784"/>
      <c r="EGH83" s="1784"/>
      <c r="EGI83" s="1784"/>
      <c r="EGJ83" s="1788"/>
      <c r="EGK83" s="1788"/>
      <c r="EGL83" s="1789"/>
      <c r="EGM83" s="1789"/>
      <c r="EGN83" s="1790"/>
      <c r="EGO83" s="1784"/>
      <c r="EGP83" s="1784"/>
      <c r="EGQ83" s="1784"/>
      <c r="EGR83" s="1788"/>
      <c r="EGS83" s="1788"/>
      <c r="EGT83" s="1789"/>
      <c r="EGU83" s="1789"/>
      <c r="EGV83" s="1790"/>
      <c r="EGW83" s="1784"/>
      <c r="EGX83" s="1784"/>
      <c r="EGY83" s="1784"/>
      <c r="EGZ83" s="1788"/>
      <c r="EHA83" s="1788"/>
      <c r="EHB83" s="1789"/>
      <c r="EHC83" s="1789"/>
      <c r="EHD83" s="1790"/>
      <c r="EHE83" s="1784"/>
      <c r="EHF83" s="1784"/>
      <c r="EHG83" s="1784"/>
      <c r="EHH83" s="1788"/>
      <c r="EHI83" s="1788"/>
      <c r="EHJ83" s="1789"/>
      <c r="EHK83" s="1789"/>
      <c r="EHL83" s="1790"/>
      <c r="EHM83" s="1784"/>
      <c r="EHN83" s="1784"/>
      <c r="EHO83" s="1784"/>
      <c r="EHP83" s="1788"/>
      <c r="EHQ83" s="1788"/>
      <c r="EHR83" s="1789"/>
      <c r="EHS83" s="1789"/>
      <c r="EHT83" s="1790"/>
      <c r="EHU83" s="1784"/>
      <c r="EHV83" s="1784"/>
      <c r="EHW83" s="1784"/>
      <c r="EHX83" s="1788"/>
      <c r="EHY83" s="1788"/>
      <c r="EHZ83" s="1789"/>
      <c r="EIA83" s="1789"/>
      <c r="EIB83" s="1790"/>
      <c r="EIC83" s="1784"/>
      <c r="EID83" s="1784"/>
      <c r="EIE83" s="1784"/>
      <c r="EIF83" s="1788"/>
      <c r="EIG83" s="1788"/>
      <c r="EIH83" s="1789"/>
      <c r="EII83" s="1789"/>
      <c r="EIJ83" s="1790"/>
      <c r="EIK83" s="1784"/>
      <c r="EIL83" s="1784"/>
      <c r="EIM83" s="1784"/>
      <c r="EIN83" s="1788"/>
      <c r="EIO83" s="1788"/>
      <c r="EIP83" s="1789"/>
      <c r="EIQ83" s="1789"/>
      <c r="EIR83" s="1790"/>
      <c r="EIS83" s="1784"/>
      <c r="EIT83" s="1784"/>
      <c r="EIU83" s="1784"/>
      <c r="EIV83" s="1788"/>
      <c r="EIW83" s="1788"/>
      <c r="EIX83" s="1789"/>
      <c r="EIY83" s="1789"/>
      <c r="EIZ83" s="1790"/>
      <c r="EJA83" s="1784"/>
      <c r="EJB83" s="1784"/>
      <c r="EJC83" s="1784"/>
      <c r="EJD83" s="1788"/>
      <c r="EJE83" s="1788"/>
      <c r="EJF83" s="1789"/>
      <c r="EJG83" s="1789"/>
      <c r="EJH83" s="1790"/>
      <c r="EJI83" s="1784"/>
      <c r="EJJ83" s="1784"/>
      <c r="EJK83" s="1784"/>
      <c r="EJL83" s="1788"/>
      <c r="EJM83" s="1788"/>
      <c r="EJN83" s="1789"/>
      <c r="EJO83" s="1789"/>
      <c r="EJP83" s="1790"/>
      <c r="EJQ83" s="1784"/>
      <c r="EJR83" s="1784"/>
      <c r="EJS83" s="1784"/>
      <c r="EJT83" s="1788"/>
      <c r="EJU83" s="1788"/>
      <c r="EJV83" s="1789"/>
      <c r="EJW83" s="1789"/>
      <c r="EJX83" s="1790"/>
      <c r="EJY83" s="1784"/>
      <c r="EJZ83" s="1784"/>
      <c r="EKA83" s="1784"/>
      <c r="EKB83" s="1788"/>
      <c r="EKC83" s="1788"/>
      <c r="EKD83" s="1789"/>
      <c r="EKE83" s="1789"/>
      <c r="EKF83" s="1790"/>
      <c r="EKG83" s="1784"/>
      <c r="EKH83" s="1784"/>
      <c r="EKI83" s="1784"/>
      <c r="EKJ83" s="1788"/>
      <c r="EKK83" s="1788"/>
      <c r="EKL83" s="1789"/>
      <c r="EKM83" s="1789"/>
      <c r="EKN83" s="1790"/>
      <c r="EKO83" s="1784"/>
      <c r="EKP83" s="1784"/>
      <c r="EKQ83" s="1784"/>
      <c r="EKR83" s="1788"/>
      <c r="EKS83" s="1788"/>
      <c r="EKT83" s="1789"/>
      <c r="EKU83" s="1789"/>
      <c r="EKV83" s="1790"/>
      <c r="EKW83" s="1784"/>
      <c r="EKX83" s="1784"/>
      <c r="EKY83" s="1784"/>
      <c r="EKZ83" s="1788"/>
      <c r="ELA83" s="1788"/>
      <c r="ELB83" s="1789"/>
      <c r="ELC83" s="1789"/>
      <c r="ELD83" s="1790"/>
      <c r="ELE83" s="1784"/>
      <c r="ELF83" s="1784"/>
      <c r="ELG83" s="1784"/>
      <c r="ELH83" s="1788"/>
      <c r="ELI83" s="1788"/>
      <c r="ELJ83" s="1789"/>
      <c r="ELK83" s="1789"/>
      <c r="ELL83" s="1790"/>
      <c r="ELM83" s="1784"/>
      <c r="ELN83" s="1784"/>
      <c r="ELO83" s="1784"/>
      <c r="ELP83" s="1788"/>
      <c r="ELQ83" s="1788"/>
      <c r="ELR83" s="1789"/>
      <c r="ELS83" s="1789"/>
      <c r="ELT83" s="1790"/>
      <c r="ELU83" s="1784"/>
      <c r="ELV83" s="1784"/>
      <c r="ELW83" s="1784"/>
      <c r="ELX83" s="1788"/>
      <c r="ELY83" s="1788"/>
      <c r="ELZ83" s="1789"/>
      <c r="EMA83" s="1789"/>
      <c r="EMB83" s="1790"/>
      <c r="EMC83" s="1784"/>
      <c r="EMD83" s="1784"/>
      <c r="EME83" s="1784"/>
      <c r="EMF83" s="1788"/>
      <c r="EMG83" s="1788"/>
      <c r="EMH83" s="1789"/>
      <c r="EMI83" s="1789"/>
      <c r="EMJ83" s="1790"/>
      <c r="EMK83" s="1784"/>
      <c r="EML83" s="1784"/>
      <c r="EMM83" s="1784"/>
      <c r="EMN83" s="1788"/>
      <c r="EMO83" s="1788"/>
      <c r="EMP83" s="1789"/>
      <c r="EMQ83" s="1789"/>
      <c r="EMR83" s="1790"/>
      <c r="EMS83" s="1784"/>
      <c r="EMT83" s="1784"/>
      <c r="EMU83" s="1784"/>
      <c r="EMV83" s="1788"/>
      <c r="EMW83" s="1788"/>
      <c r="EMX83" s="1789"/>
      <c r="EMY83" s="1789"/>
      <c r="EMZ83" s="1790"/>
      <c r="ENA83" s="1784"/>
      <c r="ENB83" s="1784"/>
      <c r="ENC83" s="1784"/>
      <c r="END83" s="1788"/>
      <c r="ENE83" s="1788"/>
      <c r="ENF83" s="1789"/>
      <c r="ENG83" s="1789"/>
      <c r="ENH83" s="1790"/>
      <c r="ENI83" s="1784"/>
      <c r="ENJ83" s="1784"/>
      <c r="ENK83" s="1784"/>
      <c r="ENL83" s="1788"/>
      <c r="ENM83" s="1788"/>
      <c r="ENN83" s="1789"/>
      <c r="ENO83" s="1789"/>
      <c r="ENP83" s="1790"/>
      <c r="ENQ83" s="1784"/>
      <c r="ENR83" s="1784"/>
      <c r="ENS83" s="1784"/>
      <c r="ENT83" s="1788"/>
      <c r="ENU83" s="1788"/>
      <c r="ENV83" s="1789"/>
      <c r="ENW83" s="1789"/>
      <c r="ENX83" s="1790"/>
      <c r="ENY83" s="1784"/>
      <c r="ENZ83" s="1784"/>
      <c r="EOA83" s="1784"/>
      <c r="EOB83" s="1788"/>
      <c r="EOC83" s="1788"/>
      <c r="EOD83" s="1789"/>
      <c r="EOE83" s="1789"/>
      <c r="EOF83" s="1790"/>
      <c r="EOG83" s="1784"/>
      <c r="EOH83" s="1784"/>
      <c r="EOI83" s="1784"/>
      <c r="EOJ83" s="1788"/>
      <c r="EOK83" s="1788"/>
      <c r="EOL83" s="1789"/>
      <c r="EOM83" s="1789"/>
      <c r="EON83" s="1790"/>
      <c r="EOO83" s="1784"/>
      <c r="EOP83" s="1784"/>
      <c r="EOQ83" s="1784"/>
      <c r="EOR83" s="1788"/>
      <c r="EOS83" s="1788"/>
      <c r="EOT83" s="1789"/>
      <c r="EOU83" s="1789"/>
      <c r="EOV83" s="1790"/>
      <c r="EOW83" s="1784"/>
      <c r="EOX83" s="1784"/>
      <c r="EOY83" s="1784"/>
      <c r="EOZ83" s="1788"/>
      <c r="EPA83" s="1788"/>
      <c r="EPB83" s="1789"/>
      <c r="EPC83" s="1789"/>
      <c r="EPD83" s="1790"/>
      <c r="EPE83" s="1784"/>
      <c r="EPF83" s="1784"/>
      <c r="EPG83" s="1784"/>
      <c r="EPH83" s="1788"/>
      <c r="EPI83" s="1788"/>
      <c r="EPJ83" s="1789"/>
      <c r="EPK83" s="1789"/>
      <c r="EPL83" s="1790"/>
      <c r="EPM83" s="1784"/>
      <c r="EPN83" s="1784"/>
      <c r="EPO83" s="1784"/>
      <c r="EPP83" s="1788"/>
      <c r="EPQ83" s="1788"/>
      <c r="EPR83" s="1789"/>
      <c r="EPS83" s="1789"/>
      <c r="EPT83" s="1790"/>
      <c r="EPU83" s="1784"/>
      <c r="EPV83" s="1784"/>
      <c r="EPW83" s="1784"/>
      <c r="EPX83" s="1788"/>
      <c r="EPY83" s="1788"/>
      <c r="EPZ83" s="1789"/>
      <c r="EQA83" s="1789"/>
      <c r="EQB83" s="1790"/>
      <c r="EQC83" s="1784"/>
      <c r="EQD83" s="1784"/>
      <c r="EQE83" s="1784"/>
      <c r="EQF83" s="1788"/>
      <c r="EQG83" s="1788"/>
      <c r="EQH83" s="1789"/>
      <c r="EQI83" s="1789"/>
      <c r="EQJ83" s="1790"/>
      <c r="EQK83" s="1784"/>
      <c r="EQL83" s="1784"/>
      <c r="EQM83" s="1784"/>
      <c r="EQN83" s="1788"/>
      <c r="EQO83" s="1788"/>
      <c r="EQP83" s="1789"/>
      <c r="EQQ83" s="1789"/>
      <c r="EQR83" s="1790"/>
      <c r="EQS83" s="1784"/>
      <c r="EQT83" s="1784"/>
      <c r="EQU83" s="1784"/>
      <c r="EQV83" s="1788"/>
      <c r="EQW83" s="1788"/>
      <c r="EQX83" s="1789"/>
      <c r="EQY83" s="1789"/>
      <c r="EQZ83" s="1790"/>
      <c r="ERA83" s="1784"/>
      <c r="ERB83" s="1784"/>
      <c r="ERC83" s="1784"/>
      <c r="ERD83" s="1788"/>
      <c r="ERE83" s="1788"/>
      <c r="ERF83" s="1789"/>
      <c r="ERG83" s="1789"/>
      <c r="ERH83" s="1790"/>
      <c r="ERI83" s="1784"/>
      <c r="ERJ83" s="1784"/>
      <c r="ERK83" s="1784"/>
      <c r="ERL83" s="1788"/>
      <c r="ERM83" s="1788"/>
      <c r="ERN83" s="1789"/>
      <c r="ERO83" s="1789"/>
      <c r="ERP83" s="1790"/>
      <c r="ERQ83" s="1784"/>
      <c r="ERR83" s="1784"/>
      <c r="ERS83" s="1784"/>
      <c r="ERT83" s="1788"/>
      <c r="ERU83" s="1788"/>
      <c r="ERV83" s="1789"/>
      <c r="ERW83" s="1789"/>
      <c r="ERX83" s="1790"/>
      <c r="ERY83" s="1784"/>
      <c r="ERZ83" s="1784"/>
      <c r="ESA83" s="1784"/>
      <c r="ESB83" s="1788"/>
      <c r="ESC83" s="1788"/>
      <c r="ESD83" s="1789"/>
      <c r="ESE83" s="1789"/>
      <c r="ESF83" s="1790"/>
      <c r="ESG83" s="1784"/>
      <c r="ESH83" s="1784"/>
      <c r="ESI83" s="1784"/>
      <c r="ESJ83" s="1788"/>
      <c r="ESK83" s="1788"/>
      <c r="ESL83" s="1789"/>
      <c r="ESM83" s="1789"/>
      <c r="ESN83" s="1790"/>
      <c r="ESO83" s="1784"/>
      <c r="ESP83" s="1784"/>
      <c r="ESQ83" s="1784"/>
      <c r="ESR83" s="1788"/>
      <c r="ESS83" s="1788"/>
      <c r="EST83" s="1789"/>
      <c r="ESU83" s="1789"/>
      <c r="ESV83" s="1790"/>
      <c r="ESW83" s="1784"/>
      <c r="ESX83" s="1784"/>
      <c r="ESY83" s="1784"/>
      <c r="ESZ83" s="1788"/>
      <c r="ETA83" s="1788"/>
      <c r="ETB83" s="1789"/>
      <c r="ETC83" s="1789"/>
      <c r="ETD83" s="1790"/>
      <c r="ETE83" s="1784"/>
      <c r="ETF83" s="1784"/>
      <c r="ETG83" s="1784"/>
      <c r="ETH83" s="1788"/>
      <c r="ETI83" s="1788"/>
      <c r="ETJ83" s="1789"/>
      <c r="ETK83" s="1789"/>
      <c r="ETL83" s="1790"/>
      <c r="ETM83" s="1784"/>
      <c r="ETN83" s="1784"/>
      <c r="ETO83" s="1784"/>
      <c r="ETP83" s="1788"/>
      <c r="ETQ83" s="1788"/>
      <c r="ETR83" s="1789"/>
      <c r="ETS83" s="1789"/>
      <c r="ETT83" s="1790"/>
      <c r="ETU83" s="1784"/>
      <c r="ETV83" s="1784"/>
      <c r="ETW83" s="1784"/>
      <c r="ETX83" s="1788"/>
      <c r="ETY83" s="1788"/>
      <c r="ETZ83" s="1789"/>
      <c r="EUA83" s="1789"/>
      <c r="EUB83" s="1790"/>
      <c r="EUC83" s="1784"/>
      <c r="EUD83" s="1784"/>
      <c r="EUE83" s="1784"/>
      <c r="EUF83" s="1788"/>
      <c r="EUG83" s="1788"/>
      <c r="EUH83" s="1789"/>
      <c r="EUI83" s="1789"/>
      <c r="EUJ83" s="1790"/>
      <c r="EUK83" s="1784"/>
      <c r="EUL83" s="1784"/>
      <c r="EUM83" s="1784"/>
      <c r="EUN83" s="1788"/>
      <c r="EUO83" s="1788"/>
      <c r="EUP83" s="1789"/>
      <c r="EUQ83" s="1789"/>
      <c r="EUR83" s="1790"/>
      <c r="EUS83" s="1784"/>
      <c r="EUT83" s="1784"/>
      <c r="EUU83" s="1784"/>
      <c r="EUV83" s="1788"/>
      <c r="EUW83" s="1788"/>
      <c r="EUX83" s="1789"/>
      <c r="EUY83" s="1789"/>
      <c r="EUZ83" s="1790"/>
      <c r="EVA83" s="1784"/>
      <c r="EVB83" s="1784"/>
      <c r="EVC83" s="1784"/>
      <c r="EVD83" s="1788"/>
      <c r="EVE83" s="1788"/>
      <c r="EVF83" s="1789"/>
      <c r="EVG83" s="1789"/>
      <c r="EVH83" s="1790"/>
      <c r="EVI83" s="1784"/>
      <c r="EVJ83" s="1784"/>
      <c r="EVK83" s="1784"/>
      <c r="EVL83" s="1788"/>
      <c r="EVM83" s="1788"/>
      <c r="EVN83" s="1789"/>
      <c r="EVO83" s="1789"/>
      <c r="EVP83" s="1790"/>
      <c r="EVQ83" s="1784"/>
      <c r="EVR83" s="1784"/>
      <c r="EVS83" s="1784"/>
      <c r="EVT83" s="1788"/>
      <c r="EVU83" s="1788"/>
      <c r="EVV83" s="1789"/>
      <c r="EVW83" s="1789"/>
      <c r="EVX83" s="1790"/>
      <c r="EVY83" s="1784"/>
      <c r="EVZ83" s="1784"/>
      <c r="EWA83" s="1784"/>
      <c r="EWB83" s="1788"/>
      <c r="EWC83" s="1788"/>
      <c r="EWD83" s="1789"/>
      <c r="EWE83" s="1789"/>
      <c r="EWF83" s="1790"/>
      <c r="EWG83" s="1784"/>
      <c r="EWH83" s="1784"/>
      <c r="EWI83" s="1784"/>
      <c r="EWJ83" s="1788"/>
      <c r="EWK83" s="1788"/>
      <c r="EWL83" s="1789"/>
      <c r="EWM83" s="1789"/>
      <c r="EWN83" s="1790"/>
      <c r="EWO83" s="1784"/>
      <c r="EWP83" s="1784"/>
      <c r="EWQ83" s="1784"/>
      <c r="EWR83" s="1788"/>
      <c r="EWS83" s="1788"/>
      <c r="EWT83" s="1789"/>
      <c r="EWU83" s="1789"/>
      <c r="EWV83" s="1790"/>
      <c r="EWW83" s="1784"/>
      <c r="EWX83" s="1784"/>
      <c r="EWY83" s="1784"/>
      <c r="EWZ83" s="1788"/>
      <c r="EXA83" s="1788"/>
      <c r="EXB83" s="1789"/>
      <c r="EXC83" s="1789"/>
      <c r="EXD83" s="1790"/>
      <c r="EXE83" s="1784"/>
      <c r="EXF83" s="1784"/>
      <c r="EXG83" s="1784"/>
      <c r="EXH83" s="1788"/>
      <c r="EXI83" s="1788"/>
      <c r="EXJ83" s="1789"/>
      <c r="EXK83" s="1789"/>
      <c r="EXL83" s="1790"/>
      <c r="EXM83" s="1784"/>
      <c r="EXN83" s="1784"/>
      <c r="EXO83" s="1784"/>
      <c r="EXP83" s="1788"/>
      <c r="EXQ83" s="1788"/>
      <c r="EXR83" s="1789"/>
      <c r="EXS83" s="1789"/>
      <c r="EXT83" s="1790"/>
      <c r="EXU83" s="1784"/>
      <c r="EXV83" s="1784"/>
      <c r="EXW83" s="1784"/>
      <c r="EXX83" s="1788"/>
      <c r="EXY83" s="1788"/>
      <c r="EXZ83" s="1789"/>
      <c r="EYA83" s="1789"/>
      <c r="EYB83" s="1790"/>
      <c r="EYC83" s="1784"/>
      <c r="EYD83" s="1784"/>
      <c r="EYE83" s="1784"/>
      <c r="EYF83" s="1788"/>
      <c r="EYG83" s="1788"/>
      <c r="EYH83" s="1789"/>
      <c r="EYI83" s="1789"/>
      <c r="EYJ83" s="1790"/>
      <c r="EYK83" s="1784"/>
      <c r="EYL83" s="1784"/>
      <c r="EYM83" s="1784"/>
      <c r="EYN83" s="1788"/>
      <c r="EYO83" s="1788"/>
      <c r="EYP83" s="1789"/>
      <c r="EYQ83" s="1789"/>
      <c r="EYR83" s="1790"/>
      <c r="EYS83" s="1784"/>
      <c r="EYT83" s="1784"/>
      <c r="EYU83" s="1784"/>
      <c r="EYV83" s="1788"/>
      <c r="EYW83" s="1788"/>
      <c r="EYX83" s="1789"/>
      <c r="EYY83" s="1789"/>
      <c r="EYZ83" s="1790"/>
      <c r="EZA83" s="1784"/>
      <c r="EZB83" s="1784"/>
      <c r="EZC83" s="1784"/>
      <c r="EZD83" s="1788"/>
      <c r="EZE83" s="1788"/>
      <c r="EZF83" s="1789"/>
      <c r="EZG83" s="1789"/>
      <c r="EZH83" s="1790"/>
      <c r="EZI83" s="1784"/>
      <c r="EZJ83" s="1784"/>
      <c r="EZK83" s="1784"/>
      <c r="EZL83" s="1788"/>
      <c r="EZM83" s="1788"/>
      <c r="EZN83" s="1789"/>
      <c r="EZO83" s="1789"/>
      <c r="EZP83" s="1790"/>
      <c r="EZQ83" s="1784"/>
      <c r="EZR83" s="1784"/>
      <c r="EZS83" s="1784"/>
      <c r="EZT83" s="1788"/>
      <c r="EZU83" s="1788"/>
      <c r="EZV83" s="1789"/>
      <c r="EZW83" s="1789"/>
      <c r="EZX83" s="1790"/>
      <c r="EZY83" s="1784"/>
      <c r="EZZ83" s="1784"/>
      <c r="FAA83" s="1784"/>
      <c r="FAB83" s="1788"/>
      <c r="FAC83" s="1788"/>
      <c r="FAD83" s="1789"/>
      <c r="FAE83" s="1789"/>
      <c r="FAF83" s="1790"/>
      <c r="FAG83" s="1784"/>
      <c r="FAH83" s="1784"/>
      <c r="FAI83" s="1784"/>
      <c r="FAJ83" s="1788"/>
      <c r="FAK83" s="1788"/>
      <c r="FAL83" s="1789"/>
      <c r="FAM83" s="1789"/>
      <c r="FAN83" s="1790"/>
      <c r="FAO83" s="1784"/>
      <c r="FAP83" s="1784"/>
      <c r="FAQ83" s="1784"/>
      <c r="FAR83" s="1788"/>
      <c r="FAS83" s="1788"/>
      <c r="FAT83" s="1789"/>
      <c r="FAU83" s="1789"/>
      <c r="FAV83" s="1790"/>
      <c r="FAW83" s="1784"/>
      <c r="FAX83" s="1784"/>
      <c r="FAY83" s="1784"/>
      <c r="FAZ83" s="1788"/>
      <c r="FBA83" s="1788"/>
      <c r="FBB83" s="1789"/>
      <c r="FBC83" s="1789"/>
      <c r="FBD83" s="1790"/>
      <c r="FBE83" s="1784"/>
      <c r="FBF83" s="1784"/>
      <c r="FBG83" s="1784"/>
      <c r="FBH83" s="1788"/>
      <c r="FBI83" s="1788"/>
      <c r="FBJ83" s="1789"/>
      <c r="FBK83" s="1789"/>
      <c r="FBL83" s="1790"/>
      <c r="FBM83" s="1784"/>
      <c r="FBN83" s="1784"/>
      <c r="FBO83" s="1784"/>
      <c r="FBP83" s="1788"/>
      <c r="FBQ83" s="1788"/>
      <c r="FBR83" s="1789"/>
      <c r="FBS83" s="1789"/>
      <c r="FBT83" s="1790"/>
      <c r="FBU83" s="1784"/>
      <c r="FBV83" s="1784"/>
      <c r="FBW83" s="1784"/>
      <c r="FBX83" s="1788"/>
      <c r="FBY83" s="1788"/>
      <c r="FBZ83" s="1789"/>
      <c r="FCA83" s="1789"/>
      <c r="FCB83" s="1790"/>
      <c r="FCC83" s="1784"/>
      <c r="FCD83" s="1784"/>
      <c r="FCE83" s="1784"/>
      <c r="FCF83" s="1788"/>
      <c r="FCG83" s="1788"/>
      <c r="FCH83" s="1789"/>
      <c r="FCI83" s="1789"/>
      <c r="FCJ83" s="1790"/>
      <c r="FCK83" s="1784"/>
      <c r="FCL83" s="1784"/>
      <c r="FCM83" s="1784"/>
      <c r="FCN83" s="1788"/>
      <c r="FCO83" s="1788"/>
      <c r="FCP83" s="1789"/>
      <c r="FCQ83" s="1789"/>
      <c r="FCR83" s="1790"/>
      <c r="FCS83" s="1784"/>
      <c r="FCT83" s="1784"/>
      <c r="FCU83" s="1784"/>
      <c r="FCV83" s="1788"/>
      <c r="FCW83" s="1788"/>
      <c r="FCX83" s="1789"/>
      <c r="FCY83" s="1789"/>
      <c r="FCZ83" s="1790"/>
      <c r="FDA83" s="1784"/>
      <c r="FDB83" s="1784"/>
      <c r="FDC83" s="1784"/>
      <c r="FDD83" s="1788"/>
      <c r="FDE83" s="1788"/>
      <c r="FDF83" s="1789"/>
      <c r="FDG83" s="1789"/>
      <c r="FDH83" s="1790"/>
      <c r="FDI83" s="1784"/>
      <c r="FDJ83" s="1784"/>
      <c r="FDK83" s="1784"/>
      <c r="FDL83" s="1788"/>
      <c r="FDM83" s="1788"/>
      <c r="FDN83" s="1789"/>
      <c r="FDO83" s="1789"/>
      <c r="FDP83" s="1790"/>
      <c r="FDQ83" s="1784"/>
      <c r="FDR83" s="1784"/>
      <c r="FDS83" s="1784"/>
      <c r="FDT83" s="1788"/>
      <c r="FDU83" s="1788"/>
      <c r="FDV83" s="1789"/>
      <c r="FDW83" s="1789"/>
      <c r="FDX83" s="1790"/>
      <c r="FDY83" s="1784"/>
      <c r="FDZ83" s="1784"/>
      <c r="FEA83" s="1784"/>
      <c r="FEB83" s="1788"/>
      <c r="FEC83" s="1788"/>
      <c r="FED83" s="1789"/>
      <c r="FEE83" s="1789"/>
      <c r="FEF83" s="1790"/>
      <c r="FEG83" s="1784"/>
      <c r="FEH83" s="1784"/>
      <c r="FEI83" s="1784"/>
      <c r="FEJ83" s="1788"/>
      <c r="FEK83" s="1788"/>
      <c r="FEL83" s="1789"/>
      <c r="FEM83" s="1789"/>
      <c r="FEN83" s="1790"/>
      <c r="FEO83" s="1784"/>
      <c r="FEP83" s="1784"/>
      <c r="FEQ83" s="1784"/>
      <c r="FER83" s="1788"/>
      <c r="FES83" s="1788"/>
      <c r="FET83" s="1789"/>
      <c r="FEU83" s="1789"/>
      <c r="FEV83" s="1790"/>
      <c r="FEW83" s="1784"/>
      <c r="FEX83" s="1784"/>
      <c r="FEY83" s="1784"/>
      <c r="FEZ83" s="1788"/>
      <c r="FFA83" s="1788"/>
      <c r="FFB83" s="1789"/>
      <c r="FFC83" s="1789"/>
      <c r="FFD83" s="1790"/>
      <c r="FFE83" s="1784"/>
      <c r="FFF83" s="1784"/>
      <c r="FFG83" s="1784"/>
      <c r="FFH83" s="1788"/>
      <c r="FFI83" s="1788"/>
      <c r="FFJ83" s="1789"/>
      <c r="FFK83" s="1789"/>
      <c r="FFL83" s="1790"/>
      <c r="FFM83" s="1784"/>
      <c r="FFN83" s="1784"/>
      <c r="FFO83" s="1784"/>
      <c r="FFP83" s="1788"/>
      <c r="FFQ83" s="1788"/>
      <c r="FFR83" s="1789"/>
      <c r="FFS83" s="1789"/>
      <c r="FFT83" s="1790"/>
      <c r="FFU83" s="1784"/>
      <c r="FFV83" s="1784"/>
      <c r="FFW83" s="1784"/>
      <c r="FFX83" s="1788"/>
      <c r="FFY83" s="1788"/>
      <c r="FFZ83" s="1789"/>
      <c r="FGA83" s="1789"/>
      <c r="FGB83" s="1790"/>
      <c r="FGC83" s="1784"/>
      <c r="FGD83" s="1784"/>
      <c r="FGE83" s="1784"/>
      <c r="FGF83" s="1788"/>
      <c r="FGG83" s="1788"/>
      <c r="FGH83" s="1789"/>
      <c r="FGI83" s="1789"/>
      <c r="FGJ83" s="1790"/>
      <c r="FGK83" s="1784"/>
      <c r="FGL83" s="1784"/>
      <c r="FGM83" s="1784"/>
      <c r="FGN83" s="1788"/>
      <c r="FGO83" s="1788"/>
      <c r="FGP83" s="1789"/>
      <c r="FGQ83" s="1789"/>
      <c r="FGR83" s="1790"/>
      <c r="FGS83" s="1784"/>
      <c r="FGT83" s="1784"/>
      <c r="FGU83" s="1784"/>
      <c r="FGV83" s="1788"/>
      <c r="FGW83" s="1788"/>
      <c r="FGX83" s="1789"/>
      <c r="FGY83" s="1789"/>
      <c r="FGZ83" s="1790"/>
      <c r="FHA83" s="1784"/>
      <c r="FHB83" s="1784"/>
      <c r="FHC83" s="1784"/>
      <c r="FHD83" s="1788"/>
      <c r="FHE83" s="1788"/>
      <c r="FHF83" s="1789"/>
      <c r="FHG83" s="1789"/>
      <c r="FHH83" s="1790"/>
      <c r="FHI83" s="1784"/>
      <c r="FHJ83" s="1784"/>
      <c r="FHK83" s="1784"/>
      <c r="FHL83" s="1788"/>
      <c r="FHM83" s="1788"/>
      <c r="FHN83" s="1789"/>
      <c r="FHO83" s="1789"/>
      <c r="FHP83" s="1790"/>
      <c r="FHQ83" s="1784"/>
      <c r="FHR83" s="1784"/>
      <c r="FHS83" s="1784"/>
      <c r="FHT83" s="1788"/>
      <c r="FHU83" s="1788"/>
      <c r="FHV83" s="1789"/>
      <c r="FHW83" s="1789"/>
      <c r="FHX83" s="1790"/>
      <c r="FHY83" s="1784"/>
      <c r="FHZ83" s="1784"/>
      <c r="FIA83" s="1784"/>
      <c r="FIB83" s="1788"/>
      <c r="FIC83" s="1788"/>
      <c r="FID83" s="1789"/>
      <c r="FIE83" s="1789"/>
      <c r="FIF83" s="1790"/>
      <c r="FIG83" s="1784"/>
      <c r="FIH83" s="1784"/>
      <c r="FII83" s="1784"/>
      <c r="FIJ83" s="1788"/>
      <c r="FIK83" s="1788"/>
      <c r="FIL83" s="1789"/>
      <c r="FIM83" s="1789"/>
      <c r="FIN83" s="1790"/>
      <c r="FIO83" s="1784"/>
      <c r="FIP83" s="1784"/>
      <c r="FIQ83" s="1784"/>
      <c r="FIR83" s="1788"/>
      <c r="FIS83" s="1788"/>
      <c r="FIT83" s="1789"/>
      <c r="FIU83" s="1789"/>
      <c r="FIV83" s="1790"/>
      <c r="FIW83" s="1784"/>
      <c r="FIX83" s="1784"/>
      <c r="FIY83" s="1784"/>
      <c r="FIZ83" s="1788"/>
      <c r="FJA83" s="1788"/>
      <c r="FJB83" s="1789"/>
      <c r="FJC83" s="1789"/>
      <c r="FJD83" s="1790"/>
      <c r="FJE83" s="1784"/>
      <c r="FJF83" s="1784"/>
      <c r="FJG83" s="1784"/>
      <c r="FJH83" s="1788"/>
      <c r="FJI83" s="1788"/>
      <c r="FJJ83" s="1789"/>
      <c r="FJK83" s="1789"/>
      <c r="FJL83" s="1790"/>
      <c r="FJM83" s="1784"/>
      <c r="FJN83" s="1784"/>
      <c r="FJO83" s="1784"/>
      <c r="FJP83" s="1788"/>
      <c r="FJQ83" s="1788"/>
      <c r="FJR83" s="1789"/>
      <c r="FJS83" s="1789"/>
      <c r="FJT83" s="1790"/>
      <c r="FJU83" s="1784"/>
      <c r="FJV83" s="1784"/>
      <c r="FJW83" s="1784"/>
      <c r="FJX83" s="1788"/>
      <c r="FJY83" s="1788"/>
      <c r="FJZ83" s="1789"/>
      <c r="FKA83" s="1789"/>
      <c r="FKB83" s="1790"/>
      <c r="FKC83" s="1784"/>
      <c r="FKD83" s="1784"/>
      <c r="FKE83" s="1784"/>
      <c r="FKF83" s="1788"/>
      <c r="FKG83" s="1788"/>
      <c r="FKH83" s="1789"/>
      <c r="FKI83" s="1789"/>
      <c r="FKJ83" s="1790"/>
      <c r="FKK83" s="1784"/>
      <c r="FKL83" s="1784"/>
      <c r="FKM83" s="1784"/>
      <c r="FKN83" s="1788"/>
      <c r="FKO83" s="1788"/>
      <c r="FKP83" s="1789"/>
      <c r="FKQ83" s="1789"/>
      <c r="FKR83" s="1790"/>
      <c r="FKS83" s="1784"/>
      <c r="FKT83" s="1784"/>
      <c r="FKU83" s="1784"/>
      <c r="FKV83" s="1788"/>
      <c r="FKW83" s="1788"/>
      <c r="FKX83" s="1789"/>
      <c r="FKY83" s="1789"/>
      <c r="FKZ83" s="1790"/>
      <c r="FLA83" s="1784"/>
      <c r="FLB83" s="1784"/>
      <c r="FLC83" s="1784"/>
      <c r="FLD83" s="1788"/>
      <c r="FLE83" s="1788"/>
      <c r="FLF83" s="1789"/>
      <c r="FLG83" s="1789"/>
      <c r="FLH83" s="1790"/>
      <c r="FLI83" s="1784"/>
      <c r="FLJ83" s="1784"/>
      <c r="FLK83" s="1784"/>
      <c r="FLL83" s="1788"/>
      <c r="FLM83" s="1788"/>
      <c r="FLN83" s="1789"/>
      <c r="FLO83" s="1789"/>
      <c r="FLP83" s="1790"/>
      <c r="FLQ83" s="1784"/>
      <c r="FLR83" s="1784"/>
      <c r="FLS83" s="1784"/>
      <c r="FLT83" s="1788"/>
      <c r="FLU83" s="1788"/>
      <c r="FLV83" s="1789"/>
      <c r="FLW83" s="1789"/>
      <c r="FLX83" s="1790"/>
      <c r="FLY83" s="1784"/>
      <c r="FLZ83" s="1784"/>
      <c r="FMA83" s="1784"/>
      <c r="FMB83" s="1788"/>
      <c r="FMC83" s="1788"/>
      <c r="FMD83" s="1789"/>
      <c r="FME83" s="1789"/>
      <c r="FMF83" s="1790"/>
      <c r="FMG83" s="1784"/>
      <c r="FMH83" s="1784"/>
      <c r="FMI83" s="1784"/>
      <c r="FMJ83" s="1788"/>
      <c r="FMK83" s="1788"/>
      <c r="FML83" s="1789"/>
      <c r="FMM83" s="1789"/>
      <c r="FMN83" s="1790"/>
      <c r="FMO83" s="1784"/>
      <c r="FMP83" s="1784"/>
      <c r="FMQ83" s="1784"/>
      <c r="FMR83" s="1788"/>
      <c r="FMS83" s="1788"/>
      <c r="FMT83" s="1789"/>
      <c r="FMU83" s="1789"/>
      <c r="FMV83" s="1790"/>
      <c r="FMW83" s="1784"/>
      <c r="FMX83" s="1784"/>
      <c r="FMY83" s="1784"/>
      <c r="FMZ83" s="1788"/>
      <c r="FNA83" s="1788"/>
      <c r="FNB83" s="1789"/>
      <c r="FNC83" s="1789"/>
      <c r="FND83" s="1790"/>
      <c r="FNE83" s="1784"/>
      <c r="FNF83" s="1784"/>
      <c r="FNG83" s="1784"/>
      <c r="FNH83" s="1788"/>
      <c r="FNI83" s="1788"/>
      <c r="FNJ83" s="1789"/>
      <c r="FNK83" s="1789"/>
      <c r="FNL83" s="1790"/>
      <c r="FNM83" s="1784"/>
      <c r="FNN83" s="1784"/>
      <c r="FNO83" s="1784"/>
      <c r="FNP83" s="1788"/>
      <c r="FNQ83" s="1788"/>
      <c r="FNR83" s="1789"/>
      <c r="FNS83" s="1789"/>
      <c r="FNT83" s="1790"/>
      <c r="FNU83" s="1784"/>
      <c r="FNV83" s="1784"/>
      <c r="FNW83" s="1784"/>
      <c r="FNX83" s="1788"/>
      <c r="FNY83" s="1788"/>
      <c r="FNZ83" s="1789"/>
      <c r="FOA83" s="1789"/>
      <c r="FOB83" s="1790"/>
      <c r="FOC83" s="1784"/>
      <c r="FOD83" s="1784"/>
      <c r="FOE83" s="1784"/>
      <c r="FOF83" s="1788"/>
      <c r="FOG83" s="1788"/>
      <c r="FOH83" s="1789"/>
      <c r="FOI83" s="1789"/>
      <c r="FOJ83" s="1790"/>
      <c r="FOK83" s="1784"/>
      <c r="FOL83" s="1784"/>
      <c r="FOM83" s="1784"/>
      <c r="FON83" s="1788"/>
      <c r="FOO83" s="1788"/>
      <c r="FOP83" s="1789"/>
      <c r="FOQ83" s="1789"/>
      <c r="FOR83" s="1790"/>
      <c r="FOS83" s="1784"/>
      <c r="FOT83" s="1784"/>
      <c r="FOU83" s="1784"/>
      <c r="FOV83" s="1788"/>
      <c r="FOW83" s="1788"/>
      <c r="FOX83" s="1789"/>
      <c r="FOY83" s="1789"/>
      <c r="FOZ83" s="1790"/>
      <c r="FPA83" s="1784"/>
      <c r="FPB83" s="1784"/>
      <c r="FPC83" s="1784"/>
      <c r="FPD83" s="1788"/>
      <c r="FPE83" s="1788"/>
      <c r="FPF83" s="1789"/>
      <c r="FPG83" s="1789"/>
      <c r="FPH83" s="1790"/>
      <c r="FPI83" s="1784"/>
      <c r="FPJ83" s="1784"/>
      <c r="FPK83" s="1784"/>
      <c r="FPL83" s="1788"/>
      <c r="FPM83" s="1788"/>
      <c r="FPN83" s="1789"/>
      <c r="FPO83" s="1789"/>
      <c r="FPP83" s="1790"/>
      <c r="FPQ83" s="1784"/>
      <c r="FPR83" s="1784"/>
      <c r="FPS83" s="1784"/>
      <c r="FPT83" s="1788"/>
      <c r="FPU83" s="1788"/>
      <c r="FPV83" s="1789"/>
      <c r="FPW83" s="1789"/>
      <c r="FPX83" s="1790"/>
      <c r="FPY83" s="1784"/>
      <c r="FPZ83" s="1784"/>
      <c r="FQA83" s="1784"/>
      <c r="FQB83" s="1788"/>
      <c r="FQC83" s="1788"/>
      <c r="FQD83" s="1789"/>
      <c r="FQE83" s="1789"/>
      <c r="FQF83" s="1790"/>
      <c r="FQG83" s="1784"/>
      <c r="FQH83" s="1784"/>
      <c r="FQI83" s="1784"/>
      <c r="FQJ83" s="1788"/>
      <c r="FQK83" s="1788"/>
      <c r="FQL83" s="1789"/>
      <c r="FQM83" s="1789"/>
      <c r="FQN83" s="1790"/>
      <c r="FQO83" s="1784"/>
      <c r="FQP83" s="1784"/>
      <c r="FQQ83" s="1784"/>
      <c r="FQR83" s="1788"/>
      <c r="FQS83" s="1788"/>
      <c r="FQT83" s="1789"/>
      <c r="FQU83" s="1789"/>
      <c r="FQV83" s="1790"/>
      <c r="FQW83" s="1784"/>
      <c r="FQX83" s="1784"/>
      <c r="FQY83" s="1784"/>
      <c r="FQZ83" s="1788"/>
      <c r="FRA83" s="1788"/>
      <c r="FRB83" s="1789"/>
      <c r="FRC83" s="1789"/>
      <c r="FRD83" s="1790"/>
      <c r="FRE83" s="1784"/>
      <c r="FRF83" s="1784"/>
      <c r="FRG83" s="1784"/>
      <c r="FRH83" s="1788"/>
      <c r="FRI83" s="1788"/>
      <c r="FRJ83" s="1789"/>
      <c r="FRK83" s="1789"/>
      <c r="FRL83" s="1790"/>
      <c r="FRM83" s="1784"/>
      <c r="FRN83" s="1784"/>
      <c r="FRO83" s="1784"/>
      <c r="FRP83" s="1788"/>
      <c r="FRQ83" s="1788"/>
      <c r="FRR83" s="1789"/>
      <c r="FRS83" s="1789"/>
      <c r="FRT83" s="1790"/>
      <c r="FRU83" s="1784"/>
      <c r="FRV83" s="1784"/>
      <c r="FRW83" s="1784"/>
      <c r="FRX83" s="1788"/>
      <c r="FRY83" s="1788"/>
      <c r="FRZ83" s="1789"/>
      <c r="FSA83" s="1789"/>
      <c r="FSB83" s="1790"/>
      <c r="FSC83" s="1784"/>
      <c r="FSD83" s="1784"/>
      <c r="FSE83" s="1784"/>
      <c r="FSF83" s="1788"/>
      <c r="FSG83" s="1788"/>
      <c r="FSH83" s="1789"/>
      <c r="FSI83" s="1789"/>
      <c r="FSJ83" s="1790"/>
      <c r="FSK83" s="1784"/>
      <c r="FSL83" s="1784"/>
      <c r="FSM83" s="1784"/>
      <c r="FSN83" s="1788"/>
      <c r="FSO83" s="1788"/>
      <c r="FSP83" s="1789"/>
      <c r="FSQ83" s="1789"/>
      <c r="FSR83" s="1790"/>
      <c r="FSS83" s="1784"/>
      <c r="FST83" s="1784"/>
      <c r="FSU83" s="1784"/>
      <c r="FSV83" s="1788"/>
      <c r="FSW83" s="1788"/>
      <c r="FSX83" s="1789"/>
      <c r="FSY83" s="1789"/>
      <c r="FSZ83" s="1790"/>
      <c r="FTA83" s="1784"/>
      <c r="FTB83" s="1784"/>
      <c r="FTC83" s="1784"/>
      <c r="FTD83" s="1788"/>
      <c r="FTE83" s="1788"/>
      <c r="FTF83" s="1789"/>
      <c r="FTG83" s="1789"/>
      <c r="FTH83" s="1790"/>
      <c r="FTI83" s="1784"/>
      <c r="FTJ83" s="1784"/>
      <c r="FTK83" s="1784"/>
      <c r="FTL83" s="1788"/>
      <c r="FTM83" s="1788"/>
      <c r="FTN83" s="1789"/>
      <c r="FTO83" s="1789"/>
      <c r="FTP83" s="1790"/>
      <c r="FTQ83" s="1784"/>
      <c r="FTR83" s="1784"/>
      <c r="FTS83" s="1784"/>
      <c r="FTT83" s="1788"/>
      <c r="FTU83" s="1788"/>
      <c r="FTV83" s="1789"/>
      <c r="FTW83" s="1789"/>
      <c r="FTX83" s="1790"/>
      <c r="FTY83" s="1784"/>
      <c r="FTZ83" s="1784"/>
      <c r="FUA83" s="1784"/>
      <c r="FUB83" s="1788"/>
      <c r="FUC83" s="1788"/>
      <c r="FUD83" s="1789"/>
      <c r="FUE83" s="1789"/>
      <c r="FUF83" s="1790"/>
      <c r="FUG83" s="1784"/>
      <c r="FUH83" s="1784"/>
      <c r="FUI83" s="1784"/>
      <c r="FUJ83" s="1788"/>
      <c r="FUK83" s="1788"/>
      <c r="FUL83" s="1789"/>
      <c r="FUM83" s="1789"/>
      <c r="FUN83" s="1790"/>
      <c r="FUO83" s="1784"/>
      <c r="FUP83" s="1784"/>
      <c r="FUQ83" s="1784"/>
      <c r="FUR83" s="1788"/>
      <c r="FUS83" s="1788"/>
      <c r="FUT83" s="1789"/>
      <c r="FUU83" s="1789"/>
      <c r="FUV83" s="1790"/>
      <c r="FUW83" s="1784"/>
      <c r="FUX83" s="1784"/>
      <c r="FUY83" s="1784"/>
      <c r="FUZ83" s="1788"/>
      <c r="FVA83" s="1788"/>
      <c r="FVB83" s="1789"/>
      <c r="FVC83" s="1789"/>
      <c r="FVD83" s="1790"/>
      <c r="FVE83" s="1784"/>
      <c r="FVF83" s="1784"/>
      <c r="FVG83" s="1784"/>
      <c r="FVH83" s="1788"/>
      <c r="FVI83" s="1788"/>
      <c r="FVJ83" s="1789"/>
      <c r="FVK83" s="1789"/>
      <c r="FVL83" s="1790"/>
      <c r="FVM83" s="1784"/>
      <c r="FVN83" s="1784"/>
      <c r="FVO83" s="1784"/>
      <c r="FVP83" s="1788"/>
      <c r="FVQ83" s="1788"/>
      <c r="FVR83" s="1789"/>
      <c r="FVS83" s="1789"/>
      <c r="FVT83" s="1790"/>
      <c r="FVU83" s="1784"/>
      <c r="FVV83" s="1784"/>
      <c r="FVW83" s="1784"/>
      <c r="FVX83" s="1788"/>
      <c r="FVY83" s="1788"/>
      <c r="FVZ83" s="1789"/>
      <c r="FWA83" s="1789"/>
      <c r="FWB83" s="1790"/>
      <c r="FWC83" s="1784"/>
      <c r="FWD83" s="1784"/>
      <c r="FWE83" s="1784"/>
      <c r="FWF83" s="1788"/>
      <c r="FWG83" s="1788"/>
      <c r="FWH83" s="1789"/>
      <c r="FWI83" s="1789"/>
      <c r="FWJ83" s="1790"/>
      <c r="FWK83" s="1784"/>
      <c r="FWL83" s="1784"/>
      <c r="FWM83" s="1784"/>
      <c r="FWN83" s="1788"/>
      <c r="FWO83" s="1788"/>
      <c r="FWP83" s="1789"/>
      <c r="FWQ83" s="1789"/>
      <c r="FWR83" s="1790"/>
      <c r="FWS83" s="1784"/>
      <c r="FWT83" s="1784"/>
      <c r="FWU83" s="1784"/>
      <c r="FWV83" s="1788"/>
      <c r="FWW83" s="1788"/>
      <c r="FWX83" s="1789"/>
      <c r="FWY83" s="1789"/>
      <c r="FWZ83" s="1790"/>
      <c r="FXA83" s="1784"/>
      <c r="FXB83" s="1784"/>
      <c r="FXC83" s="1784"/>
      <c r="FXD83" s="1788"/>
      <c r="FXE83" s="1788"/>
      <c r="FXF83" s="1789"/>
      <c r="FXG83" s="1789"/>
      <c r="FXH83" s="1790"/>
      <c r="FXI83" s="1784"/>
      <c r="FXJ83" s="1784"/>
      <c r="FXK83" s="1784"/>
      <c r="FXL83" s="1788"/>
      <c r="FXM83" s="1788"/>
      <c r="FXN83" s="1789"/>
      <c r="FXO83" s="1789"/>
      <c r="FXP83" s="1790"/>
      <c r="FXQ83" s="1784"/>
      <c r="FXR83" s="1784"/>
      <c r="FXS83" s="1784"/>
      <c r="FXT83" s="1788"/>
      <c r="FXU83" s="1788"/>
      <c r="FXV83" s="1789"/>
      <c r="FXW83" s="1789"/>
      <c r="FXX83" s="1790"/>
      <c r="FXY83" s="1784"/>
      <c r="FXZ83" s="1784"/>
      <c r="FYA83" s="1784"/>
      <c r="FYB83" s="1788"/>
      <c r="FYC83" s="1788"/>
      <c r="FYD83" s="1789"/>
      <c r="FYE83" s="1789"/>
      <c r="FYF83" s="1790"/>
      <c r="FYG83" s="1784"/>
      <c r="FYH83" s="1784"/>
      <c r="FYI83" s="1784"/>
      <c r="FYJ83" s="1788"/>
      <c r="FYK83" s="1788"/>
      <c r="FYL83" s="1789"/>
      <c r="FYM83" s="1789"/>
      <c r="FYN83" s="1790"/>
      <c r="FYO83" s="1784"/>
      <c r="FYP83" s="1784"/>
      <c r="FYQ83" s="1784"/>
      <c r="FYR83" s="1788"/>
      <c r="FYS83" s="1788"/>
      <c r="FYT83" s="1789"/>
      <c r="FYU83" s="1789"/>
      <c r="FYV83" s="1790"/>
      <c r="FYW83" s="1784"/>
      <c r="FYX83" s="1784"/>
      <c r="FYY83" s="1784"/>
      <c r="FYZ83" s="1788"/>
      <c r="FZA83" s="1788"/>
      <c r="FZB83" s="1789"/>
      <c r="FZC83" s="1789"/>
      <c r="FZD83" s="1790"/>
      <c r="FZE83" s="1784"/>
      <c r="FZF83" s="1784"/>
      <c r="FZG83" s="1784"/>
      <c r="FZH83" s="1788"/>
      <c r="FZI83" s="1788"/>
      <c r="FZJ83" s="1789"/>
      <c r="FZK83" s="1789"/>
      <c r="FZL83" s="1790"/>
      <c r="FZM83" s="1784"/>
      <c r="FZN83" s="1784"/>
      <c r="FZO83" s="1784"/>
      <c r="FZP83" s="1788"/>
      <c r="FZQ83" s="1788"/>
      <c r="FZR83" s="1789"/>
      <c r="FZS83" s="1789"/>
      <c r="FZT83" s="1790"/>
      <c r="FZU83" s="1784"/>
      <c r="FZV83" s="1784"/>
      <c r="FZW83" s="1784"/>
      <c r="FZX83" s="1788"/>
      <c r="FZY83" s="1788"/>
      <c r="FZZ83" s="1789"/>
      <c r="GAA83" s="1789"/>
      <c r="GAB83" s="1790"/>
      <c r="GAC83" s="1784"/>
      <c r="GAD83" s="1784"/>
      <c r="GAE83" s="1784"/>
      <c r="GAF83" s="1788"/>
      <c r="GAG83" s="1788"/>
      <c r="GAH83" s="1789"/>
      <c r="GAI83" s="1789"/>
      <c r="GAJ83" s="1790"/>
      <c r="GAK83" s="1784"/>
      <c r="GAL83" s="1784"/>
      <c r="GAM83" s="1784"/>
      <c r="GAN83" s="1788"/>
      <c r="GAO83" s="1788"/>
      <c r="GAP83" s="1789"/>
      <c r="GAQ83" s="1789"/>
      <c r="GAR83" s="1790"/>
      <c r="GAS83" s="1784"/>
      <c r="GAT83" s="1784"/>
      <c r="GAU83" s="1784"/>
      <c r="GAV83" s="1788"/>
      <c r="GAW83" s="1788"/>
      <c r="GAX83" s="1789"/>
      <c r="GAY83" s="1789"/>
      <c r="GAZ83" s="1790"/>
      <c r="GBA83" s="1784"/>
      <c r="GBB83" s="1784"/>
      <c r="GBC83" s="1784"/>
      <c r="GBD83" s="1788"/>
      <c r="GBE83" s="1788"/>
      <c r="GBF83" s="1789"/>
      <c r="GBG83" s="1789"/>
      <c r="GBH83" s="1790"/>
      <c r="GBI83" s="1784"/>
      <c r="GBJ83" s="1784"/>
      <c r="GBK83" s="1784"/>
      <c r="GBL83" s="1788"/>
      <c r="GBM83" s="1788"/>
      <c r="GBN83" s="1789"/>
      <c r="GBO83" s="1789"/>
      <c r="GBP83" s="1790"/>
      <c r="GBQ83" s="1784"/>
      <c r="GBR83" s="1784"/>
      <c r="GBS83" s="1784"/>
      <c r="GBT83" s="1788"/>
      <c r="GBU83" s="1788"/>
      <c r="GBV83" s="1789"/>
      <c r="GBW83" s="1789"/>
      <c r="GBX83" s="1790"/>
      <c r="GBY83" s="1784"/>
      <c r="GBZ83" s="1784"/>
      <c r="GCA83" s="1784"/>
      <c r="GCB83" s="1788"/>
      <c r="GCC83" s="1788"/>
      <c r="GCD83" s="1789"/>
      <c r="GCE83" s="1789"/>
      <c r="GCF83" s="1790"/>
      <c r="GCG83" s="1784"/>
      <c r="GCH83" s="1784"/>
      <c r="GCI83" s="1784"/>
      <c r="GCJ83" s="1788"/>
      <c r="GCK83" s="1788"/>
      <c r="GCL83" s="1789"/>
      <c r="GCM83" s="1789"/>
      <c r="GCN83" s="1790"/>
      <c r="GCO83" s="1784"/>
      <c r="GCP83" s="1784"/>
      <c r="GCQ83" s="1784"/>
      <c r="GCR83" s="1788"/>
      <c r="GCS83" s="1788"/>
      <c r="GCT83" s="1789"/>
      <c r="GCU83" s="1789"/>
      <c r="GCV83" s="1790"/>
      <c r="GCW83" s="1784"/>
      <c r="GCX83" s="1784"/>
      <c r="GCY83" s="1784"/>
      <c r="GCZ83" s="1788"/>
      <c r="GDA83" s="1788"/>
      <c r="GDB83" s="1789"/>
      <c r="GDC83" s="1789"/>
      <c r="GDD83" s="1790"/>
      <c r="GDE83" s="1784"/>
      <c r="GDF83" s="1784"/>
      <c r="GDG83" s="1784"/>
      <c r="GDH83" s="1788"/>
      <c r="GDI83" s="1788"/>
      <c r="GDJ83" s="1789"/>
      <c r="GDK83" s="1789"/>
      <c r="GDL83" s="1790"/>
      <c r="GDM83" s="1784"/>
      <c r="GDN83" s="1784"/>
      <c r="GDO83" s="1784"/>
      <c r="GDP83" s="1788"/>
      <c r="GDQ83" s="1788"/>
      <c r="GDR83" s="1789"/>
      <c r="GDS83" s="1789"/>
      <c r="GDT83" s="1790"/>
      <c r="GDU83" s="1784"/>
      <c r="GDV83" s="1784"/>
      <c r="GDW83" s="1784"/>
      <c r="GDX83" s="1788"/>
      <c r="GDY83" s="1788"/>
      <c r="GDZ83" s="1789"/>
      <c r="GEA83" s="1789"/>
      <c r="GEB83" s="1790"/>
      <c r="GEC83" s="1784"/>
      <c r="GED83" s="1784"/>
      <c r="GEE83" s="1784"/>
      <c r="GEF83" s="1788"/>
      <c r="GEG83" s="1788"/>
      <c r="GEH83" s="1789"/>
      <c r="GEI83" s="1789"/>
      <c r="GEJ83" s="1790"/>
      <c r="GEK83" s="1784"/>
      <c r="GEL83" s="1784"/>
      <c r="GEM83" s="1784"/>
      <c r="GEN83" s="1788"/>
      <c r="GEO83" s="1788"/>
      <c r="GEP83" s="1789"/>
      <c r="GEQ83" s="1789"/>
      <c r="GER83" s="1790"/>
      <c r="GES83" s="1784"/>
      <c r="GET83" s="1784"/>
      <c r="GEU83" s="1784"/>
      <c r="GEV83" s="1788"/>
      <c r="GEW83" s="1788"/>
      <c r="GEX83" s="1789"/>
      <c r="GEY83" s="1789"/>
      <c r="GEZ83" s="1790"/>
      <c r="GFA83" s="1784"/>
      <c r="GFB83" s="1784"/>
      <c r="GFC83" s="1784"/>
      <c r="GFD83" s="1788"/>
      <c r="GFE83" s="1788"/>
      <c r="GFF83" s="1789"/>
      <c r="GFG83" s="1789"/>
      <c r="GFH83" s="1790"/>
      <c r="GFI83" s="1784"/>
      <c r="GFJ83" s="1784"/>
      <c r="GFK83" s="1784"/>
      <c r="GFL83" s="1788"/>
      <c r="GFM83" s="1788"/>
      <c r="GFN83" s="1789"/>
      <c r="GFO83" s="1789"/>
      <c r="GFP83" s="1790"/>
      <c r="GFQ83" s="1784"/>
      <c r="GFR83" s="1784"/>
      <c r="GFS83" s="1784"/>
      <c r="GFT83" s="1788"/>
      <c r="GFU83" s="1788"/>
      <c r="GFV83" s="1789"/>
      <c r="GFW83" s="1789"/>
      <c r="GFX83" s="1790"/>
      <c r="GFY83" s="1784"/>
      <c r="GFZ83" s="1784"/>
      <c r="GGA83" s="1784"/>
      <c r="GGB83" s="1788"/>
      <c r="GGC83" s="1788"/>
      <c r="GGD83" s="1789"/>
      <c r="GGE83" s="1789"/>
      <c r="GGF83" s="1790"/>
      <c r="GGG83" s="1784"/>
      <c r="GGH83" s="1784"/>
      <c r="GGI83" s="1784"/>
      <c r="GGJ83" s="1788"/>
      <c r="GGK83" s="1788"/>
      <c r="GGL83" s="1789"/>
      <c r="GGM83" s="1789"/>
      <c r="GGN83" s="1790"/>
      <c r="GGO83" s="1784"/>
      <c r="GGP83" s="1784"/>
      <c r="GGQ83" s="1784"/>
      <c r="GGR83" s="1788"/>
      <c r="GGS83" s="1788"/>
      <c r="GGT83" s="1789"/>
      <c r="GGU83" s="1789"/>
      <c r="GGV83" s="1790"/>
      <c r="GGW83" s="1784"/>
      <c r="GGX83" s="1784"/>
      <c r="GGY83" s="1784"/>
      <c r="GGZ83" s="1788"/>
      <c r="GHA83" s="1788"/>
      <c r="GHB83" s="1789"/>
      <c r="GHC83" s="1789"/>
      <c r="GHD83" s="1790"/>
      <c r="GHE83" s="1784"/>
      <c r="GHF83" s="1784"/>
      <c r="GHG83" s="1784"/>
      <c r="GHH83" s="1788"/>
      <c r="GHI83" s="1788"/>
      <c r="GHJ83" s="1789"/>
      <c r="GHK83" s="1789"/>
      <c r="GHL83" s="1790"/>
      <c r="GHM83" s="1784"/>
      <c r="GHN83" s="1784"/>
      <c r="GHO83" s="1784"/>
      <c r="GHP83" s="1788"/>
      <c r="GHQ83" s="1788"/>
      <c r="GHR83" s="1789"/>
      <c r="GHS83" s="1789"/>
      <c r="GHT83" s="1790"/>
      <c r="GHU83" s="1784"/>
      <c r="GHV83" s="1784"/>
      <c r="GHW83" s="1784"/>
      <c r="GHX83" s="1788"/>
      <c r="GHY83" s="1788"/>
      <c r="GHZ83" s="1789"/>
      <c r="GIA83" s="1789"/>
      <c r="GIB83" s="1790"/>
      <c r="GIC83" s="1784"/>
      <c r="GID83" s="1784"/>
      <c r="GIE83" s="1784"/>
      <c r="GIF83" s="1788"/>
      <c r="GIG83" s="1788"/>
      <c r="GIH83" s="1789"/>
      <c r="GII83" s="1789"/>
      <c r="GIJ83" s="1790"/>
      <c r="GIK83" s="1784"/>
      <c r="GIL83" s="1784"/>
      <c r="GIM83" s="1784"/>
      <c r="GIN83" s="1788"/>
      <c r="GIO83" s="1788"/>
      <c r="GIP83" s="1789"/>
      <c r="GIQ83" s="1789"/>
      <c r="GIR83" s="1790"/>
      <c r="GIS83" s="1784"/>
      <c r="GIT83" s="1784"/>
      <c r="GIU83" s="1784"/>
      <c r="GIV83" s="1788"/>
      <c r="GIW83" s="1788"/>
      <c r="GIX83" s="1789"/>
      <c r="GIY83" s="1789"/>
      <c r="GIZ83" s="1790"/>
      <c r="GJA83" s="1784"/>
      <c r="GJB83" s="1784"/>
      <c r="GJC83" s="1784"/>
      <c r="GJD83" s="1788"/>
      <c r="GJE83" s="1788"/>
      <c r="GJF83" s="1789"/>
      <c r="GJG83" s="1789"/>
      <c r="GJH83" s="1790"/>
      <c r="GJI83" s="1784"/>
      <c r="GJJ83" s="1784"/>
      <c r="GJK83" s="1784"/>
      <c r="GJL83" s="1788"/>
      <c r="GJM83" s="1788"/>
      <c r="GJN83" s="1789"/>
      <c r="GJO83" s="1789"/>
      <c r="GJP83" s="1790"/>
      <c r="GJQ83" s="1784"/>
      <c r="GJR83" s="1784"/>
      <c r="GJS83" s="1784"/>
      <c r="GJT83" s="1788"/>
      <c r="GJU83" s="1788"/>
      <c r="GJV83" s="1789"/>
      <c r="GJW83" s="1789"/>
      <c r="GJX83" s="1790"/>
      <c r="GJY83" s="1784"/>
      <c r="GJZ83" s="1784"/>
      <c r="GKA83" s="1784"/>
      <c r="GKB83" s="1788"/>
      <c r="GKC83" s="1788"/>
      <c r="GKD83" s="1789"/>
      <c r="GKE83" s="1789"/>
      <c r="GKF83" s="1790"/>
      <c r="GKG83" s="1784"/>
      <c r="GKH83" s="1784"/>
      <c r="GKI83" s="1784"/>
      <c r="GKJ83" s="1788"/>
      <c r="GKK83" s="1788"/>
      <c r="GKL83" s="1789"/>
      <c r="GKM83" s="1789"/>
      <c r="GKN83" s="1790"/>
      <c r="GKO83" s="1784"/>
      <c r="GKP83" s="1784"/>
      <c r="GKQ83" s="1784"/>
      <c r="GKR83" s="1788"/>
      <c r="GKS83" s="1788"/>
      <c r="GKT83" s="1789"/>
      <c r="GKU83" s="1789"/>
      <c r="GKV83" s="1790"/>
      <c r="GKW83" s="1784"/>
      <c r="GKX83" s="1784"/>
      <c r="GKY83" s="1784"/>
      <c r="GKZ83" s="1788"/>
      <c r="GLA83" s="1788"/>
      <c r="GLB83" s="1789"/>
      <c r="GLC83" s="1789"/>
      <c r="GLD83" s="1790"/>
      <c r="GLE83" s="1784"/>
      <c r="GLF83" s="1784"/>
      <c r="GLG83" s="1784"/>
      <c r="GLH83" s="1788"/>
      <c r="GLI83" s="1788"/>
      <c r="GLJ83" s="1789"/>
      <c r="GLK83" s="1789"/>
      <c r="GLL83" s="1790"/>
      <c r="GLM83" s="1784"/>
      <c r="GLN83" s="1784"/>
      <c r="GLO83" s="1784"/>
      <c r="GLP83" s="1788"/>
      <c r="GLQ83" s="1788"/>
      <c r="GLR83" s="1789"/>
      <c r="GLS83" s="1789"/>
      <c r="GLT83" s="1790"/>
      <c r="GLU83" s="1784"/>
      <c r="GLV83" s="1784"/>
      <c r="GLW83" s="1784"/>
      <c r="GLX83" s="1788"/>
      <c r="GLY83" s="1788"/>
      <c r="GLZ83" s="1789"/>
      <c r="GMA83" s="1789"/>
      <c r="GMB83" s="1790"/>
      <c r="GMC83" s="1784"/>
      <c r="GMD83" s="1784"/>
      <c r="GME83" s="1784"/>
      <c r="GMF83" s="1788"/>
      <c r="GMG83" s="1788"/>
      <c r="GMH83" s="1789"/>
      <c r="GMI83" s="1789"/>
      <c r="GMJ83" s="1790"/>
      <c r="GMK83" s="1784"/>
      <c r="GML83" s="1784"/>
      <c r="GMM83" s="1784"/>
      <c r="GMN83" s="1788"/>
      <c r="GMO83" s="1788"/>
      <c r="GMP83" s="1789"/>
      <c r="GMQ83" s="1789"/>
      <c r="GMR83" s="1790"/>
      <c r="GMS83" s="1784"/>
      <c r="GMT83" s="1784"/>
      <c r="GMU83" s="1784"/>
      <c r="GMV83" s="1788"/>
      <c r="GMW83" s="1788"/>
      <c r="GMX83" s="1789"/>
      <c r="GMY83" s="1789"/>
      <c r="GMZ83" s="1790"/>
      <c r="GNA83" s="1784"/>
      <c r="GNB83" s="1784"/>
      <c r="GNC83" s="1784"/>
      <c r="GND83" s="1788"/>
      <c r="GNE83" s="1788"/>
      <c r="GNF83" s="1789"/>
      <c r="GNG83" s="1789"/>
      <c r="GNH83" s="1790"/>
      <c r="GNI83" s="1784"/>
      <c r="GNJ83" s="1784"/>
      <c r="GNK83" s="1784"/>
      <c r="GNL83" s="1788"/>
      <c r="GNM83" s="1788"/>
      <c r="GNN83" s="1789"/>
      <c r="GNO83" s="1789"/>
      <c r="GNP83" s="1790"/>
      <c r="GNQ83" s="1784"/>
      <c r="GNR83" s="1784"/>
      <c r="GNS83" s="1784"/>
      <c r="GNT83" s="1788"/>
      <c r="GNU83" s="1788"/>
      <c r="GNV83" s="1789"/>
      <c r="GNW83" s="1789"/>
      <c r="GNX83" s="1790"/>
      <c r="GNY83" s="1784"/>
      <c r="GNZ83" s="1784"/>
      <c r="GOA83" s="1784"/>
      <c r="GOB83" s="1788"/>
      <c r="GOC83" s="1788"/>
      <c r="GOD83" s="1789"/>
      <c r="GOE83" s="1789"/>
      <c r="GOF83" s="1790"/>
      <c r="GOG83" s="1784"/>
      <c r="GOH83" s="1784"/>
      <c r="GOI83" s="1784"/>
      <c r="GOJ83" s="1788"/>
      <c r="GOK83" s="1788"/>
      <c r="GOL83" s="1789"/>
      <c r="GOM83" s="1789"/>
      <c r="GON83" s="1790"/>
      <c r="GOO83" s="1784"/>
      <c r="GOP83" s="1784"/>
      <c r="GOQ83" s="1784"/>
      <c r="GOR83" s="1788"/>
      <c r="GOS83" s="1788"/>
      <c r="GOT83" s="1789"/>
      <c r="GOU83" s="1789"/>
      <c r="GOV83" s="1790"/>
      <c r="GOW83" s="1784"/>
      <c r="GOX83" s="1784"/>
      <c r="GOY83" s="1784"/>
      <c r="GOZ83" s="1788"/>
      <c r="GPA83" s="1788"/>
      <c r="GPB83" s="1789"/>
      <c r="GPC83" s="1789"/>
      <c r="GPD83" s="1790"/>
      <c r="GPE83" s="1784"/>
      <c r="GPF83" s="1784"/>
      <c r="GPG83" s="1784"/>
      <c r="GPH83" s="1788"/>
      <c r="GPI83" s="1788"/>
      <c r="GPJ83" s="1789"/>
      <c r="GPK83" s="1789"/>
      <c r="GPL83" s="1790"/>
      <c r="GPM83" s="1784"/>
      <c r="GPN83" s="1784"/>
      <c r="GPO83" s="1784"/>
      <c r="GPP83" s="1788"/>
      <c r="GPQ83" s="1788"/>
      <c r="GPR83" s="1789"/>
      <c r="GPS83" s="1789"/>
      <c r="GPT83" s="1790"/>
      <c r="GPU83" s="1784"/>
      <c r="GPV83" s="1784"/>
      <c r="GPW83" s="1784"/>
      <c r="GPX83" s="1788"/>
      <c r="GPY83" s="1788"/>
      <c r="GPZ83" s="1789"/>
      <c r="GQA83" s="1789"/>
      <c r="GQB83" s="1790"/>
      <c r="GQC83" s="1784"/>
      <c r="GQD83" s="1784"/>
      <c r="GQE83" s="1784"/>
      <c r="GQF83" s="1788"/>
      <c r="GQG83" s="1788"/>
      <c r="GQH83" s="1789"/>
      <c r="GQI83" s="1789"/>
      <c r="GQJ83" s="1790"/>
      <c r="GQK83" s="1784"/>
      <c r="GQL83" s="1784"/>
      <c r="GQM83" s="1784"/>
      <c r="GQN83" s="1788"/>
      <c r="GQO83" s="1788"/>
      <c r="GQP83" s="1789"/>
      <c r="GQQ83" s="1789"/>
      <c r="GQR83" s="1790"/>
      <c r="GQS83" s="1784"/>
      <c r="GQT83" s="1784"/>
      <c r="GQU83" s="1784"/>
      <c r="GQV83" s="1788"/>
      <c r="GQW83" s="1788"/>
      <c r="GQX83" s="1789"/>
      <c r="GQY83" s="1789"/>
      <c r="GQZ83" s="1790"/>
      <c r="GRA83" s="1784"/>
      <c r="GRB83" s="1784"/>
      <c r="GRC83" s="1784"/>
      <c r="GRD83" s="1788"/>
      <c r="GRE83" s="1788"/>
      <c r="GRF83" s="1789"/>
      <c r="GRG83" s="1789"/>
      <c r="GRH83" s="1790"/>
      <c r="GRI83" s="1784"/>
      <c r="GRJ83" s="1784"/>
      <c r="GRK83" s="1784"/>
      <c r="GRL83" s="1788"/>
      <c r="GRM83" s="1788"/>
      <c r="GRN83" s="1789"/>
      <c r="GRO83" s="1789"/>
      <c r="GRP83" s="1790"/>
      <c r="GRQ83" s="1784"/>
      <c r="GRR83" s="1784"/>
      <c r="GRS83" s="1784"/>
      <c r="GRT83" s="1788"/>
      <c r="GRU83" s="1788"/>
      <c r="GRV83" s="1789"/>
      <c r="GRW83" s="1789"/>
      <c r="GRX83" s="1790"/>
      <c r="GRY83" s="1784"/>
      <c r="GRZ83" s="1784"/>
      <c r="GSA83" s="1784"/>
      <c r="GSB83" s="1788"/>
      <c r="GSC83" s="1788"/>
      <c r="GSD83" s="1789"/>
      <c r="GSE83" s="1789"/>
      <c r="GSF83" s="1790"/>
      <c r="GSG83" s="1784"/>
      <c r="GSH83" s="1784"/>
      <c r="GSI83" s="1784"/>
      <c r="GSJ83" s="1788"/>
      <c r="GSK83" s="1788"/>
      <c r="GSL83" s="1789"/>
      <c r="GSM83" s="1789"/>
      <c r="GSN83" s="1790"/>
      <c r="GSO83" s="1784"/>
      <c r="GSP83" s="1784"/>
      <c r="GSQ83" s="1784"/>
      <c r="GSR83" s="1788"/>
      <c r="GSS83" s="1788"/>
      <c r="GST83" s="1789"/>
      <c r="GSU83" s="1789"/>
      <c r="GSV83" s="1790"/>
      <c r="GSW83" s="1784"/>
      <c r="GSX83" s="1784"/>
      <c r="GSY83" s="1784"/>
      <c r="GSZ83" s="1788"/>
      <c r="GTA83" s="1788"/>
      <c r="GTB83" s="1789"/>
      <c r="GTC83" s="1789"/>
      <c r="GTD83" s="1790"/>
      <c r="GTE83" s="1784"/>
      <c r="GTF83" s="1784"/>
      <c r="GTG83" s="1784"/>
      <c r="GTH83" s="1788"/>
      <c r="GTI83" s="1788"/>
      <c r="GTJ83" s="1789"/>
      <c r="GTK83" s="1789"/>
      <c r="GTL83" s="1790"/>
      <c r="GTM83" s="1784"/>
      <c r="GTN83" s="1784"/>
      <c r="GTO83" s="1784"/>
      <c r="GTP83" s="1788"/>
      <c r="GTQ83" s="1788"/>
      <c r="GTR83" s="1789"/>
      <c r="GTS83" s="1789"/>
      <c r="GTT83" s="1790"/>
      <c r="GTU83" s="1784"/>
      <c r="GTV83" s="1784"/>
      <c r="GTW83" s="1784"/>
      <c r="GTX83" s="1788"/>
      <c r="GTY83" s="1788"/>
      <c r="GTZ83" s="1789"/>
      <c r="GUA83" s="1789"/>
      <c r="GUB83" s="1790"/>
      <c r="GUC83" s="1784"/>
      <c r="GUD83" s="1784"/>
      <c r="GUE83" s="1784"/>
      <c r="GUF83" s="1788"/>
      <c r="GUG83" s="1788"/>
      <c r="GUH83" s="1789"/>
      <c r="GUI83" s="1789"/>
      <c r="GUJ83" s="1790"/>
      <c r="GUK83" s="1784"/>
      <c r="GUL83" s="1784"/>
      <c r="GUM83" s="1784"/>
      <c r="GUN83" s="1788"/>
      <c r="GUO83" s="1788"/>
      <c r="GUP83" s="1789"/>
      <c r="GUQ83" s="1789"/>
      <c r="GUR83" s="1790"/>
      <c r="GUS83" s="1784"/>
      <c r="GUT83" s="1784"/>
      <c r="GUU83" s="1784"/>
      <c r="GUV83" s="1788"/>
      <c r="GUW83" s="1788"/>
      <c r="GUX83" s="1789"/>
      <c r="GUY83" s="1789"/>
      <c r="GUZ83" s="1790"/>
      <c r="GVA83" s="1784"/>
      <c r="GVB83" s="1784"/>
      <c r="GVC83" s="1784"/>
      <c r="GVD83" s="1788"/>
      <c r="GVE83" s="1788"/>
      <c r="GVF83" s="1789"/>
      <c r="GVG83" s="1789"/>
      <c r="GVH83" s="1790"/>
      <c r="GVI83" s="1784"/>
      <c r="GVJ83" s="1784"/>
      <c r="GVK83" s="1784"/>
      <c r="GVL83" s="1788"/>
      <c r="GVM83" s="1788"/>
      <c r="GVN83" s="1789"/>
      <c r="GVO83" s="1789"/>
      <c r="GVP83" s="1790"/>
      <c r="GVQ83" s="1784"/>
      <c r="GVR83" s="1784"/>
      <c r="GVS83" s="1784"/>
      <c r="GVT83" s="1788"/>
      <c r="GVU83" s="1788"/>
      <c r="GVV83" s="1789"/>
      <c r="GVW83" s="1789"/>
      <c r="GVX83" s="1790"/>
      <c r="GVY83" s="1784"/>
      <c r="GVZ83" s="1784"/>
      <c r="GWA83" s="1784"/>
      <c r="GWB83" s="1788"/>
      <c r="GWC83" s="1788"/>
      <c r="GWD83" s="1789"/>
      <c r="GWE83" s="1789"/>
      <c r="GWF83" s="1790"/>
      <c r="GWG83" s="1784"/>
      <c r="GWH83" s="1784"/>
      <c r="GWI83" s="1784"/>
      <c r="GWJ83" s="1788"/>
      <c r="GWK83" s="1788"/>
      <c r="GWL83" s="1789"/>
      <c r="GWM83" s="1789"/>
      <c r="GWN83" s="1790"/>
      <c r="GWO83" s="1784"/>
      <c r="GWP83" s="1784"/>
      <c r="GWQ83" s="1784"/>
      <c r="GWR83" s="1788"/>
      <c r="GWS83" s="1788"/>
      <c r="GWT83" s="1789"/>
      <c r="GWU83" s="1789"/>
      <c r="GWV83" s="1790"/>
      <c r="GWW83" s="1784"/>
      <c r="GWX83" s="1784"/>
      <c r="GWY83" s="1784"/>
      <c r="GWZ83" s="1788"/>
      <c r="GXA83" s="1788"/>
      <c r="GXB83" s="1789"/>
      <c r="GXC83" s="1789"/>
      <c r="GXD83" s="1790"/>
      <c r="GXE83" s="1784"/>
      <c r="GXF83" s="1784"/>
      <c r="GXG83" s="1784"/>
      <c r="GXH83" s="1788"/>
      <c r="GXI83" s="1788"/>
      <c r="GXJ83" s="1789"/>
      <c r="GXK83" s="1789"/>
      <c r="GXL83" s="1790"/>
      <c r="GXM83" s="1784"/>
      <c r="GXN83" s="1784"/>
      <c r="GXO83" s="1784"/>
      <c r="GXP83" s="1788"/>
      <c r="GXQ83" s="1788"/>
      <c r="GXR83" s="1789"/>
      <c r="GXS83" s="1789"/>
      <c r="GXT83" s="1790"/>
      <c r="GXU83" s="1784"/>
      <c r="GXV83" s="1784"/>
      <c r="GXW83" s="1784"/>
      <c r="GXX83" s="1788"/>
      <c r="GXY83" s="1788"/>
      <c r="GXZ83" s="1789"/>
      <c r="GYA83" s="1789"/>
      <c r="GYB83" s="1790"/>
      <c r="GYC83" s="1784"/>
      <c r="GYD83" s="1784"/>
      <c r="GYE83" s="1784"/>
      <c r="GYF83" s="1788"/>
      <c r="GYG83" s="1788"/>
      <c r="GYH83" s="1789"/>
      <c r="GYI83" s="1789"/>
      <c r="GYJ83" s="1790"/>
      <c r="GYK83" s="1784"/>
      <c r="GYL83" s="1784"/>
      <c r="GYM83" s="1784"/>
      <c r="GYN83" s="1788"/>
      <c r="GYO83" s="1788"/>
      <c r="GYP83" s="1789"/>
      <c r="GYQ83" s="1789"/>
      <c r="GYR83" s="1790"/>
      <c r="GYS83" s="1784"/>
      <c r="GYT83" s="1784"/>
      <c r="GYU83" s="1784"/>
      <c r="GYV83" s="1788"/>
      <c r="GYW83" s="1788"/>
      <c r="GYX83" s="1789"/>
      <c r="GYY83" s="1789"/>
      <c r="GYZ83" s="1790"/>
      <c r="GZA83" s="1784"/>
      <c r="GZB83" s="1784"/>
      <c r="GZC83" s="1784"/>
      <c r="GZD83" s="1788"/>
      <c r="GZE83" s="1788"/>
      <c r="GZF83" s="1789"/>
      <c r="GZG83" s="1789"/>
      <c r="GZH83" s="1790"/>
      <c r="GZI83" s="1784"/>
      <c r="GZJ83" s="1784"/>
      <c r="GZK83" s="1784"/>
      <c r="GZL83" s="1788"/>
      <c r="GZM83" s="1788"/>
      <c r="GZN83" s="1789"/>
      <c r="GZO83" s="1789"/>
      <c r="GZP83" s="1790"/>
      <c r="GZQ83" s="1784"/>
      <c r="GZR83" s="1784"/>
      <c r="GZS83" s="1784"/>
      <c r="GZT83" s="1788"/>
      <c r="GZU83" s="1788"/>
      <c r="GZV83" s="1789"/>
      <c r="GZW83" s="1789"/>
      <c r="GZX83" s="1790"/>
      <c r="GZY83" s="1784"/>
      <c r="GZZ83" s="1784"/>
      <c r="HAA83" s="1784"/>
      <c r="HAB83" s="1788"/>
      <c r="HAC83" s="1788"/>
      <c r="HAD83" s="1789"/>
      <c r="HAE83" s="1789"/>
      <c r="HAF83" s="1790"/>
      <c r="HAG83" s="1784"/>
      <c r="HAH83" s="1784"/>
      <c r="HAI83" s="1784"/>
      <c r="HAJ83" s="1788"/>
      <c r="HAK83" s="1788"/>
      <c r="HAL83" s="1789"/>
      <c r="HAM83" s="1789"/>
      <c r="HAN83" s="1790"/>
      <c r="HAO83" s="1784"/>
      <c r="HAP83" s="1784"/>
      <c r="HAQ83" s="1784"/>
      <c r="HAR83" s="1788"/>
      <c r="HAS83" s="1788"/>
      <c r="HAT83" s="1789"/>
      <c r="HAU83" s="1789"/>
      <c r="HAV83" s="1790"/>
      <c r="HAW83" s="1784"/>
      <c r="HAX83" s="1784"/>
      <c r="HAY83" s="1784"/>
      <c r="HAZ83" s="1788"/>
      <c r="HBA83" s="1788"/>
      <c r="HBB83" s="1789"/>
      <c r="HBC83" s="1789"/>
      <c r="HBD83" s="1790"/>
      <c r="HBE83" s="1784"/>
      <c r="HBF83" s="1784"/>
      <c r="HBG83" s="1784"/>
      <c r="HBH83" s="1788"/>
      <c r="HBI83" s="1788"/>
      <c r="HBJ83" s="1789"/>
      <c r="HBK83" s="1789"/>
      <c r="HBL83" s="1790"/>
      <c r="HBM83" s="1784"/>
      <c r="HBN83" s="1784"/>
      <c r="HBO83" s="1784"/>
      <c r="HBP83" s="1788"/>
      <c r="HBQ83" s="1788"/>
      <c r="HBR83" s="1789"/>
      <c r="HBS83" s="1789"/>
      <c r="HBT83" s="1790"/>
      <c r="HBU83" s="1784"/>
      <c r="HBV83" s="1784"/>
      <c r="HBW83" s="1784"/>
      <c r="HBX83" s="1788"/>
      <c r="HBY83" s="1788"/>
      <c r="HBZ83" s="1789"/>
      <c r="HCA83" s="1789"/>
      <c r="HCB83" s="1790"/>
      <c r="HCC83" s="1784"/>
      <c r="HCD83" s="1784"/>
      <c r="HCE83" s="1784"/>
      <c r="HCF83" s="1788"/>
      <c r="HCG83" s="1788"/>
      <c r="HCH83" s="1789"/>
      <c r="HCI83" s="1789"/>
      <c r="HCJ83" s="1790"/>
      <c r="HCK83" s="1784"/>
      <c r="HCL83" s="1784"/>
      <c r="HCM83" s="1784"/>
      <c r="HCN83" s="1788"/>
      <c r="HCO83" s="1788"/>
      <c r="HCP83" s="1789"/>
      <c r="HCQ83" s="1789"/>
      <c r="HCR83" s="1790"/>
      <c r="HCS83" s="1784"/>
      <c r="HCT83" s="1784"/>
      <c r="HCU83" s="1784"/>
      <c r="HCV83" s="1788"/>
      <c r="HCW83" s="1788"/>
      <c r="HCX83" s="1789"/>
      <c r="HCY83" s="1789"/>
      <c r="HCZ83" s="1790"/>
      <c r="HDA83" s="1784"/>
      <c r="HDB83" s="1784"/>
      <c r="HDC83" s="1784"/>
      <c r="HDD83" s="1788"/>
      <c r="HDE83" s="1788"/>
      <c r="HDF83" s="1789"/>
      <c r="HDG83" s="1789"/>
      <c r="HDH83" s="1790"/>
      <c r="HDI83" s="1784"/>
      <c r="HDJ83" s="1784"/>
      <c r="HDK83" s="1784"/>
      <c r="HDL83" s="1788"/>
      <c r="HDM83" s="1788"/>
      <c r="HDN83" s="1789"/>
      <c r="HDO83" s="1789"/>
      <c r="HDP83" s="1790"/>
      <c r="HDQ83" s="1784"/>
      <c r="HDR83" s="1784"/>
      <c r="HDS83" s="1784"/>
      <c r="HDT83" s="1788"/>
      <c r="HDU83" s="1788"/>
      <c r="HDV83" s="1789"/>
      <c r="HDW83" s="1789"/>
      <c r="HDX83" s="1790"/>
      <c r="HDY83" s="1784"/>
      <c r="HDZ83" s="1784"/>
      <c r="HEA83" s="1784"/>
      <c r="HEB83" s="1788"/>
      <c r="HEC83" s="1788"/>
      <c r="HED83" s="1789"/>
      <c r="HEE83" s="1789"/>
      <c r="HEF83" s="1790"/>
      <c r="HEG83" s="1784"/>
      <c r="HEH83" s="1784"/>
      <c r="HEI83" s="1784"/>
      <c r="HEJ83" s="1788"/>
      <c r="HEK83" s="1788"/>
      <c r="HEL83" s="1789"/>
      <c r="HEM83" s="1789"/>
      <c r="HEN83" s="1790"/>
      <c r="HEO83" s="1784"/>
      <c r="HEP83" s="1784"/>
      <c r="HEQ83" s="1784"/>
      <c r="HER83" s="1788"/>
      <c r="HES83" s="1788"/>
      <c r="HET83" s="1789"/>
      <c r="HEU83" s="1789"/>
      <c r="HEV83" s="1790"/>
      <c r="HEW83" s="1784"/>
      <c r="HEX83" s="1784"/>
      <c r="HEY83" s="1784"/>
      <c r="HEZ83" s="1788"/>
      <c r="HFA83" s="1788"/>
      <c r="HFB83" s="1789"/>
      <c r="HFC83" s="1789"/>
      <c r="HFD83" s="1790"/>
      <c r="HFE83" s="1784"/>
      <c r="HFF83" s="1784"/>
      <c r="HFG83" s="1784"/>
      <c r="HFH83" s="1788"/>
      <c r="HFI83" s="1788"/>
      <c r="HFJ83" s="1789"/>
      <c r="HFK83" s="1789"/>
      <c r="HFL83" s="1790"/>
      <c r="HFM83" s="1784"/>
      <c r="HFN83" s="1784"/>
      <c r="HFO83" s="1784"/>
      <c r="HFP83" s="1788"/>
      <c r="HFQ83" s="1788"/>
      <c r="HFR83" s="1789"/>
      <c r="HFS83" s="1789"/>
      <c r="HFT83" s="1790"/>
      <c r="HFU83" s="1784"/>
      <c r="HFV83" s="1784"/>
      <c r="HFW83" s="1784"/>
      <c r="HFX83" s="1788"/>
      <c r="HFY83" s="1788"/>
      <c r="HFZ83" s="1789"/>
      <c r="HGA83" s="1789"/>
      <c r="HGB83" s="1790"/>
      <c r="HGC83" s="1784"/>
      <c r="HGD83" s="1784"/>
      <c r="HGE83" s="1784"/>
      <c r="HGF83" s="1788"/>
      <c r="HGG83" s="1788"/>
      <c r="HGH83" s="1789"/>
      <c r="HGI83" s="1789"/>
      <c r="HGJ83" s="1790"/>
      <c r="HGK83" s="1784"/>
      <c r="HGL83" s="1784"/>
      <c r="HGM83" s="1784"/>
      <c r="HGN83" s="1788"/>
      <c r="HGO83" s="1788"/>
      <c r="HGP83" s="1789"/>
      <c r="HGQ83" s="1789"/>
      <c r="HGR83" s="1790"/>
      <c r="HGS83" s="1784"/>
      <c r="HGT83" s="1784"/>
      <c r="HGU83" s="1784"/>
      <c r="HGV83" s="1788"/>
      <c r="HGW83" s="1788"/>
      <c r="HGX83" s="1789"/>
      <c r="HGY83" s="1789"/>
      <c r="HGZ83" s="1790"/>
      <c r="HHA83" s="1784"/>
      <c r="HHB83" s="1784"/>
      <c r="HHC83" s="1784"/>
      <c r="HHD83" s="1788"/>
      <c r="HHE83" s="1788"/>
      <c r="HHF83" s="1789"/>
      <c r="HHG83" s="1789"/>
      <c r="HHH83" s="1790"/>
      <c r="HHI83" s="1784"/>
      <c r="HHJ83" s="1784"/>
      <c r="HHK83" s="1784"/>
      <c r="HHL83" s="1788"/>
      <c r="HHM83" s="1788"/>
      <c r="HHN83" s="1789"/>
      <c r="HHO83" s="1789"/>
      <c r="HHP83" s="1790"/>
      <c r="HHQ83" s="1784"/>
      <c r="HHR83" s="1784"/>
      <c r="HHS83" s="1784"/>
      <c r="HHT83" s="1788"/>
      <c r="HHU83" s="1788"/>
      <c r="HHV83" s="1789"/>
      <c r="HHW83" s="1789"/>
      <c r="HHX83" s="1790"/>
      <c r="HHY83" s="1784"/>
      <c r="HHZ83" s="1784"/>
      <c r="HIA83" s="1784"/>
      <c r="HIB83" s="1788"/>
      <c r="HIC83" s="1788"/>
      <c r="HID83" s="1789"/>
      <c r="HIE83" s="1789"/>
      <c r="HIF83" s="1790"/>
      <c r="HIG83" s="1784"/>
      <c r="HIH83" s="1784"/>
      <c r="HII83" s="1784"/>
      <c r="HIJ83" s="1788"/>
      <c r="HIK83" s="1788"/>
      <c r="HIL83" s="1789"/>
      <c r="HIM83" s="1789"/>
      <c r="HIN83" s="1790"/>
      <c r="HIO83" s="1784"/>
      <c r="HIP83" s="1784"/>
      <c r="HIQ83" s="1784"/>
      <c r="HIR83" s="1788"/>
      <c r="HIS83" s="1788"/>
      <c r="HIT83" s="1789"/>
      <c r="HIU83" s="1789"/>
      <c r="HIV83" s="1790"/>
      <c r="HIW83" s="1784"/>
      <c r="HIX83" s="1784"/>
      <c r="HIY83" s="1784"/>
      <c r="HIZ83" s="1788"/>
      <c r="HJA83" s="1788"/>
      <c r="HJB83" s="1789"/>
      <c r="HJC83" s="1789"/>
      <c r="HJD83" s="1790"/>
      <c r="HJE83" s="1784"/>
      <c r="HJF83" s="1784"/>
      <c r="HJG83" s="1784"/>
      <c r="HJH83" s="1788"/>
      <c r="HJI83" s="1788"/>
      <c r="HJJ83" s="1789"/>
      <c r="HJK83" s="1789"/>
      <c r="HJL83" s="1790"/>
      <c r="HJM83" s="1784"/>
      <c r="HJN83" s="1784"/>
      <c r="HJO83" s="1784"/>
      <c r="HJP83" s="1788"/>
      <c r="HJQ83" s="1788"/>
      <c r="HJR83" s="1789"/>
      <c r="HJS83" s="1789"/>
      <c r="HJT83" s="1790"/>
      <c r="HJU83" s="1784"/>
      <c r="HJV83" s="1784"/>
      <c r="HJW83" s="1784"/>
      <c r="HJX83" s="1788"/>
      <c r="HJY83" s="1788"/>
      <c r="HJZ83" s="1789"/>
      <c r="HKA83" s="1789"/>
      <c r="HKB83" s="1790"/>
      <c r="HKC83" s="1784"/>
      <c r="HKD83" s="1784"/>
      <c r="HKE83" s="1784"/>
      <c r="HKF83" s="1788"/>
      <c r="HKG83" s="1788"/>
      <c r="HKH83" s="1789"/>
      <c r="HKI83" s="1789"/>
      <c r="HKJ83" s="1790"/>
      <c r="HKK83" s="1784"/>
      <c r="HKL83" s="1784"/>
      <c r="HKM83" s="1784"/>
      <c r="HKN83" s="1788"/>
      <c r="HKO83" s="1788"/>
      <c r="HKP83" s="1789"/>
      <c r="HKQ83" s="1789"/>
      <c r="HKR83" s="1790"/>
      <c r="HKS83" s="1784"/>
      <c r="HKT83" s="1784"/>
      <c r="HKU83" s="1784"/>
      <c r="HKV83" s="1788"/>
      <c r="HKW83" s="1788"/>
      <c r="HKX83" s="1789"/>
      <c r="HKY83" s="1789"/>
      <c r="HKZ83" s="1790"/>
      <c r="HLA83" s="1784"/>
      <c r="HLB83" s="1784"/>
      <c r="HLC83" s="1784"/>
      <c r="HLD83" s="1788"/>
      <c r="HLE83" s="1788"/>
      <c r="HLF83" s="1789"/>
      <c r="HLG83" s="1789"/>
      <c r="HLH83" s="1790"/>
      <c r="HLI83" s="1784"/>
      <c r="HLJ83" s="1784"/>
      <c r="HLK83" s="1784"/>
      <c r="HLL83" s="1788"/>
      <c r="HLM83" s="1788"/>
      <c r="HLN83" s="1789"/>
      <c r="HLO83" s="1789"/>
      <c r="HLP83" s="1790"/>
      <c r="HLQ83" s="1784"/>
      <c r="HLR83" s="1784"/>
      <c r="HLS83" s="1784"/>
      <c r="HLT83" s="1788"/>
      <c r="HLU83" s="1788"/>
      <c r="HLV83" s="1789"/>
      <c r="HLW83" s="1789"/>
      <c r="HLX83" s="1790"/>
      <c r="HLY83" s="1784"/>
      <c r="HLZ83" s="1784"/>
      <c r="HMA83" s="1784"/>
      <c r="HMB83" s="1788"/>
      <c r="HMC83" s="1788"/>
      <c r="HMD83" s="1789"/>
      <c r="HME83" s="1789"/>
      <c r="HMF83" s="1790"/>
      <c r="HMG83" s="1784"/>
      <c r="HMH83" s="1784"/>
      <c r="HMI83" s="1784"/>
      <c r="HMJ83" s="1788"/>
      <c r="HMK83" s="1788"/>
      <c r="HML83" s="1789"/>
      <c r="HMM83" s="1789"/>
      <c r="HMN83" s="1790"/>
      <c r="HMO83" s="1784"/>
      <c r="HMP83" s="1784"/>
      <c r="HMQ83" s="1784"/>
      <c r="HMR83" s="1788"/>
      <c r="HMS83" s="1788"/>
      <c r="HMT83" s="1789"/>
      <c r="HMU83" s="1789"/>
      <c r="HMV83" s="1790"/>
      <c r="HMW83" s="1784"/>
      <c r="HMX83" s="1784"/>
      <c r="HMY83" s="1784"/>
      <c r="HMZ83" s="1788"/>
      <c r="HNA83" s="1788"/>
      <c r="HNB83" s="1789"/>
      <c r="HNC83" s="1789"/>
      <c r="HND83" s="1790"/>
      <c r="HNE83" s="1784"/>
      <c r="HNF83" s="1784"/>
      <c r="HNG83" s="1784"/>
      <c r="HNH83" s="1788"/>
      <c r="HNI83" s="1788"/>
      <c r="HNJ83" s="1789"/>
      <c r="HNK83" s="1789"/>
      <c r="HNL83" s="1790"/>
      <c r="HNM83" s="1784"/>
      <c r="HNN83" s="1784"/>
      <c r="HNO83" s="1784"/>
      <c r="HNP83" s="1788"/>
      <c r="HNQ83" s="1788"/>
      <c r="HNR83" s="1789"/>
      <c r="HNS83" s="1789"/>
      <c r="HNT83" s="1790"/>
      <c r="HNU83" s="1784"/>
      <c r="HNV83" s="1784"/>
      <c r="HNW83" s="1784"/>
      <c r="HNX83" s="1788"/>
      <c r="HNY83" s="1788"/>
      <c r="HNZ83" s="1789"/>
      <c r="HOA83" s="1789"/>
      <c r="HOB83" s="1790"/>
      <c r="HOC83" s="1784"/>
      <c r="HOD83" s="1784"/>
      <c r="HOE83" s="1784"/>
      <c r="HOF83" s="1788"/>
      <c r="HOG83" s="1788"/>
      <c r="HOH83" s="1789"/>
      <c r="HOI83" s="1789"/>
      <c r="HOJ83" s="1790"/>
      <c r="HOK83" s="1784"/>
      <c r="HOL83" s="1784"/>
      <c r="HOM83" s="1784"/>
      <c r="HON83" s="1788"/>
      <c r="HOO83" s="1788"/>
      <c r="HOP83" s="1789"/>
      <c r="HOQ83" s="1789"/>
      <c r="HOR83" s="1790"/>
      <c r="HOS83" s="1784"/>
      <c r="HOT83" s="1784"/>
      <c r="HOU83" s="1784"/>
      <c r="HOV83" s="1788"/>
      <c r="HOW83" s="1788"/>
      <c r="HOX83" s="1789"/>
      <c r="HOY83" s="1789"/>
      <c r="HOZ83" s="1790"/>
      <c r="HPA83" s="1784"/>
      <c r="HPB83" s="1784"/>
      <c r="HPC83" s="1784"/>
      <c r="HPD83" s="1788"/>
      <c r="HPE83" s="1788"/>
      <c r="HPF83" s="1789"/>
      <c r="HPG83" s="1789"/>
      <c r="HPH83" s="1790"/>
      <c r="HPI83" s="1784"/>
      <c r="HPJ83" s="1784"/>
      <c r="HPK83" s="1784"/>
      <c r="HPL83" s="1788"/>
      <c r="HPM83" s="1788"/>
      <c r="HPN83" s="1789"/>
      <c r="HPO83" s="1789"/>
      <c r="HPP83" s="1790"/>
      <c r="HPQ83" s="1784"/>
      <c r="HPR83" s="1784"/>
      <c r="HPS83" s="1784"/>
      <c r="HPT83" s="1788"/>
      <c r="HPU83" s="1788"/>
      <c r="HPV83" s="1789"/>
      <c r="HPW83" s="1789"/>
      <c r="HPX83" s="1790"/>
      <c r="HPY83" s="1784"/>
      <c r="HPZ83" s="1784"/>
      <c r="HQA83" s="1784"/>
      <c r="HQB83" s="1788"/>
      <c r="HQC83" s="1788"/>
      <c r="HQD83" s="1789"/>
      <c r="HQE83" s="1789"/>
      <c r="HQF83" s="1790"/>
      <c r="HQG83" s="1784"/>
      <c r="HQH83" s="1784"/>
      <c r="HQI83" s="1784"/>
      <c r="HQJ83" s="1788"/>
      <c r="HQK83" s="1788"/>
      <c r="HQL83" s="1789"/>
      <c r="HQM83" s="1789"/>
      <c r="HQN83" s="1790"/>
      <c r="HQO83" s="1784"/>
      <c r="HQP83" s="1784"/>
      <c r="HQQ83" s="1784"/>
      <c r="HQR83" s="1788"/>
      <c r="HQS83" s="1788"/>
      <c r="HQT83" s="1789"/>
      <c r="HQU83" s="1789"/>
      <c r="HQV83" s="1790"/>
      <c r="HQW83" s="1784"/>
      <c r="HQX83" s="1784"/>
      <c r="HQY83" s="1784"/>
      <c r="HQZ83" s="1788"/>
      <c r="HRA83" s="1788"/>
      <c r="HRB83" s="1789"/>
      <c r="HRC83" s="1789"/>
      <c r="HRD83" s="1790"/>
      <c r="HRE83" s="1784"/>
      <c r="HRF83" s="1784"/>
      <c r="HRG83" s="1784"/>
      <c r="HRH83" s="1788"/>
      <c r="HRI83" s="1788"/>
      <c r="HRJ83" s="1789"/>
      <c r="HRK83" s="1789"/>
      <c r="HRL83" s="1790"/>
      <c r="HRM83" s="1784"/>
      <c r="HRN83" s="1784"/>
      <c r="HRO83" s="1784"/>
      <c r="HRP83" s="1788"/>
      <c r="HRQ83" s="1788"/>
      <c r="HRR83" s="1789"/>
      <c r="HRS83" s="1789"/>
      <c r="HRT83" s="1790"/>
      <c r="HRU83" s="1784"/>
      <c r="HRV83" s="1784"/>
      <c r="HRW83" s="1784"/>
      <c r="HRX83" s="1788"/>
      <c r="HRY83" s="1788"/>
      <c r="HRZ83" s="1789"/>
      <c r="HSA83" s="1789"/>
      <c r="HSB83" s="1790"/>
      <c r="HSC83" s="1784"/>
      <c r="HSD83" s="1784"/>
      <c r="HSE83" s="1784"/>
      <c r="HSF83" s="1788"/>
      <c r="HSG83" s="1788"/>
      <c r="HSH83" s="1789"/>
      <c r="HSI83" s="1789"/>
      <c r="HSJ83" s="1790"/>
      <c r="HSK83" s="1784"/>
      <c r="HSL83" s="1784"/>
      <c r="HSM83" s="1784"/>
      <c r="HSN83" s="1788"/>
      <c r="HSO83" s="1788"/>
      <c r="HSP83" s="1789"/>
      <c r="HSQ83" s="1789"/>
      <c r="HSR83" s="1790"/>
      <c r="HSS83" s="1784"/>
      <c r="HST83" s="1784"/>
      <c r="HSU83" s="1784"/>
      <c r="HSV83" s="1788"/>
      <c r="HSW83" s="1788"/>
      <c r="HSX83" s="1789"/>
      <c r="HSY83" s="1789"/>
      <c r="HSZ83" s="1790"/>
      <c r="HTA83" s="1784"/>
      <c r="HTB83" s="1784"/>
      <c r="HTC83" s="1784"/>
      <c r="HTD83" s="1788"/>
      <c r="HTE83" s="1788"/>
      <c r="HTF83" s="1789"/>
      <c r="HTG83" s="1789"/>
      <c r="HTH83" s="1790"/>
      <c r="HTI83" s="1784"/>
      <c r="HTJ83" s="1784"/>
      <c r="HTK83" s="1784"/>
      <c r="HTL83" s="1788"/>
      <c r="HTM83" s="1788"/>
      <c r="HTN83" s="1789"/>
      <c r="HTO83" s="1789"/>
      <c r="HTP83" s="1790"/>
      <c r="HTQ83" s="1784"/>
      <c r="HTR83" s="1784"/>
      <c r="HTS83" s="1784"/>
      <c r="HTT83" s="1788"/>
      <c r="HTU83" s="1788"/>
      <c r="HTV83" s="1789"/>
      <c r="HTW83" s="1789"/>
      <c r="HTX83" s="1790"/>
      <c r="HTY83" s="1784"/>
      <c r="HTZ83" s="1784"/>
      <c r="HUA83" s="1784"/>
      <c r="HUB83" s="1788"/>
      <c r="HUC83" s="1788"/>
      <c r="HUD83" s="1789"/>
      <c r="HUE83" s="1789"/>
      <c r="HUF83" s="1790"/>
      <c r="HUG83" s="1784"/>
      <c r="HUH83" s="1784"/>
      <c r="HUI83" s="1784"/>
      <c r="HUJ83" s="1788"/>
      <c r="HUK83" s="1788"/>
      <c r="HUL83" s="1789"/>
      <c r="HUM83" s="1789"/>
      <c r="HUN83" s="1790"/>
      <c r="HUO83" s="1784"/>
      <c r="HUP83" s="1784"/>
      <c r="HUQ83" s="1784"/>
      <c r="HUR83" s="1788"/>
      <c r="HUS83" s="1788"/>
      <c r="HUT83" s="1789"/>
      <c r="HUU83" s="1789"/>
      <c r="HUV83" s="1790"/>
      <c r="HUW83" s="1784"/>
      <c r="HUX83" s="1784"/>
      <c r="HUY83" s="1784"/>
      <c r="HUZ83" s="1788"/>
      <c r="HVA83" s="1788"/>
      <c r="HVB83" s="1789"/>
      <c r="HVC83" s="1789"/>
      <c r="HVD83" s="1790"/>
      <c r="HVE83" s="1784"/>
      <c r="HVF83" s="1784"/>
      <c r="HVG83" s="1784"/>
      <c r="HVH83" s="1788"/>
      <c r="HVI83" s="1788"/>
      <c r="HVJ83" s="1789"/>
      <c r="HVK83" s="1789"/>
      <c r="HVL83" s="1790"/>
      <c r="HVM83" s="1784"/>
      <c r="HVN83" s="1784"/>
      <c r="HVO83" s="1784"/>
      <c r="HVP83" s="1788"/>
      <c r="HVQ83" s="1788"/>
      <c r="HVR83" s="1789"/>
      <c r="HVS83" s="1789"/>
      <c r="HVT83" s="1790"/>
      <c r="HVU83" s="1784"/>
      <c r="HVV83" s="1784"/>
      <c r="HVW83" s="1784"/>
      <c r="HVX83" s="1788"/>
      <c r="HVY83" s="1788"/>
      <c r="HVZ83" s="1789"/>
      <c r="HWA83" s="1789"/>
      <c r="HWB83" s="1790"/>
      <c r="HWC83" s="1784"/>
      <c r="HWD83" s="1784"/>
      <c r="HWE83" s="1784"/>
      <c r="HWF83" s="1788"/>
      <c r="HWG83" s="1788"/>
      <c r="HWH83" s="1789"/>
      <c r="HWI83" s="1789"/>
      <c r="HWJ83" s="1790"/>
      <c r="HWK83" s="1784"/>
      <c r="HWL83" s="1784"/>
      <c r="HWM83" s="1784"/>
      <c r="HWN83" s="1788"/>
      <c r="HWO83" s="1788"/>
      <c r="HWP83" s="1789"/>
      <c r="HWQ83" s="1789"/>
      <c r="HWR83" s="1790"/>
      <c r="HWS83" s="1784"/>
      <c r="HWT83" s="1784"/>
      <c r="HWU83" s="1784"/>
      <c r="HWV83" s="1788"/>
      <c r="HWW83" s="1788"/>
      <c r="HWX83" s="1789"/>
      <c r="HWY83" s="1789"/>
      <c r="HWZ83" s="1790"/>
      <c r="HXA83" s="1784"/>
      <c r="HXB83" s="1784"/>
      <c r="HXC83" s="1784"/>
      <c r="HXD83" s="1788"/>
      <c r="HXE83" s="1788"/>
      <c r="HXF83" s="1789"/>
      <c r="HXG83" s="1789"/>
      <c r="HXH83" s="1790"/>
      <c r="HXI83" s="1784"/>
      <c r="HXJ83" s="1784"/>
      <c r="HXK83" s="1784"/>
      <c r="HXL83" s="1788"/>
      <c r="HXM83" s="1788"/>
      <c r="HXN83" s="1789"/>
      <c r="HXO83" s="1789"/>
      <c r="HXP83" s="1790"/>
      <c r="HXQ83" s="1784"/>
      <c r="HXR83" s="1784"/>
      <c r="HXS83" s="1784"/>
      <c r="HXT83" s="1788"/>
      <c r="HXU83" s="1788"/>
      <c r="HXV83" s="1789"/>
      <c r="HXW83" s="1789"/>
      <c r="HXX83" s="1790"/>
      <c r="HXY83" s="1784"/>
      <c r="HXZ83" s="1784"/>
      <c r="HYA83" s="1784"/>
      <c r="HYB83" s="1788"/>
      <c r="HYC83" s="1788"/>
      <c r="HYD83" s="1789"/>
      <c r="HYE83" s="1789"/>
      <c r="HYF83" s="1790"/>
      <c r="HYG83" s="1784"/>
      <c r="HYH83" s="1784"/>
      <c r="HYI83" s="1784"/>
      <c r="HYJ83" s="1788"/>
      <c r="HYK83" s="1788"/>
      <c r="HYL83" s="1789"/>
      <c r="HYM83" s="1789"/>
      <c r="HYN83" s="1790"/>
      <c r="HYO83" s="1784"/>
      <c r="HYP83" s="1784"/>
      <c r="HYQ83" s="1784"/>
      <c r="HYR83" s="1788"/>
      <c r="HYS83" s="1788"/>
      <c r="HYT83" s="1789"/>
      <c r="HYU83" s="1789"/>
      <c r="HYV83" s="1790"/>
      <c r="HYW83" s="1784"/>
      <c r="HYX83" s="1784"/>
      <c r="HYY83" s="1784"/>
      <c r="HYZ83" s="1788"/>
      <c r="HZA83" s="1788"/>
      <c r="HZB83" s="1789"/>
      <c r="HZC83" s="1789"/>
      <c r="HZD83" s="1790"/>
      <c r="HZE83" s="1784"/>
      <c r="HZF83" s="1784"/>
      <c r="HZG83" s="1784"/>
      <c r="HZH83" s="1788"/>
      <c r="HZI83" s="1788"/>
      <c r="HZJ83" s="1789"/>
      <c r="HZK83" s="1789"/>
      <c r="HZL83" s="1790"/>
      <c r="HZM83" s="1784"/>
      <c r="HZN83" s="1784"/>
      <c r="HZO83" s="1784"/>
      <c r="HZP83" s="1788"/>
      <c r="HZQ83" s="1788"/>
      <c r="HZR83" s="1789"/>
      <c r="HZS83" s="1789"/>
      <c r="HZT83" s="1790"/>
      <c r="HZU83" s="1784"/>
      <c r="HZV83" s="1784"/>
      <c r="HZW83" s="1784"/>
      <c r="HZX83" s="1788"/>
      <c r="HZY83" s="1788"/>
      <c r="HZZ83" s="1789"/>
      <c r="IAA83" s="1789"/>
      <c r="IAB83" s="1790"/>
      <c r="IAC83" s="1784"/>
      <c r="IAD83" s="1784"/>
      <c r="IAE83" s="1784"/>
      <c r="IAF83" s="1788"/>
      <c r="IAG83" s="1788"/>
      <c r="IAH83" s="1789"/>
      <c r="IAI83" s="1789"/>
      <c r="IAJ83" s="1790"/>
      <c r="IAK83" s="1784"/>
      <c r="IAL83" s="1784"/>
      <c r="IAM83" s="1784"/>
      <c r="IAN83" s="1788"/>
      <c r="IAO83" s="1788"/>
      <c r="IAP83" s="1789"/>
      <c r="IAQ83" s="1789"/>
      <c r="IAR83" s="1790"/>
      <c r="IAS83" s="1784"/>
      <c r="IAT83" s="1784"/>
      <c r="IAU83" s="1784"/>
      <c r="IAV83" s="1788"/>
      <c r="IAW83" s="1788"/>
      <c r="IAX83" s="1789"/>
      <c r="IAY83" s="1789"/>
      <c r="IAZ83" s="1790"/>
      <c r="IBA83" s="1784"/>
      <c r="IBB83" s="1784"/>
      <c r="IBC83" s="1784"/>
      <c r="IBD83" s="1788"/>
      <c r="IBE83" s="1788"/>
      <c r="IBF83" s="1789"/>
      <c r="IBG83" s="1789"/>
      <c r="IBH83" s="1790"/>
      <c r="IBI83" s="1784"/>
      <c r="IBJ83" s="1784"/>
      <c r="IBK83" s="1784"/>
      <c r="IBL83" s="1788"/>
      <c r="IBM83" s="1788"/>
      <c r="IBN83" s="1789"/>
      <c r="IBO83" s="1789"/>
      <c r="IBP83" s="1790"/>
      <c r="IBQ83" s="1784"/>
      <c r="IBR83" s="1784"/>
      <c r="IBS83" s="1784"/>
      <c r="IBT83" s="1788"/>
      <c r="IBU83" s="1788"/>
      <c r="IBV83" s="1789"/>
      <c r="IBW83" s="1789"/>
      <c r="IBX83" s="1790"/>
      <c r="IBY83" s="1784"/>
      <c r="IBZ83" s="1784"/>
      <c r="ICA83" s="1784"/>
      <c r="ICB83" s="1788"/>
      <c r="ICC83" s="1788"/>
      <c r="ICD83" s="1789"/>
      <c r="ICE83" s="1789"/>
      <c r="ICF83" s="1790"/>
      <c r="ICG83" s="1784"/>
      <c r="ICH83" s="1784"/>
      <c r="ICI83" s="1784"/>
      <c r="ICJ83" s="1788"/>
      <c r="ICK83" s="1788"/>
      <c r="ICL83" s="1789"/>
      <c r="ICM83" s="1789"/>
      <c r="ICN83" s="1790"/>
      <c r="ICO83" s="1784"/>
      <c r="ICP83" s="1784"/>
      <c r="ICQ83" s="1784"/>
      <c r="ICR83" s="1788"/>
      <c r="ICS83" s="1788"/>
      <c r="ICT83" s="1789"/>
      <c r="ICU83" s="1789"/>
      <c r="ICV83" s="1790"/>
      <c r="ICW83" s="1784"/>
      <c r="ICX83" s="1784"/>
      <c r="ICY83" s="1784"/>
      <c r="ICZ83" s="1788"/>
      <c r="IDA83" s="1788"/>
      <c r="IDB83" s="1789"/>
      <c r="IDC83" s="1789"/>
      <c r="IDD83" s="1790"/>
      <c r="IDE83" s="1784"/>
      <c r="IDF83" s="1784"/>
      <c r="IDG83" s="1784"/>
      <c r="IDH83" s="1788"/>
      <c r="IDI83" s="1788"/>
      <c r="IDJ83" s="1789"/>
      <c r="IDK83" s="1789"/>
      <c r="IDL83" s="1790"/>
      <c r="IDM83" s="1784"/>
      <c r="IDN83" s="1784"/>
      <c r="IDO83" s="1784"/>
      <c r="IDP83" s="1788"/>
      <c r="IDQ83" s="1788"/>
      <c r="IDR83" s="1789"/>
      <c r="IDS83" s="1789"/>
      <c r="IDT83" s="1790"/>
      <c r="IDU83" s="1784"/>
      <c r="IDV83" s="1784"/>
      <c r="IDW83" s="1784"/>
      <c r="IDX83" s="1788"/>
      <c r="IDY83" s="1788"/>
      <c r="IDZ83" s="1789"/>
      <c r="IEA83" s="1789"/>
      <c r="IEB83" s="1790"/>
      <c r="IEC83" s="1784"/>
      <c r="IED83" s="1784"/>
      <c r="IEE83" s="1784"/>
      <c r="IEF83" s="1788"/>
      <c r="IEG83" s="1788"/>
      <c r="IEH83" s="1789"/>
      <c r="IEI83" s="1789"/>
      <c r="IEJ83" s="1790"/>
      <c r="IEK83" s="1784"/>
      <c r="IEL83" s="1784"/>
      <c r="IEM83" s="1784"/>
      <c r="IEN83" s="1788"/>
      <c r="IEO83" s="1788"/>
      <c r="IEP83" s="1789"/>
      <c r="IEQ83" s="1789"/>
      <c r="IER83" s="1790"/>
      <c r="IES83" s="1784"/>
      <c r="IET83" s="1784"/>
      <c r="IEU83" s="1784"/>
      <c r="IEV83" s="1788"/>
      <c r="IEW83" s="1788"/>
      <c r="IEX83" s="1789"/>
      <c r="IEY83" s="1789"/>
      <c r="IEZ83" s="1790"/>
      <c r="IFA83" s="1784"/>
      <c r="IFB83" s="1784"/>
      <c r="IFC83" s="1784"/>
      <c r="IFD83" s="1788"/>
      <c r="IFE83" s="1788"/>
      <c r="IFF83" s="1789"/>
      <c r="IFG83" s="1789"/>
      <c r="IFH83" s="1790"/>
      <c r="IFI83" s="1784"/>
      <c r="IFJ83" s="1784"/>
      <c r="IFK83" s="1784"/>
      <c r="IFL83" s="1788"/>
      <c r="IFM83" s="1788"/>
      <c r="IFN83" s="1789"/>
      <c r="IFO83" s="1789"/>
      <c r="IFP83" s="1790"/>
      <c r="IFQ83" s="1784"/>
      <c r="IFR83" s="1784"/>
      <c r="IFS83" s="1784"/>
      <c r="IFT83" s="1788"/>
      <c r="IFU83" s="1788"/>
      <c r="IFV83" s="1789"/>
      <c r="IFW83" s="1789"/>
      <c r="IFX83" s="1790"/>
      <c r="IFY83" s="1784"/>
      <c r="IFZ83" s="1784"/>
      <c r="IGA83" s="1784"/>
      <c r="IGB83" s="1788"/>
      <c r="IGC83" s="1788"/>
      <c r="IGD83" s="1789"/>
      <c r="IGE83" s="1789"/>
      <c r="IGF83" s="1790"/>
      <c r="IGG83" s="1784"/>
      <c r="IGH83" s="1784"/>
      <c r="IGI83" s="1784"/>
      <c r="IGJ83" s="1788"/>
      <c r="IGK83" s="1788"/>
      <c r="IGL83" s="1789"/>
      <c r="IGM83" s="1789"/>
      <c r="IGN83" s="1790"/>
      <c r="IGO83" s="1784"/>
      <c r="IGP83" s="1784"/>
      <c r="IGQ83" s="1784"/>
      <c r="IGR83" s="1788"/>
      <c r="IGS83" s="1788"/>
      <c r="IGT83" s="1789"/>
      <c r="IGU83" s="1789"/>
      <c r="IGV83" s="1790"/>
      <c r="IGW83" s="1784"/>
      <c r="IGX83" s="1784"/>
      <c r="IGY83" s="1784"/>
      <c r="IGZ83" s="1788"/>
      <c r="IHA83" s="1788"/>
      <c r="IHB83" s="1789"/>
      <c r="IHC83" s="1789"/>
      <c r="IHD83" s="1790"/>
      <c r="IHE83" s="1784"/>
      <c r="IHF83" s="1784"/>
      <c r="IHG83" s="1784"/>
      <c r="IHH83" s="1788"/>
      <c r="IHI83" s="1788"/>
      <c r="IHJ83" s="1789"/>
      <c r="IHK83" s="1789"/>
      <c r="IHL83" s="1790"/>
      <c r="IHM83" s="1784"/>
      <c r="IHN83" s="1784"/>
      <c r="IHO83" s="1784"/>
      <c r="IHP83" s="1788"/>
      <c r="IHQ83" s="1788"/>
      <c r="IHR83" s="1789"/>
      <c r="IHS83" s="1789"/>
      <c r="IHT83" s="1790"/>
      <c r="IHU83" s="1784"/>
      <c r="IHV83" s="1784"/>
      <c r="IHW83" s="1784"/>
      <c r="IHX83" s="1788"/>
      <c r="IHY83" s="1788"/>
      <c r="IHZ83" s="1789"/>
      <c r="IIA83" s="1789"/>
      <c r="IIB83" s="1790"/>
      <c r="IIC83" s="1784"/>
      <c r="IID83" s="1784"/>
      <c r="IIE83" s="1784"/>
      <c r="IIF83" s="1788"/>
      <c r="IIG83" s="1788"/>
      <c r="IIH83" s="1789"/>
      <c r="III83" s="1789"/>
      <c r="IIJ83" s="1790"/>
      <c r="IIK83" s="1784"/>
      <c r="IIL83" s="1784"/>
      <c r="IIM83" s="1784"/>
      <c r="IIN83" s="1788"/>
      <c r="IIO83" s="1788"/>
      <c r="IIP83" s="1789"/>
      <c r="IIQ83" s="1789"/>
      <c r="IIR83" s="1790"/>
      <c r="IIS83" s="1784"/>
      <c r="IIT83" s="1784"/>
      <c r="IIU83" s="1784"/>
      <c r="IIV83" s="1788"/>
      <c r="IIW83" s="1788"/>
      <c r="IIX83" s="1789"/>
      <c r="IIY83" s="1789"/>
      <c r="IIZ83" s="1790"/>
      <c r="IJA83" s="1784"/>
      <c r="IJB83" s="1784"/>
      <c r="IJC83" s="1784"/>
      <c r="IJD83" s="1788"/>
      <c r="IJE83" s="1788"/>
      <c r="IJF83" s="1789"/>
      <c r="IJG83" s="1789"/>
      <c r="IJH83" s="1790"/>
      <c r="IJI83" s="1784"/>
      <c r="IJJ83" s="1784"/>
      <c r="IJK83" s="1784"/>
      <c r="IJL83" s="1788"/>
      <c r="IJM83" s="1788"/>
      <c r="IJN83" s="1789"/>
      <c r="IJO83" s="1789"/>
      <c r="IJP83" s="1790"/>
      <c r="IJQ83" s="1784"/>
      <c r="IJR83" s="1784"/>
      <c r="IJS83" s="1784"/>
      <c r="IJT83" s="1788"/>
      <c r="IJU83" s="1788"/>
      <c r="IJV83" s="1789"/>
      <c r="IJW83" s="1789"/>
      <c r="IJX83" s="1790"/>
      <c r="IJY83" s="1784"/>
      <c r="IJZ83" s="1784"/>
      <c r="IKA83" s="1784"/>
      <c r="IKB83" s="1788"/>
      <c r="IKC83" s="1788"/>
      <c r="IKD83" s="1789"/>
      <c r="IKE83" s="1789"/>
      <c r="IKF83" s="1790"/>
      <c r="IKG83" s="1784"/>
      <c r="IKH83" s="1784"/>
      <c r="IKI83" s="1784"/>
      <c r="IKJ83" s="1788"/>
      <c r="IKK83" s="1788"/>
      <c r="IKL83" s="1789"/>
      <c r="IKM83" s="1789"/>
      <c r="IKN83" s="1790"/>
      <c r="IKO83" s="1784"/>
      <c r="IKP83" s="1784"/>
      <c r="IKQ83" s="1784"/>
      <c r="IKR83" s="1788"/>
      <c r="IKS83" s="1788"/>
      <c r="IKT83" s="1789"/>
      <c r="IKU83" s="1789"/>
      <c r="IKV83" s="1790"/>
      <c r="IKW83" s="1784"/>
      <c r="IKX83" s="1784"/>
      <c r="IKY83" s="1784"/>
      <c r="IKZ83" s="1788"/>
      <c r="ILA83" s="1788"/>
      <c r="ILB83" s="1789"/>
      <c r="ILC83" s="1789"/>
      <c r="ILD83" s="1790"/>
      <c r="ILE83" s="1784"/>
      <c r="ILF83" s="1784"/>
      <c r="ILG83" s="1784"/>
      <c r="ILH83" s="1788"/>
      <c r="ILI83" s="1788"/>
      <c r="ILJ83" s="1789"/>
      <c r="ILK83" s="1789"/>
      <c r="ILL83" s="1790"/>
      <c r="ILM83" s="1784"/>
      <c r="ILN83" s="1784"/>
      <c r="ILO83" s="1784"/>
      <c r="ILP83" s="1788"/>
      <c r="ILQ83" s="1788"/>
      <c r="ILR83" s="1789"/>
      <c r="ILS83" s="1789"/>
      <c r="ILT83" s="1790"/>
      <c r="ILU83" s="1784"/>
      <c r="ILV83" s="1784"/>
      <c r="ILW83" s="1784"/>
      <c r="ILX83" s="1788"/>
      <c r="ILY83" s="1788"/>
      <c r="ILZ83" s="1789"/>
      <c r="IMA83" s="1789"/>
      <c r="IMB83" s="1790"/>
      <c r="IMC83" s="1784"/>
      <c r="IMD83" s="1784"/>
      <c r="IME83" s="1784"/>
      <c r="IMF83" s="1788"/>
      <c r="IMG83" s="1788"/>
      <c r="IMH83" s="1789"/>
      <c r="IMI83" s="1789"/>
      <c r="IMJ83" s="1790"/>
      <c r="IMK83" s="1784"/>
      <c r="IML83" s="1784"/>
      <c r="IMM83" s="1784"/>
      <c r="IMN83" s="1788"/>
      <c r="IMO83" s="1788"/>
      <c r="IMP83" s="1789"/>
      <c r="IMQ83" s="1789"/>
      <c r="IMR83" s="1790"/>
      <c r="IMS83" s="1784"/>
      <c r="IMT83" s="1784"/>
      <c r="IMU83" s="1784"/>
      <c r="IMV83" s="1788"/>
      <c r="IMW83" s="1788"/>
      <c r="IMX83" s="1789"/>
      <c r="IMY83" s="1789"/>
      <c r="IMZ83" s="1790"/>
      <c r="INA83" s="1784"/>
      <c r="INB83" s="1784"/>
      <c r="INC83" s="1784"/>
      <c r="IND83" s="1788"/>
      <c r="INE83" s="1788"/>
      <c r="INF83" s="1789"/>
      <c r="ING83" s="1789"/>
      <c r="INH83" s="1790"/>
      <c r="INI83" s="1784"/>
      <c r="INJ83" s="1784"/>
      <c r="INK83" s="1784"/>
      <c r="INL83" s="1788"/>
      <c r="INM83" s="1788"/>
      <c r="INN83" s="1789"/>
      <c r="INO83" s="1789"/>
      <c r="INP83" s="1790"/>
      <c r="INQ83" s="1784"/>
      <c r="INR83" s="1784"/>
      <c r="INS83" s="1784"/>
      <c r="INT83" s="1788"/>
      <c r="INU83" s="1788"/>
      <c r="INV83" s="1789"/>
      <c r="INW83" s="1789"/>
      <c r="INX83" s="1790"/>
      <c r="INY83" s="1784"/>
      <c r="INZ83" s="1784"/>
      <c r="IOA83" s="1784"/>
      <c r="IOB83" s="1788"/>
      <c r="IOC83" s="1788"/>
      <c r="IOD83" s="1789"/>
      <c r="IOE83" s="1789"/>
      <c r="IOF83" s="1790"/>
      <c r="IOG83" s="1784"/>
      <c r="IOH83" s="1784"/>
      <c r="IOI83" s="1784"/>
      <c r="IOJ83" s="1788"/>
      <c r="IOK83" s="1788"/>
      <c r="IOL83" s="1789"/>
      <c r="IOM83" s="1789"/>
      <c r="ION83" s="1790"/>
      <c r="IOO83" s="1784"/>
      <c r="IOP83" s="1784"/>
      <c r="IOQ83" s="1784"/>
      <c r="IOR83" s="1788"/>
      <c r="IOS83" s="1788"/>
      <c r="IOT83" s="1789"/>
      <c r="IOU83" s="1789"/>
      <c r="IOV83" s="1790"/>
      <c r="IOW83" s="1784"/>
      <c r="IOX83" s="1784"/>
      <c r="IOY83" s="1784"/>
      <c r="IOZ83" s="1788"/>
      <c r="IPA83" s="1788"/>
      <c r="IPB83" s="1789"/>
      <c r="IPC83" s="1789"/>
      <c r="IPD83" s="1790"/>
      <c r="IPE83" s="1784"/>
      <c r="IPF83" s="1784"/>
      <c r="IPG83" s="1784"/>
      <c r="IPH83" s="1788"/>
      <c r="IPI83" s="1788"/>
      <c r="IPJ83" s="1789"/>
      <c r="IPK83" s="1789"/>
      <c r="IPL83" s="1790"/>
      <c r="IPM83" s="1784"/>
      <c r="IPN83" s="1784"/>
      <c r="IPO83" s="1784"/>
      <c r="IPP83" s="1788"/>
      <c r="IPQ83" s="1788"/>
      <c r="IPR83" s="1789"/>
      <c r="IPS83" s="1789"/>
      <c r="IPT83" s="1790"/>
      <c r="IPU83" s="1784"/>
      <c r="IPV83" s="1784"/>
      <c r="IPW83" s="1784"/>
      <c r="IPX83" s="1788"/>
      <c r="IPY83" s="1788"/>
      <c r="IPZ83" s="1789"/>
      <c r="IQA83" s="1789"/>
      <c r="IQB83" s="1790"/>
      <c r="IQC83" s="1784"/>
      <c r="IQD83" s="1784"/>
      <c r="IQE83" s="1784"/>
      <c r="IQF83" s="1788"/>
      <c r="IQG83" s="1788"/>
      <c r="IQH83" s="1789"/>
      <c r="IQI83" s="1789"/>
      <c r="IQJ83" s="1790"/>
      <c r="IQK83" s="1784"/>
      <c r="IQL83" s="1784"/>
      <c r="IQM83" s="1784"/>
      <c r="IQN83" s="1788"/>
      <c r="IQO83" s="1788"/>
      <c r="IQP83" s="1789"/>
      <c r="IQQ83" s="1789"/>
      <c r="IQR83" s="1790"/>
      <c r="IQS83" s="1784"/>
      <c r="IQT83" s="1784"/>
      <c r="IQU83" s="1784"/>
      <c r="IQV83" s="1788"/>
      <c r="IQW83" s="1788"/>
      <c r="IQX83" s="1789"/>
      <c r="IQY83" s="1789"/>
      <c r="IQZ83" s="1790"/>
      <c r="IRA83" s="1784"/>
      <c r="IRB83" s="1784"/>
      <c r="IRC83" s="1784"/>
      <c r="IRD83" s="1788"/>
      <c r="IRE83" s="1788"/>
      <c r="IRF83" s="1789"/>
      <c r="IRG83" s="1789"/>
      <c r="IRH83" s="1790"/>
      <c r="IRI83" s="1784"/>
      <c r="IRJ83" s="1784"/>
      <c r="IRK83" s="1784"/>
      <c r="IRL83" s="1788"/>
      <c r="IRM83" s="1788"/>
      <c r="IRN83" s="1789"/>
      <c r="IRO83" s="1789"/>
      <c r="IRP83" s="1790"/>
      <c r="IRQ83" s="1784"/>
      <c r="IRR83" s="1784"/>
      <c r="IRS83" s="1784"/>
      <c r="IRT83" s="1788"/>
      <c r="IRU83" s="1788"/>
      <c r="IRV83" s="1789"/>
      <c r="IRW83" s="1789"/>
      <c r="IRX83" s="1790"/>
      <c r="IRY83" s="1784"/>
      <c r="IRZ83" s="1784"/>
      <c r="ISA83" s="1784"/>
      <c r="ISB83" s="1788"/>
      <c r="ISC83" s="1788"/>
      <c r="ISD83" s="1789"/>
      <c r="ISE83" s="1789"/>
      <c r="ISF83" s="1790"/>
      <c r="ISG83" s="1784"/>
      <c r="ISH83" s="1784"/>
      <c r="ISI83" s="1784"/>
      <c r="ISJ83" s="1788"/>
      <c r="ISK83" s="1788"/>
      <c r="ISL83" s="1789"/>
      <c r="ISM83" s="1789"/>
      <c r="ISN83" s="1790"/>
      <c r="ISO83" s="1784"/>
      <c r="ISP83" s="1784"/>
      <c r="ISQ83" s="1784"/>
      <c r="ISR83" s="1788"/>
      <c r="ISS83" s="1788"/>
      <c r="IST83" s="1789"/>
      <c r="ISU83" s="1789"/>
      <c r="ISV83" s="1790"/>
      <c r="ISW83" s="1784"/>
      <c r="ISX83" s="1784"/>
      <c r="ISY83" s="1784"/>
      <c r="ISZ83" s="1788"/>
      <c r="ITA83" s="1788"/>
      <c r="ITB83" s="1789"/>
      <c r="ITC83" s="1789"/>
      <c r="ITD83" s="1790"/>
      <c r="ITE83" s="1784"/>
      <c r="ITF83" s="1784"/>
      <c r="ITG83" s="1784"/>
      <c r="ITH83" s="1788"/>
      <c r="ITI83" s="1788"/>
      <c r="ITJ83" s="1789"/>
      <c r="ITK83" s="1789"/>
      <c r="ITL83" s="1790"/>
      <c r="ITM83" s="1784"/>
      <c r="ITN83" s="1784"/>
      <c r="ITO83" s="1784"/>
      <c r="ITP83" s="1788"/>
      <c r="ITQ83" s="1788"/>
      <c r="ITR83" s="1789"/>
      <c r="ITS83" s="1789"/>
      <c r="ITT83" s="1790"/>
      <c r="ITU83" s="1784"/>
      <c r="ITV83" s="1784"/>
      <c r="ITW83" s="1784"/>
      <c r="ITX83" s="1788"/>
      <c r="ITY83" s="1788"/>
      <c r="ITZ83" s="1789"/>
      <c r="IUA83" s="1789"/>
      <c r="IUB83" s="1790"/>
      <c r="IUC83" s="1784"/>
      <c r="IUD83" s="1784"/>
      <c r="IUE83" s="1784"/>
      <c r="IUF83" s="1788"/>
      <c r="IUG83" s="1788"/>
      <c r="IUH83" s="1789"/>
      <c r="IUI83" s="1789"/>
      <c r="IUJ83" s="1790"/>
      <c r="IUK83" s="1784"/>
      <c r="IUL83" s="1784"/>
      <c r="IUM83" s="1784"/>
      <c r="IUN83" s="1788"/>
      <c r="IUO83" s="1788"/>
      <c r="IUP83" s="1789"/>
      <c r="IUQ83" s="1789"/>
      <c r="IUR83" s="1790"/>
      <c r="IUS83" s="1784"/>
      <c r="IUT83" s="1784"/>
      <c r="IUU83" s="1784"/>
      <c r="IUV83" s="1788"/>
      <c r="IUW83" s="1788"/>
      <c r="IUX83" s="1789"/>
      <c r="IUY83" s="1789"/>
      <c r="IUZ83" s="1790"/>
      <c r="IVA83" s="1784"/>
      <c r="IVB83" s="1784"/>
      <c r="IVC83" s="1784"/>
      <c r="IVD83" s="1788"/>
      <c r="IVE83" s="1788"/>
      <c r="IVF83" s="1789"/>
      <c r="IVG83" s="1789"/>
      <c r="IVH83" s="1790"/>
      <c r="IVI83" s="1784"/>
      <c r="IVJ83" s="1784"/>
      <c r="IVK83" s="1784"/>
      <c r="IVL83" s="1788"/>
      <c r="IVM83" s="1788"/>
      <c r="IVN83" s="1789"/>
      <c r="IVO83" s="1789"/>
      <c r="IVP83" s="1790"/>
      <c r="IVQ83" s="1784"/>
      <c r="IVR83" s="1784"/>
      <c r="IVS83" s="1784"/>
      <c r="IVT83" s="1788"/>
      <c r="IVU83" s="1788"/>
      <c r="IVV83" s="1789"/>
      <c r="IVW83" s="1789"/>
      <c r="IVX83" s="1790"/>
      <c r="IVY83" s="1784"/>
      <c r="IVZ83" s="1784"/>
      <c r="IWA83" s="1784"/>
      <c r="IWB83" s="1788"/>
      <c r="IWC83" s="1788"/>
      <c r="IWD83" s="1789"/>
      <c r="IWE83" s="1789"/>
      <c r="IWF83" s="1790"/>
      <c r="IWG83" s="1784"/>
      <c r="IWH83" s="1784"/>
      <c r="IWI83" s="1784"/>
      <c r="IWJ83" s="1788"/>
      <c r="IWK83" s="1788"/>
      <c r="IWL83" s="1789"/>
      <c r="IWM83" s="1789"/>
      <c r="IWN83" s="1790"/>
      <c r="IWO83" s="1784"/>
      <c r="IWP83" s="1784"/>
      <c r="IWQ83" s="1784"/>
      <c r="IWR83" s="1788"/>
      <c r="IWS83" s="1788"/>
      <c r="IWT83" s="1789"/>
      <c r="IWU83" s="1789"/>
      <c r="IWV83" s="1790"/>
      <c r="IWW83" s="1784"/>
      <c r="IWX83" s="1784"/>
      <c r="IWY83" s="1784"/>
      <c r="IWZ83" s="1788"/>
      <c r="IXA83" s="1788"/>
      <c r="IXB83" s="1789"/>
      <c r="IXC83" s="1789"/>
      <c r="IXD83" s="1790"/>
      <c r="IXE83" s="1784"/>
      <c r="IXF83" s="1784"/>
      <c r="IXG83" s="1784"/>
      <c r="IXH83" s="1788"/>
      <c r="IXI83" s="1788"/>
      <c r="IXJ83" s="1789"/>
      <c r="IXK83" s="1789"/>
      <c r="IXL83" s="1790"/>
      <c r="IXM83" s="1784"/>
      <c r="IXN83" s="1784"/>
      <c r="IXO83" s="1784"/>
      <c r="IXP83" s="1788"/>
      <c r="IXQ83" s="1788"/>
      <c r="IXR83" s="1789"/>
      <c r="IXS83" s="1789"/>
      <c r="IXT83" s="1790"/>
      <c r="IXU83" s="1784"/>
      <c r="IXV83" s="1784"/>
      <c r="IXW83" s="1784"/>
      <c r="IXX83" s="1788"/>
      <c r="IXY83" s="1788"/>
      <c r="IXZ83" s="1789"/>
      <c r="IYA83" s="1789"/>
      <c r="IYB83" s="1790"/>
      <c r="IYC83" s="1784"/>
      <c r="IYD83" s="1784"/>
      <c r="IYE83" s="1784"/>
      <c r="IYF83" s="1788"/>
      <c r="IYG83" s="1788"/>
      <c r="IYH83" s="1789"/>
      <c r="IYI83" s="1789"/>
      <c r="IYJ83" s="1790"/>
      <c r="IYK83" s="1784"/>
      <c r="IYL83" s="1784"/>
      <c r="IYM83" s="1784"/>
      <c r="IYN83" s="1788"/>
      <c r="IYO83" s="1788"/>
      <c r="IYP83" s="1789"/>
      <c r="IYQ83" s="1789"/>
      <c r="IYR83" s="1790"/>
      <c r="IYS83" s="1784"/>
      <c r="IYT83" s="1784"/>
      <c r="IYU83" s="1784"/>
      <c r="IYV83" s="1788"/>
      <c r="IYW83" s="1788"/>
      <c r="IYX83" s="1789"/>
      <c r="IYY83" s="1789"/>
      <c r="IYZ83" s="1790"/>
      <c r="IZA83" s="1784"/>
      <c r="IZB83" s="1784"/>
      <c r="IZC83" s="1784"/>
      <c r="IZD83" s="1788"/>
      <c r="IZE83" s="1788"/>
      <c r="IZF83" s="1789"/>
      <c r="IZG83" s="1789"/>
      <c r="IZH83" s="1790"/>
      <c r="IZI83" s="1784"/>
      <c r="IZJ83" s="1784"/>
      <c r="IZK83" s="1784"/>
      <c r="IZL83" s="1788"/>
      <c r="IZM83" s="1788"/>
      <c r="IZN83" s="1789"/>
      <c r="IZO83" s="1789"/>
      <c r="IZP83" s="1790"/>
      <c r="IZQ83" s="1784"/>
      <c r="IZR83" s="1784"/>
      <c r="IZS83" s="1784"/>
      <c r="IZT83" s="1788"/>
      <c r="IZU83" s="1788"/>
      <c r="IZV83" s="1789"/>
      <c r="IZW83" s="1789"/>
      <c r="IZX83" s="1790"/>
      <c r="IZY83" s="1784"/>
      <c r="IZZ83" s="1784"/>
      <c r="JAA83" s="1784"/>
      <c r="JAB83" s="1788"/>
      <c r="JAC83" s="1788"/>
      <c r="JAD83" s="1789"/>
      <c r="JAE83" s="1789"/>
      <c r="JAF83" s="1790"/>
      <c r="JAG83" s="1784"/>
      <c r="JAH83" s="1784"/>
      <c r="JAI83" s="1784"/>
      <c r="JAJ83" s="1788"/>
      <c r="JAK83" s="1788"/>
      <c r="JAL83" s="1789"/>
      <c r="JAM83" s="1789"/>
      <c r="JAN83" s="1790"/>
      <c r="JAO83" s="1784"/>
      <c r="JAP83" s="1784"/>
      <c r="JAQ83" s="1784"/>
      <c r="JAR83" s="1788"/>
      <c r="JAS83" s="1788"/>
      <c r="JAT83" s="1789"/>
      <c r="JAU83" s="1789"/>
      <c r="JAV83" s="1790"/>
      <c r="JAW83" s="1784"/>
      <c r="JAX83" s="1784"/>
      <c r="JAY83" s="1784"/>
      <c r="JAZ83" s="1788"/>
      <c r="JBA83" s="1788"/>
      <c r="JBB83" s="1789"/>
      <c r="JBC83" s="1789"/>
      <c r="JBD83" s="1790"/>
      <c r="JBE83" s="1784"/>
      <c r="JBF83" s="1784"/>
      <c r="JBG83" s="1784"/>
      <c r="JBH83" s="1788"/>
      <c r="JBI83" s="1788"/>
      <c r="JBJ83" s="1789"/>
      <c r="JBK83" s="1789"/>
      <c r="JBL83" s="1790"/>
      <c r="JBM83" s="1784"/>
      <c r="JBN83" s="1784"/>
      <c r="JBO83" s="1784"/>
      <c r="JBP83" s="1788"/>
      <c r="JBQ83" s="1788"/>
      <c r="JBR83" s="1789"/>
      <c r="JBS83" s="1789"/>
      <c r="JBT83" s="1790"/>
      <c r="JBU83" s="1784"/>
      <c r="JBV83" s="1784"/>
      <c r="JBW83" s="1784"/>
      <c r="JBX83" s="1788"/>
      <c r="JBY83" s="1788"/>
      <c r="JBZ83" s="1789"/>
      <c r="JCA83" s="1789"/>
      <c r="JCB83" s="1790"/>
      <c r="JCC83" s="1784"/>
      <c r="JCD83" s="1784"/>
      <c r="JCE83" s="1784"/>
      <c r="JCF83" s="1788"/>
      <c r="JCG83" s="1788"/>
      <c r="JCH83" s="1789"/>
      <c r="JCI83" s="1789"/>
      <c r="JCJ83" s="1790"/>
      <c r="JCK83" s="1784"/>
      <c r="JCL83" s="1784"/>
      <c r="JCM83" s="1784"/>
      <c r="JCN83" s="1788"/>
      <c r="JCO83" s="1788"/>
      <c r="JCP83" s="1789"/>
      <c r="JCQ83" s="1789"/>
      <c r="JCR83" s="1790"/>
      <c r="JCS83" s="1784"/>
      <c r="JCT83" s="1784"/>
      <c r="JCU83" s="1784"/>
      <c r="JCV83" s="1788"/>
      <c r="JCW83" s="1788"/>
      <c r="JCX83" s="1789"/>
      <c r="JCY83" s="1789"/>
      <c r="JCZ83" s="1790"/>
      <c r="JDA83" s="1784"/>
      <c r="JDB83" s="1784"/>
      <c r="JDC83" s="1784"/>
      <c r="JDD83" s="1788"/>
      <c r="JDE83" s="1788"/>
      <c r="JDF83" s="1789"/>
      <c r="JDG83" s="1789"/>
      <c r="JDH83" s="1790"/>
      <c r="JDI83" s="1784"/>
      <c r="JDJ83" s="1784"/>
      <c r="JDK83" s="1784"/>
      <c r="JDL83" s="1788"/>
      <c r="JDM83" s="1788"/>
      <c r="JDN83" s="1789"/>
      <c r="JDO83" s="1789"/>
      <c r="JDP83" s="1790"/>
      <c r="JDQ83" s="1784"/>
      <c r="JDR83" s="1784"/>
      <c r="JDS83" s="1784"/>
      <c r="JDT83" s="1788"/>
      <c r="JDU83" s="1788"/>
      <c r="JDV83" s="1789"/>
      <c r="JDW83" s="1789"/>
      <c r="JDX83" s="1790"/>
      <c r="JDY83" s="1784"/>
      <c r="JDZ83" s="1784"/>
      <c r="JEA83" s="1784"/>
      <c r="JEB83" s="1788"/>
      <c r="JEC83" s="1788"/>
      <c r="JED83" s="1789"/>
      <c r="JEE83" s="1789"/>
      <c r="JEF83" s="1790"/>
      <c r="JEG83" s="1784"/>
      <c r="JEH83" s="1784"/>
      <c r="JEI83" s="1784"/>
      <c r="JEJ83" s="1788"/>
      <c r="JEK83" s="1788"/>
      <c r="JEL83" s="1789"/>
      <c r="JEM83" s="1789"/>
      <c r="JEN83" s="1790"/>
      <c r="JEO83" s="1784"/>
      <c r="JEP83" s="1784"/>
      <c r="JEQ83" s="1784"/>
      <c r="JER83" s="1788"/>
      <c r="JES83" s="1788"/>
      <c r="JET83" s="1789"/>
      <c r="JEU83" s="1789"/>
      <c r="JEV83" s="1790"/>
      <c r="JEW83" s="1784"/>
      <c r="JEX83" s="1784"/>
      <c r="JEY83" s="1784"/>
      <c r="JEZ83" s="1788"/>
      <c r="JFA83" s="1788"/>
      <c r="JFB83" s="1789"/>
      <c r="JFC83" s="1789"/>
      <c r="JFD83" s="1790"/>
      <c r="JFE83" s="1784"/>
      <c r="JFF83" s="1784"/>
      <c r="JFG83" s="1784"/>
      <c r="JFH83" s="1788"/>
      <c r="JFI83" s="1788"/>
      <c r="JFJ83" s="1789"/>
      <c r="JFK83" s="1789"/>
      <c r="JFL83" s="1790"/>
      <c r="JFM83" s="1784"/>
      <c r="JFN83" s="1784"/>
      <c r="JFO83" s="1784"/>
      <c r="JFP83" s="1788"/>
      <c r="JFQ83" s="1788"/>
      <c r="JFR83" s="1789"/>
      <c r="JFS83" s="1789"/>
      <c r="JFT83" s="1790"/>
      <c r="JFU83" s="1784"/>
      <c r="JFV83" s="1784"/>
      <c r="JFW83" s="1784"/>
      <c r="JFX83" s="1788"/>
      <c r="JFY83" s="1788"/>
      <c r="JFZ83" s="1789"/>
      <c r="JGA83" s="1789"/>
      <c r="JGB83" s="1790"/>
      <c r="JGC83" s="1784"/>
      <c r="JGD83" s="1784"/>
      <c r="JGE83" s="1784"/>
      <c r="JGF83" s="1788"/>
      <c r="JGG83" s="1788"/>
      <c r="JGH83" s="1789"/>
      <c r="JGI83" s="1789"/>
      <c r="JGJ83" s="1790"/>
      <c r="JGK83" s="1784"/>
      <c r="JGL83" s="1784"/>
      <c r="JGM83" s="1784"/>
      <c r="JGN83" s="1788"/>
      <c r="JGO83" s="1788"/>
      <c r="JGP83" s="1789"/>
      <c r="JGQ83" s="1789"/>
      <c r="JGR83" s="1790"/>
      <c r="JGS83" s="1784"/>
      <c r="JGT83" s="1784"/>
      <c r="JGU83" s="1784"/>
      <c r="JGV83" s="1788"/>
      <c r="JGW83" s="1788"/>
      <c r="JGX83" s="1789"/>
      <c r="JGY83" s="1789"/>
      <c r="JGZ83" s="1790"/>
      <c r="JHA83" s="1784"/>
      <c r="JHB83" s="1784"/>
      <c r="JHC83" s="1784"/>
      <c r="JHD83" s="1788"/>
      <c r="JHE83" s="1788"/>
      <c r="JHF83" s="1789"/>
      <c r="JHG83" s="1789"/>
      <c r="JHH83" s="1790"/>
      <c r="JHI83" s="1784"/>
      <c r="JHJ83" s="1784"/>
      <c r="JHK83" s="1784"/>
      <c r="JHL83" s="1788"/>
      <c r="JHM83" s="1788"/>
      <c r="JHN83" s="1789"/>
      <c r="JHO83" s="1789"/>
      <c r="JHP83" s="1790"/>
      <c r="JHQ83" s="1784"/>
      <c r="JHR83" s="1784"/>
      <c r="JHS83" s="1784"/>
      <c r="JHT83" s="1788"/>
      <c r="JHU83" s="1788"/>
      <c r="JHV83" s="1789"/>
      <c r="JHW83" s="1789"/>
      <c r="JHX83" s="1790"/>
      <c r="JHY83" s="1784"/>
      <c r="JHZ83" s="1784"/>
      <c r="JIA83" s="1784"/>
      <c r="JIB83" s="1788"/>
      <c r="JIC83" s="1788"/>
      <c r="JID83" s="1789"/>
      <c r="JIE83" s="1789"/>
      <c r="JIF83" s="1790"/>
      <c r="JIG83" s="1784"/>
      <c r="JIH83" s="1784"/>
      <c r="JII83" s="1784"/>
      <c r="JIJ83" s="1788"/>
      <c r="JIK83" s="1788"/>
      <c r="JIL83" s="1789"/>
      <c r="JIM83" s="1789"/>
      <c r="JIN83" s="1790"/>
      <c r="JIO83" s="1784"/>
      <c r="JIP83" s="1784"/>
      <c r="JIQ83" s="1784"/>
      <c r="JIR83" s="1788"/>
      <c r="JIS83" s="1788"/>
      <c r="JIT83" s="1789"/>
      <c r="JIU83" s="1789"/>
      <c r="JIV83" s="1790"/>
      <c r="JIW83" s="1784"/>
      <c r="JIX83" s="1784"/>
      <c r="JIY83" s="1784"/>
      <c r="JIZ83" s="1788"/>
      <c r="JJA83" s="1788"/>
      <c r="JJB83" s="1789"/>
      <c r="JJC83" s="1789"/>
      <c r="JJD83" s="1790"/>
      <c r="JJE83" s="1784"/>
      <c r="JJF83" s="1784"/>
      <c r="JJG83" s="1784"/>
      <c r="JJH83" s="1788"/>
      <c r="JJI83" s="1788"/>
      <c r="JJJ83" s="1789"/>
      <c r="JJK83" s="1789"/>
      <c r="JJL83" s="1790"/>
      <c r="JJM83" s="1784"/>
      <c r="JJN83" s="1784"/>
      <c r="JJO83" s="1784"/>
      <c r="JJP83" s="1788"/>
      <c r="JJQ83" s="1788"/>
      <c r="JJR83" s="1789"/>
      <c r="JJS83" s="1789"/>
      <c r="JJT83" s="1790"/>
      <c r="JJU83" s="1784"/>
      <c r="JJV83" s="1784"/>
      <c r="JJW83" s="1784"/>
      <c r="JJX83" s="1788"/>
      <c r="JJY83" s="1788"/>
      <c r="JJZ83" s="1789"/>
      <c r="JKA83" s="1789"/>
      <c r="JKB83" s="1790"/>
      <c r="JKC83" s="1784"/>
      <c r="JKD83" s="1784"/>
      <c r="JKE83" s="1784"/>
      <c r="JKF83" s="1788"/>
      <c r="JKG83" s="1788"/>
      <c r="JKH83" s="1789"/>
      <c r="JKI83" s="1789"/>
      <c r="JKJ83" s="1790"/>
      <c r="JKK83" s="1784"/>
      <c r="JKL83" s="1784"/>
      <c r="JKM83" s="1784"/>
      <c r="JKN83" s="1788"/>
      <c r="JKO83" s="1788"/>
      <c r="JKP83" s="1789"/>
      <c r="JKQ83" s="1789"/>
      <c r="JKR83" s="1790"/>
      <c r="JKS83" s="1784"/>
      <c r="JKT83" s="1784"/>
      <c r="JKU83" s="1784"/>
      <c r="JKV83" s="1788"/>
      <c r="JKW83" s="1788"/>
      <c r="JKX83" s="1789"/>
      <c r="JKY83" s="1789"/>
      <c r="JKZ83" s="1790"/>
      <c r="JLA83" s="1784"/>
      <c r="JLB83" s="1784"/>
      <c r="JLC83" s="1784"/>
      <c r="JLD83" s="1788"/>
      <c r="JLE83" s="1788"/>
      <c r="JLF83" s="1789"/>
      <c r="JLG83" s="1789"/>
      <c r="JLH83" s="1790"/>
      <c r="JLI83" s="1784"/>
      <c r="JLJ83" s="1784"/>
      <c r="JLK83" s="1784"/>
      <c r="JLL83" s="1788"/>
      <c r="JLM83" s="1788"/>
      <c r="JLN83" s="1789"/>
      <c r="JLO83" s="1789"/>
      <c r="JLP83" s="1790"/>
      <c r="JLQ83" s="1784"/>
      <c r="JLR83" s="1784"/>
      <c r="JLS83" s="1784"/>
      <c r="JLT83" s="1788"/>
      <c r="JLU83" s="1788"/>
      <c r="JLV83" s="1789"/>
      <c r="JLW83" s="1789"/>
      <c r="JLX83" s="1790"/>
      <c r="JLY83" s="1784"/>
      <c r="JLZ83" s="1784"/>
      <c r="JMA83" s="1784"/>
      <c r="JMB83" s="1788"/>
      <c r="JMC83" s="1788"/>
      <c r="JMD83" s="1789"/>
      <c r="JME83" s="1789"/>
      <c r="JMF83" s="1790"/>
      <c r="JMG83" s="1784"/>
      <c r="JMH83" s="1784"/>
      <c r="JMI83" s="1784"/>
      <c r="JMJ83" s="1788"/>
      <c r="JMK83" s="1788"/>
      <c r="JML83" s="1789"/>
      <c r="JMM83" s="1789"/>
      <c r="JMN83" s="1790"/>
      <c r="JMO83" s="1784"/>
      <c r="JMP83" s="1784"/>
      <c r="JMQ83" s="1784"/>
      <c r="JMR83" s="1788"/>
      <c r="JMS83" s="1788"/>
      <c r="JMT83" s="1789"/>
      <c r="JMU83" s="1789"/>
      <c r="JMV83" s="1790"/>
      <c r="JMW83" s="1784"/>
      <c r="JMX83" s="1784"/>
      <c r="JMY83" s="1784"/>
      <c r="JMZ83" s="1788"/>
      <c r="JNA83" s="1788"/>
      <c r="JNB83" s="1789"/>
      <c r="JNC83" s="1789"/>
      <c r="JND83" s="1790"/>
      <c r="JNE83" s="1784"/>
      <c r="JNF83" s="1784"/>
      <c r="JNG83" s="1784"/>
      <c r="JNH83" s="1788"/>
      <c r="JNI83" s="1788"/>
      <c r="JNJ83" s="1789"/>
      <c r="JNK83" s="1789"/>
      <c r="JNL83" s="1790"/>
      <c r="JNM83" s="1784"/>
      <c r="JNN83" s="1784"/>
      <c r="JNO83" s="1784"/>
      <c r="JNP83" s="1788"/>
      <c r="JNQ83" s="1788"/>
      <c r="JNR83" s="1789"/>
      <c r="JNS83" s="1789"/>
      <c r="JNT83" s="1790"/>
      <c r="JNU83" s="1784"/>
      <c r="JNV83" s="1784"/>
      <c r="JNW83" s="1784"/>
      <c r="JNX83" s="1788"/>
      <c r="JNY83" s="1788"/>
      <c r="JNZ83" s="1789"/>
      <c r="JOA83" s="1789"/>
      <c r="JOB83" s="1790"/>
      <c r="JOC83" s="1784"/>
      <c r="JOD83" s="1784"/>
      <c r="JOE83" s="1784"/>
      <c r="JOF83" s="1788"/>
      <c r="JOG83" s="1788"/>
      <c r="JOH83" s="1789"/>
      <c r="JOI83" s="1789"/>
      <c r="JOJ83" s="1790"/>
      <c r="JOK83" s="1784"/>
      <c r="JOL83" s="1784"/>
      <c r="JOM83" s="1784"/>
      <c r="JON83" s="1788"/>
      <c r="JOO83" s="1788"/>
      <c r="JOP83" s="1789"/>
      <c r="JOQ83" s="1789"/>
      <c r="JOR83" s="1790"/>
      <c r="JOS83" s="1784"/>
      <c r="JOT83" s="1784"/>
      <c r="JOU83" s="1784"/>
      <c r="JOV83" s="1788"/>
      <c r="JOW83" s="1788"/>
      <c r="JOX83" s="1789"/>
      <c r="JOY83" s="1789"/>
      <c r="JOZ83" s="1790"/>
      <c r="JPA83" s="1784"/>
      <c r="JPB83" s="1784"/>
      <c r="JPC83" s="1784"/>
      <c r="JPD83" s="1788"/>
      <c r="JPE83" s="1788"/>
      <c r="JPF83" s="1789"/>
      <c r="JPG83" s="1789"/>
      <c r="JPH83" s="1790"/>
      <c r="JPI83" s="1784"/>
      <c r="JPJ83" s="1784"/>
      <c r="JPK83" s="1784"/>
      <c r="JPL83" s="1788"/>
      <c r="JPM83" s="1788"/>
      <c r="JPN83" s="1789"/>
      <c r="JPO83" s="1789"/>
      <c r="JPP83" s="1790"/>
      <c r="JPQ83" s="1784"/>
      <c r="JPR83" s="1784"/>
      <c r="JPS83" s="1784"/>
      <c r="JPT83" s="1788"/>
      <c r="JPU83" s="1788"/>
      <c r="JPV83" s="1789"/>
      <c r="JPW83" s="1789"/>
      <c r="JPX83" s="1790"/>
      <c r="JPY83" s="1784"/>
      <c r="JPZ83" s="1784"/>
      <c r="JQA83" s="1784"/>
      <c r="JQB83" s="1788"/>
      <c r="JQC83" s="1788"/>
      <c r="JQD83" s="1789"/>
      <c r="JQE83" s="1789"/>
      <c r="JQF83" s="1790"/>
      <c r="JQG83" s="1784"/>
      <c r="JQH83" s="1784"/>
      <c r="JQI83" s="1784"/>
      <c r="JQJ83" s="1788"/>
      <c r="JQK83" s="1788"/>
      <c r="JQL83" s="1789"/>
      <c r="JQM83" s="1789"/>
      <c r="JQN83" s="1790"/>
      <c r="JQO83" s="1784"/>
      <c r="JQP83" s="1784"/>
      <c r="JQQ83" s="1784"/>
      <c r="JQR83" s="1788"/>
      <c r="JQS83" s="1788"/>
      <c r="JQT83" s="1789"/>
      <c r="JQU83" s="1789"/>
      <c r="JQV83" s="1790"/>
      <c r="JQW83" s="1784"/>
      <c r="JQX83" s="1784"/>
      <c r="JQY83" s="1784"/>
      <c r="JQZ83" s="1788"/>
      <c r="JRA83" s="1788"/>
      <c r="JRB83" s="1789"/>
      <c r="JRC83" s="1789"/>
      <c r="JRD83" s="1790"/>
      <c r="JRE83" s="1784"/>
      <c r="JRF83" s="1784"/>
      <c r="JRG83" s="1784"/>
      <c r="JRH83" s="1788"/>
      <c r="JRI83" s="1788"/>
      <c r="JRJ83" s="1789"/>
      <c r="JRK83" s="1789"/>
      <c r="JRL83" s="1790"/>
      <c r="JRM83" s="1784"/>
      <c r="JRN83" s="1784"/>
      <c r="JRO83" s="1784"/>
      <c r="JRP83" s="1788"/>
      <c r="JRQ83" s="1788"/>
      <c r="JRR83" s="1789"/>
      <c r="JRS83" s="1789"/>
      <c r="JRT83" s="1790"/>
      <c r="JRU83" s="1784"/>
      <c r="JRV83" s="1784"/>
      <c r="JRW83" s="1784"/>
      <c r="JRX83" s="1788"/>
      <c r="JRY83" s="1788"/>
      <c r="JRZ83" s="1789"/>
      <c r="JSA83" s="1789"/>
      <c r="JSB83" s="1790"/>
      <c r="JSC83" s="1784"/>
      <c r="JSD83" s="1784"/>
      <c r="JSE83" s="1784"/>
      <c r="JSF83" s="1788"/>
      <c r="JSG83" s="1788"/>
      <c r="JSH83" s="1789"/>
      <c r="JSI83" s="1789"/>
      <c r="JSJ83" s="1790"/>
      <c r="JSK83" s="1784"/>
      <c r="JSL83" s="1784"/>
      <c r="JSM83" s="1784"/>
      <c r="JSN83" s="1788"/>
      <c r="JSO83" s="1788"/>
      <c r="JSP83" s="1789"/>
      <c r="JSQ83" s="1789"/>
      <c r="JSR83" s="1790"/>
      <c r="JSS83" s="1784"/>
      <c r="JST83" s="1784"/>
      <c r="JSU83" s="1784"/>
      <c r="JSV83" s="1788"/>
      <c r="JSW83" s="1788"/>
      <c r="JSX83" s="1789"/>
      <c r="JSY83" s="1789"/>
      <c r="JSZ83" s="1790"/>
      <c r="JTA83" s="1784"/>
      <c r="JTB83" s="1784"/>
      <c r="JTC83" s="1784"/>
      <c r="JTD83" s="1788"/>
      <c r="JTE83" s="1788"/>
      <c r="JTF83" s="1789"/>
      <c r="JTG83" s="1789"/>
      <c r="JTH83" s="1790"/>
      <c r="JTI83" s="1784"/>
      <c r="JTJ83" s="1784"/>
      <c r="JTK83" s="1784"/>
      <c r="JTL83" s="1788"/>
      <c r="JTM83" s="1788"/>
      <c r="JTN83" s="1789"/>
      <c r="JTO83" s="1789"/>
      <c r="JTP83" s="1790"/>
      <c r="JTQ83" s="1784"/>
      <c r="JTR83" s="1784"/>
      <c r="JTS83" s="1784"/>
      <c r="JTT83" s="1788"/>
      <c r="JTU83" s="1788"/>
      <c r="JTV83" s="1789"/>
      <c r="JTW83" s="1789"/>
      <c r="JTX83" s="1790"/>
      <c r="JTY83" s="1784"/>
      <c r="JTZ83" s="1784"/>
      <c r="JUA83" s="1784"/>
      <c r="JUB83" s="1788"/>
      <c r="JUC83" s="1788"/>
      <c r="JUD83" s="1789"/>
      <c r="JUE83" s="1789"/>
      <c r="JUF83" s="1790"/>
      <c r="JUG83" s="1784"/>
      <c r="JUH83" s="1784"/>
      <c r="JUI83" s="1784"/>
      <c r="JUJ83" s="1788"/>
      <c r="JUK83" s="1788"/>
      <c r="JUL83" s="1789"/>
      <c r="JUM83" s="1789"/>
      <c r="JUN83" s="1790"/>
      <c r="JUO83" s="1784"/>
      <c r="JUP83" s="1784"/>
      <c r="JUQ83" s="1784"/>
      <c r="JUR83" s="1788"/>
      <c r="JUS83" s="1788"/>
      <c r="JUT83" s="1789"/>
      <c r="JUU83" s="1789"/>
      <c r="JUV83" s="1790"/>
      <c r="JUW83" s="1784"/>
      <c r="JUX83" s="1784"/>
      <c r="JUY83" s="1784"/>
      <c r="JUZ83" s="1788"/>
      <c r="JVA83" s="1788"/>
      <c r="JVB83" s="1789"/>
      <c r="JVC83" s="1789"/>
      <c r="JVD83" s="1790"/>
      <c r="JVE83" s="1784"/>
      <c r="JVF83" s="1784"/>
      <c r="JVG83" s="1784"/>
      <c r="JVH83" s="1788"/>
      <c r="JVI83" s="1788"/>
      <c r="JVJ83" s="1789"/>
      <c r="JVK83" s="1789"/>
      <c r="JVL83" s="1790"/>
      <c r="JVM83" s="1784"/>
      <c r="JVN83" s="1784"/>
      <c r="JVO83" s="1784"/>
      <c r="JVP83" s="1788"/>
      <c r="JVQ83" s="1788"/>
      <c r="JVR83" s="1789"/>
      <c r="JVS83" s="1789"/>
      <c r="JVT83" s="1790"/>
      <c r="JVU83" s="1784"/>
      <c r="JVV83" s="1784"/>
      <c r="JVW83" s="1784"/>
      <c r="JVX83" s="1788"/>
      <c r="JVY83" s="1788"/>
      <c r="JVZ83" s="1789"/>
      <c r="JWA83" s="1789"/>
      <c r="JWB83" s="1790"/>
      <c r="JWC83" s="1784"/>
      <c r="JWD83" s="1784"/>
      <c r="JWE83" s="1784"/>
      <c r="JWF83" s="1788"/>
      <c r="JWG83" s="1788"/>
      <c r="JWH83" s="1789"/>
      <c r="JWI83" s="1789"/>
      <c r="JWJ83" s="1790"/>
      <c r="JWK83" s="1784"/>
      <c r="JWL83" s="1784"/>
      <c r="JWM83" s="1784"/>
      <c r="JWN83" s="1788"/>
      <c r="JWO83" s="1788"/>
      <c r="JWP83" s="1789"/>
      <c r="JWQ83" s="1789"/>
      <c r="JWR83" s="1790"/>
      <c r="JWS83" s="1784"/>
      <c r="JWT83" s="1784"/>
      <c r="JWU83" s="1784"/>
      <c r="JWV83" s="1788"/>
      <c r="JWW83" s="1788"/>
      <c r="JWX83" s="1789"/>
      <c r="JWY83" s="1789"/>
      <c r="JWZ83" s="1790"/>
      <c r="JXA83" s="1784"/>
      <c r="JXB83" s="1784"/>
      <c r="JXC83" s="1784"/>
      <c r="JXD83" s="1788"/>
      <c r="JXE83" s="1788"/>
      <c r="JXF83" s="1789"/>
      <c r="JXG83" s="1789"/>
      <c r="JXH83" s="1790"/>
      <c r="JXI83" s="1784"/>
      <c r="JXJ83" s="1784"/>
      <c r="JXK83" s="1784"/>
      <c r="JXL83" s="1788"/>
      <c r="JXM83" s="1788"/>
      <c r="JXN83" s="1789"/>
      <c r="JXO83" s="1789"/>
      <c r="JXP83" s="1790"/>
      <c r="JXQ83" s="1784"/>
      <c r="JXR83" s="1784"/>
      <c r="JXS83" s="1784"/>
      <c r="JXT83" s="1788"/>
      <c r="JXU83" s="1788"/>
      <c r="JXV83" s="1789"/>
      <c r="JXW83" s="1789"/>
      <c r="JXX83" s="1790"/>
      <c r="JXY83" s="1784"/>
      <c r="JXZ83" s="1784"/>
      <c r="JYA83" s="1784"/>
      <c r="JYB83" s="1788"/>
      <c r="JYC83" s="1788"/>
      <c r="JYD83" s="1789"/>
      <c r="JYE83" s="1789"/>
      <c r="JYF83" s="1790"/>
      <c r="JYG83" s="1784"/>
      <c r="JYH83" s="1784"/>
      <c r="JYI83" s="1784"/>
      <c r="JYJ83" s="1788"/>
      <c r="JYK83" s="1788"/>
      <c r="JYL83" s="1789"/>
      <c r="JYM83" s="1789"/>
      <c r="JYN83" s="1790"/>
      <c r="JYO83" s="1784"/>
      <c r="JYP83" s="1784"/>
      <c r="JYQ83" s="1784"/>
      <c r="JYR83" s="1788"/>
      <c r="JYS83" s="1788"/>
      <c r="JYT83" s="1789"/>
      <c r="JYU83" s="1789"/>
      <c r="JYV83" s="1790"/>
      <c r="JYW83" s="1784"/>
      <c r="JYX83" s="1784"/>
      <c r="JYY83" s="1784"/>
      <c r="JYZ83" s="1788"/>
      <c r="JZA83" s="1788"/>
      <c r="JZB83" s="1789"/>
      <c r="JZC83" s="1789"/>
      <c r="JZD83" s="1790"/>
      <c r="JZE83" s="1784"/>
      <c r="JZF83" s="1784"/>
      <c r="JZG83" s="1784"/>
      <c r="JZH83" s="1788"/>
      <c r="JZI83" s="1788"/>
      <c r="JZJ83" s="1789"/>
      <c r="JZK83" s="1789"/>
      <c r="JZL83" s="1790"/>
      <c r="JZM83" s="1784"/>
      <c r="JZN83" s="1784"/>
      <c r="JZO83" s="1784"/>
      <c r="JZP83" s="1788"/>
      <c r="JZQ83" s="1788"/>
      <c r="JZR83" s="1789"/>
      <c r="JZS83" s="1789"/>
      <c r="JZT83" s="1790"/>
      <c r="JZU83" s="1784"/>
      <c r="JZV83" s="1784"/>
      <c r="JZW83" s="1784"/>
      <c r="JZX83" s="1788"/>
      <c r="JZY83" s="1788"/>
      <c r="JZZ83" s="1789"/>
      <c r="KAA83" s="1789"/>
      <c r="KAB83" s="1790"/>
      <c r="KAC83" s="1784"/>
      <c r="KAD83" s="1784"/>
      <c r="KAE83" s="1784"/>
      <c r="KAF83" s="1788"/>
      <c r="KAG83" s="1788"/>
      <c r="KAH83" s="1789"/>
      <c r="KAI83" s="1789"/>
      <c r="KAJ83" s="1790"/>
      <c r="KAK83" s="1784"/>
      <c r="KAL83" s="1784"/>
      <c r="KAM83" s="1784"/>
      <c r="KAN83" s="1788"/>
      <c r="KAO83" s="1788"/>
      <c r="KAP83" s="1789"/>
      <c r="KAQ83" s="1789"/>
      <c r="KAR83" s="1790"/>
      <c r="KAS83" s="1784"/>
      <c r="KAT83" s="1784"/>
      <c r="KAU83" s="1784"/>
      <c r="KAV83" s="1788"/>
      <c r="KAW83" s="1788"/>
      <c r="KAX83" s="1789"/>
      <c r="KAY83" s="1789"/>
      <c r="KAZ83" s="1790"/>
      <c r="KBA83" s="1784"/>
      <c r="KBB83" s="1784"/>
      <c r="KBC83" s="1784"/>
      <c r="KBD83" s="1788"/>
      <c r="KBE83" s="1788"/>
      <c r="KBF83" s="1789"/>
      <c r="KBG83" s="1789"/>
      <c r="KBH83" s="1790"/>
      <c r="KBI83" s="1784"/>
      <c r="KBJ83" s="1784"/>
      <c r="KBK83" s="1784"/>
      <c r="KBL83" s="1788"/>
      <c r="KBM83" s="1788"/>
      <c r="KBN83" s="1789"/>
      <c r="KBO83" s="1789"/>
      <c r="KBP83" s="1790"/>
      <c r="KBQ83" s="1784"/>
      <c r="KBR83" s="1784"/>
      <c r="KBS83" s="1784"/>
      <c r="KBT83" s="1788"/>
      <c r="KBU83" s="1788"/>
      <c r="KBV83" s="1789"/>
      <c r="KBW83" s="1789"/>
      <c r="KBX83" s="1790"/>
      <c r="KBY83" s="1784"/>
      <c r="KBZ83" s="1784"/>
      <c r="KCA83" s="1784"/>
      <c r="KCB83" s="1788"/>
      <c r="KCC83" s="1788"/>
      <c r="KCD83" s="1789"/>
      <c r="KCE83" s="1789"/>
      <c r="KCF83" s="1790"/>
      <c r="KCG83" s="1784"/>
      <c r="KCH83" s="1784"/>
      <c r="KCI83" s="1784"/>
      <c r="KCJ83" s="1788"/>
      <c r="KCK83" s="1788"/>
      <c r="KCL83" s="1789"/>
      <c r="KCM83" s="1789"/>
      <c r="KCN83" s="1790"/>
      <c r="KCO83" s="1784"/>
      <c r="KCP83" s="1784"/>
      <c r="KCQ83" s="1784"/>
      <c r="KCR83" s="1788"/>
      <c r="KCS83" s="1788"/>
      <c r="KCT83" s="1789"/>
      <c r="KCU83" s="1789"/>
      <c r="KCV83" s="1790"/>
      <c r="KCW83" s="1784"/>
      <c r="KCX83" s="1784"/>
      <c r="KCY83" s="1784"/>
      <c r="KCZ83" s="1788"/>
      <c r="KDA83" s="1788"/>
      <c r="KDB83" s="1789"/>
      <c r="KDC83" s="1789"/>
      <c r="KDD83" s="1790"/>
      <c r="KDE83" s="1784"/>
      <c r="KDF83" s="1784"/>
      <c r="KDG83" s="1784"/>
      <c r="KDH83" s="1788"/>
      <c r="KDI83" s="1788"/>
      <c r="KDJ83" s="1789"/>
      <c r="KDK83" s="1789"/>
      <c r="KDL83" s="1790"/>
      <c r="KDM83" s="1784"/>
      <c r="KDN83" s="1784"/>
      <c r="KDO83" s="1784"/>
      <c r="KDP83" s="1788"/>
      <c r="KDQ83" s="1788"/>
      <c r="KDR83" s="1789"/>
      <c r="KDS83" s="1789"/>
      <c r="KDT83" s="1790"/>
      <c r="KDU83" s="1784"/>
      <c r="KDV83" s="1784"/>
      <c r="KDW83" s="1784"/>
      <c r="KDX83" s="1788"/>
      <c r="KDY83" s="1788"/>
      <c r="KDZ83" s="1789"/>
      <c r="KEA83" s="1789"/>
      <c r="KEB83" s="1790"/>
      <c r="KEC83" s="1784"/>
      <c r="KED83" s="1784"/>
      <c r="KEE83" s="1784"/>
      <c r="KEF83" s="1788"/>
      <c r="KEG83" s="1788"/>
      <c r="KEH83" s="1789"/>
      <c r="KEI83" s="1789"/>
      <c r="KEJ83" s="1790"/>
      <c r="KEK83" s="1784"/>
      <c r="KEL83" s="1784"/>
      <c r="KEM83" s="1784"/>
      <c r="KEN83" s="1788"/>
      <c r="KEO83" s="1788"/>
      <c r="KEP83" s="1789"/>
      <c r="KEQ83" s="1789"/>
      <c r="KER83" s="1790"/>
      <c r="KES83" s="1784"/>
      <c r="KET83" s="1784"/>
      <c r="KEU83" s="1784"/>
      <c r="KEV83" s="1788"/>
      <c r="KEW83" s="1788"/>
      <c r="KEX83" s="1789"/>
      <c r="KEY83" s="1789"/>
      <c r="KEZ83" s="1790"/>
      <c r="KFA83" s="1784"/>
      <c r="KFB83" s="1784"/>
      <c r="KFC83" s="1784"/>
      <c r="KFD83" s="1788"/>
      <c r="KFE83" s="1788"/>
      <c r="KFF83" s="1789"/>
      <c r="KFG83" s="1789"/>
      <c r="KFH83" s="1790"/>
      <c r="KFI83" s="1784"/>
      <c r="KFJ83" s="1784"/>
      <c r="KFK83" s="1784"/>
      <c r="KFL83" s="1788"/>
      <c r="KFM83" s="1788"/>
      <c r="KFN83" s="1789"/>
      <c r="KFO83" s="1789"/>
      <c r="KFP83" s="1790"/>
      <c r="KFQ83" s="1784"/>
      <c r="KFR83" s="1784"/>
      <c r="KFS83" s="1784"/>
      <c r="KFT83" s="1788"/>
      <c r="KFU83" s="1788"/>
      <c r="KFV83" s="1789"/>
      <c r="KFW83" s="1789"/>
      <c r="KFX83" s="1790"/>
      <c r="KFY83" s="1784"/>
      <c r="KFZ83" s="1784"/>
      <c r="KGA83" s="1784"/>
      <c r="KGB83" s="1788"/>
      <c r="KGC83" s="1788"/>
      <c r="KGD83" s="1789"/>
      <c r="KGE83" s="1789"/>
      <c r="KGF83" s="1790"/>
      <c r="KGG83" s="1784"/>
      <c r="KGH83" s="1784"/>
      <c r="KGI83" s="1784"/>
      <c r="KGJ83" s="1788"/>
      <c r="KGK83" s="1788"/>
      <c r="KGL83" s="1789"/>
      <c r="KGM83" s="1789"/>
      <c r="KGN83" s="1790"/>
      <c r="KGO83" s="1784"/>
      <c r="KGP83" s="1784"/>
      <c r="KGQ83" s="1784"/>
      <c r="KGR83" s="1788"/>
      <c r="KGS83" s="1788"/>
      <c r="KGT83" s="1789"/>
      <c r="KGU83" s="1789"/>
      <c r="KGV83" s="1790"/>
      <c r="KGW83" s="1784"/>
      <c r="KGX83" s="1784"/>
      <c r="KGY83" s="1784"/>
      <c r="KGZ83" s="1788"/>
      <c r="KHA83" s="1788"/>
      <c r="KHB83" s="1789"/>
      <c r="KHC83" s="1789"/>
      <c r="KHD83" s="1790"/>
      <c r="KHE83" s="1784"/>
      <c r="KHF83" s="1784"/>
      <c r="KHG83" s="1784"/>
      <c r="KHH83" s="1788"/>
      <c r="KHI83" s="1788"/>
      <c r="KHJ83" s="1789"/>
      <c r="KHK83" s="1789"/>
      <c r="KHL83" s="1790"/>
      <c r="KHM83" s="1784"/>
      <c r="KHN83" s="1784"/>
      <c r="KHO83" s="1784"/>
      <c r="KHP83" s="1788"/>
      <c r="KHQ83" s="1788"/>
      <c r="KHR83" s="1789"/>
      <c r="KHS83" s="1789"/>
      <c r="KHT83" s="1790"/>
      <c r="KHU83" s="1784"/>
      <c r="KHV83" s="1784"/>
      <c r="KHW83" s="1784"/>
      <c r="KHX83" s="1788"/>
      <c r="KHY83" s="1788"/>
      <c r="KHZ83" s="1789"/>
      <c r="KIA83" s="1789"/>
      <c r="KIB83" s="1790"/>
      <c r="KIC83" s="1784"/>
      <c r="KID83" s="1784"/>
      <c r="KIE83" s="1784"/>
      <c r="KIF83" s="1788"/>
      <c r="KIG83" s="1788"/>
      <c r="KIH83" s="1789"/>
      <c r="KII83" s="1789"/>
      <c r="KIJ83" s="1790"/>
      <c r="KIK83" s="1784"/>
      <c r="KIL83" s="1784"/>
      <c r="KIM83" s="1784"/>
      <c r="KIN83" s="1788"/>
      <c r="KIO83" s="1788"/>
      <c r="KIP83" s="1789"/>
      <c r="KIQ83" s="1789"/>
      <c r="KIR83" s="1790"/>
      <c r="KIS83" s="1784"/>
      <c r="KIT83" s="1784"/>
      <c r="KIU83" s="1784"/>
      <c r="KIV83" s="1788"/>
      <c r="KIW83" s="1788"/>
      <c r="KIX83" s="1789"/>
      <c r="KIY83" s="1789"/>
      <c r="KIZ83" s="1790"/>
      <c r="KJA83" s="1784"/>
      <c r="KJB83" s="1784"/>
      <c r="KJC83" s="1784"/>
      <c r="KJD83" s="1788"/>
      <c r="KJE83" s="1788"/>
      <c r="KJF83" s="1789"/>
      <c r="KJG83" s="1789"/>
      <c r="KJH83" s="1790"/>
      <c r="KJI83" s="1784"/>
      <c r="KJJ83" s="1784"/>
      <c r="KJK83" s="1784"/>
      <c r="KJL83" s="1788"/>
      <c r="KJM83" s="1788"/>
      <c r="KJN83" s="1789"/>
      <c r="KJO83" s="1789"/>
      <c r="KJP83" s="1790"/>
      <c r="KJQ83" s="1784"/>
      <c r="KJR83" s="1784"/>
      <c r="KJS83" s="1784"/>
      <c r="KJT83" s="1788"/>
      <c r="KJU83" s="1788"/>
      <c r="KJV83" s="1789"/>
      <c r="KJW83" s="1789"/>
      <c r="KJX83" s="1790"/>
      <c r="KJY83" s="1784"/>
      <c r="KJZ83" s="1784"/>
      <c r="KKA83" s="1784"/>
      <c r="KKB83" s="1788"/>
      <c r="KKC83" s="1788"/>
      <c r="KKD83" s="1789"/>
      <c r="KKE83" s="1789"/>
      <c r="KKF83" s="1790"/>
      <c r="KKG83" s="1784"/>
      <c r="KKH83" s="1784"/>
      <c r="KKI83" s="1784"/>
      <c r="KKJ83" s="1788"/>
      <c r="KKK83" s="1788"/>
      <c r="KKL83" s="1789"/>
      <c r="KKM83" s="1789"/>
      <c r="KKN83" s="1790"/>
      <c r="KKO83" s="1784"/>
      <c r="KKP83" s="1784"/>
      <c r="KKQ83" s="1784"/>
      <c r="KKR83" s="1788"/>
      <c r="KKS83" s="1788"/>
      <c r="KKT83" s="1789"/>
      <c r="KKU83" s="1789"/>
      <c r="KKV83" s="1790"/>
      <c r="KKW83" s="1784"/>
      <c r="KKX83" s="1784"/>
      <c r="KKY83" s="1784"/>
      <c r="KKZ83" s="1788"/>
      <c r="KLA83" s="1788"/>
      <c r="KLB83" s="1789"/>
      <c r="KLC83" s="1789"/>
      <c r="KLD83" s="1790"/>
      <c r="KLE83" s="1784"/>
      <c r="KLF83" s="1784"/>
      <c r="KLG83" s="1784"/>
      <c r="KLH83" s="1788"/>
      <c r="KLI83" s="1788"/>
      <c r="KLJ83" s="1789"/>
      <c r="KLK83" s="1789"/>
      <c r="KLL83" s="1790"/>
      <c r="KLM83" s="1784"/>
      <c r="KLN83" s="1784"/>
      <c r="KLO83" s="1784"/>
      <c r="KLP83" s="1788"/>
      <c r="KLQ83" s="1788"/>
      <c r="KLR83" s="1789"/>
      <c r="KLS83" s="1789"/>
      <c r="KLT83" s="1790"/>
      <c r="KLU83" s="1784"/>
      <c r="KLV83" s="1784"/>
      <c r="KLW83" s="1784"/>
      <c r="KLX83" s="1788"/>
      <c r="KLY83" s="1788"/>
      <c r="KLZ83" s="1789"/>
      <c r="KMA83" s="1789"/>
      <c r="KMB83" s="1790"/>
      <c r="KMC83" s="1784"/>
      <c r="KMD83" s="1784"/>
      <c r="KME83" s="1784"/>
      <c r="KMF83" s="1788"/>
      <c r="KMG83" s="1788"/>
      <c r="KMH83" s="1789"/>
      <c r="KMI83" s="1789"/>
      <c r="KMJ83" s="1790"/>
      <c r="KMK83" s="1784"/>
      <c r="KML83" s="1784"/>
      <c r="KMM83" s="1784"/>
      <c r="KMN83" s="1788"/>
      <c r="KMO83" s="1788"/>
      <c r="KMP83" s="1789"/>
      <c r="KMQ83" s="1789"/>
      <c r="KMR83" s="1790"/>
      <c r="KMS83" s="1784"/>
      <c r="KMT83" s="1784"/>
      <c r="KMU83" s="1784"/>
      <c r="KMV83" s="1788"/>
      <c r="KMW83" s="1788"/>
      <c r="KMX83" s="1789"/>
      <c r="KMY83" s="1789"/>
      <c r="KMZ83" s="1790"/>
      <c r="KNA83" s="1784"/>
      <c r="KNB83" s="1784"/>
      <c r="KNC83" s="1784"/>
      <c r="KND83" s="1788"/>
      <c r="KNE83" s="1788"/>
      <c r="KNF83" s="1789"/>
      <c r="KNG83" s="1789"/>
      <c r="KNH83" s="1790"/>
      <c r="KNI83" s="1784"/>
      <c r="KNJ83" s="1784"/>
      <c r="KNK83" s="1784"/>
      <c r="KNL83" s="1788"/>
      <c r="KNM83" s="1788"/>
      <c r="KNN83" s="1789"/>
      <c r="KNO83" s="1789"/>
      <c r="KNP83" s="1790"/>
      <c r="KNQ83" s="1784"/>
      <c r="KNR83" s="1784"/>
      <c r="KNS83" s="1784"/>
      <c r="KNT83" s="1788"/>
      <c r="KNU83" s="1788"/>
      <c r="KNV83" s="1789"/>
      <c r="KNW83" s="1789"/>
      <c r="KNX83" s="1790"/>
      <c r="KNY83" s="1784"/>
      <c r="KNZ83" s="1784"/>
      <c r="KOA83" s="1784"/>
      <c r="KOB83" s="1788"/>
      <c r="KOC83" s="1788"/>
      <c r="KOD83" s="1789"/>
      <c r="KOE83" s="1789"/>
      <c r="KOF83" s="1790"/>
      <c r="KOG83" s="1784"/>
      <c r="KOH83" s="1784"/>
      <c r="KOI83" s="1784"/>
      <c r="KOJ83" s="1788"/>
      <c r="KOK83" s="1788"/>
      <c r="KOL83" s="1789"/>
      <c r="KOM83" s="1789"/>
      <c r="KON83" s="1790"/>
      <c r="KOO83" s="1784"/>
      <c r="KOP83" s="1784"/>
      <c r="KOQ83" s="1784"/>
      <c r="KOR83" s="1788"/>
      <c r="KOS83" s="1788"/>
      <c r="KOT83" s="1789"/>
      <c r="KOU83" s="1789"/>
      <c r="KOV83" s="1790"/>
      <c r="KOW83" s="1784"/>
      <c r="KOX83" s="1784"/>
      <c r="KOY83" s="1784"/>
      <c r="KOZ83" s="1788"/>
      <c r="KPA83" s="1788"/>
      <c r="KPB83" s="1789"/>
      <c r="KPC83" s="1789"/>
      <c r="KPD83" s="1790"/>
      <c r="KPE83" s="1784"/>
      <c r="KPF83" s="1784"/>
      <c r="KPG83" s="1784"/>
      <c r="KPH83" s="1788"/>
      <c r="KPI83" s="1788"/>
      <c r="KPJ83" s="1789"/>
      <c r="KPK83" s="1789"/>
      <c r="KPL83" s="1790"/>
      <c r="KPM83" s="1784"/>
      <c r="KPN83" s="1784"/>
      <c r="KPO83" s="1784"/>
      <c r="KPP83" s="1788"/>
      <c r="KPQ83" s="1788"/>
      <c r="KPR83" s="1789"/>
      <c r="KPS83" s="1789"/>
      <c r="KPT83" s="1790"/>
      <c r="KPU83" s="1784"/>
      <c r="KPV83" s="1784"/>
      <c r="KPW83" s="1784"/>
      <c r="KPX83" s="1788"/>
      <c r="KPY83" s="1788"/>
      <c r="KPZ83" s="1789"/>
      <c r="KQA83" s="1789"/>
      <c r="KQB83" s="1790"/>
      <c r="KQC83" s="1784"/>
      <c r="KQD83" s="1784"/>
      <c r="KQE83" s="1784"/>
      <c r="KQF83" s="1788"/>
      <c r="KQG83" s="1788"/>
      <c r="KQH83" s="1789"/>
      <c r="KQI83" s="1789"/>
      <c r="KQJ83" s="1790"/>
      <c r="KQK83" s="1784"/>
      <c r="KQL83" s="1784"/>
      <c r="KQM83" s="1784"/>
      <c r="KQN83" s="1788"/>
      <c r="KQO83" s="1788"/>
      <c r="KQP83" s="1789"/>
      <c r="KQQ83" s="1789"/>
      <c r="KQR83" s="1790"/>
      <c r="KQS83" s="1784"/>
      <c r="KQT83" s="1784"/>
      <c r="KQU83" s="1784"/>
      <c r="KQV83" s="1788"/>
      <c r="KQW83" s="1788"/>
      <c r="KQX83" s="1789"/>
      <c r="KQY83" s="1789"/>
      <c r="KQZ83" s="1790"/>
      <c r="KRA83" s="1784"/>
      <c r="KRB83" s="1784"/>
      <c r="KRC83" s="1784"/>
      <c r="KRD83" s="1788"/>
      <c r="KRE83" s="1788"/>
      <c r="KRF83" s="1789"/>
      <c r="KRG83" s="1789"/>
      <c r="KRH83" s="1790"/>
      <c r="KRI83" s="1784"/>
      <c r="KRJ83" s="1784"/>
      <c r="KRK83" s="1784"/>
      <c r="KRL83" s="1788"/>
      <c r="KRM83" s="1788"/>
      <c r="KRN83" s="1789"/>
      <c r="KRO83" s="1789"/>
      <c r="KRP83" s="1790"/>
      <c r="KRQ83" s="1784"/>
      <c r="KRR83" s="1784"/>
      <c r="KRS83" s="1784"/>
      <c r="KRT83" s="1788"/>
      <c r="KRU83" s="1788"/>
      <c r="KRV83" s="1789"/>
      <c r="KRW83" s="1789"/>
      <c r="KRX83" s="1790"/>
      <c r="KRY83" s="1784"/>
      <c r="KRZ83" s="1784"/>
      <c r="KSA83" s="1784"/>
      <c r="KSB83" s="1788"/>
      <c r="KSC83" s="1788"/>
      <c r="KSD83" s="1789"/>
      <c r="KSE83" s="1789"/>
      <c r="KSF83" s="1790"/>
      <c r="KSG83" s="1784"/>
      <c r="KSH83" s="1784"/>
      <c r="KSI83" s="1784"/>
      <c r="KSJ83" s="1788"/>
      <c r="KSK83" s="1788"/>
      <c r="KSL83" s="1789"/>
      <c r="KSM83" s="1789"/>
      <c r="KSN83" s="1790"/>
      <c r="KSO83" s="1784"/>
      <c r="KSP83" s="1784"/>
      <c r="KSQ83" s="1784"/>
      <c r="KSR83" s="1788"/>
      <c r="KSS83" s="1788"/>
      <c r="KST83" s="1789"/>
      <c r="KSU83" s="1789"/>
      <c r="KSV83" s="1790"/>
      <c r="KSW83" s="1784"/>
      <c r="KSX83" s="1784"/>
      <c r="KSY83" s="1784"/>
      <c r="KSZ83" s="1788"/>
      <c r="KTA83" s="1788"/>
      <c r="KTB83" s="1789"/>
      <c r="KTC83" s="1789"/>
      <c r="KTD83" s="1790"/>
      <c r="KTE83" s="1784"/>
      <c r="KTF83" s="1784"/>
      <c r="KTG83" s="1784"/>
      <c r="KTH83" s="1788"/>
      <c r="KTI83" s="1788"/>
      <c r="KTJ83" s="1789"/>
      <c r="KTK83" s="1789"/>
      <c r="KTL83" s="1790"/>
      <c r="KTM83" s="1784"/>
      <c r="KTN83" s="1784"/>
      <c r="KTO83" s="1784"/>
      <c r="KTP83" s="1788"/>
      <c r="KTQ83" s="1788"/>
      <c r="KTR83" s="1789"/>
      <c r="KTS83" s="1789"/>
      <c r="KTT83" s="1790"/>
      <c r="KTU83" s="1784"/>
      <c r="KTV83" s="1784"/>
      <c r="KTW83" s="1784"/>
      <c r="KTX83" s="1788"/>
      <c r="KTY83" s="1788"/>
      <c r="KTZ83" s="1789"/>
      <c r="KUA83" s="1789"/>
      <c r="KUB83" s="1790"/>
      <c r="KUC83" s="1784"/>
      <c r="KUD83" s="1784"/>
      <c r="KUE83" s="1784"/>
      <c r="KUF83" s="1788"/>
      <c r="KUG83" s="1788"/>
      <c r="KUH83" s="1789"/>
      <c r="KUI83" s="1789"/>
      <c r="KUJ83" s="1790"/>
      <c r="KUK83" s="1784"/>
      <c r="KUL83" s="1784"/>
      <c r="KUM83" s="1784"/>
      <c r="KUN83" s="1788"/>
      <c r="KUO83" s="1788"/>
      <c r="KUP83" s="1789"/>
      <c r="KUQ83" s="1789"/>
      <c r="KUR83" s="1790"/>
      <c r="KUS83" s="1784"/>
      <c r="KUT83" s="1784"/>
      <c r="KUU83" s="1784"/>
      <c r="KUV83" s="1788"/>
      <c r="KUW83" s="1788"/>
      <c r="KUX83" s="1789"/>
      <c r="KUY83" s="1789"/>
      <c r="KUZ83" s="1790"/>
      <c r="KVA83" s="1784"/>
      <c r="KVB83" s="1784"/>
      <c r="KVC83" s="1784"/>
      <c r="KVD83" s="1788"/>
      <c r="KVE83" s="1788"/>
      <c r="KVF83" s="1789"/>
      <c r="KVG83" s="1789"/>
      <c r="KVH83" s="1790"/>
      <c r="KVI83" s="1784"/>
      <c r="KVJ83" s="1784"/>
      <c r="KVK83" s="1784"/>
      <c r="KVL83" s="1788"/>
      <c r="KVM83" s="1788"/>
      <c r="KVN83" s="1789"/>
      <c r="KVO83" s="1789"/>
      <c r="KVP83" s="1790"/>
      <c r="KVQ83" s="1784"/>
      <c r="KVR83" s="1784"/>
      <c r="KVS83" s="1784"/>
      <c r="KVT83" s="1788"/>
      <c r="KVU83" s="1788"/>
      <c r="KVV83" s="1789"/>
      <c r="KVW83" s="1789"/>
      <c r="KVX83" s="1790"/>
      <c r="KVY83" s="1784"/>
      <c r="KVZ83" s="1784"/>
      <c r="KWA83" s="1784"/>
      <c r="KWB83" s="1788"/>
      <c r="KWC83" s="1788"/>
      <c r="KWD83" s="1789"/>
      <c r="KWE83" s="1789"/>
      <c r="KWF83" s="1790"/>
      <c r="KWG83" s="1784"/>
      <c r="KWH83" s="1784"/>
      <c r="KWI83" s="1784"/>
      <c r="KWJ83" s="1788"/>
      <c r="KWK83" s="1788"/>
      <c r="KWL83" s="1789"/>
      <c r="KWM83" s="1789"/>
      <c r="KWN83" s="1790"/>
      <c r="KWO83" s="1784"/>
      <c r="KWP83" s="1784"/>
      <c r="KWQ83" s="1784"/>
      <c r="KWR83" s="1788"/>
      <c r="KWS83" s="1788"/>
      <c r="KWT83" s="1789"/>
      <c r="KWU83" s="1789"/>
      <c r="KWV83" s="1790"/>
      <c r="KWW83" s="1784"/>
      <c r="KWX83" s="1784"/>
      <c r="KWY83" s="1784"/>
      <c r="KWZ83" s="1788"/>
      <c r="KXA83" s="1788"/>
      <c r="KXB83" s="1789"/>
      <c r="KXC83" s="1789"/>
      <c r="KXD83" s="1790"/>
      <c r="KXE83" s="1784"/>
      <c r="KXF83" s="1784"/>
      <c r="KXG83" s="1784"/>
      <c r="KXH83" s="1788"/>
      <c r="KXI83" s="1788"/>
      <c r="KXJ83" s="1789"/>
      <c r="KXK83" s="1789"/>
      <c r="KXL83" s="1790"/>
      <c r="KXM83" s="1784"/>
      <c r="KXN83" s="1784"/>
      <c r="KXO83" s="1784"/>
      <c r="KXP83" s="1788"/>
      <c r="KXQ83" s="1788"/>
      <c r="KXR83" s="1789"/>
      <c r="KXS83" s="1789"/>
      <c r="KXT83" s="1790"/>
      <c r="KXU83" s="1784"/>
      <c r="KXV83" s="1784"/>
      <c r="KXW83" s="1784"/>
      <c r="KXX83" s="1788"/>
      <c r="KXY83" s="1788"/>
      <c r="KXZ83" s="1789"/>
      <c r="KYA83" s="1789"/>
      <c r="KYB83" s="1790"/>
      <c r="KYC83" s="1784"/>
      <c r="KYD83" s="1784"/>
      <c r="KYE83" s="1784"/>
      <c r="KYF83" s="1788"/>
      <c r="KYG83" s="1788"/>
      <c r="KYH83" s="1789"/>
      <c r="KYI83" s="1789"/>
      <c r="KYJ83" s="1790"/>
      <c r="KYK83" s="1784"/>
      <c r="KYL83" s="1784"/>
      <c r="KYM83" s="1784"/>
      <c r="KYN83" s="1788"/>
      <c r="KYO83" s="1788"/>
      <c r="KYP83" s="1789"/>
      <c r="KYQ83" s="1789"/>
      <c r="KYR83" s="1790"/>
      <c r="KYS83" s="1784"/>
      <c r="KYT83" s="1784"/>
      <c r="KYU83" s="1784"/>
      <c r="KYV83" s="1788"/>
      <c r="KYW83" s="1788"/>
      <c r="KYX83" s="1789"/>
      <c r="KYY83" s="1789"/>
      <c r="KYZ83" s="1790"/>
      <c r="KZA83" s="1784"/>
      <c r="KZB83" s="1784"/>
      <c r="KZC83" s="1784"/>
      <c r="KZD83" s="1788"/>
      <c r="KZE83" s="1788"/>
      <c r="KZF83" s="1789"/>
      <c r="KZG83" s="1789"/>
      <c r="KZH83" s="1790"/>
      <c r="KZI83" s="1784"/>
      <c r="KZJ83" s="1784"/>
      <c r="KZK83" s="1784"/>
      <c r="KZL83" s="1788"/>
      <c r="KZM83" s="1788"/>
      <c r="KZN83" s="1789"/>
      <c r="KZO83" s="1789"/>
      <c r="KZP83" s="1790"/>
      <c r="KZQ83" s="1784"/>
      <c r="KZR83" s="1784"/>
      <c r="KZS83" s="1784"/>
      <c r="KZT83" s="1788"/>
      <c r="KZU83" s="1788"/>
      <c r="KZV83" s="1789"/>
      <c r="KZW83" s="1789"/>
      <c r="KZX83" s="1790"/>
      <c r="KZY83" s="1784"/>
      <c r="KZZ83" s="1784"/>
      <c r="LAA83" s="1784"/>
      <c r="LAB83" s="1788"/>
      <c r="LAC83" s="1788"/>
      <c r="LAD83" s="1789"/>
      <c r="LAE83" s="1789"/>
      <c r="LAF83" s="1790"/>
      <c r="LAG83" s="1784"/>
      <c r="LAH83" s="1784"/>
      <c r="LAI83" s="1784"/>
      <c r="LAJ83" s="1788"/>
      <c r="LAK83" s="1788"/>
      <c r="LAL83" s="1789"/>
      <c r="LAM83" s="1789"/>
      <c r="LAN83" s="1790"/>
      <c r="LAO83" s="1784"/>
      <c r="LAP83" s="1784"/>
      <c r="LAQ83" s="1784"/>
      <c r="LAR83" s="1788"/>
      <c r="LAS83" s="1788"/>
      <c r="LAT83" s="1789"/>
      <c r="LAU83" s="1789"/>
      <c r="LAV83" s="1790"/>
      <c r="LAW83" s="1784"/>
      <c r="LAX83" s="1784"/>
      <c r="LAY83" s="1784"/>
      <c r="LAZ83" s="1788"/>
      <c r="LBA83" s="1788"/>
      <c r="LBB83" s="1789"/>
      <c r="LBC83" s="1789"/>
      <c r="LBD83" s="1790"/>
      <c r="LBE83" s="1784"/>
      <c r="LBF83" s="1784"/>
      <c r="LBG83" s="1784"/>
      <c r="LBH83" s="1788"/>
      <c r="LBI83" s="1788"/>
      <c r="LBJ83" s="1789"/>
      <c r="LBK83" s="1789"/>
      <c r="LBL83" s="1790"/>
      <c r="LBM83" s="1784"/>
      <c r="LBN83" s="1784"/>
      <c r="LBO83" s="1784"/>
      <c r="LBP83" s="1788"/>
      <c r="LBQ83" s="1788"/>
      <c r="LBR83" s="1789"/>
      <c r="LBS83" s="1789"/>
      <c r="LBT83" s="1790"/>
      <c r="LBU83" s="1784"/>
      <c r="LBV83" s="1784"/>
      <c r="LBW83" s="1784"/>
      <c r="LBX83" s="1788"/>
      <c r="LBY83" s="1788"/>
      <c r="LBZ83" s="1789"/>
      <c r="LCA83" s="1789"/>
      <c r="LCB83" s="1790"/>
      <c r="LCC83" s="1784"/>
      <c r="LCD83" s="1784"/>
      <c r="LCE83" s="1784"/>
      <c r="LCF83" s="1788"/>
      <c r="LCG83" s="1788"/>
      <c r="LCH83" s="1789"/>
      <c r="LCI83" s="1789"/>
      <c r="LCJ83" s="1790"/>
      <c r="LCK83" s="1784"/>
      <c r="LCL83" s="1784"/>
      <c r="LCM83" s="1784"/>
      <c r="LCN83" s="1788"/>
      <c r="LCO83" s="1788"/>
      <c r="LCP83" s="1789"/>
      <c r="LCQ83" s="1789"/>
      <c r="LCR83" s="1790"/>
      <c r="LCS83" s="1784"/>
      <c r="LCT83" s="1784"/>
      <c r="LCU83" s="1784"/>
      <c r="LCV83" s="1788"/>
      <c r="LCW83" s="1788"/>
      <c r="LCX83" s="1789"/>
      <c r="LCY83" s="1789"/>
      <c r="LCZ83" s="1790"/>
      <c r="LDA83" s="1784"/>
      <c r="LDB83" s="1784"/>
      <c r="LDC83" s="1784"/>
      <c r="LDD83" s="1788"/>
      <c r="LDE83" s="1788"/>
      <c r="LDF83" s="1789"/>
      <c r="LDG83" s="1789"/>
      <c r="LDH83" s="1790"/>
      <c r="LDI83" s="1784"/>
      <c r="LDJ83" s="1784"/>
      <c r="LDK83" s="1784"/>
      <c r="LDL83" s="1788"/>
      <c r="LDM83" s="1788"/>
      <c r="LDN83" s="1789"/>
      <c r="LDO83" s="1789"/>
      <c r="LDP83" s="1790"/>
      <c r="LDQ83" s="1784"/>
      <c r="LDR83" s="1784"/>
      <c r="LDS83" s="1784"/>
      <c r="LDT83" s="1788"/>
      <c r="LDU83" s="1788"/>
      <c r="LDV83" s="1789"/>
      <c r="LDW83" s="1789"/>
      <c r="LDX83" s="1790"/>
      <c r="LDY83" s="1784"/>
      <c r="LDZ83" s="1784"/>
      <c r="LEA83" s="1784"/>
      <c r="LEB83" s="1788"/>
      <c r="LEC83" s="1788"/>
      <c r="LED83" s="1789"/>
      <c r="LEE83" s="1789"/>
      <c r="LEF83" s="1790"/>
      <c r="LEG83" s="1784"/>
      <c r="LEH83" s="1784"/>
      <c r="LEI83" s="1784"/>
      <c r="LEJ83" s="1788"/>
      <c r="LEK83" s="1788"/>
      <c r="LEL83" s="1789"/>
      <c r="LEM83" s="1789"/>
      <c r="LEN83" s="1790"/>
      <c r="LEO83" s="1784"/>
      <c r="LEP83" s="1784"/>
      <c r="LEQ83" s="1784"/>
      <c r="LER83" s="1788"/>
      <c r="LES83" s="1788"/>
      <c r="LET83" s="1789"/>
      <c r="LEU83" s="1789"/>
      <c r="LEV83" s="1790"/>
      <c r="LEW83" s="1784"/>
      <c r="LEX83" s="1784"/>
      <c r="LEY83" s="1784"/>
      <c r="LEZ83" s="1788"/>
      <c r="LFA83" s="1788"/>
      <c r="LFB83" s="1789"/>
      <c r="LFC83" s="1789"/>
      <c r="LFD83" s="1790"/>
      <c r="LFE83" s="1784"/>
      <c r="LFF83" s="1784"/>
      <c r="LFG83" s="1784"/>
      <c r="LFH83" s="1788"/>
      <c r="LFI83" s="1788"/>
      <c r="LFJ83" s="1789"/>
      <c r="LFK83" s="1789"/>
      <c r="LFL83" s="1790"/>
      <c r="LFM83" s="1784"/>
      <c r="LFN83" s="1784"/>
      <c r="LFO83" s="1784"/>
      <c r="LFP83" s="1788"/>
      <c r="LFQ83" s="1788"/>
      <c r="LFR83" s="1789"/>
      <c r="LFS83" s="1789"/>
      <c r="LFT83" s="1790"/>
      <c r="LFU83" s="1784"/>
      <c r="LFV83" s="1784"/>
      <c r="LFW83" s="1784"/>
      <c r="LFX83" s="1788"/>
      <c r="LFY83" s="1788"/>
      <c r="LFZ83" s="1789"/>
      <c r="LGA83" s="1789"/>
      <c r="LGB83" s="1790"/>
      <c r="LGC83" s="1784"/>
      <c r="LGD83" s="1784"/>
      <c r="LGE83" s="1784"/>
      <c r="LGF83" s="1788"/>
      <c r="LGG83" s="1788"/>
      <c r="LGH83" s="1789"/>
      <c r="LGI83" s="1789"/>
      <c r="LGJ83" s="1790"/>
      <c r="LGK83" s="1784"/>
      <c r="LGL83" s="1784"/>
      <c r="LGM83" s="1784"/>
      <c r="LGN83" s="1788"/>
      <c r="LGO83" s="1788"/>
      <c r="LGP83" s="1789"/>
      <c r="LGQ83" s="1789"/>
      <c r="LGR83" s="1790"/>
      <c r="LGS83" s="1784"/>
      <c r="LGT83" s="1784"/>
      <c r="LGU83" s="1784"/>
      <c r="LGV83" s="1788"/>
      <c r="LGW83" s="1788"/>
      <c r="LGX83" s="1789"/>
      <c r="LGY83" s="1789"/>
      <c r="LGZ83" s="1790"/>
      <c r="LHA83" s="1784"/>
      <c r="LHB83" s="1784"/>
      <c r="LHC83" s="1784"/>
      <c r="LHD83" s="1788"/>
      <c r="LHE83" s="1788"/>
      <c r="LHF83" s="1789"/>
      <c r="LHG83" s="1789"/>
      <c r="LHH83" s="1790"/>
      <c r="LHI83" s="1784"/>
      <c r="LHJ83" s="1784"/>
      <c r="LHK83" s="1784"/>
      <c r="LHL83" s="1788"/>
      <c r="LHM83" s="1788"/>
      <c r="LHN83" s="1789"/>
      <c r="LHO83" s="1789"/>
      <c r="LHP83" s="1790"/>
      <c r="LHQ83" s="1784"/>
      <c r="LHR83" s="1784"/>
      <c r="LHS83" s="1784"/>
      <c r="LHT83" s="1788"/>
      <c r="LHU83" s="1788"/>
      <c r="LHV83" s="1789"/>
      <c r="LHW83" s="1789"/>
      <c r="LHX83" s="1790"/>
      <c r="LHY83" s="1784"/>
      <c r="LHZ83" s="1784"/>
      <c r="LIA83" s="1784"/>
      <c r="LIB83" s="1788"/>
      <c r="LIC83" s="1788"/>
      <c r="LID83" s="1789"/>
      <c r="LIE83" s="1789"/>
      <c r="LIF83" s="1790"/>
      <c r="LIG83" s="1784"/>
      <c r="LIH83" s="1784"/>
      <c r="LII83" s="1784"/>
      <c r="LIJ83" s="1788"/>
      <c r="LIK83" s="1788"/>
      <c r="LIL83" s="1789"/>
      <c r="LIM83" s="1789"/>
      <c r="LIN83" s="1790"/>
      <c r="LIO83" s="1784"/>
      <c r="LIP83" s="1784"/>
      <c r="LIQ83" s="1784"/>
      <c r="LIR83" s="1788"/>
      <c r="LIS83" s="1788"/>
      <c r="LIT83" s="1789"/>
      <c r="LIU83" s="1789"/>
      <c r="LIV83" s="1790"/>
      <c r="LIW83" s="1784"/>
      <c r="LIX83" s="1784"/>
      <c r="LIY83" s="1784"/>
      <c r="LIZ83" s="1788"/>
      <c r="LJA83" s="1788"/>
      <c r="LJB83" s="1789"/>
      <c r="LJC83" s="1789"/>
      <c r="LJD83" s="1790"/>
      <c r="LJE83" s="1784"/>
      <c r="LJF83" s="1784"/>
      <c r="LJG83" s="1784"/>
      <c r="LJH83" s="1788"/>
      <c r="LJI83" s="1788"/>
      <c r="LJJ83" s="1789"/>
      <c r="LJK83" s="1789"/>
      <c r="LJL83" s="1790"/>
      <c r="LJM83" s="1784"/>
      <c r="LJN83" s="1784"/>
      <c r="LJO83" s="1784"/>
      <c r="LJP83" s="1788"/>
      <c r="LJQ83" s="1788"/>
      <c r="LJR83" s="1789"/>
      <c r="LJS83" s="1789"/>
      <c r="LJT83" s="1790"/>
      <c r="LJU83" s="1784"/>
      <c r="LJV83" s="1784"/>
      <c r="LJW83" s="1784"/>
      <c r="LJX83" s="1788"/>
      <c r="LJY83" s="1788"/>
      <c r="LJZ83" s="1789"/>
      <c r="LKA83" s="1789"/>
      <c r="LKB83" s="1790"/>
      <c r="LKC83" s="1784"/>
      <c r="LKD83" s="1784"/>
      <c r="LKE83" s="1784"/>
      <c r="LKF83" s="1788"/>
      <c r="LKG83" s="1788"/>
      <c r="LKH83" s="1789"/>
      <c r="LKI83" s="1789"/>
      <c r="LKJ83" s="1790"/>
      <c r="LKK83" s="1784"/>
      <c r="LKL83" s="1784"/>
      <c r="LKM83" s="1784"/>
      <c r="LKN83" s="1788"/>
      <c r="LKO83" s="1788"/>
      <c r="LKP83" s="1789"/>
      <c r="LKQ83" s="1789"/>
      <c r="LKR83" s="1790"/>
      <c r="LKS83" s="1784"/>
      <c r="LKT83" s="1784"/>
      <c r="LKU83" s="1784"/>
      <c r="LKV83" s="1788"/>
      <c r="LKW83" s="1788"/>
      <c r="LKX83" s="1789"/>
      <c r="LKY83" s="1789"/>
      <c r="LKZ83" s="1790"/>
      <c r="LLA83" s="1784"/>
      <c r="LLB83" s="1784"/>
      <c r="LLC83" s="1784"/>
      <c r="LLD83" s="1788"/>
      <c r="LLE83" s="1788"/>
      <c r="LLF83" s="1789"/>
      <c r="LLG83" s="1789"/>
      <c r="LLH83" s="1790"/>
      <c r="LLI83" s="1784"/>
      <c r="LLJ83" s="1784"/>
      <c r="LLK83" s="1784"/>
      <c r="LLL83" s="1788"/>
      <c r="LLM83" s="1788"/>
      <c r="LLN83" s="1789"/>
      <c r="LLO83" s="1789"/>
      <c r="LLP83" s="1790"/>
      <c r="LLQ83" s="1784"/>
      <c r="LLR83" s="1784"/>
      <c r="LLS83" s="1784"/>
      <c r="LLT83" s="1788"/>
      <c r="LLU83" s="1788"/>
      <c r="LLV83" s="1789"/>
      <c r="LLW83" s="1789"/>
      <c r="LLX83" s="1790"/>
      <c r="LLY83" s="1784"/>
      <c r="LLZ83" s="1784"/>
      <c r="LMA83" s="1784"/>
      <c r="LMB83" s="1788"/>
      <c r="LMC83" s="1788"/>
      <c r="LMD83" s="1789"/>
      <c r="LME83" s="1789"/>
      <c r="LMF83" s="1790"/>
      <c r="LMG83" s="1784"/>
      <c r="LMH83" s="1784"/>
      <c r="LMI83" s="1784"/>
      <c r="LMJ83" s="1788"/>
      <c r="LMK83" s="1788"/>
      <c r="LML83" s="1789"/>
      <c r="LMM83" s="1789"/>
      <c r="LMN83" s="1790"/>
      <c r="LMO83" s="1784"/>
      <c r="LMP83" s="1784"/>
      <c r="LMQ83" s="1784"/>
      <c r="LMR83" s="1788"/>
      <c r="LMS83" s="1788"/>
      <c r="LMT83" s="1789"/>
      <c r="LMU83" s="1789"/>
      <c r="LMV83" s="1790"/>
      <c r="LMW83" s="1784"/>
      <c r="LMX83" s="1784"/>
      <c r="LMY83" s="1784"/>
      <c r="LMZ83" s="1788"/>
      <c r="LNA83" s="1788"/>
      <c r="LNB83" s="1789"/>
      <c r="LNC83" s="1789"/>
      <c r="LND83" s="1790"/>
      <c r="LNE83" s="1784"/>
      <c r="LNF83" s="1784"/>
      <c r="LNG83" s="1784"/>
      <c r="LNH83" s="1788"/>
      <c r="LNI83" s="1788"/>
      <c r="LNJ83" s="1789"/>
      <c r="LNK83" s="1789"/>
      <c r="LNL83" s="1790"/>
      <c r="LNM83" s="1784"/>
      <c r="LNN83" s="1784"/>
      <c r="LNO83" s="1784"/>
      <c r="LNP83" s="1788"/>
      <c r="LNQ83" s="1788"/>
      <c r="LNR83" s="1789"/>
      <c r="LNS83" s="1789"/>
      <c r="LNT83" s="1790"/>
      <c r="LNU83" s="1784"/>
      <c r="LNV83" s="1784"/>
      <c r="LNW83" s="1784"/>
      <c r="LNX83" s="1788"/>
      <c r="LNY83" s="1788"/>
      <c r="LNZ83" s="1789"/>
      <c r="LOA83" s="1789"/>
      <c r="LOB83" s="1790"/>
      <c r="LOC83" s="1784"/>
      <c r="LOD83" s="1784"/>
      <c r="LOE83" s="1784"/>
      <c r="LOF83" s="1788"/>
      <c r="LOG83" s="1788"/>
      <c r="LOH83" s="1789"/>
      <c r="LOI83" s="1789"/>
      <c r="LOJ83" s="1790"/>
      <c r="LOK83" s="1784"/>
      <c r="LOL83" s="1784"/>
      <c r="LOM83" s="1784"/>
      <c r="LON83" s="1788"/>
      <c r="LOO83" s="1788"/>
      <c r="LOP83" s="1789"/>
      <c r="LOQ83" s="1789"/>
      <c r="LOR83" s="1790"/>
      <c r="LOS83" s="1784"/>
      <c r="LOT83" s="1784"/>
      <c r="LOU83" s="1784"/>
      <c r="LOV83" s="1788"/>
      <c r="LOW83" s="1788"/>
      <c r="LOX83" s="1789"/>
      <c r="LOY83" s="1789"/>
      <c r="LOZ83" s="1790"/>
      <c r="LPA83" s="1784"/>
      <c r="LPB83" s="1784"/>
      <c r="LPC83" s="1784"/>
      <c r="LPD83" s="1788"/>
      <c r="LPE83" s="1788"/>
      <c r="LPF83" s="1789"/>
      <c r="LPG83" s="1789"/>
      <c r="LPH83" s="1790"/>
      <c r="LPI83" s="1784"/>
      <c r="LPJ83" s="1784"/>
      <c r="LPK83" s="1784"/>
      <c r="LPL83" s="1788"/>
      <c r="LPM83" s="1788"/>
      <c r="LPN83" s="1789"/>
      <c r="LPO83" s="1789"/>
      <c r="LPP83" s="1790"/>
      <c r="LPQ83" s="1784"/>
      <c r="LPR83" s="1784"/>
      <c r="LPS83" s="1784"/>
      <c r="LPT83" s="1788"/>
      <c r="LPU83" s="1788"/>
      <c r="LPV83" s="1789"/>
      <c r="LPW83" s="1789"/>
      <c r="LPX83" s="1790"/>
      <c r="LPY83" s="1784"/>
      <c r="LPZ83" s="1784"/>
      <c r="LQA83" s="1784"/>
      <c r="LQB83" s="1788"/>
      <c r="LQC83" s="1788"/>
      <c r="LQD83" s="1789"/>
      <c r="LQE83" s="1789"/>
      <c r="LQF83" s="1790"/>
      <c r="LQG83" s="1784"/>
      <c r="LQH83" s="1784"/>
      <c r="LQI83" s="1784"/>
      <c r="LQJ83" s="1788"/>
      <c r="LQK83" s="1788"/>
      <c r="LQL83" s="1789"/>
      <c r="LQM83" s="1789"/>
      <c r="LQN83" s="1790"/>
      <c r="LQO83" s="1784"/>
      <c r="LQP83" s="1784"/>
      <c r="LQQ83" s="1784"/>
      <c r="LQR83" s="1788"/>
      <c r="LQS83" s="1788"/>
      <c r="LQT83" s="1789"/>
      <c r="LQU83" s="1789"/>
      <c r="LQV83" s="1790"/>
      <c r="LQW83" s="1784"/>
      <c r="LQX83" s="1784"/>
      <c r="LQY83" s="1784"/>
      <c r="LQZ83" s="1788"/>
      <c r="LRA83" s="1788"/>
      <c r="LRB83" s="1789"/>
      <c r="LRC83" s="1789"/>
      <c r="LRD83" s="1790"/>
      <c r="LRE83" s="1784"/>
      <c r="LRF83" s="1784"/>
      <c r="LRG83" s="1784"/>
      <c r="LRH83" s="1788"/>
      <c r="LRI83" s="1788"/>
      <c r="LRJ83" s="1789"/>
      <c r="LRK83" s="1789"/>
      <c r="LRL83" s="1790"/>
      <c r="LRM83" s="1784"/>
      <c r="LRN83" s="1784"/>
      <c r="LRO83" s="1784"/>
      <c r="LRP83" s="1788"/>
      <c r="LRQ83" s="1788"/>
      <c r="LRR83" s="1789"/>
      <c r="LRS83" s="1789"/>
      <c r="LRT83" s="1790"/>
      <c r="LRU83" s="1784"/>
      <c r="LRV83" s="1784"/>
      <c r="LRW83" s="1784"/>
      <c r="LRX83" s="1788"/>
      <c r="LRY83" s="1788"/>
      <c r="LRZ83" s="1789"/>
      <c r="LSA83" s="1789"/>
      <c r="LSB83" s="1790"/>
      <c r="LSC83" s="1784"/>
      <c r="LSD83" s="1784"/>
      <c r="LSE83" s="1784"/>
      <c r="LSF83" s="1788"/>
      <c r="LSG83" s="1788"/>
      <c r="LSH83" s="1789"/>
      <c r="LSI83" s="1789"/>
      <c r="LSJ83" s="1790"/>
      <c r="LSK83" s="1784"/>
      <c r="LSL83" s="1784"/>
      <c r="LSM83" s="1784"/>
      <c r="LSN83" s="1788"/>
      <c r="LSO83" s="1788"/>
      <c r="LSP83" s="1789"/>
      <c r="LSQ83" s="1789"/>
      <c r="LSR83" s="1790"/>
      <c r="LSS83" s="1784"/>
      <c r="LST83" s="1784"/>
      <c r="LSU83" s="1784"/>
      <c r="LSV83" s="1788"/>
      <c r="LSW83" s="1788"/>
      <c r="LSX83" s="1789"/>
      <c r="LSY83" s="1789"/>
      <c r="LSZ83" s="1790"/>
      <c r="LTA83" s="1784"/>
      <c r="LTB83" s="1784"/>
      <c r="LTC83" s="1784"/>
      <c r="LTD83" s="1788"/>
      <c r="LTE83" s="1788"/>
      <c r="LTF83" s="1789"/>
      <c r="LTG83" s="1789"/>
      <c r="LTH83" s="1790"/>
      <c r="LTI83" s="1784"/>
      <c r="LTJ83" s="1784"/>
      <c r="LTK83" s="1784"/>
      <c r="LTL83" s="1788"/>
      <c r="LTM83" s="1788"/>
      <c r="LTN83" s="1789"/>
      <c r="LTO83" s="1789"/>
      <c r="LTP83" s="1790"/>
      <c r="LTQ83" s="1784"/>
      <c r="LTR83" s="1784"/>
      <c r="LTS83" s="1784"/>
      <c r="LTT83" s="1788"/>
      <c r="LTU83" s="1788"/>
      <c r="LTV83" s="1789"/>
      <c r="LTW83" s="1789"/>
      <c r="LTX83" s="1790"/>
      <c r="LTY83" s="1784"/>
      <c r="LTZ83" s="1784"/>
      <c r="LUA83" s="1784"/>
      <c r="LUB83" s="1788"/>
      <c r="LUC83" s="1788"/>
      <c r="LUD83" s="1789"/>
      <c r="LUE83" s="1789"/>
      <c r="LUF83" s="1790"/>
      <c r="LUG83" s="1784"/>
      <c r="LUH83" s="1784"/>
      <c r="LUI83" s="1784"/>
      <c r="LUJ83" s="1788"/>
      <c r="LUK83" s="1788"/>
      <c r="LUL83" s="1789"/>
      <c r="LUM83" s="1789"/>
      <c r="LUN83" s="1790"/>
      <c r="LUO83" s="1784"/>
      <c r="LUP83" s="1784"/>
      <c r="LUQ83" s="1784"/>
      <c r="LUR83" s="1788"/>
      <c r="LUS83" s="1788"/>
      <c r="LUT83" s="1789"/>
      <c r="LUU83" s="1789"/>
      <c r="LUV83" s="1790"/>
      <c r="LUW83" s="1784"/>
      <c r="LUX83" s="1784"/>
      <c r="LUY83" s="1784"/>
      <c r="LUZ83" s="1788"/>
      <c r="LVA83" s="1788"/>
      <c r="LVB83" s="1789"/>
      <c r="LVC83" s="1789"/>
      <c r="LVD83" s="1790"/>
      <c r="LVE83" s="1784"/>
      <c r="LVF83" s="1784"/>
      <c r="LVG83" s="1784"/>
      <c r="LVH83" s="1788"/>
      <c r="LVI83" s="1788"/>
      <c r="LVJ83" s="1789"/>
      <c r="LVK83" s="1789"/>
      <c r="LVL83" s="1790"/>
      <c r="LVM83" s="1784"/>
      <c r="LVN83" s="1784"/>
      <c r="LVO83" s="1784"/>
      <c r="LVP83" s="1788"/>
      <c r="LVQ83" s="1788"/>
      <c r="LVR83" s="1789"/>
      <c r="LVS83" s="1789"/>
      <c r="LVT83" s="1790"/>
      <c r="LVU83" s="1784"/>
      <c r="LVV83" s="1784"/>
      <c r="LVW83" s="1784"/>
      <c r="LVX83" s="1788"/>
      <c r="LVY83" s="1788"/>
      <c r="LVZ83" s="1789"/>
      <c r="LWA83" s="1789"/>
      <c r="LWB83" s="1790"/>
      <c r="LWC83" s="1784"/>
      <c r="LWD83" s="1784"/>
      <c r="LWE83" s="1784"/>
      <c r="LWF83" s="1788"/>
      <c r="LWG83" s="1788"/>
      <c r="LWH83" s="1789"/>
      <c r="LWI83" s="1789"/>
      <c r="LWJ83" s="1790"/>
      <c r="LWK83" s="1784"/>
      <c r="LWL83" s="1784"/>
      <c r="LWM83" s="1784"/>
      <c r="LWN83" s="1788"/>
      <c r="LWO83" s="1788"/>
      <c r="LWP83" s="1789"/>
      <c r="LWQ83" s="1789"/>
      <c r="LWR83" s="1790"/>
      <c r="LWS83" s="1784"/>
      <c r="LWT83" s="1784"/>
      <c r="LWU83" s="1784"/>
      <c r="LWV83" s="1788"/>
      <c r="LWW83" s="1788"/>
      <c r="LWX83" s="1789"/>
      <c r="LWY83" s="1789"/>
      <c r="LWZ83" s="1790"/>
      <c r="LXA83" s="1784"/>
      <c r="LXB83" s="1784"/>
      <c r="LXC83" s="1784"/>
      <c r="LXD83" s="1788"/>
      <c r="LXE83" s="1788"/>
      <c r="LXF83" s="1789"/>
      <c r="LXG83" s="1789"/>
      <c r="LXH83" s="1790"/>
      <c r="LXI83" s="1784"/>
      <c r="LXJ83" s="1784"/>
      <c r="LXK83" s="1784"/>
      <c r="LXL83" s="1788"/>
      <c r="LXM83" s="1788"/>
      <c r="LXN83" s="1789"/>
      <c r="LXO83" s="1789"/>
      <c r="LXP83" s="1790"/>
      <c r="LXQ83" s="1784"/>
      <c r="LXR83" s="1784"/>
      <c r="LXS83" s="1784"/>
      <c r="LXT83" s="1788"/>
      <c r="LXU83" s="1788"/>
      <c r="LXV83" s="1789"/>
      <c r="LXW83" s="1789"/>
      <c r="LXX83" s="1790"/>
      <c r="LXY83" s="1784"/>
      <c r="LXZ83" s="1784"/>
      <c r="LYA83" s="1784"/>
      <c r="LYB83" s="1788"/>
      <c r="LYC83" s="1788"/>
      <c r="LYD83" s="1789"/>
      <c r="LYE83" s="1789"/>
      <c r="LYF83" s="1790"/>
      <c r="LYG83" s="1784"/>
      <c r="LYH83" s="1784"/>
      <c r="LYI83" s="1784"/>
      <c r="LYJ83" s="1788"/>
      <c r="LYK83" s="1788"/>
      <c r="LYL83" s="1789"/>
      <c r="LYM83" s="1789"/>
      <c r="LYN83" s="1790"/>
      <c r="LYO83" s="1784"/>
      <c r="LYP83" s="1784"/>
      <c r="LYQ83" s="1784"/>
      <c r="LYR83" s="1788"/>
      <c r="LYS83" s="1788"/>
      <c r="LYT83" s="1789"/>
      <c r="LYU83" s="1789"/>
      <c r="LYV83" s="1790"/>
      <c r="LYW83" s="1784"/>
      <c r="LYX83" s="1784"/>
      <c r="LYY83" s="1784"/>
      <c r="LYZ83" s="1788"/>
      <c r="LZA83" s="1788"/>
      <c r="LZB83" s="1789"/>
      <c r="LZC83" s="1789"/>
      <c r="LZD83" s="1790"/>
      <c r="LZE83" s="1784"/>
      <c r="LZF83" s="1784"/>
      <c r="LZG83" s="1784"/>
      <c r="LZH83" s="1788"/>
      <c r="LZI83" s="1788"/>
      <c r="LZJ83" s="1789"/>
      <c r="LZK83" s="1789"/>
      <c r="LZL83" s="1790"/>
      <c r="LZM83" s="1784"/>
      <c r="LZN83" s="1784"/>
      <c r="LZO83" s="1784"/>
      <c r="LZP83" s="1788"/>
      <c r="LZQ83" s="1788"/>
      <c r="LZR83" s="1789"/>
      <c r="LZS83" s="1789"/>
      <c r="LZT83" s="1790"/>
      <c r="LZU83" s="1784"/>
      <c r="LZV83" s="1784"/>
      <c r="LZW83" s="1784"/>
      <c r="LZX83" s="1788"/>
      <c r="LZY83" s="1788"/>
      <c r="LZZ83" s="1789"/>
      <c r="MAA83" s="1789"/>
      <c r="MAB83" s="1790"/>
      <c r="MAC83" s="1784"/>
      <c r="MAD83" s="1784"/>
      <c r="MAE83" s="1784"/>
      <c r="MAF83" s="1788"/>
      <c r="MAG83" s="1788"/>
      <c r="MAH83" s="1789"/>
      <c r="MAI83" s="1789"/>
      <c r="MAJ83" s="1790"/>
      <c r="MAK83" s="1784"/>
      <c r="MAL83" s="1784"/>
      <c r="MAM83" s="1784"/>
      <c r="MAN83" s="1788"/>
      <c r="MAO83" s="1788"/>
      <c r="MAP83" s="1789"/>
      <c r="MAQ83" s="1789"/>
      <c r="MAR83" s="1790"/>
      <c r="MAS83" s="1784"/>
      <c r="MAT83" s="1784"/>
      <c r="MAU83" s="1784"/>
      <c r="MAV83" s="1788"/>
      <c r="MAW83" s="1788"/>
      <c r="MAX83" s="1789"/>
      <c r="MAY83" s="1789"/>
      <c r="MAZ83" s="1790"/>
      <c r="MBA83" s="1784"/>
      <c r="MBB83" s="1784"/>
      <c r="MBC83" s="1784"/>
      <c r="MBD83" s="1788"/>
      <c r="MBE83" s="1788"/>
      <c r="MBF83" s="1789"/>
      <c r="MBG83" s="1789"/>
      <c r="MBH83" s="1790"/>
      <c r="MBI83" s="1784"/>
      <c r="MBJ83" s="1784"/>
      <c r="MBK83" s="1784"/>
      <c r="MBL83" s="1788"/>
      <c r="MBM83" s="1788"/>
      <c r="MBN83" s="1789"/>
      <c r="MBO83" s="1789"/>
      <c r="MBP83" s="1790"/>
      <c r="MBQ83" s="1784"/>
      <c r="MBR83" s="1784"/>
      <c r="MBS83" s="1784"/>
      <c r="MBT83" s="1788"/>
      <c r="MBU83" s="1788"/>
      <c r="MBV83" s="1789"/>
      <c r="MBW83" s="1789"/>
      <c r="MBX83" s="1790"/>
      <c r="MBY83" s="1784"/>
      <c r="MBZ83" s="1784"/>
      <c r="MCA83" s="1784"/>
      <c r="MCB83" s="1788"/>
      <c r="MCC83" s="1788"/>
      <c r="MCD83" s="1789"/>
      <c r="MCE83" s="1789"/>
      <c r="MCF83" s="1790"/>
      <c r="MCG83" s="1784"/>
      <c r="MCH83" s="1784"/>
      <c r="MCI83" s="1784"/>
      <c r="MCJ83" s="1788"/>
      <c r="MCK83" s="1788"/>
      <c r="MCL83" s="1789"/>
      <c r="MCM83" s="1789"/>
      <c r="MCN83" s="1790"/>
      <c r="MCO83" s="1784"/>
      <c r="MCP83" s="1784"/>
      <c r="MCQ83" s="1784"/>
      <c r="MCR83" s="1788"/>
      <c r="MCS83" s="1788"/>
      <c r="MCT83" s="1789"/>
      <c r="MCU83" s="1789"/>
      <c r="MCV83" s="1790"/>
      <c r="MCW83" s="1784"/>
      <c r="MCX83" s="1784"/>
      <c r="MCY83" s="1784"/>
      <c r="MCZ83" s="1788"/>
      <c r="MDA83" s="1788"/>
      <c r="MDB83" s="1789"/>
      <c r="MDC83" s="1789"/>
      <c r="MDD83" s="1790"/>
      <c r="MDE83" s="1784"/>
      <c r="MDF83" s="1784"/>
      <c r="MDG83" s="1784"/>
      <c r="MDH83" s="1788"/>
      <c r="MDI83" s="1788"/>
      <c r="MDJ83" s="1789"/>
      <c r="MDK83" s="1789"/>
      <c r="MDL83" s="1790"/>
      <c r="MDM83" s="1784"/>
      <c r="MDN83" s="1784"/>
      <c r="MDO83" s="1784"/>
      <c r="MDP83" s="1788"/>
      <c r="MDQ83" s="1788"/>
      <c r="MDR83" s="1789"/>
      <c r="MDS83" s="1789"/>
      <c r="MDT83" s="1790"/>
      <c r="MDU83" s="1784"/>
      <c r="MDV83" s="1784"/>
      <c r="MDW83" s="1784"/>
      <c r="MDX83" s="1788"/>
      <c r="MDY83" s="1788"/>
      <c r="MDZ83" s="1789"/>
      <c r="MEA83" s="1789"/>
      <c r="MEB83" s="1790"/>
      <c r="MEC83" s="1784"/>
      <c r="MED83" s="1784"/>
      <c r="MEE83" s="1784"/>
      <c r="MEF83" s="1788"/>
      <c r="MEG83" s="1788"/>
      <c r="MEH83" s="1789"/>
      <c r="MEI83" s="1789"/>
      <c r="MEJ83" s="1790"/>
      <c r="MEK83" s="1784"/>
      <c r="MEL83" s="1784"/>
      <c r="MEM83" s="1784"/>
      <c r="MEN83" s="1788"/>
      <c r="MEO83" s="1788"/>
      <c r="MEP83" s="1789"/>
      <c r="MEQ83" s="1789"/>
      <c r="MER83" s="1790"/>
      <c r="MES83" s="1784"/>
      <c r="MET83" s="1784"/>
      <c r="MEU83" s="1784"/>
      <c r="MEV83" s="1788"/>
      <c r="MEW83" s="1788"/>
      <c r="MEX83" s="1789"/>
      <c r="MEY83" s="1789"/>
      <c r="MEZ83" s="1790"/>
      <c r="MFA83" s="1784"/>
      <c r="MFB83" s="1784"/>
      <c r="MFC83" s="1784"/>
      <c r="MFD83" s="1788"/>
      <c r="MFE83" s="1788"/>
      <c r="MFF83" s="1789"/>
      <c r="MFG83" s="1789"/>
      <c r="MFH83" s="1790"/>
      <c r="MFI83" s="1784"/>
      <c r="MFJ83" s="1784"/>
      <c r="MFK83" s="1784"/>
      <c r="MFL83" s="1788"/>
      <c r="MFM83" s="1788"/>
      <c r="MFN83" s="1789"/>
      <c r="MFO83" s="1789"/>
      <c r="MFP83" s="1790"/>
      <c r="MFQ83" s="1784"/>
      <c r="MFR83" s="1784"/>
      <c r="MFS83" s="1784"/>
      <c r="MFT83" s="1788"/>
      <c r="MFU83" s="1788"/>
      <c r="MFV83" s="1789"/>
      <c r="MFW83" s="1789"/>
      <c r="MFX83" s="1790"/>
      <c r="MFY83" s="1784"/>
      <c r="MFZ83" s="1784"/>
      <c r="MGA83" s="1784"/>
      <c r="MGB83" s="1788"/>
      <c r="MGC83" s="1788"/>
      <c r="MGD83" s="1789"/>
      <c r="MGE83" s="1789"/>
      <c r="MGF83" s="1790"/>
      <c r="MGG83" s="1784"/>
      <c r="MGH83" s="1784"/>
      <c r="MGI83" s="1784"/>
      <c r="MGJ83" s="1788"/>
      <c r="MGK83" s="1788"/>
      <c r="MGL83" s="1789"/>
      <c r="MGM83" s="1789"/>
      <c r="MGN83" s="1790"/>
      <c r="MGO83" s="1784"/>
      <c r="MGP83" s="1784"/>
      <c r="MGQ83" s="1784"/>
      <c r="MGR83" s="1788"/>
      <c r="MGS83" s="1788"/>
      <c r="MGT83" s="1789"/>
      <c r="MGU83" s="1789"/>
      <c r="MGV83" s="1790"/>
      <c r="MGW83" s="1784"/>
      <c r="MGX83" s="1784"/>
      <c r="MGY83" s="1784"/>
      <c r="MGZ83" s="1788"/>
      <c r="MHA83" s="1788"/>
      <c r="MHB83" s="1789"/>
      <c r="MHC83" s="1789"/>
      <c r="MHD83" s="1790"/>
      <c r="MHE83" s="1784"/>
      <c r="MHF83" s="1784"/>
      <c r="MHG83" s="1784"/>
      <c r="MHH83" s="1788"/>
      <c r="MHI83" s="1788"/>
      <c r="MHJ83" s="1789"/>
      <c r="MHK83" s="1789"/>
      <c r="MHL83" s="1790"/>
      <c r="MHM83" s="1784"/>
      <c r="MHN83" s="1784"/>
      <c r="MHO83" s="1784"/>
      <c r="MHP83" s="1788"/>
      <c r="MHQ83" s="1788"/>
      <c r="MHR83" s="1789"/>
      <c r="MHS83" s="1789"/>
      <c r="MHT83" s="1790"/>
      <c r="MHU83" s="1784"/>
      <c r="MHV83" s="1784"/>
      <c r="MHW83" s="1784"/>
      <c r="MHX83" s="1788"/>
      <c r="MHY83" s="1788"/>
      <c r="MHZ83" s="1789"/>
      <c r="MIA83" s="1789"/>
      <c r="MIB83" s="1790"/>
      <c r="MIC83" s="1784"/>
      <c r="MID83" s="1784"/>
      <c r="MIE83" s="1784"/>
      <c r="MIF83" s="1788"/>
      <c r="MIG83" s="1788"/>
      <c r="MIH83" s="1789"/>
      <c r="MII83" s="1789"/>
      <c r="MIJ83" s="1790"/>
      <c r="MIK83" s="1784"/>
      <c r="MIL83" s="1784"/>
      <c r="MIM83" s="1784"/>
      <c r="MIN83" s="1788"/>
      <c r="MIO83" s="1788"/>
      <c r="MIP83" s="1789"/>
      <c r="MIQ83" s="1789"/>
      <c r="MIR83" s="1790"/>
      <c r="MIS83" s="1784"/>
      <c r="MIT83" s="1784"/>
      <c r="MIU83" s="1784"/>
      <c r="MIV83" s="1788"/>
      <c r="MIW83" s="1788"/>
      <c r="MIX83" s="1789"/>
      <c r="MIY83" s="1789"/>
      <c r="MIZ83" s="1790"/>
      <c r="MJA83" s="1784"/>
      <c r="MJB83" s="1784"/>
      <c r="MJC83" s="1784"/>
      <c r="MJD83" s="1788"/>
      <c r="MJE83" s="1788"/>
      <c r="MJF83" s="1789"/>
      <c r="MJG83" s="1789"/>
      <c r="MJH83" s="1790"/>
      <c r="MJI83" s="1784"/>
      <c r="MJJ83" s="1784"/>
      <c r="MJK83" s="1784"/>
      <c r="MJL83" s="1788"/>
      <c r="MJM83" s="1788"/>
      <c r="MJN83" s="1789"/>
      <c r="MJO83" s="1789"/>
      <c r="MJP83" s="1790"/>
      <c r="MJQ83" s="1784"/>
      <c r="MJR83" s="1784"/>
      <c r="MJS83" s="1784"/>
      <c r="MJT83" s="1788"/>
      <c r="MJU83" s="1788"/>
      <c r="MJV83" s="1789"/>
      <c r="MJW83" s="1789"/>
      <c r="MJX83" s="1790"/>
      <c r="MJY83" s="1784"/>
      <c r="MJZ83" s="1784"/>
      <c r="MKA83" s="1784"/>
      <c r="MKB83" s="1788"/>
      <c r="MKC83" s="1788"/>
      <c r="MKD83" s="1789"/>
      <c r="MKE83" s="1789"/>
      <c r="MKF83" s="1790"/>
      <c r="MKG83" s="1784"/>
      <c r="MKH83" s="1784"/>
      <c r="MKI83" s="1784"/>
      <c r="MKJ83" s="1788"/>
      <c r="MKK83" s="1788"/>
      <c r="MKL83" s="1789"/>
      <c r="MKM83" s="1789"/>
      <c r="MKN83" s="1790"/>
      <c r="MKO83" s="1784"/>
      <c r="MKP83" s="1784"/>
      <c r="MKQ83" s="1784"/>
      <c r="MKR83" s="1788"/>
      <c r="MKS83" s="1788"/>
      <c r="MKT83" s="1789"/>
      <c r="MKU83" s="1789"/>
      <c r="MKV83" s="1790"/>
      <c r="MKW83" s="1784"/>
      <c r="MKX83" s="1784"/>
      <c r="MKY83" s="1784"/>
      <c r="MKZ83" s="1788"/>
      <c r="MLA83" s="1788"/>
      <c r="MLB83" s="1789"/>
      <c r="MLC83" s="1789"/>
      <c r="MLD83" s="1790"/>
      <c r="MLE83" s="1784"/>
      <c r="MLF83" s="1784"/>
      <c r="MLG83" s="1784"/>
      <c r="MLH83" s="1788"/>
      <c r="MLI83" s="1788"/>
      <c r="MLJ83" s="1789"/>
      <c r="MLK83" s="1789"/>
      <c r="MLL83" s="1790"/>
      <c r="MLM83" s="1784"/>
      <c r="MLN83" s="1784"/>
      <c r="MLO83" s="1784"/>
      <c r="MLP83" s="1788"/>
      <c r="MLQ83" s="1788"/>
      <c r="MLR83" s="1789"/>
      <c r="MLS83" s="1789"/>
      <c r="MLT83" s="1790"/>
      <c r="MLU83" s="1784"/>
      <c r="MLV83" s="1784"/>
      <c r="MLW83" s="1784"/>
      <c r="MLX83" s="1788"/>
      <c r="MLY83" s="1788"/>
      <c r="MLZ83" s="1789"/>
      <c r="MMA83" s="1789"/>
      <c r="MMB83" s="1790"/>
      <c r="MMC83" s="1784"/>
      <c r="MMD83" s="1784"/>
      <c r="MME83" s="1784"/>
      <c r="MMF83" s="1788"/>
      <c r="MMG83" s="1788"/>
      <c r="MMH83" s="1789"/>
      <c r="MMI83" s="1789"/>
      <c r="MMJ83" s="1790"/>
      <c r="MMK83" s="1784"/>
      <c r="MML83" s="1784"/>
      <c r="MMM83" s="1784"/>
      <c r="MMN83" s="1788"/>
      <c r="MMO83" s="1788"/>
      <c r="MMP83" s="1789"/>
      <c r="MMQ83" s="1789"/>
      <c r="MMR83" s="1790"/>
      <c r="MMS83" s="1784"/>
      <c r="MMT83" s="1784"/>
      <c r="MMU83" s="1784"/>
      <c r="MMV83" s="1788"/>
      <c r="MMW83" s="1788"/>
      <c r="MMX83" s="1789"/>
      <c r="MMY83" s="1789"/>
      <c r="MMZ83" s="1790"/>
      <c r="MNA83" s="1784"/>
      <c r="MNB83" s="1784"/>
      <c r="MNC83" s="1784"/>
      <c r="MND83" s="1788"/>
      <c r="MNE83" s="1788"/>
      <c r="MNF83" s="1789"/>
      <c r="MNG83" s="1789"/>
      <c r="MNH83" s="1790"/>
      <c r="MNI83" s="1784"/>
      <c r="MNJ83" s="1784"/>
      <c r="MNK83" s="1784"/>
      <c r="MNL83" s="1788"/>
      <c r="MNM83" s="1788"/>
      <c r="MNN83" s="1789"/>
      <c r="MNO83" s="1789"/>
      <c r="MNP83" s="1790"/>
      <c r="MNQ83" s="1784"/>
      <c r="MNR83" s="1784"/>
      <c r="MNS83" s="1784"/>
      <c r="MNT83" s="1788"/>
      <c r="MNU83" s="1788"/>
      <c r="MNV83" s="1789"/>
      <c r="MNW83" s="1789"/>
      <c r="MNX83" s="1790"/>
      <c r="MNY83" s="1784"/>
      <c r="MNZ83" s="1784"/>
      <c r="MOA83" s="1784"/>
      <c r="MOB83" s="1788"/>
      <c r="MOC83" s="1788"/>
      <c r="MOD83" s="1789"/>
      <c r="MOE83" s="1789"/>
      <c r="MOF83" s="1790"/>
      <c r="MOG83" s="1784"/>
      <c r="MOH83" s="1784"/>
      <c r="MOI83" s="1784"/>
      <c r="MOJ83" s="1788"/>
      <c r="MOK83" s="1788"/>
      <c r="MOL83" s="1789"/>
      <c r="MOM83" s="1789"/>
      <c r="MON83" s="1790"/>
      <c r="MOO83" s="1784"/>
      <c r="MOP83" s="1784"/>
      <c r="MOQ83" s="1784"/>
      <c r="MOR83" s="1788"/>
      <c r="MOS83" s="1788"/>
      <c r="MOT83" s="1789"/>
      <c r="MOU83" s="1789"/>
      <c r="MOV83" s="1790"/>
      <c r="MOW83" s="1784"/>
      <c r="MOX83" s="1784"/>
      <c r="MOY83" s="1784"/>
      <c r="MOZ83" s="1788"/>
      <c r="MPA83" s="1788"/>
      <c r="MPB83" s="1789"/>
      <c r="MPC83" s="1789"/>
      <c r="MPD83" s="1790"/>
      <c r="MPE83" s="1784"/>
      <c r="MPF83" s="1784"/>
      <c r="MPG83" s="1784"/>
      <c r="MPH83" s="1788"/>
      <c r="MPI83" s="1788"/>
      <c r="MPJ83" s="1789"/>
      <c r="MPK83" s="1789"/>
      <c r="MPL83" s="1790"/>
      <c r="MPM83" s="1784"/>
      <c r="MPN83" s="1784"/>
      <c r="MPO83" s="1784"/>
      <c r="MPP83" s="1788"/>
      <c r="MPQ83" s="1788"/>
      <c r="MPR83" s="1789"/>
      <c r="MPS83" s="1789"/>
      <c r="MPT83" s="1790"/>
      <c r="MPU83" s="1784"/>
      <c r="MPV83" s="1784"/>
      <c r="MPW83" s="1784"/>
      <c r="MPX83" s="1788"/>
      <c r="MPY83" s="1788"/>
      <c r="MPZ83" s="1789"/>
      <c r="MQA83" s="1789"/>
      <c r="MQB83" s="1790"/>
      <c r="MQC83" s="1784"/>
      <c r="MQD83" s="1784"/>
      <c r="MQE83" s="1784"/>
      <c r="MQF83" s="1788"/>
      <c r="MQG83" s="1788"/>
      <c r="MQH83" s="1789"/>
      <c r="MQI83" s="1789"/>
      <c r="MQJ83" s="1790"/>
      <c r="MQK83" s="1784"/>
      <c r="MQL83" s="1784"/>
      <c r="MQM83" s="1784"/>
      <c r="MQN83" s="1788"/>
      <c r="MQO83" s="1788"/>
      <c r="MQP83" s="1789"/>
      <c r="MQQ83" s="1789"/>
      <c r="MQR83" s="1790"/>
      <c r="MQS83" s="1784"/>
      <c r="MQT83" s="1784"/>
      <c r="MQU83" s="1784"/>
      <c r="MQV83" s="1788"/>
      <c r="MQW83" s="1788"/>
      <c r="MQX83" s="1789"/>
      <c r="MQY83" s="1789"/>
      <c r="MQZ83" s="1790"/>
      <c r="MRA83" s="1784"/>
      <c r="MRB83" s="1784"/>
      <c r="MRC83" s="1784"/>
      <c r="MRD83" s="1788"/>
      <c r="MRE83" s="1788"/>
      <c r="MRF83" s="1789"/>
      <c r="MRG83" s="1789"/>
      <c r="MRH83" s="1790"/>
      <c r="MRI83" s="1784"/>
      <c r="MRJ83" s="1784"/>
      <c r="MRK83" s="1784"/>
      <c r="MRL83" s="1788"/>
      <c r="MRM83" s="1788"/>
      <c r="MRN83" s="1789"/>
      <c r="MRO83" s="1789"/>
      <c r="MRP83" s="1790"/>
      <c r="MRQ83" s="1784"/>
      <c r="MRR83" s="1784"/>
      <c r="MRS83" s="1784"/>
      <c r="MRT83" s="1788"/>
      <c r="MRU83" s="1788"/>
      <c r="MRV83" s="1789"/>
      <c r="MRW83" s="1789"/>
      <c r="MRX83" s="1790"/>
      <c r="MRY83" s="1784"/>
      <c r="MRZ83" s="1784"/>
      <c r="MSA83" s="1784"/>
      <c r="MSB83" s="1788"/>
      <c r="MSC83" s="1788"/>
      <c r="MSD83" s="1789"/>
      <c r="MSE83" s="1789"/>
      <c r="MSF83" s="1790"/>
      <c r="MSG83" s="1784"/>
      <c r="MSH83" s="1784"/>
      <c r="MSI83" s="1784"/>
      <c r="MSJ83" s="1788"/>
      <c r="MSK83" s="1788"/>
      <c r="MSL83" s="1789"/>
      <c r="MSM83" s="1789"/>
      <c r="MSN83" s="1790"/>
      <c r="MSO83" s="1784"/>
      <c r="MSP83" s="1784"/>
      <c r="MSQ83" s="1784"/>
      <c r="MSR83" s="1788"/>
      <c r="MSS83" s="1788"/>
      <c r="MST83" s="1789"/>
      <c r="MSU83" s="1789"/>
      <c r="MSV83" s="1790"/>
      <c r="MSW83" s="1784"/>
      <c r="MSX83" s="1784"/>
      <c r="MSY83" s="1784"/>
      <c r="MSZ83" s="1788"/>
      <c r="MTA83" s="1788"/>
      <c r="MTB83" s="1789"/>
      <c r="MTC83" s="1789"/>
      <c r="MTD83" s="1790"/>
      <c r="MTE83" s="1784"/>
      <c r="MTF83" s="1784"/>
      <c r="MTG83" s="1784"/>
      <c r="MTH83" s="1788"/>
      <c r="MTI83" s="1788"/>
      <c r="MTJ83" s="1789"/>
      <c r="MTK83" s="1789"/>
      <c r="MTL83" s="1790"/>
      <c r="MTM83" s="1784"/>
      <c r="MTN83" s="1784"/>
      <c r="MTO83" s="1784"/>
      <c r="MTP83" s="1788"/>
      <c r="MTQ83" s="1788"/>
      <c r="MTR83" s="1789"/>
      <c r="MTS83" s="1789"/>
      <c r="MTT83" s="1790"/>
      <c r="MTU83" s="1784"/>
      <c r="MTV83" s="1784"/>
      <c r="MTW83" s="1784"/>
      <c r="MTX83" s="1788"/>
      <c r="MTY83" s="1788"/>
      <c r="MTZ83" s="1789"/>
      <c r="MUA83" s="1789"/>
      <c r="MUB83" s="1790"/>
      <c r="MUC83" s="1784"/>
      <c r="MUD83" s="1784"/>
      <c r="MUE83" s="1784"/>
      <c r="MUF83" s="1788"/>
      <c r="MUG83" s="1788"/>
      <c r="MUH83" s="1789"/>
      <c r="MUI83" s="1789"/>
      <c r="MUJ83" s="1790"/>
      <c r="MUK83" s="1784"/>
      <c r="MUL83" s="1784"/>
      <c r="MUM83" s="1784"/>
      <c r="MUN83" s="1788"/>
      <c r="MUO83" s="1788"/>
      <c r="MUP83" s="1789"/>
      <c r="MUQ83" s="1789"/>
      <c r="MUR83" s="1790"/>
      <c r="MUS83" s="1784"/>
      <c r="MUT83" s="1784"/>
      <c r="MUU83" s="1784"/>
      <c r="MUV83" s="1788"/>
      <c r="MUW83" s="1788"/>
      <c r="MUX83" s="1789"/>
      <c r="MUY83" s="1789"/>
      <c r="MUZ83" s="1790"/>
      <c r="MVA83" s="1784"/>
      <c r="MVB83" s="1784"/>
      <c r="MVC83" s="1784"/>
      <c r="MVD83" s="1788"/>
      <c r="MVE83" s="1788"/>
      <c r="MVF83" s="1789"/>
      <c r="MVG83" s="1789"/>
      <c r="MVH83" s="1790"/>
      <c r="MVI83" s="1784"/>
      <c r="MVJ83" s="1784"/>
      <c r="MVK83" s="1784"/>
      <c r="MVL83" s="1788"/>
      <c r="MVM83" s="1788"/>
      <c r="MVN83" s="1789"/>
      <c r="MVO83" s="1789"/>
      <c r="MVP83" s="1790"/>
      <c r="MVQ83" s="1784"/>
      <c r="MVR83" s="1784"/>
      <c r="MVS83" s="1784"/>
      <c r="MVT83" s="1788"/>
      <c r="MVU83" s="1788"/>
      <c r="MVV83" s="1789"/>
      <c r="MVW83" s="1789"/>
      <c r="MVX83" s="1790"/>
      <c r="MVY83" s="1784"/>
      <c r="MVZ83" s="1784"/>
      <c r="MWA83" s="1784"/>
      <c r="MWB83" s="1788"/>
      <c r="MWC83" s="1788"/>
      <c r="MWD83" s="1789"/>
      <c r="MWE83" s="1789"/>
      <c r="MWF83" s="1790"/>
      <c r="MWG83" s="1784"/>
      <c r="MWH83" s="1784"/>
      <c r="MWI83" s="1784"/>
      <c r="MWJ83" s="1788"/>
      <c r="MWK83" s="1788"/>
      <c r="MWL83" s="1789"/>
      <c r="MWM83" s="1789"/>
      <c r="MWN83" s="1790"/>
      <c r="MWO83" s="1784"/>
      <c r="MWP83" s="1784"/>
      <c r="MWQ83" s="1784"/>
      <c r="MWR83" s="1788"/>
      <c r="MWS83" s="1788"/>
      <c r="MWT83" s="1789"/>
      <c r="MWU83" s="1789"/>
      <c r="MWV83" s="1790"/>
      <c r="MWW83" s="1784"/>
      <c r="MWX83" s="1784"/>
      <c r="MWY83" s="1784"/>
      <c r="MWZ83" s="1788"/>
      <c r="MXA83" s="1788"/>
      <c r="MXB83" s="1789"/>
      <c r="MXC83" s="1789"/>
      <c r="MXD83" s="1790"/>
      <c r="MXE83" s="1784"/>
      <c r="MXF83" s="1784"/>
      <c r="MXG83" s="1784"/>
      <c r="MXH83" s="1788"/>
      <c r="MXI83" s="1788"/>
      <c r="MXJ83" s="1789"/>
      <c r="MXK83" s="1789"/>
      <c r="MXL83" s="1790"/>
      <c r="MXM83" s="1784"/>
      <c r="MXN83" s="1784"/>
      <c r="MXO83" s="1784"/>
      <c r="MXP83" s="1788"/>
      <c r="MXQ83" s="1788"/>
      <c r="MXR83" s="1789"/>
      <c r="MXS83" s="1789"/>
      <c r="MXT83" s="1790"/>
      <c r="MXU83" s="1784"/>
      <c r="MXV83" s="1784"/>
      <c r="MXW83" s="1784"/>
      <c r="MXX83" s="1788"/>
      <c r="MXY83" s="1788"/>
      <c r="MXZ83" s="1789"/>
      <c r="MYA83" s="1789"/>
      <c r="MYB83" s="1790"/>
      <c r="MYC83" s="1784"/>
      <c r="MYD83" s="1784"/>
      <c r="MYE83" s="1784"/>
      <c r="MYF83" s="1788"/>
      <c r="MYG83" s="1788"/>
      <c r="MYH83" s="1789"/>
      <c r="MYI83" s="1789"/>
      <c r="MYJ83" s="1790"/>
      <c r="MYK83" s="1784"/>
      <c r="MYL83" s="1784"/>
      <c r="MYM83" s="1784"/>
      <c r="MYN83" s="1788"/>
      <c r="MYO83" s="1788"/>
      <c r="MYP83" s="1789"/>
      <c r="MYQ83" s="1789"/>
      <c r="MYR83" s="1790"/>
      <c r="MYS83" s="1784"/>
      <c r="MYT83" s="1784"/>
      <c r="MYU83" s="1784"/>
      <c r="MYV83" s="1788"/>
      <c r="MYW83" s="1788"/>
      <c r="MYX83" s="1789"/>
      <c r="MYY83" s="1789"/>
      <c r="MYZ83" s="1790"/>
      <c r="MZA83" s="1784"/>
      <c r="MZB83" s="1784"/>
      <c r="MZC83" s="1784"/>
      <c r="MZD83" s="1788"/>
      <c r="MZE83" s="1788"/>
      <c r="MZF83" s="1789"/>
      <c r="MZG83" s="1789"/>
      <c r="MZH83" s="1790"/>
      <c r="MZI83" s="1784"/>
      <c r="MZJ83" s="1784"/>
      <c r="MZK83" s="1784"/>
      <c r="MZL83" s="1788"/>
      <c r="MZM83" s="1788"/>
      <c r="MZN83" s="1789"/>
      <c r="MZO83" s="1789"/>
      <c r="MZP83" s="1790"/>
      <c r="MZQ83" s="1784"/>
      <c r="MZR83" s="1784"/>
      <c r="MZS83" s="1784"/>
      <c r="MZT83" s="1788"/>
      <c r="MZU83" s="1788"/>
      <c r="MZV83" s="1789"/>
      <c r="MZW83" s="1789"/>
      <c r="MZX83" s="1790"/>
      <c r="MZY83" s="1784"/>
      <c r="MZZ83" s="1784"/>
      <c r="NAA83" s="1784"/>
      <c r="NAB83" s="1788"/>
      <c r="NAC83" s="1788"/>
      <c r="NAD83" s="1789"/>
      <c r="NAE83" s="1789"/>
      <c r="NAF83" s="1790"/>
      <c r="NAG83" s="1784"/>
      <c r="NAH83" s="1784"/>
      <c r="NAI83" s="1784"/>
      <c r="NAJ83" s="1788"/>
      <c r="NAK83" s="1788"/>
      <c r="NAL83" s="1789"/>
      <c r="NAM83" s="1789"/>
      <c r="NAN83" s="1790"/>
      <c r="NAO83" s="1784"/>
      <c r="NAP83" s="1784"/>
      <c r="NAQ83" s="1784"/>
      <c r="NAR83" s="1788"/>
      <c r="NAS83" s="1788"/>
      <c r="NAT83" s="1789"/>
      <c r="NAU83" s="1789"/>
      <c r="NAV83" s="1790"/>
      <c r="NAW83" s="1784"/>
      <c r="NAX83" s="1784"/>
      <c r="NAY83" s="1784"/>
      <c r="NAZ83" s="1788"/>
      <c r="NBA83" s="1788"/>
      <c r="NBB83" s="1789"/>
      <c r="NBC83" s="1789"/>
      <c r="NBD83" s="1790"/>
      <c r="NBE83" s="1784"/>
      <c r="NBF83" s="1784"/>
      <c r="NBG83" s="1784"/>
      <c r="NBH83" s="1788"/>
      <c r="NBI83" s="1788"/>
      <c r="NBJ83" s="1789"/>
      <c r="NBK83" s="1789"/>
      <c r="NBL83" s="1790"/>
      <c r="NBM83" s="1784"/>
      <c r="NBN83" s="1784"/>
      <c r="NBO83" s="1784"/>
      <c r="NBP83" s="1788"/>
      <c r="NBQ83" s="1788"/>
      <c r="NBR83" s="1789"/>
      <c r="NBS83" s="1789"/>
      <c r="NBT83" s="1790"/>
      <c r="NBU83" s="1784"/>
      <c r="NBV83" s="1784"/>
      <c r="NBW83" s="1784"/>
      <c r="NBX83" s="1788"/>
      <c r="NBY83" s="1788"/>
      <c r="NBZ83" s="1789"/>
      <c r="NCA83" s="1789"/>
      <c r="NCB83" s="1790"/>
      <c r="NCC83" s="1784"/>
      <c r="NCD83" s="1784"/>
      <c r="NCE83" s="1784"/>
      <c r="NCF83" s="1788"/>
      <c r="NCG83" s="1788"/>
      <c r="NCH83" s="1789"/>
      <c r="NCI83" s="1789"/>
      <c r="NCJ83" s="1790"/>
      <c r="NCK83" s="1784"/>
      <c r="NCL83" s="1784"/>
      <c r="NCM83" s="1784"/>
      <c r="NCN83" s="1788"/>
      <c r="NCO83" s="1788"/>
      <c r="NCP83" s="1789"/>
      <c r="NCQ83" s="1789"/>
      <c r="NCR83" s="1790"/>
      <c r="NCS83" s="1784"/>
      <c r="NCT83" s="1784"/>
      <c r="NCU83" s="1784"/>
      <c r="NCV83" s="1788"/>
      <c r="NCW83" s="1788"/>
      <c r="NCX83" s="1789"/>
      <c r="NCY83" s="1789"/>
      <c r="NCZ83" s="1790"/>
      <c r="NDA83" s="1784"/>
      <c r="NDB83" s="1784"/>
      <c r="NDC83" s="1784"/>
      <c r="NDD83" s="1788"/>
      <c r="NDE83" s="1788"/>
      <c r="NDF83" s="1789"/>
      <c r="NDG83" s="1789"/>
      <c r="NDH83" s="1790"/>
      <c r="NDI83" s="1784"/>
      <c r="NDJ83" s="1784"/>
      <c r="NDK83" s="1784"/>
      <c r="NDL83" s="1788"/>
      <c r="NDM83" s="1788"/>
      <c r="NDN83" s="1789"/>
      <c r="NDO83" s="1789"/>
      <c r="NDP83" s="1790"/>
      <c r="NDQ83" s="1784"/>
      <c r="NDR83" s="1784"/>
      <c r="NDS83" s="1784"/>
      <c r="NDT83" s="1788"/>
      <c r="NDU83" s="1788"/>
      <c r="NDV83" s="1789"/>
      <c r="NDW83" s="1789"/>
      <c r="NDX83" s="1790"/>
      <c r="NDY83" s="1784"/>
      <c r="NDZ83" s="1784"/>
      <c r="NEA83" s="1784"/>
      <c r="NEB83" s="1788"/>
      <c r="NEC83" s="1788"/>
      <c r="NED83" s="1789"/>
      <c r="NEE83" s="1789"/>
      <c r="NEF83" s="1790"/>
      <c r="NEG83" s="1784"/>
      <c r="NEH83" s="1784"/>
      <c r="NEI83" s="1784"/>
      <c r="NEJ83" s="1788"/>
      <c r="NEK83" s="1788"/>
      <c r="NEL83" s="1789"/>
      <c r="NEM83" s="1789"/>
      <c r="NEN83" s="1790"/>
      <c r="NEO83" s="1784"/>
      <c r="NEP83" s="1784"/>
      <c r="NEQ83" s="1784"/>
      <c r="NER83" s="1788"/>
      <c r="NES83" s="1788"/>
      <c r="NET83" s="1789"/>
      <c r="NEU83" s="1789"/>
      <c r="NEV83" s="1790"/>
      <c r="NEW83" s="1784"/>
      <c r="NEX83" s="1784"/>
      <c r="NEY83" s="1784"/>
      <c r="NEZ83" s="1788"/>
      <c r="NFA83" s="1788"/>
      <c r="NFB83" s="1789"/>
      <c r="NFC83" s="1789"/>
      <c r="NFD83" s="1790"/>
      <c r="NFE83" s="1784"/>
      <c r="NFF83" s="1784"/>
      <c r="NFG83" s="1784"/>
      <c r="NFH83" s="1788"/>
      <c r="NFI83" s="1788"/>
      <c r="NFJ83" s="1789"/>
      <c r="NFK83" s="1789"/>
      <c r="NFL83" s="1790"/>
      <c r="NFM83" s="1784"/>
      <c r="NFN83" s="1784"/>
      <c r="NFO83" s="1784"/>
      <c r="NFP83" s="1788"/>
      <c r="NFQ83" s="1788"/>
      <c r="NFR83" s="1789"/>
      <c r="NFS83" s="1789"/>
      <c r="NFT83" s="1790"/>
      <c r="NFU83" s="1784"/>
      <c r="NFV83" s="1784"/>
      <c r="NFW83" s="1784"/>
      <c r="NFX83" s="1788"/>
      <c r="NFY83" s="1788"/>
      <c r="NFZ83" s="1789"/>
      <c r="NGA83" s="1789"/>
      <c r="NGB83" s="1790"/>
      <c r="NGC83" s="1784"/>
      <c r="NGD83" s="1784"/>
      <c r="NGE83" s="1784"/>
      <c r="NGF83" s="1788"/>
      <c r="NGG83" s="1788"/>
      <c r="NGH83" s="1789"/>
      <c r="NGI83" s="1789"/>
      <c r="NGJ83" s="1790"/>
      <c r="NGK83" s="1784"/>
      <c r="NGL83" s="1784"/>
      <c r="NGM83" s="1784"/>
      <c r="NGN83" s="1788"/>
      <c r="NGO83" s="1788"/>
      <c r="NGP83" s="1789"/>
      <c r="NGQ83" s="1789"/>
      <c r="NGR83" s="1790"/>
      <c r="NGS83" s="1784"/>
      <c r="NGT83" s="1784"/>
      <c r="NGU83" s="1784"/>
      <c r="NGV83" s="1788"/>
      <c r="NGW83" s="1788"/>
      <c r="NGX83" s="1789"/>
      <c r="NGY83" s="1789"/>
      <c r="NGZ83" s="1790"/>
      <c r="NHA83" s="1784"/>
      <c r="NHB83" s="1784"/>
      <c r="NHC83" s="1784"/>
      <c r="NHD83" s="1788"/>
      <c r="NHE83" s="1788"/>
      <c r="NHF83" s="1789"/>
      <c r="NHG83" s="1789"/>
      <c r="NHH83" s="1790"/>
      <c r="NHI83" s="1784"/>
      <c r="NHJ83" s="1784"/>
      <c r="NHK83" s="1784"/>
      <c r="NHL83" s="1788"/>
      <c r="NHM83" s="1788"/>
      <c r="NHN83" s="1789"/>
      <c r="NHO83" s="1789"/>
      <c r="NHP83" s="1790"/>
      <c r="NHQ83" s="1784"/>
      <c r="NHR83" s="1784"/>
      <c r="NHS83" s="1784"/>
      <c r="NHT83" s="1788"/>
      <c r="NHU83" s="1788"/>
      <c r="NHV83" s="1789"/>
      <c r="NHW83" s="1789"/>
      <c r="NHX83" s="1790"/>
      <c r="NHY83" s="1784"/>
      <c r="NHZ83" s="1784"/>
      <c r="NIA83" s="1784"/>
      <c r="NIB83" s="1788"/>
      <c r="NIC83" s="1788"/>
      <c r="NID83" s="1789"/>
      <c r="NIE83" s="1789"/>
      <c r="NIF83" s="1790"/>
      <c r="NIG83" s="1784"/>
      <c r="NIH83" s="1784"/>
      <c r="NII83" s="1784"/>
      <c r="NIJ83" s="1788"/>
      <c r="NIK83" s="1788"/>
      <c r="NIL83" s="1789"/>
      <c r="NIM83" s="1789"/>
      <c r="NIN83" s="1790"/>
      <c r="NIO83" s="1784"/>
      <c r="NIP83" s="1784"/>
      <c r="NIQ83" s="1784"/>
      <c r="NIR83" s="1788"/>
      <c r="NIS83" s="1788"/>
      <c r="NIT83" s="1789"/>
      <c r="NIU83" s="1789"/>
      <c r="NIV83" s="1790"/>
      <c r="NIW83" s="1784"/>
      <c r="NIX83" s="1784"/>
      <c r="NIY83" s="1784"/>
      <c r="NIZ83" s="1788"/>
      <c r="NJA83" s="1788"/>
      <c r="NJB83" s="1789"/>
      <c r="NJC83" s="1789"/>
      <c r="NJD83" s="1790"/>
      <c r="NJE83" s="1784"/>
      <c r="NJF83" s="1784"/>
      <c r="NJG83" s="1784"/>
      <c r="NJH83" s="1788"/>
      <c r="NJI83" s="1788"/>
      <c r="NJJ83" s="1789"/>
      <c r="NJK83" s="1789"/>
      <c r="NJL83" s="1790"/>
      <c r="NJM83" s="1784"/>
      <c r="NJN83" s="1784"/>
      <c r="NJO83" s="1784"/>
      <c r="NJP83" s="1788"/>
      <c r="NJQ83" s="1788"/>
      <c r="NJR83" s="1789"/>
      <c r="NJS83" s="1789"/>
      <c r="NJT83" s="1790"/>
      <c r="NJU83" s="1784"/>
      <c r="NJV83" s="1784"/>
      <c r="NJW83" s="1784"/>
      <c r="NJX83" s="1788"/>
      <c r="NJY83" s="1788"/>
      <c r="NJZ83" s="1789"/>
      <c r="NKA83" s="1789"/>
      <c r="NKB83" s="1790"/>
      <c r="NKC83" s="1784"/>
      <c r="NKD83" s="1784"/>
      <c r="NKE83" s="1784"/>
      <c r="NKF83" s="1788"/>
      <c r="NKG83" s="1788"/>
      <c r="NKH83" s="1789"/>
      <c r="NKI83" s="1789"/>
      <c r="NKJ83" s="1790"/>
      <c r="NKK83" s="1784"/>
      <c r="NKL83" s="1784"/>
      <c r="NKM83" s="1784"/>
      <c r="NKN83" s="1788"/>
      <c r="NKO83" s="1788"/>
      <c r="NKP83" s="1789"/>
      <c r="NKQ83" s="1789"/>
      <c r="NKR83" s="1790"/>
      <c r="NKS83" s="1784"/>
      <c r="NKT83" s="1784"/>
      <c r="NKU83" s="1784"/>
      <c r="NKV83" s="1788"/>
      <c r="NKW83" s="1788"/>
      <c r="NKX83" s="1789"/>
      <c r="NKY83" s="1789"/>
      <c r="NKZ83" s="1790"/>
      <c r="NLA83" s="1784"/>
      <c r="NLB83" s="1784"/>
      <c r="NLC83" s="1784"/>
      <c r="NLD83" s="1788"/>
      <c r="NLE83" s="1788"/>
      <c r="NLF83" s="1789"/>
      <c r="NLG83" s="1789"/>
      <c r="NLH83" s="1790"/>
      <c r="NLI83" s="1784"/>
      <c r="NLJ83" s="1784"/>
      <c r="NLK83" s="1784"/>
      <c r="NLL83" s="1788"/>
      <c r="NLM83" s="1788"/>
      <c r="NLN83" s="1789"/>
      <c r="NLO83" s="1789"/>
      <c r="NLP83" s="1790"/>
      <c r="NLQ83" s="1784"/>
      <c r="NLR83" s="1784"/>
      <c r="NLS83" s="1784"/>
      <c r="NLT83" s="1788"/>
      <c r="NLU83" s="1788"/>
      <c r="NLV83" s="1789"/>
      <c r="NLW83" s="1789"/>
      <c r="NLX83" s="1790"/>
      <c r="NLY83" s="1784"/>
      <c r="NLZ83" s="1784"/>
      <c r="NMA83" s="1784"/>
      <c r="NMB83" s="1788"/>
      <c r="NMC83" s="1788"/>
      <c r="NMD83" s="1789"/>
      <c r="NME83" s="1789"/>
      <c r="NMF83" s="1790"/>
      <c r="NMG83" s="1784"/>
      <c r="NMH83" s="1784"/>
      <c r="NMI83" s="1784"/>
      <c r="NMJ83" s="1788"/>
      <c r="NMK83" s="1788"/>
      <c r="NML83" s="1789"/>
      <c r="NMM83" s="1789"/>
      <c r="NMN83" s="1790"/>
      <c r="NMO83" s="1784"/>
      <c r="NMP83" s="1784"/>
      <c r="NMQ83" s="1784"/>
      <c r="NMR83" s="1788"/>
      <c r="NMS83" s="1788"/>
      <c r="NMT83" s="1789"/>
      <c r="NMU83" s="1789"/>
      <c r="NMV83" s="1790"/>
      <c r="NMW83" s="1784"/>
      <c r="NMX83" s="1784"/>
      <c r="NMY83" s="1784"/>
      <c r="NMZ83" s="1788"/>
      <c r="NNA83" s="1788"/>
      <c r="NNB83" s="1789"/>
      <c r="NNC83" s="1789"/>
      <c r="NND83" s="1790"/>
      <c r="NNE83" s="1784"/>
      <c r="NNF83" s="1784"/>
      <c r="NNG83" s="1784"/>
      <c r="NNH83" s="1788"/>
      <c r="NNI83" s="1788"/>
      <c r="NNJ83" s="1789"/>
      <c r="NNK83" s="1789"/>
      <c r="NNL83" s="1790"/>
      <c r="NNM83" s="1784"/>
      <c r="NNN83" s="1784"/>
      <c r="NNO83" s="1784"/>
      <c r="NNP83" s="1788"/>
      <c r="NNQ83" s="1788"/>
      <c r="NNR83" s="1789"/>
      <c r="NNS83" s="1789"/>
      <c r="NNT83" s="1790"/>
      <c r="NNU83" s="1784"/>
      <c r="NNV83" s="1784"/>
      <c r="NNW83" s="1784"/>
      <c r="NNX83" s="1788"/>
      <c r="NNY83" s="1788"/>
      <c r="NNZ83" s="1789"/>
      <c r="NOA83" s="1789"/>
      <c r="NOB83" s="1790"/>
      <c r="NOC83" s="1784"/>
      <c r="NOD83" s="1784"/>
      <c r="NOE83" s="1784"/>
      <c r="NOF83" s="1788"/>
      <c r="NOG83" s="1788"/>
      <c r="NOH83" s="1789"/>
      <c r="NOI83" s="1789"/>
      <c r="NOJ83" s="1790"/>
      <c r="NOK83" s="1784"/>
      <c r="NOL83" s="1784"/>
      <c r="NOM83" s="1784"/>
      <c r="NON83" s="1788"/>
      <c r="NOO83" s="1788"/>
      <c r="NOP83" s="1789"/>
      <c r="NOQ83" s="1789"/>
      <c r="NOR83" s="1790"/>
      <c r="NOS83" s="1784"/>
      <c r="NOT83" s="1784"/>
      <c r="NOU83" s="1784"/>
      <c r="NOV83" s="1788"/>
      <c r="NOW83" s="1788"/>
      <c r="NOX83" s="1789"/>
      <c r="NOY83" s="1789"/>
      <c r="NOZ83" s="1790"/>
      <c r="NPA83" s="1784"/>
      <c r="NPB83" s="1784"/>
      <c r="NPC83" s="1784"/>
      <c r="NPD83" s="1788"/>
      <c r="NPE83" s="1788"/>
      <c r="NPF83" s="1789"/>
      <c r="NPG83" s="1789"/>
      <c r="NPH83" s="1790"/>
      <c r="NPI83" s="1784"/>
      <c r="NPJ83" s="1784"/>
      <c r="NPK83" s="1784"/>
      <c r="NPL83" s="1788"/>
      <c r="NPM83" s="1788"/>
      <c r="NPN83" s="1789"/>
      <c r="NPO83" s="1789"/>
      <c r="NPP83" s="1790"/>
      <c r="NPQ83" s="1784"/>
      <c r="NPR83" s="1784"/>
      <c r="NPS83" s="1784"/>
      <c r="NPT83" s="1788"/>
      <c r="NPU83" s="1788"/>
      <c r="NPV83" s="1789"/>
      <c r="NPW83" s="1789"/>
      <c r="NPX83" s="1790"/>
      <c r="NPY83" s="1784"/>
      <c r="NPZ83" s="1784"/>
      <c r="NQA83" s="1784"/>
      <c r="NQB83" s="1788"/>
      <c r="NQC83" s="1788"/>
      <c r="NQD83" s="1789"/>
      <c r="NQE83" s="1789"/>
      <c r="NQF83" s="1790"/>
      <c r="NQG83" s="1784"/>
      <c r="NQH83" s="1784"/>
      <c r="NQI83" s="1784"/>
      <c r="NQJ83" s="1788"/>
      <c r="NQK83" s="1788"/>
      <c r="NQL83" s="1789"/>
      <c r="NQM83" s="1789"/>
      <c r="NQN83" s="1790"/>
      <c r="NQO83" s="1784"/>
      <c r="NQP83" s="1784"/>
      <c r="NQQ83" s="1784"/>
      <c r="NQR83" s="1788"/>
      <c r="NQS83" s="1788"/>
      <c r="NQT83" s="1789"/>
      <c r="NQU83" s="1789"/>
      <c r="NQV83" s="1790"/>
      <c r="NQW83" s="1784"/>
      <c r="NQX83" s="1784"/>
      <c r="NQY83" s="1784"/>
      <c r="NQZ83" s="1788"/>
      <c r="NRA83" s="1788"/>
      <c r="NRB83" s="1789"/>
      <c r="NRC83" s="1789"/>
      <c r="NRD83" s="1790"/>
      <c r="NRE83" s="1784"/>
      <c r="NRF83" s="1784"/>
      <c r="NRG83" s="1784"/>
      <c r="NRH83" s="1788"/>
      <c r="NRI83" s="1788"/>
      <c r="NRJ83" s="1789"/>
      <c r="NRK83" s="1789"/>
      <c r="NRL83" s="1790"/>
      <c r="NRM83" s="1784"/>
      <c r="NRN83" s="1784"/>
      <c r="NRO83" s="1784"/>
      <c r="NRP83" s="1788"/>
      <c r="NRQ83" s="1788"/>
      <c r="NRR83" s="1789"/>
      <c r="NRS83" s="1789"/>
      <c r="NRT83" s="1790"/>
      <c r="NRU83" s="1784"/>
      <c r="NRV83" s="1784"/>
      <c r="NRW83" s="1784"/>
      <c r="NRX83" s="1788"/>
      <c r="NRY83" s="1788"/>
      <c r="NRZ83" s="1789"/>
      <c r="NSA83" s="1789"/>
      <c r="NSB83" s="1790"/>
      <c r="NSC83" s="1784"/>
      <c r="NSD83" s="1784"/>
      <c r="NSE83" s="1784"/>
      <c r="NSF83" s="1788"/>
      <c r="NSG83" s="1788"/>
      <c r="NSH83" s="1789"/>
      <c r="NSI83" s="1789"/>
      <c r="NSJ83" s="1790"/>
      <c r="NSK83" s="1784"/>
      <c r="NSL83" s="1784"/>
      <c r="NSM83" s="1784"/>
      <c r="NSN83" s="1788"/>
      <c r="NSO83" s="1788"/>
      <c r="NSP83" s="1789"/>
      <c r="NSQ83" s="1789"/>
      <c r="NSR83" s="1790"/>
      <c r="NSS83" s="1784"/>
      <c r="NST83" s="1784"/>
      <c r="NSU83" s="1784"/>
      <c r="NSV83" s="1788"/>
      <c r="NSW83" s="1788"/>
      <c r="NSX83" s="1789"/>
      <c r="NSY83" s="1789"/>
      <c r="NSZ83" s="1790"/>
      <c r="NTA83" s="1784"/>
      <c r="NTB83" s="1784"/>
      <c r="NTC83" s="1784"/>
      <c r="NTD83" s="1788"/>
      <c r="NTE83" s="1788"/>
      <c r="NTF83" s="1789"/>
      <c r="NTG83" s="1789"/>
      <c r="NTH83" s="1790"/>
      <c r="NTI83" s="1784"/>
      <c r="NTJ83" s="1784"/>
      <c r="NTK83" s="1784"/>
      <c r="NTL83" s="1788"/>
      <c r="NTM83" s="1788"/>
      <c r="NTN83" s="1789"/>
      <c r="NTO83" s="1789"/>
      <c r="NTP83" s="1790"/>
      <c r="NTQ83" s="1784"/>
      <c r="NTR83" s="1784"/>
      <c r="NTS83" s="1784"/>
      <c r="NTT83" s="1788"/>
      <c r="NTU83" s="1788"/>
      <c r="NTV83" s="1789"/>
      <c r="NTW83" s="1789"/>
      <c r="NTX83" s="1790"/>
      <c r="NTY83" s="1784"/>
      <c r="NTZ83" s="1784"/>
      <c r="NUA83" s="1784"/>
      <c r="NUB83" s="1788"/>
      <c r="NUC83" s="1788"/>
      <c r="NUD83" s="1789"/>
      <c r="NUE83" s="1789"/>
      <c r="NUF83" s="1790"/>
      <c r="NUG83" s="1784"/>
      <c r="NUH83" s="1784"/>
      <c r="NUI83" s="1784"/>
      <c r="NUJ83" s="1788"/>
      <c r="NUK83" s="1788"/>
      <c r="NUL83" s="1789"/>
      <c r="NUM83" s="1789"/>
      <c r="NUN83" s="1790"/>
      <c r="NUO83" s="1784"/>
      <c r="NUP83" s="1784"/>
      <c r="NUQ83" s="1784"/>
      <c r="NUR83" s="1788"/>
      <c r="NUS83" s="1788"/>
      <c r="NUT83" s="1789"/>
      <c r="NUU83" s="1789"/>
      <c r="NUV83" s="1790"/>
      <c r="NUW83" s="1784"/>
      <c r="NUX83" s="1784"/>
      <c r="NUY83" s="1784"/>
      <c r="NUZ83" s="1788"/>
      <c r="NVA83" s="1788"/>
      <c r="NVB83" s="1789"/>
      <c r="NVC83" s="1789"/>
      <c r="NVD83" s="1790"/>
      <c r="NVE83" s="1784"/>
      <c r="NVF83" s="1784"/>
      <c r="NVG83" s="1784"/>
      <c r="NVH83" s="1788"/>
      <c r="NVI83" s="1788"/>
      <c r="NVJ83" s="1789"/>
      <c r="NVK83" s="1789"/>
      <c r="NVL83" s="1790"/>
      <c r="NVM83" s="1784"/>
      <c r="NVN83" s="1784"/>
      <c r="NVO83" s="1784"/>
      <c r="NVP83" s="1788"/>
      <c r="NVQ83" s="1788"/>
      <c r="NVR83" s="1789"/>
      <c r="NVS83" s="1789"/>
      <c r="NVT83" s="1790"/>
      <c r="NVU83" s="1784"/>
      <c r="NVV83" s="1784"/>
      <c r="NVW83" s="1784"/>
      <c r="NVX83" s="1788"/>
      <c r="NVY83" s="1788"/>
      <c r="NVZ83" s="1789"/>
      <c r="NWA83" s="1789"/>
      <c r="NWB83" s="1790"/>
      <c r="NWC83" s="1784"/>
      <c r="NWD83" s="1784"/>
      <c r="NWE83" s="1784"/>
      <c r="NWF83" s="1788"/>
      <c r="NWG83" s="1788"/>
      <c r="NWH83" s="1789"/>
      <c r="NWI83" s="1789"/>
      <c r="NWJ83" s="1790"/>
      <c r="NWK83" s="1784"/>
      <c r="NWL83" s="1784"/>
      <c r="NWM83" s="1784"/>
      <c r="NWN83" s="1788"/>
      <c r="NWO83" s="1788"/>
      <c r="NWP83" s="1789"/>
      <c r="NWQ83" s="1789"/>
      <c r="NWR83" s="1790"/>
      <c r="NWS83" s="1784"/>
      <c r="NWT83" s="1784"/>
      <c r="NWU83" s="1784"/>
      <c r="NWV83" s="1788"/>
      <c r="NWW83" s="1788"/>
      <c r="NWX83" s="1789"/>
      <c r="NWY83" s="1789"/>
      <c r="NWZ83" s="1790"/>
      <c r="NXA83" s="1784"/>
      <c r="NXB83" s="1784"/>
      <c r="NXC83" s="1784"/>
      <c r="NXD83" s="1788"/>
      <c r="NXE83" s="1788"/>
      <c r="NXF83" s="1789"/>
      <c r="NXG83" s="1789"/>
      <c r="NXH83" s="1790"/>
      <c r="NXI83" s="1784"/>
      <c r="NXJ83" s="1784"/>
      <c r="NXK83" s="1784"/>
      <c r="NXL83" s="1788"/>
      <c r="NXM83" s="1788"/>
      <c r="NXN83" s="1789"/>
      <c r="NXO83" s="1789"/>
      <c r="NXP83" s="1790"/>
      <c r="NXQ83" s="1784"/>
      <c r="NXR83" s="1784"/>
      <c r="NXS83" s="1784"/>
      <c r="NXT83" s="1788"/>
      <c r="NXU83" s="1788"/>
      <c r="NXV83" s="1789"/>
      <c r="NXW83" s="1789"/>
      <c r="NXX83" s="1790"/>
      <c r="NXY83" s="1784"/>
      <c r="NXZ83" s="1784"/>
      <c r="NYA83" s="1784"/>
      <c r="NYB83" s="1788"/>
      <c r="NYC83" s="1788"/>
      <c r="NYD83" s="1789"/>
      <c r="NYE83" s="1789"/>
      <c r="NYF83" s="1790"/>
      <c r="NYG83" s="1784"/>
      <c r="NYH83" s="1784"/>
      <c r="NYI83" s="1784"/>
      <c r="NYJ83" s="1788"/>
      <c r="NYK83" s="1788"/>
      <c r="NYL83" s="1789"/>
      <c r="NYM83" s="1789"/>
      <c r="NYN83" s="1790"/>
      <c r="NYO83" s="1784"/>
      <c r="NYP83" s="1784"/>
      <c r="NYQ83" s="1784"/>
      <c r="NYR83" s="1788"/>
      <c r="NYS83" s="1788"/>
      <c r="NYT83" s="1789"/>
      <c r="NYU83" s="1789"/>
      <c r="NYV83" s="1790"/>
      <c r="NYW83" s="1784"/>
      <c r="NYX83" s="1784"/>
      <c r="NYY83" s="1784"/>
      <c r="NYZ83" s="1788"/>
      <c r="NZA83" s="1788"/>
      <c r="NZB83" s="1789"/>
      <c r="NZC83" s="1789"/>
      <c r="NZD83" s="1790"/>
      <c r="NZE83" s="1784"/>
      <c r="NZF83" s="1784"/>
      <c r="NZG83" s="1784"/>
      <c r="NZH83" s="1788"/>
      <c r="NZI83" s="1788"/>
      <c r="NZJ83" s="1789"/>
      <c r="NZK83" s="1789"/>
      <c r="NZL83" s="1790"/>
      <c r="NZM83" s="1784"/>
      <c r="NZN83" s="1784"/>
      <c r="NZO83" s="1784"/>
      <c r="NZP83" s="1788"/>
      <c r="NZQ83" s="1788"/>
      <c r="NZR83" s="1789"/>
      <c r="NZS83" s="1789"/>
      <c r="NZT83" s="1790"/>
      <c r="NZU83" s="1784"/>
      <c r="NZV83" s="1784"/>
      <c r="NZW83" s="1784"/>
      <c r="NZX83" s="1788"/>
      <c r="NZY83" s="1788"/>
      <c r="NZZ83" s="1789"/>
      <c r="OAA83" s="1789"/>
      <c r="OAB83" s="1790"/>
      <c r="OAC83" s="1784"/>
      <c r="OAD83" s="1784"/>
      <c r="OAE83" s="1784"/>
      <c r="OAF83" s="1788"/>
      <c r="OAG83" s="1788"/>
      <c r="OAH83" s="1789"/>
      <c r="OAI83" s="1789"/>
      <c r="OAJ83" s="1790"/>
      <c r="OAK83" s="1784"/>
      <c r="OAL83" s="1784"/>
      <c r="OAM83" s="1784"/>
      <c r="OAN83" s="1788"/>
      <c r="OAO83" s="1788"/>
      <c r="OAP83" s="1789"/>
      <c r="OAQ83" s="1789"/>
      <c r="OAR83" s="1790"/>
      <c r="OAS83" s="1784"/>
      <c r="OAT83" s="1784"/>
      <c r="OAU83" s="1784"/>
      <c r="OAV83" s="1788"/>
      <c r="OAW83" s="1788"/>
      <c r="OAX83" s="1789"/>
      <c r="OAY83" s="1789"/>
      <c r="OAZ83" s="1790"/>
      <c r="OBA83" s="1784"/>
      <c r="OBB83" s="1784"/>
      <c r="OBC83" s="1784"/>
      <c r="OBD83" s="1788"/>
      <c r="OBE83" s="1788"/>
      <c r="OBF83" s="1789"/>
      <c r="OBG83" s="1789"/>
      <c r="OBH83" s="1790"/>
      <c r="OBI83" s="1784"/>
      <c r="OBJ83" s="1784"/>
      <c r="OBK83" s="1784"/>
      <c r="OBL83" s="1788"/>
      <c r="OBM83" s="1788"/>
      <c r="OBN83" s="1789"/>
      <c r="OBO83" s="1789"/>
      <c r="OBP83" s="1790"/>
      <c r="OBQ83" s="1784"/>
      <c r="OBR83" s="1784"/>
      <c r="OBS83" s="1784"/>
      <c r="OBT83" s="1788"/>
      <c r="OBU83" s="1788"/>
      <c r="OBV83" s="1789"/>
      <c r="OBW83" s="1789"/>
      <c r="OBX83" s="1790"/>
      <c r="OBY83" s="1784"/>
      <c r="OBZ83" s="1784"/>
      <c r="OCA83" s="1784"/>
      <c r="OCB83" s="1788"/>
      <c r="OCC83" s="1788"/>
      <c r="OCD83" s="1789"/>
      <c r="OCE83" s="1789"/>
      <c r="OCF83" s="1790"/>
      <c r="OCG83" s="1784"/>
      <c r="OCH83" s="1784"/>
      <c r="OCI83" s="1784"/>
      <c r="OCJ83" s="1788"/>
      <c r="OCK83" s="1788"/>
      <c r="OCL83" s="1789"/>
      <c r="OCM83" s="1789"/>
      <c r="OCN83" s="1790"/>
      <c r="OCO83" s="1784"/>
      <c r="OCP83" s="1784"/>
      <c r="OCQ83" s="1784"/>
      <c r="OCR83" s="1788"/>
      <c r="OCS83" s="1788"/>
      <c r="OCT83" s="1789"/>
      <c r="OCU83" s="1789"/>
      <c r="OCV83" s="1790"/>
      <c r="OCW83" s="1784"/>
      <c r="OCX83" s="1784"/>
      <c r="OCY83" s="1784"/>
      <c r="OCZ83" s="1788"/>
      <c r="ODA83" s="1788"/>
      <c r="ODB83" s="1789"/>
      <c r="ODC83" s="1789"/>
      <c r="ODD83" s="1790"/>
      <c r="ODE83" s="1784"/>
      <c r="ODF83" s="1784"/>
      <c r="ODG83" s="1784"/>
      <c r="ODH83" s="1788"/>
      <c r="ODI83" s="1788"/>
      <c r="ODJ83" s="1789"/>
      <c r="ODK83" s="1789"/>
      <c r="ODL83" s="1790"/>
      <c r="ODM83" s="1784"/>
      <c r="ODN83" s="1784"/>
      <c r="ODO83" s="1784"/>
      <c r="ODP83" s="1788"/>
      <c r="ODQ83" s="1788"/>
      <c r="ODR83" s="1789"/>
      <c r="ODS83" s="1789"/>
      <c r="ODT83" s="1790"/>
      <c r="ODU83" s="1784"/>
      <c r="ODV83" s="1784"/>
      <c r="ODW83" s="1784"/>
      <c r="ODX83" s="1788"/>
      <c r="ODY83" s="1788"/>
      <c r="ODZ83" s="1789"/>
      <c r="OEA83" s="1789"/>
      <c r="OEB83" s="1790"/>
      <c r="OEC83" s="1784"/>
      <c r="OED83" s="1784"/>
      <c r="OEE83" s="1784"/>
      <c r="OEF83" s="1788"/>
      <c r="OEG83" s="1788"/>
      <c r="OEH83" s="1789"/>
      <c r="OEI83" s="1789"/>
      <c r="OEJ83" s="1790"/>
      <c r="OEK83" s="1784"/>
      <c r="OEL83" s="1784"/>
      <c r="OEM83" s="1784"/>
      <c r="OEN83" s="1788"/>
      <c r="OEO83" s="1788"/>
      <c r="OEP83" s="1789"/>
      <c r="OEQ83" s="1789"/>
      <c r="OER83" s="1790"/>
      <c r="OES83" s="1784"/>
      <c r="OET83" s="1784"/>
      <c r="OEU83" s="1784"/>
      <c r="OEV83" s="1788"/>
      <c r="OEW83" s="1788"/>
      <c r="OEX83" s="1789"/>
      <c r="OEY83" s="1789"/>
      <c r="OEZ83" s="1790"/>
      <c r="OFA83" s="1784"/>
      <c r="OFB83" s="1784"/>
      <c r="OFC83" s="1784"/>
      <c r="OFD83" s="1788"/>
      <c r="OFE83" s="1788"/>
      <c r="OFF83" s="1789"/>
      <c r="OFG83" s="1789"/>
      <c r="OFH83" s="1790"/>
      <c r="OFI83" s="1784"/>
      <c r="OFJ83" s="1784"/>
      <c r="OFK83" s="1784"/>
      <c r="OFL83" s="1788"/>
      <c r="OFM83" s="1788"/>
      <c r="OFN83" s="1789"/>
      <c r="OFO83" s="1789"/>
      <c r="OFP83" s="1790"/>
      <c r="OFQ83" s="1784"/>
      <c r="OFR83" s="1784"/>
      <c r="OFS83" s="1784"/>
      <c r="OFT83" s="1788"/>
      <c r="OFU83" s="1788"/>
      <c r="OFV83" s="1789"/>
      <c r="OFW83" s="1789"/>
      <c r="OFX83" s="1790"/>
      <c r="OFY83" s="1784"/>
      <c r="OFZ83" s="1784"/>
      <c r="OGA83" s="1784"/>
      <c r="OGB83" s="1788"/>
      <c r="OGC83" s="1788"/>
      <c r="OGD83" s="1789"/>
      <c r="OGE83" s="1789"/>
      <c r="OGF83" s="1790"/>
      <c r="OGG83" s="1784"/>
      <c r="OGH83" s="1784"/>
      <c r="OGI83" s="1784"/>
      <c r="OGJ83" s="1788"/>
      <c r="OGK83" s="1788"/>
      <c r="OGL83" s="1789"/>
      <c r="OGM83" s="1789"/>
      <c r="OGN83" s="1790"/>
      <c r="OGO83" s="1784"/>
      <c r="OGP83" s="1784"/>
      <c r="OGQ83" s="1784"/>
      <c r="OGR83" s="1788"/>
      <c r="OGS83" s="1788"/>
      <c r="OGT83" s="1789"/>
      <c r="OGU83" s="1789"/>
      <c r="OGV83" s="1790"/>
      <c r="OGW83" s="1784"/>
      <c r="OGX83" s="1784"/>
      <c r="OGY83" s="1784"/>
      <c r="OGZ83" s="1788"/>
      <c r="OHA83" s="1788"/>
      <c r="OHB83" s="1789"/>
      <c r="OHC83" s="1789"/>
      <c r="OHD83" s="1790"/>
      <c r="OHE83" s="1784"/>
      <c r="OHF83" s="1784"/>
      <c r="OHG83" s="1784"/>
      <c r="OHH83" s="1788"/>
      <c r="OHI83" s="1788"/>
      <c r="OHJ83" s="1789"/>
      <c r="OHK83" s="1789"/>
      <c r="OHL83" s="1790"/>
      <c r="OHM83" s="1784"/>
      <c r="OHN83" s="1784"/>
      <c r="OHO83" s="1784"/>
      <c r="OHP83" s="1788"/>
      <c r="OHQ83" s="1788"/>
      <c r="OHR83" s="1789"/>
      <c r="OHS83" s="1789"/>
      <c r="OHT83" s="1790"/>
      <c r="OHU83" s="1784"/>
      <c r="OHV83" s="1784"/>
      <c r="OHW83" s="1784"/>
      <c r="OHX83" s="1788"/>
      <c r="OHY83" s="1788"/>
      <c r="OHZ83" s="1789"/>
      <c r="OIA83" s="1789"/>
      <c r="OIB83" s="1790"/>
      <c r="OIC83" s="1784"/>
      <c r="OID83" s="1784"/>
      <c r="OIE83" s="1784"/>
      <c r="OIF83" s="1788"/>
      <c r="OIG83" s="1788"/>
      <c r="OIH83" s="1789"/>
      <c r="OII83" s="1789"/>
      <c r="OIJ83" s="1790"/>
      <c r="OIK83" s="1784"/>
      <c r="OIL83" s="1784"/>
      <c r="OIM83" s="1784"/>
      <c r="OIN83" s="1788"/>
      <c r="OIO83" s="1788"/>
      <c r="OIP83" s="1789"/>
      <c r="OIQ83" s="1789"/>
      <c r="OIR83" s="1790"/>
      <c r="OIS83" s="1784"/>
      <c r="OIT83" s="1784"/>
      <c r="OIU83" s="1784"/>
      <c r="OIV83" s="1788"/>
      <c r="OIW83" s="1788"/>
      <c r="OIX83" s="1789"/>
      <c r="OIY83" s="1789"/>
      <c r="OIZ83" s="1790"/>
      <c r="OJA83" s="1784"/>
      <c r="OJB83" s="1784"/>
      <c r="OJC83" s="1784"/>
      <c r="OJD83" s="1788"/>
      <c r="OJE83" s="1788"/>
      <c r="OJF83" s="1789"/>
      <c r="OJG83" s="1789"/>
      <c r="OJH83" s="1790"/>
      <c r="OJI83" s="1784"/>
      <c r="OJJ83" s="1784"/>
      <c r="OJK83" s="1784"/>
      <c r="OJL83" s="1788"/>
      <c r="OJM83" s="1788"/>
      <c r="OJN83" s="1789"/>
      <c r="OJO83" s="1789"/>
      <c r="OJP83" s="1790"/>
      <c r="OJQ83" s="1784"/>
      <c r="OJR83" s="1784"/>
      <c r="OJS83" s="1784"/>
      <c r="OJT83" s="1788"/>
      <c r="OJU83" s="1788"/>
      <c r="OJV83" s="1789"/>
      <c r="OJW83" s="1789"/>
      <c r="OJX83" s="1790"/>
      <c r="OJY83" s="1784"/>
      <c r="OJZ83" s="1784"/>
      <c r="OKA83" s="1784"/>
      <c r="OKB83" s="1788"/>
      <c r="OKC83" s="1788"/>
      <c r="OKD83" s="1789"/>
      <c r="OKE83" s="1789"/>
      <c r="OKF83" s="1790"/>
      <c r="OKG83" s="1784"/>
      <c r="OKH83" s="1784"/>
      <c r="OKI83" s="1784"/>
      <c r="OKJ83" s="1788"/>
      <c r="OKK83" s="1788"/>
      <c r="OKL83" s="1789"/>
      <c r="OKM83" s="1789"/>
      <c r="OKN83" s="1790"/>
      <c r="OKO83" s="1784"/>
      <c r="OKP83" s="1784"/>
      <c r="OKQ83" s="1784"/>
      <c r="OKR83" s="1788"/>
      <c r="OKS83" s="1788"/>
      <c r="OKT83" s="1789"/>
      <c r="OKU83" s="1789"/>
      <c r="OKV83" s="1790"/>
      <c r="OKW83" s="1784"/>
      <c r="OKX83" s="1784"/>
      <c r="OKY83" s="1784"/>
      <c r="OKZ83" s="1788"/>
      <c r="OLA83" s="1788"/>
      <c r="OLB83" s="1789"/>
      <c r="OLC83" s="1789"/>
      <c r="OLD83" s="1790"/>
      <c r="OLE83" s="1784"/>
      <c r="OLF83" s="1784"/>
      <c r="OLG83" s="1784"/>
      <c r="OLH83" s="1788"/>
      <c r="OLI83" s="1788"/>
      <c r="OLJ83" s="1789"/>
      <c r="OLK83" s="1789"/>
      <c r="OLL83" s="1790"/>
      <c r="OLM83" s="1784"/>
      <c r="OLN83" s="1784"/>
      <c r="OLO83" s="1784"/>
      <c r="OLP83" s="1788"/>
      <c r="OLQ83" s="1788"/>
      <c r="OLR83" s="1789"/>
      <c r="OLS83" s="1789"/>
      <c r="OLT83" s="1790"/>
      <c r="OLU83" s="1784"/>
      <c r="OLV83" s="1784"/>
      <c r="OLW83" s="1784"/>
      <c r="OLX83" s="1788"/>
      <c r="OLY83" s="1788"/>
      <c r="OLZ83" s="1789"/>
      <c r="OMA83" s="1789"/>
      <c r="OMB83" s="1790"/>
      <c r="OMC83" s="1784"/>
      <c r="OMD83" s="1784"/>
      <c r="OME83" s="1784"/>
      <c r="OMF83" s="1788"/>
      <c r="OMG83" s="1788"/>
      <c r="OMH83" s="1789"/>
      <c r="OMI83" s="1789"/>
      <c r="OMJ83" s="1790"/>
      <c r="OMK83" s="1784"/>
      <c r="OML83" s="1784"/>
      <c r="OMM83" s="1784"/>
      <c r="OMN83" s="1788"/>
      <c r="OMO83" s="1788"/>
      <c r="OMP83" s="1789"/>
      <c r="OMQ83" s="1789"/>
      <c r="OMR83" s="1790"/>
      <c r="OMS83" s="1784"/>
      <c r="OMT83" s="1784"/>
      <c r="OMU83" s="1784"/>
      <c r="OMV83" s="1788"/>
      <c r="OMW83" s="1788"/>
      <c r="OMX83" s="1789"/>
      <c r="OMY83" s="1789"/>
      <c r="OMZ83" s="1790"/>
      <c r="ONA83" s="1784"/>
      <c r="ONB83" s="1784"/>
      <c r="ONC83" s="1784"/>
      <c r="OND83" s="1788"/>
      <c r="ONE83" s="1788"/>
      <c r="ONF83" s="1789"/>
      <c r="ONG83" s="1789"/>
      <c r="ONH83" s="1790"/>
      <c r="ONI83" s="1784"/>
      <c r="ONJ83" s="1784"/>
      <c r="ONK83" s="1784"/>
      <c r="ONL83" s="1788"/>
      <c r="ONM83" s="1788"/>
      <c r="ONN83" s="1789"/>
      <c r="ONO83" s="1789"/>
      <c r="ONP83" s="1790"/>
      <c r="ONQ83" s="1784"/>
      <c r="ONR83" s="1784"/>
      <c r="ONS83" s="1784"/>
      <c r="ONT83" s="1788"/>
      <c r="ONU83" s="1788"/>
      <c r="ONV83" s="1789"/>
      <c r="ONW83" s="1789"/>
      <c r="ONX83" s="1790"/>
      <c r="ONY83" s="1784"/>
      <c r="ONZ83" s="1784"/>
      <c r="OOA83" s="1784"/>
      <c r="OOB83" s="1788"/>
      <c r="OOC83" s="1788"/>
      <c r="OOD83" s="1789"/>
      <c r="OOE83" s="1789"/>
      <c r="OOF83" s="1790"/>
      <c r="OOG83" s="1784"/>
      <c r="OOH83" s="1784"/>
      <c r="OOI83" s="1784"/>
      <c r="OOJ83" s="1788"/>
      <c r="OOK83" s="1788"/>
      <c r="OOL83" s="1789"/>
      <c r="OOM83" s="1789"/>
      <c r="OON83" s="1790"/>
      <c r="OOO83" s="1784"/>
      <c r="OOP83" s="1784"/>
      <c r="OOQ83" s="1784"/>
      <c r="OOR83" s="1788"/>
      <c r="OOS83" s="1788"/>
      <c r="OOT83" s="1789"/>
      <c r="OOU83" s="1789"/>
      <c r="OOV83" s="1790"/>
      <c r="OOW83" s="1784"/>
      <c r="OOX83" s="1784"/>
      <c r="OOY83" s="1784"/>
      <c r="OOZ83" s="1788"/>
      <c r="OPA83" s="1788"/>
      <c r="OPB83" s="1789"/>
      <c r="OPC83" s="1789"/>
      <c r="OPD83" s="1790"/>
      <c r="OPE83" s="1784"/>
      <c r="OPF83" s="1784"/>
      <c r="OPG83" s="1784"/>
      <c r="OPH83" s="1788"/>
      <c r="OPI83" s="1788"/>
      <c r="OPJ83" s="1789"/>
      <c r="OPK83" s="1789"/>
      <c r="OPL83" s="1790"/>
      <c r="OPM83" s="1784"/>
      <c r="OPN83" s="1784"/>
      <c r="OPO83" s="1784"/>
      <c r="OPP83" s="1788"/>
      <c r="OPQ83" s="1788"/>
      <c r="OPR83" s="1789"/>
      <c r="OPS83" s="1789"/>
      <c r="OPT83" s="1790"/>
      <c r="OPU83" s="1784"/>
      <c r="OPV83" s="1784"/>
      <c r="OPW83" s="1784"/>
      <c r="OPX83" s="1788"/>
      <c r="OPY83" s="1788"/>
      <c r="OPZ83" s="1789"/>
      <c r="OQA83" s="1789"/>
      <c r="OQB83" s="1790"/>
      <c r="OQC83" s="1784"/>
      <c r="OQD83" s="1784"/>
      <c r="OQE83" s="1784"/>
      <c r="OQF83" s="1788"/>
      <c r="OQG83" s="1788"/>
      <c r="OQH83" s="1789"/>
      <c r="OQI83" s="1789"/>
      <c r="OQJ83" s="1790"/>
      <c r="OQK83" s="1784"/>
      <c r="OQL83" s="1784"/>
      <c r="OQM83" s="1784"/>
      <c r="OQN83" s="1788"/>
      <c r="OQO83" s="1788"/>
      <c r="OQP83" s="1789"/>
      <c r="OQQ83" s="1789"/>
      <c r="OQR83" s="1790"/>
      <c r="OQS83" s="1784"/>
      <c r="OQT83" s="1784"/>
      <c r="OQU83" s="1784"/>
      <c r="OQV83" s="1788"/>
      <c r="OQW83" s="1788"/>
      <c r="OQX83" s="1789"/>
      <c r="OQY83" s="1789"/>
      <c r="OQZ83" s="1790"/>
      <c r="ORA83" s="1784"/>
      <c r="ORB83" s="1784"/>
      <c r="ORC83" s="1784"/>
      <c r="ORD83" s="1788"/>
      <c r="ORE83" s="1788"/>
      <c r="ORF83" s="1789"/>
      <c r="ORG83" s="1789"/>
      <c r="ORH83" s="1790"/>
      <c r="ORI83" s="1784"/>
      <c r="ORJ83" s="1784"/>
      <c r="ORK83" s="1784"/>
      <c r="ORL83" s="1788"/>
      <c r="ORM83" s="1788"/>
      <c r="ORN83" s="1789"/>
      <c r="ORO83" s="1789"/>
      <c r="ORP83" s="1790"/>
      <c r="ORQ83" s="1784"/>
      <c r="ORR83" s="1784"/>
      <c r="ORS83" s="1784"/>
      <c r="ORT83" s="1788"/>
      <c r="ORU83" s="1788"/>
      <c r="ORV83" s="1789"/>
      <c r="ORW83" s="1789"/>
      <c r="ORX83" s="1790"/>
      <c r="ORY83" s="1784"/>
      <c r="ORZ83" s="1784"/>
      <c r="OSA83" s="1784"/>
      <c r="OSB83" s="1788"/>
      <c r="OSC83" s="1788"/>
      <c r="OSD83" s="1789"/>
      <c r="OSE83" s="1789"/>
      <c r="OSF83" s="1790"/>
      <c r="OSG83" s="1784"/>
      <c r="OSH83" s="1784"/>
      <c r="OSI83" s="1784"/>
      <c r="OSJ83" s="1788"/>
      <c r="OSK83" s="1788"/>
      <c r="OSL83" s="1789"/>
      <c r="OSM83" s="1789"/>
      <c r="OSN83" s="1790"/>
      <c r="OSO83" s="1784"/>
      <c r="OSP83" s="1784"/>
      <c r="OSQ83" s="1784"/>
      <c r="OSR83" s="1788"/>
      <c r="OSS83" s="1788"/>
      <c r="OST83" s="1789"/>
      <c r="OSU83" s="1789"/>
      <c r="OSV83" s="1790"/>
      <c r="OSW83" s="1784"/>
      <c r="OSX83" s="1784"/>
      <c r="OSY83" s="1784"/>
      <c r="OSZ83" s="1788"/>
      <c r="OTA83" s="1788"/>
      <c r="OTB83" s="1789"/>
      <c r="OTC83" s="1789"/>
      <c r="OTD83" s="1790"/>
      <c r="OTE83" s="1784"/>
      <c r="OTF83" s="1784"/>
      <c r="OTG83" s="1784"/>
      <c r="OTH83" s="1788"/>
      <c r="OTI83" s="1788"/>
      <c r="OTJ83" s="1789"/>
      <c r="OTK83" s="1789"/>
      <c r="OTL83" s="1790"/>
      <c r="OTM83" s="1784"/>
      <c r="OTN83" s="1784"/>
      <c r="OTO83" s="1784"/>
      <c r="OTP83" s="1788"/>
      <c r="OTQ83" s="1788"/>
      <c r="OTR83" s="1789"/>
      <c r="OTS83" s="1789"/>
      <c r="OTT83" s="1790"/>
      <c r="OTU83" s="1784"/>
      <c r="OTV83" s="1784"/>
      <c r="OTW83" s="1784"/>
      <c r="OTX83" s="1788"/>
      <c r="OTY83" s="1788"/>
      <c r="OTZ83" s="1789"/>
      <c r="OUA83" s="1789"/>
      <c r="OUB83" s="1790"/>
      <c r="OUC83" s="1784"/>
      <c r="OUD83" s="1784"/>
      <c r="OUE83" s="1784"/>
      <c r="OUF83" s="1788"/>
      <c r="OUG83" s="1788"/>
      <c r="OUH83" s="1789"/>
      <c r="OUI83" s="1789"/>
      <c r="OUJ83" s="1790"/>
      <c r="OUK83" s="1784"/>
      <c r="OUL83" s="1784"/>
      <c r="OUM83" s="1784"/>
      <c r="OUN83" s="1788"/>
      <c r="OUO83" s="1788"/>
      <c r="OUP83" s="1789"/>
      <c r="OUQ83" s="1789"/>
      <c r="OUR83" s="1790"/>
      <c r="OUS83" s="1784"/>
      <c r="OUT83" s="1784"/>
      <c r="OUU83" s="1784"/>
      <c r="OUV83" s="1788"/>
      <c r="OUW83" s="1788"/>
      <c r="OUX83" s="1789"/>
      <c r="OUY83" s="1789"/>
      <c r="OUZ83" s="1790"/>
      <c r="OVA83" s="1784"/>
      <c r="OVB83" s="1784"/>
      <c r="OVC83" s="1784"/>
      <c r="OVD83" s="1788"/>
      <c r="OVE83" s="1788"/>
      <c r="OVF83" s="1789"/>
      <c r="OVG83" s="1789"/>
      <c r="OVH83" s="1790"/>
      <c r="OVI83" s="1784"/>
      <c r="OVJ83" s="1784"/>
      <c r="OVK83" s="1784"/>
      <c r="OVL83" s="1788"/>
      <c r="OVM83" s="1788"/>
      <c r="OVN83" s="1789"/>
      <c r="OVO83" s="1789"/>
      <c r="OVP83" s="1790"/>
      <c r="OVQ83" s="1784"/>
      <c r="OVR83" s="1784"/>
      <c r="OVS83" s="1784"/>
      <c r="OVT83" s="1788"/>
      <c r="OVU83" s="1788"/>
      <c r="OVV83" s="1789"/>
      <c r="OVW83" s="1789"/>
      <c r="OVX83" s="1790"/>
      <c r="OVY83" s="1784"/>
      <c r="OVZ83" s="1784"/>
      <c r="OWA83" s="1784"/>
      <c r="OWB83" s="1788"/>
      <c r="OWC83" s="1788"/>
      <c r="OWD83" s="1789"/>
      <c r="OWE83" s="1789"/>
      <c r="OWF83" s="1790"/>
      <c r="OWG83" s="1784"/>
      <c r="OWH83" s="1784"/>
      <c r="OWI83" s="1784"/>
      <c r="OWJ83" s="1788"/>
      <c r="OWK83" s="1788"/>
      <c r="OWL83" s="1789"/>
      <c r="OWM83" s="1789"/>
      <c r="OWN83" s="1790"/>
      <c r="OWO83" s="1784"/>
      <c r="OWP83" s="1784"/>
      <c r="OWQ83" s="1784"/>
      <c r="OWR83" s="1788"/>
      <c r="OWS83" s="1788"/>
      <c r="OWT83" s="1789"/>
      <c r="OWU83" s="1789"/>
      <c r="OWV83" s="1790"/>
      <c r="OWW83" s="1784"/>
      <c r="OWX83" s="1784"/>
      <c r="OWY83" s="1784"/>
      <c r="OWZ83" s="1788"/>
      <c r="OXA83" s="1788"/>
      <c r="OXB83" s="1789"/>
      <c r="OXC83" s="1789"/>
      <c r="OXD83" s="1790"/>
      <c r="OXE83" s="1784"/>
      <c r="OXF83" s="1784"/>
      <c r="OXG83" s="1784"/>
      <c r="OXH83" s="1788"/>
      <c r="OXI83" s="1788"/>
      <c r="OXJ83" s="1789"/>
      <c r="OXK83" s="1789"/>
      <c r="OXL83" s="1790"/>
      <c r="OXM83" s="1784"/>
      <c r="OXN83" s="1784"/>
      <c r="OXO83" s="1784"/>
      <c r="OXP83" s="1788"/>
      <c r="OXQ83" s="1788"/>
      <c r="OXR83" s="1789"/>
      <c r="OXS83" s="1789"/>
      <c r="OXT83" s="1790"/>
      <c r="OXU83" s="1784"/>
      <c r="OXV83" s="1784"/>
      <c r="OXW83" s="1784"/>
      <c r="OXX83" s="1788"/>
      <c r="OXY83" s="1788"/>
      <c r="OXZ83" s="1789"/>
      <c r="OYA83" s="1789"/>
      <c r="OYB83" s="1790"/>
      <c r="OYC83" s="1784"/>
      <c r="OYD83" s="1784"/>
      <c r="OYE83" s="1784"/>
      <c r="OYF83" s="1788"/>
      <c r="OYG83" s="1788"/>
      <c r="OYH83" s="1789"/>
      <c r="OYI83" s="1789"/>
      <c r="OYJ83" s="1790"/>
      <c r="OYK83" s="1784"/>
      <c r="OYL83" s="1784"/>
      <c r="OYM83" s="1784"/>
      <c r="OYN83" s="1788"/>
      <c r="OYO83" s="1788"/>
      <c r="OYP83" s="1789"/>
      <c r="OYQ83" s="1789"/>
      <c r="OYR83" s="1790"/>
      <c r="OYS83" s="1784"/>
      <c r="OYT83" s="1784"/>
      <c r="OYU83" s="1784"/>
      <c r="OYV83" s="1788"/>
      <c r="OYW83" s="1788"/>
      <c r="OYX83" s="1789"/>
      <c r="OYY83" s="1789"/>
      <c r="OYZ83" s="1790"/>
      <c r="OZA83" s="1784"/>
      <c r="OZB83" s="1784"/>
      <c r="OZC83" s="1784"/>
      <c r="OZD83" s="1788"/>
      <c r="OZE83" s="1788"/>
      <c r="OZF83" s="1789"/>
      <c r="OZG83" s="1789"/>
      <c r="OZH83" s="1790"/>
      <c r="OZI83" s="1784"/>
      <c r="OZJ83" s="1784"/>
      <c r="OZK83" s="1784"/>
      <c r="OZL83" s="1788"/>
      <c r="OZM83" s="1788"/>
      <c r="OZN83" s="1789"/>
      <c r="OZO83" s="1789"/>
      <c r="OZP83" s="1790"/>
      <c r="OZQ83" s="1784"/>
      <c r="OZR83" s="1784"/>
      <c r="OZS83" s="1784"/>
      <c r="OZT83" s="1788"/>
      <c r="OZU83" s="1788"/>
      <c r="OZV83" s="1789"/>
      <c r="OZW83" s="1789"/>
      <c r="OZX83" s="1790"/>
      <c r="OZY83" s="1784"/>
      <c r="OZZ83" s="1784"/>
      <c r="PAA83" s="1784"/>
      <c r="PAB83" s="1788"/>
      <c r="PAC83" s="1788"/>
      <c r="PAD83" s="1789"/>
      <c r="PAE83" s="1789"/>
      <c r="PAF83" s="1790"/>
      <c r="PAG83" s="1784"/>
      <c r="PAH83" s="1784"/>
      <c r="PAI83" s="1784"/>
      <c r="PAJ83" s="1788"/>
      <c r="PAK83" s="1788"/>
      <c r="PAL83" s="1789"/>
      <c r="PAM83" s="1789"/>
      <c r="PAN83" s="1790"/>
      <c r="PAO83" s="1784"/>
      <c r="PAP83" s="1784"/>
      <c r="PAQ83" s="1784"/>
      <c r="PAR83" s="1788"/>
      <c r="PAS83" s="1788"/>
      <c r="PAT83" s="1789"/>
      <c r="PAU83" s="1789"/>
      <c r="PAV83" s="1790"/>
      <c r="PAW83" s="1784"/>
      <c r="PAX83" s="1784"/>
      <c r="PAY83" s="1784"/>
      <c r="PAZ83" s="1788"/>
      <c r="PBA83" s="1788"/>
      <c r="PBB83" s="1789"/>
      <c r="PBC83" s="1789"/>
      <c r="PBD83" s="1790"/>
      <c r="PBE83" s="1784"/>
      <c r="PBF83" s="1784"/>
      <c r="PBG83" s="1784"/>
      <c r="PBH83" s="1788"/>
      <c r="PBI83" s="1788"/>
      <c r="PBJ83" s="1789"/>
      <c r="PBK83" s="1789"/>
      <c r="PBL83" s="1790"/>
      <c r="PBM83" s="1784"/>
      <c r="PBN83" s="1784"/>
      <c r="PBO83" s="1784"/>
      <c r="PBP83" s="1788"/>
      <c r="PBQ83" s="1788"/>
      <c r="PBR83" s="1789"/>
      <c r="PBS83" s="1789"/>
      <c r="PBT83" s="1790"/>
      <c r="PBU83" s="1784"/>
      <c r="PBV83" s="1784"/>
      <c r="PBW83" s="1784"/>
      <c r="PBX83" s="1788"/>
      <c r="PBY83" s="1788"/>
      <c r="PBZ83" s="1789"/>
      <c r="PCA83" s="1789"/>
      <c r="PCB83" s="1790"/>
      <c r="PCC83" s="1784"/>
      <c r="PCD83" s="1784"/>
      <c r="PCE83" s="1784"/>
      <c r="PCF83" s="1788"/>
      <c r="PCG83" s="1788"/>
      <c r="PCH83" s="1789"/>
      <c r="PCI83" s="1789"/>
      <c r="PCJ83" s="1790"/>
      <c r="PCK83" s="1784"/>
      <c r="PCL83" s="1784"/>
      <c r="PCM83" s="1784"/>
      <c r="PCN83" s="1788"/>
      <c r="PCO83" s="1788"/>
      <c r="PCP83" s="1789"/>
      <c r="PCQ83" s="1789"/>
      <c r="PCR83" s="1790"/>
      <c r="PCS83" s="1784"/>
      <c r="PCT83" s="1784"/>
      <c r="PCU83" s="1784"/>
      <c r="PCV83" s="1788"/>
      <c r="PCW83" s="1788"/>
      <c r="PCX83" s="1789"/>
      <c r="PCY83" s="1789"/>
      <c r="PCZ83" s="1790"/>
      <c r="PDA83" s="1784"/>
      <c r="PDB83" s="1784"/>
      <c r="PDC83" s="1784"/>
      <c r="PDD83" s="1788"/>
      <c r="PDE83" s="1788"/>
      <c r="PDF83" s="1789"/>
      <c r="PDG83" s="1789"/>
      <c r="PDH83" s="1790"/>
      <c r="PDI83" s="1784"/>
      <c r="PDJ83" s="1784"/>
      <c r="PDK83" s="1784"/>
      <c r="PDL83" s="1788"/>
      <c r="PDM83" s="1788"/>
      <c r="PDN83" s="1789"/>
      <c r="PDO83" s="1789"/>
      <c r="PDP83" s="1790"/>
      <c r="PDQ83" s="1784"/>
      <c r="PDR83" s="1784"/>
      <c r="PDS83" s="1784"/>
      <c r="PDT83" s="1788"/>
      <c r="PDU83" s="1788"/>
      <c r="PDV83" s="1789"/>
      <c r="PDW83" s="1789"/>
      <c r="PDX83" s="1790"/>
      <c r="PDY83" s="1784"/>
      <c r="PDZ83" s="1784"/>
      <c r="PEA83" s="1784"/>
      <c r="PEB83" s="1788"/>
      <c r="PEC83" s="1788"/>
      <c r="PED83" s="1789"/>
      <c r="PEE83" s="1789"/>
      <c r="PEF83" s="1790"/>
      <c r="PEG83" s="1784"/>
      <c r="PEH83" s="1784"/>
      <c r="PEI83" s="1784"/>
      <c r="PEJ83" s="1788"/>
      <c r="PEK83" s="1788"/>
      <c r="PEL83" s="1789"/>
      <c r="PEM83" s="1789"/>
      <c r="PEN83" s="1790"/>
      <c r="PEO83" s="1784"/>
      <c r="PEP83" s="1784"/>
      <c r="PEQ83" s="1784"/>
      <c r="PER83" s="1788"/>
      <c r="PES83" s="1788"/>
      <c r="PET83" s="1789"/>
      <c r="PEU83" s="1789"/>
      <c r="PEV83" s="1790"/>
      <c r="PEW83" s="1784"/>
      <c r="PEX83" s="1784"/>
      <c r="PEY83" s="1784"/>
      <c r="PEZ83" s="1788"/>
      <c r="PFA83" s="1788"/>
      <c r="PFB83" s="1789"/>
      <c r="PFC83" s="1789"/>
      <c r="PFD83" s="1790"/>
      <c r="PFE83" s="1784"/>
      <c r="PFF83" s="1784"/>
      <c r="PFG83" s="1784"/>
      <c r="PFH83" s="1788"/>
      <c r="PFI83" s="1788"/>
      <c r="PFJ83" s="1789"/>
      <c r="PFK83" s="1789"/>
      <c r="PFL83" s="1790"/>
      <c r="PFM83" s="1784"/>
      <c r="PFN83" s="1784"/>
      <c r="PFO83" s="1784"/>
      <c r="PFP83" s="1788"/>
      <c r="PFQ83" s="1788"/>
      <c r="PFR83" s="1789"/>
      <c r="PFS83" s="1789"/>
      <c r="PFT83" s="1790"/>
      <c r="PFU83" s="1784"/>
      <c r="PFV83" s="1784"/>
      <c r="PFW83" s="1784"/>
      <c r="PFX83" s="1788"/>
      <c r="PFY83" s="1788"/>
      <c r="PFZ83" s="1789"/>
      <c r="PGA83" s="1789"/>
      <c r="PGB83" s="1790"/>
      <c r="PGC83" s="1784"/>
      <c r="PGD83" s="1784"/>
      <c r="PGE83" s="1784"/>
      <c r="PGF83" s="1788"/>
      <c r="PGG83" s="1788"/>
      <c r="PGH83" s="1789"/>
      <c r="PGI83" s="1789"/>
      <c r="PGJ83" s="1790"/>
      <c r="PGK83" s="1784"/>
      <c r="PGL83" s="1784"/>
      <c r="PGM83" s="1784"/>
      <c r="PGN83" s="1788"/>
      <c r="PGO83" s="1788"/>
      <c r="PGP83" s="1789"/>
      <c r="PGQ83" s="1789"/>
      <c r="PGR83" s="1790"/>
      <c r="PGS83" s="1784"/>
      <c r="PGT83" s="1784"/>
      <c r="PGU83" s="1784"/>
      <c r="PGV83" s="1788"/>
      <c r="PGW83" s="1788"/>
      <c r="PGX83" s="1789"/>
      <c r="PGY83" s="1789"/>
      <c r="PGZ83" s="1790"/>
      <c r="PHA83" s="1784"/>
      <c r="PHB83" s="1784"/>
      <c r="PHC83" s="1784"/>
      <c r="PHD83" s="1788"/>
      <c r="PHE83" s="1788"/>
      <c r="PHF83" s="1789"/>
      <c r="PHG83" s="1789"/>
      <c r="PHH83" s="1790"/>
      <c r="PHI83" s="1784"/>
      <c r="PHJ83" s="1784"/>
      <c r="PHK83" s="1784"/>
      <c r="PHL83" s="1788"/>
      <c r="PHM83" s="1788"/>
      <c r="PHN83" s="1789"/>
      <c r="PHO83" s="1789"/>
      <c r="PHP83" s="1790"/>
      <c r="PHQ83" s="1784"/>
      <c r="PHR83" s="1784"/>
      <c r="PHS83" s="1784"/>
      <c r="PHT83" s="1788"/>
      <c r="PHU83" s="1788"/>
      <c r="PHV83" s="1789"/>
      <c r="PHW83" s="1789"/>
      <c r="PHX83" s="1790"/>
      <c r="PHY83" s="1784"/>
      <c r="PHZ83" s="1784"/>
      <c r="PIA83" s="1784"/>
      <c r="PIB83" s="1788"/>
      <c r="PIC83" s="1788"/>
      <c r="PID83" s="1789"/>
      <c r="PIE83" s="1789"/>
      <c r="PIF83" s="1790"/>
      <c r="PIG83" s="1784"/>
      <c r="PIH83" s="1784"/>
      <c r="PII83" s="1784"/>
      <c r="PIJ83" s="1788"/>
      <c r="PIK83" s="1788"/>
      <c r="PIL83" s="1789"/>
      <c r="PIM83" s="1789"/>
      <c r="PIN83" s="1790"/>
      <c r="PIO83" s="1784"/>
      <c r="PIP83" s="1784"/>
      <c r="PIQ83" s="1784"/>
      <c r="PIR83" s="1788"/>
      <c r="PIS83" s="1788"/>
      <c r="PIT83" s="1789"/>
      <c r="PIU83" s="1789"/>
      <c r="PIV83" s="1790"/>
      <c r="PIW83" s="1784"/>
      <c r="PIX83" s="1784"/>
      <c r="PIY83" s="1784"/>
      <c r="PIZ83" s="1788"/>
      <c r="PJA83" s="1788"/>
      <c r="PJB83" s="1789"/>
      <c r="PJC83" s="1789"/>
      <c r="PJD83" s="1790"/>
      <c r="PJE83" s="1784"/>
      <c r="PJF83" s="1784"/>
      <c r="PJG83" s="1784"/>
      <c r="PJH83" s="1788"/>
      <c r="PJI83" s="1788"/>
      <c r="PJJ83" s="1789"/>
      <c r="PJK83" s="1789"/>
      <c r="PJL83" s="1790"/>
      <c r="PJM83" s="1784"/>
      <c r="PJN83" s="1784"/>
      <c r="PJO83" s="1784"/>
      <c r="PJP83" s="1788"/>
      <c r="PJQ83" s="1788"/>
      <c r="PJR83" s="1789"/>
      <c r="PJS83" s="1789"/>
      <c r="PJT83" s="1790"/>
      <c r="PJU83" s="1784"/>
      <c r="PJV83" s="1784"/>
      <c r="PJW83" s="1784"/>
      <c r="PJX83" s="1788"/>
      <c r="PJY83" s="1788"/>
      <c r="PJZ83" s="1789"/>
      <c r="PKA83" s="1789"/>
      <c r="PKB83" s="1790"/>
      <c r="PKC83" s="1784"/>
      <c r="PKD83" s="1784"/>
      <c r="PKE83" s="1784"/>
      <c r="PKF83" s="1788"/>
      <c r="PKG83" s="1788"/>
      <c r="PKH83" s="1789"/>
      <c r="PKI83" s="1789"/>
      <c r="PKJ83" s="1790"/>
      <c r="PKK83" s="1784"/>
      <c r="PKL83" s="1784"/>
      <c r="PKM83" s="1784"/>
      <c r="PKN83" s="1788"/>
      <c r="PKO83" s="1788"/>
      <c r="PKP83" s="1789"/>
      <c r="PKQ83" s="1789"/>
      <c r="PKR83" s="1790"/>
      <c r="PKS83" s="1784"/>
      <c r="PKT83" s="1784"/>
      <c r="PKU83" s="1784"/>
      <c r="PKV83" s="1788"/>
      <c r="PKW83" s="1788"/>
      <c r="PKX83" s="1789"/>
      <c r="PKY83" s="1789"/>
      <c r="PKZ83" s="1790"/>
      <c r="PLA83" s="1784"/>
      <c r="PLB83" s="1784"/>
      <c r="PLC83" s="1784"/>
      <c r="PLD83" s="1788"/>
      <c r="PLE83" s="1788"/>
      <c r="PLF83" s="1789"/>
      <c r="PLG83" s="1789"/>
      <c r="PLH83" s="1790"/>
      <c r="PLI83" s="1784"/>
      <c r="PLJ83" s="1784"/>
      <c r="PLK83" s="1784"/>
      <c r="PLL83" s="1788"/>
      <c r="PLM83" s="1788"/>
      <c r="PLN83" s="1789"/>
      <c r="PLO83" s="1789"/>
      <c r="PLP83" s="1790"/>
      <c r="PLQ83" s="1784"/>
      <c r="PLR83" s="1784"/>
      <c r="PLS83" s="1784"/>
      <c r="PLT83" s="1788"/>
      <c r="PLU83" s="1788"/>
      <c r="PLV83" s="1789"/>
      <c r="PLW83" s="1789"/>
      <c r="PLX83" s="1790"/>
      <c r="PLY83" s="1784"/>
      <c r="PLZ83" s="1784"/>
      <c r="PMA83" s="1784"/>
      <c r="PMB83" s="1788"/>
      <c r="PMC83" s="1788"/>
      <c r="PMD83" s="1789"/>
      <c r="PME83" s="1789"/>
      <c r="PMF83" s="1790"/>
      <c r="PMG83" s="1784"/>
      <c r="PMH83" s="1784"/>
      <c r="PMI83" s="1784"/>
      <c r="PMJ83" s="1788"/>
      <c r="PMK83" s="1788"/>
      <c r="PML83" s="1789"/>
      <c r="PMM83" s="1789"/>
      <c r="PMN83" s="1790"/>
      <c r="PMO83" s="1784"/>
      <c r="PMP83" s="1784"/>
      <c r="PMQ83" s="1784"/>
      <c r="PMR83" s="1788"/>
      <c r="PMS83" s="1788"/>
      <c r="PMT83" s="1789"/>
      <c r="PMU83" s="1789"/>
      <c r="PMV83" s="1790"/>
      <c r="PMW83" s="1784"/>
      <c r="PMX83" s="1784"/>
      <c r="PMY83" s="1784"/>
      <c r="PMZ83" s="1788"/>
      <c r="PNA83" s="1788"/>
      <c r="PNB83" s="1789"/>
      <c r="PNC83" s="1789"/>
      <c r="PND83" s="1790"/>
      <c r="PNE83" s="1784"/>
      <c r="PNF83" s="1784"/>
      <c r="PNG83" s="1784"/>
      <c r="PNH83" s="1788"/>
      <c r="PNI83" s="1788"/>
      <c r="PNJ83" s="1789"/>
      <c r="PNK83" s="1789"/>
      <c r="PNL83" s="1790"/>
      <c r="PNM83" s="1784"/>
      <c r="PNN83" s="1784"/>
      <c r="PNO83" s="1784"/>
      <c r="PNP83" s="1788"/>
      <c r="PNQ83" s="1788"/>
      <c r="PNR83" s="1789"/>
      <c r="PNS83" s="1789"/>
      <c r="PNT83" s="1790"/>
      <c r="PNU83" s="1784"/>
      <c r="PNV83" s="1784"/>
      <c r="PNW83" s="1784"/>
      <c r="PNX83" s="1788"/>
      <c r="PNY83" s="1788"/>
      <c r="PNZ83" s="1789"/>
      <c r="POA83" s="1789"/>
      <c r="POB83" s="1790"/>
      <c r="POC83" s="1784"/>
      <c r="POD83" s="1784"/>
      <c r="POE83" s="1784"/>
      <c r="POF83" s="1788"/>
      <c r="POG83" s="1788"/>
      <c r="POH83" s="1789"/>
      <c r="POI83" s="1789"/>
      <c r="POJ83" s="1790"/>
      <c r="POK83" s="1784"/>
      <c r="POL83" s="1784"/>
      <c r="POM83" s="1784"/>
      <c r="PON83" s="1788"/>
      <c r="POO83" s="1788"/>
      <c r="POP83" s="1789"/>
      <c r="POQ83" s="1789"/>
      <c r="POR83" s="1790"/>
      <c r="POS83" s="1784"/>
      <c r="POT83" s="1784"/>
      <c r="POU83" s="1784"/>
      <c r="POV83" s="1788"/>
      <c r="POW83" s="1788"/>
      <c r="POX83" s="1789"/>
      <c r="POY83" s="1789"/>
      <c r="POZ83" s="1790"/>
      <c r="PPA83" s="1784"/>
      <c r="PPB83" s="1784"/>
      <c r="PPC83" s="1784"/>
      <c r="PPD83" s="1788"/>
      <c r="PPE83" s="1788"/>
      <c r="PPF83" s="1789"/>
      <c r="PPG83" s="1789"/>
      <c r="PPH83" s="1790"/>
      <c r="PPI83" s="1784"/>
      <c r="PPJ83" s="1784"/>
      <c r="PPK83" s="1784"/>
      <c r="PPL83" s="1788"/>
      <c r="PPM83" s="1788"/>
      <c r="PPN83" s="1789"/>
      <c r="PPO83" s="1789"/>
      <c r="PPP83" s="1790"/>
      <c r="PPQ83" s="1784"/>
      <c r="PPR83" s="1784"/>
      <c r="PPS83" s="1784"/>
      <c r="PPT83" s="1788"/>
      <c r="PPU83" s="1788"/>
      <c r="PPV83" s="1789"/>
      <c r="PPW83" s="1789"/>
      <c r="PPX83" s="1790"/>
      <c r="PPY83" s="1784"/>
      <c r="PPZ83" s="1784"/>
      <c r="PQA83" s="1784"/>
      <c r="PQB83" s="1788"/>
      <c r="PQC83" s="1788"/>
      <c r="PQD83" s="1789"/>
      <c r="PQE83" s="1789"/>
      <c r="PQF83" s="1790"/>
      <c r="PQG83" s="1784"/>
      <c r="PQH83" s="1784"/>
      <c r="PQI83" s="1784"/>
      <c r="PQJ83" s="1788"/>
      <c r="PQK83" s="1788"/>
      <c r="PQL83" s="1789"/>
      <c r="PQM83" s="1789"/>
      <c r="PQN83" s="1790"/>
      <c r="PQO83" s="1784"/>
      <c r="PQP83" s="1784"/>
      <c r="PQQ83" s="1784"/>
      <c r="PQR83" s="1788"/>
      <c r="PQS83" s="1788"/>
      <c r="PQT83" s="1789"/>
      <c r="PQU83" s="1789"/>
      <c r="PQV83" s="1790"/>
      <c r="PQW83" s="1784"/>
      <c r="PQX83" s="1784"/>
      <c r="PQY83" s="1784"/>
      <c r="PQZ83" s="1788"/>
      <c r="PRA83" s="1788"/>
      <c r="PRB83" s="1789"/>
      <c r="PRC83" s="1789"/>
      <c r="PRD83" s="1790"/>
      <c r="PRE83" s="1784"/>
      <c r="PRF83" s="1784"/>
      <c r="PRG83" s="1784"/>
      <c r="PRH83" s="1788"/>
      <c r="PRI83" s="1788"/>
      <c r="PRJ83" s="1789"/>
      <c r="PRK83" s="1789"/>
      <c r="PRL83" s="1790"/>
      <c r="PRM83" s="1784"/>
      <c r="PRN83" s="1784"/>
      <c r="PRO83" s="1784"/>
      <c r="PRP83" s="1788"/>
      <c r="PRQ83" s="1788"/>
      <c r="PRR83" s="1789"/>
      <c r="PRS83" s="1789"/>
      <c r="PRT83" s="1790"/>
      <c r="PRU83" s="1784"/>
      <c r="PRV83" s="1784"/>
      <c r="PRW83" s="1784"/>
      <c r="PRX83" s="1788"/>
      <c r="PRY83" s="1788"/>
      <c r="PRZ83" s="1789"/>
      <c r="PSA83" s="1789"/>
      <c r="PSB83" s="1790"/>
      <c r="PSC83" s="1784"/>
      <c r="PSD83" s="1784"/>
      <c r="PSE83" s="1784"/>
      <c r="PSF83" s="1788"/>
      <c r="PSG83" s="1788"/>
      <c r="PSH83" s="1789"/>
      <c r="PSI83" s="1789"/>
      <c r="PSJ83" s="1790"/>
      <c r="PSK83" s="1784"/>
      <c r="PSL83" s="1784"/>
      <c r="PSM83" s="1784"/>
      <c r="PSN83" s="1788"/>
      <c r="PSO83" s="1788"/>
      <c r="PSP83" s="1789"/>
      <c r="PSQ83" s="1789"/>
      <c r="PSR83" s="1790"/>
      <c r="PSS83" s="1784"/>
      <c r="PST83" s="1784"/>
      <c r="PSU83" s="1784"/>
      <c r="PSV83" s="1788"/>
      <c r="PSW83" s="1788"/>
      <c r="PSX83" s="1789"/>
      <c r="PSY83" s="1789"/>
      <c r="PSZ83" s="1790"/>
      <c r="PTA83" s="1784"/>
      <c r="PTB83" s="1784"/>
      <c r="PTC83" s="1784"/>
      <c r="PTD83" s="1788"/>
      <c r="PTE83" s="1788"/>
      <c r="PTF83" s="1789"/>
      <c r="PTG83" s="1789"/>
      <c r="PTH83" s="1790"/>
      <c r="PTI83" s="1784"/>
      <c r="PTJ83" s="1784"/>
      <c r="PTK83" s="1784"/>
      <c r="PTL83" s="1788"/>
      <c r="PTM83" s="1788"/>
      <c r="PTN83" s="1789"/>
      <c r="PTO83" s="1789"/>
      <c r="PTP83" s="1790"/>
      <c r="PTQ83" s="1784"/>
      <c r="PTR83" s="1784"/>
      <c r="PTS83" s="1784"/>
      <c r="PTT83" s="1788"/>
      <c r="PTU83" s="1788"/>
      <c r="PTV83" s="1789"/>
      <c r="PTW83" s="1789"/>
      <c r="PTX83" s="1790"/>
      <c r="PTY83" s="1784"/>
      <c r="PTZ83" s="1784"/>
      <c r="PUA83" s="1784"/>
      <c r="PUB83" s="1788"/>
      <c r="PUC83" s="1788"/>
      <c r="PUD83" s="1789"/>
      <c r="PUE83" s="1789"/>
      <c r="PUF83" s="1790"/>
      <c r="PUG83" s="1784"/>
      <c r="PUH83" s="1784"/>
      <c r="PUI83" s="1784"/>
      <c r="PUJ83" s="1788"/>
      <c r="PUK83" s="1788"/>
      <c r="PUL83" s="1789"/>
      <c r="PUM83" s="1789"/>
      <c r="PUN83" s="1790"/>
      <c r="PUO83" s="1784"/>
      <c r="PUP83" s="1784"/>
      <c r="PUQ83" s="1784"/>
      <c r="PUR83" s="1788"/>
      <c r="PUS83" s="1788"/>
      <c r="PUT83" s="1789"/>
      <c r="PUU83" s="1789"/>
      <c r="PUV83" s="1790"/>
      <c r="PUW83" s="1784"/>
      <c r="PUX83" s="1784"/>
      <c r="PUY83" s="1784"/>
      <c r="PUZ83" s="1788"/>
      <c r="PVA83" s="1788"/>
      <c r="PVB83" s="1789"/>
      <c r="PVC83" s="1789"/>
      <c r="PVD83" s="1790"/>
      <c r="PVE83" s="1784"/>
      <c r="PVF83" s="1784"/>
      <c r="PVG83" s="1784"/>
      <c r="PVH83" s="1788"/>
      <c r="PVI83" s="1788"/>
      <c r="PVJ83" s="1789"/>
      <c r="PVK83" s="1789"/>
      <c r="PVL83" s="1790"/>
      <c r="PVM83" s="1784"/>
      <c r="PVN83" s="1784"/>
      <c r="PVO83" s="1784"/>
      <c r="PVP83" s="1788"/>
      <c r="PVQ83" s="1788"/>
      <c r="PVR83" s="1789"/>
      <c r="PVS83" s="1789"/>
      <c r="PVT83" s="1790"/>
      <c r="PVU83" s="1784"/>
      <c r="PVV83" s="1784"/>
      <c r="PVW83" s="1784"/>
      <c r="PVX83" s="1788"/>
      <c r="PVY83" s="1788"/>
      <c r="PVZ83" s="1789"/>
      <c r="PWA83" s="1789"/>
      <c r="PWB83" s="1790"/>
      <c r="PWC83" s="1784"/>
      <c r="PWD83" s="1784"/>
      <c r="PWE83" s="1784"/>
      <c r="PWF83" s="1788"/>
      <c r="PWG83" s="1788"/>
      <c r="PWH83" s="1789"/>
      <c r="PWI83" s="1789"/>
      <c r="PWJ83" s="1790"/>
      <c r="PWK83" s="1784"/>
      <c r="PWL83" s="1784"/>
      <c r="PWM83" s="1784"/>
      <c r="PWN83" s="1788"/>
      <c r="PWO83" s="1788"/>
      <c r="PWP83" s="1789"/>
      <c r="PWQ83" s="1789"/>
      <c r="PWR83" s="1790"/>
      <c r="PWS83" s="1784"/>
      <c r="PWT83" s="1784"/>
      <c r="PWU83" s="1784"/>
      <c r="PWV83" s="1788"/>
      <c r="PWW83" s="1788"/>
      <c r="PWX83" s="1789"/>
      <c r="PWY83" s="1789"/>
      <c r="PWZ83" s="1790"/>
      <c r="PXA83" s="1784"/>
      <c r="PXB83" s="1784"/>
      <c r="PXC83" s="1784"/>
      <c r="PXD83" s="1788"/>
      <c r="PXE83" s="1788"/>
      <c r="PXF83" s="1789"/>
      <c r="PXG83" s="1789"/>
      <c r="PXH83" s="1790"/>
      <c r="PXI83" s="1784"/>
      <c r="PXJ83" s="1784"/>
      <c r="PXK83" s="1784"/>
      <c r="PXL83" s="1788"/>
      <c r="PXM83" s="1788"/>
      <c r="PXN83" s="1789"/>
      <c r="PXO83" s="1789"/>
      <c r="PXP83" s="1790"/>
      <c r="PXQ83" s="1784"/>
      <c r="PXR83" s="1784"/>
      <c r="PXS83" s="1784"/>
      <c r="PXT83" s="1788"/>
      <c r="PXU83" s="1788"/>
      <c r="PXV83" s="1789"/>
      <c r="PXW83" s="1789"/>
      <c r="PXX83" s="1790"/>
      <c r="PXY83" s="1784"/>
      <c r="PXZ83" s="1784"/>
      <c r="PYA83" s="1784"/>
      <c r="PYB83" s="1788"/>
      <c r="PYC83" s="1788"/>
      <c r="PYD83" s="1789"/>
      <c r="PYE83" s="1789"/>
      <c r="PYF83" s="1790"/>
      <c r="PYG83" s="1784"/>
      <c r="PYH83" s="1784"/>
      <c r="PYI83" s="1784"/>
      <c r="PYJ83" s="1788"/>
      <c r="PYK83" s="1788"/>
      <c r="PYL83" s="1789"/>
      <c r="PYM83" s="1789"/>
      <c r="PYN83" s="1790"/>
      <c r="PYO83" s="1784"/>
      <c r="PYP83" s="1784"/>
      <c r="PYQ83" s="1784"/>
      <c r="PYR83" s="1788"/>
      <c r="PYS83" s="1788"/>
      <c r="PYT83" s="1789"/>
      <c r="PYU83" s="1789"/>
      <c r="PYV83" s="1790"/>
      <c r="PYW83" s="1784"/>
      <c r="PYX83" s="1784"/>
      <c r="PYY83" s="1784"/>
      <c r="PYZ83" s="1788"/>
      <c r="PZA83" s="1788"/>
      <c r="PZB83" s="1789"/>
      <c r="PZC83" s="1789"/>
      <c r="PZD83" s="1790"/>
      <c r="PZE83" s="1784"/>
      <c r="PZF83" s="1784"/>
      <c r="PZG83" s="1784"/>
      <c r="PZH83" s="1788"/>
      <c r="PZI83" s="1788"/>
      <c r="PZJ83" s="1789"/>
      <c r="PZK83" s="1789"/>
      <c r="PZL83" s="1790"/>
      <c r="PZM83" s="1784"/>
      <c r="PZN83" s="1784"/>
      <c r="PZO83" s="1784"/>
      <c r="PZP83" s="1788"/>
      <c r="PZQ83" s="1788"/>
      <c r="PZR83" s="1789"/>
      <c r="PZS83" s="1789"/>
      <c r="PZT83" s="1790"/>
      <c r="PZU83" s="1784"/>
      <c r="PZV83" s="1784"/>
      <c r="PZW83" s="1784"/>
      <c r="PZX83" s="1788"/>
      <c r="PZY83" s="1788"/>
      <c r="PZZ83" s="1789"/>
      <c r="QAA83" s="1789"/>
      <c r="QAB83" s="1790"/>
      <c r="QAC83" s="1784"/>
      <c r="QAD83" s="1784"/>
      <c r="QAE83" s="1784"/>
      <c r="QAF83" s="1788"/>
      <c r="QAG83" s="1788"/>
      <c r="QAH83" s="1789"/>
      <c r="QAI83" s="1789"/>
      <c r="QAJ83" s="1790"/>
      <c r="QAK83" s="1784"/>
      <c r="QAL83" s="1784"/>
      <c r="QAM83" s="1784"/>
      <c r="QAN83" s="1788"/>
      <c r="QAO83" s="1788"/>
      <c r="QAP83" s="1789"/>
      <c r="QAQ83" s="1789"/>
      <c r="QAR83" s="1790"/>
      <c r="QAS83" s="1784"/>
      <c r="QAT83" s="1784"/>
      <c r="QAU83" s="1784"/>
      <c r="QAV83" s="1788"/>
      <c r="QAW83" s="1788"/>
      <c r="QAX83" s="1789"/>
      <c r="QAY83" s="1789"/>
      <c r="QAZ83" s="1790"/>
      <c r="QBA83" s="1784"/>
      <c r="QBB83" s="1784"/>
      <c r="QBC83" s="1784"/>
      <c r="QBD83" s="1788"/>
      <c r="QBE83" s="1788"/>
      <c r="QBF83" s="1789"/>
      <c r="QBG83" s="1789"/>
      <c r="QBH83" s="1790"/>
      <c r="QBI83" s="1784"/>
      <c r="QBJ83" s="1784"/>
      <c r="QBK83" s="1784"/>
      <c r="QBL83" s="1788"/>
      <c r="QBM83" s="1788"/>
      <c r="QBN83" s="1789"/>
      <c r="QBO83" s="1789"/>
      <c r="QBP83" s="1790"/>
      <c r="QBQ83" s="1784"/>
      <c r="QBR83" s="1784"/>
      <c r="QBS83" s="1784"/>
      <c r="QBT83" s="1788"/>
      <c r="QBU83" s="1788"/>
      <c r="QBV83" s="1789"/>
      <c r="QBW83" s="1789"/>
      <c r="QBX83" s="1790"/>
      <c r="QBY83" s="1784"/>
      <c r="QBZ83" s="1784"/>
      <c r="QCA83" s="1784"/>
      <c r="QCB83" s="1788"/>
      <c r="QCC83" s="1788"/>
      <c r="QCD83" s="1789"/>
      <c r="QCE83" s="1789"/>
      <c r="QCF83" s="1790"/>
      <c r="QCG83" s="1784"/>
      <c r="QCH83" s="1784"/>
      <c r="QCI83" s="1784"/>
      <c r="QCJ83" s="1788"/>
      <c r="QCK83" s="1788"/>
      <c r="QCL83" s="1789"/>
      <c r="QCM83" s="1789"/>
      <c r="QCN83" s="1790"/>
      <c r="QCO83" s="1784"/>
      <c r="QCP83" s="1784"/>
      <c r="QCQ83" s="1784"/>
      <c r="QCR83" s="1788"/>
      <c r="QCS83" s="1788"/>
      <c r="QCT83" s="1789"/>
      <c r="QCU83" s="1789"/>
      <c r="QCV83" s="1790"/>
      <c r="QCW83" s="1784"/>
      <c r="QCX83" s="1784"/>
      <c r="QCY83" s="1784"/>
      <c r="QCZ83" s="1788"/>
      <c r="QDA83" s="1788"/>
      <c r="QDB83" s="1789"/>
      <c r="QDC83" s="1789"/>
      <c r="QDD83" s="1790"/>
      <c r="QDE83" s="1784"/>
      <c r="QDF83" s="1784"/>
      <c r="QDG83" s="1784"/>
      <c r="QDH83" s="1788"/>
      <c r="QDI83" s="1788"/>
      <c r="QDJ83" s="1789"/>
      <c r="QDK83" s="1789"/>
      <c r="QDL83" s="1790"/>
      <c r="QDM83" s="1784"/>
      <c r="QDN83" s="1784"/>
      <c r="QDO83" s="1784"/>
      <c r="QDP83" s="1788"/>
      <c r="QDQ83" s="1788"/>
      <c r="QDR83" s="1789"/>
      <c r="QDS83" s="1789"/>
      <c r="QDT83" s="1790"/>
      <c r="QDU83" s="1784"/>
      <c r="QDV83" s="1784"/>
      <c r="QDW83" s="1784"/>
      <c r="QDX83" s="1788"/>
      <c r="QDY83" s="1788"/>
      <c r="QDZ83" s="1789"/>
      <c r="QEA83" s="1789"/>
      <c r="QEB83" s="1790"/>
      <c r="QEC83" s="1784"/>
      <c r="QED83" s="1784"/>
      <c r="QEE83" s="1784"/>
      <c r="QEF83" s="1788"/>
      <c r="QEG83" s="1788"/>
      <c r="QEH83" s="1789"/>
      <c r="QEI83" s="1789"/>
      <c r="QEJ83" s="1790"/>
      <c r="QEK83" s="1784"/>
      <c r="QEL83" s="1784"/>
      <c r="QEM83" s="1784"/>
      <c r="QEN83" s="1788"/>
      <c r="QEO83" s="1788"/>
      <c r="QEP83" s="1789"/>
      <c r="QEQ83" s="1789"/>
      <c r="QER83" s="1790"/>
      <c r="QES83" s="1784"/>
      <c r="QET83" s="1784"/>
      <c r="QEU83" s="1784"/>
      <c r="QEV83" s="1788"/>
      <c r="QEW83" s="1788"/>
      <c r="QEX83" s="1789"/>
      <c r="QEY83" s="1789"/>
      <c r="QEZ83" s="1790"/>
      <c r="QFA83" s="1784"/>
      <c r="QFB83" s="1784"/>
      <c r="QFC83" s="1784"/>
      <c r="QFD83" s="1788"/>
      <c r="QFE83" s="1788"/>
      <c r="QFF83" s="1789"/>
      <c r="QFG83" s="1789"/>
      <c r="QFH83" s="1790"/>
      <c r="QFI83" s="1784"/>
      <c r="QFJ83" s="1784"/>
      <c r="QFK83" s="1784"/>
      <c r="QFL83" s="1788"/>
      <c r="QFM83" s="1788"/>
      <c r="QFN83" s="1789"/>
      <c r="QFO83" s="1789"/>
      <c r="QFP83" s="1790"/>
      <c r="QFQ83" s="1784"/>
      <c r="QFR83" s="1784"/>
      <c r="QFS83" s="1784"/>
      <c r="QFT83" s="1788"/>
      <c r="QFU83" s="1788"/>
      <c r="QFV83" s="1789"/>
      <c r="QFW83" s="1789"/>
      <c r="QFX83" s="1790"/>
      <c r="QFY83" s="1784"/>
      <c r="QFZ83" s="1784"/>
      <c r="QGA83" s="1784"/>
      <c r="QGB83" s="1788"/>
      <c r="QGC83" s="1788"/>
      <c r="QGD83" s="1789"/>
      <c r="QGE83" s="1789"/>
      <c r="QGF83" s="1790"/>
      <c r="QGG83" s="1784"/>
      <c r="QGH83" s="1784"/>
      <c r="QGI83" s="1784"/>
      <c r="QGJ83" s="1788"/>
      <c r="QGK83" s="1788"/>
      <c r="QGL83" s="1789"/>
      <c r="QGM83" s="1789"/>
      <c r="QGN83" s="1790"/>
      <c r="QGO83" s="1784"/>
      <c r="QGP83" s="1784"/>
      <c r="QGQ83" s="1784"/>
      <c r="QGR83" s="1788"/>
      <c r="QGS83" s="1788"/>
      <c r="QGT83" s="1789"/>
      <c r="QGU83" s="1789"/>
      <c r="QGV83" s="1790"/>
      <c r="QGW83" s="1784"/>
      <c r="QGX83" s="1784"/>
      <c r="QGY83" s="1784"/>
      <c r="QGZ83" s="1788"/>
      <c r="QHA83" s="1788"/>
      <c r="QHB83" s="1789"/>
      <c r="QHC83" s="1789"/>
      <c r="QHD83" s="1790"/>
      <c r="QHE83" s="1784"/>
      <c r="QHF83" s="1784"/>
      <c r="QHG83" s="1784"/>
      <c r="QHH83" s="1788"/>
      <c r="QHI83" s="1788"/>
      <c r="QHJ83" s="1789"/>
      <c r="QHK83" s="1789"/>
      <c r="QHL83" s="1790"/>
      <c r="QHM83" s="1784"/>
      <c r="QHN83" s="1784"/>
      <c r="QHO83" s="1784"/>
      <c r="QHP83" s="1788"/>
      <c r="QHQ83" s="1788"/>
      <c r="QHR83" s="1789"/>
      <c r="QHS83" s="1789"/>
      <c r="QHT83" s="1790"/>
      <c r="QHU83" s="1784"/>
      <c r="QHV83" s="1784"/>
      <c r="QHW83" s="1784"/>
      <c r="QHX83" s="1788"/>
      <c r="QHY83" s="1788"/>
      <c r="QHZ83" s="1789"/>
      <c r="QIA83" s="1789"/>
      <c r="QIB83" s="1790"/>
      <c r="QIC83" s="1784"/>
      <c r="QID83" s="1784"/>
      <c r="QIE83" s="1784"/>
      <c r="QIF83" s="1788"/>
      <c r="QIG83" s="1788"/>
      <c r="QIH83" s="1789"/>
      <c r="QII83" s="1789"/>
      <c r="QIJ83" s="1790"/>
      <c r="QIK83" s="1784"/>
      <c r="QIL83" s="1784"/>
      <c r="QIM83" s="1784"/>
      <c r="QIN83" s="1788"/>
      <c r="QIO83" s="1788"/>
      <c r="QIP83" s="1789"/>
      <c r="QIQ83" s="1789"/>
      <c r="QIR83" s="1790"/>
      <c r="QIS83" s="1784"/>
      <c r="QIT83" s="1784"/>
      <c r="QIU83" s="1784"/>
      <c r="QIV83" s="1788"/>
      <c r="QIW83" s="1788"/>
      <c r="QIX83" s="1789"/>
      <c r="QIY83" s="1789"/>
      <c r="QIZ83" s="1790"/>
      <c r="QJA83" s="1784"/>
      <c r="QJB83" s="1784"/>
      <c r="QJC83" s="1784"/>
      <c r="QJD83" s="1788"/>
      <c r="QJE83" s="1788"/>
      <c r="QJF83" s="1789"/>
      <c r="QJG83" s="1789"/>
      <c r="QJH83" s="1790"/>
      <c r="QJI83" s="1784"/>
      <c r="QJJ83" s="1784"/>
      <c r="QJK83" s="1784"/>
      <c r="QJL83" s="1788"/>
      <c r="QJM83" s="1788"/>
      <c r="QJN83" s="1789"/>
      <c r="QJO83" s="1789"/>
      <c r="QJP83" s="1790"/>
      <c r="QJQ83" s="1784"/>
      <c r="QJR83" s="1784"/>
      <c r="QJS83" s="1784"/>
      <c r="QJT83" s="1788"/>
      <c r="QJU83" s="1788"/>
      <c r="QJV83" s="1789"/>
      <c r="QJW83" s="1789"/>
      <c r="QJX83" s="1790"/>
      <c r="QJY83" s="1784"/>
      <c r="QJZ83" s="1784"/>
      <c r="QKA83" s="1784"/>
      <c r="QKB83" s="1788"/>
      <c r="QKC83" s="1788"/>
      <c r="QKD83" s="1789"/>
      <c r="QKE83" s="1789"/>
      <c r="QKF83" s="1790"/>
      <c r="QKG83" s="1784"/>
      <c r="QKH83" s="1784"/>
      <c r="QKI83" s="1784"/>
      <c r="QKJ83" s="1788"/>
      <c r="QKK83" s="1788"/>
      <c r="QKL83" s="1789"/>
      <c r="QKM83" s="1789"/>
      <c r="QKN83" s="1790"/>
      <c r="QKO83" s="1784"/>
      <c r="QKP83" s="1784"/>
      <c r="QKQ83" s="1784"/>
      <c r="QKR83" s="1788"/>
      <c r="QKS83" s="1788"/>
      <c r="QKT83" s="1789"/>
      <c r="QKU83" s="1789"/>
      <c r="QKV83" s="1790"/>
      <c r="QKW83" s="1784"/>
      <c r="QKX83" s="1784"/>
      <c r="QKY83" s="1784"/>
      <c r="QKZ83" s="1788"/>
      <c r="QLA83" s="1788"/>
      <c r="QLB83" s="1789"/>
      <c r="QLC83" s="1789"/>
      <c r="QLD83" s="1790"/>
      <c r="QLE83" s="1784"/>
      <c r="QLF83" s="1784"/>
      <c r="QLG83" s="1784"/>
      <c r="QLH83" s="1788"/>
      <c r="QLI83" s="1788"/>
      <c r="QLJ83" s="1789"/>
      <c r="QLK83" s="1789"/>
      <c r="QLL83" s="1790"/>
      <c r="QLM83" s="1784"/>
      <c r="QLN83" s="1784"/>
      <c r="QLO83" s="1784"/>
      <c r="QLP83" s="1788"/>
      <c r="QLQ83" s="1788"/>
      <c r="QLR83" s="1789"/>
      <c r="QLS83" s="1789"/>
      <c r="QLT83" s="1790"/>
      <c r="QLU83" s="1784"/>
      <c r="QLV83" s="1784"/>
      <c r="QLW83" s="1784"/>
      <c r="QLX83" s="1788"/>
      <c r="QLY83" s="1788"/>
      <c r="QLZ83" s="1789"/>
      <c r="QMA83" s="1789"/>
      <c r="QMB83" s="1790"/>
      <c r="QMC83" s="1784"/>
      <c r="QMD83" s="1784"/>
      <c r="QME83" s="1784"/>
      <c r="QMF83" s="1788"/>
      <c r="QMG83" s="1788"/>
      <c r="QMH83" s="1789"/>
      <c r="QMI83" s="1789"/>
      <c r="QMJ83" s="1790"/>
      <c r="QMK83" s="1784"/>
      <c r="QML83" s="1784"/>
      <c r="QMM83" s="1784"/>
      <c r="QMN83" s="1788"/>
      <c r="QMO83" s="1788"/>
      <c r="QMP83" s="1789"/>
      <c r="QMQ83" s="1789"/>
      <c r="QMR83" s="1790"/>
      <c r="QMS83" s="1784"/>
      <c r="QMT83" s="1784"/>
      <c r="QMU83" s="1784"/>
      <c r="QMV83" s="1788"/>
      <c r="QMW83" s="1788"/>
      <c r="QMX83" s="1789"/>
      <c r="QMY83" s="1789"/>
      <c r="QMZ83" s="1790"/>
      <c r="QNA83" s="1784"/>
      <c r="QNB83" s="1784"/>
      <c r="QNC83" s="1784"/>
      <c r="QND83" s="1788"/>
      <c r="QNE83" s="1788"/>
      <c r="QNF83" s="1789"/>
      <c r="QNG83" s="1789"/>
      <c r="QNH83" s="1790"/>
      <c r="QNI83" s="1784"/>
      <c r="QNJ83" s="1784"/>
      <c r="QNK83" s="1784"/>
      <c r="QNL83" s="1788"/>
      <c r="QNM83" s="1788"/>
      <c r="QNN83" s="1789"/>
      <c r="QNO83" s="1789"/>
      <c r="QNP83" s="1790"/>
      <c r="QNQ83" s="1784"/>
      <c r="QNR83" s="1784"/>
      <c r="QNS83" s="1784"/>
      <c r="QNT83" s="1788"/>
      <c r="QNU83" s="1788"/>
      <c r="QNV83" s="1789"/>
      <c r="QNW83" s="1789"/>
      <c r="QNX83" s="1790"/>
      <c r="QNY83" s="1784"/>
      <c r="QNZ83" s="1784"/>
      <c r="QOA83" s="1784"/>
      <c r="QOB83" s="1788"/>
      <c r="QOC83" s="1788"/>
      <c r="QOD83" s="1789"/>
      <c r="QOE83" s="1789"/>
      <c r="QOF83" s="1790"/>
      <c r="QOG83" s="1784"/>
      <c r="QOH83" s="1784"/>
      <c r="QOI83" s="1784"/>
      <c r="QOJ83" s="1788"/>
      <c r="QOK83" s="1788"/>
      <c r="QOL83" s="1789"/>
      <c r="QOM83" s="1789"/>
      <c r="QON83" s="1790"/>
      <c r="QOO83" s="1784"/>
      <c r="QOP83" s="1784"/>
      <c r="QOQ83" s="1784"/>
      <c r="QOR83" s="1788"/>
      <c r="QOS83" s="1788"/>
      <c r="QOT83" s="1789"/>
      <c r="QOU83" s="1789"/>
      <c r="QOV83" s="1790"/>
      <c r="QOW83" s="1784"/>
      <c r="QOX83" s="1784"/>
      <c r="QOY83" s="1784"/>
      <c r="QOZ83" s="1788"/>
      <c r="QPA83" s="1788"/>
      <c r="QPB83" s="1789"/>
      <c r="QPC83" s="1789"/>
      <c r="QPD83" s="1790"/>
      <c r="QPE83" s="1784"/>
      <c r="QPF83" s="1784"/>
      <c r="QPG83" s="1784"/>
      <c r="QPH83" s="1788"/>
      <c r="QPI83" s="1788"/>
      <c r="QPJ83" s="1789"/>
      <c r="QPK83" s="1789"/>
      <c r="QPL83" s="1790"/>
      <c r="QPM83" s="1784"/>
      <c r="QPN83" s="1784"/>
      <c r="QPO83" s="1784"/>
      <c r="QPP83" s="1788"/>
      <c r="QPQ83" s="1788"/>
      <c r="QPR83" s="1789"/>
      <c r="QPS83" s="1789"/>
      <c r="QPT83" s="1790"/>
      <c r="QPU83" s="1784"/>
      <c r="QPV83" s="1784"/>
      <c r="QPW83" s="1784"/>
      <c r="QPX83" s="1788"/>
      <c r="QPY83" s="1788"/>
      <c r="QPZ83" s="1789"/>
      <c r="QQA83" s="1789"/>
      <c r="QQB83" s="1790"/>
      <c r="QQC83" s="1784"/>
      <c r="QQD83" s="1784"/>
      <c r="QQE83" s="1784"/>
      <c r="QQF83" s="1788"/>
      <c r="QQG83" s="1788"/>
      <c r="QQH83" s="1789"/>
      <c r="QQI83" s="1789"/>
      <c r="QQJ83" s="1790"/>
      <c r="QQK83" s="1784"/>
      <c r="QQL83" s="1784"/>
      <c r="QQM83" s="1784"/>
      <c r="QQN83" s="1788"/>
      <c r="QQO83" s="1788"/>
      <c r="QQP83" s="1789"/>
      <c r="QQQ83" s="1789"/>
      <c r="QQR83" s="1790"/>
      <c r="QQS83" s="1784"/>
      <c r="QQT83" s="1784"/>
      <c r="QQU83" s="1784"/>
      <c r="QQV83" s="1788"/>
      <c r="QQW83" s="1788"/>
      <c r="QQX83" s="1789"/>
      <c r="QQY83" s="1789"/>
      <c r="QQZ83" s="1790"/>
      <c r="QRA83" s="1784"/>
      <c r="QRB83" s="1784"/>
      <c r="QRC83" s="1784"/>
      <c r="QRD83" s="1788"/>
      <c r="QRE83" s="1788"/>
      <c r="QRF83" s="1789"/>
      <c r="QRG83" s="1789"/>
      <c r="QRH83" s="1790"/>
      <c r="QRI83" s="1784"/>
      <c r="QRJ83" s="1784"/>
      <c r="QRK83" s="1784"/>
      <c r="QRL83" s="1788"/>
      <c r="QRM83" s="1788"/>
      <c r="QRN83" s="1789"/>
      <c r="QRO83" s="1789"/>
      <c r="QRP83" s="1790"/>
      <c r="QRQ83" s="1784"/>
      <c r="QRR83" s="1784"/>
      <c r="QRS83" s="1784"/>
      <c r="QRT83" s="1788"/>
      <c r="QRU83" s="1788"/>
      <c r="QRV83" s="1789"/>
      <c r="QRW83" s="1789"/>
      <c r="QRX83" s="1790"/>
      <c r="QRY83" s="1784"/>
      <c r="QRZ83" s="1784"/>
      <c r="QSA83" s="1784"/>
      <c r="QSB83" s="1788"/>
      <c r="QSC83" s="1788"/>
      <c r="QSD83" s="1789"/>
      <c r="QSE83" s="1789"/>
      <c r="QSF83" s="1790"/>
      <c r="QSG83" s="1784"/>
      <c r="QSH83" s="1784"/>
      <c r="QSI83" s="1784"/>
      <c r="QSJ83" s="1788"/>
      <c r="QSK83" s="1788"/>
      <c r="QSL83" s="1789"/>
      <c r="QSM83" s="1789"/>
      <c r="QSN83" s="1790"/>
      <c r="QSO83" s="1784"/>
      <c r="QSP83" s="1784"/>
      <c r="QSQ83" s="1784"/>
      <c r="QSR83" s="1788"/>
      <c r="QSS83" s="1788"/>
      <c r="QST83" s="1789"/>
      <c r="QSU83" s="1789"/>
      <c r="QSV83" s="1790"/>
      <c r="QSW83" s="1784"/>
      <c r="QSX83" s="1784"/>
      <c r="QSY83" s="1784"/>
      <c r="QSZ83" s="1788"/>
      <c r="QTA83" s="1788"/>
      <c r="QTB83" s="1789"/>
      <c r="QTC83" s="1789"/>
      <c r="QTD83" s="1790"/>
      <c r="QTE83" s="1784"/>
      <c r="QTF83" s="1784"/>
      <c r="QTG83" s="1784"/>
      <c r="QTH83" s="1788"/>
      <c r="QTI83" s="1788"/>
      <c r="QTJ83" s="1789"/>
      <c r="QTK83" s="1789"/>
      <c r="QTL83" s="1790"/>
      <c r="QTM83" s="1784"/>
      <c r="QTN83" s="1784"/>
      <c r="QTO83" s="1784"/>
      <c r="QTP83" s="1788"/>
      <c r="QTQ83" s="1788"/>
      <c r="QTR83" s="1789"/>
      <c r="QTS83" s="1789"/>
      <c r="QTT83" s="1790"/>
      <c r="QTU83" s="1784"/>
      <c r="QTV83" s="1784"/>
      <c r="QTW83" s="1784"/>
      <c r="QTX83" s="1788"/>
      <c r="QTY83" s="1788"/>
      <c r="QTZ83" s="1789"/>
      <c r="QUA83" s="1789"/>
      <c r="QUB83" s="1790"/>
      <c r="QUC83" s="1784"/>
      <c r="QUD83" s="1784"/>
      <c r="QUE83" s="1784"/>
      <c r="QUF83" s="1788"/>
      <c r="QUG83" s="1788"/>
      <c r="QUH83" s="1789"/>
      <c r="QUI83" s="1789"/>
      <c r="QUJ83" s="1790"/>
      <c r="QUK83" s="1784"/>
      <c r="QUL83" s="1784"/>
      <c r="QUM83" s="1784"/>
      <c r="QUN83" s="1788"/>
      <c r="QUO83" s="1788"/>
      <c r="QUP83" s="1789"/>
      <c r="QUQ83" s="1789"/>
      <c r="QUR83" s="1790"/>
      <c r="QUS83" s="1784"/>
      <c r="QUT83" s="1784"/>
      <c r="QUU83" s="1784"/>
      <c r="QUV83" s="1788"/>
      <c r="QUW83" s="1788"/>
      <c r="QUX83" s="1789"/>
      <c r="QUY83" s="1789"/>
      <c r="QUZ83" s="1790"/>
      <c r="QVA83" s="1784"/>
      <c r="QVB83" s="1784"/>
      <c r="QVC83" s="1784"/>
      <c r="QVD83" s="1788"/>
      <c r="QVE83" s="1788"/>
      <c r="QVF83" s="1789"/>
      <c r="QVG83" s="1789"/>
      <c r="QVH83" s="1790"/>
      <c r="QVI83" s="1784"/>
      <c r="QVJ83" s="1784"/>
      <c r="QVK83" s="1784"/>
      <c r="QVL83" s="1788"/>
      <c r="QVM83" s="1788"/>
      <c r="QVN83" s="1789"/>
      <c r="QVO83" s="1789"/>
      <c r="QVP83" s="1790"/>
      <c r="QVQ83" s="1784"/>
      <c r="QVR83" s="1784"/>
      <c r="QVS83" s="1784"/>
      <c r="QVT83" s="1788"/>
      <c r="QVU83" s="1788"/>
      <c r="QVV83" s="1789"/>
      <c r="QVW83" s="1789"/>
      <c r="QVX83" s="1790"/>
      <c r="QVY83" s="1784"/>
      <c r="QVZ83" s="1784"/>
      <c r="QWA83" s="1784"/>
      <c r="QWB83" s="1788"/>
      <c r="QWC83" s="1788"/>
      <c r="QWD83" s="1789"/>
      <c r="QWE83" s="1789"/>
      <c r="QWF83" s="1790"/>
      <c r="QWG83" s="1784"/>
      <c r="QWH83" s="1784"/>
      <c r="QWI83" s="1784"/>
      <c r="QWJ83" s="1788"/>
      <c r="QWK83" s="1788"/>
      <c r="QWL83" s="1789"/>
      <c r="QWM83" s="1789"/>
      <c r="QWN83" s="1790"/>
      <c r="QWO83" s="1784"/>
      <c r="QWP83" s="1784"/>
      <c r="QWQ83" s="1784"/>
      <c r="QWR83" s="1788"/>
      <c r="QWS83" s="1788"/>
      <c r="QWT83" s="1789"/>
      <c r="QWU83" s="1789"/>
      <c r="QWV83" s="1790"/>
      <c r="QWW83" s="1784"/>
      <c r="QWX83" s="1784"/>
      <c r="QWY83" s="1784"/>
      <c r="QWZ83" s="1788"/>
      <c r="QXA83" s="1788"/>
      <c r="QXB83" s="1789"/>
      <c r="QXC83" s="1789"/>
      <c r="QXD83" s="1790"/>
      <c r="QXE83" s="1784"/>
      <c r="QXF83" s="1784"/>
      <c r="QXG83" s="1784"/>
      <c r="QXH83" s="1788"/>
      <c r="QXI83" s="1788"/>
      <c r="QXJ83" s="1789"/>
      <c r="QXK83" s="1789"/>
      <c r="QXL83" s="1790"/>
      <c r="QXM83" s="1784"/>
      <c r="QXN83" s="1784"/>
      <c r="QXO83" s="1784"/>
      <c r="QXP83" s="1788"/>
      <c r="QXQ83" s="1788"/>
      <c r="QXR83" s="1789"/>
      <c r="QXS83" s="1789"/>
      <c r="QXT83" s="1790"/>
      <c r="QXU83" s="1784"/>
      <c r="QXV83" s="1784"/>
      <c r="QXW83" s="1784"/>
      <c r="QXX83" s="1788"/>
      <c r="QXY83" s="1788"/>
      <c r="QXZ83" s="1789"/>
      <c r="QYA83" s="1789"/>
      <c r="QYB83" s="1790"/>
      <c r="QYC83" s="1784"/>
      <c r="QYD83" s="1784"/>
      <c r="QYE83" s="1784"/>
      <c r="QYF83" s="1788"/>
      <c r="QYG83" s="1788"/>
      <c r="QYH83" s="1789"/>
      <c r="QYI83" s="1789"/>
      <c r="QYJ83" s="1790"/>
      <c r="QYK83" s="1784"/>
      <c r="QYL83" s="1784"/>
      <c r="QYM83" s="1784"/>
      <c r="QYN83" s="1788"/>
      <c r="QYO83" s="1788"/>
      <c r="QYP83" s="1789"/>
      <c r="QYQ83" s="1789"/>
      <c r="QYR83" s="1790"/>
      <c r="QYS83" s="1784"/>
      <c r="QYT83" s="1784"/>
      <c r="QYU83" s="1784"/>
      <c r="QYV83" s="1788"/>
      <c r="QYW83" s="1788"/>
      <c r="QYX83" s="1789"/>
      <c r="QYY83" s="1789"/>
      <c r="QYZ83" s="1790"/>
      <c r="QZA83" s="1784"/>
      <c r="QZB83" s="1784"/>
      <c r="QZC83" s="1784"/>
      <c r="QZD83" s="1788"/>
      <c r="QZE83" s="1788"/>
      <c r="QZF83" s="1789"/>
      <c r="QZG83" s="1789"/>
      <c r="QZH83" s="1790"/>
      <c r="QZI83" s="1784"/>
      <c r="QZJ83" s="1784"/>
      <c r="QZK83" s="1784"/>
      <c r="QZL83" s="1788"/>
      <c r="QZM83" s="1788"/>
      <c r="QZN83" s="1789"/>
      <c r="QZO83" s="1789"/>
      <c r="QZP83" s="1790"/>
      <c r="QZQ83" s="1784"/>
      <c r="QZR83" s="1784"/>
      <c r="QZS83" s="1784"/>
      <c r="QZT83" s="1788"/>
      <c r="QZU83" s="1788"/>
      <c r="QZV83" s="1789"/>
      <c r="QZW83" s="1789"/>
      <c r="QZX83" s="1790"/>
      <c r="QZY83" s="1784"/>
      <c r="QZZ83" s="1784"/>
      <c r="RAA83" s="1784"/>
      <c r="RAB83" s="1788"/>
      <c r="RAC83" s="1788"/>
      <c r="RAD83" s="1789"/>
      <c r="RAE83" s="1789"/>
      <c r="RAF83" s="1790"/>
      <c r="RAG83" s="1784"/>
      <c r="RAH83" s="1784"/>
      <c r="RAI83" s="1784"/>
      <c r="RAJ83" s="1788"/>
      <c r="RAK83" s="1788"/>
      <c r="RAL83" s="1789"/>
      <c r="RAM83" s="1789"/>
      <c r="RAN83" s="1790"/>
      <c r="RAO83" s="1784"/>
      <c r="RAP83" s="1784"/>
      <c r="RAQ83" s="1784"/>
      <c r="RAR83" s="1788"/>
      <c r="RAS83" s="1788"/>
      <c r="RAT83" s="1789"/>
      <c r="RAU83" s="1789"/>
      <c r="RAV83" s="1790"/>
      <c r="RAW83" s="1784"/>
      <c r="RAX83" s="1784"/>
      <c r="RAY83" s="1784"/>
      <c r="RAZ83" s="1788"/>
      <c r="RBA83" s="1788"/>
      <c r="RBB83" s="1789"/>
      <c r="RBC83" s="1789"/>
      <c r="RBD83" s="1790"/>
      <c r="RBE83" s="1784"/>
      <c r="RBF83" s="1784"/>
      <c r="RBG83" s="1784"/>
      <c r="RBH83" s="1788"/>
      <c r="RBI83" s="1788"/>
      <c r="RBJ83" s="1789"/>
      <c r="RBK83" s="1789"/>
      <c r="RBL83" s="1790"/>
      <c r="RBM83" s="1784"/>
      <c r="RBN83" s="1784"/>
      <c r="RBO83" s="1784"/>
      <c r="RBP83" s="1788"/>
      <c r="RBQ83" s="1788"/>
      <c r="RBR83" s="1789"/>
      <c r="RBS83" s="1789"/>
      <c r="RBT83" s="1790"/>
      <c r="RBU83" s="1784"/>
      <c r="RBV83" s="1784"/>
      <c r="RBW83" s="1784"/>
      <c r="RBX83" s="1788"/>
      <c r="RBY83" s="1788"/>
      <c r="RBZ83" s="1789"/>
      <c r="RCA83" s="1789"/>
      <c r="RCB83" s="1790"/>
      <c r="RCC83" s="1784"/>
      <c r="RCD83" s="1784"/>
      <c r="RCE83" s="1784"/>
      <c r="RCF83" s="1788"/>
      <c r="RCG83" s="1788"/>
      <c r="RCH83" s="1789"/>
      <c r="RCI83" s="1789"/>
      <c r="RCJ83" s="1790"/>
      <c r="RCK83" s="1784"/>
      <c r="RCL83" s="1784"/>
      <c r="RCM83" s="1784"/>
      <c r="RCN83" s="1788"/>
      <c r="RCO83" s="1788"/>
      <c r="RCP83" s="1789"/>
      <c r="RCQ83" s="1789"/>
      <c r="RCR83" s="1790"/>
      <c r="RCS83" s="1784"/>
      <c r="RCT83" s="1784"/>
      <c r="RCU83" s="1784"/>
      <c r="RCV83" s="1788"/>
      <c r="RCW83" s="1788"/>
      <c r="RCX83" s="1789"/>
      <c r="RCY83" s="1789"/>
      <c r="RCZ83" s="1790"/>
      <c r="RDA83" s="1784"/>
      <c r="RDB83" s="1784"/>
      <c r="RDC83" s="1784"/>
      <c r="RDD83" s="1788"/>
      <c r="RDE83" s="1788"/>
      <c r="RDF83" s="1789"/>
      <c r="RDG83" s="1789"/>
      <c r="RDH83" s="1790"/>
      <c r="RDI83" s="1784"/>
      <c r="RDJ83" s="1784"/>
      <c r="RDK83" s="1784"/>
      <c r="RDL83" s="1788"/>
      <c r="RDM83" s="1788"/>
      <c r="RDN83" s="1789"/>
      <c r="RDO83" s="1789"/>
      <c r="RDP83" s="1790"/>
      <c r="RDQ83" s="1784"/>
      <c r="RDR83" s="1784"/>
      <c r="RDS83" s="1784"/>
      <c r="RDT83" s="1788"/>
      <c r="RDU83" s="1788"/>
      <c r="RDV83" s="1789"/>
      <c r="RDW83" s="1789"/>
      <c r="RDX83" s="1790"/>
      <c r="RDY83" s="1784"/>
      <c r="RDZ83" s="1784"/>
      <c r="REA83" s="1784"/>
      <c r="REB83" s="1788"/>
      <c r="REC83" s="1788"/>
      <c r="RED83" s="1789"/>
      <c r="REE83" s="1789"/>
      <c r="REF83" s="1790"/>
      <c r="REG83" s="1784"/>
      <c r="REH83" s="1784"/>
      <c r="REI83" s="1784"/>
      <c r="REJ83" s="1788"/>
      <c r="REK83" s="1788"/>
      <c r="REL83" s="1789"/>
      <c r="REM83" s="1789"/>
      <c r="REN83" s="1790"/>
      <c r="REO83" s="1784"/>
      <c r="REP83" s="1784"/>
      <c r="REQ83" s="1784"/>
      <c r="RER83" s="1788"/>
      <c r="RES83" s="1788"/>
      <c r="RET83" s="1789"/>
      <c r="REU83" s="1789"/>
      <c r="REV83" s="1790"/>
      <c r="REW83" s="1784"/>
      <c r="REX83" s="1784"/>
      <c r="REY83" s="1784"/>
      <c r="REZ83" s="1788"/>
      <c r="RFA83" s="1788"/>
      <c r="RFB83" s="1789"/>
      <c r="RFC83" s="1789"/>
      <c r="RFD83" s="1790"/>
      <c r="RFE83" s="1784"/>
      <c r="RFF83" s="1784"/>
      <c r="RFG83" s="1784"/>
      <c r="RFH83" s="1788"/>
      <c r="RFI83" s="1788"/>
      <c r="RFJ83" s="1789"/>
      <c r="RFK83" s="1789"/>
      <c r="RFL83" s="1790"/>
      <c r="RFM83" s="1784"/>
      <c r="RFN83" s="1784"/>
      <c r="RFO83" s="1784"/>
      <c r="RFP83" s="1788"/>
      <c r="RFQ83" s="1788"/>
      <c r="RFR83" s="1789"/>
      <c r="RFS83" s="1789"/>
      <c r="RFT83" s="1790"/>
      <c r="RFU83" s="1784"/>
      <c r="RFV83" s="1784"/>
      <c r="RFW83" s="1784"/>
      <c r="RFX83" s="1788"/>
      <c r="RFY83" s="1788"/>
      <c r="RFZ83" s="1789"/>
      <c r="RGA83" s="1789"/>
      <c r="RGB83" s="1790"/>
      <c r="RGC83" s="1784"/>
      <c r="RGD83" s="1784"/>
      <c r="RGE83" s="1784"/>
      <c r="RGF83" s="1788"/>
      <c r="RGG83" s="1788"/>
      <c r="RGH83" s="1789"/>
      <c r="RGI83" s="1789"/>
      <c r="RGJ83" s="1790"/>
      <c r="RGK83" s="1784"/>
      <c r="RGL83" s="1784"/>
      <c r="RGM83" s="1784"/>
      <c r="RGN83" s="1788"/>
      <c r="RGO83" s="1788"/>
      <c r="RGP83" s="1789"/>
      <c r="RGQ83" s="1789"/>
      <c r="RGR83" s="1790"/>
      <c r="RGS83" s="1784"/>
      <c r="RGT83" s="1784"/>
      <c r="RGU83" s="1784"/>
      <c r="RGV83" s="1788"/>
      <c r="RGW83" s="1788"/>
      <c r="RGX83" s="1789"/>
      <c r="RGY83" s="1789"/>
      <c r="RGZ83" s="1790"/>
      <c r="RHA83" s="1784"/>
      <c r="RHB83" s="1784"/>
      <c r="RHC83" s="1784"/>
      <c r="RHD83" s="1788"/>
      <c r="RHE83" s="1788"/>
      <c r="RHF83" s="1789"/>
      <c r="RHG83" s="1789"/>
      <c r="RHH83" s="1790"/>
      <c r="RHI83" s="1784"/>
      <c r="RHJ83" s="1784"/>
      <c r="RHK83" s="1784"/>
      <c r="RHL83" s="1788"/>
      <c r="RHM83" s="1788"/>
      <c r="RHN83" s="1789"/>
      <c r="RHO83" s="1789"/>
      <c r="RHP83" s="1790"/>
      <c r="RHQ83" s="1784"/>
      <c r="RHR83" s="1784"/>
      <c r="RHS83" s="1784"/>
      <c r="RHT83" s="1788"/>
      <c r="RHU83" s="1788"/>
      <c r="RHV83" s="1789"/>
      <c r="RHW83" s="1789"/>
      <c r="RHX83" s="1790"/>
      <c r="RHY83" s="1784"/>
      <c r="RHZ83" s="1784"/>
      <c r="RIA83" s="1784"/>
      <c r="RIB83" s="1788"/>
      <c r="RIC83" s="1788"/>
      <c r="RID83" s="1789"/>
      <c r="RIE83" s="1789"/>
      <c r="RIF83" s="1790"/>
      <c r="RIG83" s="1784"/>
      <c r="RIH83" s="1784"/>
      <c r="RII83" s="1784"/>
      <c r="RIJ83" s="1788"/>
      <c r="RIK83" s="1788"/>
      <c r="RIL83" s="1789"/>
      <c r="RIM83" s="1789"/>
      <c r="RIN83" s="1790"/>
      <c r="RIO83" s="1784"/>
      <c r="RIP83" s="1784"/>
      <c r="RIQ83" s="1784"/>
      <c r="RIR83" s="1788"/>
      <c r="RIS83" s="1788"/>
      <c r="RIT83" s="1789"/>
      <c r="RIU83" s="1789"/>
      <c r="RIV83" s="1790"/>
      <c r="RIW83" s="1784"/>
      <c r="RIX83" s="1784"/>
      <c r="RIY83" s="1784"/>
      <c r="RIZ83" s="1788"/>
      <c r="RJA83" s="1788"/>
      <c r="RJB83" s="1789"/>
      <c r="RJC83" s="1789"/>
      <c r="RJD83" s="1790"/>
      <c r="RJE83" s="1784"/>
      <c r="RJF83" s="1784"/>
      <c r="RJG83" s="1784"/>
      <c r="RJH83" s="1788"/>
      <c r="RJI83" s="1788"/>
      <c r="RJJ83" s="1789"/>
      <c r="RJK83" s="1789"/>
      <c r="RJL83" s="1790"/>
      <c r="RJM83" s="1784"/>
      <c r="RJN83" s="1784"/>
      <c r="RJO83" s="1784"/>
      <c r="RJP83" s="1788"/>
      <c r="RJQ83" s="1788"/>
      <c r="RJR83" s="1789"/>
      <c r="RJS83" s="1789"/>
      <c r="RJT83" s="1790"/>
      <c r="RJU83" s="1784"/>
      <c r="RJV83" s="1784"/>
      <c r="RJW83" s="1784"/>
      <c r="RJX83" s="1788"/>
      <c r="RJY83" s="1788"/>
      <c r="RJZ83" s="1789"/>
      <c r="RKA83" s="1789"/>
      <c r="RKB83" s="1790"/>
      <c r="RKC83" s="1784"/>
      <c r="RKD83" s="1784"/>
      <c r="RKE83" s="1784"/>
      <c r="RKF83" s="1788"/>
      <c r="RKG83" s="1788"/>
      <c r="RKH83" s="1789"/>
      <c r="RKI83" s="1789"/>
      <c r="RKJ83" s="1790"/>
      <c r="RKK83" s="1784"/>
      <c r="RKL83" s="1784"/>
      <c r="RKM83" s="1784"/>
      <c r="RKN83" s="1788"/>
      <c r="RKO83" s="1788"/>
      <c r="RKP83" s="1789"/>
      <c r="RKQ83" s="1789"/>
      <c r="RKR83" s="1790"/>
      <c r="RKS83" s="1784"/>
      <c r="RKT83" s="1784"/>
      <c r="RKU83" s="1784"/>
      <c r="RKV83" s="1788"/>
      <c r="RKW83" s="1788"/>
      <c r="RKX83" s="1789"/>
      <c r="RKY83" s="1789"/>
      <c r="RKZ83" s="1790"/>
      <c r="RLA83" s="1784"/>
      <c r="RLB83" s="1784"/>
      <c r="RLC83" s="1784"/>
      <c r="RLD83" s="1788"/>
      <c r="RLE83" s="1788"/>
      <c r="RLF83" s="1789"/>
      <c r="RLG83" s="1789"/>
      <c r="RLH83" s="1790"/>
      <c r="RLI83" s="1784"/>
      <c r="RLJ83" s="1784"/>
      <c r="RLK83" s="1784"/>
      <c r="RLL83" s="1788"/>
      <c r="RLM83" s="1788"/>
      <c r="RLN83" s="1789"/>
      <c r="RLO83" s="1789"/>
      <c r="RLP83" s="1790"/>
      <c r="RLQ83" s="1784"/>
      <c r="RLR83" s="1784"/>
      <c r="RLS83" s="1784"/>
      <c r="RLT83" s="1788"/>
      <c r="RLU83" s="1788"/>
      <c r="RLV83" s="1789"/>
      <c r="RLW83" s="1789"/>
      <c r="RLX83" s="1790"/>
      <c r="RLY83" s="1784"/>
      <c r="RLZ83" s="1784"/>
      <c r="RMA83" s="1784"/>
      <c r="RMB83" s="1788"/>
      <c r="RMC83" s="1788"/>
      <c r="RMD83" s="1789"/>
      <c r="RME83" s="1789"/>
      <c r="RMF83" s="1790"/>
      <c r="RMG83" s="1784"/>
      <c r="RMH83" s="1784"/>
      <c r="RMI83" s="1784"/>
      <c r="RMJ83" s="1788"/>
      <c r="RMK83" s="1788"/>
      <c r="RML83" s="1789"/>
      <c r="RMM83" s="1789"/>
      <c r="RMN83" s="1790"/>
      <c r="RMO83" s="1784"/>
      <c r="RMP83" s="1784"/>
      <c r="RMQ83" s="1784"/>
      <c r="RMR83" s="1788"/>
      <c r="RMS83" s="1788"/>
      <c r="RMT83" s="1789"/>
      <c r="RMU83" s="1789"/>
      <c r="RMV83" s="1790"/>
      <c r="RMW83" s="1784"/>
      <c r="RMX83" s="1784"/>
      <c r="RMY83" s="1784"/>
      <c r="RMZ83" s="1788"/>
      <c r="RNA83" s="1788"/>
      <c r="RNB83" s="1789"/>
      <c r="RNC83" s="1789"/>
      <c r="RND83" s="1790"/>
      <c r="RNE83" s="1784"/>
      <c r="RNF83" s="1784"/>
      <c r="RNG83" s="1784"/>
      <c r="RNH83" s="1788"/>
      <c r="RNI83" s="1788"/>
      <c r="RNJ83" s="1789"/>
      <c r="RNK83" s="1789"/>
      <c r="RNL83" s="1790"/>
      <c r="RNM83" s="1784"/>
      <c r="RNN83" s="1784"/>
      <c r="RNO83" s="1784"/>
      <c r="RNP83" s="1788"/>
      <c r="RNQ83" s="1788"/>
      <c r="RNR83" s="1789"/>
      <c r="RNS83" s="1789"/>
      <c r="RNT83" s="1790"/>
      <c r="RNU83" s="1784"/>
      <c r="RNV83" s="1784"/>
      <c r="RNW83" s="1784"/>
      <c r="RNX83" s="1788"/>
      <c r="RNY83" s="1788"/>
      <c r="RNZ83" s="1789"/>
      <c r="ROA83" s="1789"/>
      <c r="ROB83" s="1790"/>
      <c r="ROC83" s="1784"/>
      <c r="ROD83" s="1784"/>
      <c r="ROE83" s="1784"/>
      <c r="ROF83" s="1788"/>
      <c r="ROG83" s="1788"/>
      <c r="ROH83" s="1789"/>
      <c r="ROI83" s="1789"/>
      <c r="ROJ83" s="1790"/>
      <c r="ROK83" s="1784"/>
      <c r="ROL83" s="1784"/>
      <c r="ROM83" s="1784"/>
      <c r="RON83" s="1788"/>
      <c r="ROO83" s="1788"/>
      <c r="ROP83" s="1789"/>
      <c r="ROQ83" s="1789"/>
      <c r="ROR83" s="1790"/>
      <c r="ROS83" s="1784"/>
      <c r="ROT83" s="1784"/>
      <c r="ROU83" s="1784"/>
      <c r="ROV83" s="1788"/>
      <c r="ROW83" s="1788"/>
      <c r="ROX83" s="1789"/>
      <c r="ROY83" s="1789"/>
      <c r="ROZ83" s="1790"/>
      <c r="RPA83" s="1784"/>
      <c r="RPB83" s="1784"/>
      <c r="RPC83" s="1784"/>
      <c r="RPD83" s="1788"/>
      <c r="RPE83" s="1788"/>
      <c r="RPF83" s="1789"/>
      <c r="RPG83" s="1789"/>
      <c r="RPH83" s="1790"/>
      <c r="RPI83" s="1784"/>
      <c r="RPJ83" s="1784"/>
      <c r="RPK83" s="1784"/>
      <c r="RPL83" s="1788"/>
      <c r="RPM83" s="1788"/>
      <c r="RPN83" s="1789"/>
      <c r="RPO83" s="1789"/>
      <c r="RPP83" s="1790"/>
      <c r="RPQ83" s="1784"/>
      <c r="RPR83" s="1784"/>
      <c r="RPS83" s="1784"/>
      <c r="RPT83" s="1788"/>
      <c r="RPU83" s="1788"/>
      <c r="RPV83" s="1789"/>
      <c r="RPW83" s="1789"/>
      <c r="RPX83" s="1790"/>
      <c r="RPY83" s="1784"/>
      <c r="RPZ83" s="1784"/>
      <c r="RQA83" s="1784"/>
      <c r="RQB83" s="1788"/>
      <c r="RQC83" s="1788"/>
      <c r="RQD83" s="1789"/>
      <c r="RQE83" s="1789"/>
      <c r="RQF83" s="1790"/>
      <c r="RQG83" s="1784"/>
      <c r="RQH83" s="1784"/>
      <c r="RQI83" s="1784"/>
      <c r="RQJ83" s="1788"/>
      <c r="RQK83" s="1788"/>
      <c r="RQL83" s="1789"/>
      <c r="RQM83" s="1789"/>
      <c r="RQN83" s="1790"/>
      <c r="RQO83" s="1784"/>
      <c r="RQP83" s="1784"/>
      <c r="RQQ83" s="1784"/>
      <c r="RQR83" s="1788"/>
      <c r="RQS83" s="1788"/>
      <c r="RQT83" s="1789"/>
      <c r="RQU83" s="1789"/>
      <c r="RQV83" s="1790"/>
      <c r="RQW83" s="1784"/>
      <c r="RQX83" s="1784"/>
      <c r="RQY83" s="1784"/>
      <c r="RQZ83" s="1788"/>
      <c r="RRA83" s="1788"/>
      <c r="RRB83" s="1789"/>
      <c r="RRC83" s="1789"/>
      <c r="RRD83" s="1790"/>
      <c r="RRE83" s="1784"/>
      <c r="RRF83" s="1784"/>
      <c r="RRG83" s="1784"/>
      <c r="RRH83" s="1788"/>
      <c r="RRI83" s="1788"/>
      <c r="RRJ83" s="1789"/>
      <c r="RRK83" s="1789"/>
      <c r="RRL83" s="1790"/>
      <c r="RRM83" s="1784"/>
      <c r="RRN83" s="1784"/>
      <c r="RRO83" s="1784"/>
      <c r="RRP83" s="1788"/>
      <c r="RRQ83" s="1788"/>
      <c r="RRR83" s="1789"/>
      <c r="RRS83" s="1789"/>
      <c r="RRT83" s="1790"/>
      <c r="RRU83" s="1784"/>
      <c r="RRV83" s="1784"/>
      <c r="RRW83" s="1784"/>
      <c r="RRX83" s="1788"/>
      <c r="RRY83" s="1788"/>
      <c r="RRZ83" s="1789"/>
      <c r="RSA83" s="1789"/>
      <c r="RSB83" s="1790"/>
      <c r="RSC83" s="1784"/>
      <c r="RSD83" s="1784"/>
      <c r="RSE83" s="1784"/>
      <c r="RSF83" s="1788"/>
      <c r="RSG83" s="1788"/>
      <c r="RSH83" s="1789"/>
      <c r="RSI83" s="1789"/>
      <c r="RSJ83" s="1790"/>
      <c r="RSK83" s="1784"/>
      <c r="RSL83" s="1784"/>
      <c r="RSM83" s="1784"/>
      <c r="RSN83" s="1788"/>
      <c r="RSO83" s="1788"/>
      <c r="RSP83" s="1789"/>
      <c r="RSQ83" s="1789"/>
      <c r="RSR83" s="1790"/>
      <c r="RSS83" s="1784"/>
      <c r="RST83" s="1784"/>
      <c r="RSU83" s="1784"/>
      <c r="RSV83" s="1788"/>
      <c r="RSW83" s="1788"/>
      <c r="RSX83" s="1789"/>
      <c r="RSY83" s="1789"/>
      <c r="RSZ83" s="1790"/>
      <c r="RTA83" s="1784"/>
      <c r="RTB83" s="1784"/>
      <c r="RTC83" s="1784"/>
      <c r="RTD83" s="1788"/>
      <c r="RTE83" s="1788"/>
      <c r="RTF83" s="1789"/>
      <c r="RTG83" s="1789"/>
      <c r="RTH83" s="1790"/>
      <c r="RTI83" s="1784"/>
      <c r="RTJ83" s="1784"/>
      <c r="RTK83" s="1784"/>
      <c r="RTL83" s="1788"/>
      <c r="RTM83" s="1788"/>
      <c r="RTN83" s="1789"/>
      <c r="RTO83" s="1789"/>
      <c r="RTP83" s="1790"/>
      <c r="RTQ83" s="1784"/>
      <c r="RTR83" s="1784"/>
      <c r="RTS83" s="1784"/>
      <c r="RTT83" s="1788"/>
      <c r="RTU83" s="1788"/>
      <c r="RTV83" s="1789"/>
      <c r="RTW83" s="1789"/>
      <c r="RTX83" s="1790"/>
      <c r="RTY83" s="1784"/>
      <c r="RTZ83" s="1784"/>
      <c r="RUA83" s="1784"/>
      <c r="RUB83" s="1788"/>
      <c r="RUC83" s="1788"/>
      <c r="RUD83" s="1789"/>
      <c r="RUE83" s="1789"/>
      <c r="RUF83" s="1790"/>
      <c r="RUG83" s="1784"/>
      <c r="RUH83" s="1784"/>
      <c r="RUI83" s="1784"/>
      <c r="RUJ83" s="1788"/>
      <c r="RUK83" s="1788"/>
      <c r="RUL83" s="1789"/>
      <c r="RUM83" s="1789"/>
      <c r="RUN83" s="1790"/>
      <c r="RUO83" s="1784"/>
      <c r="RUP83" s="1784"/>
      <c r="RUQ83" s="1784"/>
      <c r="RUR83" s="1788"/>
      <c r="RUS83" s="1788"/>
      <c r="RUT83" s="1789"/>
      <c r="RUU83" s="1789"/>
      <c r="RUV83" s="1790"/>
      <c r="RUW83" s="1784"/>
      <c r="RUX83" s="1784"/>
      <c r="RUY83" s="1784"/>
      <c r="RUZ83" s="1788"/>
      <c r="RVA83" s="1788"/>
      <c r="RVB83" s="1789"/>
      <c r="RVC83" s="1789"/>
      <c r="RVD83" s="1790"/>
      <c r="RVE83" s="1784"/>
      <c r="RVF83" s="1784"/>
      <c r="RVG83" s="1784"/>
      <c r="RVH83" s="1788"/>
      <c r="RVI83" s="1788"/>
      <c r="RVJ83" s="1789"/>
      <c r="RVK83" s="1789"/>
      <c r="RVL83" s="1790"/>
      <c r="RVM83" s="1784"/>
      <c r="RVN83" s="1784"/>
      <c r="RVO83" s="1784"/>
      <c r="RVP83" s="1788"/>
      <c r="RVQ83" s="1788"/>
      <c r="RVR83" s="1789"/>
      <c r="RVS83" s="1789"/>
      <c r="RVT83" s="1790"/>
      <c r="RVU83" s="1784"/>
      <c r="RVV83" s="1784"/>
      <c r="RVW83" s="1784"/>
      <c r="RVX83" s="1788"/>
      <c r="RVY83" s="1788"/>
      <c r="RVZ83" s="1789"/>
      <c r="RWA83" s="1789"/>
      <c r="RWB83" s="1790"/>
      <c r="RWC83" s="1784"/>
      <c r="RWD83" s="1784"/>
      <c r="RWE83" s="1784"/>
      <c r="RWF83" s="1788"/>
      <c r="RWG83" s="1788"/>
      <c r="RWH83" s="1789"/>
      <c r="RWI83" s="1789"/>
      <c r="RWJ83" s="1790"/>
      <c r="RWK83" s="1784"/>
      <c r="RWL83" s="1784"/>
      <c r="RWM83" s="1784"/>
      <c r="RWN83" s="1788"/>
      <c r="RWO83" s="1788"/>
      <c r="RWP83" s="1789"/>
      <c r="RWQ83" s="1789"/>
      <c r="RWR83" s="1790"/>
      <c r="RWS83" s="1784"/>
      <c r="RWT83" s="1784"/>
      <c r="RWU83" s="1784"/>
      <c r="RWV83" s="1788"/>
      <c r="RWW83" s="1788"/>
      <c r="RWX83" s="1789"/>
      <c r="RWY83" s="1789"/>
      <c r="RWZ83" s="1790"/>
      <c r="RXA83" s="1784"/>
      <c r="RXB83" s="1784"/>
      <c r="RXC83" s="1784"/>
      <c r="RXD83" s="1788"/>
      <c r="RXE83" s="1788"/>
      <c r="RXF83" s="1789"/>
      <c r="RXG83" s="1789"/>
      <c r="RXH83" s="1790"/>
      <c r="RXI83" s="1784"/>
      <c r="RXJ83" s="1784"/>
      <c r="RXK83" s="1784"/>
      <c r="RXL83" s="1788"/>
      <c r="RXM83" s="1788"/>
      <c r="RXN83" s="1789"/>
      <c r="RXO83" s="1789"/>
      <c r="RXP83" s="1790"/>
      <c r="RXQ83" s="1784"/>
      <c r="RXR83" s="1784"/>
      <c r="RXS83" s="1784"/>
      <c r="RXT83" s="1788"/>
      <c r="RXU83" s="1788"/>
      <c r="RXV83" s="1789"/>
      <c r="RXW83" s="1789"/>
      <c r="RXX83" s="1790"/>
      <c r="RXY83" s="1784"/>
      <c r="RXZ83" s="1784"/>
      <c r="RYA83" s="1784"/>
      <c r="RYB83" s="1788"/>
      <c r="RYC83" s="1788"/>
      <c r="RYD83" s="1789"/>
      <c r="RYE83" s="1789"/>
      <c r="RYF83" s="1790"/>
      <c r="RYG83" s="1784"/>
      <c r="RYH83" s="1784"/>
      <c r="RYI83" s="1784"/>
      <c r="RYJ83" s="1788"/>
      <c r="RYK83" s="1788"/>
      <c r="RYL83" s="1789"/>
      <c r="RYM83" s="1789"/>
      <c r="RYN83" s="1790"/>
      <c r="RYO83" s="1784"/>
      <c r="RYP83" s="1784"/>
      <c r="RYQ83" s="1784"/>
      <c r="RYR83" s="1788"/>
      <c r="RYS83" s="1788"/>
      <c r="RYT83" s="1789"/>
      <c r="RYU83" s="1789"/>
      <c r="RYV83" s="1790"/>
      <c r="RYW83" s="1784"/>
      <c r="RYX83" s="1784"/>
      <c r="RYY83" s="1784"/>
      <c r="RYZ83" s="1788"/>
      <c r="RZA83" s="1788"/>
      <c r="RZB83" s="1789"/>
      <c r="RZC83" s="1789"/>
      <c r="RZD83" s="1790"/>
      <c r="RZE83" s="1784"/>
      <c r="RZF83" s="1784"/>
      <c r="RZG83" s="1784"/>
      <c r="RZH83" s="1788"/>
      <c r="RZI83" s="1788"/>
      <c r="RZJ83" s="1789"/>
      <c r="RZK83" s="1789"/>
      <c r="RZL83" s="1790"/>
      <c r="RZM83" s="1784"/>
      <c r="RZN83" s="1784"/>
      <c r="RZO83" s="1784"/>
      <c r="RZP83" s="1788"/>
      <c r="RZQ83" s="1788"/>
      <c r="RZR83" s="1789"/>
      <c r="RZS83" s="1789"/>
      <c r="RZT83" s="1790"/>
      <c r="RZU83" s="1784"/>
      <c r="RZV83" s="1784"/>
      <c r="RZW83" s="1784"/>
      <c r="RZX83" s="1788"/>
      <c r="RZY83" s="1788"/>
      <c r="RZZ83" s="1789"/>
      <c r="SAA83" s="1789"/>
      <c r="SAB83" s="1790"/>
      <c r="SAC83" s="1784"/>
      <c r="SAD83" s="1784"/>
      <c r="SAE83" s="1784"/>
      <c r="SAF83" s="1788"/>
      <c r="SAG83" s="1788"/>
      <c r="SAH83" s="1789"/>
      <c r="SAI83" s="1789"/>
      <c r="SAJ83" s="1790"/>
      <c r="SAK83" s="1784"/>
      <c r="SAL83" s="1784"/>
      <c r="SAM83" s="1784"/>
      <c r="SAN83" s="1788"/>
      <c r="SAO83" s="1788"/>
      <c r="SAP83" s="1789"/>
      <c r="SAQ83" s="1789"/>
      <c r="SAR83" s="1790"/>
      <c r="SAS83" s="1784"/>
      <c r="SAT83" s="1784"/>
      <c r="SAU83" s="1784"/>
      <c r="SAV83" s="1788"/>
      <c r="SAW83" s="1788"/>
      <c r="SAX83" s="1789"/>
      <c r="SAY83" s="1789"/>
      <c r="SAZ83" s="1790"/>
      <c r="SBA83" s="1784"/>
      <c r="SBB83" s="1784"/>
      <c r="SBC83" s="1784"/>
      <c r="SBD83" s="1788"/>
      <c r="SBE83" s="1788"/>
      <c r="SBF83" s="1789"/>
      <c r="SBG83" s="1789"/>
      <c r="SBH83" s="1790"/>
      <c r="SBI83" s="1784"/>
      <c r="SBJ83" s="1784"/>
      <c r="SBK83" s="1784"/>
      <c r="SBL83" s="1788"/>
      <c r="SBM83" s="1788"/>
      <c r="SBN83" s="1789"/>
      <c r="SBO83" s="1789"/>
      <c r="SBP83" s="1790"/>
      <c r="SBQ83" s="1784"/>
      <c r="SBR83" s="1784"/>
      <c r="SBS83" s="1784"/>
      <c r="SBT83" s="1788"/>
      <c r="SBU83" s="1788"/>
      <c r="SBV83" s="1789"/>
      <c r="SBW83" s="1789"/>
      <c r="SBX83" s="1790"/>
      <c r="SBY83" s="1784"/>
      <c r="SBZ83" s="1784"/>
      <c r="SCA83" s="1784"/>
      <c r="SCB83" s="1788"/>
      <c r="SCC83" s="1788"/>
      <c r="SCD83" s="1789"/>
      <c r="SCE83" s="1789"/>
      <c r="SCF83" s="1790"/>
      <c r="SCG83" s="1784"/>
      <c r="SCH83" s="1784"/>
      <c r="SCI83" s="1784"/>
      <c r="SCJ83" s="1788"/>
      <c r="SCK83" s="1788"/>
      <c r="SCL83" s="1789"/>
      <c r="SCM83" s="1789"/>
      <c r="SCN83" s="1790"/>
      <c r="SCO83" s="1784"/>
      <c r="SCP83" s="1784"/>
      <c r="SCQ83" s="1784"/>
      <c r="SCR83" s="1788"/>
      <c r="SCS83" s="1788"/>
      <c r="SCT83" s="1789"/>
      <c r="SCU83" s="1789"/>
      <c r="SCV83" s="1790"/>
      <c r="SCW83" s="1784"/>
      <c r="SCX83" s="1784"/>
      <c r="SCY83" s="1784"/>
      <c r="SCZ83" s="1788"/>
      <c r="SDA83" s="1788"/>
      <c r="SDB83" s="1789"/>
      <c r="SDC83" s="1789"/>
      <c r="SDD83" s="1790"/>
      <c r="SDE83" s="1784"/>
      <c r="SDF83" s="1784"/>
      <c r="SDG83" s="1784"/>
      <c r="SDH83" s="1788"/>
      <c r="SDI83" s="1788"/>
      <c r="SDJ83" s="1789"/>
      <c r="SDK83" s="1789"/>
      <c r="SDL83" s="1790"/>
      <c r="SDM83" s="1784"/>
      <c r="SDN83" s="1784"/>
      <c r="SDO83" s="1784"/>
      <c r="SDP83" s="1788"/>
      <c r="SDQ83" s="1788"/>
      <c r="SDR83" s="1789"/>
      <c r="SDS83" s="1789"/>
      <c r="SDT83" s="1790"/>
      <c r="SDU83" s="1784"/>
      <c r="SDV83" s="1784"/>
      <c r="SDW83" s="1784"/>
      <c r="SDX83" s="1788"/>
      <c r="SDY83" s="1788"/>
      <c r="SDZ83" s="1789"/>
      <c r="SEA83" s="1789"/>
      <c r="SEB83" s="1790"/>
      <c r="SEC83" s="1784"/>
      <c r="SED83" s="1784"/>
      <c r="SEE83" s="1784"/>
      <c r="SEF83" s="1788"/>
      <c r="SEG83" s="1788"/>
      <c r="SEH83" s="1789"/>
      <c r="SEI83" s="1789"/>
      <c r="SEJ83" s="1790"/>
      <c r="SEK83" s="1784"/>
      <c r="SEL83" s="1784"/>
      <c r="SEM83" s="1784"/>
      <c r="SEN83" s="1788"/>
      <c r="SEO83" s="1788"/>
      <c r="SEP83" s="1789"/>
      <c r="SEQ83" s="1789"/>
      <c r="SER83" s="1790"/>
      <c r="SES83" s="1784"/>
      <c r="SET83" s="1784"/>
      <c r="SEU83" s="1784"/>
      <c r="SEV83" s="1788"/>
      <c r="SEW83" s="1788"/>
      <c r="SEX83" s="1789"/>
      <c r="SEY83" s="1789"/>
      <c r="SEZ83" s="1790"/>
      <c r="SFA83" s="1784"/>
      <c r="SFB83" s="1784"/>
      <c r="SFC83" s="1784"/>
      <c r="SFD83" s="1788"/>
      <c r="SFE83" s="1788"/>
      <c r="SFF83" s="1789"/>
      <c r="SFG83" s="1789"/>
      <c r="SFH83" s="1790"/>
      <c r="SFI83" s="1784"/>
      <c r="SFJ83" s="1784"/>
      <c r="SFK83" s="1784"/>
      <c r="SFL83" s="1788"/>
      <c r="SFM83" s="1788"/>
      <c r="SFN83" s="1789"/>
      <c r="SFO83" s="1789"/>
      <c r="SFP83" s="1790"/>
      <c r="SFQ83" s="1784"/>
      <c r="SFR83" s="1784"/>
      <c r="SFS83" s="1784"/>
      <c r="SFT83" s="1788"/>
      <c r="SFU83" s="1788"/>
      <c r="SFV83" s="1789"/>
      <c r="SFW83" s="1789"/>
      <c r="SFX83" s="1790"/>
      <c r="SFY83" s="1784"/>
      <c r="SFZ83" s="1784"/>
      <c r="SGA83" s="1784"/>
      <c r="SGB83" s="1788"/>
      <c r="SGC83" s="1788"/>
      <c r="SGD83" s="1789"/>
      <c r="SGE83" s="1789"/>
      <c r="SGF83" s="1790"/>
      <c r="SGG83" s="1784"/>
      <c r="SGH83" s="1784"/>
      <c r="SGI83" s="1784"/>
      <c r="SGJ83" s="1788"/>
      <c r="SGK83" s="1788"/>
      <c r="SGL83" s="1789"/>
      <c r="SGM83" s="1789"/>
      <c r="SGN83" s="1790"/>
      <c r="SGO83" s="1784"/>
      <c r="SGP83" s="1784"/>
      <c r="SGQ83" s="1784"/>
      <c r="SGR83" s="1788"/>
      <c r="SGS83" s="1788"/>
      <c r="SGT83" s="1789"/>
      <c r="SGU83" s="1789"/>
      <c r="SGV83" s="1790"/>
      <c r="SGW83" s="1784"/>
      <c r="SGX83" s="1784"/>
      <c r="SGY83" s="1784"/>
      <c r="SGZ83" s="1788"/>
      <c r="SHA83" s="1788"/>
      <c r="SHB83" s="1789"/>
      <c r="SHC83" s="1789"/>
      <c r="SHD83" s="1790"/>
      <c r="SHE83" s="1784"/>
      <c r="SHF83" s="1784"/>
      <c r="SHG83" s="1784"/>
      <c r="SHH83" s="1788"/>
      <c r="SHI83" s="1788"/>
      <c r="SHJ83" s="1789"/>
      <c r="SHK83" s="1789"/>
      <c r="SHL83" s="1790"/>
      <c r="SHM83" s="1784"/>
      <c r="SHN83" s="1784"/>
      <c r="SHO83" s="1784"/>
      <c r="SHP83" s="1788"/>
      <c r="SHQ83" s="1788"/>
      <c r="SHR83" s="1789"/>
      <c r="SHS83" s="1789"/>
      <c r="SHT83" s="1790"/>
      <c r="SHU83" s="1784"/>
      <c r="SHV83" s="1784"/>
      <c r="SHW83" s="1784"/>
      <c r="SHX83" s="1788"/>
      <c r="SHY83" s="1788"/>
      <c r="SHZ83" s="1789"/>
      <c r="SIA83" s="1789"/>
      <c r="SIB83" s="1790"/>
      <c r="SIC83" s="1784"/>
      <c r="SID83" s="1784"/>
      <c r="SIE83" s="1784"/>
      <c r="SIF83" s="1788"/>
      <c r="SIG83" s="1788"/>
      <c r="SIH83" s="1789"/>
      <c r="SII83" s="1789"/>
      <c r="SIJ83" s="1790"/>
      <c r="SIK83" s="1784"/>
      <c r="SIL83" s="1784"/>
      <c r="SIM83" s="1784"/>
      <c r="SIN83" s="1788"/>
      <c r="SIO83" s="1788"/>
      <c r="SIP83" s="1789"/>
      <c r="SIQ83" s="1789"/>
      <c r="SIR83" s="1790"/>
      <c r="SIS83" s="1784"/>
      <c r="SIT83" s="1784"/>
      <c r="SIU83" s="1784"/>
      <c r="SIV83" s="1788"/>
      <c r="SIW83" s="1788"/>
      <c r="SIX83" s="1789"/>
      <c r="SIY83" s="1789"/>
      <c r="SIZ83" s="1790"/>
      <c r="SJA83" s="1784"/>
      <c r="SJB83" s="1784"/>
      <c r="SJC83" s="1784"/>
      <c r="SJD83" s="1788"/>
      <c r="SJE83" s="1788"/>
      <c r="SJF83" s="1789"/>
      <c r="SJG83" s="1789"/>
      <c r="SJH83" s="1790"/>
      <c r="SJI83" s="1784"/>
      <c r="SJJ83" s="1784"/>
      <c r="SJK83" s="1784"/>
      <c r="SJL83" s="1788"/>
      <c r="SJM83" s="1788"/>
      <c r="SJN83" s="1789"/>
      <c r="SJO83" s="1789"/>
      <c r="SJP83" s="1790"/>
      <c r="SJQ83" s="1784"/>
      <c r="SJR83" s="1784"/>
      <c r="SJS83" s="1784"/>
      <c r="SJT83" s="1788"/>
      <c r="SJU83" s="1788"/>
      <c r="SJV83" s="1789"/>
      <c r="SJW83" s="1789"/>
      <c r="SJX83" s="1790"/>
      <c r="SJY83" s="1784"/>
      <c r="SJZ83" s="1784"/>
      <c r="SKA83" s="1784"/>
      <c r="SKB83" s="1788"/>
      <c r="SKC83" s="1788"/>
      <c r="SKD83" s="1789"/>
      <c r="SKE83" s="1789"/>
      <c r="SKF83" s="1790"/>
      <c r="SKG83" s="1784"/>
      <c r="SKH83" s="1784"/>
      <c r="SKI83" s="1784"/>
      <c r="SKJ83" s="1788"/>
      <c r="SKK83" s="1788"/>
      <c r="SKL83" s="1789"/>
      <c r="SKM83" s="1789"/>
      <c r="SKN83" s="1790"/>
      <c r="SKO83" s="1784"/>
      <c r="SKP83" s="1784"/>
      <c r="SKQ83" s="1784"/>
      <c r="SKR83" s="1788"/>
      <c r="SKS83" s="1788"/>
      <c r="SKT83" s="1789"/>
      <c r="SKU83" s="1789"/>
      <c r="SKV83" s="1790"/>
      <c r="SKW83" s="1784"/>
      <c r="SKX83" s="1784"/>
      <c r="SKY83" s="1784"/>
      <c r="SKZ83" s="1788"/>
      <c r="SLA83" s="1788"/>
      <c r="SLB83" s="1789"/>
      <c r="SLC83" s="1789"/>
      <c r="SLD83" s="1790"/>
      <c r="SLE83" s="1784"/>
      <c r="SLF83" s="1784"/>
      <c r="SLG83" s="1784"/>
      <c r="SLH83" s="1788"/>
      <c r="SLI83" s="1788"/>
      <c r="SLJ83" s="1789"/>
      <c r="SLK83" s="1789"/>
      <c r="SLL83" s="1790"/>
      <c r="SLM83" s="1784"/>
      <c r="SLN83" s="1784"/>
      <c r="SLO83" s="1784"/>
      <c r="SLP83" s="1788"/>
      <c r="SLQ83" s="1788"/>
      <c r="SLR83" s="1789"/>
      <c r="SLS83" s="1789"/>
      <c r="SLT83" s="1790"/>
      <c r="SLU83" s="1784"/>
      <c r="SLV83" s="1784"/>
      <c r="SLW83" s="1784"/>
      <c r="SLX83" s="1788"/>
      <c r="SLY83" s="1788"/>
      <c r="SLZ83" s="1789"/>
      <c r="SMA83" s="1789"/>
      <c r="SMB83" s="1790"/>
      <c r="SMC83" s="1784"/>
      <c r="SMD83" s="1784"/>
      <c r="SME83" s="1784"/>
      <c r="SMF83" s="1788"/>
      <c r="SMG83" s="1788"/>
      <c r="SMH83" s="1789"/>
      <c r="SMI83" s="1789"/>
      <c r="SMJ83" s="1790"/>
      <c r="SMK83" s="1784"/>
      <c r="SML83" s="1784"/>
      <c r="SMM83" s="1784"/>
      <c r="SMN83" s="1788"/>
      <c r="SMO83" s="1788"/>
      <c r="SMP83" s="1789"/>
      <c r="SMQ83" s="1789"/>
      <c r="SMR83" s="1790"/>
      <c r="SMS83" s="1784"/>
      <c r="SMT83" s="1784"/>
      <c r="SMU83" s="1784"/>
      <c r="SMV83" s="1788"/>
      <c r="SMW83" s="1788"/>
      <c r="SMX83" s="1789"/>
      <c r="SMY83" s="1789"/>
      <c r="SMZ83" s="1790"/>
      <c r="SNA83" s="1784"/>
      <c r="SNB83" s="1784"/>
      <c r="SNC83" s="1784"/>
      <c r="SND83" s="1788"/>
      <c r="SNE83" s="1788"/>
      <c r="SNF83" s="1789"/>
      <c r="SNG83" s="1789"/>
      <c r="SNH83" s="1790"/>
      <c r="SNI83" s="1784"/>
      <c r="SNJ83" s="1784"/>
      <c r="SNK83" s="1784"/>
      <c r="SNL83" s="1788"/>
      <c r="SNM83" s="1788"/>
      <c r="SNN83" s="1789"/>
      <c r="SNO83" s="1789"/>
      <c r="SNP83" s="1790"/>
      <c r="SNQ83" s="1784"/>
      <c r="SNR83" s="1784"/>
      <c r="SNS83" s="1784"/>
      <c r="SNT83" s="1788"/>
      <c r="SNU83" s="1788"/>
      <c r="SNV83" s="1789"/>
      <c r="SNW83" s="1789"/>
      <c r="SNX83" s="1790"/>
      <c r="SNY83" s="1784"/>
      <c r="SNZ83" s="1784"/>
      <c r="SOA83" s="1784"/>
      <c r="SOB83" s="1788"/>
      <c r="SOC83" s="1788"/>
      <c r="SOD83" s="1789"/>
      <c r="SOE83" s="1789"/>
      <c r="SOF83" s="1790"/>
      <c r="SOG83" s="1784"/>
      <c r="SOH83" s="1784"/>
      <c r="SOI83" s="1784"/>
      <c r="SOJ83" s="1788"/>
      <c r="SOK83" s="1788"/>
      <c r="SOL83" s="1789"/>
      <c r="SOM83" s="1789"/>
      <c r="SON83" s="1790"/>
      <c r="SOO83" s="1784"/>
      <c r="SOP83" s="1784"/>
      <c r="SOQ83" s="1784"/>
      <c r="SOR83" s="1788"/>
      <c r="SOS83" s="1788"/>
      <c r="SOT83" s="1789"/>
      <c r="SOU83" s="1789"/>
      <c r="SOV83" s="1790"/>
      <c r="SOW83" s="1784"/>
      <c r="SOX83" s="1784"/>
      <c r="SOY83" s="1784"/>
      <c r="SOZ83" s="1788"/>
      <c r="SPA83" s="1788"/>
      <c r="SPB83" s="1789"/>
      <c r="SPC83" s="1789"/>
      <c r="SPD83" s="1790"/>
      <c r="SPE83" s="1784"/>
      <c r="SPF83" s="1784"/>
      <c r="SPG83" s="1784"/>
      <c r="SPH83" s="1788"/>
      <c r="SPI83" s="1788"/>
      <c r="SPJ83" s="1789"/>
      <c r="SPK83" s="1789"/>
      <c r="SPL83" s="1790"/>
      <c r="SPM83" s="1784"/>
      <c r="SPN83" s="1784"/>
      <c r="SPO83" s="1784"/>
      <c r="SPP83" s="1788"/>
      <c r="SPQ83" s="1788"/>
      <c r="SPR83" s="1789"/>
      <c r="SPS83" s="1789"/>
      <c r="SPT83" s="1790"/>
      <c r="SPU83" s="1784"/>
      <c r="SPV83" s="1784"/>
      <c r="SPW83" s="1784"/>
      <c r="SPX83" s="1788"/>
      <c r="SPY83" s="1788"/>
      <c r="SPZ83" s="1789"/>
      <c r="SQA83" s="1789"/>
      <c r="SQB83" s="1790"/>
      <c r="SQC83" s="1784"/>
      <c r="SQD83" s="1784"/>
      <c r="SQE83" s="1784"/>
      <c r="SQF83" s="1788"/>
      <c r="SQG83" s="1788"/>
      <c r="SQH83" s="1789"/>
      <c r="SQI83" s="1789"/>
      <c r="SQJ83" s="1790"/>
      <c r="SQK83" s="1784"/>
      <c r="SQL83" s="1784"/>
      <c r="SQM83" s="1784"/>
      <c r="SQN83" s="1788"/>
      <c r="SQO83" s="1788"/>
      <c r="SQP83" s="1789"/>
      <c r="SQQ83" s="1789"/>
      <c r="SQR83" s="1790"/>
      <c r="SQS83" s="1784"/>
      <c r="SQT83" s="1784"/>
      <c r="SQU83" s="1784"/>
      <c r="SQV83" s="1788"/>
      <c r="SQW83" s="1788"/>
      <c r="SQX83" s="1789"/>
      <c r="SQY83" s="1789"/>
      <c r="SQZ83" s="1790"/>
      <c r="SRA83" s="1784"/>
      <c r="SRB83" s="1784"/>
      <c r="SRC83" s="1784"/>
      <c r="SRD83" s="1788"/>
      <c r="SRE83" s="1788"/>
      <c r="SRF83" s="1789"/>
      <c r="SRG83" s="1789"/>
      <c r="SRH83" s="1790"/>
      <c r="SRI83" s="1784"/>
      <c r="SRJ83" s="1784"/>
      <c r="SRK83" s="1784"/>
      <c r="SRL83" s="1788"/>
      <c r="SRM83" s="1788"/>
      <c r="SRN83" s="1789"/>
      <c r="SRO83" s="1789"/>
      <c r="SRP83" s="1790"/>
      <c r="SRQ83" s="1784"/>
      <c r="SRR83" s="1784"/>
      <c r="SRS83" s="1784"/>
      <c r="SRT83" s="1788"/>
      <c r="SRU83" s="1788"/>
      <c r="SRV83" s="1789"/>
      <c r="SRW83" s="1789"/>
      <c r="SRX83" s="1790"/>
      <c r="SRY83" s="1784"/>
      <c r="SRZ83" s="1784"/>
      <c r="SSA83" s="1784"/>
      <c r="SSB83" s="1788"/>
      <c r="SSC83" s="1788"/>
      <c r="SSD83" s="1789"/>
      <c r="SSE83" s="1789"/>
      <c r="SSF83" s="1790"/>
      <c r="SSG83" s="1784"/>
      <c r="SSH83" s="1784"/>
      <c r="SSI83" s="1784"/>
      <c r="SSJ83" s="1788"/>
      <c r="SSK83" s="1788"/>
      <c r="SSL83" s="1789"/>
      <c r="SSM83" s="1789"/>
      <c r="SSN83" s="1790"/>
      <c r="SSO83" s="1784"/>
      <c r="SSP83" s="1784"/>
      <c r="SSQ83" s="1784"/>
      <c r="SSR83" s="1788"/>
      <c r="SSS83" s="1788"/>
      <c r="SST83" s="1789"/>
      <c r="SSU83" s="1789"/>
      <c r="SSV83" s="1790"/>
      <c r="SSW83" s="1784"/>
      <c r="SSX83" s="1784"/>
      <c r="SSY83" s="1784"/>
      <c r="SSZ83" s="1788"/>
      <c r="STA83" s="1788"/>
      <c r="STB83" s="1789"/>
      <c r="STC83" s="1789"/>
      <c r="STD83" s="1790"/>
      <c r="STE83" s="1784"/>
      <c r="STF83" s="1784"/>
      <c r="STG83" s="1784"/>
      <c r="STH83" s="1788"/>
      <c r="STI83" s="1788"/>
      <c r="STJ83" s="1789"/>
      <c r="STK83" s="1789"/>
      <c r="STL83" s="1790"/>
      <c r="STM83" s="1784"/>
      <c r="STN83" s="1784"/>
      <c r="STO83" s="1784"/>
      <c r="STP83" s="1788"/>
      <c r="STQ83" s="1788"/>
      <c r="STR83" s="1789"/>
      <c r="STS83" s="1789"/>
      <c r="STT83" s="1790"/>
      <c r="STU83" s="1784"/>
      <c r="STV83" s="1784"/>
      <c r="STW83" s="1784"/>
      <c r="STX83" s="1788"/>
      <c r="STY83" s="1788"/>
      <c r="STZ83" s="1789"/>
      <c r="SUA83" s="1789"/>
      <c r="SUB83" s="1790"/>
      <c r="SUC83" s="1784"/>
      <c r="SUD83" s="1784"/>
      <c r="SUE83" s="1784"/>
      <c r="SUF83" s="1788"/>
      <c r="SUG83" s="1788"/>
      <c r="SUH83" s="1789"/>
      <c r="SUI83" s="1789"/>
      <c r="SUJ83" s="1790"/>
      <c r="SUK83" s="1784"/>
      <c r="SUL83" s="1784"/>
      <c r="SUM83" s="1784"/>
      <c r="SUN83" s="1788"/>
      <c r="SUO83" s="1788"/>
      <c r="SUP83" s="1789"/>
      <c r="SUQ83" s="1789"/>
      <c r="SUR83" s="1790"/>
      <c r="SUS83" s="1784"/>
      <c r="SUT83" s="1784"/>
      <c r="SUU83" s="1784"/>
      <c r="SUV83" s="1788"/>
      <c r="SUW83" s="1788"/>
      <c r="SUX83" s="1789"/>
      <c r="SUY83" s="1789"/>
      <c r="SUZ83" s="1790"/>
      <c r="SVA83" s="1784"/>
      <c r="SVB83" s="1784"/>
      <c r="SVC83" s="1784"/>
      <c r="SVD83" s="1788"/>
      <c r="SVE83" s="1788"/>
      <c r="SVF83" s="1789"/>
      <c r="SVG83" s="1789"/>
      <c r="SVH83" s="1790"/>
      <c r="SVI83" s="1784"/>
      <c r="SVJ83" s="1784"/>
      <c r="SVK83" s="1784"/>
      <c r="SVL83" s="1788"/>
      <c r="SVM83" s="1788"/>
      <c r="SVN83" s="1789"/>
      <c r="SVO83" s="1789"/>
      <c r="SVP83" s="1790"/>
      <c r="SVQ83" s="1784"/>
      <c r="SVR83" s="1784"/>
      <c r="SVS83" s="1784"/>
      <c r="SVT83" s="1788"/>
      <c r="SVU83" s="1788"/>
      <c r="SVV83" s="1789"/>
      <c r="SVW83" s="1789"/>
      <c r="SVX83" s="1790"/>
      <c r="SVY83" s="1784"/>
      <c r="SVZ83" s="1784"/>
      <c r="SWA83" s="1784"/>
      <c r="SWB83" s="1788"/>
      <c r="SWC83" s="1788"/>
      <c r="SWD83" s="1789"/>
      <c r="SWE83" s="1789"/>
      <c r="SWF83" s="1790"/>
      <c r="SWG83" s="1784"/>
      <c r="SWH83" s="1784"/>
      <c r="SWI83" s="1784"/>
      <c r="SWJ83" s="1788"/>
      <c r="SWK83" s="1788"/>
      <c r="SWL83" s="1789"/>
      <c r="SWM83" s="1789"/>
      <c r="SWN83" s="1790"/>
      <c r="SWO83" s="1784"/>
      <c r="SWP83" s="1784"/>
      <c r="SWQ83" s="1784"/>
      <c r="SWR83" s="1788"/>
      <c r="SWS83" s="1788"/>
      <c r="SWT83" s="1789"/>
      <c r="SWU83" s="1789"/>
      <c r="SWV83" s="1790"/>
      <c r="SWW83" s="1784"/>
      <c r="SWX83" s="1784"/>
      <c r="SWY83" s="1784"/>
      <c r="SWZ83" s="1788"/>
      <c r="SXA83" s="1788"/>
      <c r="SXB83" s="1789"/>
      <c r="SXC83" s="1789"/>
      <c r="SXD83" s="1790"/>
      <c r="SXE83" s="1784"/>
      <c r="SXF83" s="1784"/>
      <c r="SXG83" s="1784"/>
      <c r="SXH83" s="1788"/>
      <c r="SXI83" s="1788"/>
      <c r="SXJ83" s="1789"/>
      <c r="SXK83" s="1789"/>
      <c r="SXL83" s="1790"/>
      <c r="SXM83" s="1784"/>
      <c r="SXN83" s="1784"/>
      <c r="SXO83" s="1784"/>
      <c r="SXP83" s="1788"/>
      <c r="SXQ83" s="1788"/>
      <c r="SXR83" s="1789"/>
      <c r="SXS83" s="1789"/>
      <c r="SXT83" s="1790"/>
      <c r="SXU83" s="1784"/>
      <c r="SXV83" s="1784"/>
      <c r="SXW83" s="1784"/>
      <c r="SXX83" s="1788"/>
      <c r="SXY83" s="1788"/>
      <c r="SXZ83" s="1789"/>
      <c r="SYA83" s="1789"/>
      <c r="SYB83" s="1790"/>
      <c r="SYC83" s="1784"/>
      <c r="SYD83" s="1784"/>
      <c r="SYE83" s="1784"/>
      <c r="SYF83" s="1788"/>
      <c r="SYG83" s="1788"/>
      <c r="SYH83" s="1789"/>
      <c r="SYI83" s="1789"/>
      <c r="SYJ83" s="1790"/>
      <c r="SYK83" s="1784"/>
      <c r="SYL83" s="1784"/>
      <c r="SYM83" s="1784"/>
      <c r="SYN83" s="1788"/>
      <c r="SYO83" s="1788"/>
      <c r="SYP83" s="1789"/>
      <c r="SYQ83" s="1789"/>
      <c r="SYR83" s="1790"/>
      <c r="SYS83" s="1784"/>
      <c r="SYT83" s="1784"/>
      <c r="SYU83" s="1784"/>
      <c r="SYV83" s="1788"/>
      <c r="SYW83" s="1788"/>
      <c r="SYX83" s="1789"/>
      <c r="SYY83" s="1789"/>
      <c r="SYZ83" s="1790"/>
      <c r="SZA83" s="1784"/>
      <c r="SZB83" s="1784"/>
      <c r="SZC83" s="1784"/>
      <c r="SZD83" s="1788"/>
      <c r="SZE83" s="1788"/>
      <c r="SZF83" s="1789"/>
      <c r="SZG83" s="1789"/>
      <c r="SZH83" s="1790"/>
      <c r="SZI83" s="1784"/>
      <c r="SZJ83" s="1784"/>
      <c r="SZK83" s="1784"/>
      <c r="SZL83" s="1788"/>
      <c r="SZM83" s="1788"/>
      <c r="SZN83" s="1789"/>
      <c r="SZO83" s="1789"/>
      <c r="SZP83" s="1790"/>
      <c r="SZQ83" s="1784"/>
      <c r="SZR83" s="1784"/>
      <c r="SZS83" s="1784"/>
      <c r="SZT83" s="1788"/>
      <c r="SZU83" s="1788"/>
      <c r="SZV83" s="1789"/>
      <c r="SZW83" s="1789"/>
      <c r="SZX83" s="1790"/>
      <c r="SZY83" s="1784"/>
      <c r="SZZ83" s="1784"/>
      <c r="TAA83" s="1784"/>
      <c r="TAB83" s="1788"/>
      <c r="TAC83" s="1788"/>
      <c r="TAD83" s="1789"/>
      <c r="TAE83" s="1789"/>
      <c r="TAF83" s="1790"/>
      <c r="TAG83" s="1784"/>
      <c r="TAH83" s="1784"/>
      <c r="TAI83" s="1784"/>
      <c r="TAJ83" s="1788"/>
      <c r="TAK83" s="1788"/>
      <c r="TAL83" s="1789"/>
      <c r="TAM83" s="1789"/>
      <c r="TAN83" s="1790"/>
      <c r="TAO83" s="1784"/>
      <c r="TAP83" s="1784"/>
      <c r="TAQ83" s="1784"/>
      <c r="TAR83" s="1788"/>
      <c r="TAS83" s="1788"/>
      <c r="TAT83" s="1789"/>
      <c r="TAU83" s="1789"/>
      <c r="TAV83" s="1790"/>
      <c r="TAW83" s="1784"/>
      <c r="TAX83" s="1784"/>
      <c r="TAY83" s="1784"/>
      <c r="TAZ83" s="1788"/>
      <c r="TBA83" s="1788"/>
      <c r="TBB83" s="1789"/>
      <c r="TBC83" s="1789"/>
      <c r="TBD83" s="1790"/>
      <c r="TBE83" s="1784"/>
      <c r="TBF83" s="1784"/>
      <c r="TBG83" s="1784"/>
      <c r="TBH83" s="1788"/>
      <c r="TBI83" s="1788"/>
      <c r="TBJ83" s="1789"/>
      <c r="TBK83" s="1789"/>
      <c r="TBL83" s="1790"/>
      <c r="TBM83" s="1784"/>
      <c r="TBN83" s="1784"/>
      <c r="TBO83" s="1784"/>
      <c r="TBP83" s="1788"/>
      <c r="TBQ83" s="1788"/>
      <c r="TBR83" s="1789"/>
      <c r="TBS83" s="1789"/>
      <c r="TBT83" s="1790"/>
      <c r="TBU83" s="1784"/>
      <c r="TBV83" s="1784"/>
      <c r="TBW83" s="1784"/>
      <c r="TBX83" s="1788"/>
      <c r="TBY83" s="1788"/>
      <c r="TBZ83" s="1789"/>
      <c r="TCA83" s="1789"/>
      <c r="TCB83" s="1790"/>
      <c r="TCC83" s="1784"/>
      <c r="TCD83" s="1784"/>
      <c r="TCE83" s="1784"/>
      <c r="TCF83" s="1788"/>
      <c r="TCG83" s="1788"/>
      <c r="TCH83" s="1789"/>
      <c r="TCI83" s="1789"/>
      <c r="TCJ83" s="1790"/>
      <c r="TCK83" s="1784"/>
      <c r="TCL83" s="1784"/>
      <c r="TCM83" s="1784"/>
      <c r="TCN83" s="1788"/>
      <c r="TCO83" s="1788"/>
      <c r="TCP83" s="1789"/>
      <c r="TCQ83" s="1789"/>
      <c r="TCR83" s="1790"/>
      <c r="TCS83" s="1784"/>
      <c r="TCT83" s="1784"/>
      <c r="TCU83" s="1784"/>
      <c r="TCV83" s="1788"/>
      <c r="TCW83" s="1788"/>
      <c r="TCX83" s="1789"/>
      <c r="TCY83" s="1789"/>
      <c r="TCZ83" s="1790"/>
      <c r="TDA83" s="1784"/>
      <c r="TDB83" s="1784"/>
      <c r="TDC83" s="1784"/>
      <c r="TDD83" s="1788"/>
      <c r="TDE83" s="1788"/>
      <c r="TDF83" s="1789"/>
      <c r="TDG83" s="1789"/>
      <c r="TDH83" s="1790"/>
      <c r="TDI83" s="1784"/>
      <c r="TDJ83" s="1784"/>
      <c r="TDK83" s="1784"/>
      <c r="TDL83" s="1788"/>
      <c r="TDM83" s="1788"/>
      <c r="TDN83" s="1789"/>
      <c r="TDO83" s="1789"/>
      <c r="TDP83" s="1790"/>
      <c r="TDQ83" s="1784"/>
      <c r="TDR83" s="1784"/>
      <c r="TDS83" s="1784"/>
      <c r="TDT83" s="1788"/>
      <c r="TDU83" s="1788"/>
      <c r="TDV83" s="1789"/>
      <c r="TDW83" s="1789"/>
      <c r="TDX83" s="1790"/>
      <c r="TDY83" s="1784"/>
      <c r="TDZ83" s="1784"/>
      <c r="TEA83" s="1784"/>
      <c r="TEB83" s="1788"/>
      <c r="TEC83" s="1788"/>
      <c r="TED83" s="1789"/>
      <c r="TEE83" s="1789"/>
      <c r="TEF83" s="1790"/>
      <c r="TEG83" s="1784"/>
      <c r="TEH83" s="1784"/>
      <c r="TEI83" s="1784"/>
      <c r="TEJ83" s="1788"/>
      <c r="TEK83" s="1788"/>
      <c r="TEL83" s="1789"/>
      <c r="TEM83" s="1789"/>
      <c r="TEN83" s="1790"/>
      <c r="TEO83" s="1784"/>
      <c r="TEP83" s="1784"/>
      <c r="TEQ83" s="1784"/>
      <c r="TER83" s="1788"/>
      <c r="TES83" s="1788"/>
      <c r="TET83" s="1789"/>
      <c r="TEU83" s="1789"/>
      <c r="TEV83" s="1790"/>
      <c r="TEW83" s="1784"/>
      <c r="TEX83" s="1784"/>
      <c r="TEY83" s="1784"/>
      <c r="TEZ83" s="1788"/>
      <c r="TFA83" s="1788"/>
      <c r="TFB83" s="1789"/>
      <c r="TFC83" s="1789"/>
      <c r="TFD83" s="1790"/>
      <c r="TFE83" s="1784"/>
      <c r="TFF83" s="1784"/>
      <c r="TFG83" s="1784"/>
      <c r="TFH83" s="1788"/>
      <c r="TFI83" s="1788"/>
      <c r="TFJ83" s="1789"/>
      <c r="TFK83" s="1789"/>
      <c r="TFL83" s="1790"/>
      <c r="TFM83" s="1784"/>
      <c r="TFN83" s="1784"/>
      <c r="TFO83" s="1784"/>
      <c r="TFP83" s="1788"/>
      <c r="TFQ83" s="1788"/>
      <c r="TFR83" s="1789"/>
      <c r="TFS83" s="1789"/>
      <c r="TFT83" s="1790"/>
      <c r="TFU83" s="1784"/>
      <c r="TFV83" s="1784"/>
      <c r="TFW83" s="1784"/>
      <c r="TFX83" s="1788"/>
      <c r="TFY83" s="1788"/>
      <c r="TFZ83" s="1789"/>
      <c r="TGA83" s="1789"/>
      <c r="TGB83" s="1790"/>
      <c r="TGC83" s="1784"/>
      <c r="TGD83" s="1784"/>
      <c r="TGE83" s="1784"/>
      <c r="TGF83" s="1788"/>
      <c r="TGG83" s="1788"/>
      <c r="TGH83" s="1789"/>
      <c r="TGI83" s="1789"/>
      <c r="TGJ83" s="1790"/>
      <c r="TGK83" s="1784"/>
      <c r="TGL83" s="1784"/>
      <c r="TGM83" s="1784"/>
      <c r="TGN83" s="1788"/>
      <c r="TGO83" s="1788"/>
      <c r="TGP83" s="1789"/>
      <c r="TGQ83" s="1789"/>
      <c r="TGR83" s="1790"/>
      <c r="TGS83" s="1784"/>
      <c r="TGT83" s="1784"/>
      <c r="TGU83" s="1784"/>
      <c r="TGV83" s="1788"/>
      <c r="TGW83" s="1788"/>
      <c r="TGX83" s="1789"/>
      <c r="TGY83" s="1789"/>
      <c r="TGZ83" s="1790"/>
      <c r="THA83" s="1784"/>
      <c r="THB83" s="1784"/>
      <c r="THC83" s="1784"/>
      <c r="THD83" s="1788"/>
      <c r="THE83" s="1788"/>
      <c r="THF83" s="1789"/>
      <c r="THG83" s="1789"/>
      <c r="THH83" s="1790"/>
      <c r="THI83" s="1784"/>
      <c r="THJ83" s="1784"/>
      <c r="THK83" s="1784"/>
      <c r="THL83" s="1788"/>
      <c r="THM83" s="1788"/>
      <c r="THN83" s="1789"/>
      <c r="THO83" s="1789"/>
      <c r="THP83" s="1790"/>
      <c r="THQ83" s="1784"/>
      <c r="THR83" s="1784"/>
      <c r="THS83" s="1784"/>
      <c r="THT83" s="1788"/>
      <c r="THU83" s="1788"/>
      <c r="THV83" s="1789"/>
      <c r="THW83" s="1789"/>
      <c r="THX83" s="1790"/>
      <c r="THY83" s="1784"/>
      <c r="THZ83" s="1784"/>
      <c r="TIA83" s="1784"/>
      <c r="TIB83" s="1788"/>
      <c r="TIC83" s="1788"/>
      <c r="TID83" s="1789"/>
      <c r="TIE83" s="1789"/>
      <c r="TIF83" s="1790"/>
      <c r="TIG83" s="1784"/>
      <c r="TIH83" s="1784"/>
      <c r="TII83" s="1784"/>
      <c r="TIJ83" s="1788"/>
      <c r="TIK83" s="1788"/>
      <c r="TIL83" s="1789"/>
      <c r="TIM83" s="1789"/>
      <c r="TIN83" s="1790"/>
      <c r="TIO83" s="1784"/>
      <c r="TIP83" s="1784"/>
      <c r="TIQ83" s="1784"/>
      <c r="TIR83" s="1788"/>
      <c r="TIS83" s="1788"/>
      <c r="TIT83" s="1789"/>
      <c r="TIU83" s="1789"/>
      <c r="TIV83" s="1790"/>
      <c r="TIW83" s="1784"/>
      <c r="TIX83" s="1784"/>
      <c r="TIY83" s="1784"/>
      <c r="TIZ83" s="1788"/>
      <c r="TJA83" s="1788"/>
      <c r="TJB83" s="1789"/>
      <c r="TJC83" s="1789"/>
      <c r="TJD83" s="1790"/>
      <c r="TJE83" s="1784"/>
      <c r="TJF83" s="1784"/>
      <c r="TJG83" s="1784"/>
      <c r="TJH83" s="1788"/>
      <c r="TJI83" s="1788"/>
      <c r="TJJ83" s="1789"/>
      <c r="TJK83" s="1789"/>
      <c r="TJL83" s="1790"/>
      <c r="TJM83" s="1784"/>
      <c r="TJN83" s="1784"/>
      <c r="TJO83" s="1784"/>
      <c r="TJP83" s="1788"/>
      <c r="TJQ83" s="1788"/>
      <c r="TJR83" s="1789"/>
      <c r="TJS83" s="1789"/>
      <c r="TJT83" s="1790"/>
      <c r="TJU83" s="1784"/>
      <c r="TJV83" s="1784"/>
      <c r="TJW83" s="1784"/>
      <c r="TJX83" s="1788"/>
      <c r="TJY83" s="1788"/>
      <c r="TJZ83" s="1789"/>
      <c r="TKA83" s="1789"/>
      <c r="TKB83" s="1790"/>
      <c r="TKC83" s="1784"/>
      <c r="TKD83" s="1784"/>
      <c r="TKE83" s="1784"/>
      <c r="TKF83" s="1788"/>
      <c r="TKG83" s="1788"/>
      <c r="TKH83" s="1789"/>
      <c r="TKI83" s="1789"/>
      <c r="TKJ83" s="1790"/>
      <c r="TKK83" s="1784"/>
      <c r="TKL83" s="1784"/>
      <c r="TKM83" s="1784"/>
      <c r="TKN83" s="1788"/>
      <c r="TKO83" s="1788"/>
      <c r="TKP83" s="1789"/>
      <c r="TKQ83" s="1789"/>
      <c r="TKR83" s="1790"/>
      <c r="TKS83" s="1784"/>
      <c r="TKT83" s="1784"/>
      <c r="TKU83" s="1784"/>
      <c r="TKV83" s="1788"/>
      <c r="TKW83" s="1788"/>
      <c r="TKX83" s="1789"/>
      <c r="TKY83" s="1789"/>
      <c r="TKZ83" s="1790"/>
      <c r="TLA83" s="1784"/>
      <c r="TLB83" s="1784"/>
      <c r="TLC83" s="1784"/>
      <c r="TLD83" s="1788"/>
      <c r="TLE83" s="1788"/>
      <c r="TLF83" s="1789"/>
      <c r="TLG83" s="1789"/>
      <c r="TLH83" s="1790"/>
      <c r="TLI83" s="1784"/>
      <c r="TLJ83" s="1784"/>
      <c r="TLK83" s="1784"/>
      <c r="TLL83" s="1788"/>
      <c r="TLM83" s="1788"/>
      <c r="TLN83" s="1789"/>
      <c r="TLO83" s="1789"/>
      <c r="TLP83" s="1790"/>
      <c r="TLQ83" s="1784"/>
      <c r="TLR83" s="1784"/>
      <c r="TLS83" s="1784"/>
      <c r="TLT83" s="1788"/>
      <c r="TLU83" s="1788"/>
      <c r="TLV83" s="1789"/>
      <c r="TLW83" s="1789"/>
      <c r="TLX83" s="1790"/>
      <c r="TLY83" s="1784"/>
      <c r="TLZ83" s="1784"/>
      <c r="TMA83" s="1784"/>
      <c r="TMB83" s="1788"/>
      <c r="TMC83" s="1788"/>
      <c r="TMD83" s="1789"/>
      <c r="TME83" s="1789"/>
      <c r="TMF83" s="1790"/>
      <c r="TMG83" s="1784"/>
      <c r="TMH83" s="1784"/>
      <c r="TMI83" s="1784"/>
      <c r="TMJ83" s="1788"/>
      <c r="TMK83" s="1788"/>
      <c r="TML83" s="1789"/>
      <c r="TMM83" s="1789"/>
      <c r="TMN83" s="1790"/>
      <c r="TMO83" s="1784"/>
      <c r="TMP83" s="1784"/>
      <c r="TMQ83" s="1784"/>
      <c r="TMR83" s="1788"/>
      <c r="TMS83" s="1788"/>
      <c r="TMT83" s="1789"/>
      <c r="TMU83" s="1789"/>
      <c r="TMV83" s="1790"/>
      <c r="TMW83" s="1784"/>
      <c r="TMX83" s="1784"/>
      <c r="TMY83" s="1784"/>
      <c r="TMZ83" s="1788"/>
      <c r="TNA83" s="1788"/>
      <c r="TNB83" s="1789"/>
      <c r="TNC83" s="1789"/>
      <c r="TND83" s="1790"/>
      <c r="TNE83" s="1784"/>
      <c r="TNF83" s="1784"/>
      <c r="TNG83" s="1784"/>
      <c r="TNH83" s="1788"/>
      <c r="TNI83" s="1788"/>
      <c r="TNJ83" s="1789"/>
      <c r="TNK83" s="1789"/>
      <c r="TNL83" s="1790"/>
      <c r="TNM83" s="1784"/>
      <c r="TNN83" s="1784"/>
      <c r="TNO83" s="1784"/>
      <c r="TNP83" s="1788"/>
      <c r="TNQ83" s="1788"/>
      <c r="TNR83" s="1789"/>
      <c r="TNS83" s="1789"/>
      <c r="TNT83" s="1790"/>
      <c r="TNU83" s="1784"/>
      <c r="TNV83" s="1784"/>
      <c r="TNW83" s="1784"/>
      <c r="TNX83" s="1788"/>
      <c r="TNY83" s="1788"/>
      <c r="TNZ83" s="1789"/>
      <c r="TOA83" s="1789"/>
      <c r="TOB83" s="1790"/>
      <c r="TOC83" s="1784"/>
      <c r="TOD83" s="1784"/>
      <c r="TOE83" s="1784"/>
      <c r="TOF83" s="1788"/>
      <c r="TOG83" s="1788"/>
      <c r="TOH83" s="1789"/>
      <c r="TOI83" s="1789"/>
      <c r="TOJ83" s="1790"/>
      <c r="TOK83" s="1784"/>
      <c r="TOL83" s="1784"/>
      <c r="TOM83" s="1784"/>
      <c r="TON83" s="1788"/>
      <c r="TOO83" s="1788"/>
      <c r="TOP83" s="1789"/>
      <c r="TOQ83" s="1789"/>
      <c r="TOR83" s="1790"/>
      <c r="TOS83" s="1784"/>
      <c r="TOT83" s="1784"/>
      <c r="TOU83" s="1784"/>
      <c r="TOV83" s="1788"/>
      <c r="TOW83" s="1788"/>
      <c r="TOX83" s="1789"/>
      <c r="TOY83" s="1789"/>
      <c r="TOZ83" s="1790"/>
      <c r="TPA83" s="1784"/>
      <c r="TPB83" s="1784"/>
      <c r="TPC83" s="1784"/>
      <c r="TPD83" s="1788"/>
      <c r="TPE83" s="1788"/>
      <c r="TPF83" s="1789"/>
      <c r="TPG83" s="1789"/>
      <c r="TPH83" s="1790"/>
      <c r="TPI83" s="1784"/>
      <c r="TPJ83" s="1784"/>
      <c r="TPK83" s="1784"/>
      <c r="TPL83" s="1788"/>
      <c r="TPM83" s="1788"/>
      <c r="TPN83" s="1789"/>
      <c r="TPO83" s="1789"/>
      <c r="TPP83" s="1790"/>
      <c r="TPQ83" s="1784"/>
      <c r="TPR83" s="1784"/>
      <c r="TPS83" s="1784"/>
      <c r="TPT83" s="1788"/>
      <c r="TPU83" s="1788"/>
      <c r="TPV83" s="1789"/>
      <c r="TPW83" s="1789"/>
      <c r="TPX83" s="1790"/>
      <c r="TPY83" s="1784"/>
      <c r="TPZ83" s="1784"/>
      <c r="TQA83" s="1784"/>
      <c r="TQB83" s="1788"/>
      <c r="TQC83" s="1788"/>
      <c r="TQD83" s="1789"/>
      <c r="TQE83" s="1789"/>
      <c r="TQF83" s="1790"/>
      <c r="TQG83" s="1784"/>
      <c r="TQH83" s="1784"/>
      <c r="TQI83" s="1784"/>
      <c r="TQJ83" s="1788"/>
      <c r="TQK83" s="1788"/>
      <c r="TQL83" s="1789"/>
      <c r="TQM83" s="1789"/>
      <c r="TQN83" s="1790"/>
      <c r="TQO83" s="1784"/>
      <c r="TQP83" s="1784"/>
      <c r="TQQ83" s="1784"/>
      <c r="TQR83" s="1788"/>
      <c r="TQS83" s="1788"/>
      <c r="TQT83" s="1789"/>
      <c r="TQU83" s="1789"/>
      <c r="TQV83" s="1790"/>
      <c r="TQW83" s="1784"/>
      <c r="TQX83" s="1784"/>
      <c r="TQY83" s="1784"/>
      <c r="TQZ83" s="1788"/>
      <c r="TRA83" s="1788"/>
      <c r="TRB83" s="1789"/>
      <c r="TRC83" s="1789"/>
      <c r="TRD83" s="1790"/>
      <c r="TRE83" s="1784"/>
      <c r="TRF83" s="1784"/>
      <c r="TRG83" s="1784"/>
      <c r="TRH83" s="1788"/>
      <c r="TRI83" s="1788"/>
      <c r="TRJ83" s="1789"/>
      <c r="TRK83" s="1789"/>
      <c r="TRL83" s="1790"/>
      <c r="TRM83" s="1784"/>
      <c r="TRN83" s="1784"/>
      <c r="TRO83" s="1784"/>
      <c r="TRP83" s="1788"/>
      <c r="TRQ83" s="1788"/>
      <c r="TRR83" s="1789"/>
      <c r="TRS83" s="1789"/>
      <c r="TRT83" s="1790"/>
      <c r="TRU83" s="1784"/>
      <c r="TRV83" s="1784"/>
      <c r="TRW83" s="1784"/>
      <c r="TRX83" s="1788"/>
      <c r="TRY83" s="1788"/>
      <c r="TRZ83" s="1789"/>
      <c r="TSA83" s="1789"/>
      <c r="TSB83" s="1790"/>
      <c r="TSC83" s="1784"/>
      <c r="TSD83" s="1784"/>
      <c r="TSE83" s="1784"/>
      <c r="TSF83" s="1788"/>
      <c r="TSG83" s="1788"/>
      <c r="TSH83" s="1789"/>
      <c r="TSI83" s="1789"/>
      <c r="TSJ83" s="1790"/>
      <c r="TSK83" s="1784"/>
      <c r="TSL83" s="1784"/>
      <c r="TSM83" s="1784"/>
      <c r="TSN83" s="1788"/>
      <c r="TSO83" s="1788"/>
      <c r="TSP83" s="1789"/>
      <c r="TSQ83" s="1789"/>
      <c r="TSR83" s="1790"/>
      <c r="TSS83" s="1784"/>
      <c r="TST83" s="1784"/>
      <c r="TSU83" s="1784"/>
      <c r="TSV83" s="1788"/>
      <c r="TSW83" s="1788"/>
      <c r="TSX83" s="1789"/>
      <c r="TSY83" s="1789"/>
      <c r="TSZ83" s="1790"/>
      <c r="TTA83" s="1784"/>
      <c r="TTB83" s="1784"/>
      <c r="TTC83" s="1784"/>
      <c r="TTD83" s="1788"/>
      <c r="TTE83" s="1788"/>
      <c r="TTF83" s="1789"/>
      <c r="TTG83" s="1789"/>
      <c r="TTH83" s="1790"/>
      <c r="TTI83" s="1784"/>
      <c r="TTJ83" s="1784"/>
      <c r="TTK83" s="1784"/>
      <c r="TTL83" s="1788"/>
      <c r="TTM83" s="1788"/>
      <c r="TTN83" s="1789"/>
      <c r="TTO83" s="1789"/>
      <c r="TTP83" s="1790"/>
      <c r="TTQ83" s="1784"/>
      <c r="TTR83" s="1784"/>
      <c r="TTS83" s="1784"/>
      <c r="TTT83" s="1788"/>
      <c r="TTU83" s="1788"/>
      <c r="TTV83" s="1789"/>
      <c r="TTW83" s="1789"/>
      <c r="TTX83" s="1790"/>
      <c r="TTY83" s="1784"/>
      <c r="TTZ83" s="1784"/>
      <c r="TUA83" s="1784"/>
      <c r="TUB83" s="1788"/>
      <c r="TUC83" s="1788"/>
      <c r="TUD83" s="1789"/>
      <c r="TUE83" s="1789"/>
      <c r="TUF83" s="1790"/>
      <c r="TUG83" s="1784"/>
      <c r="TUH83" s="1784"/>
      <c r="TUI83" s="1784"/>
      <c r="TUJ83" s="1788"/>
      <c r="TUK83" s="1788"/>
      <c r="TUL83" s="1789"/>
      <c r="TUM83" s="1789"/>
      <c r="TUN83" s="1790"/>
      <c r="TUO83" s="1784"/>
      <c r="TUP83" s="1784"/>
      <c r="TUQ83" s="1784"/>
      <c r="TUR83" s="1788"/>
      <c r="TUS83" s="1788"/>
      <c r="TUT83" s="1789"/>
      <c r="TUU83" s="1789"/>
      <c r="TUV83" s="1790"/>
      <c r="TUW83" s="1784"/>
      <c r="TUX83" s="1784"/>
      <c r="TUY83" s="1784"/>
      <c r="TUZ83" s="1788"/>
      <c r="TVA83" s="1788"/>
      <c r="TVB83" s="1789"/>
      <c r="TVC83" s="1789"/>
      <c r="TVD83" s="1790"/>
      <c r="TVE83" s="1784"/>
      <c r="TVF83" s="1784"/>
      <c r="TVG83" s="1784"/>
      <c r="TVH83" s="1788"/>
      <c r="TVI83" s="1788"/>
      <c r="TVJ83" s="1789"/>
      <c r="TVK83" s="1789"/>
      <c r="TVL83" s="1790"/>
      <c r="TVM83" s="1784"/>
      <c r="TVN83" s="1784"/>
      <c r="TVO83" s="1784"/>
      <c r="TVP83" s="1788"/>
      <c r="TVQ83" s="1788"/>
      <c r="TVR83" s="1789"/>
      <c r="TVS83" s="1789"/>
      <c r="TVT83" s="1790"/>
      <c r="TVU83" s="1784"/>
      <c r="TVV83" s="1784"/>
      <c r="TVW83" s="1784"/>
      <c r="TVX83" s="1788"/>
      <c r="TVY83" s="1788"/>
      <c r="TVZ83" s="1789"/>
      <c r="TWA83" s="1789"/>
      <c r="TWB83" s="1790"/>
      <c r="TWC83" s="1784"/>
      <c r="TWD83" s="1784"/>
      <c r="TWE83" s="1784"/>
      <c r="TWF83" s="1788"/>
      <c r="TWG83" s="1788"/>
      <c r="TWH83" s="1789"/>
      <c r="TWI83" s="1789"/>
      <c r="TWJ83" s="1790"/>
      <c r="TWK83" s="1784"/>
      <c r="TWL83" s="1784"/>
      <c r="TWM83" s="1784"/>
      <c r="TWN83" s="1788"/>
      <c r="TWO83" s="1788"/>
      <c r="TWP83" s="1789"/>
      <c r="TWQ83" s="1789"/>
      <c r="TWR83" s="1790"/>
      <c r="TWS83" s="1784"/>
      <c r="TWT83" s="1784"/>
      <c r="TWU83" s="1784"/>
      <c r="TWV83" s="1788"/>
      <c r="TWW83" s="1788"/>
      <c r="TWX83" s="1789"/>
      <c r="TWY83" s="1789"/>
      <c r="TWZ83" s="1790"/>
      <c r="TXA83" s="1784"/>
      <c r="TXB83" s="1784"/>
      <c r="TXC83" s="1784"/>
      <c r="TXD83" s="1788"/>
      <c r="TXE83" s="1788"/>
      <c r="TXF83" s="1789"/>
      <c r="TXG83" s="1789"/>
      <c r="TXH83" s="1790"/>
      <c r="TXI83" s="1784"/>
      <c r="TXJ83" s="1784"/>
      <c r="TXK83" s="1784"/>
      <c r="TXL83" s="1788"/>
      <c r="TXM83" s="1788"/>
      <c r="TXN83" s="1789"/>
      <c r="TXO83" s="1789"/>
      <c r="TXP83" s="1790"/>
      <c r="TXQ83" s="1784"/>
      <c r="TXR83" s="1784"/>
      <c r="TXS83" s="1784"/>
      <c r="TXT83" s="1788"/>
      <c r="TXU83" s="1788"/>
      <c r="TXV83" s="1789"/>
      <c r="TXW83" s="1789"/>
      <c r="TXX83" s="1790"/>
      <c r="TXY83" s="1784"/>
      <c r="TXZ83" s="1784"/>
      <c r="TYA83" s="1784"/>
      <c r="TYB83" s="1788"/>
      <c r="TYC83" s="1788"/>
      <c r="TYD83" s="1789"/>
      <c r="TYE83" s="1789"/>
      <c r="TYF83" s="1790"/>
      <c r="TYG83" s="1784"/>
      <c r="TYH83" s="1784"/>
      <c r="TYI83" s="1784"/>
      <c r="TYJ83" s="1788"/>
      <c r="TYK83" s="1788"/>
      <c r="TYL83" s="1789"/>
      <c r="TYM83" s="1789"/>
      <c r="TYN83" s="1790"/>
      <c r="TYO83" s="1784"/>
      <c r="TYP83" s="1784"/>
      <c r="TYQ83" s="1784"/>
      <c r="TYR83" s="1788"/>
      <c r="TYS83" s="1788"/>
      <c r="TYT83" s="1789"/>
      <c r="TYU83" s="1789"/>
      <c r="TYV83" s="1790"/>
      <c r="TYW83" s="1784"/>
      <c r="TYX83" s="1784"/>
      <c r="TYY83" s="1784"/>
      <c r="TYZ83" s="1788"/>
      <c r="TZA83" s="1788"/>
      <c r="TZB83" s="1789"/>
      <c r="TZC83" s="1789"/>
      <c r="TZD83" s="1790"/>
      <c r="TZE83" s="1784"/>
      <c r="TZF83" s="1784"/>
      <c r="TZG83" s="1784"/>
      <c r="TZH83" s="1788"/>
      <c r="TZI83" s="1788"/>
      <c r="TZJ83" s="1789"/>
      <c r="TZK83" s="1789"/>
      <c r="TZL83" s="1790"/>
      <c r="TZM83" s="1784"/>
      <c r="TZN83" s="1784"/>
      <c r="TZO83" s="1784"/>
      <c r="TZP83" s="1788"/>
      <c r="TZQ83" s="1788"/>
      <c r="TZR83" s="1789"/>
      <c r="TZS83" s="1789"/>
      <c r="TZT83" s="1790"/>
      <c r="TZU83" s="1784"/>
      <c r="TZV83" s="1784"/>
      <c r="TZW83" s="1784"/>
      <c r="TZX83" s="1788"/>
      <c r="TZY83" s="1788"/>
      <c r="TZZ83" s="1789"/>
      <c r="UAA83" s="1789"/>
      <c r="UAB83" s="1790"/>
      <c r="UAC83" s="1784"/>
      <c r="UAD83" s="1784"/>
      <c r="UAE83" s="1784"/>
      <c r="UAF83" s="1788"/>
      <c r="UAG83" s="1788"/>
      <c r="UAH83" s="1789"/>
      <c r="UAI83" s="1789"/>
      <c r="UAJ83" s="1790"/>
      <c r="UAK83" s="1784"/>
      <c r="UAL83" s="1784"/>
      <c r="UAM83" s="1784"/>
      <c r="UAN83" s="1788"/>
      <c r="UAO83" s="1788"/>
      <c r="UAP83" s="1789"/>
      <c r="UAQ83" s="1789"/>
      <c r="UAR83" s="1790"/>
      <c r="UAS83" s="1784"/>
      <c r="UAT83" s="1784"/>
      <c r="UAU83" s="1784"/>
      <c r="UAV83" s="1788"/>
      <c r="UAW83" s="1788"/>
      <c r="UAX83" s="1789"/>
      <c r="UAY83" s="1789"/>
      <c r="UAZ83" s="1790"/>
      <c r="UBA83" s="1784"/>
      <c r="UBB83" s="1784"/>
      <c r="UBC83" s="1784"/>
      <c r="UBD83" s="1788"/>
      <c r="UBE83" s="1788"/>
      <c r="UBF83" s="1789"/>
      <c r="UBG83" s="1789"/>
      <c r="UBH83" s="1790"/>
      <c r="UBI83" s="1784"/>
      <c r="UBJ83" s="1784"/>
      <c r="UBK83" s="1784"/>
      <c r="UBL83" s="1788"/>
      <c r="UBM83" s="1788"/>
      <c r="UBN83" s="1789"/>
      <c r="UBO83" s="1789"/>
      <c r="UBP83" s="1790"/>
      <c r="UBQ83" s="1784"/>
      <c r="UBR83" s="1784"/>
      <c r="UBS83" s="1784"/>
      <c r="UBT83" s="1788"/>
      <c r="UBU83" s="1788"/>
      <c r="UBV83" s="1789"/>
      <c r="UBW83" s="1789"/>
      <c r="UBX83" s="1790"/>
      <c r="UBY83" s="1784"/>
      <c r="UBZ83" s="1784"/>
      <c r="UCA83" s="1784"/>
      <c r="UCB83" s="1788"/>
      <c r="UCC83" s="1788"/>
      <c r="UCD83" s="1789"/>
      <c r="UCE83" s="1789"/>
      <c r="UCF83" s="1790"/>
      <c r="UCG83" s="1784"/>
      <c r="UCH83" s="1784"/>
      <c r="UCI83" s="1784"/>
      <c r="UCJ83" s="1788"/>
      <c r="UCK83" s="1788"/>
      <c r="UCL83" s="1789"/>
      <c r="UCM83" s="1789"/>
      <c r="UCN83" s="1790"/>
      <c r="UCO83" s="1784"/>
      <c r="UCP83" s="1784"/>
      <c r="UCQ83" s="1784"/>
      <c r="UCR83" s="1788"/>
      <c r="UCS83" s="1788"/>
      <c r="UCT83" s="1789"/>
      <c r="UCU83" s="1789"/>
      <c r="UCV83" s="1790"/>
      <c r="UCW83" s="1784"/>
      <c r="UCX83" s="1784"/>
      <c r="UCY83" s="1784"/>
      <c r="UCZ83" s="1788"/>
      <c r="UDA83" s="1788"/>
      <c r="UDB83" s="1789"/>
      <c r="UDC83" s="1789"/>
      <c r="UDD83" s="1790"/>
      <c r="UDE83" s="1784"/>
      <c r="UDF83" s="1784"/>
      <c r="UDG83" s="1784"/>
      <c r="UDH83" s="1788"/>
      <c r="UDI83" s="1788"/>
      <c r="UDJ83" s="1789"/>
      <c r="UDK83" s="1789"/>
      <c r="UDL83" s="1790"/>
      <c r="UDM83" s="1784"/>
      <c r="UDN83" s="1784"/>
      <c r="UDO83" s="1784"/>
      <c r="UDP83" s="1788"/>
      <c r="UDQ83" s="1788"/>
      <c r="UDR83" s="1789"/>
      <c r="UDS83" s="1789"/>
      <c r="UDT83" s="1790"/>
      <c r="UDU83" s="1784"/>
      <c r="UDV83" s="1784"/>
      <c r="UDW83" s="1784"/>
      <c r="UDX83" s="1788"/>
      <c r="UDY83" s="1788"/>
      <c r="UDZ83" s="1789"/>
      <c r="UEA83" s="1789"/>
      <c r="UEB83" s="1790"/>
      <c r="UEC83" s="1784"/>
      <c r="UED83" s="1784"/>
      <c r="UEE83" s="1784"/>
      <c r="UEF83" s="1788"/>
      <c r="UEG83" s="1788"/>
      <c r="UEH83" s="1789"/>
      <c r="UEI83" s="1789"/>
      <c r="UEJ83" s="1790"/>
      <c r="UEK83" s="1784"/>
      <c r="UEL83" s="1784"/>
      <c r="UEM83" s="1784"/>
      <c r="UEN83" s="1788"/>
      <c r="UEO83" s="1788"/>
      <c r="UEP83" s="1789"/>
      <c r="UEQ83" s="1789"/>
      <c r="UER83" s="1790"/>
      <c r="UES83" s="1784"/>
      <c r="UET83" s="1784"/>
      <c r="UEU83" s="1784"/>
      <c r="UEV83" s="1788"/>
      <c r="UEW83" s="1788"/>
      <c r="UEX83" s="1789"/>
      <c r="UEY83" s="1789"/>
      <c r="UEZ83" s="1790"/>
      <c r="UFA83" s="1784"/>
      <c r="UFB83" s="1784"/>
      <c r="UFC83" s="1784"/>
      <c r="UFD83" s="1788"/>
      <c r="UFE83" s="1788"/>
      <c r="UFF83" s="1789"/>
      <c r="UFG83" s="1789"/>
      <c r="UFH83" s="1790"/>
      <c r="UFI83" s="1784"/>
      <c r="UFJ83" s="1784"/>
      <c r="UFK83" s="1784"/>
      <c r="UFL83" s="1788"/>
      <c r="UFM83" s="1788"/>
      <c r="UFN83" s="1789"/>
      <c r="UFO83" s="1789"/>
      <c r="UFP83" s="1790"/>
      <c r="UFQ83" s="1784"/>
      <c r="UFR83" s="1784"/>
      <c r="UFS83" s="1784"/>
      <c r="UFT83" s="1788"/>
      <c r="UFU83" s="1788"/>
      <c r="UFV83" s="1789"/>
      <c r="UFW83" s="1789"/>
      <c r="UFX83" s="1790"/>
      <c r="UFY83" s="1784"/>
      <c r="UFZ83" s="1784"/>
      <c r="UGA83" s="1784"/>
      <c r="UGB83" s="1788"/>
      <c r="UGC83" s="1788"/>
      <c r="UGD83" s="1789"/>
      <c r="UGE83" s="1789"/>
      <c r="UGF83" s="1790"/>
      <c r="UGG83" s="1784"/>
      <c r="UGH83" s="1784"/>
      <c r="UGI83" s="1784"/>
      <c r="UGJ83" s="1788"/>
      <c r="UGK83" s="1788"/>
      <c r="UGL83" s="1789"/>
      <c r="UGM83" s="1789"/>
      <c r="UGN83" s="1790"/>
      <c r="UGO83" s="1784"/>
      <c r="UGP83" s="1784"/>
      <c r="UGQ83" s="1784"/>
      <c r="UGR83" s="1788"/>
      <c r="UGS83" s="1788"/>
      <c r="UGT83" s="1789"/>
      <c r="UGU83" s="1789"/>
      <c r="UGV83" s="1790"/>
      <c r="UGW83" s="1784"/>
      <c r="UGX83" s="1784"/>
      <c r="UGY83" s="1784"/>
      <c r="UGZ83" s="1788"/>
      <c r="UHA83" s="1788"/>
      <c r="UHB83" s="1789"/>
      <c r="UHC83" s="1789"/>
      <c r="UHD83" s="1790"/>
      <c r="UHE83" s="1784"/>
      <c r="UHF83" s="1784"/>
      <c r="UHG83" s="1784"/>
      <c r="UHH83" s="1788"/>
      <c r="UHI83" s="1788"/>
      <c r="UHJ83" s="1789"/>
      <c r="UHK83" s="1789"/>
      <c r="UHL83" s="1790"/>
      <c r="UHM83" s="1784"/>
      <c r="UHN83" s="1784"/>
      <c r="UHO83" s="1784"/>
      <c r="UHP83" s="1788"/>
      <c r="UHQ83" s="1788"/>
      <c r="UHR83" s="1789"/>
      <c r="UHS83" s="1789"/>
      <c r="UHT83" s="1790"/>
      <c r="UHU83" s="1784"/>
      <c r="UHV83" s="1784"/>
      <c r="UHW83" s="1784"/>
      <c r="UHX83" s="1788"/>
      <c r="UHY83" s="1788"/>
      <c r="UHZ83" s="1789"/>
      <c r="UIA83" s="1789"/>
      <c r="UIB83" s="1790"/>
      <c r="UIC83" s="1784"/>
      <c r="UID83" s="1784"/>
      <c r="UIE83" s="1784"/>
      <c r="UIF83" s="1788"/>
      <c r="UIG83" s="1788"/>
      <c r="UIH83" s="1789"/>
      <c r="UII83" s="1789"/>
      <c r="UIJ83" s="1790"/>
      <c r="UIK83" s="1784"/>
      <c r="UIL83" s="1784"/>
      <c r="UIM83" s="1784"/>
      <c r="UIN83" s="1788"/>
      <c r="UIO83" s="1788"/>
      <c r="UIP83" s="1789"/>
      <c r="UIQ83" s="1789"/>
      <c r="UIR83" s="1790"/>
      <c r="UIS83" s="1784"/>
      <c r="UIT83" s="1784"/>
      <c r="UIU83" s="1784"/>
      <c r="UIV83" s="1788"/>
      <c r="UIW83" s="1788"/>
      <c r="UIX83" s="1789"/>
      <c r="UIY83" s="1789"/>
      <c r="UIZ83" s="1790"/>
      <c r="UJA83" s="1784"/>
      <c r="UJB83" s="1784"/>
      <c r="UJC83" s="1784"/>
      <c r="UJD83" s="1788"/>
      <c r="UJE83" s="1788"/>
      <c r="UJF83" s="1789"/>
      <c r="UJG83" s="1789"/>
      <c r="UJH83" s="1790"/>
      <c r="UJI83" s="1784"/>
      <c r="UJJ83" s="1784"/>
      <c r="UJK83" s="1784"/>
      <c r="UJL83" s="1788"/>
      <c r="UJM83" s="1788"/>
      <c r="UJN83" s="1789"/>
      <c r="UJO83" s="1789"/>
      <c r="UJP83" s="1790"/>
      <c r="UJQ83" s="1784"/>
      <c r="UJR83" s="1784"/>
      <c r="UJS83" s="1784"/>
      <c r="UJT83" s="1788"/>
      <c r="UJU83" s="1788"/>
      <c r="UJV83" s="1789"/>
      <c r="UJW83" s="1789"/>
      <c r="UJX83" s="1790"/>
      <c r="UJY83" s="1784"/>
      <c r="UJZ83" s="1784"/>
      <c r="UKA83" s="1784"/>
      <c r="UKB83" s="1788"/>
      <c r="UKC83" s="1788"/>
      <c r="UKD83" s="1789"/>
      <c r="UKE83" s="1789"/>
      <c r="UKF83" s="1790"/>
      <c r="UKG83" s="1784"/>
      <c r="UKH83" s="1784"/>
      <c r="UKI83" s="1784"/>
      <c r="UKJ83" s="1788"/>
      <c r="UKK83" s="1788"/>
      <c r="UKL83" s="1789"/>
      <c r="UKM83" s="1789"/>
      <c r="UKN83" s="1790"/>
      <c r="UKO83" s="1784"/>
      <c r="UKP83" s="1784"/>
      <c r="UKQ83" s="1784"/>
      <c r="UKR83" s="1788"/>
      <c r="UKS83" s="1788"/>
      <c r="UKT83" s="1789"/>
      <c r="UKU83" s="1789"/>
      <c r="UKV83" s="1790"/>
      <c r="UKW83" s="1784"/>
      <c r="UKX83" s="1784"/>
      <c r="UKY83" s="1784"/>
      <c r="UKZ83" s="1788"/>
      <c r="ULA83" s="1788"/>
      <c r="ULB83" s="1789"/>
      <c r="ULC83" s="1789"/>
      <c r="ULD83" s="1790"/>
      <c r="ULE83" s="1784"/>
      <c r="ULF83" s="1784"/>
      <c r="ULG83" s="1784"/>
      <c r="ULH83" s="1788"/>
      <c r="ULI83" s="1788"/>
      <c r="ULJ83" s="1789"/>
      <c r="ULK83" s="1789"/>
      <c r="ULL83" s="1790"/>
      <c r="ULM83" s="1784"/>
      <c r="ULN83" s="1784"/>
      <c r="ULO83" s="1784"/>
      <c r="ULP83" s="1788"/>
      <c r="ULQ83" s="1788"/>
      <c r="ULR83" s="1789"/>
      <c r="ULS83" s="1789"/>
      <c r="ULT83" s="1790"/>
      <c r="ULU83" s="1784"/>
      <c r="ULV83" s="1784"/>
      <c r="ULW83" s="1784"/>
      <c r="ULX83" s="1788"/>
      <c r="ULY83" s="1788"/>
      <c r="ULZ83" s="1789"/>
      <c r="UMA83" s="1789"/>
      <c r="UMB83" s="1790"/>
      <c r="UMC83" s="1784"/>
      <c r="UMD83" s="1784"/>
      <c r="UME83" s="1784"/>
      <c r="UMF83" s="1788"/>
      <c r="UMG83" s="1788"/>
      <c r="UMH83" s="1789"/>
      <c r="UMI83" s="1789"/>
      <c r="UMJ83" s="1790"/>
      <c r="UMK83" s="1784"/>
      <c r="UML83" s="1784"/>
      <c r="UMM83" s="1784"/>
      <c r="UMN83" s="1788"/>
      <c r="UMO83" s="1788"/>
      <c r="UMP83" s="1789"/>
      <c r="UMQ83" s="1789"/>
      <c r="UMR83" s="1790"/>
      <c r="UMS83" s="1784"/>
      <c r="UMT83" s="1784"/>
      <c r="UMU83" s="1784"/>
      <c r="UMV83" s="1788"/>
      <c r="UMW83" s="1788"/>
      <c r="UMX83" s="1789"/>
      <c r="UMY83" s="1789"/>
      <c r="UMZ83" s="1790"/>
      <c r="UNA83" s="1784"/>
      <c r="UNB83" s="1784"/>
      <c r="UNC83" s="1784"/>
      <c r="UND83" s="1788"/>
      <c r="UNE83" s="1788"/>
      <c r="UNF83" s="1789"/>
      <c r="UNG83" s="1789"/>
      <c r="UNH83" s="1790"/>
      <c r="UNI83" s="1784"/>
      <c r="UNJ83" s="1784"/>
      <c r="UNK83" s="1784"/>
      <c r="UNL83" s="1788"/>
      <c r="UNM83" s="1788"/>
      <c r="UNN83" s="1789"/>
      <c r="UNO83" s="1789"/>
      <c r="UNP83" s="1790"/>
      <c r="UNQ83" s="1784"/>
      <c r="UNR83" s="1784"/>
      <c r="UNS83" s="1784"/>
      <c r="UNT83" s="1788"/>
      <c r="UNU83" s="1788"/>
      <c r="UNV83" s="1789"/>
      <c r="UNW83" s="1789"/>
      <c r="UNX83" s="1790"/>
      <c r="UNY83" s="1784"/>
      <c r="UNZ83" s="1784"/>
      <c r="UOA83" s="1784"/>
      <c r="UOB83" s="1788"/>
      <c r="UOC83" s="1788"/>
      <c r="UOD83" s="1789"/>
      <c r="UOE83" s="1789"/>
      <c r="UOF83" s="1790"/>
      <c r="UOG83" s="1784"/>
      <c r="UOH83" s="1784"/>
      <c r="UOI83" s="1784"/>
      <c r="UOJ83" s="1788"/>
      <c r="UOK83" s="1788"/>
      <c r="UOL83" s="1789"/>
      <c r="UOM83" s="1789"/>
      <c r="UON83" s="1790"/>
      <c r="UOO83" s="1784"/>
      <c r="UOP83" s="1784"/>
      <c r="UOQ83" s="1784"/>
      <c r="UOR83" s="1788"/>
      <c r="UOS83" s="1788"/>
      <c r="UOT83" s="1789"/>
      <c r="UOU83" s="1789"/>
      <c r="UOV83" s="1790"/>
      <c r="UOW83" s="1784"/>
      <c r="UOX83" s="1784"/>
      <c r="UOY83" s="1784"/>
      <c r="UOZ83" s="1788"/>
      <c r="UPA83" s="1788"/>
      <c r="UPB83" s="1789"/>
      <c r="UPC83" s="1789"/>
      <c r="UPD83" s="1790"/>
      <c r="UPE83" s="1784"/>
      <c r="UPF83" s="1784"/>
      <c r="UPG83" s="1784"/>
      <c r="UPH83" s="1788"/>
      <c r="UPI83" s="1788"/>
      <c r="UPJ83" s="1789"/>
      <c r="UPK83" s="1789"/>
      <c r="UPL83" s="1790"/>
      <c r="UPM83" s="1784"/>
      <c r="UPN83" s="1784"/>
      <c r="UPO83" s="1784"/>
      <c r="UPP83" s="1788"/>
      <c r="UPQ83" s="1788"/>
      <c r="UPR83" s="1789"/>
      <c r="UPS83" s="1789"/>
      <c r="UPT83" s="1790"/>
      <c r="UPU83" s="1784"/>
      <c r="UPV83" s="1784"/>
      <c r="UPW83" s="1784"/>
      <c r="UPX83" s="1788"/>
      <c r="UPY83" s="1788"/>
      <c r="UPZ83" s="1789"/>
      <c r="UQA83" s="1789"/>
      <c r="UQB83" s="1790"/>
      <c r="UQC83" s="1784"/>
      <c r="UQD83" s="1784"/>
      <c r="UQE83" s="1784"/>
      <c r="UQF83" s="1788"/>
      <c r="UQG83" s="1788"/>
      <c r="UQH83" s="1789"/>
      <c r="UQI83" s="1789"/>
      <c r="UQJ83" s="1790"/>
      <c r="UQK83" s="1784"/>
      <c r="UQL83" s="1784"/>
      <c r="UQM83" s="1784"/>
      <c r="UQN83" s="1788"/>
      <c r="UQO83" s="1788"/>
      <c r="UQP83" s="1789"/>
      <c r="UQQ83" s="1789"/>
      <c r="UQR83" s="1790"/>
      <c r="UQS83" s="1784"/>
      <c r="UQT83" s="1784"/>
      <c r="UQU83" s="1784"/>
      <c r="UQV83" s="1788"/>
      <c r="UQW83" s="1788"/>
      <c r="UQX83" s="1789"/>
      <c r="UQY83" s="1789"/>
      <c r="UQZ83" s="1790"/>
      <c r="URA83" s="1784"/>
      <c r="URB83" s="1784"/>
      <c r="URC83" s="1784"/>
      <c r="URD83" s="1788"/>
      <c r="URE83" s="1788"/>
      <c r="URF83" s="1789"/>
      <c r="URG83" s="1789"/>
      <c r="URH83" s="1790"/>
      <c r="URI83" s="1784"/>
      <c r="URJ83" s="1784"/>
      <c r="URK83" s="1784"/>
      <c r="URL83" s="1788"/>
      <c r="URM83" s="1788"/>
      <c r="URN83" s="1789"/>
      <c r="URO83" s="1789"/>
      <c r="URP83" s="1790"/>
      <c r="URQ83" s="1784"/>
      <c r="URR83" s="1784"/>
      <c r="URS83" s="1784"/>
      <c r="URT83" s="1788"/>
      <c r="URU83" s="1788"/>
      <c r="URV83" s="1789"/>
      <c r="URW83" s="1789"/>
      <c r="URX83" s="1790"/>
      <c r="URY83" s="1784"/>
      <c r="URZ83" s="1784"/>
      <c r="USA83" s="1784"/>
      <c r="USB83" s="1788"/>
      <c r="USC83" s="1788"/>
      <c r="USD83" s="1789"/>
      <c r="USE83" s="1789"/>
      <c r="USF83" s="1790"/>
      <c r="USG83" s="1784"/>
      <c r="USH83" s="1784"/>
      <c r="USI83" s="1784"/>
      <c r="USJ83" s="1788"/>
      <c r="USK83" s="1788"/>
      <c r="USL83" s="1789"/>
      <c r="USM83" s="1789"/>
      <c r="USN83" s="1790"/>
      <c r="USO83" s="1784"/>
      <c r="USP83" s="1784"/>
      <c r="USQ83" s="1784"/>
      <c r="USR83" s="1788"/>
      <c r="USS83" s="1788"/>
      <c r="UST83" s="1789"/>
      <c r="USU83" s="1789"/>
      <c r="USV83" s="1790"/>
      <c r="USW83" s="1784"/>
      <c r="USX83" s="1784"/>
      <c r="USY83" s="1784"/>
      <c r="USZ83" s="1788"/>
      <c r="UTA83" s="1788"/>
      <c r="UTB83" s="1789"/>
      <c r="UTC83" s="1789"/>
      <c r="UTD83" s="1790"/>
      <c r="UTE83" s="1784"/>
      <c r="UTF83" s="1784"/>
      <c r="UTG83" s="1784"/>
      <c r="UTH83" s="1788"/>
      <c r="UTI83" s="1788"/>
      <c r="UTJ83" s="1789"/>
      <c r="UTK83" s="1789"/>
      <c r="UTL83" s="1790"/>
      <c r="UTM83" s="1784"/>
      <c r="UTN83" s="1784"/>
      <c r="UTO83" s="1784"/>
      <c r="UTP83" s="1788"/>
      <c r="UTQ83" s="1788"/>
      <c r="UTR83" s="1789"/>
      <c r="UTS83" s="1789"/>
      <c r="UTT83" s="1790"/>
      <c r="UTU83" s="1784"/>
      <c r="UTV83" s="1784"/>
      <c r="UTW83" s="1784"/>
      <c r="UTX83" s="1788"/>
      <c r="UTY83" s="1788"/>
      <c r="UTZ83" s="1789"/>
      <c r="UUA83" s="1789"/>
      <c r="UUB83" s="1790"/>
      <c r="UUC83" s="1784"/>
      <c r="UUD83" s="1784"/>
      <c r="UUE83" s="1784"/>
      <c r="UUF83" s="1788"/>
      <c r="UUG83" s="1788"/>
      <c r="UUH83" s="1789"/>
      <c r="UUI83" s="1789"/>
      <c r="UUJ83" s="1790"/>
      <c r="UUK83" s="1784"/>
      <c r="UUL83" s="1784"/>
      <c r="UUM83" s="1784"/>
      <c r="UUN83" s="1788"/>
      <c r="UUO83" s="1788"/>
      <c r="UUP83" s="1789"/>
      <c r="UUQ83" s="1789"/>
      <c r="UUR83" s="1790"/>
      <c r="UUS83" s="1784"/>
      <c r="UUT83" s="1784"/>
      <c r="UUU83" s="1784"/>
      <c r="UUV83" s="1788"/>
      <c r="UUW83" s="1788"/>
      <c r="UUX83" s="1789"/>
      <c r="UUY83" s="1789"/>
      <c r="UUZ83" s="1790"/>
      <c r="UVA83" s="1784"/>
      <c r="UVB83" s="1784"/>
      <c r="UVC83" s="1784"/>
      <c r="UVD83" s="1788"/>
      <c r="UVE83" s="1788"/>
      <c r="UVF83" s="1789"/>
      <c r="UVG83" s="1789"/>
      <c r="UVH83" s="1790"/>
      <c r="UVI83" s="1784"/>
      <c r="UVJ83" s="1784"/>
      <c r="UVK83" s="1784"/>
      <c r="UVL83" s="1788"/>
      <c r="UVM83" s="1788"/>
      <c r="UVN83" s="1789"/>
      <c r="UVO83" s="1789"/>
      <c r="UVP83" s="1790"/>
      <c r="UVQ83" s="1784"/>
      <c r="UVR83" s="1784"/>
      <c r="UVS83" s="1784"/>
      <c r="UVT83" s="1788"/>
      <c r="UVU83" s="1788"/>
      <c r="UVV83" s="1789"/>
      <c r="UVW83" s="1789"/>
      <c r="UVX83" s="1790"/>
      <c r="UVY83" s="1784"/>
      <c r="UVZ83" s="1784"/>
      <c r="UWA83" s="1784"/>
      <c r="UWB83" s="1788"/>
      <c r="UWC83" s="1788"/>
      <c r="UWD83" s="1789"/>
      <c r="UWE83" s="1789"/>
      <c r="UWF83" s="1790"/>
      <c r="UWG83" s="1784"/>
      <c r="UWH83" s="1784"/>
      <c r="UWI83" s="1784"/>
      <c r="UWJ83" s="1788"/>
      <c r="UWK83" s="1788"/>
      <c r="UWL83" s="1789"/>
      <c r="UWM83" s="1789"/>
      <c r="UWN83" s="1790"/>
      <c r="UWO83" s="1784"/>
      <c r="UWP83" s="1784"/>
      <c r="UWQ83" s="1784"/>
      <c r="UWR83" s="1788"/>
      <c r="UWS83" s="1788"/>
      <c r="UWT83" s="1789"/>
      <c r="UWU83" s="1789"/>
      <c r="UWV83" s="1790"/>
      <c r="UWW83" s="1784"/>
      <c r="UWX83" s="1784"/>
      <c r="UWY83" s="1784"/>
      <c r="UWZ83" s="1788"/>
      <c r="UXA83" s="1788"/>
      <c r="UXB83" s="1789"/>
      <c r="UXC83" s="1789"/>
      <c r="UXD83" s="1790"/>
      <c r="UXE83" s="1784"/>
      <c r="UXF83" s="1784"/>
      <c r="UXG83" s="1784"/>
      <c r="UXH83" s="1788"/>
      <c r="UXI83" s="1788"/>
      <c r="UXJ83" s="1789"/>
      <c r="UXK83" s="1789"/>
      <c r="UXL83" s="1790"/>
      <c r="UXM83" s="1784"/>
      <c r="UXN83" s="1784"/>
      <c r="UXO83" s="1784"/>
      <c r="UXP83" s="1788"/>
      <c r="UXQ83" s="1788"/>
      <c r="UXR83" s="1789"/>
      <c r="UXS83" s="1789"/>
      <c r="UXT83" s="1790"/>
      <c r="UXU83" s="1784"/>
      <c r="UXV83" s="1784"/>
      <c r="UXW83" s="1784"/>
      <c r="UXX83" s="1788"/>
      <c r="UXY83" s="1788"/>
      <c r="UXZ83" s="1789"/>
      <c r="UYA83" s="1789"/>
      <c r="UYB83" s="1790"/>
      <c r="UYC83" s="1784"/>
      <c r="UYD83" s="1784"/>
      <c r="UYE83" s="1784"/>
      <c r="UYF83" s="1788"/>
      <c r="UYG83" s="1788"/>
      <c r="UYH83" s="1789"/>
      <c r="UYI83" s="1789"/>
      <c r="UYJ83" s="1790"/>
      <c r="UYK83" s="1784"/>
      <c r="UYL83" s="1784"/>
      <c r="UYM83" s="1784"/>
      <c r="UYN83" s="1788"/>
      <c r="UYO83" s="1788"/>
      <c r="UYP83" s="1789"/>
      <c r="UYQ83" s="1789"/>
      <c r="UYR83" s="1790"/>
      <c r="UYS83" s="1784"/>
      <c r="UYT83" s="1784"/>
      <c r="UYU83" s="1784"/>
      <c r="UYV83" s="1788"/>
      <c r="UYW83" s="1788"/>
      <c r="UYX83" s="1789"/>
      <c r="UYY83" s="1789"/>
      <c r="UYZ83" s="1790"/>
      <c r="UZA83" s="1784"/>
      <c r="UZB83" s="1784"/>
      <c r="UZC83" s="1784"/>
      <c r="UZD83" s="1788"/>
      <c r="UZE83" s="1788"/>
      <c r="UZF83" s="1789"/>
      <c r="UZG83" s="1789"/>
      <c r="UZH83" s="1790"/>
      <c r="UZI83" s="1784"/>
      <c r="UZJ83" s="1784"/>
      <c r="UZK83" s="1784"/>
      <c r="UZL83" s="1788"/>
      <c r="UZM83" s="1788"/>
      <c r="UZN83" s="1789"/>
      <c r="UZO83" s="1789"/>
      <c r="UZP83" s="1790"/>
      <c r="UZQ83" s="1784"/>
      <c r="UZR83" s="1784"/>
      <c r="UZS83" s="1784"/>
      <c r="UZT83" s="1788"/>
      <c r="UZU83" s="1788"/>
      <c r="UZV83" s="1789"/>
      <c r="UZW83" s="1789"/>
      <c r="UZX83" s="1790"/>
      <c r="UZY83" s="1784"/>
      <c r="UZZ83" s="1784"/>
      <c r="VAA83" s="1784"/>
      <c r="VAB83" s="1788"/>
      <c r="VAC83" s="1788"/>
      <c r="VAD83" s="1789"/>
      <c r="VAE83" s="1789"/>
      <c r="VAF83" s="1790"/>
      <c r="VAG83" s="1784"/>
      <c r="VAH83" s="1784"/>
      <c r="VAI83" s="1784"/>
      <c r="VAJ83" s="1788"/>
      <c r="VAK83" s="1788"/>
      <c r="VAL83" s="1789"/>
      <c r="VAM83" s="1789"/>
      <c r="VAN83" s="1790"/>
      <c r="VAO83" s="1784"/>
      <c r="VAP83" s="1784"/>
      <c r="VAQ83" s="1784"/>
      <c r="VAR83" s="1788"/>
      <c r="VAS83" s="1788"/>
      <c r="VAT83" s="1789"/>
      <c r="VAU83" s="1789"/>
      <c r="VAV83" s="1790"/>
      <c r="VAW83" s="1784"/>
      <c r="VAX83" s="1784"/>
      <c r="VAY83" s="1784"/>
      <c r="VAZ83" s="1788"/>
      <c r="VBA83" s="1788"/>
      <c r="VBB83" s="1789"/>
      <c r="VBC83" s="1789"/>
      <c r="VBD83" s="1790"/>
      <c r="VBE83" s="1784"/>
      <c r="VBF83" s="1784"/>
      <c r="VBG83" s="1784"/>
      <c r="VBH83" s="1788"/>
      <c r="VBI83" s="1788"/>
      <c r="VBJ83" s="1789"/>
      <c r="VBK83" s="1789"/>
      <c r="VBL83" s="1790"/>
      <c r="VBM83" s="1784"/>
      <c r="VBN83" s="1784"/>
      <c r="VBO83" s="1784"/>
      <c r="VBP83" s="1788"/>
      <c r="VBQ83" s="1788"/>
      <c r="VBR83" s="1789"/>
      <c r="VBS83" s="1789"/>
      <c r="VBT83" s="1790"/>
      <c r="VBU83" s="1784"/>
      <c r="VBV83" s="1784"/>
      <c r="VBW83" s="1784"/>
      <c r="VBX83" s="1788"/>
      <c r="VBY83" s="1788"/>
      <c r="VBZ83" s="1789"/>
      <c r="VCA83" s="1789"/>
      <c r="VCB83" s="1790"/>
      <c r="VCC83" s="1784"/>
      <c r="VCD83" s="1784"/>
      <c r="VCE83" s="1784"/>
      <c r="VCF83" s="1788"/>
      <c r="VCG83" s="1788"/>
      <c r="VCH83" s="1789"/>
      <c r="VCI83" s="1789"/>
      <c r="VCJ83" s="1790"/>
      <c r="VCK83" s="1784"/>
      <c r="VCL83" s="1784"/>
      <c r="VCM83" s="1784"/>
      <c r="VCN83" s="1788"/>
      <c r="VCO83" s="1788"/>
      <c r="VCP83" s="1789"/>
      <c r="VCQ83" s="1789"/>
      <c r="VCR83" s="1790"/>
      <c r="VCS83" s="1784"/>
      <c r="VCT83" s="1784"/>
      <c r="VCU83" s="1784"/>
      <c r="VCV83" s="1788"/>
      <c r="VCW83" s="1788"/>
      <c r="VCX83" s="1789"/>
      <c r="VCY83" s="1789"/>
      <c r="VCZ83" s="1790"/>
      <c r="VDA83" s="1784"/>
      <c r="VDB83" s="1784"/>
      <c r="VDC83" s="1784"/>
      <c r="VDD83" s="1788"/>
      <c r="VDE83" s="1788"/>
      <c r="VDF83" s="1789"/>
      <c r="VDG83" s="1789"/>
      <c r="VDH83" s="1790"/>
      <c r="VDI83" s="1784"/>
      <c r="VDJ83" s="1784"/>
      <c r="VDK83" s="1784"/>
      <c r="VDL83" s="1788"/>
      <c r="VDM83" s="1788"/>
      <c r="VDN83" s="1789"/>
      <c r="VDO83" s="1789"/>
      <c r="VDP83" s="1790"/>
      <c r="VDQ83" s="1784"/>
      <c r="VDR83" s="1784"/>
      <c r="VDS83" s="1784"/>
      <c r="VDT83" s="1788"/>
      <c r="VDU83" s="1788"/>
      <c r="VDV83" s="1789"/>
      <c r="VDW83" s="1789"/>
      <c r="VDX83" s="1790"/>
      <c r="VDY83" s="1784"/>
      <c r="VDZ83" s="1784"/>
      <c r="VEA83" s="1784"/>
      <c r="VEB83" s="1788"/>
      <c r="VEC83" s="1788"/>
      <c r="VED83" s="1789"/>
      <c r="VEE83" s="1789"/>
      <c r="VEF83" s="1790"/>
      <c r="VEG83" s="1784"/>
      <c r="VEH83" s="1784"/>
      <c r="VEI83" s="1784"/>
      <c r="VEJ83" s="1788"/>
      <c r="VEK83" s="1788"/>
      <c r="VEL83" s="1789"/>
      <c r="VEM83" s="1789"/>
      <c r="VEN83" s="1790"/>
      <c r="VEO83" s="1784"/>
      <c r="VEP83" s="1784"/>
      <c r="VEQ83" s="1784"/>
      <c r="VER83" s="1788"/>
      <c r="VES83" s="1788"/>
      <c r="VET83" s="1789"/>
      <c r="VEU83" s="1789"/>
      <c r="VEV83" s="1790"/>
      <c r="VEW83" s="1784"/>
      <c r="VEX83" s="1784"/>
      <c r="VEY83" s="1784"/>
      <c r="VEZ83" s="1788"/>
      <c r="VFA83" s="1788"/>
      <c r="VFB83" s="1789"/>
      <c r="VFC83" s="1789"/>
      <c r="VFD83" s="1790"/>
      <c r="VFE83" s="1784"/>
      <c r="VFF83" s="1784"/>
      <c r="VFG83" s="1784"/>
      <c r="VFH83" s="1788"/>
      <c r="VFI83" s="1788"/>
      <c r="VFJ83" s="1789"/>
      <c r="VFK83" s="1789"/>
      <c r="VFL83" s="1790"/>
      <c r="VFM83" s="1784"/>
      <c r="VFN83" s="1784"/>
      <c r="VFO83" s="1784"/>
      <c r="VFP83" s="1788"/>
      <c r="VFQ83" s="1788"/>
      <c r="VFR83" s="1789"/>
      <c r="VFS83" s="1789"/>
      <c r="VFT83" s="1790"/>
      <c r="VFU83" s="1784"/>
      <c r="VFV83" s="1784"/>
      <c r="VFW83" s="1784"/>
      <c r="VFX83" s="1788"/>
      <c r="VFY83" s="1788"/>
      <c r="VFZ83" s="1789"/>
      <c r="VGA83" s="1789"/>
      <c r="VGB83" s="1790"/>
      <c r="VGC83" s="1784"/>
      <c r="VGD83" s="1784"/>
      <c r="VGE83" s="1784"/>
      <c r="VGF83" s="1788"/>
      <c r="VGG83" s="1788"/>
      <c r="VGH83" s="1789"/>
      <c r="VGI83" s="1789"/>
      <c r="VGJ83" s="1790"/>
      <c r="VGK83" s="1784"/>
      <c r="VGL83" s="1784"/>
      <c r="VGM83" s="1784"/>
      <c r="VGN83" s="1788"/>
      <c r="VGO83" s="1788"/>
      <c r="VGP83" s="1789"/>
      <c r="VGQ83" s="1789"/>
      <c r="VGR83" s="1790"/>
      <c r="VGS83" s="1784"/>
      <c r="VGT83" s="1784"/>
      <c r="VGU83" s="1784"/>
      <c r="VGV83" s="1788"/>
      <c r="VGW83" s="1788"/>
      <c r="VGX83" s="1789"/>
      <c r="VGY83" s="1789"/>
      <c r="VGZ83" s="1790"/>
      <c r="VHA83" s="1784"/>
      <c r="VHB83" s="1784"/>
      <c r="VHC83" s="1784"/>
      <c r="VHD83" s="1788"/>
      <c r="VHE83" s="1788"/>
      <c r="VHF83" s="1789"/>
      <c r="VHG83" s="1789"/>
      <c r="VHH83" s="1790"/>
      <c r="VHI83" s="1784"/>
      <c r="VHJ83" s="1784"/>
      <c r="VHK83" s="1784"/>
      <c r="VHL83" s="1788"/>
      <c r="VHM83" s="1788"/>
      <c r="VHN83" s="1789"/>
      <c r="VHO83" s="1789"/>
      <c r="VHP83" s="1790"/>
      <c r="VHQ83" s="1784"/>
      <c r="VHR83" s="1784"/>
      <c r="VHS83" s="1784"/>
      <c r="VHT83" s="1788"/>
      <c r="VHU83" s="1788"/>
      <c r="VHV83" s="1789"/>
      <c r="VHW83" s="1789"/>
      <c r="VHX83" s="1790"/>
      <c r="VHY83" s="1784"/>
      <c r="VHZ83" s="1784"/>
      <c r="VIA83" s="1784"/>
      <c r="VIB83" s="1788"/>
      <c r="VIC83" s="1788"/>
      <c r="VID83" s="1789"/>
      <c r="VIE83" s="1789"/>
      <c r="VIF83" s="1790"/>
      <c r="VIG83" s="1784"/>
      <c r="VIH83" s="1784"/>
      <c r="VII83" s="1784"/>
      <c r="VIJ83" s="1788"/>
      <c r="VIK83" s="1788"/>
      <c r="VIL83" s="1789"/>
      <c r="VIM83" s="1789"/>
      <c r="VIN83" s="1790"/>
      <c r="VIO83" s="1784"/>
      <c r="VIP83" s="1784"/>
      <c r="VIQ83" s="1784"/>
      <c r="VIR83" s="1788"/>
      <c r="VIS83" s="1788"/>
      <c r="VIT83" s="1789"/>
      <c r="VIU83" s="1789"/>
      <c r="VIV83" s="1790"/>
      <c r="VIW83" s="1784"/>
      <c r="VIX83" s="1784"/>
      <c r="VIY83" s="1784"/>
      <c r="VIZ83" s="1788"/>
      <c r="VJA83" s="1788"/>
      <c r="VJB83" s="1789"/>
      <c r="VJC83" s="1789"/>
      <c r="VJD83" s="1790"/>
      <c r="VJE83" s="1784"/>
      <c r="VJF83" s="1784"/>
      <c r="VJG83" s="1784"/>
      <c r="VJH83" s="1788"/>
      <c r="VJI83" s="1788"/>
      <c r="VJJ83" s="1789"/>
      <c r="VJK83" s="1789"/>
      <c r="VJL83" s="1790"/>
      <c r="VJM83" s="1784"/>
      <c r="VJN83" s="1784"/>
      <c r="VJO83" s="1784"/>
      <c r="VJP83" s="1788"/>
      <c r="VJQ83" s="1788"/>
      <c r="VJR83" s="1789"/>
      <c r="VJS83" s="1789"/>
      <c r="VJT83" s="1790"/>
      <c r="VJU83" s="1784"/>
      <c r="VJV83" s="1784"/>
      <c r="VJW83" s="1784"/>
      <c r="VJX83" s="1788"/>
      <c r="VJY83" s="1788"/>
      <c r="VJZ83" s="1789"/>
      <c r="VKA83" s="1789"/>
      <c r="VKB83" s="1790"/>
      <c r="VKC83" s="1784"/>
      <c r="VKD83" s="1784"/>
      <c r="VKE83" s="1784"/>
      <c r="VKF83" s="1788"/>
      <c r="VKG83" s="1788"/>
      <c r="VKH83" s="1789"/>
      <c r="VKI83" s="1789"/>
      <c r="VKJ83" s="1790"/>
      <c r="VKK83" s="1784"/>
      <c r="VKL83" s="1784"/>
      <c r="VKM83" s="1784"/>
      <c r="VKN83" s="1788"/>
      <c r="VKO83" s="1788"/>
      <c r="VKP83" s="1789"/>
      <c r="VKQ83" s="1789"/>
      <c r="VKR83" s="1790"/>
      <c r="VKS83" s="1784"/>
      <c r="VKT83" s="1784"/>
      <c r="VKU83" s="1784"/>
      <c r="VKV83" s="1788"/>
      <c r="VKW83" s="1788"/>
      <c r="VKX83" s="1789"/>
      <c r="VKY83" s="1789"/>
      <c r="VKZ83" s="1790"/>
      <c r="VLA83" s="1784"/>
      <c r="VLB83" s="1784"/>
      <c r="VLC83" s="1784"/>
      <c r="VLD83" s="1788"/>
      <c r="VLE83" s="1788"/>
      <c r="VLF83" s="1789"/>
      <c r="VLG83" s="1789"/>
      <c r="VLH83" s="1790"/>
      <c r="VLI83" s="1784"/>
      <c r="VLJ83" s="1784"/>
      <c r="VLK83" s="1784"/>
      <c r="VLL83" s="1788"/>
      <c r="VLM83" s="1788"/>
      <c r="VLN83" s="1789"/>
      <c r="VLO83" s="1789"/>
      <c r="VLP83" s="1790"/>
      <c r="VLQ83" s="1784"/>
      <c r="VLR83" s="1784"/>
      <c r="VLS83" s="1784"/>
      <c r="VLT83" s="1788"/>
      <c r="VLU83" s="1788"/>
      <c r="VLV83" s="1789"/>
      <c r="VLW83" s="1789"/>
      <c r="VLX83" s="1790"/>
      <c r="VLY83" s="1784"/>
      <c r="VLZ83" s="1784"/>
      <c r="VMA83" s="1784"/>
      <c r="VMB83" s="1788"/>
      <c r="VMC83" s="1788"/>
      <c r="VMD83" s="1789"/>
      <c r="VME83" s="1789"/>
      <c r="VMF83" s="1790"/>
      <c r="VMG83" s="1784"/>
      <c r="VMH83" s="1784"/>
      <c r="VMI83" s="1784"/>
      <c r="VMJ83" s="1788"/>
      <c r="VMK83" s="1788"/>
      <c r="VML83" s="1789"/>
      <c r="VMM83" s="1789"/>
      <c r="VMN83" s="1790"/>
      <c r="VMO83" s="1784"/>
      <c r="VMP83" s="1784"/>
      <c r="VMQ83" s="1784"/>
      <c r="VMR83" s="1788"/>
      <c r="VMS83" s="1788"/>
      <c r="VMT83" s="1789"/>
      <c r="VMU83" s="1789"/>
      <c r="VMV83" s="1790"/>
      <c r="VMW83" s="1784"/>
      <c r="VMX83" s="1784"/>
      <c r="VMY83" s="1784"/>
      <c r="VMZ83" s="1788"/>
      <c r="VNA83" s="1788"/>
      <c r="VNB83" s="1789"/>
      <c r="VNC83" s="1789"/>
      <c r="VND83" s="1790"/>
      <c r="VNE83" s="1784"/>
      <c r="VNF83" s="1784"/>
      <c r="VNG83" s="1784"/>
      <c r="VNH83" s="1788"/>
      <c r="VNI83" s="1788"/>
      <c r="VNJ83" s="1789"/>
      <c r="VNK83" s="1789"/>
      <c r="VNL83" s="1790"/>
      <c r="VNM83" s="1784"/>
      <c r="VNN83" s="1784"/>
      <c r="VNO83" s="1784"/>
      <c r="VNP83" s="1788"/>
      <c r="VNQ83" s="1788"/>
      <c r="VNR83" s="1789"/>
      <c r="VNS83" s="1789"/>
      <c r="VNT83" s="1790"/>
      <c r="VNU83" s="1784"/>
      <c r="VNV83" s="1784"/>
      <c r="VNW83" s="1784"/>
      <c r="VNX83" s="1788"/>
      <c r="VNY83" s="1788"/>
      <c r="VNZ83" s="1789"/>
      <c r="VOA83" s="1789"/>
      <c r="VOB83" s="1790"/>
      <c r="VOC83" s="1784"/>
      <c r="VOD83" s="1784"/>
      <c r="VOE83" s="1784"/>
      <c r="VOF83" s="1788"/>
      <c r="VOG83" s="1788"/>
      <c r="VOH83" s="1789"/>
      <c r="VOI83" s="1789"/>
      <c r="VOJ83" s="1790"/>
      <c r="VOK83" s="1784"/>
      <c r="VOL83" s="1784"/>
      <c r="VOM83" s="1784"/>
      <c r="VON83" s="1788"/>
      <c r="VOO83" s="1788"/>
      <c r="VOP83" s="1789"/>
      <c r="VOQ83" s="1789"/>
      <c r="VOR83" s="1790"/>
      <c r="VOS83" s="1784"/>
      <c r="VOT83" s="1784"/>
      <c r="VOU83" s="1784"/>
      <c r="VOV83" s="1788"/>
      <c r="VOW83" s="1788"/>
      <c r="VOX83" s="1789"/>
      <c r="VOY83" s="1789"/>
      <c r="VOZ83" s="1790"/>
      <c r="VPA83" s="1784"/>
      <c r="VPB83" s="1784"/>
      <c r="VPC83" s="1784"/>
      <c r="VPD83" s="1788"/>
      <c r="VPE83" s="1788"/>
      <c r="VPF83" s="1789"/>
      <c r="VPG83" s="1789"/>
      <c r="VPH83" s="1790"/>
      <c r="VPI83" s="1784"/>
      <c r="VPJ83" s="1784"/>
      <c r="VPK83" s="1784"/>
      <c r="VPL83" s="1788"/>
      <c r="VPM83" s="1788"/>
      <c r="VPN83" s="1789"/>
      <c r="VPO83" s="1789"/>
      <c r="VPP83" s="1790"/>
      <c r="VPQ83" s="1784"/>
      <c r="VPR83" s="1784"/>
      <c r="VPS83" s="1784"/>
      <c r="VPT83" s="1788"/>
      <c r="VPU83" s="1788"/>
      <c r="VPV83" s="1789"/>
      <c r="VPW83" s="1789"/>
      <c r="VPX83" s="1790"/>
      <c r="VPY83" s="1784"/>
      <c r="VPZ83" s="1784"/>
      <c r="VQA83" s="1784"/>
      <c r="VQB83" s="1788"/>
      <c r="VQC83" s="1788"/>
      <c r="VQD83" s="1789"/>
      <c r="VQE83" s="1789"/>
      <c r="VQF83" s="1790"/>
      <c r="VQG83" s="1784"/>
      <c r="VQH83" s="1784"/>
      <c r="VQI83" s="1784"/>
      <c r="VQJ83" s="1788"/>
      <c r="VQK83" s="1788"/>
      <c r="VQL83" s="1789"/>
      <c r="VQM83" s="1789"/>
      <c r="VQN83" s="1790"/>
      <c r="VQO83" s="1784"/>
      <c r="VQP83" s="1784"/>
      <c r="VQQ83" s="1784"/>
      <c r="VQR83" s="1788"/>
      <c r="VQS83" s="1788"/>
      <c r="VQT83" s="1789"/>
      <c r="VQU83" s="1789"/>
      <c r="VQV83" s="1790"/>
      <c r="VQW83" s="1784"/>
      <c r="VQX83" s="1784"/>
      <c r="VQY83" s="1784"/>
      <c r="VQZ83" s="1788"/>
      <c r="VRA83" s="1788"/>
      <c r="VRB83" s="1789"/>
      <c r="VRC83" s="1789"/>
      <c r="VRD83" s="1790"/>
      <c r="VRE83" s="1784"/>
      <c r="VRF83" s="1784"/>
      <c r="VRG83" s="1784"/>
      <c r="VRH83" s="1788"/>
      <c r="VRI83" s="1788"/>
      <c r="VRJ83" s="1789"/>
      <c r="VRK83" s="1789"/>
      <c r="VRL83" s="1790"/>
      <c r="VRM83" s="1784"/>
      <c r="VRN83" s="1784"/>
      <c r="VRO83" s="1784"/>
      <c r="VRP83" s="1788"/>
      <c r="VRQ83" s="1788"/>
      <c r="VRR83" s="1789"/>
      <c r="VRS83" s="1789"/>
      <c r="VRT83" s="1790"/>
      <c r="VRU83" s="1784"/>
      <c r="VRV83" s="1784"/>
      <c r="VRW83" s="1784"/>
      <c r="VRX83" s="1788"/>
      <c r="VRY83" s="1788"/>
      <c r="VRZ83" s="1789"/>
      <c r="VSA83" s="1789"/>
      <c r="VSB83" s="1790"/>
      <c r="VSC83" s="1784"/>
      <c r="VSD83" s="1784"/>
      <c r="VSE83" s="1784"/>
      <c r="VSF83" s="1788"/>
      <c r="VSG83" s="1788"/>
      <c r="VSH83" s="1789"/>
      <c r="VSI83" s="1789"/>
      <c r="VSJ83" s="1790"/>
      <c r="VSK83" s="1784"/>
      <c r="VSL83" s="1784"/>
      <c r="VSM83" s="1784"/>
      <c r="VSN83" s="1788"/>
      <c r="VSO83" s="1788"/>
      <c r="VSP83" s="1789"/>
      <c r="VSQ83" s="1789"/>
      <c r="VSR83" s="1790"/>
      <c r="VSS83" s="1784"/>
      <c r="VST83" s="1784"/>
      <c r="VSU83" s="1784"/>
      <c r="VSV83" s="1788"/>
      <c r="VSW83" s="1788"/>
      <c r="VSX83" s="1789"/>
      <c r="VSY83" s="1789"/>
      <c r="VSZ83" s="1790"/>
      <c r="VTA83" s="1784"/>
      <c r="VTB83" s="1784"/>
      <c r="VTC83" s="1784"/>
      <c r="VTD83" s="1788"/>
      <c r="VTE83" s="1788"/>
      <c r="VTF83" s="1789"/>
      <c r="VTG83" s="1789"/>
      <c r="VTH83" s="1790"/>
      <c r="VTI83" s="1784"/>
      <c r="VTJ83" s="1784"/>
      <c r="VTK83" s="1784"/>
      <c r="VTL83" s="1788"/>
      <c r="VTM83" s="1788"/>
      <c r="VTN83" s="1789"/>
      <c r="VTO83" s="1789"/>
      <c r="VTP83" s="1790"/>
      <c r="VTQ83" s="1784"/>
      <c r="VTR83" s="1784"/>
      <c r="VTS83" s="1784"/>
      <c r="VTT83" s="1788"/>
      <c r="VTU83" s="1788"/>
      <c r="VTV83" s="1789"/>
      <c r="VTW83" s="1789"/>
      <c r="VTX83" s="1790"/>
      <c r="VTY83" s="1784"/>
      <c r="VTZ83" s="1784"/>
      <c r="VUA83" s="1784"/>
      <c r="VUB83" s="1788"/>
      <c r="VUC83" s="1788"/>
      <c r="VUD83" s="1789"/>
      <c r="VUE83" s="1789"/>
      <c r="VUF83" s="1790"/>
      <c r="VUG83" s="1784"/>
      <c r="VUH83" s="1784"/>
      <c r="VUI83" s="1784"/>
      <c r="VUJ83" s="1788"/>
      <c r="VUK83" s="1788"/>
      <c r="VUL83" s="1789"/>
      <c r="VUM83" s="1789"/>
      <c r="VUN83" s="1790"/>
      <c r="VUO83" s="1784"/>
      <c r="VUP83" s="1784"/>
      <c r="VUQ83" s="1784"/>
      <c r="VUR83" s="1788"/>
      <c r="VUS83" s="1788"/>
      <c r="VUT83" s="1789"/>
      <c r="VUU83" s="1789"/>
      <c r="VUV83" s="1790"/>
      <c r="VUW83" s="1784"/>
      <c r="VUX83" s="1784"/>
      <c r="VUY83" s="1784"/>
      <c r="VUZ83" s="1788"/>
      <c r="VVA83" s="1788"/>
      <c r="VVB83" s="1789"/>
      <c r="VVC83" s="1789"/>
      <c r="VVD83" s="1790"/>
      <c r="VVE83" s="1784"/>
      <c r="VVF83" s="1784"/>
      <c r="VVG83" s="1784"/>
      <c r="VVH83" s="1788"/>
      <c r="VVI83" s="1788"/>
      <c r="VVJ83" s="1789"/>
      <c r="VVK83" s="1789"/>
      <c r="VVL83" s="1790"/>
      <c r="VVM83" s="1784"/>
      <c r="VVN83" s="1784"/>
      <c r="VVO83" s="1784"/>
      <c r="VVP83" s="1788"/>
      <c r="VVQ83" s="1788"/>
      <c r="VVR83" s="1789"/>
      <c r="VVS83" s="1789"/>
      <c r="VVT83" s="1790"/>
      <c r="VVU83" s="1784"/>
      <c r="VVV83" s="1784"/>
      <c r="VVW83" s="1784"/>
      <c r="VVX83" s="1788"/>
      <c r="VVY83" s="1788"/>
      <c r="VVZ83" s="1789"/>
      <c r="VWA83" s="1789"/>
      <c r="VWB83" s="1790"/>
      <c r="VWC83" s="1784"/>
      <c r="VWD83" s="1784"/>
      <c r="VWE83" s="1784"/>
      <c r="VWF83" s="1788"/>
      <c r="VWG83" s="1788"/>
      <c r="VWH83" s="1789"/>
      <c r="VWI83" s="1789"/>
      <c r="VWJ83" s="1790"/>
      <c r="VWK83" s="1784"/>
      <c r="VWL83" s="1784"/>
      <c r="VWM83" s="1784"/>
      <c r="VWN83" s="1788"/>
      <c r="VWO83" s="1788"/>
      <c r="VWP83" s="1789"/>
      <c r="VWQ83" s="1789"/>
      <c r="VWR83" s="1790"/>
      <c r="VWS83" s="1784"/>
      <c r="VWT83" s="1784"/>
      <c r="VWU83" s="1784"/>
      <c r="VWV83" s="1788"/>
      <c r="VWW83" s="1788"/>
      <c r="VWX83" s="1789"/>
      <c r="VWY83" s="1789"/>
      <c r="VWZ83" s="1790"/>
      <c r="VXA83" s="1784"/>
      <c r="VXB83" s="1784"/>
      <c r="VXC83" s="1784"/>
      <c r="VXD83" s="1788"/>
      <c r="VXE83" s="1788"/>
      <c r="VXF83" s="1789"/>
      <c r="VXG83" s="1789"/>
      <c r="VXH83" s="1790"/>
      <c r="VXI83" s="1784"/>
      <c r="VXJ83" s="1784"/>
      <c r="VXK83" s="1784"/>
      <c r="VXL83" s="1788"/>
      <c r="VXM83" s="1788"/>
      <c r="VXN83" s="1789"/>
      <c r="VXO83" s="1789"/>
      <c r="VXP83" s="1790"/>
      <c r="VXQ83" s="1784"/>
      <c r="VXR83" s="1784"/>
      <c r="VXS83" s="1784"/>
      <c r="VXT83" s="1788"/>
      <c r="VXU83" s="1788"/>
      <c r="VXV83" s="1789"/>
      <c r="VXW83" s="1789"/>
      <c r="VXX83" s="1790"/>
      <c r="VXY83" s="1784"/>
      <c r="VXZ83" s="1784"/>
      <c r="VYA83" s="1784"/>
      <c r="VYB83" s="1788"/>
      <c r="VYC83" s="1788"/>
      <c r="VYD83" s="1789"/>
      <c r="VYE83" s="1789"/>
      <c r="VYF83" s="1790"/>
      <c r="VYG83" s="1784"/>
      <c r="VYH83" s="1784"/>
      <c r="VYI83" s="1784"/>
      <c r="VYJ83" s="1788"/>
      <c r="VYK83" s="1788"/>
      <c r="VYL83" s="1789"/>
      <c r="VYM83" s="1789"/>
      <c r="VYN83" s="1790"/>
      <c r="VYO83" s="1784"/>
      <c r="VYP83" s="1784"/>
      <c r="VYQ83" s="1784"/>
      <c r="VYR83" s="1788"/>
      <c r="VYS83" s="1788"/>
      <c r="VYT83" s="1789"/>
      <c r="VYU83" s="1789"/>
      <c r="VYV83" s="1790"/>
      <c r="VYW83" s="1784"/>
      <c r="VYX83" s="1784"/>
      <c r="VYY83" s="1784"/>
      <c r="VYZ83" s="1788"/>
      <c r="VZA83" s="1788"/>
      <c r="VZB83" s="1789"/>
      <c r="VZC83" s="1789"/>
      <c r="VZD83" s="1790"/>
      <c r="VZE83" s="1784"/>
      <c r="VZF83" s="1784"/>
      <c r="VZG83" s="1784"/>
      <c r="VZH83" s="1788"/>
      <c r="VZI83" s="1788"/>
      <c r="VZJ83" s="1789"/>
      <c r="VZK83" s="1789"/>
      <c r="VZL83" s="1790"/>
      <c r="VZM83" s="1784"/>
      <c r="VZN83" s="1784"/>
      <c r="VZO83" s="1784"/>
      <c r="VZP83" s="1788"/>
      <c r="VZQ83" s="1788"/>
      <c r="VZR83" s="1789"/>
      <c r="VZS83" s="1789"/>
      <c r="VZT83" s="1790"/>
      <c r="VZU83" s="1784"/>
      <c r="VZV83" s="1784"/>
      <c r="VZW83" s="1784"/>
      <c r="VZX83" s="1788"/>
      <c r="VZY83" s="1788"/>
      <c r="VZZ83" s="1789"/>
      <c r="WAA83" s="1789"/>
      <c r="WAB83" s="1790"/>
      <c r="WAC83" s="1784"/>
      <c r="WAD83" s="1784"/>
      <c r="WAE83" s="1784"/>
      <c r="WAF83" s="1788"/>
      <c r="WAG83" s="1788"/>
      <c r="WAH83" s="1789"/>
      <c r="WAI83" s="1789"/>
      <c r="WAJ83" s="1790"/>
      <c r="WAK83" s="1784"/>
      <c r="WAL83" s="1784"/>
      <c r="WAM83" s="1784"/>
      <c r="WAN83" s="1788"/>
      <c r="WAO83" s="1788"/>
      <c r="WAP83" s="1789"/>
      <c r="WAQ83" s="1789"/>
      <c r="WAR83" s="1790"/>
      <c r="WAS83" s="1784"/>
      <c r="WAT83" s="1784"/>
      <c r="WAU83" s="1784"/>
      <c r="WAV83" s="1788"/>
      <c r="WAW83" s="1788"/>
      <c r="WAX83" s="1789"/>
      <c r="WAY83" s="1789"/>
      <c r="WAZ83" s="1790"/>
      <c r="WBA83" s="1784"/>
      <c r="WBB83" s="1784"/>
      <c r="WBC83" s="1784"/>
      <c r="WBD83" s="1788"/>
      <c r="WBE83" s="1788"/>
      <c r="WBF83" s="1789"/>
      <c r="WBG83" s="1789"/>
      <c r="WBH83" s="1790"/>
      <c r="WBI83" s="1784"/>
      <c r="WBJ83" s="1784"/>
      <c r="WBK83" s="1784"/>
      <c r="WBL83" s="1788"/>
      <c r="WBM83" s="1788"/>
      <c r="WBN83" s="1789"/>
      <c r="WBO83" s="1789"/>
      <c r="WBP83" s="1790"/>
      <c r="WBQ83" s="1784"/>
      <c r="WBR83" s="1784"/>
      <c r="WBS83" s="1784"/>
      <c r="WBT83" s="1788"/>
      <c r="WBU83" s="1788"/>
      <c r="WBV83" s="1789"/>
      <c r="WBW83" s="1789"/>
      <c r="WBX83" s="1790"/>
      <c r="WBY83" s="1784"/>
      <c r="WBZ83" s="1784"/>
      <c r="WCA83" s="1784"/>
      <c r="WCB83" s="1788"/>
      <c r="WCC83" s="1788"/>
      <c r="WCD83" s="1789"/>
      <c r="WCE83" s="1789"/>
      <c r="WCF83" s="1790"/>
      <c r="WCG83" s="1784"/>
      <c r="WCH83" s="1784"/>
      <c r="WCI83" s="1784"/>
      <c r="WCJ83" s="1788"/>
      <c r="WCK83" s="1788"/>
      <c r="WCL83" s="1789"/>
      <c r="WCM83" s="1789"/>
      <c r="WCN83" s="1790"/>
      <c r="WCO83" s="1784"/>
      <c r="WCP83" s="1784"/>
      <c r="WCQ83" s="1784"/>
      <c r="WCR83" s="1788"/>
      <c r="WCS83" s="1788"/>
      <c r="WCT83" s="1789"/>
      <c r="WCU83" s="1789"/>
      <c r="WCV83" s="1790"/>
      <c r="WCW83" s="1784"/>
      <c r="WCX83" s="1784"/>
      <c r="WCY83" s="1784"/>
      <c r="WCZ83" s="1788"/>
      <c r="WDA83" s="1788"/>
      <c r="WDB83" s="1789"/>
      <c r="WDC83" s="1789"/>
      <c r="WDD83" s="1790"/>
      <c r="WDE83" s="1784"/>
      <c r="WDF83" s="1784"/>
      <c r="WDG83" s="1784"/>
      <c r="WDH83" s="1788"/>
      <c r="WDI83" s="1788"/>
      <c r="WDJ83" s="1789"/>
      <c r="WDK83" s="1789"/>
      <c r="WDL83" s="1790"/>
      <c r="WDM83" s="1784"/>
      <c r="WDN83" s="1784"/>
      <c r="WDO83" s="1784"/>
      <c r="WDP83" s="1788"/>
      <c r="WDQ83" s="1788"/>
      <c r="WDR83" s="1789"/>
      <c r="WDS83" s="1789"/>
      <c r="WDT83" s="1790"/>
      <c r="WDU83" s="1784"/>
      <c r="WDV83" s="1784"/>
      <c r="WDW83" s="1784"/>
      <c r="WDX83" s="1788"/>
      <c r="WDY83" s="1788"/>
      <c r="WDZ83" s="1789"/>
      <c r="WEA83" s="1789"/>
      <c r="WEB83" s="1790"/>
      <c r="WEC83" s="1784"/>
      <c r="WED83" s="1784"/>
      <c r="WEE83" s="1784"/>
      <c r="WEF83" s="1788"/>
      <c r="WEG83" s="1788"/>
      <c r="WEH83" s="1789"/>
      <c r="WEI83" s="1789"/>
      <c r="WEJ83" s="1790"/>
      <c r="WEK83" s="1784"/>
      <c r="WEL83" s="1784"/>
      <c r="WEM83" s="1784"/>
      <c r="WEN83" s="1788"/>
      <c r="WEO83" s="1788"/>
      <c r="WEP83" s="1789"/>
      <c r="WEQ83" s="1789"/>
      <c r="WER83" s="1790"/>
      <c r="WES83" s="1784"/>
      <c r="WET83" s="1784"/>
      <c r="WEU83" s="1784"/>
      <c r="WEV83" s="1788"/>
      <c r="WEW83" s="1788"/>
      <c r="WEX83" s="1789"/>
      <c r="WEY83" s="1789"/>
      <c r="WEZ83" s="1790"/>
      <c r="WFA83" s="1784"/>
      <c r="WFB83" s="1784"/>
      <c r="WFC83" s="1784"/>
      <c r="WFD83" s="1788"/>
      <c r="WFE83" s="1788"/>
      <c r="WFF83" s="1789"/>
      <c r="WFG83" s="1789"/>
      <c r="WFH83" s="1790"/>
      <c r="WFI83" s="1784"/>
      <c r="WFJ83" s="1784"/>
      <c r="WFK83" s="1784"/>
      <c r="WFL83" s="1788"/>
      <c r="WFM83" s="1788"/>
      <c r="WFN83" s="1789"/>
      <c r="WFO83" s="1789"/>
      <c r="WFP83" s="1790"/>
      <c r="WFQ83" s="1784"/>
      <c r="WFR83" s="1784"/>
      <c r="WFS83" s="1784"/>
      <c r="WFT83" s="1788"/>
      <c r="WFU83" s="1788"/>
      <c r="WFV83" s="1789"/>
      <c r="WFW83" s="1789"/>
      <c r="WFX83" s="1790"/>
      <c r="WFY83" s="1784"/>
      <c r="WFZ83" s="1784"/>
      <c r="WGA83" s="1784"/>
      <c r="WGB83" s="1788"/>
      <c r="WGC83" s="1788"/>
      <c r="WGD83" s="1789"/>
      <c r="WGE83" s="1789"/>
      <c r="WGF83" s="1790"/>
      <c r="WGG83" s="1784"/>
      <c r="WGH83" s="1784"/>
      <c r="WGI83" s="1784"/>
      <c r="WGJ83" s="1788"/>
      <c r="WGK83" s="1788"/>
      <c r="WGL83" s="1789"/>
      <c r="WGM83" s="1789"/>
      <c r="WGN83" s="1790"/>
      <c r="WGO83" s="1784"/>
      <c r="WGP83" s="1784"/>
      <c r="WGQ83" s="1784"/>
      <c r="WGR83" s="1788"/>
      <c r="WGS83" s="1788"/>
      <c r="WGT83" s="1789"/>
      <c r="WGU83" s="1789"/>
      <c r="WGV83" s="1790"/>
      <c r="WGW83" s="1784"/>
      <c r="WGX83" s="1784"/>
      <c r="WGY83" s="1784"/>
      <c r="WGZ83" s="1788"/>
      <c r="WHA83" s="1788"/>
      <c r="WHB83" s="1789"/>
      <c r="WHC83" s="1789"/>
      <c r="WHD83" s="1790"/>
      <c r="WHE83" s="1784"/>
      <c r="WHF83" s="1784"/>
      <c r="WHG83" s="1784"/>
      <c r="WHH83" s="1788"/>
      <c r="WHI83" s="1788"/>
      <c r="WHJ83" s="1789"/>
      <c r="WHK83" s="1789"/>
      <c r="WHL83" s="1790"/>
      <c r="WHM83" s="1784"/>
      <c r="WHN83" s="1784"/>
      <c r="WHO83" s="1784"/>
      <c r="WHP83" s="1788"/>
      <c r="WHQ83" s="1788"/>
      <c r="WHR83" s="1789"/>
      <c r="WHS83" s="1789"/>
      <c r="WHT83" s="1790"/>
      <c r="WHU83" s="1784"/>
      <c r="WHV83" s="1784"/>
      <c r="WHW83" s="1784"/>
      <c r="WHX83" s="1788"/>
      <c r="WHY83" s="1788"/>
      <c r="WHZ83" s="1789"/>
      <c r="WIA83" s="1789"/>
      <c r="WIB83" s="1790"/>
      <c r="WIC83" s="1784"/>
      <c r="WID83" s="1784"/>
      <c r="WIE83" s="1784"/>
      <c r="WIF83" s="1788"/>
      <c r="WIG83" s="1788"/>
      <c r="WIH83" s="1789"/>
      <c r="WII83" s="1789"/>
      <c r="WIJ83" s="1790"/>
      <c r="WIK83" s="1784"/>
      <c r="WIL83" s="1784"/>
      <c r="WIM83" s="1784"/>
      <c r="WIN83" s="1788"/>
      <c r="WIO83" s="1788"/>
      <c r="WIP83" s="1789"/>
      <c r="WIQ83" s="1789"/>
      <c r="WIR83" s="1790"/>
      <c r="WIS83" s="1784"/>
      <c r="WIT83" s="1784"/>
      <c r="WIU83" s="1784"/>
      <c r="WIV83" s="1788"/>
      <c r="WIW83" s="1788"/>
      <c r="WIX83" s="1789"/>
      <c r="WIY83" s="1789"/>
      <c r="WIZ83" s="1790"/>
      <c r="WJA83" s="1784"/>
      <c r="WJB83" s="1784"/>
      <c r="WJC83" s="1784"/>
      <c r="WJD83" s="1788"/>
      <c r="WJE83" s="1788"/>
      <c r="WJF83" s="1789"/>
      <c r="WJG83" s="1789"/>
      <c r="WJH83" s="1790"/>
      <c r="WJI83" s="1784"/>
      <c r="WJJ83" s="1784"/>
      <c r="WJK83" s="1784"/>
      <c r="WJL83" s="1788"/>
      <c r="WJM83" s="1788"/>
      <c r="WJN83" s="1789"/>
      <c r="WJO83" s="1789"/>
      <c r="WJP83" s="1790"/>
      <c r="WJQ83" s="1784"/>
      <c r="WJR83" s="1784"/>
      <c r="WJS83" s="1784"/>
      <c r="WJT83" s="1788"/>
      <c r="WJU83" s="1788"/>
      <c r="WJV83" s="1789"/>
      <c r="WJW83" s="1789"/>
      <c r="WJX83" s="1790"/>
      <c r="WJY83" s="1784"/>
      <c r="WJZ83" s="1784"/>
      <c r="WKA83" s="1784"/>
      <c r="WKB83" s="1788"/>
      <c r="WKC83" s="1788"/>
      <c r="WKD83" s="1789"/>
      <c r="WKE83" s="1789"/>
      <c r="WKF83" s="1790"/>
      <c r="WKG83" s="1784"/>
      <c r="WKH83" s="1784"/>
      <c r="WKI83" s="1784"/>
      <c r="WKJ83" s="1788"/>
      <c r="WKK83" s="1788"/>
      <c r="WKL83" s="1789"/>
      <c r="WKM83" s="1789"/>
      <c r="WKN83" s="1790"/>
      <c r="WKO83" s="1784"/>
      <c r="WKP83" s="1784"/>
      <c r="WKQ83" s="1784"/>
      <c r="WKR83" s="1788"/>
      <c r="WKS83" s="1788"/>
      <c r="WKT83" s="1789"/>
      <c r="WKU83" s="1789"/>
      <c r="WKV83" s="1790"/>
      <c r="WKW83" s="1784"/>
      <c r="WKX83" s="1784"/>
      <c r="WKY83" s="1784"/>
      <c r="WKZ83" s="1788"/>
      <c r="WLA83" s="1788"/>
      <c r="WLB83" s="1789"/>
      <c r="WLC83" s="1789"/>
      <c r="WLD83" s="1790"/>
      <c r="WLE83" s="1784"/>
      <c r="WLF83" s="1784"/>
      <c r="WLG83" s="1784"/>
      <c r="WLH83" s="1788"/>
      <c r="WLI83" s="1788"/>
      <c r="WLJ83" s="1789"/>
      <c r="WLK83" s="1789"/>
      <c r="WLL83" s="1790"/>
      <c r="WLM83" s="1784"/>
      <c r="WLN83" s="1784"/>
      <c r="WLO83" s="1784"/>
      <c r="WLP83" s="1788"/>
      <c r="WLQ83" s="1788"/>
      <c r="WLR83" s="1789"/>
      <c r="WLS83" s="1789"/>
      <c r="WLT83" s="1790"/>
      <c r="WLU83" s="1784"/>
      <c r="WLV83" s="1784"/>
      <c r="WLW83" s="1784"/>
      <c r="WLX83" s="1788"/>
      <c r="WLY83" s="1788"/>
      <c r="WLZ83" s="1789"/>
      <c r="WMA83" s="1789"/>
      <c r="WMB83" s="1790"/>
      <c r="WMC83" s="1784"/>
      <c r="WMD83" s="1784"/>
      <c r="WME83" s="1784"/>
      <c r="WMF83" s="1788"/>
      <c r="WMG83" s="1788"/>
      <c r="WMH83" s="1789"/>
      <c r="WMI83" s="1789"/>
      <c r="WMJ83" s="1790"/>
      <c r="WMK83" s="1784"/>
      <c r="WML83" s="1784"/>
      <c r="WMM83" s="1784"/>
      <c r="WMN83" s="1788"/>
      <c r="WMO83" s="1788"/>
      <c r="WMP83" s="1789"/>
      <c r="WMQ83" s="1789"/>
      <c r="WMR83" s="1790"/>
      <c r="WMS83" s="1784"/>
      <c r="WMT83" s="1784"/>
      <c r="WMU83" s="1784"/>
      <c r="WMV83" s="1788"/>
      <c r="WMW83" s="1788"/>
      <c r="WMX83" s="1789"/>
      <c r="WMY83" s="1789"/>
      <c r="WMZ83" s="1790"/>
      <c r="WNA83" s="1784"/>
      <c r="WNB83" s="1784"/>
      <c r="WNC83" s="1784"/>
      <c r="WND83" s="1788"/>
      <c r="WNE83" s="1788"/>
      <c r="WNF83" s="1789"/>
      <c r="WNG83" s="1789"/>
      <c r="WNH83" s="1790"/>
      <c r="WNI83" s="1784"/>
      <c r="WNJ83" s="1784"/>
      <c r="WNK83" s="1784"/>
      <c r="WNL83" s="1788"/>
      <c r="WNM83" s="1788"/>
      <c r="WNN83" s="1789"/>
      <c r="WNO83" s="1789"/>
      <c r="WNP83" s="1790"/>
      <c r="WNQ83" s="1784"/>
      <c r="WNR83" s="1784"/>
      <c r="WNS83" s="1784"/>
      <c r="WNT83" s="1788"/>
      <c r="WNU83" s="1788"/>
      <c r="WNV83" s="1789"/>
      <c r="WNW83" s="1789"/>
      <c r="WNX83" s="1790"/>
      <c r="WNY83" s="1784"/>
      <c r="WNZ83" s="1784"/>
      <c r="WOA83" s="1784"/>
      <c r="WOB83" s="1788"/>
      <c r="WOC83" s="1788"/>
      <c r="WOD83" s="1789"/>
      <c r="WOE83" s="1789"/>
      <c r="WOF83" s="1790"/>
      <c r="WOG83" s="1784"/>
      <c r="WOH83" s="1784"/>
      <c r="WOI83" s="1784"/>
      <c r="WOJ83" s="1788"/>
      <c r="WOK83" s="1788"/>
      <c r="WOL83" s="1789"/>
      <c r="WOM83" s="1789"/>
      <c r="WON83" s="1790"/>
      <c r="WOO83" s="1784"/>
      <c r="WOP83" s="1784"/>
      <c r="WOQ83" s="1784"/>
      <c r="WOR83" s="1788"/>
      <c r="WOS83" s="1788"/>
      <c r="WOT83" s="1789"/>
      <c r="WOU83" s="1789"/>
      <c r="WOV83" s="1790"/>
      <c r="WOW83" s="1784"/>
      <c r="WOX83" s="1784"/>
      <c r="WOY83" s="1784"/>
      <c r="WOZ83" s="1788"/>
      <c r="WPA83" s="1788"/>
      <c r="WPB83" s="1789"/>
      <c r="WPC83" s="1789"/>
      <c r="WPD83" s="1790"/>
      <c r="WPE83" s="1784"/>
      <c r="WPF83" s="1784"/>
      <c r="WPG83" s="1784"/>
      <c r="WPH83" s="1788"/>
      <c r="WPI83" s="1788"/>
      <c r="WPJ83" s="1789"/>
      <c r="WPK83" s="1789"/>
      <c r="WPL83" s="1790"/>
      <c r="WPM83" s="1784"/>
      <c r="WPN83" s="1784"/>
      <c r="WPO83" s="1784"/>
      <c r="WPP83" s="1788"/>
      <c r="WPQ83" s="1788"/>
      <c r="WPR83" s="1789"/>
      <c r="WPS83" s="1789"/>
      <c r="WPT83" s="1790"/>
      <c r="WPU83" s="1784"/>
      <c r="WPV83" s="1784"/>
      <c r="WPW83" s="1784"/>
      <c r="WPX83" s="1788"/>
      <c r="WPY83" s="1788"/>
      <c r="WPZ83" s="1789"/>
      <c r="WQA83" s="1789"/>
      <c r="WQB83" s="1790"/>
      <c r="WQC83" s="1784"/>
      <c r="WQD83" s="1784"/>
      <c r="WQE83" s="1784"/>
      <c r="WQF83" s="1788"/>
      <c r="WQG83" s="1788"/>
      <c r="WQH83" s="1789"/>
      <c r="WQI83" s="1789"/>
      <c r="WQJ83" s="1790"/>
      <c r="WQK83" s="1784"/>
      <c r="WQL83" s="1784"/>
      <c r="WQM83" s="1784"/>
      <c r="WQN83" s="1788"/>
      <c r="WQO83" s="1788"/>
      <c r="WQP83" s="1789"/>
      <c r="WQQ83" s="1789"/>
      <c r="WQR83" s="1790"/>
      <c r="WQS83" s="1784"/>
      <c r="WQT83" s="1784"/>
      <c r="WQU83" s="1784"/>
      <c r="WQV83" s="1788"/>
      <c r="WQW83" s="1788"/>
      <c r="WQX83" s="1789"/>
      <c r="WQY83" s="1789"/>
      <c r="WQZ83" s="1790"/>
      <c r="WRA83" s="1784"/>
      <c r="WRB83" s="1784"/>
      <c r="WRC83" s="1784"/>
      <c r="WRD83" s="1788"/>
      <c r="WRE83" s="1788"/>
      <c r="WRF83" s="1789"/>
      <c r="WRG83" s="1789"/>
      <c r="WRH83" s="1790"/>
      <c r="WRI83" s="1784"/>
      <c r="WRJ83" s="1784"/>
      <c r="WRK83" s="1784"/>
      <c r="WRL83" s="1788"/>
      <c r="WRM83" s="1788"/>
      <c r="WRN83" s="1789"/>
      <c r="WRO83" s="1789"/>
      <c r="WRP83" s="1790"/>
      <c r="WRQ83" s="1784"/>
      <c r="WRR83" s="1784"/>
      <c r="WRS83" s="1784"/>
      <c r="WRT83" s="1788"/>
      <c r="WRU83" s="1788"/>
      <c r="WRV83" s="1789"/>
      <c r="WRW83" s="1789"/>
      <c r="WRX83" s="1790"/>
      <c r="WRY83" s="1784"/>
      <c r="WRZ83" s="1784"/>
      <c r="WSA83" s="1784"/>
      <c r="WSB83" s="1788"/>
      <c r="WSC83" s="1788"/>
      <c r="WSD83" s="1789"/>
      <c r="WSE83" s="1789"/>
      <c r="WSF83" s="1790"/>
      <c r="WSG83" s="1784"/>
      <c r="WSH83" s="1784"/>
      <c r="WSI83" s="1784"/>
      <c r="WSJ83" s="1788"/>
      <c r="WSK83" s="1788"/>
      <c r="WSL83" s="1789"/>
      <c r="WSM83" s="1789"/>
      <c r="WSN83" s="1790"/>
      <c r="WSO83" s="1784"/>
      <c r="WSP83" s="1784"/>
      <c r="WSQ83" s="1784"/>
      <c r="WSR83" s="1788"/>
      <c r="WSS83" s="1788"/>
      <c r="WST83" s="1789"/>
      <c r="WSU83" s="1789"/>
      <c r="WSV83" s="1790"/>
      <c r="WSW83" s="1784"/>
      <c r="WSX83" s="1784"/>
      <c r="WSY83" s="1784"/>
      <c r="WSZ83" s="1788"/>
      <c r="WTA83" s="1788"/>
      <c r="WTB83" s="1789"/>
      <c r="WTC83" s="1789"/>
      <c r="WTD83" s="1790"/>
      <c r="WTE83" s="1784"/>
      <c r="WTF83" s="1784"/>
      <c r="WTG83" s="1784"/>
      <c r="WTH83" s="1788"/>
      <c r="WTI83" s="1788"/>
      <c r="WTJ83" s="1789"/>
      <c r="WTK83" s="1789"/>
      <c r="WTL83" s="1790"/>
      <c r="WTM83" s="1784"/>
      <c r="WTN83" s="1784"/>
      <c r="WTO83" s="1784"/>
      <c r="WTP83" s="1788"/>
      <c r="WTQ83" s="1788"/>
      <c r="WTR83" s="1789"/>
      <c r="WTS83" s="1789"/>
      <c r="WTT83" s="1790"/>
      <c r="WTU83" s="1784"/>
      <c r="WTV83" s="1784"/>
      <c r="WTW83" s="1784"/>
      <c r="WTX83" s="1788"/>
      <c r="WTY83" s="1788"/>
      <c r="WTZ83" s="1789"/>
      <c r="WUA83" s="1789"/>
      <c r="WUB83" s="1790"/>
      <c r="WUC83" s="1784"/>
      <c r="WUD83" s="1784"/>
      <c r="WUE83" s="1784"/>
      <c r="WUF83" s="1788"/>
      <c r="WUG83" s="1788"/>
      <c r="WUH83" s="1789"/>
      <c r="WUI83" s="1789"/>
      <c r="WUJ83" s="1790"/>
      <c r="WUK83" s="1784"/>
      <c r="WUL83" s="1784"/>
      <c r="WUM83" s="1784"/>
      <c r="WUN83" s="1788"/>
      <c r="WUO83" s="1788"/>
      <c r="WUP83" s="1789"/>
      <c r="WUQ83" s="1789"/>
      <c r="WUR83" s="1790"/>
      <c r="WUS83" s="1784"/>
      <c r="WUT83" s="1784"/>
      <c r="WUU83" s="1784"/>
      <c r="WUV83" s="1788"/>
      <c r="WUW83" s="1788"/>
      <c r="WUX83" s="1789"/>
      <c r="WUY83" s="1789"/>
      <c r="WUZ83" s="1790"/>
      <c r="WVA83" s="1784"/>
      <c r="WVB83" s="1784"/>
      <c r="WVC83" s="1784"/>
      <c r="WVD83" s="1788"/>
      <c r="WVE83" s="1788"/>
      <c r="WVF83" s="1789"/>
      <c r="WVG83" s="1789"/>
      <c r="WVH83" s="1790"/>
      <c r="WVI83" s="1784"/>
      <c r="WVJ83" s="1784"/>
      <c r="WVK83" s="1784"/>
      <c r="WVL83" s="1788"/>
      <c r="WVM83" s="1788"/>
      <c r="WVN83" s="1789"/>
      <c r="WVO83" s="1789"/>
      <c r="WVP83" s="1790"/>
      <c r="WVQ83" s="1784"/>
      <c r="WVR83" s="1784"/>
      <c r="WVS83" s="1784"/>
      <c r="WVT83" s="1788"/>
      <c r="WVU83" s="1788"/>
      <c r="WVV83" s="1789"/>
      <c r="WVW83" s="1789"/>
      <c r="WVX83" s="1790"/>
      <c r="WVY83" s="1784"/>
      <c r="WVZ83" s="1784"/>
      <c r="WWA83" s="1784"/>
      <c r="WWB83" s="1788"/>
      <c r="WWC83" s="1788"/>
      <c r="WWD83" s="1789"/>
      <c r="WWE83" s="1789"/>
      <c r="WWF83" s="1790"/>
      <c r="WWG83" s="1784"/>
      <c r="WWH83" s="1784"/>
      <c r="WWI83" s="1784"/>
      <c r="WWJ83" s="1788"/>
      <c r="WWK83" s="1788"/>
      <c r="WWL83" s="1789"/>
      <c r="WWM83" s="1789"/>
      <c r="WWN83" s="1790"/>
      <c r="WWO83" s="1784"/>
      <c r="WWP83" s="1784"/>
      <c r="WWQ83" s="1784"/>
      <c r="WWR83" s="1788"/>
      <c r="WWS83" s="1788"/>
      <c r="WWT83" s="1789"/>
      <c r="WWU83" s="1789"/>
      <c r="WWV83" s="1790"/>
      <c r="WWW83" s="1784"/>
      <c r="WWX83" s="1784"/>
      <c r="WWY83" s="1784"/>
      <c r="WWZ83" s="1788"/>
      <c r="WXA83" s="1788"/>
      <c r="WXB83" s="1789"/>
      <c r="WXC83" s="1789"/>
      <c r="WXD83" s="1790"/>
      <c r="WXE83" s="1784"/>
      <c r="WXF83" s="1784"/>
      <c r="WXG83" s="1784"/>
      <c r="WXH83" s="1788"/>
      <c r="WXI83" s="1788"/>
      <c r="WXJ83" s="1789"/>
      <c r="WXK83" s="1789"/>
      <c r="WXL83" s="1790"/>
      <c r="WXM83" s="1784"/>
      <c r="WXN83" s="1784"/>
      <c r="WXO83" s="1784"/>
      <c r="WXP83" s="1788"/>
      <c r="WXQ83" s="1788"/>
      <c r="WXR83" s="1789"/>
      <c r="WXS83" s="1789"/>
      <c r="WXT83" s="1790"/>
      <c r="WXU83" s="1784"/>
      <c r="WXV83" s="1784"/>
      <c r="WXW83" s="1784"/>
      <c r="WXX83" s="1788"/>
      <c r="WXY83" s="1788"/>
      <c r="WXZ83" s="1789"/>
      <c r="WYA83" s="1789"/>
      <c r="WYB83" s="1790"/>
      <c r="WYC83" s="1784"/>
      <c r="WYD83" s="1784"/>
      <c r="WYE83" s="1784"/>
      <c r="WYF83" s="1788"/>
      <c r="WYG83" s="1788"/>
      <c r="WYH83" s="1789"/>
      <c r="WYI83" s="1789"/>
      <c r="WYJ83" s="1790"/>
      <c r="WYK83" s="1784"/>
      <c r="WYL83" s="1784"/>
      <c r="WYM83" s="1784"/>
      <c r="WYN83" s="1788"/>
      <c r="WYO83" s="1788"/>
      <c r="WYP83" s="1789"/>
      <c r="WYQ83" s="1789"/>
      <c r="WYR83" s="1790"/>
      <c r="WYS83" s="1784"/>
      <c r="WYT83" s="1784"/>
      <c r="WYU83" s="1784"/>
      <c r="WYV83" s="1788"/>
      <c r="WYW83" s="1788"/>
      <c r="WYX83" s="1789"/>
      <c r="WYY83" s="1789"/>
      <c r="WYZ83" s="1790"/>
      <c r="WZA83" s="1784"/>
      <c r="WZB83" s="1784"/>
      <c r="WZC83" s="1784"/>
      <c r="WZD83" s="1788"/>
      <c r="WZE83" s="1788"/>
      <c r="WZF83" s="1789"/>
      <c r="WZG83" s="1789"/>
      <c r="WZH83" s="1790"/>
      <c r="WZI83" s="1784"/>
      <c r="WZJ83" s="1784"/>
      <c r="WZK83" s="1784"/>
      <c r="WZL83" s="1788"/>
      <c r="WZM83" s="1788"/>
      <c r="WZN83" s="1789"/>
      <c r="WZO83" s="1789"/>
      <c r="WZP83" s="1790"/>
      <c r="WZQ83" s="1784"/>
      <c r="WZR83" s="1784"/>
      <c r="WZS83" s="1784"/>
      <c r="WZT83" s="1788"/>
      <c r="WZU83" s="1788"/>
      <c r="WZV83" s="1789"/>
      <c r="WZW83" s="1789"/>
      <c r="WZX83" s="1790"/>
      <c r="WZY83" s="1784"/>
      <c r="WZZ83" s="1784"/>
      <c r="XAA83" s="1784"/>
      <c r="XAB83" s="1788"/>
      <c r="XAC83" s="1788"/>
      <c r="XAD83" s="1789"/>
      <c r="XAE83" s="1789"/>
      <c r="XAF83" s="1790"/>
      <c r="XAG83" s="1784"/>
      <c r="XAH83" s="1784"/>
      <c r="XAI83" s="1784"/>
      <c r="XAJ83" s="1788"/>
      <c r="XAK83" s="1788"/>
      <c r="XAL83" s="1789"/>
      <c r="XAM83" s="1789"/>
      <c r="XAN83" s="1790"/>
      <c r="XAO83" s="1784"/>
      <c r="XAP83" s="1784"/>
      <c r="XAQ83" s="1784"/>
      <c r="XAR83" s="1788"/>
      <c r="XAS83" s="1788"/>
      <c r="XAT83" s="1789"/>
      <c r="XAU83" s="1789"/>
      <c r="XAV83" s="1790"/>
      <c r="XAW83" s="1784"/>
      <c r="XAX83" s="1784"/>
      <c r="XAY83" s="1784"/>
      <c r="XAZ83" s="1788"/>
      <c r="XBA83" s="1788"/>
      <c r="XBB83" s="1789"/>
      <c r="XBC83" s="1789"/>
      <c r="XBD83" s="1790"/>
      <c r="XBE83" s="1784"/>
      <c r="XBF83" s="1784"/>
      <c r="XBG83" s="1784"/>
      <c r="XBH83" s="1788"/>
      <c r="XBI83" s="1788"/>
      <c r="XBJ83" s="1789"/>
      <c r="XBK83" s="1789"/>
      <c r="XBL83" s="1790"/>
      <c r="XBM83" s="1784"/>
      <c r="XBN83" s="1784"/>
      <c r="XBO83" s="1784"/>
      <c r="XBP83" s="1788"/>
      <c r="XBQ83" s="1788"/>
      <c r="XBR83" s="1789"/>
      <c r="XBS83" s="1789"/>
      <c r="XBT83" s="1790"/>
      <c r="XBU83" s="1784"/>
      <c r="XBV83" s="1784"/>
      <c r="XBW83" s="1784"/>
      <c r="XBX83" s="1788"/>
      <c r="XBY83" s="1788"/>
      <c r="XBZ83" s="1789"/>
      <c r="XCA83" s="1789"/>
      <c r="XCB83" s="1790"/>
      <c r="XCC83" s="1784"/>
      <c r="XCD83" s="1784"/>
      <c r="XCE83" s="1784"/>
      <c r="XCF83" s="1788"/>
      <c r="XCG83" s="1788"/>
      <c r="XCH83" s="1789"/>
      <c r="XCI83" s="1789"/>
      <c r="XCJ83" s="1790"/>
      <c r="XCK83" s="1784"/>
      <c r="XCL83" s="1784"/>
      <c r="XCM83" s="1784"/>
      <c r="XCN83" s="1788"/>
      <c r="XCO83" s="1788"/>
      <c r="XCP83" s="1789"/>
      <c r="XCQ83" s="1789"/>
      <c r="XCR83" s="1790"/>
      <c r="XCS83" s="1784"/>
      <c r="XCT83" s="1784"/>
      <c r="XCU83" s="1784"/>
      <c r="XCV83" s="1788"/>
      <c r="XCW83" s="1788"/>
      <c r="XCX83" s="1789"/>
      <c r="XCY83" s="1789"/>
      <c r="XCZ83" s="1790"/>
      <c r="XDA83" s="1784"/>
      <c r="XDB83" s="1784"/>
      <c r="XDC83" s="1784"/>
      <c r="XDD83" s="1788"/>
      <c r="XDE83" s="1788"/>
      <c r="XDF83" s="1789"/>
      <c r="XDG83" s="1789"/>
      <c r="XDH83" s="1790"/>
      <c r="XDI83" s="1784"/>
      <c r="XDJ83" s="1784"/>
      <c r="XDK83" s="1784"/>
      <c r="XDL83" s="1788"/>
      <c r="XDM83" s="1788"/>
      <c r="XDN83" s="1789"/>
      <c r="XDO83" s="1789"/>
      <c r="XDP83" s="1790"/>
      <c r="XDQ83" s="1784"/>
      <c r="XDR83" s="1784"/>
      <c r="XDS83" s="1784"/>
      <c r="XDT83" s="1788"/>
      <c r="XDU83" s="1788"/>
      <c r="XDV83" s="1789"/>
      <c r="XDW83" s="1789"/>
      <c r="XDX83" s="1790"/>
      <c r="XDY83" s="1784"/>
      <c r="XDZ83" s="1784"/>
      <c r="XEA83" s="1784"/>
      <c r="XEB83" s="1788"/>
      <c r="XEC83" s="1788"/>
      <c r="XED83" s="1789"/>
      <c r="XEE83" s="1789"/>
      <c r="XEF83" s="1790"/>
      <c r="XEG83" s="1784"/>
      <c r="XEH83" s="1784"/>
      <c r="XEI83" s="1784"/>
      <c r="XEJ83" s="1788"/>
      <c r="XEK83" s="1788"/>
      <c r="XEL83" s="1789"/>
      <c r="XEM83" s="1789"/>
      <c r="XEN83" s="1790"/>
      <c r="XEO83" s="1784"/>
      <c r="XEP83" s="1784"/>
      <c r="XEQ83" s="1784"/>
      <c r="XER83" s="1788"/>
      <c r="XES83" s="1788"/>
      <c r="XET83" s="1789"/>
      <c r="XEU83" s="1789"/>
      <c r="XEV83" s="1790"/>
      <c r="XEW83" s="1784"/>
      <c r="XEX83" s="1784"/>
      <c r="XEY83" s="1784"/>
      <c r="XEZ83" s="1788"/>
      <c r="XFA83" s="1788"/>
      <c r="XFB83" s="1789"/>
      <c r="XFC83" s="1789"/>
      <c r="XFD83" s="1790"/>
    </row>
    <row r="84" spans="1:16384" s="1280" customFormat="1">
      <c r="B84" s="1462"/>
      <c r="C84" s="1462"/>
      <c r="D84" s="1462"/>
      <c r="E84" s="1462"/>
      <c r="F84" s="1462"/>
      <c r="G84" s="1462"/>
      <c r="H84" s="1462"/>
      <c r="I84" s="1462"/>
      <c r="J84" s="1462"/>
      <c r="K84" s="1462"/>
      <c r="L84" s="1462"/>
      <c r="M84" s="1462"/>
      <c r="N84" s="1462"/>
      <c r="O84" s="1462"/>
      <c r="P84" s="1462"/>
      <c r="Q84" s="1895"/>
      <c r="R84" s="1895"/>
      <c r="S84" s="1895"/>
      <c r="T84" s="1896"/>
      <c r="U84" s="1896"/>
      <c r="V84" s="1897"/>
      <c r="W84" s="1897"/>
      <c r="X84" s="1900"/>
      <c r="Y84" s="1895"/>
      <c r="Z84" s="1895"/>
      <c r="AA84" s="1895"/>
      <c r="AB84" s="1896"/>
      <c r="AC84" s="1896"/>
      <c r="AD84" s="1897"/>
      <c r="AE84" s="1897"/>
      <c r="AF84" s="1790"/>
      <c r="AG84" s="1784"/>
      <c r="AH84" s="1784"/>
      <c r="AI84" s="1784"/>
      <c r="AJ84" s="1788"/>
      <c r="AK84" s="1788"/>
      <c r="AL84" s="1789"/>
      <c r="AM84" s="1789"/>
      <c r="AN84" s="1790"/>
      <c r="AO84" s="1784"/>
      <c r="AP84" s="1784"/>
      <c r="AQ84" s="1784"/>
      <c r="AR84" s="1788"/>
      <c r="AS84" s="1788"/>
      <c r="AT84" s="1789"/>
      <c r="AU84" s="1789"/>
      <c r="AV84" s="1790"/>
      <c r="AW84" s="1784"/>
      <c r="AX84" s="1784"/>
      <c r="AY84" s="1784"/>
      <c r="AZ84" s="1788"/>
      <c r="BA84" s="1788"/>
      <c r="BB84" s="1789"/>
      <c r="BC84" s="1789"/>
      <c r="BD84" s="1790"/>
      <c r="BE84" s="1784"/>
      <c r="BF84" s="1784"/>
      <c r="BG84" s="1784"/>
      <c r="BH84" s="1788"/>
      <c r="BI84" s="1788"/>
      <c r="BJ84" s="1789"/>
      <c r="BK84" s="1789"/>
      <c r="BL84" s="1790"/>
      <c r="BM84" s="1784"/>
      <c r="BN84" s="1784"/>
      <c r="BO84" s="1784"/>
      <c r="BP84" s="1788"/>
      <c r="BQ84" s="1788"/>
      <c r="BR84" s="1789"/>
      <c r="BS84" s="1789"/>
      <c r="BT84" s="1790"/>
      <c r="BU84" s="1784"/>
      <c r="BV84" s="1784"/>
      <c r="BW84" s="1784"/>
      <c r="BX84" s="1788"/>
      <c r="BY84" s="1788"/>
      <c r="BZ84" s="1789"/>
      <c r="CA84" s="1789"/>
      <c r="CB84" s="1790"/>
      <c r="CC84" s="1784"/>
      <c r="CD84" s="1784"/>
      <c r="CE84" s="1784"/>
      <c r="CF84" s="1788"/>
      <c r="CG84" s="1788"/>
      <c r="CH84" s="1789"/>
      <c r="CI84" s="1789"/>
      <c r="CJ84" s="1790"/>
      <c r="CK84" s="1784"/>
      <c r="CL84" s="1784"/>
      <c r="CM84" s="1784"/>
      <c r="CN84" s="1788"/>
      <c r="CO84" s="1788"/>
      <c r="CP84" s="1789"/>
      <c r="CQ84" s="1789"/>
      <c r="CR84" s="1790"/>
      <c r="CS84" s="1784"/>
      <c r="CT84" s="1784"/>
      <c r="CU84" s="1784"/>
      <c r="CV84" s="1788"/>
      <c r="CW84" s="1788"/>
      <c r="CX84" s="1789"/>
      <c r="CY84" s="1789"/>
      <c r="CZ84" s="1790"/>
      <c r="DA84" s="1784"/>
      <c r="DB84" s="1784"/>
      <c r="DC84" s="1784"/>
      <c r="DD84" s="1788"/>
      <c r="DE84" s="1788"/>
      <c r="DF84" s="1789"/>
      <c r="DG84" s="1789"/>
      <c r="DH84" s="1790"/>
      <c r="DI84" s="1784"/>
      <c r="DJ84" s="1784"/>
      <c r="DK84" s="1784"/>
      <c r="DL84" s="1788"/>
      <c r="DM84" s="1788"/>
      <c r="DN84" s="1789"/>
      <c r="DO84" s="1789"/>
      <c r="DP84" s="1790"/>
      <c r="DQ84" s="1784"/>
      <c r="DR84" s="1784"/>
      <c r="DS84" s="1784"/>
      <c r="DT84" s="1788"/>
      <c r="DU84" s="1788"/>
      <c r="DV84" s="1789"/>
      <c r="DW84" s="1789"/>
      <c r="DX84" s="1790"/>
      <c r="DY84" s="1784"/>
      <c r="DZ84" s="1784"/>
      <c r="EA84" s="1784"/>
      <c r="EB84" s="1788"/>
      <c r="EC84" s="1788"/>
      <c r="ED84" s="1789"/>
      <c r="EE84" s="1789"/>
      <c r="EF84" s="1790"/>
      <c r="EG84" s="1784"/>
      <c r="EH84" s="1784"/>
      <c r="EI84" s="1784"/>
      <c r="EJ84" s="1788"/>
      <c r="EK84" s="1788"/>
      <c r="EL84" s="1789"/>
      <c r="EM84" s="1789"/>
      <c r="EN84" s="1790"/>
      <c r="EO84" s="1784"/>
      <c r="EP84" s="1784"/>
      <c r="EQ84" s="1784"/>
      <c r="ER84" s="1788"/>
      <c r="ES84" s="1788"/>
      <c r="ET84" s="1789"/>
      <c r="EU84" s="1789"/>
      <c r="EV84" s="1790"/>
      <c r="EW84" s="1784"/>
      <c r="EX84" s="1784"/>
      <c r="EY84" s="1784"/>
      <c r="EZ84" s="1788"/>
      <c r="FA84" s="1788"/>
      <c r="FB84" s="1789"/>
      <c r="FC84" s="1789"/>
      <c r="FD84" s="1790"/>
      <c r="FE84" s="1784"/>
      <c r="FF84" s="1784"/>
      <c r="FG84" s="1784"/>
      <c r="FH84" s="1788"/>
      <c r="FI84" s="1788"/>
      <c r="FJ84" s="1789"/>
      <c r="FK84" s="1789"/>
      <c r="FL84" s="1790"/>
      <c r="FM84" s="1784"/>
      <c r="FN84" s="1784"/>
      <c r="FO84" s="1784"/>
      <c r="FP84" s="1788"/>
      <c r="FQ84" s="1788"/>
      <c r="FR84" s="1789"/>
      <c r="FS84" s="1789"/>
      <c r="FT84" s="1790"/>
      <c r="FU84" s="1784"/>
      <c r="FV84" s="1784"/>
      <c r="FW84" s="1784"/>
      <c r="FX84" s="1788"/>
      <c r="FY84" s="1788"/>
      <c r="FZ84" s="1789"/>
      <c r="GA84" s="1789"/>
      <c r="GB84" s="1790"/>
      <c r="GC84" s="1784"/>
      <c r="GD84" s="1784"/>
      <c r="GE84" s="1784"/>
      <c r="GF84" s="1788"/>
      <c r="GG84" s="1788"/>
      <c r="GH84" s="1789"/>
      <c r="GI84" s="1789"/>
      <c r="GJ84" s="1790"/>
      <c r="GK84" s="1784"/>
      <c r="GL84" s="1784"/>
      <c r="GM84" s="1784"/>
      <c r="GN84" s="1788"/>
      <c r="GO84" s="1788"/>
      <c r="GP84" s="1789"/>
      <c r="GQ84" s="1789"/>
      <c r="GR84" s="1790"/>
      <c r="GS84" s="1784"/>
      <c r="GT84" s="1784"/>
      <c r="GU84" s="1784"/>
      <c r="GV84" s="1788"/>
      <c r="GW84" s="1788"/>
      <c r="GX84" s="1789"/>
      <c r="GY84" s="1789"/>
      <c r="GZ84" s="1790"/>
      <c r="HA84" s="1784"/>
      <c r="HB84" s="1784"/>
      <c r="HC84" s="1784"/>
      <c r="HD84" s="1788"/>
      <c r="HE84" s="1788"/>
      <c r="HF84" s="1789"/>
      <c r="HG84" s="1789"/>
      <c r="HH84" s="1790"/>
      <c r="HI84" s="1784"/>
      <c r="HJ84" s="1784"/>
      <c r="HK84" s="1784"/>
      <c r="HL84" s="1788"/>
      <c r="HM84" s="1788"/>
      <c r="HN84" s="1789"/>
      <c r="HO84" s="1789"/>
      <c r="HP84" s="1790"/>
      <c r="HQ84" s="1784"/>
      <c r="HR84" s="1784"/>
      <c r="HS84" s="1784"/>
      <c r="HT84" s="1788"/>
      <c r="HU84" s="1788"/>
      <c r="HV84" s="1789"/>
      <c r="HW84" s="1789"/>
      <c r="HX84" s="1790"/>
      <c r="HY84" s="1784"/>
      <c r="HZ84" s="1784"/>
      <c r="IA84" s="1784"/>
      <c r="IB84" s="1788"/>
      <c r="IC84" s="1788"/>
      <c r="ID84" s="1789"/>
      <c r="IE84" s="1789"/>
      <c r="IF84" s="1790"/>
      <c r="IG84" s="1784"/>
      <c r="IH84" s="1784"/>
      <c r="II84" s="1784"/>
      <c r="IJ84" s="1788"/>
      <c r="IK84" s="1788"/>
      <c r="IL84" s="1789"/>
      <c r="IM84" s="1789"/>
      <c r="IN84" s="1790"/>
      <c r="IO84" s="1784"/>
      <c r="IP84" s="1784"/>
      <c r="IQ84" s="1784"/>
      <c r="IR84" s="1788"/>
      <c r="IS84" s="1788"/>
      <c r="IT84" s="1789"/>
      <c r="IU84" s="1789"/>
      <c r="IV84" s="1790"/>
      <c r="IW84" s="1784"/>
      <c r="IX84" s="1784"/>
      <c r="IY84" s="1784"/>
      <c r="IZ84" s="1788"/>
      <c r="JA84" s="1788"/>
      <c r="JB84" s="1789"/>
      <c r="JC84" s="1789"/>
      <c r="JD84" s="1790"/>
      <c r="JE84" s="1784"/>
      <c r="JF84" s="1784"/>
      <c r="JG84" s="1784"/>
      <c r="JH84" s="1788"/>
      <c r="JI84" s="1788"/>
      <c r="JJ84" s="1789"/>
      <c r="JK84" s="1789"/>
      <c r="JL84" s="1790"/>
      <c r="JM84" s="1784"/>
      <c r="JN84" s="1784"/>
      <c r="JO84" s="1784"/>
      <c r="JP84" s="1788"/>
      <c r="JQ84" s="1788"/>
      <c r="JR84" s="1789"/>
      <c r="JS84" s="1789"/>
      <c r="JT84" s="1790"/>
      <c r="JU84" s="1784"/>
      <c r="JV84" s="1784"/>
      <c r="JW84" s="1784"/>
      <c r="JX84" s="1788"/>
      <c r="JY84" s="1788"/>
      <c r="JZ84" s="1789"/>
      <c r="KA84" s="1789"/>
      <c r="KB84" s="1790"/>
      <c r="KC84" s="1784"/>
      <c r="KD84" s="1784"/>
      <c r="KE84" s="1784"/>
      <c r="KF84" s="1788"/>
      <c r="KG84" s="1788"/>
      <c r="KH84" s="1789"/>
      <c r="KI84" s="1789"/>
      <c r="KJ84" s="1790"/>
      <c r="KK84" s="1784"/>
      <c r="KL84" s="1784"/>
      <c r="KM84" s="1784"/>
      <c r="KN84" s="1788"/>
      <c r="KO84" s="1788"/>
      <c r="KP84" s="1789"/>
      <c r="KQ84" s="1789"/>
      <c r="KR84" s="1790"/>
      <c r="KS84" s="1784"/>
      <c r="KT84" s="1784"/>
      <c r="KU84" s="1784"/>
      <c r="KV84" s="1788"/>
      <c r="KW84" s="1788"/>
      <c r="KX84" s="1789"/>
      <c r="KY84" s="1789"/>
      <c r="KZ84" s="1790"/>
      <c r="LA84" s="1784"/>
      <c r="LB84" s="1784"/>
      <c r="LC84" s="1784"/>
      <c r="LD84" s="1788"/>
      <c r="LE84" s="1788"/>
      <c r="LF84" s="1789"/>
      <c r="LG84" s="1789"/>
      <c r="LH84" s="1790"/>
      <c r="LI84" s="1784"/>
      <c r="LJ84" s="1784"/>
      <c r="LK84" s="1784"/>
      <c r="LL84" s="1788"/>
      <c r="LM84" s="1788"/>
      <c r="LN84" s="1789"/>
      <c r="LO84" s="1789"/>
      <c r="LP84" s="1790"/>
      <c r="LQ84" s="1784"/>
      <c r="LR84" s="1784"/>
      <c r="LS84" s="1784"/>
      <c r="LT84" s="1788"/>
      <c r="LU84" s="1788"/>
      <c r="LV84" s="1789"/>
      <c r="LW84" s="1789"/>
      <c r="LX84" s="1790"/>
      <c r="LY84" s="1784"/>
      <c r="LZ84" s="1784"/>
      <c r="MA84" s="1784"/>
      <c r="MB84" s="1788"/>
      <c r="MC84" s="1788"/>
      <c r="MD84" s="1789"/>
      <c r="ME84" s="1789"/>
      <c r="MF84" s="1790"/>
      <c r="MG84" s="1784"/>
      <c r="MH84" s="1784"/>
      <c r="MI84" s="1784"/>
      <c r="MJ84" s="1788"/>
      <c r="MK84" s="1788"/>
      <c r="ML84" s="1789"/>
      <c r="MM84" s="1789"/>
      <c r="MN84" s="1790"/>
      <c r="MO84" s="1784"/>
      <c r="MP84" s="1784"/>
      <c r="MQ84" s="1784"/>
      <c r="MR84" s="1788"/>
      <c r="MS84" s="1788"/>
      <c r="MT84" s="1789"/>
      <c r="MU84" s="1789"/>
      <c r="MV84" s="1790"/>
      <c r="MW84" s="1784"/>
      <c r="MX84" s="1784"/>
      <c r="MY84" s="1784"/>
      <c r="MZ84" s="1788"/>
      <c r="NA84" s="1788"/>
      <c r="NB84" s="1789"/>
      <c r="NC84" s="1789"/>
      <c r="ND84" s="1790"/>
      <c r="NE84" s="1784"/>
      <c r="NF84" s="1784"/>
      <c r="NG84" s="1784"/>
      <c r="NH84" s="1788"/>
      <c r="NI84" s="1788"/>
      <c r="NJ84" s="1789"/>
      <c r="NK84" s="1789"/>
      <c r="NL84" s="1790"/>
      <c r="NM84" s="1784"/>
      <c r="NN84" s="1784"/>
      <c r="NO84" s="1784"/>
      <c r="NP84" s="1788"/>
      <c r="NQ84" s="1788"/>
      <c r="NR84" s="1789"/>
      <c r="NS84" s="1789"/>
      <c r="NT84" s="1790"/>
      <c r="NU84" s="1784"/>
      <c r="NV84" s="1784"/>
      <c r="NW84" s="1784"/>
      <c r="NX84" s="1788"/>
      <c r="NY84" s="1788"/>
      <c r="NZ84" s="1789"/>
      <c r="OA84" s="1789"/>
      <c r="OB84" s="1790"/>
      <c r="OC84" s="1784"/>
      <c r="OD84" s="1784"/>
      <c r="OE84" s="1784"/>
      <c r="OF84" s="1788"/>
      <c r="OG84" s="1788"/>
      <c r="OH84" s="1789"/>
      <c r="OI84" s="1789"/>
      <c r="OJ84" s="1790"/>
      <c r="OK84" s="1784"/>
      <c r="OL84" s="1784"/>
      <c r="OM84" s="1784"/>
      <c r="ON84" s="1788"/>
      <c r="OO84" s="1788"/>
      <c r="OP84" s="1789"/>
      <c r="OQ84" s="1789"/>
      <c r="OR84" s="1790"/>
      <c r="OS84" s="1784"/>
      <c r="OT84" s="1784"/>
      <c r="OU84" s="1784"/>
      <c r="OV84" s="1788"/>
      <c r="OW84" s="1788"/>
      <c r="OX84" s="1789"/>
      <c r="OY84" s="1789"/>
      <c r="OZ84" s="1790"/>
      <c r="PA84" s="1784"/>
      <c r="PB84" s="1784"/>
      <c r="PC84" s="1784"/>
      <c r="PD84" s="1788"/>
      <c r="PE84" s="1788"/>
      <c r="PF84" s="1789"/>
      <c r="PG84" s="1789"/>
      <c r="PH84" s="1790"/>
      <c r="PI84" s="1784"/>
      <c r="PJ84" s="1784"/>
      <c r="PK84" s="1784"/>
      <c r="PL84" s="1788"/>
      <c r="PM84" s="1788"/>
      <c r="PN84" s="1789"/>
      <c r="PO84" s="1789"/>
      <c r="PP84" s="1790"/>
      <c r="PQ84" s="1784"/>
      <c r="PR84" s="1784"/>
      <c r="PS84" s="1784"/>
      <c r="PT84" s="1788"/>
      <c r="PU84" s="1788"/>
      <c r="PV84" s="1789"/>
      <c r="PW84" s="1789"/>
      <c r="PX84" s="1790"/>
      <c r="PY84" s="1784"/>
      <c r="PZ84" s="1784"/>
      <c r="QA84" s="1784"/>
      <c r="QB84" s="1788"/>
      <c r="QC84" s="1788"/>
      <c r="QD84" s="1789"/>
      <c r="QE84" s="1789"/>
      <c r="QF84" s="1790"/>
      <c r="QG84" s="1784"/>
      <c r="QH84" s="1784"/>
      <c r="QI84" s="1784"/>
      <c r="QJ84" s="1788"/>
      <c r="QK84" s="1788"/>
      <c r="QL84" s="1789"/>
      <c r="QM84" s="1789"/>
      <c r="QN84" s="1790"/>
      <c r="QO84" s="1784"/>
      <c r="QP84" s="1784"/>
      <c r="QQ84" s="1784"/>
      <c r="QR84" s="1788"/>
      <c r="QS84" s="1788"/>
      <c r="QT84" s="1789"/>
      <c r="QU84" s="1789"/>
      <c r="QV84" s="1790"/>
      <c r="QW84" s="1784"/>
      <c r="QX84" s="1784"/>
      <c r="QY84" s="1784"/>
      <c r="QZ84" s="1788"/>
      <c r="RA84" s="1788"/>
      <c r="RB84" s="1789"/>
      <c r="RC84" s="1789"/>
      <c r="RD84" s="1790"/>
      <c r="RE84" s="1784"/>
      <c r="RF84" s="1784"/>
      <c r="RG84" s="1784"/>
      <c r="RH84" s="1788"/>
      <c r="RI84" s="1788"/>
      <c r="RJ84" s="1789"/>
      <c r="RK84" s="1789"/>
      <c r="RL84" s="1790"/>
      <c r="RM84" s="1784"/>
      <c r="RN84" s="1784"/>
      <c r="RO84" s="1784"/>
      <c r="RP84" s="1788"/>
      <c r="RQ84" s="1788"/>
      <c r="RR84" s="1789"/>
      <c r="RS84" s="1789"/>
      <c r="RT84" s="1790"/>
      <c r="RU84" s="1784"/>
      <c r="RV84" s="1784"/>
      <c r="RW84" s="1784"/>
      <c r="RX84" s="1788"/>
      <c r="RY84" s="1788"/>
      <c r="RZ84" s="1789"/>
      <c r="SA84" s="1789"/>
      <c r="SB84" s="1790"/>
      <c r="SC84" s="1784"/>
      <c r="SD84" s="1784"/>
      <c r="SE84" s="1784"/>
      <c r="SF84" s="1788"/>
      <c r="SG84" s="1788"/>
      <c r="SH84" s="1789"/>
      <c r="SI84" s="1789"/>
      <c r="SJ84" s="1790"/>
      <c r="SK84" s="1784"/>
      <c r="SL84" s="1784"/>
      <c r="SM84" s="1784"/>
      <c r="SN84" s="1788"/>
      <c r="SO84" s="1788"/>
      <c r="SP84" s="1789"/>
      <c r="SQ84" s="1789"/>
      <c r="SR84" s="1790"/>
      <c r="SS84" s="1784"/>
      <c r="ST84" s="1784"/>
      <c r="SU84" s="1784"/>
      <c r="SV84" s="1788"/>
      <c r="SW84" s="1788"/>
      <c r="SX84" s="1789"/>
      <c r="SY84" s="1789"/>
      <c r="SZ84" s="1790"/>
      <c r="TA84" s="1784"/>
      <c r="TB84" s="1784"/>
      <c r="TC84" s="1784"/>
      <c r="TD84" s="1788"/>
      <c r="TE84" s="1788"/>
      <c r="TF84" s="1789"/>
      <c r="TG84" s="1789"/>
      <c r="TH84" s="1790"/>
      <c r="TI84" s="1784"/>
      <c r="TJ84" s="1784"/>
      <c r="TK84" s="1784"/>
      <c r="TL84" s="1788"/>
      <c r="TM84" s="1788"/>
      <c r="TN84" s="1789"/>
      <c r="TO84" s="1789"/>
      <c r="TP84" s="1790"/>
      <c r="TQ84" s="1784"/>
      <c r="TR84" s="1784"/>
      <c r="TS84" s="1784"/>
      <c r="TT84" s="1788"/>
      <c r="TU84" s="1788"/>
      <c r="TV84" s="1789"/>
      <c r="TW84" s="1789"/>
      <c r="TX84" s="1790"/>
      <c r="TY84" s="1784"/>
      <c r="TZ84" s="1784"/>
      <c r="UA84" s="1784"/>
      <c r="UB84" s="1788"/>
      <c r="UC84" s="1788"/>
      <c r="UD84" s="1789"/>
      <c r="UE84" s="1789"/>
      <c r="UF84" s="1790"/>
      <c r="UG84" s="1784"/>
      <c r="UH84" s="1784"/>
      <c r="UI84" s="1784"/>
      <c r="UJ84" s="1788"/>
      <c r="UK84" s="1788"/>
      <c r="UL84" s="1789"/>
      <c r="UM84" s="1789"/>
      <c r="UN84" s="1790"/>
      <c r="UO84" s="1784"/>
      <c r="UP84" s="1784"/>
      <c r="UQ84" s="1784"/>
      <c r="UR84" s="1788"/>
      <c r="US84" s="1788"/>
      <c r="UT84" s="1789"/>
      <c r="UU84" s="1789"/>
      <c r="UV84" s="1790"/>
      <c r="UW84" s="1784"/>
      <c r="UX84" s="1784"/>
      <c r="UY84" s="1784"/>
      <c r="UZ84" s="1788"/>
      <c r="VA84" s="1788"/>
      <c r="VB84" s="1789"/>
      <c r="VC84" s="1789"/>
      <c r="VD84" s="1790"/>
      <c r="VE84" s="1784"/>
      <c r="VF84" s="1784"/>
      <c r="VG84" s="1784"/>
      <c r="VH84" s="1788"/>
      <c r="VI84" s="1788"/>
      <c r="VJ84" s="1789"/>
      <c r="VK84" s="1789"/>
      <c r="VL84" s="1790"/>
      <c r="VM84" s="1784"/>
      <c r="VN84" s="1784"/>
      <c r="VO84" s="1784"/>
      <c r="VP84" s="1788"/>
      <c r="VQ84" s="1788"/>
      <c r="VR84" s="1789"/>
      <c r="VS84" s="1789"/>
      <c r="VT84" s="1790"/>
      <c r="VU84" s="1784"/>
      <c r="VV84" s="1784"/>
      <c r="VW84" s="1784"/>
      <c r="VX84" s="1788"/>
      <c r="VY84" s="1788"/>
      <c r="VZ84" s="1789"/>
      <c r="WA84" s="1789"/>
      <c r="WB84" s="1790"/>
      <c r="WC84" s="1784"/>
      <c r="WD84" s="1784"/>
      <c r="WE84" s="1784"/>
      <c r="WF84" s="1788"/>
      <c r="WG84" s="1788"/>
      <c r="WH84" s="1789"/>
      <c r="WI84" s="1789"/>
      <c r="WJ84" s="1790"/>
      <c r="WK84" s="1784"/>
      <c r="WL84" s="1784"/>
      <c r="WM84" s="1784"/>
      <c r="WN84" s="1788"/>
      <c r="WO84" s="1788"/>
      <c r="WP84" s="1789"/>
      <c r="WQ84" s="1789"/>
      <c r="WR84" s="1790"/>
      <c r="WS84" s="1784"/>
      <c r="WT84" s="1784"/>
      <c r="WU84" s="1784"/>
      <c r="WV84" s="1788"/>
      <c r="WW84" s="1788"/>
      <c r="WX84" s="1789"/>
      <c r="WY84" s="1789"/>
      <c r="WZ84" s="1790"/>
      <c r="XA84" s="1784"/>
      <c r="XB84" s="1784"/>
      <c r="XC84" s="1784"/>
      <c r="XD84" s="1788"/>
      <c r="XE84" s="1788"/>
      <c r="XF84" s="1789"/>
      <c r="XG84" s="1789"/>
      <c r="XH84" s="1790"/>
      <c r="XI84" s="1784"/>
      <c r="XJ84" s="1784"/>
      <c r="XK84" s="1784"/>
      <c r="XL84" s="1788"/>
      <c r="XM84" s="1788"/>
      <c r="XN84" s="1789"/>
      <c r="XO84" s="1789"/>
      <c r="XP84" s="1790"/>
      <c r="XQ84" s="1784"/>
      <c r="XR84" s="1784"/>
      <c r="XS84" s="1784"/>
      <c r="XT84" s="1788"/>
      <c r="XU84" s="1788"/>
      <c r="XV84" s="1789"/>
      <c r="XW84" s="1789"/>
      <c r="XX84" s="1790"/>
      <c r="XY84" s="1784"/>
      <c r="XZ84" s="1784"/>
      <c r="YA84" s="1784"/>
      <c r="YB84" s="1788"/>
      <c r="YC84" s="1788"/>
      <c r="YD84" s="1789"/>
      <c r="YE84" s="1789"/>
      <c r="YF84" s="1790"/>
      <c r="YG84" s="1784"/>
      <c r="YH84" s="1784"/>
      <c r="YI84" s="1784"/>
      <c r="YJ84" s="1788"/>
      <c r="YK84" s="1788"/>
      <c r="YL84" s="1789"/>
      <c r="YM84" s="1789"/>
      <c r="YN84" s="1790"/>
      <c r="YO84" s="1784"/>
      <c r="YP84" s="1784"/>
      <c r="YQ84" s="1784"/>
      <c r="YR84" s="1788"/>
      <c r="YS84" s="1788"/>
      <c r="YT84" s="1789"/>
      <c r="YU84" s="1789"/>
      <c r="YV84" s="1790"/>
      <c r="YW84" s="1784"/>
      <c r="YX84" s="1784"/>
      <c r="YY84" s="1784"/>
      <c r="YZ84" s="1788"/>
      <c r="ZA84" s="1788"/>
      <c r="ZB84" s="1789"/>
      <c r="ZC84" s="1789"/>
      <c r="ZD84" s="1790"/>
      <c r="ZE84" s="1784"/>
      <c r="ZF84" s="1784"/>
      <c r="ZG84" s="1784"/>
      <c r="ZH84" s="1788"/>
      <c r="ZI84" s="1788"/>
      <c r="ZJ84" s="1789"/>
      <c r="ZK84" s="1789"/>
      <c r="ZL84" s="1790"/>
      <c r="ZM84" s="1784"/>
      <c r="ZN84" s="1784"/>
      <c r="ZO84" s="1784"/>
      <c r="ZP84" s="1788"/>
      <c r="ZQ84" s="1788"/>
      <c r="ZR84" s="1789"/>
      <c r="ZS84" s="1789"/>
      <c r="ZT84" s="1790"/>
      <c r="ZU84" s="1784"/>
      <c r="ZV84" s="1784"/>
      <c r="ZW84" s="1784"/>
      <c r="ZX84" s="1788"/>
      <c r="ZY84" s="1788"/>
      <c r="ZZ84" s="1789"/>
      <c r="AAA84" s="1789"/>
      <c r="AAB84" s="1790"/>
      <c r="AAC84" s="1784"/>
      <c r="AAD84" s="1784"/>
      <c r="AAE84" s="1784"/>
      <c r="AAF84" s="1788"/>
      <c r="AAG84" s="1788"/>
      <c r="AAH84" s="1789"/>
      <c r="AAI84" s="1789"/>
      <c r="AAJ84" s="1790"/>
      <c r="AAK84" s="1784"/>
      <c r="AAL84" s="1784"/>
      <c r="AAM84" s="1784"/>
      <c r="AAN84" s="1788"/>
      <c r="AAO84" s="1788"/>
      <c r="AAP84" s="1789"/>
      <c r="AAQ84" s="1789"/>
      <c r="AAR84" s="1790"/>
      <c r="AAS84" s="1784"/>
      <c r="AAT84" s="1784"/>
      <c r="AAU84" s="1784"/>
      <c r="AAV84" s="1788"/>
      <c r="AAW84" s="1788"/>
      <c r="AAX84" s="1789"/>
      <c r="AAY84" s="1789"/>
      <c r="AAZ84" s="1790"/>
      <c r="ABA84" s="1784"/>
      <c r="ABB84" s="1784"/>
      <c r="ABC84" s="1784"/>
      <c r="ABD84" s="1788"/>
      <c r="ABE84" s="1788"/>
      <c r="ABF84" s="1789"/>
      <c r="ABG84" s="1789"/>
      <c r="ABH84" s="1790"/>
      <c r="ABI84" s="1784"/>
      <c r="ABJ84" s="1784"/>
      <c r="ABK84" s="1784"/>
      <c r="ABL84" s="1788"/>
      <c r="ABM84" s="1788"/>
      <c r="ABN84" s="1789"/>
      <c r="ABO84" s="1789"/>
      <c r="ABP84" s="1790"/>
      <c r="ABQ84" s="1784"/>
      <c r="ABR84" s="1784"/>
      <c r="ABS84" s="1784"/>
      <c r="ABT84" s="1788"/>
      <c r="ABU84" s="1788"/>
      <c r="ABV84" s="1789"/>
      <c r="ABW84" s="1789"/>
      <c r="ABX84" s="1790"/>
      <c r="ABY84" s="1784"/>
      <c r="ABZ84" s="1784"/>
      <c r="ACA84" s="1784"/>
      <c r="ACB84" s="1788"/>
      <c r="ACC84" s="1788"/>
      <c r="ACD84" s="1789"/>
      <c r="ACE84" s="1789"/>
      <c r="ACF84" s="1790"/>
      <c r="ACG84" s="1784"/>
      <c r="ACH84" s="1784"/>
      <c r="ACI84" s="1784"/>
      <c r="ACJ84" s="1788"/>
      <c r="ACK84" s="1788"/>
      <c r="ACL84" s="1789"/>
      <c r="ACM84" s="1789"/>
      <c r="ACN84" s="1790"/>
      <c r="ACO84" s="1784"/>
      <c r="ACP84" s="1784"/>
      <c r="ACQ84" s="1784"/>
      <c r="ACR84" s="1788"/>
      <c r="ACS84" s="1788"/>
      <c r="ACT84" s="1789"/>
      <c r="ACU84" s="1789"/>
      <c r="ACV84" s="1790"/>
      <c r="ACW84" s="1784"/>
      <c r="ACX84" s="1784"/>
      <c r="ACY84" s="1784"/>
      <c r="ACZ84" s="1788"/>
      <c r="ADA84" s="1788"/>
      <c r="ADB84" s="1789"/>
      <c r="ADC84" s="1789"/>
      <c r="ADD84" s="1790"/>
      <c r="ADE84" s="1784"/>
      <c r="ADF84" s="1784"/>
      <c r="ADG84" s="1784"/>
      <c r="ADH84" s="1788"/>
      <c r="ADI84" s="1788"/>
      <c r="ADJ84" s="1789"/>
      <c r="ADK84" s="1789"/>
      <c r="ADL84" s="1790"/>
      <c r="ADM84" s="1784"/>
      <c r="ADN84" s="1784"/>
      <c r="ADO84" s="1784"/>
      <c r="ADP84" s="1788"/>
      <c r="ADQ84" s="1788"/>
      <c r="ADR84" s="1789"/>
      <c r="ADS84" s="1789"/>
      <c r="ADT84" s="1790"/>
      <c r="ADU84" s="1784"/>
      <c r="ADV84" s="1784"/>
      <c r="ADW84" s="1784"/>
      <c r="ADX84" s="1788"/>
      <c r="ADY84" s="1788"/>
      <c r="ADZ84" s="1789"/>
      <c r="AEA84" s="1789"/>
      <c r="AEB84" s="1790"/>
      <c r="AEC84" s="1784"/>
      <c r="AED84" s="1784"/>
      <c r="AEE84" s="1784"/>
      <c r="AEF84" s="1788"/>
      <c r="AEG84" s="1788"/>
      <c r="AEH84" s="1789"/>
      <c r="AEI84" s="1789"/>
      <c r="AEJ84" s="1790"/>
      <c r="AEK84" s="1784"/>
      <c r="AEL84" s="1784"/>
      <c r="AEM84" s="1784"/>
      <c r="AEN84" s="1788"/>
      <c r="AEO84" s="1788"/>
      <c r="AEP84" s="1789"/>
      <c r="AEQ84" s="1789"/>
      <c r="AER84" s="1790"/>
      <c r="AES84" s="1784"/>
      <c r="AET84" s="1784"/>
      <c r="AEU84" s="1784"/>
      <c r="AEV84" s="1788"/>
      <c r="AEW84" s="1788"/>
      <c r="AEX84" s="1789"/>
      <c r="AEY84" s="1789"/>
      <c r="AEZ84" s="1790"/>
      <c r="AFA84" s="1784"/>
      <c r="AFB84" s="1784"/>
      <c r="AFC84" s="1784"/>
      <c r="AFD84" s="1788"/>
      <c r="AFE84" s="1788"/>
      <c r="AFF84" s="1789"/>
      <c r="AFG84" s="1789"/>
      <c r="AFH84" s="1790"/>
      <c r="AFI84" s="1784"/>
      <c r="AFJ84" s="1784"/>
      <c r="AFK84" s="1784"/>
      <c r="AFL84" s="1788"/>
      <c r="AFM84" s="1788"/>
      <c r="AFN84" s="1789"/>
      <c r="AFO84" s="1789"/>
      <c r="AFP84" s="1790"/>
      <c r="AFQ84" s="1784"/>
      <c r="AFR84" s="1784"/>
      <c r="AFS84" s="1784"/>
      <c r="AFT84" s="1788"/>
      <c r="AFU84" s="1788"/>
      <c r="AFV84" s="1789"/>
      <c r="AFW84" s="1789"/>
      <c r="AFX84" s="1790"/>
      <c r="AFY84" s="1784"/>
      <c r="AFZ84" s="1784"/>
      <c r="AGA84" s="1784"/>
      <c r="AGB84" s="1788"/>
      <c r="AGC84" s="1788"/>
      <c r="AGD84" s="1789"/>
      <c r="AGE84" s="1789"/>
      <c r="AGF84" s="1790"/>
      <c r="AGG84" s="1784"/>
      <c r="AGH84" s="1784"/>
      <c r="AGI84" s="1784"/>
      <c r="AGJ84" s="1788"/>
      <c r="AGK84" s="1788"/>
      <c r="AGL84" s="1789"/>
      <c r="AGM84" s="1789"/>
      <c r="AGN84" s="1790"/>
      <c r="AGO84" s="1784"/>
      <c r="AGP84" s="1784"/>
      <c r="AGQ84" s="1784"/>
      <c r="AGR84" s="1788"/>
      <c r="AGS84" s="1788"/>
      <c r="AGT84" s="1789"/>
      <c r="AGU84" s="1789"/>
      <c r="AGV84" s="1790"/>
      <c r="AGW84" s="1784"/>
      <c r="AGX84" s="1784"/>
      <c r="AGY84" s="1784"/>
      <c r="AGZ84" s="1788"/>
      <c r="AHA84" s="1788"/>
      <c r="AHB84" s="1789"/>
      <c r="AHC84" s="1789"/>
      <c r="AHD84" s="1790"/>
      <c r="AHE84" s="1784"/>
      <c r="AHF84" s="1784"/>
      <c r="AHG84" s="1784"/>
      <c r="AHH84" s="1788"/>
      <c r="AHI84" s="1788"/>
      <c r="AHJ84" s="1789"/>
      <c r="AHK84" s="1789"/>
      <c r="AHL84" s="1790"/>
      <c r="AHM84" s="1784"/>
      <c r="AHN84" s="1784"/>
      <c r="AHO84" s="1784"/>
      <c r="AHP84" s="1788"/>
      <c r="AHQ84" s="1788"/>
      <c r="AHR84" s="1789"/>
      <c r="AHS84" s="1789"/>
      <c r="AHT84" s="1790"/>
      <c r="AHU84" s="1784"/>
      <c r="AHV84" s="1784"/>
      <c r="AHW84" s="1784"/>
      <c r="AHX84" s="1788"/>
      <c r="AHY84" s="1788"/>
      <c r="AHZ84" s="1789"/>
      <c r="AIA84" s="1789"/>
      <c r="AIB84" s="1790"/>
      <c r="AIC84" s="1784"/>
      <c r="AID84" s="1784"/>
      <c r="AIE84" s="1784"/>
      <c r="AIF84" s="1788"/>
      <c r="AIG84" s="1788"/>
      <c r="AIH84" s="1789"/>
      <c r="AII84" s="1789"/>
      <c r="AIJ84" s="1790"/>
      <c r="AIK84" s="1784"/>
      <c r="AIL84" s="1784"/>
      <c r="AIM84" s="1784"/>
      <c r="AIN84" s="1788"/>
      <c r="AIO84" s="1788"/>
      <c r="AIP84" s="1789"/>
      <c r="AIQ84" s="1789"/>
      <c r="AIR84" s="1790"/>
      <c r="AIS84" s="1784"/>
      <c r="AIT84" s="1784"/>
      <c r="AIU84" s="1784"/>
      <c r="AIV84" s="1788"/>
      <c r="AIW84" s="1788"/>
      <c r="AIX84" s="1789"/>
      <c r="AIY84" s="1789"/>
      <c r="AIZ84" s="1790"/>
      <c r="AJA84" s="1784"/>
      <c r="AJB84" s="1784"/>
      <c r="AJC84" s="1784"/>
      <c r="AJD84" s="1788"/>
      <c r="AJE84" s="1788"/>
      <c r="AJF84" s="1789"/>
      <c r="AJG84" s="1789"/>
      <c r="AJH84" s="1790"/>
      <c r="AJI84" s="1784"/>
      <c r="AJJ84" s="1784"/>
      <c r="AJK84" s="1784"/>
      <c r="AJL84" s="1788"/>
      <c r="AJM84" s="1788"/>
      <c r="AJN84" s="1789"/>
      <c r="AJO84" s="1789"/>
      <c r="AJP84" s="1790"/>
      <c r="AJQ84" s="1784"/>
      <c r="AJR84" s="1784"/>
      <c r="AJS84" s="1784"/>
      <c r="AJT84" s="1788"/>
      <c r="AJU84" s="1788"/>
      <c r="AJV84" s="1789"/>
      <c r="AJW84" s="1789"/>
      <c r="AJX84" s="1790"/>
      <c r="AJY84" s="1784"/>
      <c r="AJZ84" s="1784"/>
      <c r="AKA84" s="1784"/>
      <c r="AKB84" s="1788"/>
      <c r="AKC84" s="1788"/>
      <c r="AKD84" s="1789"/>
      <c r="AKE84" s="1789"/>
      <c r="AKF84" s="1790"/>
      <c r="AKG84" s="1784"/>
      <c r="AKH84" s="1784"/>
      <c r="AKI84" s="1784"/>
      <c r="AKJ84" s="1788"/>
      <c r="AKK84" s="1788"/>
      <c r="AKL84" s="1789"/>
      <c r="AKM84" s="1789"/>
      <c r="AKN84" s="1790"/>
      <c r="AKO84" s="1784"/>
      <c r="AKP84" s="1784"/>
      <c r="AKQ84" s="1784"/>
      <c r="AKR84" s="1788"/>
      <c r="AKS84" s="1788"/>
      <c r="AKT84" s="1789"/>
      <c r="AKU84" s="1789"/>
      <c r="AKV84" s="1790"/>
      <c r="AKW84" s="1784"/>
      <c r="AKX84" s="1784"/>
      <c r="AKY84" s="1784"/>
      <c r="AKZ84" s="1788"/>
      <c r="ALA84" s="1788"/>
      <c r="ALB84" s="1789"/>
      <c r="ALC84" s="1789"/>
      <c r="ALD84" s="1790"/>
      <c r="ALE84" s="1784"/>
      <c r="ALF84" s="1784"/>
      <c r="ALG84" s="1784"/>
      <c r="ALH84" s="1788"/>
      <c r="ALI84" s="1788"/>
      <c r="ALJ84" s="1789"/>
      <c r="ALK84" s="1789"/>
      <c r="ALL84" s="1790"/>
      <c r="ALM84" s="1784"/>
      <c r="ALN84" s="1784"/>
      <c r="ALO84" s="1784"/>
      <c r="ALP84" s="1788"/>
      <c r="ALQ84" s="1788"/>
      <c r="ALR84" s="1789"/>
      <c r="ALS84" s="1789"/>
      <c r="ALT84" s="1790"/>
      <c r="ALU84" s="1784"/>
      <c r="ALV84" s="1784"/>
      <c r="ALW84" s="1784"/>
      <c r="ALX84" s="1788"/>
      <c r="ALY84" s="1788"/>
      <c r="ALZ84" s="1789"/>
      <c r="AMA84" s="1789"/>
      <c r="AMB84" s="1790"/>
      <c r="AMC84" s="1784"/>
      <c r="AMD84" s="1784"/>
      <c r="AME84" s="1784"/>
      <c r="AMF84" s="1788"/>
      <c r="AMG84" s="1788"/>
      <c r="AMH84" s="1789"/>
      <c r="AMI84" s="1789"/>
      <c r="AMJ84" s="1790"/>
      <c r="AMK84" s="1784"/>
      <c r="AML84" s="1784"/>
      <c r="AMM84" s="1784"/>
      <c r="AMN84" s="1788"/>
      <c r="AMO84" s="1788"/>
      <c r="AMP84" s="1789"/>
      <c r="AMQ84" s="1789"/>
      <c r="AMR84" s="1790"/>
      <c r="AMS84" s="1784"/>
      <c r="AMT84" s="1784"/>
      <c r="AMU84" s="1784"/>
      <c r="AMV84" s="1788"/>
      <c r="AMW84" s="1788"/>
      <c r="AMX84" s="1789"/>
      <c r="AMY84" s="1789"/>
      <c r="AMZ84" s="1790"/>
      <c r="ANA84" s="1784"/>
      <c r="ANB84" s="1784"/>
      <c r="ANC84" s="1784"/>
      <c r="AND84" s="1788"/>
      <c r="ANE84" s="1788"/>
      <c r="ANF84" s="1789"/>
      <c r="ANG84" s="1789"/>
      <c r="ANH84" s="1790"/>
      <c r="ANI84" s="1784"/>
      <c r="ANJ84" s="1784"/>
      <c r="ANK84" s="1784"/>
      <c r="ANL84" s="1788"/>
      <c r="ANM84" s="1788"/>
      <c r="ANN84" s="1789"/>
      <c r="ANO84" s="1789"/>
      <c r="ANP84" s="1790"/>
      <c r="ANQ84" s="1784"/>
      <c r="ANR84" s="1784"/>
      <c r="ANS84" s="1784"/>
      <c r="ANT84" s="1788"/>
      <c r="ANU84" s="1788"/>
      <c r="ANV84" s="1789"/>
      <c r="ANW84" s="1789"/>
      <c r="ANX84" s="1790"/>
      <c r="ANY84" s="1784"/>
      <c r="ANZ84" s="1784"/>
      <c r="AOA84" s="1784"/>
      <c r="AOB84" s="1788"/>
      <c r="AOC84" s="1788"/>
      <c r="AOD84" s="1789"/>
      <c r="AOE84" s="1789"/>
      <c r="AOF84" s="1790"/>
      <c r="AOG84" s="1784"/>
      <c r="AOH84" s="1784"/>
      <c r="AOI84" s="1784"/>
      <c r="AOJ84" s="1788"/>
      <c r="AOK84" s="1788"/>
      <c r="AOL84" s="1789"/>
      <c r="AOM84" s="1789"/>
      <c r="AON84" s="1790"/>
      <c r="AOO84" s="1784"/>
      <c r="AOP84" s="1784"/>
      <c r="AOQ84" s="1784"/>
      <c r="AOR84" s="1788"/>
      <c r="AOS84" s="1788"/>
      <c r="AOT84" s="1789"/>
      <c r="AOU84" s="1789"/>
      <c r="AOV84" s="1790"/>
      <c r="AOW84" s="1784"/>
      <c r="AOX84" s="1784"/>
      <c r="AOY84" s="1784"/>
      <c r="AOZ84" s="1788"/>
      <c r="APA84" s="1788"/>
      <c r="APB84" s="1789"/>
      <c r="APC84" s="1789"/>
      <c r="APD84" s="1790"/>
      <c r="APE84" s="1784"/>
      <c r="APF84" s="1784"/>
      <c r="APG84" s="1784"/>
      <c r="APH84" s="1788"/>
      <c r="API84" s="1788"/>
      <c r="APJ84" s="1789"/>
      <c r="APK84" s="1789"/>
      <c r="APL84" s="1790"/>
      <c r="APM84" s="1784"/>
      <c r="APN84" s="1784"/>
      <c r="APO84" s="1784"/>
      <c r="APP84" s="1788"/>
      <c r="APQ84" s="1788"/>
      <c r="APR84" s="1789"/>
      <c r="APS84" s="1789"/>
      <c r="APT84" s="1790"/>
      <c r="APU84" s="1784"/>
      <c r="APV84" s="1784"/>
      <c r="APW84" s="1784"/>
      <c r="APX84" s="1788"/>
      <c r="APY84" s="1788"/>
      <c r="APZ84" s="1789"/>
      <c r="AQA84" s="1789"/>
      <c r="AQB84" s="1790"/>
      <c r="AQC84" s="1784"/>
      <c r="AQD84" s="1784"/>
      <c r="AQE84" s="1784"/>
      <c r="AQF84" s="1788"/>
      <c r="AQG84" s="1788"/>
      <c r="AQH84" s="1789"/>
      <c r="AQI84" s="1789"/>
      <c r="AQJ84" s="1790"/>
      <c r="AQK84" s="1784"/>
      <c r="AQL84" s="1784"/>
      <c r="AQM84" s="1784"/>
      <c r="AQN84" s="1788"/>
      <c r="AQO84" s="1788"/>
      <c r="AQP84" s="1789"/>
      <c r="AQQ84" s="1789"/>
      <c r="AQR84" s="1790"/>
      <c r="AQS84" s="1784"/>
      <c r="AQT84" s="1784"/>
      <c r="AQU84" s="1784"/>
      <c r="AQV84" s="1788"/>
      <c r="AQW84" s="1788"/>
      <c r="AQX84" s="1789"/>
      <c r="AQY84" s="1789"/>
      <c r="AQZ84" s="1790"/>
      <c r="ARA84" s="1784"/>
      <c r="ARB84" s="1784"/>
      <c r="ARC84" s="1784"/>
      <c r="ARD84" s="1788"/>
      <c r="ARE84" s="1788"/>
      <c r="ARF84" s="1789"/>
      <c r="ARG84" s="1789"/>
      <c r="ARH84" s="1790"/>
      <c r="ARI84" s="1784"/>
      <c r="ARJ84" s="1784"/>
      <c r="ARK84" s="1784"/>
      <c r="ARL84" s="1788"/>
      <c r="ARM84" s="1788"/>
      <c r="ARN84" s="1789"/>
      <c r="ARO84" s="1789"/>
      <c r="ARP84" s="1790"/>
      <c r="ARQ84" s="1784"/>
      <c r="ARR84" s="1784"/>
      <c r="ARS84" s="1784"/>
      <c r="ART84" s="1788"/>
      <c r="ARU84" s="1788"/>
      <c r="ARV84" s="1789"/>
      <c r="ARW84" s="1789"/>
      <c r="ARX84" s="1790"/>
      <c r="ARY84" s="1784"/>
      <c r="ARZ84" s="1784"/>
      <c r="ASA84" s="1784"/>
      <c r="ASB84" s="1788"/>
      <c r="ASC84" s="1788"/>
      <c r="ASD84" s="1789"/>
      <c r="ASE84" s="1789"/>
      <c r="ASF84" s="1790"/>
      <c r="ASG84" s="1784"/>
      <c r="ASH84" s="1784"/>
      <c r="ASI84" s="1784"/>
      <c r="ASJ84" s="1788"/>
      <c r="ASK84" s="1788"/>
      <c r="ASL84" s="1789"/>
      <c r="ASM84" s="1789"/>
      <c r="ASN84" s="1790"/>
      <c r="ASO84" s="1784"/>
      <c r="ASP84" s="1784"/>
      <c r="ASQ84" s="1784"/>
      <c r="ASR84" s="1788"/>
      <c r="ASS84" s="1788"/>
      <c r="AST84" s="1789"/>
      <c r="ASU84" s="1789"/>
      <c r="ASV84" s="1790"/>
      <c r="ASW84" s="1784"/>
      <c r="ASX84" s="1784"/>
      <c r="ASY84" s="1784"/>
      <c r="ASZ84" s="1788"/>
      <c r="ATA84" s="1788"/>
      <c r="ATB84" s="1789"/>
      <c r="ATC84" s="1789"/>
      <c r="ATD84" s="1790"/>
      <c r="ATE84" s="1784"/>
      <c r="ATF84" s="1784"/>
      <c r="ATG84" s="1784"/>
      <c r="ATH84" s="1788"/>
      <c r="ATI84" s="1788"/>
      <c r="ATJ84" s="1789"/>
      <c r="ATK84" s="1789"/>
      <c r="ATL84" s="1790"/>
      <c r="ATM84" s="1784"/>
      <c r="ATN84" s="1784"/>
      <c r="ATO84" s="1784"/>
      <c r="ATP84" s="1788"/>
      <c r="ATQ84" s="1788"/>
      <c r="ATR84" s="1789"/>
      <c r="ATS84" s="1789"/>
      <c r="ATT84" s="1790"/>
      <c r="ATU84" s="1784"/>
      <c r="ATV84" s="1784"/>
      <c r="ATW84" s="1784"/>
      <c r="ATX84" s="1788"/>
      <c r="ATY84" s="1788"/>
      <c r="ATZ84" s="1789"/>
      <c r="AUA84" s="1789"/>
      <c r="AUB84" s="1790"/>
      <c r="AUC84" s="1784"/>
      <c r="AUD84" s="1784"/>
      <c r="AUE84" s="1784"/>
      <c r="AUF84" s="1788"/>
      <c r="AUG84" s="1788"/>
      <c r="AUH84" s="1789"/>
      <c r="AUI84" s="1789"/>
      <c r="AUJ84" s="1790"/>
      <c r="AUK84" s="1784"/>
      <c r="AUL84" s="1784"/>
      <c r="AUM84" s="1784"/>
      <c r="AUN84" s="1788"/>
      <c r="AUO84" s="1788"/>
      <c r="AUP84" s="1789"/>
      <c r="AUQ84" s="1789"/>
      <c r="AUR84" s="1790"/>
      <c r="AUS84" s="1784"/>
      <c r="AUT84" s="1784"/>
      <c r="AUU84" s="1784"/>
      <c r="AUV84" s="1788"/>
      <c r="AUW84" s="1788"/>
      <c r="AUX84" s="1789"/>
      <c r="AUY84" s="1789"/>
      <c r="AUZ84" s="1790"/>
      <c r="AVA84" s="1784"/>
      <c r="AVB84" s="1784"/>
      <c r="AVC84" s="1784"/>
      <c r="AVD84" s="1788"/>
      <c r="AVE84" s="1788"/>
      <c r="AVF84" s="1789"/>
      <c r="AVG84" s="1789"/>
      <c r="AVH84" s="1790"/>
      <c r="AVI84" s="1784"/>
      <c r="AVJ84" s="1784"/>
      <c r="AVK84" s="1784"/>
      <c r="AVL84" s="1788"/>
      <c r="AVM84" s="1788"/>
      <c r="AVN84" s="1789"/>
      <c r="AVO84" s="1789"/>
      <c r="AVP84" s="1790"/>
      <c r="AVQ84" s="1784"/>
      <c r="AVR84" s="1784"/>
      <c r="AVS84" s="1784"/>
      <c r="AVT84" s="1788"/>
      <c r="AVU84" s="1788"/>
      <c r="AVV84" s="1789"/>
      <c r="AVW84" s="1789"/>
      <c r="AVX84" s="1790"/>
      <c r="AVY84" s="1784"/>
      <c r="AVZ84" s="1784"/>
      <c r="AWA84" s="1784"/>
      <c r="AWB84" s="1788"/>
      <c r="AWC84" s="1788"/>
      <c r="AWD84" s="1789"/>
      <c r="AWE84" s="1789"/>
      <c r="AWF84" s="1790"/>
      <c r="AWG84" s="1784"/>
      <c r="AWH84" s="1784"/>
      <c r="AWI84" s="1784"/>
      <c r="AWJ84" s="1788"/>
      <c r="AWK84" s="1788"/>
      <c r="AWL84" s="1789"/>
      <c r="AWM84" s="1789"/>
      <c r="AWN84" s="1790"/>
      <c r="AWO84" s="1784"/>
      <c r="AWP84" s="1784"/>
      <c r="AWQ84" s="1784"/>
      <c r="AWR84" s="1788"/>
      <c r="AWS84" s="1788"/>
      <c r="AWT84" s="1789"/>
      <c r="AWU84" s="1789"/>
      <c r="AWV84" s="1790"/>
      <c r="AWW84" s="1784"/>
      <c r="AWX84" s="1784"/>
      <c r="AWY84" s="1784"/>
      <c r="AWZ84" s="1788"/>
      <c r="AXA84" s="1788"/>
      <c r="AXB84" s="1789"/>
      <c r="AXC84" s="1789"/>
      <c r="AXD84" s="1790"/>
      <c r="AXE84" s="1784"/>
      <c r="AXF84" s="1784"/>
      <c r="AXG84" s="1784"/>
      <c r="AXH84" s="1788"/>
      <c r="AXI84" s="1788"/>
      <c r="AXJ84" s="1789"/>
      <c r="AXK84" s="1789"/>
      <c r="AXL84" s="1790"/>
      <c r="AXM84" s="1784"/>
      <c r="AXN84" s="1784"/>
      <c r="AXO84" s="1784"/>
      <c r="AXP84" s="1788"/>
      <c r="AXQ84" s="1788"/>
      <c r="AXR84" s="1789"/>
      <c r="AXS84" s="1789"/>
      <c r="AXT84" s="1790"/>
      <c r="AXU84" s="1784"/>
      <c r="AXV84" s="1784"/>
      <c r="AXW84" s="1784"/>
      <c r="AXX84" s="1788"/>
      <c r="AXY84" s="1788"/>
      <c r="AXZ84" s="1789"/>
      <c r="AYA84" s="1789"/>
      <c r="AYB84" s="1790"/>
      <c r="AYC84" s="1784"/>
      <c r="AYD84" s="1784"/>
      <c r="AYE84" s="1784"/>
      <c r="AYF84" s="1788"/>
      <c r="AYG84" s="1788"/>
      <c r="AYH84" s="1789"/>
      <c r="AYI84" s="1789"/>
      <c r="AYJ84" s="1790"/>
      <c r="AYK84" s="1784"/>
      <c r="AYL84" s="1784"/>
      <c r="AYM84" s="1784"/>
      <c r="AYN84" s="1788"/>
      <c r="AYO84" s="1788"/>
      <c r="AYP84" s="1789"/>
      <c r="AYQ84" s="1789"/>
      <c r="AYR84" s="1790"/>
      <c r="AYS84" s="1784"/>
      <c r="AYT84" s="1784"/>
      <c r="AYU84" s="1784"/>
      <c r="AYV84" s="1788"/>
      <c r="AYW84" s="1788"/>
      <c r="AYX84" s="1789"/>
      <c r="AYY84" s="1789"/>
      <c r="AYZ84" s="1790"/>
      <c r="AZA84" s="1784"/>
      <c r="AZB84" s="1784"/>
      <c r="AZC84" s="1784"/>
      <c r="AZD84" s="1788"/>
      <c r="AZE84" s="1788"/>
      <c r="AZF84" s="1789"/>
      <c r="AZG84" s="1789"/>
      <c r="AZH84" s="1790"/>
      <c r="AZI84" s="1784"/>
      <c r="AZJ84" s="1784"/>
      <c r="AZK84" s="1784"/>
      <c r="AZL84" s="1788"/>
      <c r="AZM84" s="1788"/>
      <c r="AZN84" s="1789"/>
      <c r="AZO84" s="1789"/>
      <c r="AZP84" s="1790"/>
      <c r="AZQ84" s="1784"/>
      <c r="AZR84" s="1784"/>
      <c r="AZS84" s="1784"/>
      <c r="AZT84" s="1788"/>
      <c r="AZU84" s="1788"/>
      <c r="AZV84" s="1789"/>
      <c r="AZW84" s="1789"/>
      <c r="AZX84" s="1790"/>
      <c r="AZY84" s="1784"/>
      <c r="AZZ84" s="1784"/>
      <c r="BAA84" s="1784"/>
      <c r="BAB84" s="1788"/>
      <c r="BAC84" s="1788"/>
      <c r="BAD84" s="1789"/>
      <c r="BAE84" s="1789"/>
      <c r="BAF84" s="1790"/>
      <c r="BAG84" s="1784"/>
      <c r="BAH84" s="1784"/>
      <c r="BAI84" s="1784"/>
      <c r="BAJ84" s="1788"/>
      <c r="BAK84" s="1788"/>
      <c r="BAL84" s="1789"/>
      <c r="BAM84" s="1789"/>
      <c r="BAN84" s="1790"/>
      <c r="BAO84" s="1784"/>
      <c r="BAP84" s="1784"/>
      <c r="BAQ84" s="1784"/>
      <c r="BAR84" s="1788"/>
      <c r="BAS84" s="1788"/>
      <c r="BAT84" s="1789"/>
      <c r="BAU84" s="1789"/>
      <c r="BAV84" s="1790"/>
      <c r="BAW84" s="1784"/>
      <c r="BAX84" s="1784"/>
      <c r="BAY84" s="1784"/>
      <c r="BAZ84" s="1788"/>
      <c r="BBA84" s="1788"/>
      <c r="BBB84" s="1789"/>
      <c r="BBC84" s="1789"/>
      <c r="BBD84" s="1790"/>
      <c r="BBE84" s="1784"/>
      <c r="BBF84" s="1784"/>
      <c r="BBG84" s="1784"/>
      <c r="BBH84" s="1788"/>
      <c r="BBI84" s="1788"/>
      <c r="BBJ84" s="1789"/>
      <c r="BBK84" s="1789"/>
      <c r="BBL84" s="1790"/>
      <c r="BBM84" s="1784"/>
      <c r="BBN84" s="1784"/>
      <c r="BBO84" s="1784"/>
      <c r="BBP84" s="1788"/>
      <c r="BBQ84" s="1788"/>
      <c r="BBR84" s="1789"/>
      <c r="BBS84" s="1789"/>
      <c r="BBT84" s="1790"/>
      <c r="BBU84" s="1784"/>
      <c r="BBV84" s="1784"/>
      <c r="BBW84" s="1784"/>
      <c r="BBX84" s="1788"/>
      <c r="BBY84" s="1788"/>
      <c r="BBZ84" s="1789"/>
      <c r="BCA84" s="1789"/>
      <c r="BCB84" s="1790"/>
      <c r="BCC84" s="1784"/>
      <c r="BCD84" s="1784"/>
      <c r="BCE84" s="1784"/>
      <c r="BCF84" s="1788"/>
      <c r="BCG84" s="1788"/>
      <c r="BCH84" s="1789"/>
      <c r="BCI84" s="1789"/>
      <c r="BCJ84" s="1790"/>
      <c r="BCK84" s="1784"/>
      <c r="BCL84" s="1784"/>
      <c r="BCM84" s="1784"/>
      <c r="BCN84" s="1788"/>
      <c r="BCO84" s="1788"/>
      <c r="BCP84" s="1789"/>
      <c r="BCQ84" s="1789"/>
      <c r="BCR84" s="1790"/>
      <c r="BCS84" s="1784"/>
      <c r="BCT84" s="1784"/>
      <c r="BCU84" s="1784"/>
      <c r="BCV84" s="1788"/>
      <c r="BCW84" s="1788"/>
      <c r="BCX84" s="1789"/>
      <c r="BCY84" s="1789"/>
      <c r="BCZ84" s="1790"/>
      <c r="BDA84" s="1784"/>
      <c r="BDB84" s="1784"/>
      <c r="BDC84" s="1784"/>
      <c r="BDD84" s="1788"/>
      <c r="BDE84" s="1788"/>
      <c r="BDF84" s="1789"/>
      <c r="BDG84" s="1789"/>
      <c r="BDH84" s="1790"/>
      <c r="BDI84" s="1784"/>
      <c r="BDJ84" s="1784"/>
      <c r="BDK84" s="1784"/>
      <c r="BDL84" s="1788"/>
      <c r="BDM84" s="1788"/>
      <c r="BDN84" s="1789"/>
      <c r="BDO84" s="1789"/>
      <c r="BDP84" s="1790"/>
      <c r="BDQ84" s="1784"/>
      <c r="BDR84" s="1784"/>
      <c r="BDS84" s="1784"/>
      <c r="BDT84" s="1788"/>
      <c r="BDU84" s="1788"/>
      <c r="BDV84" s="1789"/>
      <c r="BDW84" s="1789"/>
      <c r="BDX84" s="1790"/>
      <c r="BDY84" s="1784"/>
      <c r="BDZ84" s="1784"/>
      <c r="BEA84" s="1784"/>
      <c r="BEB84" s="1788"/>
      <c r="BEC84" s="1788"/>
      <c r="BED84" s="1789"/>
      <c r="BEE84" s="1789"/>
      <c r="BEF84" s="1790"/>
      <c r="BEG84" s="1784"/>
      <c r="BEH84" s="1784"/>
      <c r="BEI84" s="1784"/>
      <c r="BEJ84" s="1788"/>
      <c r="BEK84" s="1788"/>
      <c r="BEL84" s="1789"/>
      <c r="BEM84" s="1789"/>
      <c r="BEN84" s="1790"/>
      <c r="BEO84" s="1784"/>
      <c r="BEP84" s="1784"/>
      <c r="BEQ84" s="1784"/>
      <c r="BER84" s="1788"/>
      <c r="BES84" s="1788"/>
      <c r="BET84" s="1789"/>
      <c r="BEU84" s="1789"/>
      <c r="BEV84" s="1790"/>
      <c r="BEW84" s="1784"/>
      <c r="BEX84" s="1784"/>
      <c r="BEY84" s="1784"/>
      <c r="BEZ84" s="1788"/>
      <c r="BFA84" s="1788"/>
      <c r="BFB84" s="1789"/>
      <c r="BFC84" s="1789"/>
      <c r="BFD84" s="1790"/>
      <c r="BFE84" s="1784"/>
      <c r="BFF84" s="1784"/>
      <c r="BFG84" s="1784"/>
      <c r="BFH84" s="1788"/>
      <c r="BFI84" s="1788"/>
      <c r="BFJ84" s="1789"/>
      <c r="BFK84" s="1789"/>
      <c r="BFL84" s="1790"/>
      <c r="BFM84" s="1784"/>
      <c r="BFN84" s="1784"/>
      <c r="BFO84" s="1784"/>
      <c r="BFP84" s="1788"/>
      <c r="BFQ84" s="1788"/>
      <c r="BFR84" s="1789"/>
      <c r="BFS84" s="1789"/>
      <c r="BFT84" s="1790"/>
      <c r="BFU84" s="1784"/>
      <c r="BFV84" s="1784"/>
      <c r="BFW84" s="1784"/>
      <c r="BFX84" s="1788"/>
      <c r="BFY84" s="1788"/>
      <c r="BFZ84" s="1789"/>
      <c r="BGA84" s="1789"/>
      <c r="BGB84" s="1790"/>
      <c r="BGC84" s="1784"/>
      <c r="BGD84" s="1784"/>
      <c r="BGE84" s="1784"/>
      <c r="BGF84" s="1788"/>
      <c r="BGG84" s="1788"/>
      <c r="BGH84" s="1789"/>
      <c r="BGI84" s="1789"/>
      <c r="BGJ84" s="1790"/>
      <c r="BGK84" s="1784"/>
      <c r="BGL84" s="1784"/>
      <c r="BGM84" s="1784"/>
      <c r="BGN84" s="1788"/>
      <c r="BGO84" s="1788"/>
      <c r="BGP84" s="1789"/>
      <c r="BGQ84" s="1789"/>
      <c r="BGR84" s="1790"/>
      <c r="BGS84" s="1784"/>
      <c r="BGT84" s="1784"/>
      <c r="BGU84" s="1784"/>
      <c r="BGV84" s="1788"/>
      <c r="BGW84" s="1788"/>
      <c r="BGX84" s="1789"/>
      <c r="BGY84" s="1789"/>
      <c r="BGZ84" s="1790"/>
      <c r="BHA84" s="1784"/>
      <c r="BHB84" s="1784"/>
      <c r="BHC84" s="1784"/>
      <c r="BHD84" s="1788"/>
      <c r="BHE84" s="1788"/>
      <c r="BHF84" s="1789"/>
      <c r="BHG84" s="1789"/>
      <c r="BHH84" s="1790"/>
      <c r="BHI84" s="1784"/>
      <c r="BHJ84" s="1784"/>
      <c r="BHK84" s="1784"/>
      <c r="BHL84" s="1788"/>
      <c r="BHM84" s="1788"/>
      <c r="BHN84" s="1789"/>
      <c r="BHO84" s="1789"/>
      <c r="BHP84" s="1790"/>
      <c r="BHQ84" s="1784"/>
      <c r="BHR84" s="1784"/>
      <c r="BHS84" s="1784"/>
      <c r="BHT84" s="1788"/>
      <c r="BHU84" s="1788"/>
      <c r="BHV84" s="1789"/>
      <c r="BHW84" s="1789"/>
      <c r="BHX84" s="1790"/>
      <c r="BHY84" s="1784"/>
      <c r="BHZ84" s="1784"/>
      <c r="BIA84" s="1784"/>
      <c r="BIB84" s="1788"/>
      <c r="BIC84" s="1788"/>
      <c r="BID84" s="1789"/>
      <c r="BIE84" s="1789"/>
      <c r="BIF84" s="1790"/>
      <c r="BIG84" s="1784"/>
      <c r="BIH84" s="1784"/>
      <c r="BII84" s="1784"/>
      <c r="BIJ84" s="1788"/>
      <c r="BIK84" s="1788"/>
      <c r="BIL84" s="1789"/>
      <c r="BIM84" s="1789"/>
      <c r="BIN84" s="1790"/>
      <c r="BIO84" s="1784"/>
      <c r="BIP84" s="1784"/>
      <c r="BIQ84" s="1784"/>
      <c r="BIR84" s="1788"/>
      <c r="BIS84" s="1788"/>
      <c r="BIT84" s="1789"/>
      <c r="BIU84" s="1789"/>
      <c r="BIV84" s="1790"/>
      <c r="BIW84" s="1784"/>
      <c r="BIX84" s="1784"/>
      <c r="BIY84" s="1784"/>
      <c r="BIZ84" s="1788"/>
      <c r="BJA84" s="1788"/>
      <c r="BJB84" s="1789"/>
      <c r="BJC84" s="1789"/>
      <c r="BJD84" s="1790"/>
      <c r="BJE84" s="1784"/>
      <c r="BJF84" s="1784"/>
      <c r="BJG84" s="1784"/>
      <c r="BJH84" s="1788"/>
      <c r="BJI84" s="1788"/>
      <c r="BJJ84" s="1789"/>
      <c r="BJK84" s="1789"/>
      <c r="BJL84" s="1790"/>
      <c r="BJM84" s="1784"/>
      <c r="BJN84" s="1784"/>
      <c r="BJO84" s="1784"/>
      <c r="BJP84" s="1788"/>
      <c r="BJQ84" s="1788"/>
      <c r="BJR84" s="1789"/>
      <c r="BJS84" s="1789"/>
      <c r="BJT84" s="1790"/>
      <c r="BJU84" s="1784"/>
      <c r="BJV84" s="1784"/>
      <c r="BJW84" s="1784"/>
      <c r="BJX84" s="1788"/>
      <c r="BJY84" s="1788"/>
      <c r="BJZ84" s="1789"/>
      <c r="BKA84" s="1789"/>
      <c r="BKB84" s="1790"/>
      <c r="BKC84" s="1784"/>
      <c r="BKD84" s="1784"/>
      <c r="BKE84" s="1784"/>
      <c r="BKF84" s="1788"/>
      <c r="BKG84" s="1788"/>
      <c r="BKH84" s="1789"/>
      <c r="BKI84" s="1789"/>
      <c r="BKJ84" s="1790"/>
      <c r="BKK84" s="1784"/>
      <c r="BKL84" s="1784"/>
      <c r="BKM84" s="1784"/>
      <c r="BKN84" s="1788"/>
      <c r="BKO84" s="1788"/>
      <c r="BKP84" s="1789"/>
      <c r="BKQ84" s="1789"/>
      <c r="BKR84" s="1790"/>
      <c r="BKS84" s="1784"/>
      <c r="BKT84" s="1784"/>
      <c r="BKU84" s="1784"/>
      <c r="BKV84" s="1788"/>
      <c r="BKW84" s="1788"/>
      <c r="BKX84" s="1789"/>
      <c r="BKY84" s="1789"/>
      <c r="BKZ84" s="1790"/>
      <c r="BLA84" s="1784"/>
      <c r="BLB84" s="1784"/>
      <c r="BLC84" s="1784"/>
      <c r="BLD84" s="1788"/>
      <c r="BLE84" s="1788"/>
      <c r="BLF84" s="1789"/>
      <c r="BLG84" s="1789"/>
      <c r="BLH84" s="1790"/>
      <c r="BLI84" s="1784"/>
      <c r="BLJ84" s="1784"/>
      <c r="BLK84" s="1784"/>
      <c r="BLL84" s="1788"/>
      <c r="BLM84" s="1788"/>
      <c r="BLN84" s="1789"/>
      <c r="BLO84" s="1789"/>
      <c r="BLP84" s="1790"/>
      <c r="BLQ84" s="1784"/>
      <c r="BLR84" s="1784"/>
      <c r="BLS84" s="1784"/>
      <c r="BLT84" s="1788"/>
      <c r="BLU84" s="1788"/>
      <c r="BLV84" s="1789"/>
      <c r="BLW84" s="1789"/>
      <c r="BLX84" s="1790"/>
      <c r="BLY84" s="1784"/>
      <c r="BLZ84" s="1784"/>
      <c r="BMA84" s="1784"/>
      <c r="BMB84" s="1788"/>
      <c r="BMC84" s="1788"/>
      <c r="BMD84" s="1789"/>
      <c r="BME84" s="1789"/>
      <c r="BMF84" s="1790"/>
      <c r="BMG84" s="1784"/>
      <c r="BMH84" s="1784"/>
      <c r="BMI84" s="1784"/>
      <c r="BMJ84" s="1788"/>
      <c r="BMK84" s="1788"/>
      <c r="BML84" s="1789"/>
      <c r="BMM84" s="1789"/>
      <c r="BMN84" s="1790"/>
      <c r="BMO84" s="1784"/>
      <c r="BMP84" s="1784"/>
      <c r="BMQ84" s="1784"/>
      <c r="BMR84" s="1788"/>
      <c r="BMS84" s="1788"/>
      <c r="BMT84" s="1789"/>
      <c r="BMU84" s="1789"/>
      <c r="BMV84" s="1790"/>
      <c r="BMW84" s="1784"/>
      <c r="BMX84" s="1784"/>
      <c r="BMY84" s="1784"/>
      <c r="BMZ84" s="1788"/>
      <c r="BNA84" s="1788"/>
      <c r="BNB84" s="1789"/>
      <c r="BNC84" s="1789"/>
      <c r="BND84" s="1790"/>
      <c r="BNE84" s="1784"/>
      <c r="BNF84" s="1784"/>
      <c r="BNG84" s="1784"/>
      <c r="BNH84" s="1788"/>
      <c r="BNI84" s="1788"/>
      <c r="BNJ84" s="1789"/>
      <c r="BNK84" s="1789"/>
      <c r="BNL84" s="1790"/>
      <c r="BNM84" s="1784"/>
      <c r="BNN84" s="1784"/>
      <c r="BNO84" s="1784"/>
      <c r="BNP84" s="1788"/>
      <c r="BNQ84" s="1788"/>
      <c r="BNR84" s="1789"/>
      <c r="BNS84" s="1789"/>
      <c r="BNT84" s="1790"/>
      <c r="BNU84" s="1784"/>
      <c r="BNV84" s="1784"/>
      <c r="BNW84" s="1784"/>
      <c r="BNX84" s="1788"/>
      <c r="BNY84" s="1788"/>
      <c r="BNZ84" s="1789"/>
      <c r="BOA84" s="1789"/>
      <c r="BOB84" s="1790"/>
      <c r="BOC84" s="1784"/>
      <c r="BOD84" s="1784"/>
      <c r="BOE84" s="1784"/>
      <c r="BOF84" s="1788"/>
      <c r="BOG84" s="1788"/>
      <c r="BOH84" s="1789"/>
      <c r="BOI84" s="1789"/>
      <c r="BOJ84" s="1790"/>
      <c r="BOK84" s="1784"/>
      <c r="BOL84" s="1784"/>
      <c r="BOM84" s="1784"/>
      <c r="BON84" s="1788"/>
      <c r="BOO84" s="1788"/>
      <c r="BOP84" s="1789"/>
      <c r="BOQ84" s="1789"/>
      <c r="BOR84" s="1790"/>
      <c r="BOS84" s="1784"/>
      <c r="BOT84" s="1784"/>
      <c r="BOU84" s="1784"/>
      <c r="BOV84" s="1788"/>
      <c r="BOW84" s="1788"/>
      <c r="BOX84" s="1789"/>
      <c r="BOY84" s="1789"/>
      <c r="BOZ84" s="1790"/>
      <c r="BPA84" s="1784"/>
      <c r="BPB84" s="1784"/>
      <c r="BPC84" s="1784"/>
      <c r="BPD84" s="1788"/>
      <c r="BPE84" s="1788"/>
      <c r="BPF84" s="1789"/>
      <c r="BPG84" s="1789"/>
      <c r="BPH84" s="1790"/>
      <c r="BPI84" s="1784"/>
      <c r="BPJ84" s="1784"/>
      <c r="BPK84" s="1784"/>
      <c r="BPL84" s="1788"/>
      <c r="BPM84" s="1788"/>
      <c r="BPN84" s="1789"/>
      <c r="BPO84" s="1789"/>
      <c r="BPP84" s="1790"/>
      <c r="BPQ84" s="1784"/>
      <c r="BPR84" s="1784"/>
      <c r="BPS84" s="1784"/>
      <c r="BPT84" s="1788"/>
      <c r="BPU84" s="1788"/>
      <c r="BPV84" s="1789"/>
      <c r="BPW84" s="1789"/>
      <c r="BPX84" s="1790"/>
      <c r="BPY84" s="1784"/>
      <c r="BPZ84" s="1784"/>
      <c r="BQA84" s="1784"/>
      <c r="BQB84" s="1788"/>
      <c r="BQC84" s="1788"/>
      <c r="BQD84" s="1789"/>
      <c r="BQE84" s="1789"/>
      <c r="BQF84" s="1790"/>
      <c r="BQG84" s="1784"/>
      <c r="BQH84" s="1784"/>
      <c r="BQI84" s="1784"/>
      <c r="BQJ84" s="1788"/>
      <c r="BQK84" s="1788"/>
      <c r="BQL84" s="1789"/>
      <c r="BQM84" s="1789"/>
      <c r="BQN84" s="1790"/>
      <c r="BQO84" s="1784"/>
      <c r="BQP84" s="1784"/>
      <c r="BQQ84" s="1784"/>
      <c r="BQR84" s="1788"/>
      <c r="BQS84" s="1788"/>
      <c r="BQT84" s="1789"/>
      <c r="BQU84" s="1789"/>
      <c r="BQV84" s="1790"/>
      <c r="BQW84" s="1784"/>
      <c r="BQX84" s="1784"/>
      <c r="BQY84" s="1784"/>
      <c r="BQZ84" s="1788"/>
      <c r="BRA84" s="1788"/>
      <c r="BRB84" s="1789"/>
      <c r="BRC84" s="1789"/>
      <c r="BRD84" s="1790"/>
      <c r="BRE84" s="1784"/>
      <c r="BRF84" s="1784"/>
      <c r="BRG84" s="1784"/>
      <c r="BRH84" s="1788"/>
      <c r="BRI84" s="1788"/>
      <c r="BRJ84" s="1789"/>
      <c r="BRK84" s="1789"/>
      <c r="BRL84" s="1790"/>
      <c r="BRM84" s="1784"/>
      <c r="BRN84" s="1784"/>
      <c r="BRO84" s="1784"/>
      <c r="BRP84" s="1788"/>
      <c r="BRQ84" s="1788"/>
      <c r="BRR84" s="1789"/>
      <c r="BRS84" s="1789"/>
      <c r="BRT84" s="1790"/>
      <c r="BRU84" s="1784"/>
      <c r="BRV84" s="1784"/>
      <c r="BRW84" s="1784"/>
      <c r="BRX84" s="1788"/>
      <c r="BRY84" s="1788"/>
      <c r="BRZ84" s="1789"/>
      <c r="BSA84" s="1789"/>
      <c r="BSB84" s="1790"/>
      <c r="BSC84" s="1784"/>
      <c r="BSD84" s="1784"/>
      <c r="BSE84" s="1784"/>
      <c r="BSF84" s="1788"/>
      <c r="BSG84" s="1788"/>
      <c r="BSH84" s="1789"/>
      <c r="BSI84" s="1789"/>
      <c r="BSJ84" s="1790"/>
      <c r="BSK84" s="1784"/>
      <c r="BSL84" s="1784"/>
      <c r="BSM84" s="1784"/>
      <c r="BSN84" s="1788"/>
      <c r="BSO84" s="1788"/>
      <c r="BSP84" s="1789"/>
      <c r="BSQ84" s="1789"/>
      <c r="BSR84" s="1790"/>
      <c r="BSS84" s="1784"/>
      <c r="BST84" s="1784"/>
      <c r="BSU84" s="1784"/>
      <c r="BSV84" s="1788"/>
      <c r="BSW84" s="1788"/>
      <c r="BSX84" s="1789"/>
      <c r="BSY84" s="1789"/>
      <c r="BSZ84" s="1790"/>
      <c r="BTA84" s="1784"/>
      <c r="BTB84" s="1784"/>
      <c r="BTC84" s="1784"/>
      <c r="BTD84" s="1788"/>
      <c r="BTE84" s="1788"/>
      <c r="BTF84" s="1789"/>
      <c r="BTG84" s="1789"/>
      <c r="BTH84" s="1790"/>
      <c r="BTI84" s="1784"/>
      <c r="BTJ84" s="1784"/>
      <c r="BTK84" s="1784"/>
      <c r="BTL84" s="1788"/>
      <c r="BTM84" s="1788"/>
      <c r="BTN84" s="1789"/>
      <c r="BTO84" s="1789"/>
      <c r="BTP84" s="1790"/>
      <c r="BTQ84" s="1784"/>
      <c r="BTR84" s="1784"/>
      <c r="BTS84" s="1784"/>
      <c r="BTT84" s="1788"/>
      <c r="BTU84" s="1788"/>
      <c r="BTV84" s="1789"/>
      <c r="BTW84" s="1789"/>
      <c r="BTX84" s="1790"/>
      <c r="BTY84" s="1784"/>
      <c r="BTZ84" s="1784"/>
      <c r="BUA84" s="1784"/>
      <c r="BUB84" s="1788"/>
      <c r="BUC84" s="1788"/>
      <c r="BUD84" s="1789"/>
      <c r="BUE84" s="1789"/>
      <c r="BUF84" s="1790"/>
      <c r="BUG84" s="1784"/>
      <c r="BUH84" s="1784"/>
      <c r="BUI84" s="1784"/>
      <c r="BUJ84" s="1788"/>
      <c r="BUK84" s="1788"/>
      <c r="BUL84" s="1789"/>
      <c r="BUM84" s="1789"/>
      <c r="BUN84" s="1790"/>
      <c r="BUO84" s="1784"/>
      <c r="BUP84" s="1784"/>
      <c r="BUQ84" s="1784"/>
      <c r="BUR84" s="1788"/>
      <c r="BUS84" s="1788"/>
      <c r="BUT84" s="1789"/>
      <c r="BUU84" s="1789"/>
      <c r="BUV84" s="1790"/>
      <c r="BUW84" s="1784"/>
      <c r="BUX84" s="1784"/>
      <c r="BUY84" s="1784"/>
      <c r="BUZ84" s="1788"/>
      <c r="BVA84" s="1788"/>
      <c r="BVB84" s="1789"/>
      <c r="BVC84" s="1789"/>
      <c r="BVD84" s="1790"/>
      <c r="BVE84" s="1784"/>
      <c r="BVF84" s="1784"/>
      <c r="BVG84" s="1784"/>
      <c r="BVH84" s="1788"/>
      <c r="BVI84" s="1788"/>
      <c r="BVJ84" s="1789"/>
      <c r="BVK84" s="1789"/>
      <c r="BVL84" s="1790"/>
      <c r="BVM84" s="1784"/>
      <c r="BVN84" s="1784"/>
      <c r="BVO84" s="1784"/>
      <c r="BVP84" s="1788"/>
      <c r="BVQ84" s="1788"/>
      <c r="BVR84" s="1789"/>
      <c r="BVS84" s="1789"/>
      <c r="BVT84" s="1790"/>
      <c r="BVU84" s="1784"/>
      <c r="BVV84" s="1784"/>
      <c r="BVW84" s="1784"/>
      <c r="BVX84" s="1788"/>
      <c r="BVY84" s="1788"/>
      <c r="BVZ84" s="1789"/>
      <c r="BWA84" s="1789"/>
      <c r="BWB84" s="1790"/>
      <c r="BWC84" s="1784"/>
      <c r="BWD84" s="1784"/>
      <c r="BWE84" s="1784"/>
      <c r="BWF84" s="1788"/>
      <c r="BWG84" s="1788"/>
      <c r="BWH84" s="1789"/>
      <c r="BWI84" s="1789"/>
      <c r="BWJ84" s="1790"/>
      <c r="BWK84" s="1784"/>
      <c r="BWL84" s="1784"/>
      <c r="BWM84" s="1784"/>
      <c r="BWN84" s="1788"/>
      <c r="BWO84" s="1788"/>
      <c r="BWP84" s="1789"/>
      <c r="BWQ84" s="1789"/>
      <c r="BWR84" s="1790"/>
      <c r="BWS84" s="1784"/>
      <c r="BWT84" s="1784"/>
      <c r="BWU84" s="1784"/>
      <c r="BWV84" s="1788"/>
      <c r="BWW84" s="1788"/>
      <c r="BWX84" s="1789"/>
      <c r="BWY84" s="1789"/>
      <c r="BWZ84" s="1790"/>
      <c r="BXA84" s="1784"/>
      <c r="BXB84" s="1784"/>
      <c r="BXC84" s="1784"/>
      <c r="BXD84" s="1788"/>
      <c r="BXE84" s="1788"/>
      <c r="BXF84" s="1789"/>
      <c r="BXG84" s="1789"/>
      <c r="BXH84" s="1790"/>
      <c r="BXI84" s="1784"/>
      <c r="BXJ84" s="1784"/>
      <c r="BXK84" s="1784"/>
      <c r="BXL84" s="1788"/>
      <c r="BXM84" s="1788"/>
      <c r="BXN84" s="1789"/>
      <c r="BXO84" s="1789"/>
      <c r="BXP84" s="1790"/>
      <c r="BXQ84" s="1784"/>
      <c r="BXR84" s="1784"/>
      <c r="BXS84" s="1784"/>
      <c r="BXT84" s="1788"/>
      <c r="BXU84" s="1788"/>
      <c r="BXV84" s="1789"/>
      <c r="BXW84" s="1789"/>
      <c r="BXX84" s="1790"/>
      <c r="BXY84" s="1784"/>
      <c r="BXZ84" s="1784"/>
      <c r="BYA84" s="1784"/>
      <c r="BYB84" s="1788"/>
      <c r="BYC84" s="1788"/>
      <c r="BYD84" s="1789"/>
      <c r="BYE84" s="1789"/>
      <c r="BYF84" s="1790"/>
      <c r="BYG84" s="1784"/>
      <c r="BYH84" s="1784"/>
      <c r="BYI84" s="1784"/>
      <c r="BYJ84" s="1788"/>
      <c r="BYK84" s="1788"/>
      <c r="BYL84" s="1789"/>
      <c r="BYM84" s="1789"/>
      <c r="BYN84" s="1790"/>
      <c r="BYO84" s="1784"/>
      <c r="BYP84" s="1784"/>
      <c r="BYQ84" s="1784"/>
      <c r="BYR84" s="1788"/>
      <c r="BYS84" s="1788"/>
      <c r="BYT84" s="1789"/>
      <c r="BYU84" s="1789"/>
      <c r="BYV84" s="1790"/>
      <c r="BYW84" s="1784"/>
      <c r="BYX84" s="1784"/>
      <c r="BYY84" s="1784"/>
      <c r="BYZ84" s="1788"/>
      <c r="BZA84" s="1788"/>
      <c r="BZB84" s="1789"/>
      <c r="BZC84" s="1789"/>
      <c r="BZD84" s="1790"/>
      <c r="BZE84" s="1784"/>
      <c r="BZF84" s="1784"/>
      <c r="BZG84" s="1784"/>
      <c r="BZH84" s="1788"/>
      <c r="BZI84" s="1788"/>
      <c r="BZJ84" s="1789"/>
      <c r="BZK84" s="1789"/>
      <c r="BZL84" s="1790"/>
      <c r="BZM84" s="1784"/>
      <c r="BZN84" s="1784"/>
      <c r="BZO84" s="1784"/>
      <c r="BZP84" s="1788"/>
      <c r="BZQ84" s="1788"/>
      <c r="BZR84" s="1789"/>
      <c r="BZS84" s="1789"/>
      <c r="BZT84" s="1790"/>
      <c r="BZU84" s="1784"/>
      <c r="BZV84" s="1784"/>
      <c r="BZW84" s="1784"/>
      <c r="BZX84" s="1788"/>
      <c r="BZY84" s="1788"/>
      <c r="BZZ84" s="1789"/>
      <c r="CAA84" s="1789"/>
      <c r="CAB84" s="1790"/>
      <c r="CAC84" s="1784"/>
      <c r="CAD84" s="1784"/>
      <c r="CAE84" s="1784"/>
      <c r="CAF84" s="1788"/>
      <c r="CAG84" s="1788"/>
      <c r="CAH84" s="1789"/>
      <c r="CAI84" s="1789"/>
      <c r="CAJ84" s="1790"/>
      <c r="CAK84" s="1784"/>
      <c r="CAL84" s="1784"/>
      <c r="CAM84" s="1784"/>
      <c r="CAN84" s="1788"/>
      <c r="CAO84" s="1788"/>
      <c r="CAP84" s="1789"/>
      <c r="CAQ84" s="1789"/>
      <c r="CAR84" s="1790"/>
      <c r="CAS84" s="1784"/>
      <c r="CAT84" s="1784"/>
      <c r="CAU84" s="1784"/>
      <c r="CAV84" s="1788"/>
      <c r="CAW84" s="1788"/>
      <c r="CAX84" s="1789"/>
      <c r="CAY84" s="1789"/>
      <c r="CAZ84" s="1790"/>
      <c r="CBA84" s="1784"/>
      <c r="CBB84" s="1784"/>
      <c r="CBC84" s="1784"/>
      <c r="CBD84" s="1788"/>
      <c r="CBE84" s="1788"/>
      <c r="CBF84" s="1789"/>
      <c r="CBG84" s="1789"/>
      <c r="CBH84" s="1790"/>
      <c r="CBI84" s="1784"/>
      <c r="CBJ84" s="1784"/>
      <c r="CBK84" s="1784"/>
      <c r="CBL84" s="1788"/>
      <c r="CBM84" s="1788"/>
      <c r="CBN84" s="1789"/>
      <c r="CBO84" s="1789"/>
      <c r="CBP84" s="1790"/>
      <c r="CBQ84" s="1784"/>
      <c r="CBR84" s="1784"/>
      <c r="CBS84" s="1784"/>
      <c r="CBT84" s="1788"/>
      <c r="CBU84" s="1788"/>
      <c r="CBV84" s="1789"/>
      <c r="CBW84" s="1789"/>
      <c r="CBX84" s="1790"/>
      <c r="CBY84" s="1784"/>
      <c r="CBZ84" s="1784"/>
      <c r="CCA84" s="1784"/>
      <c r="CCB84" s="1788"/>
      <c r="CCC84" s="1788"/>
      <c r="CCD84" s="1789"/>
      <c r="CCE84" s="1789"/>
      <c r="CCF84" s="1790"/>
      <c r="CCG84" s="1784"/>
      <c r="CCH84" s="1784"/>
      <c r="CCI84" s="1784"/>
      <c r="CCJ84" s="1788"/>
      <c r="CCK84" s="1788"/>
      <c r="CCL84" s="1789"/>
      <c r="CCM84" s="1789"/>
      <c r="CCN84" s="1790"/>
      <c r="CCO84" s="1784"/>
      <c r="CCP84" s="1784"/>
      <c r="CCQ84" s="1784"/>
      <c r="CCR84" s="1788"/>
      <c r="CCS84" s="1788"/>
      <c r="CCT84" s="1789"/>
      <c r="CCU84" s="1789"/>
      <c r="CCV84" s="1790"/>
      <c r="CCW84" s="1784"/>
      <c r="CCX84" s="1784"/>
      <c r="CCY84" s="1784"/>
      <c r="CCZ84" s="1788"/>
      <c r="CDA84" s="1788"/>
      <c r="CDB84" s="1789"/>
      <c r="CDC84" s="1789"/>
      <c r="CDD84" s="1790"/>
      <c r="CDE84" s="1784"/>
      <c r="CDF84" s="1784"/>
      <c r="CDG84" s="1784"/>
      <c r="CDH84" s="1788"/>
      <c r="CDI84" s="1788"/>
      <c r="CDJ84" s="1789"/>
      <c r="CDK84" s="1789"/>
      <c r="CDL84" s="1790"/>
      <c r="CDM84" s="1784"/>
      <c r="CDN84" s="1784"/>
      <c r="CDO84" s="1784"/>
      <c r="CDP84" s="1788"/>
      <c r="CDQ84" s="1788"/>
      <c r="CDR84" s="1789"/>
      <c r="CDS84" s="1789"/>
      <c r="CDT84" s="1790"/>
      <c r="CDU84" s="1784"/>
      <c r="CDV84" s="1784"/>
      <c r="CDW84" s="1784"/>
      <c r="CDX84" s="1788"/>
      <c r="CDY84" s="1788"/>
      <c r="CDZ84" s="1789"/>
      <c r="CEA84" s="1789"/>
      <c r="CEB84" s="1790"/>
      <c r="CEC84" s="1784"/>
      <c r="CED84" s="1784"/>
      <c r="CEE84" s="1784"/>
      <c r="CEF84" s="1788"/>
      <c r="CEG84" s="1788"/>
      <c r="CEH84" s="1789"/>
      <c r="CEI84" s="1789"/>
      <c r="CEJ84" s="1790"/>
      <c r="CEK84" s="1784"/>
      <c r="CEL84" s="1784"/>
      <c r="CEM84" s="1784"/>
      <c r="CEN84" s="1788"/>
      <c r="CEO84" s="1788"/>
      <c r="CEP84" s="1789"/>
      <c r="CEQ84" s="1789"/>
      <c r="CER84" s="1790"/>
      <c r="CES84" s="1784"/>
      <c r="CET84" s="1784"/>
      <c r="CEU84" s="1784"/>
      <c r="CEV84" s="1788"/>
      <c r="CEW84" s="1788"/>
      <c r="CEX84" s="1789"/>
      <c r="CEY84" s="1789"/>
      <c r="CEZ84" s="1790"/>
      <c r="CFA84" s="1784"/>
      <c r="CFB84" s="1784"/>
      <c r="CFC84" s="1784"/>
      <c r="CFD84" s="1788"/>
      <c r="CFE84" s="1788"/>
      <c r="CFF84" s="1789"/>
      <c r="CFG84" s="1789"/>
      <c r="CFH84" s="1790"/>
      <c r="CFI84" s="1784"/>
      <c r="CFJ84" s="1784"/>
      <c r="CFK84" s="1784"/>
      <c r="CFL84" s="1788"/>
      <c r="CFM84" s="1788"/>
      <c r="CFN84" s="1789"/>
      <c r="CFO84" s="1789"/>
      <c r="CFP84" s="1790"/>
      <c r="CFQ84" s="1784"/>
      <c r="CFR84" s="1784"/>
      <c r="CFS84" s="1784"/>
      <c r="CFT84" s="1788"/>
      <c r="CFU84" s="1788"/>
      <c r="CFV84" s="1789"/>
      <c r="CFW84" s="1789"/>
      <c r="CFX84" s="1790"/>
      <c r="CFY84" s="1784"/>
      <c r="CFZ84" s="1784"/>
      <c r="CGA84" s="1784"/>
      <c r="CGB84" s="1788"/>
      <c r="CGC84" s="1788"/>
      <c r="CGD84" s="1789"/>
      <c r="CGE84" s="1789"/>
      <c r="CGF84" s="1790"/>
      <c r="CGG84" s="1784"/>
      <c r="CGH84" s="1784"/>
      <c r="CGI84" s="1784"/>
      <c r="CGJ84" s="1788"/>
      <c r="CGK84" s="1788"/>
      <c r="CGL84" s="1789"/>
      <c r="CGM84" s="1789"/>
      <c r="CGN84" s="1790"/>
      <c r="CGO84" s="1784"/>
      <c r="CGP84" s="1784"/>
      <c r="CGQ84" s="1784"/>
      <c r="CGR84" s="1788"/>
      <c r="CGS84" s="1788"/>
      <c r="CGT84" s="1789"/>
      <c r="CGU84" s="1789"/>
      <c r="CGV84" s="1790"/>
      <c r="CGW84" s="1784"/>
      <c r="CGX84" s="1784"/>
      <c r="CGY84" s="1784"/>
      <c r="CGZ84" s="1788"/>
      <c r="CHA84" s="1788"/>
      <c r="CHB84" s="1789"/>
      <c r="CHC84" s="1789"/>
      <c r="CHD84" s="1790"/>
      <c r="CHE84" s="1784"/>
      <c r="CHF84" s="1784"/>
      <c r="CHG84" s="1784"/>
      <c r="CHH84" s="1788"/>
      <c r="CHI84" s="1788"/>
      <c r="CHJ84" s="1789"/>
      <c r="CHK84" s="1789"/>
      <c r="CHL84" s="1790"/>
      <c r="CHM84" s="1784"/>
      <c r="CHN84" s="1784"/>
      <c r="CHO84" s="1784"/>
      <c r="CHP84" s="1788"/>
      <c r="CHQ84" s="1788"/>
      <c r="CHR84" s="1789"/>
      <c r="CHS84" s="1789"/>
      <c r="CHT84" s="1790"/>
      <c r="CHU84" s="1784"/>
      <c r="CHV84" s="1784"/>
      <c r="CHW84" s="1784"/>
      <c r="CHX84" s="1788"/>
      <c r="CHY84" s="1788"/>
      <c r="CHZ84" s="1789"/>
      <c r="CIA84" s="1789"/>
      <c r="CIB84" s="1790"/>
      <c r="CIC84" s="1784"/>
      <c r="CID84" s="1784"/>
      <c r="CIE84" s="1784"/>
      <c r="CIF84" s="1788"/>
      <c r="CIG84" s="1788"/>
      <c r="CIH84" s="1789"/>
      <c r="CII84" s="1789"/>
      <c r="CIJ84" s="1790"/>
      <c r="CIK84" s="1784"/>
      <c r="CIL84" s="1784"/>
      <c r="CIM84" s="1784"/>
      <c r="CIN84" s="1788"/>
      <c r="CIO84" s="1788"/>
      <c r="CIP84" s="1789"/>
      <c r="CIQ84" s="1789"/>
      <c r="CIR84" s="1790"/>
      <c r="CIS84" s="1784"/>
      <c r="CIT84" s="1784"/>
      <c r="CIU84" s="1784"/>
      <c r="CIV84" s="1788"/>
      <c r="CIW84" s="1788"/>
      <c r="CIX84" s="1789"/>
      <c r="CIY84" s="1789"/>
      <c r="CIZ84" s="1790"/>
      <c r="CJA84" s="1784"/>
      <c r="CJB84" s="1784"/>
      <c r="CJC84" s="1784"/>
      <c r="CJD84" s="1788"/>
      <c r="CJE84" s="1788"/>
      <c r="CJF84" s="1789"/>
      <c r="CJG84" s="1789"/>
      <c r="CJH84" s="1790"/>
      <c r="CJI84" s="1784"/>
      <c r="CJJ84" s="1784"/>
      <c r="CJK84" s="1784"/>
      <c r="CJL84" s="1788"/>
      <c r="CJM84" s="1788"/>
      <c r="CJN84" s="1789"/>
      <c r="CJO84" s="1789"/>
      <c r="CJP84" s="1790"/>
      <c r="CJQ84" s="1784"/>
      <c r="CJR84" s="1784"/>
      <c r="CJS84" s="1784"/>
      <c r="CJT84" s="1788"/>
      <c r="CJU84" s="1788"/>
      <c r="CJV84" s="1789"/>
      <c r="CJW84" s="1789"/>
      <c r="CJX84" s="1790"/>
      <c r="CJY84" s="1784"/>
      <c r="CJZ84" s="1784"/>
      <c r="CKA84" s="1784"/>
      <c r="CKB84" s="1788"/>
      <c r="CKC84" s="1788"/>
      <c r="CKD84" s="1789"/>
      <c r="CKE84" s="1789"/>
      <c r="CKF84" s="1790"/>
      <c r="CKG84" s="1784"/>
      <c r="CKH84" s="1784"/>
      <c r="CKI84" s="1784"/>
      <c r="CKJ84" s="1788"/>
      <c r="CKK84" s="1788"/>
      <c r="CKL84" s="1789"/>
      <c r="CKM84" s="1789"/>
      <c r="CKN84" s="1790"/>
      <c r="CKO84" s="1784"/>
      <c r="CKP84" s="1784"/>
      <c r="CKQ84" s="1784"/>
      <c r="CKR84" s="1788"/>
      <c r="CKS84" s="1788"/>
      <c r="CKT84" s="1789"/>
      <c r="CKU84" s="1789"/>
      <c r="CKV84" s="1790"/>
      <c r="CKW84" s="1784"/>
      <c r="CKX84" s="1784"/>
      <c r="CKY84" s="1784"/>
      <c r="CKZ84" s="1788"/>
      <c r="CLA84" s="1788"/>
      <c r="CLB84" s="1789"/>
      <c r="CLC84" s="1789"/>
      <c r="CLD84" s="1790"/>
      <c r="CLE84" s="1784"/>
      <c r="CLF84" s="1784"/>
      <c r="CLG84" s="1784"/>
      <c r="CLH84" s="1788"/>
      <c r="CLI84" s="1788"/>
      <c r="CLJ84" s="1789"/>
      <c r="CLK84" s="1789"/>
      <c r="CLL84" s="1790"/>
      <c r="CLM84" s="1784"/>
      <c r="CLN84" s="1784"/>
      <c r="CLO84" s="1784"/>
      <c r="CLP84" s="1788"/>
      <c r="CLQ84" s="1788"/>
      <c r="CLR84" s="1789"/>
      <c r="CLS84" s="1789"/>
      <c r="CLT84" s="1790"/>
      <c r="CLU84" s="1784"/>
      <c r="CLV84" s="1784"/>
      <c r="CLW84" s="1784"/>
      <c r="CLX84" s="1788"/>
      <c r="CLY84" s="1788"/>
      <c r="CLZ84" s="1789"/>
      <c r="CMA84" s="1789"/>
      <c r="CMB84" s="1790"/>
      <c r="CMC84" s="1784"/>
      <c r="CMD84" s="1784"/>
      <c r="CME84" s="1784"/>
      <c r="CMF84" s="1788"/>
      <c r="CMG84" s="1788"/>
      <c r="CMH84" s="1789"/>
      <c r="CMI84" s="1789"/>
      <c r="CMJ84" s="1790"/>
      <c r="CMK84" s="1784"/>
      <c r="CML84" s="1784"/>
      <c r="CMM84" s="1784"/>
      <c r="CMN84" s="1788"/>
      <c r="CMO84" s="1788"/>
      <c r="CMP84" s="1789"/>
      <c r="CMQ84" s="1789"/>
      <c r="CMR84" s="1790"/>
      <c r="CMS84" s="1784"/>
      <c r="CMT84" s="1784"/>
      <c r="CMU84" s="1784"/>
      <c r="CMV84" s="1788"/>
      <c r="CMW84" s="1788"/>
      <c r="CMX84" s="1789"/>
      <c r="CMY84" s="1789"/>
      <c r="CMZ84" s="1790"/>
      <c r="CNA84" s="1784"/>
      <c r="CNB84" s="1784"/>
      <c r="CNC84" s="1784"/>
      <c r="CND84" s="1788"/>
      <c r="CNE84" s="1788"/>
      <c r="CNF84" s="1789"/>
      <c r="CNG84" s="1789"/>
      <c r="CNH84" s="1790"/>
      <c r="CNI84" s="1784"/>
      <c r="CNJ84" s="1784"/>
      <c r="CNK84" s="1784"/>
      <c r="CNL84" s="1788"/>
      <c r="CNM84" s="1788"/>
      <c r="CNN84" s="1789"/>
      <c r="CNO84" s="1789"/>
      <c r="CNP84" s="1790"/>
      <c r="CNQ84" s="1784"/>
      <c r="CNR84" s="1784"/>
      <c r="CNS84" s="1784"/>
      <c r="CNT84" s="1788"/>
      <c r="CNU84" s="1788"/>
      <c r="CNV84" s="1789"/>
      <c r="CNW84" s="1789"/>
      <c r="CNX84" s="1790"/>
      <c r="CNY84" s="1784"/>
      <c r="CNZ84" s="1784"/>
      <c r="COA84" s="1784"/>
      <c r="COB84" s="1788"/>
      <c r="COC84" s="1788"/>
      <c r="COD84" s="1789"/>
      <c r="COE84" s="1789"/>
      <c r="COF84" s="1790"/>
      <c r="COG84" s="1784"/>
      <c r="COH84" s="1784"/>
      <c r="COI84" s="1784"/>
      <c r="COJ84" s="1788"/>
      <c r="COK84" s="1788"/>
      <c r="COL84" s="1789"/>
      <c r="COM84" s="1789"/>
      <c r="CON84" s="1790"/>
      <c r="COO84" s="1784"/>
      <c r="COP84" s="1784"/>
      <c r="COQ84" s="1784"/>
      <c r="COR84" s="1788"/>
      <c r="COS84" s="1788"/>
      <c r="COT84" s="1789"/>
      <c r="COU84" s="1789"/>
      <c r="COV84" s="1790"/>
      <c r="COW84" s="1784"/>
      <c r="COX84" s="1784"/>
      <c r="COY84" s="1784"/>
      <c r="COZ84" s="1788"/>
      <c r="CPA84" s="1788"/>
      <c r="CPB84" s="1789"/>
      <c r="CPC84" s="1789"/>
      <c r="CPD84" s="1790"/>
      <c r="CPE84" s="1784"/>
      <c r="CPF84" s="1784"/>
      <c r="CPG84" s="1784"/>
      <c r="CPH84" s="1788"/>
      <c r="CPI84" s="1788"/>
      <c r="CPJ84" s="1789"/>
      <c r="CPK84" s="1789"/>
      <c r="CPL84" s="1790"/>
      <c r="CPM84" s="1784"/>
      <c r="CPN84" s="1784"/>
      <c r="CPO84" s="1784"/>
      <c r="CPP84" s="1788"/>
      <c r="CPQ84" s="1788"/>
      <c r="CPR84" s="1789"/>
      <c r="CPS84" s="1789"/>
      <c r="CPT84" s="1790"/>
      <c r="CPU84" s="1784"/>
      <c r="CPV84" s="1784"/>
      <c r="CPW84" s="1784"/>
      <c r="CPX84" s="1788"/>
      <c r="CPY84" s="1788"/>
      <c r="CPZ84" s="1789"/>
      <c r="CQA84" s="1789"/>
      <c r="CQB84" s="1790"/>
      <c r="CQC84" s="1784"/>
      <c r="CQD84" s="1784"/>
      <c r="CQE84" s="1784"/>
      <c r="CQF84" s="1788"/>
      <c r="CQG84" s="1788"/>
      <c r="CQH84" s="1789"/>
      <c r="CQI84" s="1789"/>
      <c r="CQJ84" s="1790"/>
      <c r="CQK84" s="1784"/>
      <c r="CQL84" s="1784"/>
      <c r="CQM84" s="1784"/>
      <c r="CQN84" s="1788"/>
      <c r="CQO84" s="1788"/>
      <c r="CQP84" s="1789"/>
      <c r="CQQ84" s="1789"/>
      <c r="CQR84" s="1790"/>
      <c r="CQS84" s="1784"/>
      <c r="CQT84" s="1784"/>
      <c r="CQU84" s="1784"/>
      <c r="CQV84" s="1788"/>
      <c r="CQW84" s="1788"/>
      <c r="CQX84" s="1789"/>
      <c r="CQY84" s="1789"/>
      <c r="CQZ84" s="1790"/>
      <c r="CRA84" s="1784"/>
      <c r="CRB84" s="1784"/>
      <c r="CRC84" s="1784"/>
      <c r="CRD84" s="1788"/>
      <c r="CRE84" s="1788"/>
      <c r="CRF84" s="1789"/>
      <c r="CRG84" s="1789"/>
      <c r="CRH84" s="1790"/>
      <c r="CRI84" s="1784"/>
      <c r="CRJ84" s="1784"/>
      <c r="CRK84" s="1784"/>
      <c r="CRL84" s="1788"/>
      <c r="CRM84" s="1788"/>
      <c r="CRN84" s="1789"/>
      <c r="CRO84" s="1789"/>
      <c r="CRP84" s="1790"/>
      <c r="CRQ84" s="1784"/>
      <c r="CRR84" s="1784"/>
      <c r="CRS84" s="1784"/>
      <c r="CRT84" s="1788"/>
      <c r="CRU84" s="1788"/>
      <c r="CRV84" s="1789"/>
      <c r="CRW84" s="1789"/>
      <c r="CRX84" s="1790"/>
      <c r="CRY84" s="1784"/>
      <c r="CRZ84" s="1784"/>
      <c r="CSA84" s="1784"/>
      <c r="CSB84" s="1788"/>
      <c r="CSC84" s="1788"/>
      <c r="CSD84" s="1789"/>
      <c r="CSE84" s="1789"/>
      <c r="CSF84" s="1790"/>
      <c r="CSG84" s="1784"/>
      <c r="CSH84" s="1784"/>
      <c r="CSI84" s="1784"/>
      <c r="CSJ84" s="1788"/>
      <c r="CSK84" s="1788"/>
      <c r="CSL84" s="1789"/>
      <c r="CSM84" s="1789"/>
      <c r="CSN84" s="1790"/>
      <c r="CSO84" s="1784"/>
      <c r="CSP84" s="1784"/>
      <c r="CSQ84" s="1784"/>
      <c r="CSR84" s="1788"/>
      <c r="CSS84" s="1788"/>
      <c r="CST84" s="1789"/>
      <c r="CSU84" s="1789"/>
      <c r="CSV84" s="1790"/>
      <c r="CSW84" s="1784"/>
      <c r="CSX84" s="1784"/>
      <c r="CSY84" s="1784"/>
      <c r="CSZ84" s="1788"/>
      <c r="CTA84" s="1788"/>
      <c r="CTB84" s="1789"/>
      <c r="CTC84" s="1789"/>
      <c r="CTD84" s="1790"/>
      <c r="CTE84" s="1784"/>
      <c r="CTF84" s="1784"/>
      <c r="CTG84" s="1784"/>
      <c r="CTH84" s="1788"/>
      <c r="CTI84" s="1788"/>
      <c r="CTJ84" s="1789"/>
      <c r="CTK84" s="1789"/>
      <c r="CTL84" s="1790"/>
      <c r="CTM84" s="1784"/>
      <c r="CTN84" s="1784"/>
      <c r="CTO84" s="1784"/>
      <c r="CTP84" s="1788"/>
      <c r="CTQ84" s="1788"/>
      <c r="CTR84" s="1789"/>
      <c r="CTS84" s="1789"/>
      <c r="CTT84" s="1790"/>
      <c r="CTU84" s="1784"/>
      <c r="CTV84" s="1784"/>
      <c r="CTW84" s="1784"/>
      <c r="CTX84" s="1788"/>
      <c r="CTY84" s="1788"/>
      <c r="CTZ84" s="1789"/>
      <c r="CUA84" s="1789"/>
      <c r="CUB84" s="1790"/>
      <c r="CUC84" s="1784"/>
      <c r="CUD84" s="1784"/>
      <c r="CUE84" s="1784"/>
      <c r="CUF84" s="1788"/>
      <c r="CUG84" s="1788"/>
      <c r="CUH84" s="1789"/>
      <c r="CUI84" s="1789"/>
      <c r="CUJ84" s="1790"/>
      <c r="CUK84" s="1784"/>
      <c r="CUL84" s="1784"/>
      <c r="CUM84" s="1784"/>
      <c r="CUN84" s="1788"/>
      <c r="CUO84" s="1788"/>
      <c r="CUP84" s="1789"/>
      <c r="CUQ84" s="1789"/>
      <c r="CUR84" s="1790"/>
      <c r="CUS84" s="1784"/>
      <c r="CUT84" s="1784"/>
      <c r="CUU84" s="1784"/>
      <c r="CUV84" s="1788"/>
      <c r="CUW84" s="1788"/>
      <c r="CUX84" s="1789"/>
      <c r="CUY84" s="1789"/>
      <c r="CUZ84" s="1790"/>
      <c r="CVA84" s="1784"/>
      <c r="CVB84" s="1784"/>
      <c r="CVC84" s="1784"/>
      <c r="CVD84" s="1788"/>
      <c r="CVE84" s="1788"/>
      <c r="CVF84" s="1789"/>
      <c r="CVG84" s="1789"/>
      <c r="CVH84" s="1790"/>
      <c r="CVI84" s="1784"/>
      <c r="CVJ84" s="1784"/>
      <c r="CVK84" s="1784"/>
      <c r="CVL84" s="1788"/>
      <c r="CVM84" s="1788"/>
      <c r="CVN84" s="1789"/>
      <c r="CVO84" s="1789"/>
      <c r="CVP84" s="1790"/>
      <c r="CVQ84" s="1784"/>
      <c r="CVR84" s="1784"/>
      <c r="CVS84" s="1784"/>
      <c r="CVT84" s="1788"/>
      <c r="CVU84" s="1788"/>
      <c r="CVV84" s="1789"/>
      <c r="CVW84" s="1789"/>
      <c r="CVX84" s="1790"/>
      <c r="CVY84" s="1784"/>
      <c r="CVZ84" s="1784"/>
      <c r="CWA84" s="1784"/>
      <c r="CWB84" s="1788"/>
      <c r="CWC84" s="1788"/>
      <c r="CWD84" s="1789"/>
      <c r="CWE84" s="1789"/>
      <c r="CWF84" s="1790"/>
      <c r="CWG84" s="1784"/>
      <c r="CWH84" s="1784"/>
      <c r="CWI84" s="1784"/>
      <c r="CWJ84" s="1788"/>
      <c r="CWK84" s="1788"/>
      <c r="CWL84" s="1789"/>
      <c r="CWM84" s="1789"/>
      <c r="CWN84" s="1790"/>
      <c r="CWO84" s="1784"/>
      <c r="CWP84" s="1784"/>
      <c r="CWQ84" s="1784"/>
      <c r="CWR84" s="1788"/>
      <c r="CWS84" s="1788"/>
      <c r="CWT84" s="1789"/>
      <c r="CWU84" s="1789"/>
      <c r="CWV84" s="1790"/>
      <c r="CWW84" s="1784"/>
      <c r="CWX84" s="1784"/>
      <c r="CWY84" s="1784"/>
      <c r="CWZ84" s="1788"/>
      <c r="CXA84" s="1788"/>
      <c r="CXB84" s="1789"/>
      <c r="CXC84" s="1789"/>
      <c r="CXD84" s="1790"/>
      <c r="CXE84" s="1784"/>
      <c r="CXF84" s="1784"/>
      <c r="CXG84" s="1784"/>
      <c r="CXH84" s="1788"/>
      <c r="CXI84" s="1788"/>
      <c r="CXJ84" s="1789"/>
      <c r="CXK84" s="1789"/>
      <c r="CXL84" s="1790"/>
      <c r="CXM84" s="1784"/>
      <c r="CXN84" s="1784"/>
      <c r="CXO84" s="1784"/>
      <c r="CXP84" s="1788"/>
      <c r="CXQ84" s="1788"/>
      <c r="CXR84" s="1789"/>
      <c r="CXS84" s="1789"/>
      <c r="CXT84" s="1790"/>
      <c r="CXU84" s="1784"/>
      <c r="CXV84" s="1784"/>
      <c r="CXW84" s="1784"/>
      <c r="CXX84" s="1788"/>
      <c r="CXY84" s="1788"/>
      <c r="CXZ84" s="1789"/>
      <c r="CYA84" s="1789"/>
      <c r="CYB84" s="1790"/>
      <c r="CYC84" s="1784"/>
      <c r="CYD84" s="1784"/>
      <c r="CYE84" s="1784"/>
      <c r="CYF84" s="1788"/>
      <c r="CYG84" s="1788"/>
      <c r="CYH84" s="1789"/>
      <c r="CYI84" s="1789"/>
      <c r="CYJ84" s="1790"/>
      <c r="CYK84" s="1784"/>
      <c r="CYL84" s="1784"/>
      <c r="CYM84" s="1784"/>
      <c r="CYN84" s="1788"/>
      <c r="CYO84" s="1788"/>
      <c r="CYP84" s="1789"/>
      <c r="CYQ84" s="1789"/>
      <c r="CYR84" s="1790"/>
      <c r="CYS84" s="1784"/>
      <c r="CYT84" s="1784"/>
      <c r="CYU84" s="1784"/>
      <c r="CYV84" s="1788"/>
      <c r="CYW84" s="1788"/>
      <c r="CYX84" s="1789"/>
      <c r="CYY84" s="1789"/>
      <c r="CYZ84" s="1790"/>
      <c r="CZA84" s="1784"/>
      <c r="CZB84" s="1784"/>
      <c r="CZC84" s="1784"/>
      <c r="CZD84" s="1788"/>
      <c r="CZE84" s="1788"/>
      <c r="CZF84" s="1789"/>
      <c r="CZG84" s="1789"/>
      <c r="CZH84" s="1790"/>
      <c r="CZI84" s="1784"/>
      <c r="CZJ84" s="1784"/>
      <c r="CZK84" s="1784"/>
      <c r="CZL84" s="1788"/>
      <c r="CZM84" s="1788"/>
      <c r="CZN84" s="1789"/>
      <c r="CZO84" s="1789"/>
      <c r="CZP84" s="1790"/>
      <c r="CZQ84" s="1784"/>
      <c r="CZR84" s="1784"/>
      <c r="CZS84" s="1784"/>
      <c r="CZT84" s="1788"/>
      <c r="CZU84" s="1788"/>
      <c r="CZV84" s="1789"/>
      <c r="CZW84" s="1789"/>
      <c r="CZX84" s="1790"/>
      <c r="CZY84" s="1784"/>
      <c r="CZZ84" s="1784"/>
      <c r="DAA84" s="1784"/>
      <c r="DAB84" s="1788"/>
      <c r="DAC84" s="1788"/>
      <c r="DAD84" s="1789"/>
      <c r="DAE84" s="1789"/>
      <c r="DAF84" s="1790"/>
      <c r="DAG84" s="1784"/>
      <c r="DAH84" s="1784"/>
      <c r="DAI84" s="1784"/>
      <c r="DAJ84" s="1788"/>
      <c r="DAK84" s="1788"/>
      <c r="DAL84" s="1789"/>
      <c r="DAM84" s="1789"/>
      <c r="DAN84" s="1790"/>
      <c r="DAO84" s="1784"/>
      <c r="DAP84" s="1784"/>
      <c r="DAQ84" s="1784"/>
      <c r="DAR84" s="1788"/>
      <c r="DAS84" s="1788"/>
      <c r="DAT84" s="1789"/>
      <c r="DAU84" s="1789"/>
      <c r="DAV84" s="1790"/>
      <c r="DAW84" s="1784"/>
      <c r="DAX84" s="1784"/>
      <c r="DAY84" s="1784"/>
      <c r="DAZ84" s="1788"/>
      <c r="DBA84" s="1788"/>
      <c r="DBB84" s="1789"/>
      <c r="DBC84" s="1789"/>
      <c r="DBD84" s="1790"/>
      <c r="DBE84" s="1784"/>
      <c r="DBF84" s="1784"/>
      <c r="DBG84" s="1784"/>
      <c r="DBH84" s="1788"/>
      <c r="DBI84" s="1788"/>
      <c r="DBJ84" s="1789"/>
      <c r="DBK84" s="1789"/>
      <c r="DBL84" s="1790"/>
      <c r="DBM84" s="1784"/>
      <c r="DBN84" s="1784"/>
      <c r="DBO84" s="1784"/>
      <c r="DBP84" s="1788"/>
      <c r="DBQ84" s="1788"/>
      <c r="DBR84" s="1789"/>
      <c r="DBS84" s="1789"/>
      <c r="DBT84" s="1790"/>
      <c r="DBU84" s="1784"/>
      <c r="DBV84" s="1784"/>
      <c r="DBW84" s="1784"/>
      <c r="DBX84" s="1788"/>
      <c r="DBY84" s="1788"/>
      <c r="DBZ84" s="1789"/>
      <c r="DCA84" s="1789"/>
      <c r="DCB84" s="1790"/>
      <c r="DCC84" s="1784"/>
      <c r="DCD84" s="1784"/>
      <c r="DCE84" s="1784"/>
      <c r="DCF84" s="1788"/>
      <c r="DCG84" s="1788"/>
      <c r="DCH84" s="1789"/>
      <c r="DCI84" s="1789"/>
      <c r="DCJ84" s="1790"/>
      <c r="DCK84" s="1784"/>
      <c r="DCL84" s="1784"/>
      <c r="DCM84" s="1784"/>
      <c r="DCN84" s="1788"/>
      <c r="DCO84" s="1788"/>
      <c r="DCP84" s="1789"/>
      <c r="DCQ84" s="1789"/>
      <c r="DCR84" s="1790"/>
      <c r="DCS84" s="1784"/>
      <c r="DCT84" s="1784"/>
      <c r="DCU84" s="1784"/>
      <c r="DCV84" s="1788"/>
      <c r="DCW84" s="1788"/>
      <c r="DCX84" s="1789"/>
      <c r="DCY84" s="1789"/>
      <c r="DCZ84" s="1790"/>
      <c r="DDA84" s="1784"/>
      <c r="DDB84" s="1784"/>
      <c r="DDC84" s="1784"/>
      <c r="DDD84" s="1788"/>
      <c r="DDE84" s="1788"/>
      <c r="DDF84" s="1789"/>
      <c r="DDG84" s="1789"/>
      <c r="DDH84" s="1790"/>
      <c r="DDI84" s="1784"/>
      <c r="DDJ84" s="1784"/>
      <c r="DDK84" s="1784"/>
      <c r="DDL84" s="1788"/>
      <c r="DDM84" s="1788"/>
      <c r="DDN84" s="1789"/>
      <c r="DDO84" s="1789"/>
      <c r="DDP84" s="1790"/>
      <c r="DDQ84" s="1784"/>
      <c r="DDR84" s="1784"/>
      <c r="DDS84" s="1784"/>
      <c r="DDT84" s="1788"/>
      <c r="DDU84" s="1788"/>
      <c r="DDV84" s="1789"/>
      <c r="DDW84" s="1789"/>
      <c r="DDX84" s="1790"/>
      <c r="DDY84" s="1784"/>
      <c r="DDZ84" s="1784"/>
      <c r="DEA84" s="1784"/>
      <c r="DEB84" s="1788"/>
      <c r="DEC84" s="1788"/>
      <c r="DED84" s="1789"/>
      <c r="DEE84" s="1789"/>
      <c r="DEF84" s="1790"/>
      <c r="DEG84" s="1784"/>
      <c r="DEH84" s="1784"/>
      <c r="DEI84" s="1784"/>
      <c r="DEJ84" s="1788"/>
      <c r="DEK84" s="1788"/>
      <c r="DEL84" s="1789"/>
      <c r="DEM84" s="1789"/>
      <c r="DEN84" s="1790"/>
      <c r="DEO84" s="1784"/>
      <c r="DEP84" s="1784"/>
      <c r="DEQ84" s="1784"/>
      <c r="DER84" s="1788"/>
      <c r="DES84" s="1788"/>
      <c r="DET84" s="1789"/>
      <c r="DEU84" s="1789"/>
      <c r="DEV84" s="1790"/>
      <c r="DEW84" s="1784"/>
      <c r="DEX84" s="1784"/>
      <c r="DEY84" s="1784"/>
      <c r="DEZ84" s="1788"/>
      <c r="DFA84" s="1788"/>
      <c r="DFB84" s="1789"/>
      <c r="DFC84" s="1789"/>
      <c r="DFD84" s="1790"/>
      <c r="DFE84" s="1784"/>
      <c r="DFF84" s="1784"/>
      <c r="DFG84" s="1784"/>
      <c r="DFH84" s="1788"/>
      <c r="DFI84" s="1788"/>
      <c r="DFJ84" s="1789"/>
      <c r="DFK84" s="1789"/>
      <c r="DFL84" s="1790"/>
      <c r="DFM84" s="1784"/>
      <c r="DFN84" s="1784"/>
      <c r="DFO84" s="1784"/>
      <c r="DFP84" s="1788"/>
      <c r="DFQ84" s="1788"/>
      <c r="DFR84" s="1789"/>
      <c r="DFS84" s="1789"/>
      <c r="DFT84" s="1790"/>
      <c r="DFU84" s="1784"/>
      <c r="DFV84" s="1784"/>
      <c r="DFW84" s="1784"/>
      <c r="DFX84" s="1788"/>
      <c r="DFY84" s="1788"/>
      <c r="DFZ84" s="1789"/>
      <c r="DGA84" s="1789"/>
      <c r="DGB84" s="1790"/>
      <c r="DGC84" s="1784"/>
      <c r="DGD84" s="1784"/>
      <c r="DGE84" s="1784"/>
      <c r="DGF84" s="1788"/>
      <c r="DGG84" s="1788"/>
      <c r="DGH84" s="1789"/>
      <c r="DGI84" s="1789"/>
      <c r="DGJ84" s="1790"/>
      <c r="DGK84" s="1784"/>
      <c r="DGL84" s="1784"/>
      <c r="DGM84" s="1784"/>
      <c r="DGN84" s="1788"/>
      <c r="DGO84" s="1788"/>
      <c r="DGP84" s="1789"/>
      <c r="DGQ84" s="1789"/>
      <c r="DGR84" s="1790"/>
      <c r="DGS84" s="1784"/>
      <c r="DGT84" s="1784"/>
      <c r="DGU84" s="1784"/>
      <c r="DGV84" s="1788"/>
      <c r="DGW84" s="1788"/>
      <c r="DGX84" s="1789"/>
      <c r="DGY84" s="1789"/>
      <c r="DGZ84" s="1790"/>
      <c r="DHA84" s="1784"/>
      <c r="DHB84" s="1784"/>
      <c r="DHC84" s="1784"/>
      <c r="DHD84" s="1788"/>
      <c r="DHE84" s="1788"/>
      <c r="DHF84" s="1789"/>
      <c r="DHG84" s="1789"/>
      <c r="DHH84" s="1790"/>
      <c r="DHI84" s="1784"/>
      <c r="DHJ84" s="1784"/>
      <c r="DHK84" s="1784"/>
      <c r="DHL84" s="1788"/>
      <c r="DHM84" s="1788"/>
      <c r="DHN84" s="1789"/>
      <c r="DHO84" s="1789"/>
      <c r="DHP84" s="1790"/>
      <c r="DHQ84" s="1784"/>
      <c r="DHR84" s="1784"/>
      <c r="DHS84" s="1784"/>
      <c r="DHT84" s="1788"/>
      <c r="DHU84" s="1788"/>
      <c r="DHV84" s="1789"/>
      <c r="DHW84" s="1789"/>
      <c r="DHX84" s="1790"/>
      <c r="DHY84" s="1784"/>
      <c r="DHZ84" s="1784"/>
      <c r="DIA84" s="1784"/>
      <c r="DIB84" s="1788"/>
      <c r="DIC84" s="1788"/>
      <c r="DID84" s="1789"/>
      <c r="DIE84" s="1789"/>
      <c r="DIF84" s="1790"/>
      <c r="DIG84" s="1784"/>
      <c r="DIH84" s="1784"/>
      <c r="DII84" s="1784"/>
      <c r="DIJ84" s="1788"/>
      <c r="DIK84" s="1788"/>
      <c r="DIL84" s="1789"/>
      <c r="DIM84" s="1789"/>
      <c r="DIN84" s="1790"/>
      <c r="DIO84" s="1784"/>
      <c r="DIP84" s="1784"/>
      <c r="DIQ84" s="1784"/>
      <c r="DIR84" s="1788"/>
      <c r="DIS84" s="1788"/>
      <c r="DIT84" s="1789"/>
      <c r="DIU84" s="1789"/>
      <c r="DIV84" s="1790"/>
      <c r="DIW84" s="1784"/>
      <c r="DIX84" s="1784"/>
      <c r="DIY84" s="1784"/>
      <c r="DIZ84" s="1788"/>
      <c r="DJA84" s="1788"/>
      <c r="DJB84" s="1789"/>
      <c r="DJC84" s="1789"/>
      <c r="DJD84" s="1790"/>
      <c r="DJE84" s="1784"/>
      <c r="DJF84" s="1784"/>
      <c r="DJG84" s="1784"/>
      <c r="DJH84" s="1788"/>
      <c r="DJI84" s="1788"/>
      <c r="DJJ84" s="1789"/>
      <c r="DJK84" s="1789"/>
      <c r="DJL84" s="1790"/>
      <c r="DJM84" s="1784"/>
      <c r="DJN84" s="1784"/>
      <c r="DJO84" s="1784"/>
      <c r="DJP84" s="1788"/>
      <c r="DJQ84" s="1788"/>
      <c r="DJR84" s="1789"/>
      <c r="DJS84" s="1789"/>
      <c r="DJT84" s="1790"/>
      <c r="DJU84" s="1784"/>
      <c r="DJV84" s="1784"/>
      <c r="DJW84" s="1784"/>
      <c r="DJX84" s="1788"/>
      <c r="DJY84" s="1788"/>
      <c r="DJZ84" s="1789"/>
      <c r="DKA84" s="1789"/>
      <c r="DKB84" s="1790"/>
      <c r="DKC84" s="1784"/>
      <c r="DKD84" s="1784"/>
      <c r="DKE84" s="1784"/>
      <c r="DKF84" s="1788"/>
      <c r="DKG84" s="1788"/>
      <c r="DKH84" s="1789"/>
      <c r="DKI84" s="1789"/>
      <c r="DKJ84" s="1790"/>
      <c r="DKK84" s="1784"/>
      <c r="DKL84" s="1784"/>
      <c r="DKM84" s="1784"/>
      <c r="DKN84" s="1788"/>
      <c r="DKO84" s="1788"/>
      <c r="DKP84" s="1789"/>
      <c r="DKQ84" s="1789"/>
      <c r="DKR84" s="1790"/>
      <c r="DKS84" s="1784"/>
      <c r="DKT84" s="1784"/>
      <c r="DKU84" s="1784"/>
      <c r="DKV84" s="1788"/>
      <c r="DKW84" s="1788"/>
      <c r="DKX84" s="1789"/>
      <c r="DKY84" s="1789"/>
      <c r="DKZ84" s="1790"/>
      <c r="DLA84" s="1784"/>
      <c r="DLB84" s="1784"/>
      <c r="DLC84" s="1784"/>
      <c r="DLD84" s="1788"/>
      <c r="DLE84" s="1788"/>
      <c r="DLF84" s="1789"/>
      <c r="DLG84" s="1789"/>
      <c r="DLH84" s="1790"/>
      <c r="DLI84" s="1784"/>
      <c r="DLJ84" s="1784"/>
      <c r="DLK84" s="1784"/>
      <c r="DLL84" s="1788"/>
      <c r="DLM84" s="1788"/>
      <c r="DLN84" s="1789"/>
      <c r="DLO84" s="1789"/>
      <c r="DLP84" s="1790"/>
      <c r="DLQ84" s="1784"/>
      <c r="DLR84" s="1784"/>
      <c r="DLS84" s="1784"/>
      <c r="DLT84" s="1788"/>
      <c r="DLU84" s="1788"/>
      <c r="DLV84" s="1789"/>
      <c r="DLW84" s="1789"/>
      <c r="DLX84" s="1790"/>
      <c r="DLY84" s="1784"/>
      <c r="DLZ84" s="1784"/>
      <c r="DMA84" s="1784"/>
      <c r="DMB84" s="1788"/>
      <c r="DMC84" s="1788"/>
      <c r="DMD84" s="1789"/>
      <c r="DME84" s="1789"/>
      <c r="DMF84" s="1790"/>
      <c r="DMG84" s="1784"/>
      <c r="DMH84" s="1784"/>
      <c r="DMI84" s="1784"/>
      <c r="DMJ84" s="1788"/>
      <c r="DMK84" s="1788"/>
      <c r="DML84" s="1789"/>
      <c r="DMM84" s="1789"/>
      <c r="DMN84" s="1790"/>
      <c r="DMO84" s="1784"/>
      <c r="DMP84" s="1784"/>
      <c r="DMQ84" s="1784"/>
      <c r="DMR84" s="1788"/>
      <c r="DMS84" s="1788"/>
      <c r="DMT84" s="1789"/>
      <c r="DMU84" s="1789"/>
      <c r="DMV84" s="1790"/>
      <c r="DMW84" s="1784"/>
      <c r="DMX84" s="1784"/>
      <c r="DMY84" s="1784"/>
      <c r="DMZ84" s="1788"/>
      <c r="DNA84" s="1788"/>
      <c r="DNB84" s="1789"/>
      <c r="DNC84" s="1789"/>
      <c r="DND84" s="1790"/>
      <c r="DNE84" s="1784"/>
      <c r="DNF84" s="1784"/>
      <c r="DNG84" s="1784"/>
      <c r="DNH84" s="1788"/>
      <c r="DNI84" s="1788"/>
      <c r="DNJ84" s="1789"/>
      <c r="DNK84" s="1789"/>
      <c r="DNL84" s="1790"/>
      <c r="DNM84" s="1784"/>
      <c r="DNN84" s="1784"/>
      <c r="DNO84" s="1784"/>
      <c r="DNP84" s="1788"/>
      <c r="DNQ84" s="1788"/>
      <c r="DNR84" s="1789"/>
      <c r="DNS84" s="1789"/>
      <c r="DNT84" s="1790"/>
      <c r="DNU84" s="1784"/>
      <c r="DNV84" s="1784"/>
      <c r="DNW84" s="1784"/>
      <c r="DNX84" s="1788"/>
      <c r="DNY84" s="1788"/>
      <c r="DNZ84" s="1789"/>
      <c r="DOA84" s="1789"/>
      <c r="DOB84" s="1790"/>
      <c r="DOC84" s="1784"/>
      <c r="DOD84" s="1784"/>
      <c r="DOE84" s="1784"/>
      <c r="DOF84" s="1788"/>
      <c r="DOG84" s="1788"/>
      <c r="DOH84" s="1789"/>
      <c r="DOI84" s="1789"/>
      <c r="DOJ84" s="1790"/>
      <c r="DOK84" s="1784"/>
      <c r="DOL84" s="1784"/>
      <c r="DOM84" s="1784"/>
      <c r="DON84" s="1788"/>
      <c r="DOO84" s="1788"/>
      <c r="DOP84" s="1789"/>
      <c r="DOQ84" s="1789"/>
      <c r="DOR84" s="1790"/>
      <c r="DOS84" s="1784"/>
      <c r="DOT84" s="1784"/>
      <c r="DOU84" s="1784"/>
      <c r="DOV84" s="1788"/>
      <c r="DOW84" s="1788"/>
      <c r="DOX84" s="1789"/>
      <c r="DOY84" s="1789"/>
      <c r="DOZ84" s="1790"/>
      <c r="DPA84" s="1784"/>
      <c r="DPB84" s="1784"/>
      <c r="DPC84" s="1784"/>
      <c r="DPD84" s="1788"/>
      <c r="DPE84" s="1788"/>
      <c r="DPF84" s="1789"/>
      <c r="DPG84" s="1789"/>
      <c r="DPH84" s="1790"/>
      <c r="DPI84" s="1784"/>
      <c r="DPJ84" s="1784"/>
      <c r="DPK84" s="1784"/>
      <c r="DPL84" s="1788"/>
      <c r="DPM84" s="1788"/>
      <c r="DPN84" s="1789"/>
      <c r="DPO84" s="1789"/>
      <c r="DPP84" s="1790"/>
      <c r="DPQ84" s="1784"/>
      <c r="DPR84" s="1784"/>
      <c r="DPS84" s="1784"/>
      <c r="DPT84" s="1788"/>
      <c r="DPU84" s="1788"/>
      <c r="DPV84" s="1789"/>
      <c r="DPW84" s="1789"/>
      <c r="DPX84" s="1790"/>
      <c r="DPY84" s="1784"/>
      <c r="DPZ84" s="1784"/>
      <c r="DQA84" s="1784"/>
      <c r="DQB84" s="1788"/>
      <c r="DQC84" s="1788"/>
      <c r="DQD84" s="1789"/>
      <c r="DQE84" s="1789"/>
      <c r="DQF84" s="1790"/>
      <c r="DQG84" s="1784"/>
      <c r="DQH84" s="1784"/>
      <c r="DQI84" s="1784"/>
      <c r="DQJ84" s="1788"/>
      <c r="DQK84" s="1788"/>
      <c r="DQL84" s="1789"/>
      <c r="DQM84" s="1789"/>
      <c r="DQN84" s="1790"/>
      <c r="DQO84" s="1784"/>
      <c r="DQP84" s="1784"/>
      <c r="DQQ84" s="1784"/>
      <c r="DQR84" s="1788"/>
      <c r="DQS84" s="1788"/>
      <c r="DQT84" s="1789"/>
      <c r="DQU84" s="1789"/>
      <c r="DQV84" s="1790"/>
      <c r="DQW84" s="1784"/>
      <c r="DQX84" s="1784"/>
      <c r="DQY84" s="1784"/>
      <c r="DQZ84" s="1788"/>
      <c r="DRA84" s="1788"/>
      <c r="DRB84" s="1789"/>
      <c r="DRC84" s="1789"/>
      <c r="DRD84" s="1790"/>
      <c r="DRE84" s="1784"/>
      <c r="DRF84" s="1784"/>
      <c r="DRG84" s="1784"/>
      <c r="DRH84" s="1788"/>
      <c r="DRI84" s="1788"/>
      <c r="DRJ84" s="1789"/>
      <c r="DRK84" s="1789"/>
      <c r="DRL84" s="1790"/>
      <c r="DRM84" s="1784"/>
      <c r="DRN84" s="1784"/>
      <c r="DRO84" s="1784"/>
      <c r="DRP84" s="1788"/>
      <c r="DRQ84" s="1788"/>
      <c r="DRR84" s="1789"/>
      <c r="DRS84" s="1789"/>
      <c r="DRT84" s="1790"/>
      <c r="DRU84" s="1784"/>
      <c r="DRV84" s="1784"/>
      <c r="DRW84" s="1784"/>
      <c r="DRX84" s="1788"/>
      <c r="DRY84" s="1788"/>
      <c r="DRZ84" s="1789"/>
      <c r="DSA84" s="1789"/>
      <c r="DSB84" s="1790"/>
      <c r="DSC84" s="1784"/>
      <c r="DSD84" s="1784"/>
      <c r="DSE84" s="1784"/>
      <c r="DSF84" s="1788"/>
      <c r="DSG84" s="1788"/>
      <c r="DSH84" s="1789"/>
      <c r="DSI84" s="1789"/>
      <c r="DSJ84" s="1790"/>
      <c r="DSK84" s="1784"/>
      <c r="DSL84" s="1784"/>
      <c r="DSM84" s="1784"/>
      <c r="DSN84" s="1788"/>
      <c r="DSO84" s="1788"/>
      <c r="DSP84" s="1789"/>
      <c r="DSQ84" s="1789"/>
      <c r="DSR84" s="1790"/>
      <c r="DSS84" s="1784"/>
      <c r="DST84" s="1784"/>
      <c r="DSU84" s="1784"/>
      <c r="DSV84" s="1788"/>
      <c r="DSW84" s="1788"/>
      <c r="DSX84" s="1789"/>
      <c r="DSY84" s="1789"/>
      <c r="DSZ84" s="1790"/>
      <c r="DTA84" s="1784"/>
      <c r="DTB84" s="1784"/>
      <c r="DTC84" s="1784"/>
      <c r="DTD84" s="1788"/>
      <c r="DTE84" s="1788"/>
      <c r="DTF84" s="1789"/>
      <c r="DTG84" s="1789"/>
      <c r="DTH84" s="1790"/>
      <c r="DTI84" s="1784"/>
      <c r="DTJ84" s="1784"/>
      <c r="DTK84" s="1784"/>
      <c r="DTL84" s="1788"/>
      <c r="DTM84" s="1788"/>
      <c r="DTN84" s="1789"/>
      <c r="DTO84" s="1789"/>
      <c r="DTP84" s="1790"/>
      <c r="DTQ84" s="1784"/>
      <c r="DTR84" s="1784"/>
      <c r="DTS84" s="1784"/>
      <c r="DTT84" s="1788"/>
      <c r="DTU84" s="1788"/>
      <c r="DTV84" s="1789"/>
      <c r="DTW84" s="1789"/>
      <c r="DTX84" s="1790"/>
      <c r="DTY84" s="1784"/>
      <c r="DTZ84" s="1784"/>
      <c r="DUA84" s="1784"/>
      <c r="DUB84" s="1788"/>
      <c r="DUC84" s="1788"/>
      <c r="DUD84" s="1789"/>
      <c r="DUE84" s="1789"/>
      <c r="DUF84" s="1790"/>
      <c r="DUG84" s="1784"/>
      <c r="DUH84" s="1784"/>
      <c r="DUI84" s="1784"/>
      <c r="DUJ84" s="1788"/>
      <c r="DUK84" s="1788"/>
      <c r="DUL84" s="1789"/>
      <c r="DUM84" s="1789"/>
      <c r="DUN84" s="1790"/>
      <c r="DUO84" s="1784"/>
      <c r="DUP84" s="1784"/>
      <c r="DUQ84" s="1784"/>
      <c r="DUR84" s="1788"/>
      <c r="DUS84" s="1788"/>
      <c r="DUT84" s="1789"/>
      <c r="DUU84" s="1789"/>
      <c r="DUV84" s="1790"/>
      <c r="DUW84" s="1784"/>
      <c r="DUX84" s="1784"/>
      <c r="DUY84" s="1784"/>
      <c r="DUZ84" s="1788"/>
      <c r="DVA84" s="1788"/>
      <c r="DVB84" s="1789"/>
      <c r="DVC84" s="1789"/>
      <c r="DVD84" s="1790"/>
      <c r="DVE84" s="1784"/>
      <c r="DVF84" s="1784"/>
      <c r="DVG84" s="1784"/>
      <c r="DVH84" s="1788"/>
      <c r="DVI84" s="1788"/>
      <c r="DVJ84" s="1789"/>
      <c r="DVK84" s="1789"/>
      <c r="DVL84" s="1790"/>
      <c r="DVM84" s="1784"/>
      <c r="DVN84" s="1784"/>
      <c r="DVO84" s="1784"/>
      <c r="DVP84" s="1788"/>
      <c r="DVQ84" s="1788"/>
      <c r="DVR84" s="1789"/>
      <c r="DVS84" s="1789"/>
      <c r="DVT84" s="1790"/>
      <c r="DVU84" s="1784"/>
      <c r="DVV84" s="1784"/>
      <c r="DVW84" s="1784"/>
      <c r="DVX84" s="1788"/>
      <c r="DVY84" s="1788"/>
      <c r="DVZ84" s="1789"/>
      <c r="DWA84" s="1789"/>
      <c r="DWB84" s="1790"/>
      <c r="DWC84" s="1784"/>
      <c r="DWD84" s="1784"/>
      <c r="DWE84" s="1784"/>
      <c r="DWF84" s="1788"/>
      <c r="DWG84" s="1788"/>
      <c r="DWH84" s="1789"/>
      <c r="DWI84" s="1789"/>
      <c r="DWJ84" s="1790"/>
      <c r="DWK84" s="1784"/>
      <c r="DWL84" s="1784"/>
      <c r="DWM84" s="1784"/>
      <c r="DWN84" s="1788"/>
      <c r="DWO84" s="1788"/>
      <c r="DWP84" s="1789"/>
      <c r="DWQ84" s="1789"/>
      <c r="DWR84" s="1790"/>
      <c r="DWS84" s="1784"/>
      <c r="DWT84" s="1784"/>
      <c r="DWU84" s="1784"/>
      <c r="DWV84" s="1788"/>
      <c r="DWW84" s="1788"/>
      <c r="DWX84" s="1789"/>
      <c r="DWY84" s="1789"/>
      <c r="DWZ84" s="1790"/>
      <c r="DXA84" s="1784"/>
      <c r="DXB84" s="1784"/>
      <c r="DXC84" s="1784"/>
      <c r="DXD84" s="1788"/>
      <c r="DXE84" s="1788"/>
      <c r="DXF84" s="1789"/>
      <c r="DXG84" s="1789"/>
      <c r="DXH84" s="1790"/>
      <c r="DXI84" s="1784"/>
      <c r="DXJ84" s="1784"/>
      <c r="DXK84" s="1784"/>
      <c r="DXL84" s="1788"/>
      <c r="DXM84" s="1788"/>
      <c r="DXN84" s="1789"/>
      <c r="DXO84" s="1789"/>
      <c r="DXP84" s="1790"/>
      <c r="DXQ84" s="1784"/>
      <c r="DXR84" s="1784"/>
      <c r="DXS84" s="1784"/>
      <c r="DXT84" s="1788"/>
      <c r="DXU84" s="1788"/>
      <c r="DXV84" s="1789"/>
      <c r="DXW84" s="1789"/>
      <c r="DXX84" s="1790"/>
      <c r="DXY84" s="1784"/>
      <c r="DXZ84" s="1784"/>
      <c r="DYA84" s="1784"/>
      <c r="DYB84" s="1788"/>
      <c r="DYC84" s="1788"/>
      <c r="DYD84" s="1789"/>
      <c r="DYE84" s="1789"/>
      <c r="DYF84" s="1790"/>
      <c r="DYG84" s="1784"/>
      <c r="DYH84" s="1784"/>
      <c r="DYI84" s="1784"/>
      <c r="DYJ84" s="1788"/>
      <c r="DYK84" s="1788"/>
      <c r="DYL84" s="1789"/>
      <c r="DYM84" s="1789"/>
      <c r="DYN84" s="1790"/>
      <c r="DYO84" s="1784"/>
      <c r="DYP84" s="1784"/>
      <c r="DYQ84" s="1784"/>
      <c r="DYR84" s="1788"/>
      <c r="DYS84" s="1788"/>
      <c r="DYT84" s="1789"/>
      <c r="DYU84" s="1789"/>
      <c r="DYV84" s="1790"/>
      <c r="DYW84" s="1784"/>
      <c r="DYX84" s="1784"/>
      <c r="DYY84" s="1784"/>
      <c r="DYZ84" s="1788"/>
      <c r="DZA84" s="1788"/>
      <c r="DZB84" s="1789"/>
      <c r="DZC84" s="1789"/>
      <c r="DZD84" s="1790"/>
      <c r="DZE84" s="1784"/>
      <c r="DZF84" s="1784"/>
      <c r="DZG84" s="1784"/>
      <c r="DZH84" s="1788"/>
      <c r="DZI84" s="1788"/>
      <c r="DZJ84" s="1789"/>
      <c r="DZK84" s="1789"/>
      <c r="DZL84" s="1790"/>
      <c r="DZM84" s="1784"/>
      <c r="DZN84" s="1784"/>
      <c r="DZO84" s="1784"/>
      <c r="DZP84" s="1788"/>
      <c r="DZQ84" s="1788"/>
      <c r="DZR84" s="1789"/>
      <c r="DZS84" s="1789"/>
      <c r="DZT84" s="1790"/>
      <c r="DZU84" s="1784"/>
      <c r="DZV84" s="1784"/>
      <c r="DZW84" s="1784"/>
      <c r="DZX84" s="1788"/>
      <c r="DZY84" s="1788"/>
      <c r="DZZ84" s="1789"/>
      <c r="EAA84" s="1789"/>
      <c r="EAB84" s="1790"/>
      <c r="EAC84" s="1784"/>
      <c r="EAD84" s="1784"/>
      <c r="EAE84" s="1784"/>
      <c r="EAF84" s="1788"/>
      <c r="EAG84" s="1788"/>
      <c r="EAH84" s="1789"/>
      <c r="EAI84" s="1789"/>
      <c r="EAJ84" s="1790"/>
      <c r="EAK84" s="1784"/>
      <c r="EAL84" s="1784"/>
      <c r="EAM84" s="1784"/>
      <c r="EAN84" s="1788"/>
      <c r="EAO84" s="1788"/>
      <c r="EAP84" s="1789"/>
      <c r="EAQ84" s="1789"/>
      <c r="EAR84" s="1790"/>
      <c r="EAS84" s="1784"/>
      <c r="EAT84" s="1784"/>
      <c r="EAU84" s="1784"/>
      <c r="EAV84" s="1788"/>
      <c r="EAW84" s="1788"/>
      <c r="EAX84" s="1789"/>
      <c r="EAY84" s="1789"/>
      <c r="EAZ84" s="1790"/>
      <c r="EBA84" s="1784"/>
      <c r="EBB84" s="1784"/>
      <c r="EBC84" s="1784"/>
      <c r="EBD84" s="1788"/>
      <c r="EBE84" s="1788"/>
      <c r="EBF84" s="1789"/>
      <c r="EBG84" s="1789"/>
      <c r="EBH84" s="1790"/>
      <c r="EBI84" s="1784"/>
      <c r="EBJ84" s="1784"/>
      <c r="EBK84" s="1784"/>
      <c r="EBL84" s="1788"/>
      <c r="EBM84" s="1788"/>
      <c r="EBN84" s="1789"/>
      <c r="EBO84" s="1789"/>
      <c r="EBP84" s="1790"/>
      <c r="EBQ84" s="1784"/>
      <c r="EBR84" s="1784"/>
      <c r="EBS84" s="1784"/>
      <c r="EBT84" s="1788"/>
      <c r="EBU84" s="1788"/>
      <c r="EBV84" s="1789"/>
      <c r="EBW84" s="1789"/>
      <c r="EBX84" s="1790"/>
      <c r="EBY84" s="1784"/>
      <c r="EBZ84" s="1784"/>
      <c r="ECA84" s="1784"/>
      <c r="ECB84" s="1788"/>
      <c r="ECC84" s="1788"/>
      <c r="ECD84" s="1789"/>
      <c r="ECE84" s="1789"/>
      <c r="ECF84" s="1790"/>
      <c r="ECG84" s="1784"/>
      <c r="ECH84" s="1784"/>
      <c r="ECI84" s="1784"/>
      <c r="ECJ84" s="1788"/>
      <c r="ECK84" s="1788"/>
      <c r="ECL84" s="1789"/>
      <c r="ECM84" s="1789"/>
      <c r="ECN84" s="1790"/>
      <c r="ECO84" s="1784"/>
      <c r="ECP84" s="1784"/>
      <c r="ECQ84" s="1784"/>
      <c r="ECR84" s="1788"/>
      <c r="ECS84" s="1788"/>
      <c r="ECT84" s="1789"/>
      <c r="ECU84" s="1789"/>
      <c r="ECV84" s="1790"/>
      <c r="ECW84" s="1784"/>
      <c r="ECX84" s="1784"/>
      <c r="ECY84" s="1784"/>
      <c r="ECZ84" s="1788"/>
      <c r="EDA84" s="1788"/>
      <c r="EDB84" s="1789"/>
      <c r="EDC84" s="1789"/>
      <c r="EDD84" s="1790"/>
      <c r="EDE84" s="1784"/>
      <c r="EDF84" s="1784"/>
      <c r="EDG84" s="1784"/>
      <c r="EDH84" s="1788"/>
      <c r="EDI84" s="1788"/>
      <c r="EDJ84" s="1789"/>
      <c r="EDK84" s="1789"/>
      <c r="EDL84" s="1790"/>
      <c r="EDM84" s="1784"/>
      <c r="EDN84" s="1784"/>
      <c r="EDO84" s="1784"/>
      <c r="EDP84" s="1788"/>
      <c r="EDQ84" s="1788"/>
      <c r="EDR84" s="1789"/>
      <c r="EDS84" s="1789"/>
      <c r="EDT84" s="1790"/>
      <c r="EDU84" s="1784"/>
      <c r="EDV84" s="1784"/>
      <c r="EDW84" s="1784"/>
      <c r="EDX84" s="1788"/>
      <c r="EDY84" s="1788"/>
      <c r="EDZ84" s="1789"/>
      <c r="EEA84" s="1789"/>
      <c r="EEB84" s="1790"/>
      <c r="EEC84" s="1784"/>
      <c r="EED84" s="1784"/>
      <c r="EEE84" s="1784"/>
      <c r="EEF84" s="1788"/>
      <c r="EEG84" s="1788"/>
      <c r="EEH84" s="1789"/>
      <c r="EEI84" s="1789"/>
      <c r="EEJ84" s="1790"/>
      <c r="EEK84" s="1784"/>
      <c r="EEL84" s="1784"/>
      <c r="EEM84" s="1784"/>
      <c r="EEN84" s="1788"/>
      <c r="EEO84" s="1788"/>
      <c r="EEP84" s="1789"/>
      <c r="EEQ84" s="1789"/>
      <c r="EER84" s="1790"/>
      <c r="EES84" s="1784"/>
      <c r="EET84" s="1784"/>
      <c r="EEU84" s="1784"/>
      <c r="EEV84" s="1788"/>
      <c r="EEW84" s="1788"/>
      <c r="EEX84" s="1789"/>
      <c r="EEY84" s="1789"/>
      <c r="EEZ84" s="1790"/>
      <c r="EFA84" s="1784"/>
      <c r="EFB84" s="1784"/>
      <c r="EFC84" s="1784"/>
      <c r="EFD84" s="1788"/>
      <c r="EFE84" s="1788"/>
      <c r="EFF84" s="1789"/>
      <c r="EFG84" s="1789"/>
      <c r="EFH84" s="1790"/>
      <c r="EFI84" s="1784"/>
      <c r="EFJ84" s="1784"/>
      <c r="EFK84" s="1784"/>
      <c r="EFL84" s="1788"/>
      <c r="EFM84" s="1788"/>
      <c r="EFN84" s="1789"/>
      <c r="EFO84" s="1789"/>
      <c r="EFP84" s="1790"/>
      <c r="EFQ84" s="1784"/>
      <c r="EFR84" s="1784"/>
      <c r="EFS84" s="1784"/>
      <c r="EFT84" s="1788"/>
      <c r="EFU84" s="1788"/>
      <c r="EFV84" s="1789"/>
      <c r="EFW84" s="1789"/>
      <c r="EFX84" s="1790"/>
      <c r="EFY84" s="1784"/>
      <c r="EFZ84" s="1784"/>
      <c r="EGA84" s="1784"/>
      <c r="EGB84" s="1788"/>
      <c r="EGC84" s="1788"/>
      <c r="EGD84" s="1789"/>
      <c r="EGE84" s="1789"/>
      <c r="EGF84" s="1790"/>
      <c r="EGG84" s="1784"/>
      <c r="EGH84" s="1784"/>
      <c r="EGI84" s="1784"/>
      <c r="EGJ84" s="1788"/>
      <c r="EGK84" s="1788"/>
      <c r="EGL84" s="1789"/>
      <c r="EGM84" s="1789"/>
      <c r="EGN84" s="1790"/>
      <c r="EGO84" s="1784"/>
      <c r="EGP84" s="1784"/>
      <c r="EGQ84" s="1784"/>
      <c r="EGR84" s="1788"/>
      <c r="EGS84" s="1788"/>
      <c r="EGT84" s="1789"/>
      <c r="EGU84" s="1789"/>
      <c r="EGV84" s="1790"/>
      <c r="EGW84" s="1784"/>
      <c r="EGX84" s="1784"/>
      <c r="EGY84" s="1784"/>
      <c r="EGZ84" s="1788"/>
      <c r="EHA84" s="1788"/>
      <c r="EHB84" s="1789"/>
      <c r="EHC84" s="1789"/>
      <c r="EHD84" s="1790"/>
      <c r="EHE84" s="1784"/>
      <c r="EHF84" s="1784"/>
      <c r="EHG84" s="1784"/>
      <c r="EHH84" s="1788"/>
      <c r="EHI84" s="1788"/>
      <c r="EHJ84" s="1789"/>
      <c r="EHK84" s="1789"/>
      <c r="EHL84" s="1790"/>
      <c r="EHM84" s="1784"/>
      <c r="EHN84" s="1784"/>
      <c r="EHO84" s="1784"/>
      <c r="EHP84" s="1788"/>
      <c r="EHQ84" s="1788"/>
      <c r="EHR84" s="1789"/>
      <c r="EHS84" s="1789"/>
      <c r="EHT84" s="1790"/>
      <c r="EHU84" s="1784"/>
      <c r="EHV84" s="1784"/>
      <c r="EHW84" s="1784"/>
      <c r="EHX84" s="1788"/>
      <c r="EHY84" s="1788"/>
      <c r="EHZ84" s="1789"/>
      <c r="EIA84" s="1789"/>
      <c r="EIB84" s="1790"/>
      <c r="EIC84" s="1784"/>
      <c r="EID84" s="1784"/>
      <c r="EIE84" s="1784"/>
      <c r="EIF84" s="1788"/>
      <c r="EIG84" s="1788"/>
      <c r="EIH84" s="1789"/>
      <c r="EII84" s="1789"/>
      <c r="EIJ84" s="1790"/>
      <c r="EIK84" s="1784"/>
      <c r="EIL84" s="1784"/>
      <c r="EIM84" s="1784"/>
      <c r="EIN84" s="1788"/>
      <c r="EIO84" s="1788"/>
      <c r="EIP84" s="1789"/>
      <c r="EIQ84" s="1789"/>
      <c r="EIR84" s="1790"/>
      <c r="EIS84" s="1784"/>
      <c r="EIT84" s="1784"/>
      <c r="EIU84" s="1784"/>
      <c r="EIV84" s="1788"/>
      <c r="EIW84" s="1788"/>
      <c r="EIX84" s="1789"/>
      <c r="EIY84" s="1789"/>
      <c r="EIZ84" s="1790"/>
      <c r="EJA84" s="1784"/>
      <c r="EJB84" s="1784"/>
      <c r="EJC84" s="1784"/>
      <c r="EJD84" s="1788"/>
      <c r="EJE84" s="1788"/>
      <c r="EJF84" s="1789"/>
      <c r="EJG84" s="1789"/>
      <c r="EJH84" s="1790"/>
      <c r="EJI84" s="1784"/>
      <c r="EJJ84" s="1784"/>
      <c r="EJK84" s="1784"/>
      <c r="EJL84" s="1788"/>
      <c r="EJM84" s="1788"/>
      <c r="EJN84" s="1789"/>
      <c r="EJO84" s="1789"/>
      <c r="EJP84" s="1790"/>
      <c r="EJQ84" s="1784"/>
      <c r="EJR84" s="1784"/>
      <c r="EJS84" s="1784"/>
      <c r="EJT84" s="1788"/>
      <c r="EJU84" s="1788"/>
      <c r="EJV84" s="1789"/>
      <c r="EJW84" s="1789"/>
      <c r="EJX84" s="1790"/>
      <c r="EJY84" s="1784"/>
      <c r="EJZ84" s="1784"/>
      <c r="EKA84" s="1784"/>
      <c r="EKB84" s="1788"/>
      <c r="EKC84" s="1788"/>
      <c r="EKD84" s="1789"/>
      <c r="EKE84" s="1789"/>
      <c r="EKF84" s="1790"/>
      <c r="EKG84" s="1784"/>
      <c r="EKH84" s="1784"/>
      <c r="EKI84" s="1784"/>
      <c r="EKJ84" s="1788"/>
      <c r="EKK84" s="1788"/>
      <c r="EKL84" s="1789"/>
      <c r="EKM84" s="1789"/>
      <c r="EKN84" s="1790"/>
      <c r="EKO84" s="1784"/>
      <c r="EKP84" s="1784"/>
      <c r="EKQ84" s="1784"/>
      <c r="EKR84" s="1788"/>
      <c r="EKS84" s="1788"/>
      <c r="EKT84" s="1789"/>
      <c r="EKU84" s="1789"/>
      <c r="EKV84" s="1790"/>
      <c r="EKW84" s="1784"/>
      <c r="EKX84" s="1784"/>
      <c r="EKY84" s="1784"/>
      <c r="EKZ84" s="1788"/>
      <c r="ELA84" s="1788"/>
      <c r="ELB84" s="1789"/>
      <c r="ELC84" s="1789"/>
      <c r="ELD84" s="1790"/>
      <c r="ELE84" s="1784"/>
      <c r="ELF84" s="1784"/>
      <c r="ELG84" s="1784"/>
      <c r="ELH84" s="1788"/>
      <c r="ELI84" s="1788"/>
      <c r="ELJ84" s="1789"/>
      <c r="ELK84" s="1789"/>
      <c r="ELL84" s="1790"/>
      <c r="ELM84" s="1784"/>
      <c r="ELN84" s="1784"/>
      <c r="ELO84" s="1784"/>
      <c r="ELP84" s="1788"/>
      <c r="ELQ84" s="1788"/>
      <c r="ELR84" s="1789"/>
      <c r="ELS84" s="1789"/>
      <c r="ELT84" s="1790"/>
      <c r="ELU84" s="1784"/>
      <c r="ELV84" s="1784"/>
      <c r="ELW84" s="1784"/>
      <c r="ELX84" s="1788"/>
      <c r="ELY84" s="1788"/>
      <c r="ELZ84" s="1789"/>
      <c r="EMA84" s="1789"/>
      <c r="EMB84" s="1790"/>
      <c r="EMC84" s="1784"/>
      <c r="EMD84" s="1784"/>
      <c r="EME84" s="1784"/>
      <c r="EMF84" s="1788"/>
      <c r="EMG84" s="1788"/>
      <c r="EMH84" s="1789"/>
      <c r="EMI84" s="1789"/>
      <c r="EMJ84" s="1790"/>
      <c r="EMK84" s="1784"/>
      <c r="EML84" s="1784"/>
      <c r="EMM84" s="1784"/>
      <c r="EMN84" s="1788"/>
      <c r="EMO84" s="1788"/>
      <c r="EMP84" s="1789"/>
      <c r="EMQ84" s="1789"/>
      <c r="EMR84" s="1790"/>
      <c r="EMS84" s="1784"/>
      <c r="EMT84" s="1784"/>
      <c r="EMU84" s="1784"/>
      <c r="EMV84" s="1788"/>
      <c r="EMW84" s="1788"/>
      <c r="EMX84" s="1789"/>
      <c r="EMY84" s="1789"/>
      <c r="EMZ84" s="1790"/>
      <c r="ENA84" s="1784"/>
      <c r="ENB84" s="1784"/>
      <c r="ENC84" s="1784"/>
      <c r="END84" s="1788"/>
      <c r="ENE84" s="1788"/>
      <c r="ENF84" s="1789"/>
      <c r="ENG84" s="1789"/>
      <c r="ENH84" s="1790"/>
      <c r="ENI84" s="1784"/>
      <c r="ENJ84" s="1784"/>
      <c r="ENK84" s="1784"/>
      <c r="ENL84" s="1788"/>
      <c r="ENM84" s="1788"/>
      <c r="ENN84" s="1789"/>
      <c r="ENO84" s="1789"/>
      <c r="ENP84" s="1790"/>
      <c r="ENQ84" s="1784"/>
      <c r="ENR84" s="1784"/>
      <c r="ENS84" s="1784"/>
      <c r="ENT84" s="1788"/>
      <c r="ENU84" s="1788"/>
      <c r="ENV84" s="1789"/>
      <c r="ENW84" s="1789"/>
      <c r="ENX84" s="1790"/>
      <c r="ENY84" s="1784"/>
      <c r="ENZ84" s="1784"/>
      <c r="EOA84" s="1784"/>
      <c r="EOB84" s="1788"/>
      <c r="EOC84" s="1788"/>
      <c r="EOD84" s="1789"/>
      <c r="EOE84" s="1789"/>
      <c r="EOF84" s="1790"/>
      <c r="EOG84" s="1784"/>
      <c r="EOH84" s="1784"/>
      <c r="EOI84" s="1784"/>
      <c r="EOJ84" s="1788"/>
      <c r="EOK84" s="1788"/>
      <c r="EOL84" s="1789"/>
      <c r="EOM84" s="1789"/>
      <c r="EON84" s="1790"/>
      <c r="EOO84" s="1784"/>
      <c r="EOP84" s="1784"/>
      <c r="EOQ84" s="1784"/>
      <c r="EOR84" s="1788"/>
      <c r="EOS84" s="1788"/>
      <c r="EOT84" s="1789"/>
      <c r="EOU84" s="1789"/>
      <c r="EOV84" s="1790"/>
      <c r="EOW84" s="1784"/>
      <c r="EOX84" s="1784"/>
      <c r="EOY84" s="1784"/>
      <c r="EOZ84" s="1788"/>
      <c r="EPA84" s="1788"/>
      <c r="EPB84" s="1789"/>
      <c r="EPC84" s="1789"/>
      <c r="EPD84" s="1790"/>
      <c r="EPE84" s="1784"/>
      <c r="EPF84" s="1784"/>
      <c r="EPG84" s="1784"/>
      <c r="EPH84" s="1788"/>
      <c r="EPI84" s="1788"/>
      <c r="EPJ84" s="1789"/>
      <c r="EPK84" s="1789"/>
      <c r="EPL84" s="1790"/>
      <c r="EPM84" s="1784"/>
      <c r="EPN84" s="1784"/>
      <c r="EPO84" s="1784"/>
      <c r="EPP84" s="1788"/>
      <c r="EPQ84" s="1788"/>
      <c r="EPR84" s="1789"/>
      <c r="EPS84" s="1789"/>
      <c r="EPT84" s="1790"/>
      <c r="EPU84" s="1784"/>
      <c r="EPV84" s="1784"/>
      <c r="EPW84" s="1784"/>
      <c r="EPX84" s="1788"/>
      <c r="EPY84" s="1788"/>
      <c r="EPZ84" s="1789"/>
      <c r="EQA84" s="1789"/>
      <c r="EQB84" s="1790"/>
      <c r="EQC84" s="1784"/>
      <c r="EQD84" s="1784"/>
      <c r="EQE84" s="1784"/>
      <c r="EQF84" s="1788"/>
      <c r="EQG84" s="1788"/>
      <c r="EQH84" s="1789"/>
      <c r="EQI84" s="1789"/>
      <c r="EQJ84" s="1790"/>
      <c r="EQK84" s="1784"/>
      <c r="EQL84" s="1784"/>
      <c r="EQM84" s="1784"/>
      <c r="EQN84" s="1788"/>
      <c r="EQO84" s="1788"/>
      <c r="EQP84" s="1789"/>
      <c r="EQQ84" s="1789"/>
      <c r="EQR84" s="1790"/>
      <c r="EQS84" s="1784"/>
      <c r="EQT84" s="1784"/>
      <c r="EQU84" s="1784"/>
      <c r="EQV84" s="1788"/>
      <c r="EQW84" s="1788"/>
      <c r="EQX84" s="1789"/>
      <c r="EQY84" s="1789"/>
      <c r="EQZ84" s="1790"/>
      <c r="ERA84" s="1784"/>
      <c r="ERB84" s="1784"/>
      <c r="ERC84" s="1784"/>
      <c r="ERD84" s="1788"/>
      <c r="ERE84" s="1788"/>
      <c r="ERF84" s="1789"/>
      <c r="ERG84" s="1789"/>
      <c r="ERH84" s="1790"/>
      <c r="ERI84" s="1784"/>
      <c r="ERJ84" s="1784"/>
      <c r="ERK84" s="1784"/>
      <c r="ERL84" s="1788"/>
      <c r="ERM84" s="1788"/>
      <c r="ERN84" s="1789"/>
      <c r="ERO84" s="1789"/>
      <c r="ERP84" s="1790"/>
      <c r="ERQ84" s="1784"/>
      <c r="ERR84" s="1784"/>
      <c r="ERS84" s="1784"/>
      <c r="ERT84" s="1788"/>
      <c r="ERU84" s="1788"/>
      <c r="ERV84" s="1789"/>
      <c r="ERW84" s="1789"/>
      <c r="ERX84" s="1790"/>
      <c r="ERY84" s="1784"/>
      <c r="ERZ84" s="1784"/>
      <c r="ESA84" s="1784"/>
      <c r="ESB84" s="1788"/>
      <c r="ESC84" s="1788"/>
      <c r="ESD84" s="1789"/>
      <c r="ESE84" s="1789"/>
      <c r="ESF84" s="1790"/>
      <c r="ESG84" s="1784"/>
      <c r="ESH84" s="1784"/>
      <c r="ESI84" s="1784"/>
      <c r="ESJ84" s="1788"/>
      <c r="ESK84" s="1788"/>
      <c r="ESL84" s="1789"/>
      <c r="ESM84" s="1789"/>
      <c r="ESN84" s="1790"/>
      <c r="ESO84" s="1784"/>
      <c r="ESP84" s="1784"/>
      <c r="ESQ84" s="1784"/>
      <c r="ESR84" s="1788"/>
      <c r="ESS84" s="1788"/>
      <c r="EST84" s="1789"/>
      <c r="ESU84" s="1789"/>
      <c r="ESV84" s="1790"/>
      <c r="ESW84" s="1784"/>
      <c r="ESX84" s="1784"/>
      <c r="ESY84" s="1784"/>
      <c r="ESZ84" s="1788"/>
      <c r="ETA84" s="1788"/>
      <c r="ETB84" s="1789"/>
      <c r="ETC84" s="1789"/>
      <c r="ETD84" s="1790"/>
      <c r="ETE84" s="1784"/>
      <c r="ETF84" s="1784"/>
      <c r="ETG84" s="1784"/>
      <c r="ETH84" s="1788"/>
      <c r="ETI84" s="1788"/>
      <c r="ETJ84" s="1789"/>
      <c r="ETK84" s="1789"/>
      <c r="ETL84" s="1790"/>
      <c r="ETM84" s="1784"/>
      <c r="ETN84" s="1784"/>
      <c r="ETO84" s="1784"/>
      <c r="ETP84" s="1788"/>
      <c r="ETQ84" s="1788"/>
      <c r="ETR84" s="1789"/>
      <c r="ETS84" s="1789"/>
      <c r="ETT84" s="1790"/>
      <c r="ETU84" s="1784"/>
      <c r="ETV84" s="1784"/>
      <c r="ETW84" s="1784"/>
      <c r="ETX84" s="1788"/>
      <c r="ETY84" s="1788"/>
      <c r="ETZ84" s="1789"/>
      <c r="EUA84" s="1789"/>
      <c r="EUB84" s="1790"/>
      <c r="EUC84" s="1784"/>
      <c r="EUD84" s="1784"/>
      <c r="EUE84" s="1784"/>
      <c r="EUF84" s="1788"/>
      <c r="EUG84" s="1788"/>
      <c r="EUH84" s="1789"/>
      <c r="EUI84" s="1789"/>
      <c r="EUJ84" s="1790"/>
      <c r="EUK84" s="1784"/>
      <c r="EUL84" s="1784"/>
      <c r="EUM84" s="1784"/>
      <c r="EUN84" s="1788"/>
      <c r="EUO84" s="1788"/>
      <c r="EUP84" s="1789"/>
      <c r="EUQ84" s="1789"/>
      <c r="EUR84" s="1790"/>
      <c r="EUS84" s="1784"/>
      <c r="EUT84" s="1784"/>
      <c r="EUU84" s="1784"/>
      <c r="EUV84" s="1788"/>
      <c r="EUW84" s="1788"/>
      <c r="EUX84" s="1789"/>
      <c r="EUY84" s="1789"/>
      <c r="EUZ84" s="1790"/>
      <c r="EVA84" s="1784"/>
      <c r="EVB84" s="1784"/>
      <c r="EVC84" s="1784"/>
      <c r="EVD84" s="1788"/>
      <c r="EVE84" s="1788"/>
      <c r="EVF84" s="1789"/>
      <c r="EVG84" s="1789"/>
      <c r="EVH84" s="1790"/>
      <c r="EVI84" s="1784"/>
      <c r="EVJ84" s="1784"/>
      <c r="EVK84" s="1784"/>
      <c r="EVL84" s="1788"/>
      <c r="EVM84" s="1788"/>
      <c r="EVN84" s="1789"/>
      <c r="EVO84" s="1789"/>
      <c r="EVP84" s="1790"/>
      <c r="EVQ84" s="1784"/>
      <c r="EVR84" s="1784"/>
      <c r="EVS84" s="1784"/>
      <c r="EVT84" s="1788"/>
      <c r="EVU84" s="1788"/>
      <c r="EVV84" s="1789"/>
      <c r="EVW84" s="1789"/>
      <c r="EVX84" s="1790"/>
      <c r="EVY84" s="1784"/>
      <c r="EVZ84" s="1784"/>
      <c r="EWA84" s="1784"/>
      <c r="EWB84" s="1788"/>
      <c r="EWC84" s="1788"/>
      <c r="EWD84" s="1789"/>
      <c r="EWE84" s="1789"/>
      <c r="EWF84" s="1790"/>
      <c r="EWG84" s="1784"/>
      <c r="EWH84" s="1784"/>
      <c r="EWI84" s="1784"/>
      <c r="EWJ84" s="1788"/>
      <c r="EWK84" s="1788"/>
      <c r="EWL84" s="1789"/>
      <c r="EWM84" s="1789"/>
      <c r="EWN84" s="1790"/>
      <c r="EWO84" s="1784"/>
      <c r="EWP84" s="1784"/>
      <c r="EWQ84" s="1784"/>
      <c r="EWR84" s="1788"/>
      <c r="EWS84" s="1788"/>
      <c r="EWT84" s="1789"/>
      <c r="EWU84" s="1789"/>
      <c r="EWV84" s="1790"/>
      <c r="EWW84" s="1784"/>
      <c r="EWX84" s="1784"/>
      <c r="EWY84" s="1784"/>
      <c r="EWZ84" s="1788"/>
      <c r="EXA84" s="1788"/>
      <c r="EXB84" s="1789"/>
      <c r="EXC84" s="1789"/>
      <c r="EXD84" s="1790"/>
      <c r="EXE84" s="1784"/>
      <c r="EXF84" s="1784"/>
      <c r="EXG84" s="1784"/>
      <c r="EXH84" s="1788"/>
      <c r="EXI84" s="1788"/>
      <c r="EXJ84" s="1789"/>
      <c r="EXK84" s="1789"/>
      <c r="EXL84" s="1790"/>
      <c r="EXM84" s="1784"/>
      <c r="EXN84" s="1784"/>
      <c r="EXO84" s="1784"/>
      <c r="EXP84" s="1788"/>
      <c r="EXQ84" s="1788"/>
      <c r="EXR84" s="1789"/>
      <c r="EXS84" s="1789"/>
      <c r="EXT84" s="1790"/>
      <c r="EXU84" s="1784"/>
      <c r="EXV84" s="1784"/>
      <c r="EXW84" s="1784"/>
      <c r="EXX84" s="1788"/>
      <c r="EXY84" s="1788"/>
      <c r="EXZ84" s="1789"/>
      <c r="EYA84" s="1789"/>
      <c r="EYB84" s="1790"/>
      <c r="EYC84" s="1784"/>
      <c r="EYD84" s="1784"/>
      <c r="EYE84" s="1784"/>
      <c r="EYF84" s="1788"/>
      <c r="EYG84" s="1788"/>
      <c r="EYH84" s="1789"/>
      <c r="EYI84" s="1789"/>
      <c r="EYJ84" s="1790"/>
      <c r="EYK84" s="1784"/>
      <c r="EYL84" s="1784"/>
      <c r="EYM84" s="1784"/>
      <c r="EYN84" s="1788"/>
      <c r="EYO84" s="1788"/>
      <c r="EYP84" s="1789"/>
      <c r="EYQ84" s="1789"/>
      <c r="EYR84" s="1790"/>
      <c r="EYS84" s="1784"/>
      <c r="EYT84" s="1784"/>
      <c r="EYU84" s="1784"/>
      <c r="EYV84" s="1788"/>
      <c r="EYW84" s="1788"/>
      <c r="EYX84" s="1789"/>
      <c r="EYY84" s="1789"/>
      <c r="EYZ84" s="1790"/>
      <c r="EZA84" s="1784"/>
      <c r="EZB84" s="1784"/>
      <c r="EZC84" s="1784"/>
      <c r="EZD84" s="1788"/>
      <c r="EZE84" s="1788"/>
      <c r="EZF84" s="1789"/>
      <c r="EZG84" s="1789"/>
      <c r="EZH84" s="1790"/>
      <c r="EZI84" s="1784"/>
      <c r="EZJ84" s="1784"/>
      <c r="EZK84" s="1784"/>
      <c r="EZL84" s="1788"/>
      <c r="EZM84" s="1788"/>
      <c r="EZN84" s="1789"/>
      <c r="EZO84" s="1789"/>
      <c r="EZP84" s="1790"/>
      <c r="EZQ84" s="1784"/>
      <c r="EZR84" s="1784"/>
      <c r="EZS84" s="1784"/>
      <c r="EZT84" s="1788"/>
      <c r="EZU84" s="1788"/>
      <c r="EZV84" s="1789"/>
      <c r="EZW84" s="1789"/>
      <c r="EZX84" s="1790"/>
      <c r="EZY84" s="1784"/>
      <c r="EZZ84" s="1784"/>
      <c r="FAA84" s="1784"/>
      <c r="FAB84" s="1788"/>
      <c r="FAC84" s="1788"/>
      <c r="FAD84" s="1789"/>
      <c r="FAE84" s="1789"/>
      <c r="FAF84" s="1790"/>
      <c r="FAG84" s="1784"/>
      <c r="FAH84" s="1784"/>
      <c r="FAI84" s="1784"/>
      <c r="FAJ84" s="1788"/>
      <c r="FAK84" s="1788"/>
      <c r="FAL84" s="1789"/>
      <c r="FAM84" s="1789"/>
      <c r="FAN84" s="1790"/>
      <c r="FAO84" s="1784"/>
      <c r="FAP84" s="1784"/>
      <c r="FAQ84" s="1784"/>
      <c r="FAR84" s="1788"/>
      <c r="FAS84" s="1788"/>
      <c r="FAT84" s="1789"/>
      <c r="FAU84" s="1789"/>
      <c r="FAV84" s="1790"/>
      <c r="FAW84" s="1784"/>
      <c r="FAX84" s="1784"/>
      <c r="FAY84" s="1784"/>
      <c r="FAZ84" s="1788"/>
      <c r="FBA84" s="1788"/>
      <c r="FBB84" s="1789"/>
      <c r="FBC84" s="1789"/>
      <c r="FBD84" s="1790"/>
      <c r="FBE84" s="1784"/>
      <c r="FBF84" s="1784"/>
      <c r="FBG84" s="1784"/>
      <c r="FBH84" s="1788"/>
      <c r="FBI84" s="1788"/>
      <c r="FBJ84" s="1789"/>
      <c r="FBK84" s="1789"/>
      <c r="FBL84" s="1790"/>
      <c r="FBM84" s="1784"/>
      <c r="FBN84" s="1784"/>
      <c r="FBO84" s="1784"/>
      <c r="FBP84" s="1788"/>
      <c r="FBQ84" s="1788"/>
      <c r="FBR84" s="1789"/>
      <c r="FBS84" s="1789"/>
      <c r="FBT84" s="1790"/>
      <c r="FBU84" s="1784"/>
      <c r="FBV84" s="1784"/>
      <c r="FBW84" s="1784"/>
      <c r="FBX84" s="1788"/>
      <c r="FBY84" s="1788"/>
      <c r="FBZ84" s="1789"/>
      <c r="FCA84" s="1789"/>
      <c r="FCB84" s="1790"/>
      <c r="FCC84" s="1784"/>
      <c r="FCD84" s="1784"/>
      <c r="FCE84" s="1784"/>
      <c r="FCF84" s="1788"/>
      <c r="FCG84" s="1788"/>
      <c r="FCH84" s="1789"/>
      <c r="FCI84" s="1789"/>
      <c r="FCJ84" s="1790"/>
      <c r="FCK84" s="1784"/>
      <c r="FCL84" s="1784"/>
      <c r="FCM84" s="1784"/>
      <c r="FCN84" s="1788"/>
      <c r="FCO84" s="1788"/>
      <c r="FCP84" s="1789"/>
      <c r="FCQ84" s="1789"/>
      <c r="FCR84" s="1790"/>
      <c r="FCS84" s="1784"/>
      <c r="FCT84" s="1784"/>
      <c r="FCU84" s="1784"/>
      <c r="FCV84" s="1788"/>
      <c r="FCW84" s="1788"/>
      <c r="FCX84" s="1789"/>
      <c r="FCY84" s="1789"/>
      <c r="FCZ84" s="1790"/>
      <c r="FDA84" s="1784"/>
      <c r="FDB84" s="1784"/>
      <c r="FDC84" s="1784"/>
      <c r="FDD84" s="1788"/>
      <c r="FDE84" s="1788"/>
      <c r="FDF84" s="1789"/>
      <c r="FDG84" s="1789"/>
      <c r="FDH84" s="1790"/>
      <c r="FDI84" s="1784"/>
      <c r="FDJ84" s="1784"/>
      <c r="FDK84" s="1784"/>
      <c r="FDL84" s="1788"/>
      <c r="FDM84" s="1788"/>
      <c r="FDN84" s="1789"/>
      <c r="FDO84" s="1789"/>
      <c r="FDP84" s="1790"/>
      <c r="FDQ84" s="1784"/>
      <c r="FDR84" s="1784"/>
      <c r="FDS84" s="1784"/>
      <c r="FDT84" s="1788"/>
      <c r="FDU84" s="1788"/>
      <c r="FDV84" s="1789"/>
      <c r="FDW84" s="1789"/>
      <c r="FDX84" s="1790"/>
      <c r="FDY84" s="1784"/>
      <c r="FDZ84" s="1784"/>
      <c r="FEA84" s="1784"/>
      <c r="FEB84" s="1788"/>
      <c r="FEC84" s="1788"/>
      <c r="FED84" s="1789"/>
      <c r="FEE84" s="1789"/>
      <c r="FEF84" s="1790"/>
      <c r="FEG84" s="1784"/>
      <c r="FEH84" s="1784"/>
      <c r="FEI84" s="1784"/>
      <c r="FEJ84" s="1788"/>
      <c r="FEK84" s="1788"/>
      <c r="FEL84" s="1789"/>
      <c r="FEM84" s="1789"/>
      <c r="FEN84" s="1790"/>
      <c r="FEO84" s="1784"/>
      <c r="FEP84" s="1784"/>
      <c r="FEQ84" s="1784"/>
      <c r="FER84" s="1788"/>
      <c r="FES84" s="1788"/>
      <c r="FET84" s="1789"/>
      <c r="FEU84" s="1789"/>
      <c r="FEV84" s="1790"/>
      <c r="FEW84" s="1784"/>
      <c r="FEX84" s="1784"/>
      <c r="FEY84" s="1784"/>
      <c r="FEZ84" s="1788"/>
      <c r="FFA84" s="1788"/>
      <c r="FFB84" s="1789"/>
      <c r="FFC84" s="1789"/>
      <c r="FFD84" s="1790"/>
      <c r="FFE84" s="1784"/>
      <c r="FFF84" s="1784"/>
      <c r="FFG84" s="1784"/>
      <c r="FFH84" s="1788"/>
      <c r="FFI84" s="1788"/>
      <c r="FFJ84" s="1789"/>
      <c r="FFK84" s="1789"/>
      <c r="FFL84" s="1790"/>
      <c r="FFM84" s="1784"/>
      <c r="FFN84" s="1784"/>
      <c r="FFO84" s="1784"/>
      <c r="FFP84" s="1788"/>
      <c r="FFQ84" s="1788"/>
      <c r="FFR84" s="1789"/>
      <c r="FFS84" s="1789"/>
      <c r="FFT84" s="1790"/>
      <c r="FFU84" s="1784"/>
      <c r="FFV84" s="1784"/>
      <c r="FFW84" s="1784"/>
      <c r="FFX84" s="1788"/>
      <c r="FFY84" s="1788"/>
      <c r="FFZ84" s="1789"/>
      <c r="FGA84" s="1789"/>
      <c r="FGB84" s="1790"/>
      <c r="FGC84" s="1784"/>
      <c r="FGD84" s="1784"/>
      <c r="FGE84" s="1784"/>
      <c r="FGF84" s="1788"/>
      <c r="FGG84" s="1788"/>
      <c r="FGH84" s="1789"/>
      <c r="FGI84" s="1789"/>
      <c r="FGJ84" s="1790"/>
      <c r="FGK84" s="1784"/>
      <c r="FGL84" s="1784"/>
      <c r="FGM84" s="1784"/>
      <c r="FGN84" s="1788"/>
      <c r="FGO84" s="1788"/>
      <c r="FGP84" s="1789"/>
      <c r="FGQ84" s="1789"/>
      <c r="FGR84" s="1790"/>
      <c r="FGS84" s="1784"/>
      <c r="FGT84" s="1784"/>
      <c r="FGU84" s="1784"/>
      <c r="FGV84" s="1788"/>
      <c r="FGW84" s="1788"/>
      <c r="FGX84" s="1789"/>
      <c r="FGY84" s="1789"/>
      <c r="FGZ84" s="1790"/>
      <c r="FHA84" s="1784"/>
      <c r="FHB84" s="1784"/>
      <c r="FHC84" s="1784"/>
      <c r="FHD84" s="1788"/>
      <c r="FHE84" s="1788"/>
      <c r="FHF84" s="1789"/>
      <c r="FHG84" s="1789"/>
      <c r="FHH84" s="1790"/>
      <c r="FHI84" s="1784"/>
      <c r="FHJ84" s="1784"/>
      <c r="FHK84" s="1784"/>
      <c r="FHL84" s="1788"/>
      <c r="FHM84" s="1788"/>
      <c r="FHN84" s="1789"/>
      <c r="FHO84" s="1789"/>
      <c r="FHP84" s="1790"/>
      <c r="FHQ84" s="1784"/>
      <c r="FHR84" s="1784"/>
      <c r="FHS84" s="1784"/>
      <c r="FHT84" s="1788"/>
      <c r="FHU84" s="1788"/>
      <c r="FHV84" s="1789"/>
      <c r="FHW84" s="1789"/>
      <c r="FHX84" s="1790"/>
      <c r="FHY84" s="1784"/>
      <c r="FHZ84" s="1784"/>
      <c r="FIA84" s="1784"/>
      <c r="FIB84" s="1788"/>
      <c r="FIC84" s="1788"/>
      <c r="FID84" s="1789"/>
      <c r="FIE84" s="1789"/>
      <c r="FIF84" s="1790"/>
      <c r="FIG84" s="1784"/>
      <c r="FIH84" s="1784"/>
      <c r="FII84" s="1784"/>
      <c r="FIJ84" s="1788"/>
      <c r="FIK84" s="1788"/>
      <c r="FIL84" s="1789"/>
      <c r="FIM84" s="1789"/>
      <c r="FIN84" s="1790"/>
      <c r="FIO84" s="1784"/>
      <c r="FIP84" s="1784"/>
      <c r="FIQ84" s="1784"/>
      <c r="FIR84" s="1788"/>
      <c r="FIS84" s="1788"/>
      <c r="FIT84" s="1789"/>
      <c r="FIU84" s="1789"/>
      <c r="FIV84" s="1790"/>
      <c r="FIW84" s="1784"/>
      <c r="FIX84" s="1784"/>
      <c r="FIY84" s="1784"/>
      <c r="FIZ84" s="1788"/>
      <c r="FJA84" s="1788"/>
      <c r="FJB84" s="1789"/>
      <c r="FJC84" s="1789"/>
      <c r="FJD84" s="1790"/>
      <c r="FJE84" s="1784"/>
      <c r="FJF84" s="1784"/>
      <c r="FJG84" s="1784"/>
      <c r="FJH84" s="1788"/>
      <c r="FJI84" s="1788"/>
      <c r="FJJ84" s="1789"/>
      <c r="FJK84" s="1789"/>
      <c r="FJL84" s="1790"/>
      <c r="FJM84" s="1784"/>
      <c r="FJN84" s="1784"/>
      <c r="FJO84" s="1784"/>
      <c r="FJP84" s="1788"/>
      <c r="FJQ84" s="1788"/>
      <c r="FJR84" s="1789"/>
      <c r="FJS84" s="1789"/>
      <c r="FJT84" s="1790"/>
      <c r="FJU84" s="1784"/>
      <c r="FJV84" s="1784"/>
      <c r="FJW84" s="1784"/>
      <c r="FJX84" s="1788"/>
      <c r="FJY84" s="1788"/>
      <c r="FJZ84" s="1789"/>
      <c r="FKA84" s="1789"/>
      <c r="FKB84" s="1790"/>
      <c r="FKC84" s="1784"/>
      <c r="FKD84" s="1784"/>
      <c r="FKE84" s="1784"/>
      <c r="FKF84" s="1788"/>
      <c r="FKG84" s="1788"/>
      <c r="FKH84" s="1789"/>
      <c r="FKI84" s="1789"/>
      <c r="FKJ84" s="1790"/>
      <c r="FKK84" s="1784"/>
      <c r="FKL84" s="1784"/>
      <c r="FKM84" s="1784"/>
      <c r="FKN84" s="1788"/>
      <c r="FKO84" s="1788"/>
      <c r="FKP84" s="1789"/>
      <c r="FKQ84" s="1789"/>
      <c r="FKR84" s="1790"/>
      <c r="FKS84" s="1784"/>
      <c r="FKT84" s="1784"/>
      <c r="FKU84" s="1784"/>
      <c r="FKV84" s="1788"/>
      <c r="FKW84" s="1788"/>
      <c r="FKX84" s="1789"/>
      <c r="FKY84" s="1789"/>
      <c r="FKZ84" s="1790"/>
      <c r="FLA84" s="1784"/>
      <c r="FLB84" s="1784"/>
      <c r="FLC84" s="1784"/>
      <c r="FLD84" s="1788"/>
      <c r="FLE84" s="1788"/>
      <c r="FLF84" s="1789"/>
      <c r="FLG84" s="1789"/>
      <c r="FLH84" s="1790"/>
      <c r="FLI84" s="1784"/>
      <c r="FLJ84" s="1784"/>
      <c r="FLK84" s="1784"/>
      <c r="FLL84" s="1788"/>
      <c r="FLM84" s="1788"/>
      <c r="FLN84" s="1789"/>
      <c r="FLO84" s="1789"/>
      <c r="FLP84" s="1790"/>
      <c r="FLQ84" s="1784"/>
      <c r="FLR84" s="1784"/>
      <c r="FLS84" s="1784"/>
      <c r="FLT84" s="1788"/>
      <c r="FLU84" s="1788"/>
      <c r="FLV84" s="1789"/>
      <c r="FLW84" s="1789"/>
      <c r="FLX84" s="1790"/>
      <c r="FLY84" s="1784"/>
      <c r="FLZ84" s="1784"/>
      <c r="FMA84" s="1784"/>
      <c r="FMB84" s="1788"/>
      <c r="FMC84" s="1788"/>
      <c r="FMD84" s="1789"/>
      <c r="FME84" s="1789"/>
      <c r="FMF84" s="1790"/>
      <c r="FMG84" s="1784"/>
      <c r="FMH84" s="1784"/>
      <c r="FMI84" s="1784"/>
      <c r="FMJ84" s="1788"/>
      <c r="FMK84" s="1788"/>
      <c r="FML84" s="1789"/>
      <c r="FMM84" s="1789"/>
      <c r="FMN84" s="1790"/>
      <c r="FMO84" s="1784"/>
      <c r="FMP84" s="1784"/>
      <c r="FMQ84" s="1784"/>
      <c r="FMR84" s="1788"/>
      <c r="FMS84" s="1788"/>
      <c r="FMT84" s="1789"/>
      <c r="FMU84" s="1789"/>
      <c r="FMV84" s="1790"/>
      <c r="FMW84" s="1784"/>
      <c r="FMX84" s="1784"/>
      <c r="FMY84" s="1784"/>
      <c r="FMZ84" s="1788"/>
      <c r="FNA84" s="1788"/>
      <c r="FNB84" s="1789"/>
      <c r="FNC84" s="1789"/>
      <c r="FND84" s="1790"/>
      <c r="FNE84" s="1784"/>
      <c r="FNF84" s="1784"/>
      <c r="FNG84" s="1784"/>
      <c r="FNH84" s="1788"/>
      <c r="FNI84" s="1788"/>
      <c r="FNJ84" s="1789"/>
      <c r="FNK84" s="1789"/>
      <c r="FNL84" s="1790"/>
      <c r="FNM84" s="1784"/>
      <c r="FNN84" s="1784"/>
      <c r="FNO84" s="1784"/>
      <c r="FNP84" s="1788"/>
      <c r="FNQ84" s="1788"/>
      <c r="FNR84" s="1789"/>
      <c r="FNS84" s="1789"/>
      <c r="FNT84" s="1790"/>
      <c r="FNU84" s="1784"/>
      <c r="FNV84" s="1784"/>
      <c r="FNW84" s="1784"/>
      <c r="FNX84" s="1788"/>
      <c r="FNY84" s="1788"/>
      <c r="FNZ84" s="1789"/>
      <c r="FOA84" s="1789"/>
      <c r="FOB84" s="1790"/>
      <c r="FOC84" s="1784"/>
      <c r="FOD84" s="1784"/>
      <c r="FOE84" s="1784"/>
      <c r="FOF84" s="1788"/>
      <c r="FOG84" s="1788"/>
      <c r="FOH84" s="1789"/>
      <c r="FOI84" s="1789"/>
      <c r="FOJ84" s="1790"/>
      <c r="FOK84" s="1784"/>
      <c r="FOL84" s="1784"/>
      <c r="FOM84" s="1784"/>
      <c r="FON84" s="1788"/>
      <c r="FOO84" s="1788"/>
      <c r="FOP84" s="1789"/>
      <c r="FOQ84" s="1789"/>
      <c r="FOR84" s="1790"/>
      <c r="FOS84" s="1784"/>
      <c r="FOT84" s="1784"/>
      <c r="FOU84" s="1784"/>
      <c r="FOV84" s="1788"/>
      <c r="FOW84" s="1788"/>
      <c r="FOX84" s="1789"/>
      <c r="FOY84" s="1789"/>
      <c r="FOZ84" s="1790"/>
      <c r="FPA84" s="1784"/>
      <c r="FPB84" s="1784"/>
      <c r="FPC84" s="1784"/>
      <c r="FPD84" s="1788"/>
      <c r="FPE84" s="1788"/>
      <c r="FPF84" s="1789"/>
      <c r="FPG84" s="1789"/>
      <c r="FPH84" s="1790"/>
      <c r="FPI84" s="1784"/>
      <c r="FPJ84" s="1784"/>
      <c r="FPK84" s="1784"/>
      <c r="FPL84" s="1788"/>
      <c r="FPM84" s="1788"/>
      <c r="FPN84" s="1789"/>
      <c r="FPO84" s="1789"/>
      <c r="FPP84" s="1790"/>
      <c r="FPQ84" s="1784"/>
      <c r="FPR84" s="1784"/>
      <c r="FPS84" s="1784"/>
      <c r="FPT84" s="1788"/>
      <c r="FPU84" s="1788"/>
      <c r="FPV84" s="1789"/>
      <c r="FPW84" s="1789"/>
      <c r="FPX84" s="1790"/>
      <c r="FPY84" s="1784"/>
      <c r="FPZ84" s="1784"/>
      <c r="FQA84" s="1784"/>
      <c r="FQB84" s="1788"/>
      <c r="FQC84" s="1788"/>
      <c r="FQD84" s="1789"/>
      <c r="FQE84" s="1789"/>
      <c r="FQF84" s="1790"/>
      <c r="FQG84" s="1784"/>
      <c r="FQH84" s="1784"/>
      <c r="FQI84" s="1784"/>
      <c r="FQJ84" s="1788"/>
      <c r="FQK84" s="1788"/>
      <c r="FQL84" s="1789"/>
      <c r="FQM84" s="1789"/>
      <c r="FQN84" s="1790"/>
      <c r="FQO84" s="1784"/>
      <c r="FQP84" s="1784"/>
      <c r="FQQ84" s="1784"/>
      <c r="FQR84" s="1788"/>
      <c r="FQS84" s="1788"/>
      <c r="FQT84" s="1789"/>
      <c r="FQU84" s="1789"/>
      <c r="FQV84" s="1790"/>
      <c r="FQW84" s="1784"/>
      <c r="FQX84" s="1784"/>
      <c r="FQY84" s="1784"/>
      <c r="FQZ84" s="1788"/>
      <c r="FRA84" s="1788"/>
      <c r="FRB84" s="1789"/>
      <c r="FRC84" s="1789"/>
      <c r="FRD84" s="1790"/>
      <c r="FRE84" s="1784"/>
      <c r="FRF84" s="1784"/>
      <c r="FRG84" s="1784"/>
      <c r="FRH84" s="1788"/>
      <c r="FRI84" s="1788"/>
      <c r="FRJ84" s="1789"/>
      <c r="FRK84" s="1789"/>
      <c r="FRL84" s="1790"/>
      <c r="FRM84" s="1784"/>
      <c r="FRN84" s="1784"/>
      <c r="FRO84" s="1784"/>
      <c r="FRP84" s="1788"/>
      <c r="FRQ84" s="1788"/>
      <c r="FRR84" s="1789"/>
      <c r="FRS84" s="1789"/>
      <c r="FRT84" s="1790"/>
      <c r="FRU84" s="1784"/>
      <c r="FRV84" s="1784"/>
      <c r="FRW84" s="1784"/>
      <c r="FRX84" s="1788"/>
      <c r="FRY84" s="1788"/>
      <c r="FRZ84" s="1789"/>
      <c r="FSA84" s="1789"/>
      <c r="FSB84" s="1790"/>
      <c r="FSC84" s="1784"/>
      <c r="FSD84" s="1784"/>
      <c r="FSE84" s="1784"/>
      <c r="FSF84" s="1788"/>
      <c r="FSG84" s="1788"/>
      <c r="FSH84" s="1789"/>
      <c r="FSI84" s="1789"/>
      <c r="FSJ84" s="1790"/>
      <c r="FSK84" s="1784"/>
      <c r="FSL84" s="1784"/>
      <c r="FSM84" s="1784"/>
      <c r="FSN84" s="1788"/>
      <c r="FSO84" s="1788"/>
      <c r="FSP84" s="1789"/>
      <c r="FSQ84" s="1789"/>
      <c r="FSR84" s="1790"/>
      <c r="FSS84" s="1784"/>
      <c r="FST84" s="1784"/>
      <c r="FSU84" s="1784"/>
      <c r="FSV84" s="1788"/>
      <c r="FSW84" s="1788"/>
      <c r="FSX84" s="1789"/>
      <c r="FSY84" s="1789"/>
      <c r="FSZ84" s="1790"/>
      <c r="FTA84" s="1784"/>
      <c r="FTB84" s="1784"/>
      <c r="FTC84" s="1784"/>
      <c r="FTD84" s="1788"/>
      <c r="FTE84" s="1788"/>
      <c r="FTF84" s="1789"/>
      <c r="FTG84" s="1789"/>
      <c r="FTH84" s="1790"/>
      <c r="FTI84" s="1784"/>
      <c r="FTJ84" s="1784"/>
      <c r="FTK84" s="1784"/>
      <c r="FTL84" s="1788"/>
      <c r="FTM84" s="1788"/>
      <c r="FTN84" s="1789"/>
      <c r="FTO84" s="1789"/>
      <c r="FTP84" s="1790"/>
      <c r="FTQ84" s="1784"/>
      <c r="FTR84" s="1784"/>
      <c r="FTS84" s="1784"/>
      <c r="FTT84" s="1788"/>
      <c r="FTU84" s="1788"/>
      <c r="FTV84" s="1789"/>
      <c r="FTW84" s="1789"/>
      <c r="FTX84" s="1790"/>
      <c r="FTY84" s="1784"/>
      <c r="FTZ84" s="1784"/>
      <c r="FUA84" s="1784"/>
      <c r="FUB84" s="1788"/>
      <c r="FUC84" s="1788"/>
      <c r="FUD84" s="1789"/>
      <c r="FUE84" s="1789"/>
      <c r="FUF84" s="1790"/>
      <c r="FUG84" s="1784"/>
      <c r="FUH84" s="1784"/>
      <c r="FUI84" s="1784"/>
      <c r="FUJ84" s="1788"/>
      <c r="FUK84" s="1788"/>
      <c r="FUL84" s="1789"/>
      <c r="FUM84" s="1789"/>
      <c r="FUN84" s="1790"/>
      <c r="FUO84" s="1784"/>
      <c r="FUP84" s="1784"/>
      <c r="FUQ84" s="1784"/>
      <c r="FUR84" s="1788"/>
      <c r="FUS84" s="1788"/>
      <c r="FUT84" s="1789"/>
      <c r="FUU84" s="1789"/>
      <c r="FUV84" s="1790"/>
      <c r="FUW84" s="1784"/>
      <c r="FUX84" s="1784"/>
      <c r="FUY84" s="1784"/>
      <c r="FUZ84" s="1788"/>
      <c r="FVA84" s="1788"/>
      <c r="FVB84" s="1789"/>
      <c r="FVC84" s="1789"/>
      <c r="FVD84" s="1790"/>
      <c r="FVE84" s="1784"/>
      <c r="FVF84" s="1784"/>
      <c r="FVG84" s="1784"/>
      <c r="FVH84" s="1788"/>
      <c r="FVI84" s="1788"/>
      <c r="FVJ84" s="1789"/>
      <c r="FVK84" s="1789"/>
      <c r="FVL84" s="1790"/>
      <c r="FVM84" s="1784"/>
      <c r="FVN84" s="1784"/>
      <c r="FVO84" s="1784"/>
      <c r="FVP84" s="1788"/>
      <c r="FVQ84" s="1788"/>
      <c r="FVR84" s="1789"/>
      <c r="FVS84" s="1789"/>
      <c r="FVT84" s="1790"/>
      <c r="FVU84" s="1784"/>
      <c r="FVV84" s="1784"/>
      <c r="FVW84" s="1784"/>
      <c r="FVX84" s="1788"/>
      <c r="FVY84" s="1788"/>
      <c r="FVZ84" s="1789"/>
      <c r="FWA84" s="1789"/>
      <c r="FWB84" s="1790"/>
      <c r="FWC84" s="1784"/>
      <c r="FWD84" s="1784"/>
      <c r="FWE84" s="1784"/>
      <c r="FWF84" s="1788"/>
      <c r="FWG84" s="1788"/>
      <c r="FWH84" s="1789"/>
      <c r="FWI84" s="1789"/>
      <c r="FWJ84" s="1790"/>
      <c r="FWK84" s="1784"/>
      <c r="FWL84" s="1784"/>
      <c r="FWM84" s="1784"/>
      <c r="FWN84" s="1788"/>
      <c r="FWO84" s="1788"/>
      <c r="FWP84" s="1789"/>
      <c r="FWQ84" s="1789"/>
      <c r="FWR84" s="1790"/>
      <c r="FWS84" s="1784"/>
      <c r="FWT84" s="1784"/>
      <c r="FWU84" s="1784"/>
      <c r="FWV84" s="1788"/>
      <c r="FWW84" s="1788"/>
      <c r="FWX84" s="1789"/>
      <c r="FWY84" s="1789"/>
      <c r="FWZ84" s="1790"/>
      <c r="FXA84" s="1784"/>
      <c r="FXB84" s="1784"/>
      <c r="FXC84" s="1784"/>
      <c r="FXD84" s="1788"/>
      <c r="FXE84" s="1788"/>
      <c r="FXF84" s="1789"/>
      <c r="FXG84" s="1789"/>
      <c r="FXH84" s="1790"/>
      <c r="FXI84" s="1784"/>
      <c r="FXJ84" s="1784"/>
      <c r="FXK84" s="1784"/>
      <c r="FXL84" s="1788"/>
      <c r="FXM84" s="1788"/>
      <c r="FXN84" s="1789"/>
      <c r="FXO84" s="1789"/>
      <c r="FXP84" s="1790"/>
      <c r="FXQ84" s="1784"/>
      <c r="FXR84" s="1784"/>
      <c r="FXS84" s="1784"/>
      <c r="FXT84" s="1788"/>
      <c r="FXU84" s="1788"/>
      <c r="FXV84" s="1789"/>
      <c r="FXW84" s="1789"/>
      <c r="FXX84" s="1790"/>
      <c r="FXY84" s="1784"/>
      <c r="FXZ84" s="1784"/>
      <c r="FYA84" s="1784"/>
      <c r="FYB84" s="1788"/>
      <c r="FYC84" s="1788"/>
      <c r="FYD84" s="1789"/>
      <c r="FYE84" s="1789"/>
      <c r="FYF84" s="1790"/>
      <c r="FYG84" s="1784"/>
      <c r="FYH84" s="1784"/>
      <c r="FYI84" s="1784"/>
      <c r="FYJ84" s="1788"/>
      <c r="FYK84" s="1788"/>
      <c r="FYL84" s="1789"/>
      <c r="FYM84" s="1789"/>
      <c r="FYN84" s="1790"/>
      <c r="FYO84" s="1784"/>
      <c r="FYP84" s="1784"/>
      <c r="FYQ84" s="1784"/>
      <c r="FYR84" s="1788"/>
      <c r="FYS84" s="1788"/>
      <c r="FYT84" s="1789"/>
      <c r="FYU84" s="1789"/>
      <c r="FYV84" s="1790"/>
      <c r="FYW84" s="1784"/>
      <c r="FYX84" s="1784"/>
      <c r="FYY84" s="1784"/>
      <c r="FYZ84" s="1788"/>
      <c r="FZA84" s="1788"/>
      <c r="FZB84" s="1789"/>
      <c r="FZC84" s="1789"/>
      <c r="FZD84" s="1790"/>
      <c r="FZE84" s="1784"/>
      <c r="FZF84" s="1784"/>
      <c r="FZG84" s="1784"/>
      <c r="FZH84" s="1788"/>
      <c r="FZI84" s="1788"/>
      <c r="FZJ84" s="1789"/>
      <c r="FZK84" s="1789"/>
      <c r="FZL84" s="1790"/>
      <c r="FZM84" s="1784"/>
      <c r="FZN84" s="1784"/>
      <c r="FZO84" s="1784"/>
      <c r="FZP84" s="1788"/>
      <c r="FZQ84" s="1788"/>
      <c r="FZR84" s="1789"/>
      <c r="FZS84" s="1789"/>
      <c r="FZT84" s="1790"/>
      <c r="FZU84" s="1784"/>
      <c r="FZV84" s="1784"/>
      <c r="FZW84" s="1784"/>
      <c r="FZX84" s="1788"/>
      <c r="FZY84" s="1788"/>
      <c r="FZZ84" s="1789"/>
      <c r="GAA84" s="1789"/>
      <c r="GAB84" s="1790"/>
      <c r="GAC84" s="1784"/>
      <c r="GAD84" s="1784"/>
      <c r="GAE84" s="1784"/>
      <c r="GAF84" s="1788"/>
      <c r="GAG84" s="1788"/>
      <c r="GAH84" s="1789"/>
      <c r="GAI84" s="1789"/>
      <c r="GAJ84" s="1790"/>
      <c r="GAK84" s="1784"/>
      <c r="GAL84" s="1784"/>
      <c r="GAM84" s="1784"/>
      <c r="GAN84" s="1788"/>
      <c r="GAO84" s="1788"/>
      <c r="GAP84" s="1789"/>
      <c r="GAQ84" s="1789"/>
      <c r="GAR84" s="1790"/>
      <c r="GAS84" s="1784"/>
      <c r="GAT84" s="1784"/>
      <c r="GAU84" s="1784"/>
      <c r="GAV84" s="1788"/>
      <c r="GAW84" s="1788"/>
      <c r="GAX84" s="1789"/>
      <c r="GAY84" s="1789"/>
      <c r="GAZ84" s="1790"/>
      <c r="GBA84" s="1784"/>
      <c r="GBB84" s="1784"/>
      <c r="GBC84" s="1784"/>
      <c r="GBD84" s="1788"/>
      <c r="GBE84" s="1788"/>
      <c r="GBF84" s="1789"/>
      <c r="GBG84" s="1789"/>
      <c r="GBH84" s="1790"/>
      <c r="GBI84" s="1784"/>
      <c r="GBJ84" s="1784"/>
      <c r="GBK84" s="1784"/>
      <c r="GBL84" s="1788"/>
      <c r="GBM84" s="1788"/>
      <c r="GBN84" s="1789"/>
      <c r="GBO84" s="1789"/>
      <c r="GBP84" s="1790"/>
      <c r="GBQ84" s="1784"/>
      <c r="GBR84" s="1784"/>
      <c r="GBS84" s="1784"/>
      <c r="GBT84" s="1788"/>
      <c r="GBU84" s="1788"/>
      <c r="GBV84" s="1789"/>
      <c r="GBW84" s="1789"/>
      <c r="GBX84" s="1790"/>
      <c r="GBY84" s="1784"/>
      <c r="GBZ84" s="1784"/>
      <c r="GCA84" s="1784"/>
      <c r="GCB84" s="1788"/>
      <c r="GCC84" s="1788"/>
      <c r="GCD84" s="1789"/>
      <c r="GCE84" s="1789"/>
      <c r="GCF84" s="1790"/>
      <c r="GCG84" s="1784"/>
      <c r="GCH84" s="1784"/>
      <c r="GCI84" s="1784"/>
      <c r="GCJ84" s="1788"/>
      <c r="GCK84" s="1788"/>
      <c r="GCL84" s="1789"/>
      <c r="GCM84" s="1789"/>
      <c r="GCN84" s="1790"/>
      <c r="GCO84" s="1784"/>
      <c r="GCP84" s="1784"/>
      <c r="GCQ84" s="1784"/>
      <c r="GCR84" s="1788"/>
      <c r="GCS84" s="1788"/>
      <c r="GCT84" s="1789"/>
      <c r="GCU84" s="1789"/>
      <c r="GCV84" s="1790"/>
      <c r="GCW84" s="1784"/>
      <c r="GCX84" s="1784"/>
      <c r="GCY84" s="1784"/>
      <c r="GCZ84" s="1788"/>
      <c r="GDA84" s="1788"/>
      <c r="GDB84" s="1789"/>
      <c r="GDC84" s="1789"/>
      <c r="GDD84" s="1790"/>
      <c r="GDE84" s="1784"/>
      <c r="GDF84" s="1784"/>
      <c r="GDG84" s="1784"/>
      <c r="GDH84" s="1788"/>
      <c r="GDI84" s="1788"/>
      <c r="GDJ84" s="1789"/>
      <c r="GDK84" s="1789"/>
      <c r="GDL84" s="1790"/>
      <c r="GDM84" s="1784"/>
      <c r="GDN84" s="1784"/>
      <c r="GDO84" s="1784"/>
      <c r="GDP84" s="1788"/>
      <c r="GDQ84" s="1788"/>
      <c r="GDR84" s="1789"/>
      <c r="GDS84" s="1789"/>
      <c r="GDT84" s="1790"/>
      <c r="GDU84" s="1784"/>
      <c r="GDV84" s="1784"/>
      <c r="GDW84" s="1784"/>
      <c r="GDX84" s="1788"/>
      <c r="GDY84" s="1788"/>
      <c r="GDZ84" s="1789"/>
      <c r="GEA84" s="1789"/>
      <c r="GEB84" s="1790"/>
      <c r="GEC84" s="1784"/>
      <c r="GED84" s="1784"/>
      <c r="GEE84" s="1784"/>
      <c r="GEF84" s="1788"/>
      <c r="GEG84" s="1788"/>
      <c r="GEH84" s="1789"/>
      <c r="GEI84" s="1789"/>
      <c r="GEJ84" s="1790"/>
      <c r="GEK84" s="1784"/>
      <c r="GEL84" s="1784"/>
      <c r="GEM84" s="1784"/>
      <c r="GEN84" s="1788"/>
      <c r="GEO84" s="1788"/>
      <c r="GEP84" s="1789"/>
      <c r="GEQ84" s="1789"/>
      <c r="GER84" s="1790"/>
      <c r="GES84" s="1784"/>
      <c r="GET84" s="1784"/>
      <c r="GEU84" s="1784"/>
      <c r="GEV84" s="1788"/>
      <c r="GEW84" s="1788"/>
      <c r="GEX84" s="1789"/>
      <c r="GEY84" s="1789"/>
      <c r="GEZ84" s="1790"/>
      <c r="GFA84" s="1784"/>
      <c r="GFB84" s="1784"/>
      <c r="GFC84" s="1784"/>
      <c r="GFD84" s="1788"/>
      <c r="GFE84" s="1788"/>
      <c r="GFF84" s="1789"/>
      <c r="GFG84" s="1789"/>
      <c r="GFH84" s="1790"/>
      <c r="GFI84" s="1784"/>
      <c r="GFJ84" s="1784"/>
      <c r="GFK84" s="1784"/>
      <c r="GFL84" s="1788"/>
      <c r="GFM84" s="1788"/>
      <c r="GFN84" s="1789"/>
      <c r="GFO84" s="1789"/>
      <c r="GFP84" s="1790"/>
      <c r="GFQ84" s="1784"/>
      <c r="GFR84" s="1784"/>
      <c r="GFS84" s="1784"/>
      <c r="GFT84" s="1788"/>
      <c r="GFU84" s="1788"/>
      <c r="GFV84" s="1789"/>
      <c r="GFW84" s="1789"/>
      <c r="GFX84" s="1790"/>
      <c r="GFY84" s="1784"/>
      <c r="GFZ84" s="1784"/>
      <c r="GGA84" s="1784"/>
      <c r="GGB84" s="1788"/>
      <c r="GGC84" s="1788"/>
      <c r="GGD84" s="1789"/>
      <c r="GGE84" s="1789"/>
      <c r="GGF84" s="1790"/>
      <c r="GGG84" s="1784"/>
      <c r="GGH84" s="1784"/>
      <c r="GGI84" s="1784"/>
      <c r="GGJ84" s="1788"/>
      <c r="GGK84" s="1788"/>
      <c r="GGL84" s="1789"/>
      <c r="GGM84" s="1789"/>
      <c r="GGN84" s="1790"/>
      <c r="GGO84" s="1784"/>
      <c r="GGP84" s="1784"/>
      <c r="GGQ84" s="1784"/>
      <c r="GGR84" s="1788"/>
      <c r="GGS84" s="1788"/>
      <c r="GGT84" s="1789"/>
      <c r="GGU84" s="1789"/>
      <c r="GGV84" s="1790"/>
      <c r="GGW84" s="1784"/>
      <c r="GGX84" s="1784"/>
      <c r="GGY84" s="1784"/>
      <c r="GGZ84" s="1788"/>
      <c r="GHA84" s="1788"/>
      <c r="GHB84" s="1789"/>
      <c r="GHC84" s="1789"/>
      <c r="GHD84" s="1790"/>
      <c r="GHE84" s="1784"/>
      <c r="GHF84" s="1784"/>
      <c r="GHG84" s="1784"/>
      <c r="GHH84" s="1788"/>
      <c r="GHI84" s="1788"/>
      <c r="GHJ84" s="1789"/>
      <c r="GHK84" s="1789"/>
      <c r="GHL84" s="1790"/>
      <c r="GHM84" s="1784"/>
      <c r="GHN84" s="1784"/>
      <c r="GHO84" s="1784"/>
      <c r="GHP84" s="1788"/>
      <c r="GHQ84" s="1788"/>
      <c r="GHR84" s="1789"/>
      <c r="GHS84" s="1789"/>
      <c r="GHT84" s="1790"/>
      <c r="GHU84" s="1784"/>
      <c r="GHV84" s="1784"/>
      <c r="GHW84" s="1784"/>
      <c r="GHX84" s="1788"/>
      <c r="GHY84" s="1788"/>
      <c r="GHZ84" s="1789"/>
      <c r="GIA84" s="1789"/>
      <c r="GIB84" s="1790"/>
      <c r="GIC84" s="1784"/>
      <c r="GID84" s="1784"/>
      <c r="GIE84" s="1784"/>
      <c r="GIF84" s="1788"/>
      <c r="GIG84" s="1788"/>
      <c r="GIH84" s="1789"/>
      <c r="GII84" s="1789"/>
      <c r="GIJ84" s="1790"/>
      <c r="GIK84" s="1784"/>
      <c r="GIL84" s="1784"/>
      <c r="GIM84" s="1784"/>
      <c r="GIN84" s="1788"/>
      <c r="GIO84" s="1788"/>
      <c r="GIP84" s="1789"/>
      <c r="GIQ84" s="1789"/>
      <c r="GIR84" s="1790"/>
      <c r="GIS84" s="1784"/>
      <c r="GIT84" s="1784"/>
      <c r="GIU84" s="1784"/>
      <c r="GIV84" s="1788"/>
      <c r="GIW84" s="1788"/>
      <c r="GIX84" s="1789"/>
      <c r="GIY84" s="1789"/>
      <c r="GIZ84" s="1790"/>
      <c r="GJA84" s="1784"/>
      <c r="GJB84" s="1784"/>
      <c r="GJC84" s="1784"/>
      <c r="GJD84" s="1788"/>
      <c r="GJE84" s="1788"/>
      <c r="GJF84" s="1789"/>
      <c r="GJG84" s="1789"/>
      <c r="GJH84" s="1790"/>
      <c r="GJI84" s="1784"/>
      <c r="GJJ84" s="1784"/>
      <c r="GJK84" s="1784"/>
      <c r="GJL84" s="1788"/>
      <c r="GJM84" s="1788"/>
      <c r="GJN84" s="1789"/>
      <c r="GJO84" s="1789"/>
      <c r="GJP84" s="1790"/>
      <c r="GJQ84" s="1784"/>
      <c r="GJR84" s="1784"/>
      <c r="GJS84" s="1784"/>
      <c r="GJT84" s="1788"/>
      <c r="GJU84" s="1788"/>
      <c r="GJV84" s="1789"/>
      <c r="GJW84" s="1789"/>
      <c r="GJX84" s="1790"/>
      <c r="GJY84" s="1784"/>
      <c r="GJZ84" s="1784"/>
      <c r="GKA84" s="1784"/>
      <c r="GKB84" s="1788"/>
      <c r="GKC84" s="1788"/>
      <c r="GKD84" s="1789"/>
      <c r="GKE84" s="1789"/>
      <c r="GKF84" s="1790"/>
      <c r="GKG84" s="1784"/>
      <c r="GKH84" s="1784"/>
      <c r="GKI84" s="1784"/>
      <c r="GKJ84" s="1788"/>
      <c r="GKK84" s="1788"/>
      <c r="GKL84" s="1789"/>
      <c r="GKM84" s="1789"/>
      <c r="GKN84" s="1790"/>
      <c r="GKO84" s="1784"/>
      <c r="GKP84" s="1784"/>
      <c r="GKQ84" s="1784"/>
      <c r="GKR84" s="1788"/>
      <c r="GKS84" s="1788"/>
      <c r="GKT84" s="1789"/>
      <c r="GKU84" s="1789"/>
      <c r="GKV84" s="1790"/>
      <c r="GKW84" s="1784"/>
      <c r="GKX84" s="1784"/>
      <c r="GKY84" s="1784"/>
      <c r="GKZ84" s="1788"/>
      <c r="GLA84" s="1788"/>
      <c r="GLB84" s="1789"/>
      <c r="GLC84" s="1789"/>
      <c r="GLD84" s="1790"/>
      <c r="GLE84" s="1784"/>
      <c r="GLF84" s="1784"/>
      <c r="GLG84" s="1784"/>
      <c r="GLH84" s="1788"/>
      <c r="GLI84" s="1788"/>
      <c r="GLJ84" s="1789"/>
      <c r="GLK84" s="1789"/>
      <c r="GLL84" s="1790"/>
      <c r="GLM84" s="1784"/>
      <c r="GLN84" s="1784"/>
      <c r="GLO84" s="1784"/>
      <c r="GLP84" s="1788"/>
      <c r="GLQ84" s="1788"/>
      <c r="GLR84" s="1789"/>
      <c r="GLS84" s="1789"/>
      <c r="GLT84" s="1790"/>
      <c r="GLU84" s="1784"/>
      <c r="GLV84" s="1784"/>
      <c r="GLW84" s="1784"/>
      <c r="GLX84" s="1788"/>
      <c r="GLY84" s="1788"/>
      <c r="GLZ84" s="1789"/>
      <c r="GMA84" s="1789"/>
      <c r="GMB84" s="1790"/>
      <c r="GMC84" s="1784"/>
      <c r="GMD84" s="1784"/>
      <c r="GME84" s="1784"/>
      <c r="GMF84" s="1788"/>
      <c r="GMG84" s="1788"/>
      <c r="GMH84" s="1789"/>
      <c r="GMI84" s="1789"/>
      <c r="GMJ84" s="1790"/>
      <c r="GMK84" s="1784"/>
      <c r="GML84" s="1784"/>
      <c r="GMM84" s="1784"/>
      <c r="GMN84" s="1788"/>
      <c r="GMO84" s="1788"/>
      <c r="GMP84" s="1789"/>
      <c r="GMQ84" s="1789"/>
      <c r="GMR84" s="1790"/>
      <c r="GMS84" s="1784"/>
      <c r="GMT84" s="1784"/>
      <c r="GMU84" s="1784"/>
      <c r="GMV84" s="1788"/>
      <c r="GMW84" s="1788"/>
      <c r="GMX84" s="1789"/>
      <c r="GMY84" s="1789"/>
      <c r="GMZ84" s="1790"/>
      <c r="GNA84" s="1784"/>
      <c r="GNB84" s="1784"/>
      <c r="GNC84" s="1784"/>
      <c r="GND84" s="1788"/>
      <c r="GNE84" s="1788"/>
      <c r="GNF84" s="1789"/>
      <c r="GNG84" s="1789"/>
      <c r="GNH84" s="1790"/>
      <c r="GNI84" s="1784"/>
      <c r="GNJ84" s="1784"/>
      <c r="GNK84" s="1784"/>
      <c r="GNL84" s="1788"/>
      <c r="GNM84" s="1788"/>
      <c r="GNN84" s="1789"/>
      <c r="GNO84" s="1789"/>
      <c r="GNP84" s="1790"/>
      <c r="GNQ84" s="1784"/>
      <c r="GNR84" s="1784"/>
      <c r="GNS84" s="1784"/>
      <c r="GNT84" s="1788"/>
      <c r="GNU84" s="1788"/>
      <c r="GNV84" s="1789"/>
      <c r="GNW84" s="1789"/>
      <c r="GNX84" s="1790"/>
      <c r="GNY84" s="1784"/>
      <c r="GNZ84" s="1784"/>
      <c r="GOA84" s="1784"/>
      <c r="GOB84" s="1788"/>
      <c r="GOC84" s="1788"/>
      <c r="GOD84" s="1789"/>
      <c r="GOE84" s="1789"/>
      <c r="GOF84" s="1790"/>
      <c r="GOG84" s="1784"/>
      <c r="GOH84" s="1784"/>
      <c r="GOI84" s="1784"/>
      <c r="GOJ84" s="1788"/>
      <c r="GOK84" s="1788"/>
      <c r="GOL84" s="1789"/>
      <c r="GOM84" s="1789"/>
      <c r="GON84" s="1790"/>
      <c r="GOO84" s="1784"/>
      <c r="GOP84" s="1784"/>
      <c r="GOQ84" s="1784"/>
      <c r="GOR84" s="1788"/>
      <c r="GOS84" s="1788"/>
      <c r="GOT84" s="1789"/>
      <c r="GOU84" s="1789"/>
      <c r="GOV84" s="1790"/>
      <c r="GOW84" s="1784"/>
      <c r="GOX84" s="1784"/>
      <c r="GOY84" s="1784"/>
      <c r="GOZ84" s="1788"/>
      <c r="GPA84" s="1788"/>
      <c r="GPB84" s="1789"/>
      <c r="GPC84" s="1789"/>
      <c r="GPD84" s="1790"/>
      <c r="GPE84" s="1784"/>
      <c r="GPF84" s="1784"/>
      <c r="GPG84" s="1784"/>
      <c r="GPH84" s="1788"/>
      <c r="GPI84" s="1788"/>
      <c r="GPJ84" s="1789"/>
      <c r="GPK84" s="1789"/>
      <c r="GPL84" s="1790"/>
      <c r="GPM84" s="1784"/>
      <c r="GPN84" s="1784"/>
      <c r="GPO84" s="1784"/>
      <c r="GPP84" s="1788"/>
      <c r="GPQ84" s="1788"/>
      <c r="GPR84" s="1789"/>
      <c r="GPS84" s="1789"/>
      <c r="GPT84" s="1790"/>
      <c r="GPU84" s="1784"/>
      <c r="GPV84" s="1784"/>
      <c r="GPW84" s="1784"/>
      <c r="GPX84" s="1788"/>
      <c r="GPY84" s="1788"/>
      <c r="GPZ84" s="1789"/>
      <c r="GQA84" s="1789"/>
      <c r="GQB84" s="1790"/>
      <c r="GQC84" s="1784"/>
      <c r="GQD84" s="1784"/>
      <c r="GQE84" s="1784"/>
      <c r="GQF84" s="1788"/>
      <c r="GQG84" s="1788"/>
      <c r="GQH84" s="1789"/>
      <c r="GQI84" s="1789"/>
      <c r="GQJ84" s="1790"/>
      <c r="GQK84" s="1784"/>
      <c r="GQL84" s="1784"/>
      <c r="GQM84" s="1784"/>
      <c r="GQN84" s="1788"/>
      <c r="GQO84" s="1788"/>
      <c r="GQP84" s="1789"/>
      <c r="GQQ84" s="1789"/>
      <c r="GQR84" s="1790"/>
      <c r="GQS84" s="1784"/>
      <c r="GQT84" s="1784"/>
      <c r="GQU84" s="1784"/>
      <c r="GQV84" s="1788"/>
      <c r="GQW84" s="1788"/>
      <c r="GQX84" s="1789"/>
      <c r="GQY84" s="1789"/>
      <c r="GQZ84" s="1790"/>
      <c r="GRA84" s="1784"/>
      <c r="GRB84" s="1784"/>
      <c r="GRC84" s="1784"/>
      <c r="GRD84" s="1788"/>
      <c r="GRE84" s="1788"/>
      <c r="GRF84" s="1789"/>
      <c r="GRG84" s="1789"/>
      <c r="GRH84" s="1790"/>
      <c r="GRI84" s="1784"/>
      <c r="GRJ84" s="1784"/>
      <c r="GRK84" s="1784"/>
      <c r="GRL84" s="1788"/>
      <c r="GRM84" s="1788"/>
      <c r="GRN84" s="1789"/>
      <c r="GRO84" s="1789"/>
      <c r="GRP84" s="1790"/>
      <c r="GRQ84" s="1784"/>
      <c r="GRR84" s="1784"/>
      <c r="GRS84" s="1784"/>
      <c r="GRT84" s="1788"/>
      <c r="GRU84" s="1788"/>
      <c r="GRV84" s="1789"/>
      <c r="GRW84" s="1789"/>
      <c r="GRX84" s="1790"/>
      <c r="GRY84" s="1784"/>
      <c r="GRZ84" s="1784"/>
      <c r="GSA84" s="1784"/>
      <c r="GSB84" s="1788"/>
      <c r="GSC84" s="1788"/>
      <c r="GSD84" s="1789"/>
      <c r="GSE84" s="1789"/>
      <c r="GSF84" s="1790"/>
      <c r="GSG84" s="1784"/>
      <c r="GSH84" s="1784"/>
      <c r="GSI84" s="1784"/>
      <c r="GSJ84" s="1788"/>
      <c r="GSK84" s="1788"/>
      <c r="GSL84" s="1789"/>
      <c r="GSM84" s="1789"/>
      <c r="GSN84" s="1790"/>
      <c r="GSO84" s="1784"/>
      <c r="GSP84" s="1784"/>
      <c r="GSQ84" s="1784"/>
      <c r="GSR84" s="1788"/>
      <c r="GSS84" s="1788"/>
      <c r="GST84" s="1789"/>
      <c r="GSU84" s="1789"/>
      <c r="GSV84" s="1790"/>
      <c r="GSW84" s="1784"/>
      <c r="GSX84" s="1784"/>
      <c r="GSY84" s="1784"/>
      <c r="GSZ84" s="1788"/>
      <c r="GTA84" s="1788"/>
      <c r="GTB84" s="1789"/>
      <c r="GTC84" s="1789"/>
      <c r="GTD84" s="1790"/>
      <c r="GTE84" s="1784"/>
      <c r="GTF84" s="1784"/>
      <c r="GTG84" s="1784"/>
      <c r="GTH84" s="1788"/>
      <c r="GTI84" s="1788"/>
      <c r="GTJ84" s="1789"/>
      <c r="GTK84" s="1789"/>
      <c r="GTL84" s="1790"/>
      <c r="GTM84" s="1784"/>
      <c r="GTN84" s="1784"/>
      <c r="GTO84" s="1784"/>
      <c r="GTP84" s="1788"/>
      <c r="GTQ84" s="1788"/>
      <c r="GTR84" s="1789"/>
      <c r="GTS84" s="1789"/>
      <c r="GTT84" s="1790"/>
      <c r="GTU84" s="1784"/>
      <c r="GTV84" s="1784"/>
      <c r="GTW84" s="1784"/>
      <c r="GTX84" s="1788"/>
      <c r="GTY84" s="1788"/>
      <c r="GTZ84" s="1789"/>
      <c r="GUA84" s="1789"/>
      <c r="GUB84" s="1790"/>
      <c r="GUC84" s="1784"/>
      <c r="GUD84" s="1784"/>
      <c r="GUE84" s="1784"/>
      <c r="GUF84" s="1788"/>
      <c r="GUG84" s="1788"/>
      <c r="GUH84" s="1789"/>
      <c r="GUI84" s="1789"/>
      <c r="GUJ84" s="1790"/>
      <c r="GUK84" s="1784"/>
      <c r="GUL84" s="1784"/>
      <c r="GUM84" s="1784"/>
      <c r="GUN84" s="1788"/>
      <c r="GUO84" s="1788"/>
      <c r="GUP84" s="1789"/>
      <c r="GUQ84" s="1789"/>
      <c r="GUR84" s="1790"/>
      <c r="GUS84" s="1784"/>
      <c r="GUT84" s="1784"/>
      <c r="GUU84" s="1784"/>
      <c r="GUV84" s="1788"/>
      <c r="GUW84" s="1788"/>
      <c r="GUX84" s="1789"/>
      <c r="GUY84" s="1789"/>
      <c r="GUZ84" s="1790"/>
      <c r="GVA84" s="1784"/>
      <c r="GVB84" s="1784"/>
      <c r="GVC84" s="1784"/>
      <c r="GVD84" s="1788"/>
      <c r="GVE84" s="1788"/>
      <c r="GVF84" s="1789"/>
      <c r="GVG84" s="1789"/>
      <c r="GVH84" s="1790"/>
      <c r="GVI84" s="1784"/>
      <c r="GVJ84" s="1784"/>
      <c r="GVK84" s="1784"/>
      <c r="GVL84" s="1788"/>
      <c r="GVM84" s="1788"/>
      <c r="GVN84" s="1789"/>
      <c r="GVO84" s="1789"/>
      <c r="GVP84" s="1790"/>
      <c r="GVQ84" s="1784"/>
      <c r="GVR84" s="1784"/>
      <c r="GVS84" s="1784"/>
      <c r="GVT84" s="1788"/>
      <c r="GVU84" s="1788"/>
      <c r="GVV84" s="1789"/>
      <c r="GVW84" s="1789"/>
      <c r="GVX84" s="1790"/>
      <c r="GVY84" s="1784"/>
      <c r="GVZ84" s="1784"/>
      <c r="GWA84" s="1784"/>
      <c r="GWB84" s="1788"/>
      <c r="GWC84" s="1788"/>
      <c r="GWD84" s="1789"/>
      <c r="GWE84" s="1789"/>
      <c r="GWF84" s="1790"/>
      <c r="GWG84" s="1784"/>
      <c r="GWH84" s="1784"/>
      <c r="GWI84" s="1784"/>
      <c r="GWJ84" s="1788"/>
      <c r="GWK84" s="1788"/>
      <c r="GWL84" s="1789"/>
      <c r="GWM84" s="1789"/>
      <c r="GWN84" s="1790"/>
      <c r="GWO84" s="1784"/>
      <c r="GWP84" s="1784"/>
      <c r="GWQ84" s="1784"/>
      <c r="GWR84" s="1788"/>
      <c r="GWS84" s="1788"/>
      <c r="GWT84" s="1789"/>
      <c r="GWU84" s="1789"/>
      <c r="GWV84" s="1790"/>
      <c r="GWW84" s="1784"/>
      <c r="GWX84" s="1784"/>
      <c r="GWY84" s="1784"/>
      <c r="GWZ84" s="1788"/>
      <c r="GXA84" s="1788"/>
      <c r="GXB84" s="1789"/>
      <c r="GXC84" s="1789"/>
      <c r="GXD84" s="1790"/>
      <c r="GXE84" s="1784"/>
      <c r="GXF84" s="1784"/>
      <c r="GXG84" s="1784"/>
      <c r="GXH84" s="1788"/>
      <c r="GXI84" s="1788"/>
      <c r="GXJ84" s="1789"/>
      <c r="GXK84" s="1789"/>
      <c r="GXL84" s="1790"/>
      <c r="GXM84" s="1784"/>
      <c r="GXN84" s="1784"/>
      <c r="GXO84" s="1784"/>
      <c r="GXP84" s="1788"/>
      <c r="GXQ84" s="1788"/>
      <c r="GXR84" s="1789"/>
      <c r="GXS84" s="1789"/>
      <c r="GXT84" s="1790"/>
      <c r="GXU84" s="1784"/>
      <c r="GXV84" s="1784"/>
      <c r="GXW84" s="1784"/>
      <c r="GXX84" s="1788"/>
      <c r="GXY84" s="1788"/>
      <c r="GXZ84" s="1789"/>
      <c r="GYA84" s="1789"/>
      <c r="GYB84" s="1790"/>
      <c r="GYC84" s="1784"/>
      <c r="GYD84" s="1784"/>
      <c r="GYE84" s="1784"/>
      <c r="GYF84" s="1788"/>
      <c r="GYG84" s="1788"/>
      <c r="GYH84" s="1789"/>
      <c r="GYI84" s="1789"/>
      <c r="GYJ84" s="1790"/>
      <c r="GYK84" s="1784"/>
      <c r="GYL84" s="1784"/>
      <c r="GYM84" s="1784"/>
      <c r="GYN84" s="1788"/>
      <c r="GYO84" s="1788"/>
      <c r="GYP84" s="1789"/>
      <c r="GYQ84" s="1789"/>
      <c r="GYR84" s="1790"/>
      <c r="GYS84" s="1784"/>
      <c r="GYT84" s="1784"/>
      <c r="GYU84" s="1784"/>
      <c r="GYV84" s="1788"/>
      <c r="GYW84" s="1788"/>
      <c r="GYX84" s="1789"/>
      <c r="GYY84" s="1789"/>
      <c r="GYZ84" s="1790"/>
      <c r="GZA84" s="1784"/>
      <c r="GZB84" s="1784"/>
      <c r="GZC84" s="1784"/>
      <c r="GZD84" s="1788"/>
      <c r="GZE84" s="1788"/>
      <c r="GZF84" s="1789"/>
      <c r="GZG84" s="1789"/>
      <c r="GZH84" s="1790"/>
      <c r="GZI84" s="1784"/>
      <c r="GZJ84" s="1784"/>
      <c r="GZK84" s="1784"/>
      <c r="GZL84" s="1788"/>
      <c r="GZM84" s="1788"/>
      <c r="GZN84" s="1789"/>
      <c r="GZO84" s="1789"/>
      <c r="GZP84" s="1790"/>
      <c r="GZQ84" s="1784"/>
      <c r="GZR84" s="1784"/>
      <c r="GZS84" s="1784"/>
      <c r="GZT84" s="1788"/>
      <c r="GZU84" s="1788"/>
      <c r="GZV84" s="1789"/>
      <c r="GZW84" s="1789"/>
      <c r="GZX84" s="1790"/>
      <c r="GZY84" s="1784"/>
      <c r="GZZ84" s="1784"/>
      <c r="HAA84" s="1784"/>
      <c r="HAB84" s="1788"/>
      <c r="HAC84" s="1788"/>
      <c r="HAD84" s="1789"/>
      <c r="HAE84" s="1789"/>
      <c r="HAF84" s="1790"/>
      <c r="HAG84" s="1784"/>
      <c r="HAH84" s="1784"/>
      <c r="HAI84" s="1784"/>
      <c r="HAJ84" s="1788"/>
      <c r="HAK84" s="1788"/>
      <c r="HAL84" s="1789"/>
      <c r="HAM84" s="1789"/>
      <c r="HAN84" s="1790"/>
      <c r="HAO84" s="1784"/>
      <c r="HAP84" s="1784"/>
      <c r="HAQ84" s="1784"/>
      <c r="HAR84" s="1788"/>
      <c r="HAS84" s="1788"/>
      <c r="HAT84" s="1789"/>
      <c r="HAU84" s="1789"/>
      <c r="HAV84" s="1790"/>
      <c r="HAW84" s="1784"/>
      <c r="HAX84" s="1784"/>
      <c r="HAY84" s="1784"/>
      <c r="HAZ84" s="1788"/>
      <c r="HBA84" s="1788"/>
      <c r="HBB84" s="1789"/>
      <c r="HBC84" s="1789"/>
      <c r="HBD84" s="1790"/>
      <c r="HBE84" s="1784"/>
      <c r="HBF84" s="1784"/>
      <c r="HBG84" s="1784"/>
      <c r="HBH84" s="1788"/>
      <c r="HBI84" s="1788"/>
      <c r="HBJ84" s="1789"/>
      <c r="HBK84" s="1789"/>
      <c r="HBL84" s="1790"/>
      <c r="HBM84" s="1784"/>
      <c r="HBN84" s="1784"/>
      <c r="HBO84" s="1784"/>
      <c r="HBP84" s="1788"/>
      <c r="HBQ84" s="1788"/>
      <c r="HBR84" s="1789"/>
      <c r="HBS84" s="1789"/>
      <c r="HBT84" s="1790"/>
      <c r="HBU84" s="1784"/>
      <c r="HBV84" s="1784"/>
      <c r="HBW84" s="1784"/>
      <c r="HBX84" s="1788"/>
      <c r="HBY84" s="1788"/>
      <c r="HBZ84" s="1789"/>
      <c r="HCA84" s="1789"/>
      <c r="HCB84" s="1790"/>
      <c r="HCC84" s="1784"/>
      <c r="HCD84" s="1784"/>
      <c r="HCE84" s="1784"/>
      <c r="HCF84" s="1788"/>
      <c r="HCG84" s="1788"/>
      <c r="HCH84" s="1789"/>
      <c r="HCI84" s="1789"/>
      <c r="HCJ84" s="1790"/>
      <c r="HCK84" s="1784"/>
      <c r="HCL84" s="1784"/>
      <c r="HCM84" s="1784"/>
      <c r="HCN84" s="1788"/>
      <c r="HCO84" s="1788"/>
      <c r="HCP84" s="1789"/>
      <c r="HCQ84" s="1789"/>
      <c r="HCR84" s="1790"/>
      <c r="HCS84" s="1784"/>
      <c r="HCT84" s="1784"/>
      <c r="HCU84" s="1784"/>
      <c r="HCV84" s="1788"/>
      <c r="HCW84" s="1788"/>
      <c r="HCX84" s="1789"/>
      <c r="HCY84" s="1789"/>
      <c r="HCZ84" s="1790"/>
      <c r="HDA84" s="1784"/>
      <c r="HDB84" s="1784"/>
      <c r="HDC84" s="1784"/>
      <c r="HDD84" s="1788"/>
      <c r="HDE84" s="1788"/>
      <c r="HDF84" s="1789"/>
      <c r="HDG84" s="1789"/>
      <c r="HDH84" s="1790"/>
      <c r="HDI84" s="1784"/>
      <c r="HDJ84" s="1784"/>
      <c r="HDK84" s="1784"/>
      <c r="HDL84" s="1788"/>
      <c r="HDM84" s="1788"/>
      <c r="HDN84" s="1789"/>
      <c r="HDO84" s="1789"/>
      <c r="HDP84" s="1790"/>
      <c r="HDQ84" s="1784"/>
      <c r="HDR84" s="1784"/>
      <c r="HDS84" s="1784"/>
      <c r="HDT84" s="1788"/>
      <c r="HDU84" s="1788"/>
      <c r="HDV84" s="1789"/>
      <c r="HDW84" s="1789"/>
      <c r="HDX84" s="1790"/>
      <c r="HDY84" s="1784"/>
      <c r="HDZ84" s="1784"/>
      <c r="HEA84" s="1784"/>
      <c r="HEB84" s="1788"/>
      <c r="HEC84" s="1788"/>
      <c r="HED84" s="1789"/>
      <c r="HEE84" s="1789"/>
      <c r="HEF84" s="1790"/>
      <c r="HEG84" s="1784"/>
      <c r="HEH84" s="1784"/>
      <c r="HEI84" s="1784"/>
      <c r="HEJ84" s="1788"/>
      <c r="HEK84" s="1788"/>
      <c r="HEL84" s="1789"/>
      <c r="HEM84" s="1789"/>
      <c r="HEN84" s="1790"/>
      <c r="HEO84" s="1784"/>
      <c r="HEP84" s="1784"/>
      <c r="HEQ84" s="1784"/>
      <c r="HER84" s="1788"/>
      <c r="HES84" s="1788"/>
      <c r="HET84" s="1789"/>
      <c r="HEU84" s="1789"/>
      <c r="HEV84" s="1790"/>
      <c r="HEW84" s="1784"/>
      <c r="HEX84" s="1784"/>
      <c r="HEY84" s="1784"/>
      <c r="HEZ84" s="1788"/>
      <c r="HFA84" s="1788"/>
      <c r="HFB84" s="1789"/>
      <c r="HFC84" s="1789"/>
      <c r="HFD84" s="1790"/>
      <c r="HFE84" s="1784"/>
      <c r="HFF84" s="1784"/>
      <c r="HFG84" s="1784"/>
      <c r="HFH84" s="1788"/>
      <c r="HFI84" s="1788"/>
      <c r="HFJ84" s="1789"/>
      <c r="HFK84" s="1789"/>
      <c r="HFL84" s="1790"/>
      <c r="HFM84" s="1784"/>
      <c r="HFN84" s="1784"/>
      <c r="HFO84" s="1784"/>
      <c r="HFP84" s="1788"/>
      <c r="HFQ84" s="1788"/>
      <c r="HFR84" s="1789"/>
      <c r="HFS84" s="1789"/>
      <c r="HFT84" s="1790"/>
      <c r="HFU84" s="1784"/>
      <c r="HFV84" s="1784"/>
      <c r="HFW84" s="1784"/>
      <c r="HFX84" s="1788"/>
      <c r="HFY84" s="1788"/>
      <c r="HFZ84" s="1789"/>
      <c r="HGA84" s="1789"/>
      <c r="HGB84" s="1790"/>
      <c r="HGC84" s="1784"/>
      <c r="HGD84" s="1784"/>
      <c r="HGE84" s="1784"/>
      <c r="HGF84" s="1788"/>
      <c r="HGG84" s="1788"/>
      <c r="HGH84" s="1789"/>
      <c r="HGI84" s="1789"/>
      <c r="HGJ84" s="1790"/>
      <c r="HGK84" s="1784"/>
      <c r="HGL84" s="1784"/>
      <c r="HGM84" s="1784"/>
      <c r="HGN84" s="1788"/>
      <c r="HGO84" s="1788"/>
      <c r="HGP84" s="1789"/>
      <c r="HGQ84" s="1789"/>
      <c r="HGR84" s="1790"/>
      <c r="HGS84" s="1784"/>
      <c r="HGT84" s="1784"/>
      <c r="HGU84" s="1784"/>
      <c r="HGV84" s="1788"/>
      <c r="HGW84" s="1788"/>
      <c r="HGX84" s="1789"/>
      <c r="HGY84" s="1789"/>
      <c r="HGZ84" s="1790"/>
      <c r="HHA84" s="1784"/>
      <c r="HHB84" s="1784"/>
      <c r="HHC84" s="1784"/>
      <c r="HHD84" s="1788"/>
      <c r="HHE84" s="1788"/>
      <c r="HHF84" s="1789"/>
      <c r="HHG84" s="1789"/>
      <c r="HHH84" s="1790"/>
      <c r="HHI84" s="1784"/>
      <c r="HHJ84" s="1784"/>
      <c r="HHK84" s="1784"/>
      <c r="HHL84" s="1788"/>
      <c r="HHM84" s="1788"/>
      <c r="HHN84" s="1789"/>
      <c r="HHO84" s="1789"/>
      <c r="HHP84" s="1790"/>
      <c r="HHQ84" s="1784"/>
      <c r="HHR84" s="1784"/>
      <c r="HHS84" s="1784"/>
      <c r="HHT84" s="1788"/>
      <c r="HHU84" s="1788"/>
      <c r="HHV84" s="1789"/>
      <c r="HHW84" s="1789"/>
      <c r="HHX84" s="1790"/>
      <c r="HHY84" s="1784"/>
      <c r="HHZ84" s="1784"/>
      <c r="HIA84" s="1784"/>
      <c r="HIB84" s="1788"/>
      <c r="HIC84" s="1788"/>
      <c r="HID84" s="1789"/>
      <c r="HIE84" s="1789"/>
      <c r="HIF84" s="1790"/>
      <c r="HIG84" s="1784"/>
      <c r="HIH84" s="1784"/>
      <c r="HII84" s="1784"/>
      <c r="HIJ84" s="1788"/>
      <c r="HIK84" s="1788"/>
      <c r="HIL84" s="1789"/>
      <c r="HIM84" s="1789"/>
      <c r="HIN84" s="1790"/>
      <c r="HIO84" s="1784"/>
      <c r="HIP84" s="1784"/>
      <c r="HIQ84" s="1784"/>
      <c r="HIR84" s="1788"/>
      <c r="HIS84" s="1788"/>
      <c r="HIT84" s="1789"/>
      <c r="HIU84" s="1789"/>
      <c r="HIV84" s="1790"/>
      <c r="HIW84" s="1784"/>
      <c r="HIX84" s="1784"/>
      <c r="HIY84" s="1784"/>
      <c r="HIZ84" s="1788"/>
      <c r="HJA84" s="1788"/>
      <c r="HJB84" s="1789"/>
      <c r="HJC84" s="1789"/>
      <c r="HJD84" s="1790"/>
      <c r="HJE84" s="1784"/>
      <c r="HJF84" s="1784"/>
      <c r="HJG84" s="1784"/>
      <c r="HJH84" s="1788"/>
      <c r="HJI84" s="1788"/>
      <c r="HJJ84" s="1789"/>
      <c r="HJK84" s="1789"/>
      <c r="HJL84" s="1790"/>
      <c r="HJM84" s="1784"/>
      <c r="HJN84" s="1784"/>
      <c r="HJO84" s="1784"/>
      <c r="HJP84" s="1788"/>
      <c r="HJQ84" s="1788"/>
      <c r="HJR84" s="1789"/>
      <c r="HJS84" s="1789"/>
      <c r="HJT84" s="1790"/>
      <c r="HJU84" s="1784"/>
      <c r="HJV84" s="1784"/>
      <c r="HJW84" s="1784"/>
      <c r="HJX84" s="1788"/>
      <c r="HJY84" s="1788"/>
      <c r="HJZ84" s="1789"/>
      <c r="HKA84" s="1789"/>
      <c r="HKB84" s="1790"/>
      <c r="HKC84" s="1784"/>
      <c r="HKD84" s="1784"/>
      <c r="HKE84" s="1784"/>
      <c r="HKF84" s="1788"/>
      <c r="HKG84" s="1788"/>
      <c r="HKH84" s="1789"/>
      <c r="HKI84" s="1789"/>
      <c r="HKJ84" s="1790"/>
      <c r="HKK84" s="1784"/>
      <c r="HKL84" s="1784"/>
      <c r="HKM84" s="1784"/>
      <c r="HKN84" s="1788"/>
      <c r="HKO84" s="1788"/>
      <c r="HKP84" s="1789"/>
      <c r="HKQ84" s="1789"/>
      <c r="HKR84" s="1790"/>
      <c r="HKS84" s="1784"/>
      <c r="HKT84" s="1784"/>
      <c r="HKU84" s="1784"/>
      <c r="HKV84" s="1788"/>
      <c r="HKW84" s="1788"/>
      <c r="HKX84" s="1789"/>
      <c r="HKY84" s="1789"/>
      <c r="HKZ84" s="1790"/>
      <c r="HLA84" s="1784"/>
      <c r="HLB84" s="1784"/>
      <c r="HLC84" s="1784"/>
      <c r="HLD84" s="1788"/>
      <c r="HLE84" s="1788"/>
      <c r="HLF84" s="1789"/>
      <c r="HLG84" s="1789"/>
      <c r="HLH84" s="1790"/>
      <c r="HLI84" s="1784"/>
      <c r="HLJ84" s="1784"/>
      <c r="HLK84" s="1784"/>
      <c r="HLL84" s="1788"/>
      <c r="HLM84" s="1788"/>
      <c r="HLN84" s="1789"/>
      <c r="HLO84" s="1789"/>
      <c r="HLP84" s="1790"/>
      <c r="HLQ84" s="1784"/>
      <c r="HLR84" s="1784"/>
      <c r="HLS84" s="1784"/>
      <c r="HLT84" s="1788"/>
      <c r="HLU84" s="1788"/>
      <c r="HLV84" s="1789"/>
      <c r="HLW84" s="1789"/>
      <c r="HLX84" s="1790"/>
      <c r="HLY84" s="1784"/>
      <c r="HLZ84" s="1784"/>
      <c r="HMA84" s="1784"/>
      <c r="HMB84" s="1788"/>
      <c r="HMC84" s="1788"/>
      <c r="HMD84" s="1789"/>
      <c r="HME84" s="1789"/>
      <c r="HMF84" s="1790"/>
      <c r="HMG84" s="1784"/>
      <c r="HMH84" s="1784"/>
      <c r="HMI84" s="1784"/>
      <c r="HMJ84" s="1788"/>
      <c r="HMK84" s="1788"/>
      <c r="HML84" s="1789"/>
      <c r="HMM84" s="1789"/>
      <c r="HMN84" s="1790"/>
      <c r="HMO84" s="1784"/>
      <c r="HMP84" s="1784"/>
      <c r="HMQ84" s="1784"/>
      <c r="HMR84" s="1788"/>
      <c r="HMS84" s="1788"/>
      <c r="HMT84" s="1789"/>
      <c r="HMU84" s="1789"/>
      <c r="HMV84" s="1790"/>
      <c r="HMW84" s="1784"/>
      <c r="HMX84" s="1784"/>
      <c r="HMY84" s="1784"/>
      <c r="HMZ84" s="1788"/>
      <c r="HNA84" s="1788"/>
      <c r="HNB84" s="1789"/>
      <c r="HNC84" s="1789"/>
      <c r="HND84" s="1790"/>
      <c r="HNE84" s="1784"/>
      <c r="HNF84" s="1784"/>
      <c r="HNG84" s="1784"/>
      <c r="HNH84" s="1788"/>
      <c r="HNI84" s="1788"/>
      <c r="HNJ84" s="1789"/>
      <c r="HNK84" s="1789"/>
      <c r="HNL84" s="1790"/>
      <c r="HNM84" s="1784"/>
      <c r="HNN84" s="1784"/>
      <c r="HNO84" s="1784"/>
      <c r="HNP84" s="1788"/>
      <c r="HNQ84" s="1788"/>
      <c r="HNR84" s="1789"/>
      <c r="HNS84" s="1789"/>
      <c r="HNT84" s="1790"/>
      <c r="HNU84" s="1784"/>
      <c r="HNV84" s="1784"/>
      <c r="HNW84" s="1784"/>
      <c r="HNX84" s="1788"/>
      <c r="HNY84" s="1788"/>
      <c r="HNZ84" s="1789"/>
      <c r="HOA84" s="1789"/>
      <c r="HOB84" s="1790"/>
      <c r="HOC84" s="1784"/>
      <c r="HOD84" s="1784"/>
      <c r="HOE84" s="1784"/>
      <c r="HOF84" s="1788"/>
      <c r="HOG84" s="1788"/>
      <c r="HOH84" s="1789"/>
      <c r="HOI84" s="1789"/>
      <c r="HOJ84" s="1790"/>
      <c r="HOK84" s="1784"/>
      <c r="HOL84" s="1784"/>
      <c r="HOM84" s="1784"/>
      <c r="HON84" s="1788"/>
      <c r="HOO84" s="1788"/>
      <c r="HOP84" s="1789"/>
      <c r="HOQ84" s="1789"/>
      <c r="HOR84" s="1790"/>
      <c r="HOS84" s="1784"/>
      <c r="HOT84" s="1784"/>
      <c r="HOU84" s="1784"/>
      <c r="HOV84" s="1788"/>
      <c r="HOW84" s="1788"/>
      <c r="HOX84" s="1789"/>
      <c r="HOY84" s="1789"/>
      <c r="HOZ84" s="1790"/>
      <c r="HPA84" s="1784"/>
      <c r="HPB84" s="1784"/>
      <c r="HPC84" s="1784"/>
      <c r="HPD84" s="1788"/>
      <c r="HPE84" s="1788"/>
      <c r="HPF84" s="1789"/>
      <c r="HPG84" s="1789"/>
      <c r="HPH84" s="1790"/>
      <c r="HPI84" s="1784"/>
      <c r="HPJ84" s="1784"/>
      <c r="HPK84" s="1784"/>
      <c r="HPL84" s="1788"/>
      <c r="HPM84" s="1788"/>
      <c r="HPN84" s="1789"/>
      <c r="HPO84" s="1789"/>
      <c r="HPP84" s="1790"/>
      <c r="HPQ84" s="1784"/>
      <c r="HPR84" s="1784"/>
      <c r="HPS84" s="1784"/>
      <c r="HPT84" s="1788"/>
      <c r="HPU84" s="1788"/>
      <c r="HPV84" s="1789"/>
      <c r="HPW84" s="1789"/>
      <c r="HPX84" s="1790"/>
      <c r="HPY84" s="1784"/>
      <c r="HPZ84" s="1784"/>
      <c r="HQA84" s="1784"/>
      <c r="HQB84" s="1788"/>
      <c r="HQC84" s="1788"/>
      <c r="HQD84" s="1789"/>
      <c r="HQE84" s="1789"/>
      <c r="HQF84" s="1790"/>
      <c r="HQG84" s="1784"/>
      <c r="HQH84" s="1784"/>
      <c r="HQI84" s="1784"/>
      <c r="HQJ84" s="1788"/>
      <c r="HQK84" s="1788"/>
      <c r="HQL84" s="1789"/>
      <c r="HQM84" s="1789"/>
      <c r="HQN84" s="1790"/>
      <c r="HQO84" s="1784"/>
      <c r="HQP84" s="1784"/>
      <c r="HQQ84" s="1784"/>
      <c r="HQR84" s="1788"/>
      <c r="HQS84" s="1788"/>
      <c r="HQT84" s="1789"/>
      <c r="HQU84" s="1789"/>
      <c r="HQV84" s="1790"/>
      <c r="HQW84" s="1784"/>
      <c r="HQX84" s="1784"/>
      <c r="HQY84" s="1784"/>
      <c r="HQZ84" s="1788"/>
      <c r="HRA84" s="1788"/>
      <c r="HRB84" s="1789"/>
      <c r="HRC84" s="1789"/>
      <c r="HRD84" s="1790"/>
      <c r="HRE84" s="1784"/>
      <c r="HRF84" s="1784"/>
      <c r="HRG84" s="1784"/>
      <c r="HRH84" s="1788"/>
      <c r="HRI84" s="1788"/>
      <c r="HRJ84" s="1789"/>
      <c r="HRK84" s="1789"/>
      <c r="HRL84" s="1790"/>
      <c r="HRM84" s="1784"/>
      <c r="HRN84" s="1784"/>
      <c r="HRO84" s="1784"/>
      <c r="HRP84" s="1788"/>
      <c r="HRQ84" s="1788"/>
      <c r="HRR84" s="1789"/>
      <c r="HRS84" s="1789"/>
      <c r="HRT84" s="1790"/>
      <c r="HRU84" s="1784"/>
      <c r="HRV84" s="1784"/>
      <c r="HRW84" s="1784"/>
      <c r="HRX84" s="1788"/>
      <c r="HRY84" s="1788"/>
      <c r="HRZ84" s="1789"/>
      <c r="HSA84" s="1789"/>
      <c r="HSB84" s="1790"/>
      <c r="HSC84" s="1784"/>
      <c r="HSD84" s="1784"/>
      <c r="HSE84" s="1784"/>
      <c r="HSF84" s="1788"/>
      <c r="HSG84" s="1788"/>
      <c r="HSH84" s="1789"/>
      <c r="HSI84" s="1789"/>
      <c r="HSJ84" s="1790"/>
      <c r="HSK84" s="1784"/>
      <c r="HSL84" s="1784"/>
      <c r="HSM84" s="1784"/>
      <c r="HSN84" s="1788"/>
      <c r="HSO84" s="1788"/>
      <c r="HSP84" s="1789"/>
      <c r="HSQ84" s="1789"/>
      <c r="HSR84" s="1790"/>
      <c r="HSS84" s="1784"/>
      <c r="HST84" s="1784"/>
      <c r="HSU84" s="1784"/>
      <c r="HSV84" s="1788"/>
      <c r="HSW84" s="1788"/>
      <c r="HSX84" s="1789"/>
      <c r="HSY84" s="1789"/>
      <c r="HSZ84" s="1790"/>
      <c r="HTA84" s="1784"/>
      <c r="HTB84" s="1784"/>
      <c r="HTC84" s="1784"/>
      <c r="HTD84" s="1788"/>
      <c r="HTE84" s="1788"/>
      <c r="HTF84" s="1789"/>
      <c r="HTG84" s="1789"/>
      <c r="HTH84" s="1790"/>
      <c r="HTI84" s="1784"/>
      <c r="HTJ84" s="1784"/>
      <c r="HTK84" s="1784"/>
      <c r="HTL84" s="1788"/>
      <c r="HTM84" s="1788"/>
      <c r="HTN84" s="1789"/>
      <c r="HTO84" s="1789"/>
      <c r="HTP84" s="1790"/>
      <c r="HTQ84" s="1784"/>
      <c r="HTR84" s="1784"/>
      <c r="HTS84" s="1784"/>
      <c r="HTT84" s="1788"/>
      <c r="HTU84" s="1788"/>
      <c r="HTV84" s="1789"/>
      <c r="HTW84" s="1789"/>
      <c r="HTX84" s="1790"/>
      <c r="HTY84" s="1784"/>
      <c r="HTZ84" s="1784"/>
      <c r="HUA84" s="1784"/>
      <c r="HUB84" s="1788"/>
      <c r="HUC84" s="1788"/>
      <c r="HUD84" s="1789"/>
      <c r="HUE84" s="1789"/>
      <c r="HUF84" s="1790"/>
      <c r="HUG84" s="1784"/>
      <c r="HUH84" s="1784"/>
      <c r="HUI84" s="1784"/>
      <c r="HUJ84" s="1788"/>
      <c r="HUK84" s="1788"/>
      <c r="HUL84" s="1789"/>
      <c r="HUM84" s="1789"/>
      <c r="HUN84" s="1790"/>
      <c r="HUO84" s="1784"/>
      <c r="HUP84" s="1784"/>
      <c r="HUQ84" s="1784"/>
      <c r="HUR84" s="1788"/>
      <c r="HUS84" s="1788"/>
      <c r="HUT84" s="1789"/>
      <c r="HUU84" s="1789"/>
      <c r="HUV84" s="1790"/>
      <c r="HUW84" s="1784"/>
      <c r="HUX84" s="1784"/>
      <c r="HUY84" s="1784"/>
      <c r="HUZ84" s="1788"/>
      <c r="HVA84" s="1788"/>
      <c r="HVB84" s="1789"/>
      <c r="HVC84" s="1789"/>
      <c r="HVD84" s="1790"/>
      <c r="HVE84" s="1784"/>
      <c r="HVF84" s="1784"/>
      <c r="HVG84" s="1784"/>
      <c r="HVH84" s="1788"/>
      <c r="HVI84" s="1788"/>
      <c r="HVJ84" s="1789"/>
      <c r="HVK84" s="1789"/>
      <c r="HVL84" s="1790"/>
      <c r="HVM84" s="1784"/>
      <c r="HVN84" s="1784"/>
      <c r="HVO84" s="1784"/>
      <c r="HVP84" s="1788"/>
      <c r="HVQ84" s="1788"/>
      <c r="HVR84" s="1789"/>
      <c r="HVS84" s="1789"/>
      <c r="HVT84" s="1790"/>
      <c r="HVU84" s="1784"/>
      <c r="HVV84" s="1784"/>
      <c r="HVW84" s="1784"/>
      <c r="HVX84" s="1788"/>
      <c r="HVY84" s="1788"/>
      <c r="HVZ84" s="1789"/>
      <c r="HWA84" s="1789"/>
      <c r="HWB84" s="1790"/>
      <c r="HWC84" s="1784"/>
      <c r="HWD84" s="1784"/>
      <c r="HWE84" s="1784"/>
      <c r="HWF84" s="1788"/>
      <c r="HWG84" s="1788"/>
      <c r="HWH84" s="1789"/>
      <c r="HWI84" s="1789"/>
      <c r="HWJ84" s="1790"/>
      <c r="HWK84" s="1784"/>
      <c r="HWL84" s="1784"/>
      <c r="HWM84" s="1784"/>
      <c r="HWN84" s="1788"/>
      <c r="HWO84" s="1788"/>
      <c r="HWP84" s="1789"/>
      <c r="HWQ84" s="1789"/>
      <c r="HWR84" s="1790"/>
      <c r="HWS84" s="1784"/>
      <c r="HWT84" s="1784"/>
      <c r="HWU84" s="1784"/>
      <c r="HWV84" s="1788"/>
      <c r="HWW84" s="1788"/>
      <c r="HWX84" s="1789"/>
      <c r="HWY84" s="1789"/>
      <c r="HWZ84" s="1790"/>
      <c r="HXA84" s="1784"/>
      <c r="HXB84" s="1784"/>
      <c r="HXC84" s="1784"/>
      <c r="HXD84" s="1788"/>
      <c r="HXE84" s="1788"/>
      <c r="HXF84" s="1789"/>
      <c r="HXG84" s="1789"/>
      <c r="HXH84" s="1790"/>
      <c r="HXI84" s="1784"/>
      <c r="HXJ84" s="1784"/>
      <c r="HXK84" s="1784"/>
      <c r="HXL84" s="1788"/>
      <c r="HXM84" s="1788"/>
      <c r="HXN84" s="1789"/>
      <c r="HXO84" s="1789"/>
      <c r="HXP84" s="1790"/>
      <c r="HXQ84" s="1784"/>
      <c r="HXR84" s="1784"/>
      <c r="HXS84" s="1784"/>
      <c r="HXT84" s="1788"/>
      <c r="HXU84" s="1788"/>
      <c r="HXV84" s="1789"/>
      <c r="HXW84" s="1789"/>
      <c r="HXX84" s="1790"/>
      <c r="HXY84" s="1784"/>
      <c r="HXZ84" s="1784"/>
      <c r="HYA84" s="1784"/>
      <c r="HYB84" s="1788"/>
      <c r="HYC84" s="1788"/>
      <c r="HYD84" s="1789"/>
      <c r="HYE84" s="1789"/>
      <c r="HYF84" s="1790"/>
      <c r="HYG84" s="1784"/>
      <c r="HYH84" s="1784"/>
      <c r="HYI84" s="1784"/>
      <c r="HYJ84" s="1788"/>
      <c r="HYK84" s="1788"/>
      <c r="HYL84" s="1789"/>
      <c r="HYM84" s="1789"/>
      <c r="HYN84" s="1790"/>
      <c r="HYO84" s="1784"/>
      <c r="HYP84" s="1784"/>
      <c r="HYQ84" s="1784"/>
      <c r="HYR84" s="1788"/>
      <c r="HYS84" s="1788"/>
      <c r="HYT84" s="1789"/>
      <c r="HYU84" s="1789"/>
      <c r="HYV84" s="1790"/>
      <c r="HYW84" s="1784"/>
      <c r="HYX84" s="1784"/>
      <c r="HYY84" s="1784"/>
      <c r="HYZ84" s="1788"/>
      <c r="HZA84" s="1788"/>
      <c r="HZB84" s="1789"/>
      <c r="HZC84" s="1789"/>
      <c r="HZD84" s="1790"/>
      <c r="HZE84" s="1784"/>
      <c r="HZF84" s="1784"/>
      <c r="HZG84" s="1784"/>
      <c r="HZH84" s="1788"/>
      <c r="HZI84" s="1788"/>
      <c r="HZJ84" s="1789"/>
      <c r="HZK84" s="1789"/>
      <c r="HZL84" s="1790"/>
      <c r="HZM84" s="1784"/>
      <c r="HZN84" s="1784"/>
      <c r="HZO84" s="1784"/>
      <c r="HZP84" s="1788"/>
      <c r="HZQ84" s="1788"/>
      <c r="HZR84" s="1789"/>
      <c r="HZS84" s="1789"/>
      <c r="HZT84" s="1790"/>
      <c r="HZU84" s="1784"/>
      <c r="HZV84" s="1784"/>
      <c r="HZW84" s="1784"/>
      <c r="HZX84" s="1788"/>
      <c r="HZY84" s="1788"/>
      <c r="HZZ84" s="1789"/>
      <c r="IAA84" s="1789"/>
      <c r="IAB84" s="1790"/>
      <c r="IAC84" s="1784"/>
      <c r="IAD84" s="1784"/>
      <c r="IAE84" s="1784"/>
      <c r="IAF84" s="1788"/>
      <c r="IAG84" s="1788"/>
      <c r="IAH84" s="1789"/>
      <c r="IAI84" s="1789"/>
      <c r="IAJ84" s="1790"/>
      <c r="IAK84" s="1784"/>
      <c r="IAL84" s="1784"/>
      <c r="IAM84" s="1784"/>
      <c r="IAN84" s="1788"/>
      <c r="IAO84" s="1788"/>
      <c r="IAP84" s="1789"/>
      <c r="IAQ84" s="1789"/>
      <c r="IAR84" s="1790"/>
      <c r="IAS84" s="1784"/>
      <c r="IAT84" s="1784"/>
      <c r="IAU84" s="1784"/>
      <c r="IAV84" s="1788"/>
      <c r="IAW84" s="1788"/>
      <c r="IAX84" s="1789"/>
      <c r="IAY84" s="1789"/>
      <c r="IAZ84" s="1790"/>
      <c r="IBA84" s="1784"/>
      <c r="IBB84" s="1784"/>
      <c r="IBC84" s="1784"/>
      <c r="IBD84" s="1788"/>
      <c r="IBE84" s="1788"/>
      <c r="IBF84" s="1789"/>
      <c r="IBG84" s="1789"/>
      <c r="IBH84" s="1790"/>
      <c r="IBI84" s="1784"/>
      <c r="IBJ84" s="1784"/>
      <c r="IBK84" s="1784"/>
      <c r="IBL84" s="1788"/>
      <c r="IBM84" s="1788"/>
      <c r="IBN84" s="1789"/>
      <c r="IBO84" s="1789"/>
      <c r="IBP84" s="1790"/>
      <c r="IBQ84" s="1784"/>
      <c r="IBR84" s="1784"/>
      <c r="IBS84" s="1784"/>
      <c r="IBT84" s="1788"/>
      <c r="IBU84" s="1788"/>
      <c r="IBV84" s="1789"/>
      <c r="IBW84" s="1789"/>
      <c r="IBX84" s="1790"/>
      <c r="IBY84" s="1784"/>
      <c r="IBZ84" s="1784"/>
      <c r="ICA84" s="1784"/>
      <c r="ICB84" s="1788"/>
      <c r="ICC84" s="1788"/>
      <c r="ICD84" s="1789"/>
      <c r="ICE84" s="1789"/>
      <c r="ICF84" s="1790"/>
      <c r="ICG84" s="1784"/>
      <c r="ICH84" s="1784"/>
      <c r="ICI84" s="1784"/>
      <c r="ICJ84" s="1788"/>
      <c r="ICK84" s="1788"/>
      <c r="ICL84" s="1789"/>
      <c r="ICM84" s="1789"/>
      <c r="ICN84" s="1790"/>
      <c r="ICO84" s="1784"/>
      <c r="ICP84" s="1784"/>
      <c r="ICQ84" s="1784"/>
      <c r="ICR84" s="1788"/>
      <c r="ICS84" s="1788"/>
      <c r="ICT84" s="1789"/>
      <c r="ICU84" s="1789"/>
      <c r="ICV84" s="1790"/>
      <c r="ICW84" s="1784"/>
      <c r="ICX84" s="1784"/>
      <c r="ICY84" s="1784"/>
      <c r="ICZ84" s="1788"/>
      <c r="IDA84" s="1788"/>
      <c r="IDB84" s="1789"/>
      <c r="IDC84" s="1789"/>
      <c r="IDD84" s="1790"/>
      <c r="IDE84" s="1784"/>
      <c r="IDF84" s="1784"/>
      <c r="IDG84" s="1784"/>
      <c r="IDH84" s="1788"/>
      <c r="IDI84" s="1788"/>
      <c r="IDJ84" s="1789"/>
      <c r="IDK84" s="1789"/>
      <c r="IDL84" s="1790"/>
      <c r="IDM84" s="1784"/>
      <c r="IDN84" s="1784"/>
      <c r="IDO84" s="1784"/>
      <c r="IDP84" s="1788"/>
      <c r="IDQ84" s="1788"/>
      <c r="IDR84" s="1789"/>
      <c r="IDS84" s="1789"/>
      <c r="IDT84" s="1790"/>
      <c r="IDU84" s="1784"/>
      <c r="IDV84" s="1784"/>
      <c r="IDW84" s="1784"/>
      <c r="IDX84" s="1788"/>
      <c r="IDY84" s="1788"/>
      <c r="IDZ84" s="1789"/>
      <c r="IEA84" s="1789"/>
      <c r="IEB84" s="1790"/>
      <c r="IEC84" s="1784"/>
      <c r="IED84" s="1784"/>
      <c r="IEE84" s="1784"/>
      <c r="IEF84" s="1788"/>
      <c r="IEG84" s="1788"/>
      <c r="IEH84" s="1789"/>
      <c r="IEI84" s="1789"/>
      <c r="IEJ84" s="1790"/>
      <c r="IEK84" s="1784"/>
      <c r="IEL84" s="1784"/>
      <c r="IEM84" s="1784"/>
      <c r="IEN84" s="1788"/>
      <c r="IEO84" s="1788"/>
      <c r="IEP84" s="1789"/>
      <c r="IEQ84" s="1789"/>
      <c r="IER84" s="1790"/>
      <c r="IES84" s="1784"/>
      <c r="IET84" s="1784"/>
      <c r="IEU84" s="1784"/>
      <c r="IEV84" s="1788"/>
      <c r="IEW84" s="1788"/>
      <c r="IEX84" s="1789"/>
      <c r="IEY84" s="1789"/>
      <c r="IEZ84" s="1790"/>
      <c r="IFA84" s="1784"/>
      <c r="IFB84" s="1784"/>
      <c r="IFC84" s="1784"/>
      <c r="IFD84" s="1788"/>
      <c r="IFE84" s="1788"/>
      <c r="IFF84" s="1789"/>
      <c r="IFG84" s="1789"/>
      <c r="IFH84" s="1790"/>
      <c r="IFI84" s="1784"/>
      <c r="IFJ84" s="1784"/>
      <c r="IFK84" s="1784"/>
      <c r="IFL84" s="1788"/>
      <c r="IFM84" s="1788"/>
      <c r="IFN84" s="1789"/>
      <c r="IFO84" s="1789"/>
      <c r="IFP84" s="1790"/>
      <c r="IFQ84" s="1784"/>
      <c r="IFR84" s="1784"/>
      <c r="IFS84" s="1784"/>
      <c r="IFT84" s="1788"/>
      <c r="IFU84" s="1788"/>
      <c r="IFV84" s="1789"/>
      <c r="IFW84" s="1789"/>
      <c r="IFX84" s="1790"/>
      <c r="IFY84" s="1784"/>
      <c r="IFZ84" s="1784"/>
      <c r="IGA84" s="1784"/>
      <c r="IGB84" s="1788"/>
      <c r="IGC84" s="1788"/>
      <c r="IGD84" s="1789"/>
      <c r="IGE84" s="1789"/>
      <c r="IGF84" s="1790"/>
      <c r="IGG84" s="1784"/>
      <c r="IGH84" s="1784"/>
      <c r="IGI84" s="1784"/>
      <c r="IGJ84" s="1788"/>
      <c r="IGK84" s="1788"/>
      <c r="IGL84" s="1789"/>
      <c r="IGM84" s="1789"/>
      <c r="IGN84" s="1790"/>
      <c r="IGO84" s="1784"/>
      <c r="IGP84" s="1784"/>
      <c r="IGQ84" s="1784"/>
      <c r="IGR84" s="1788"/>
      <c r="IGS84" s="1788"/>
      <c r="IGT84" s="1789"/>
      <c r="IGU84" s="1789"/>
      <c r="IGV84" s="1790"/>
      <c r="IGW84" s="1784"/>
      <c r="IGX84" s="1784"/>
      <c r="IGY84" s="1784"/>
      <c r="IGZ84" s="1788"/>
      <c r="IHA84" s="1788"/>
      <c r="IHB84" s="1789"/>
      <c r="IHC84" s="1789"/>
      <c r="IHD84" s="1790"/>
      <c r="IHE84" s="1784"/>
      <c r="IHF84" s="1784"/>
      <c r="IHG84" s="1784"/>
      <c r="IHH84" s="1788"/>
      <c r="IHI84" s="1788"/>
      <c r="IHJ84" s="1789"/>
      <c r="IHK84" s="1789"/>
      <c r="IHL84" s="1790"/>
      <c r="IHM84" s="1784"/>
      <c r="IHN84" s="1784"/>
      <c r="IHO84" s="1784"/>
      <c r="IHP84" s="1788"/>
      <c r="IHQ84" s="1788"/>
      <c r="IHR84" s="1789"/>
      <c r="IHS84" s="1789"/>
      <c r="IHT84" s="1790"/>
      <c r="IHU84" s="1784"/>
      <c r="IHV84" s="1784"/>
      <c r="IHW84" s="1784"/>
      <c r="IHX84" s="1788"/>
      <c r="IHY84" s="1788"/>
      <c r="IHZ84" s="1789"/>
      <c r="IIA84" s="1789"/>
      <c r="IIB84" s="1790"/>
      <c r="IIC84" s="1784"/>
      <c r="IID84" s="1784"/>
      <c r="IIE84" s="1784"/>
      <c r="IIF84" s="1788"/>
      <c r="IIG84" s="1788"/>
      <c r="IIH84" s="1789"/>
      <c r="III84" s="1789"/>
      <c r="IIJ84" s="1790"/>
      <c r="IIK84" s="1784"/>
      <c r="IIL84" s="1784"/>
      <c r="IIM84" s="1784"/>
      <c r="IIN84" s="1788"/>
      <c r="IIO84" s="1788"/>
      <c r="IIP84" s="1789"/>
      <c r="IIQ84" s="1789"/>
      <c r="IIR84" s="1790"/>
      <c r="IIS84" s="1784"/>
      <c r="IIT84" s="1784"/>
      <c r="IIU84" s="1784"/>
      <c r="IIV84" s="1788"/>
      <c r="IIW84" s="1788"/>
      <c r="IIX84" s="1789"/>
      <c r="IIY84" s="1789"/>
      <c r="IIZ84" s="1790"/>
      <c r="IJA84" s="1784"/>
      <c r="IJB84" s="1784"/>
      <c r="IJC84" s="1784"/>
      <c r="IJD84" s="1788"/>
      <c r="IJE84" s="1788"/>
      <c r="IJF84" s="1789"/>
      <c r="IJG84" s="1789"/>
      <c r="IJH84" s="1790"/>
      <c r="IJI84" s="1784"/>
      <c r="IJJ84" s="1784"/>
      <c r="IJK84" s="1784"/>
      <c r="IJL84" s="1788"/>
      <c r="IJM84" s="1788"/>
      <c r="IJN84" s="1789"/>
      <c r="IJO84" s="1789"/>
      <c r="IJP84" s="1790"/>
      <c r="IJQ84" s="1784"/>
      <c r="IJR84" s="1784"/>
      <c r="IJS84" s="1784"/>
      <c r="IJT84" s="1788"/>
      <c r="IJU84" s="1788"/>
      <c r="IJV84" s="1789"/>
      <c r="IJW84" s="1789"/>
      <c r="IJX84" s="1790"/>
      <c r="IJY84" s="1784"/>
      <c r="IJZ84" s="1784"/>
      <c r="IKA84" s="1784"/>
      <c r="IKB84" s="1788"/>
      <c r="IKC84" s="1788"/>
      <c r="IKD84" s="1789"/>
      <c r="IKE84" s="1789"/>
      <c r="IKF84" s="1790"/>
      <c r="IKG84" s="1784"/>
      <c r="IKH84" s="1784"/>
      <c r="IKI84" s="1784"/>
      <c r="IKJ84" s="1788"/>
      <c r="IKK84" s="1788"/>
      <c r="IKL84" s="1789"/>
      <c r="IKM84" s="1789"/>
      <c r="IKN84" s="1790"/>
      <c r="IKO84" s="1784"/>
      <c r="IKP84" s="1784"/>
      <c r="IKQ84" s="1784"/>
      <c r="IKR84" s="1788"/>
      <c r="IKS84" s="1788"/>
      <c r="IKT84" s="1789"/>
      <c r="IKU84" s="1789"/>
      <c r="IKV84" s="1790"/>
      <c r="IKW84" s="1784"/>
      <c r="IKX84" s="1784"/>
      <c r="IKY84" s="1784"/>
      <c r="IKZ84" s="1788"/>
      <c r="ILA84" s="1788"/>
      <c r="ILB84" s="1789"/>
      <c r="ILC84" s="1789"/>
      <c r="ILD84" s="1790"/>
      <c r="ILE84" s="1784"/>
      <c r="ILF84" s="1784"/>
      <c r="ILG84" s="1784"/>
      <c r="ILH84" s="1788"/>
      <c r="ILI84" s="1788"/>
      <c r="ILJ84" s="1789"/>
      <c r="ILK84" s="1789"/>
      <c r="ILL84" s="1790"/>
      <c r="ILM84" s="1784"/>
      <c r="ILN84" s="1784"/>
      <c r="ILO84" s="1784"/>
      <c r="ILP84" s="1788"/>
      <c r="ILQ84" s="1788"/>
      <c r="ILR84" s="1789"/>
      <c r="ILS84" s="1789"/>
      <c r="ILT84" s="1790"/>
      <c r="ILU84" s="1784"/>
      <c r="ILV84" s="1784"/>
      <c r="ILW84" s="1784"/>
      <c r="ILX84" s="1788"/>
      <c r="ILY84" s="1788"/>
      <c r="ILZ84" s="1789"/>
      <c r="IMA84" s="1789"/>
      <c r="IMB84" s="1790"/>
      <c r="IMC84" s="1784"/>
      <c r="IMD84" s="1784"/>
      <c r="IME84" s="1784"/>
      <c r="IMF84" s="1788"/>
      <c r="IMG84" s="1788"/>
      <c r="IMH84" s="1789"/>
      <c r="IMI84" s="1789"/>
      <c r="IMJ84" s="1790"/>
      <c r="IMK84" s="1784"/>
      <c r="IML84" s="1784"/>
      <c r="IMM84" s="1784"/>
      <c r="IMN84" s="1788"/>
      <c r="IMO84" s="1788"/>
      <c r="IMP84" s="1789"/>
      <c r="IMQ84" s="1789"/>
      <c r="IMR84" s="1790"/>
      <c r="IMS84" s="1784"/>
      <c r="IMT84" s="1784"/>
      <c r="IMU84" s="1784"/>
      <c r="IMV84" s="1788"/>
      <c r="IMW84" s="1788"/>
      <c r="IMX84" s="1789"/>
      <c r="IMY84" s="1789"/>
      <c r="IMZ84" s="1790"/>
      <c r="INA84" s="1784"/>
      <c r="INB84" s="1784"/>
      <c r="INC84" s="1784"/>
      <c r="IND84" s="1788"/>
      <c r="INE84" s="1788"/>
      <c r="INF84" s="1789"/>
      <c r="ING84" s="1789"/>
      <c r="INH84" s="1790"/>
      <c r="INI84" s="1784"/>
      <c r="INJ84" s="1784"/>
      <c r="INK84" s="1784"/>
      <c r="INL84" s="1788"/>
      <c r="INM84" s="1788"/>
      <c r="INN84" s="1789"/>
      <c r="INO84" s="1789"/>
      <c r="INP84" s="1790"/>
      <c r="INQ84" s="1784"/>
      <c r="INR84" s="1784"/>
      <c r="INS84" s="1784"/>
      <c r="INT84" s="1788"/>
      <c r="INU84" s="1788"/>
      <c r="INV84" s="1789"/>
      <c r="INW84" s="1789"/>
      <c r="INX84" s="1790"/>
      <c r="INY84" s="1784"/>
      <c r="INZ84" s="1784"/>
      <c r="IOA84" s="1784"/>
      <c r="IOB84" s="1788"/>
      <c r="IOC84" s="1788"/>
      <c r="IOD84" s="1789"/>
      <c r="IOE84" s="1789"/>
      <c r="IOF84" s="1790"/>
      <c r="IOG84" s="1784"/>
      <c r="IOH84" s="1784"/>
      <c r="IOI84" s="1784"/>
      <c r="IOJ84" s="1788"/>
      <c r="IOK84" s="1788"/>
      <c r="IOL84" s="1789"/>
      <c r="IOM84" s="1789"/>
      <c r="ION84" s="1790"/>
      <c r="IOO84" s="1784"/>
      <c r="IOP84" s="1784"/>
      <c r="IOQ84" s="1784"/>
      <c r="IOR84" s="1788"/>
      <c r="IOS84" s="1788"/>
      <c r="IOT84" s="1789"/>
      <c r="IOU84" s="1789"/>
      <c r="IOV84" s="1790"/>
      <c r="IOW84" s="1784"/>
      <c r="IOX84" s="1784"/>
      <c r="IOY84" s="1784"/>
      <c r="IOZ84" s="1788"/>
      <c r="IPA84" s="1788"/>
      <c r="IPB84" s="1789"/>
      <c r="IPC84" s="1789"/>
      <c r="IPD84" s="1790"/>
      <c r="IPE84" s="1784"/>
      <c r="IPF84" s="1784"/>
      <c r="IPG84" s="1784"/>
      <c r="IPH84" s="1788"/>
      <c r="IPI84" s="1788"/>
      <c r="IPJ84" s="1789"/>
      <c r="IPK84" s="1789"/>
      <c r="IPL84" s="1790"/>
      <c r="IPM84" s="1784"/>
      <c r="IPN84" s="1784"/>
      <c r="IPO84" s="1784"/>
      <c r="IPP84" s="1788"/>
      <c r="IPQ84" s="1788"/>
      <c r="IPR84" s="1789"/>
      <c r="IPS84" s="1789"/>
      <c r="IPT84" s="1790"/>
      <c r="IPU84" s="1784"/>
      <c r="IPV84" s="1784"/>
      <c r="IPW84" s="1784"/>
      <c r="IPX84" s="1788"/>
      <c r="IPY84" s="1788"/>
      <c r="IPZ84" s="1789"/>
      <c r="IQA84" s="1789"/>
      <c r="IQB84" s="1790"/>
      <c r="IQC84" s="1784"/>
      <c r="IQD84" s="1784"/>
      <c r="IQE84" s="1784"/>
      <c r="IQF84" s="1788"/>
      <c r="IQG84" s="1788"/>
      <c r="IQH84" s="1789"/>
      <c r="IQI84" s="1789"/>
      <c r="IQJ84" s="1790"/>
      <c r="IQK84" s="1784"/>
      <c r="IQL84" s="1784"/>
      <c r="IQM84" s="1784"/>
      <c r="IQN84" s="1788"/>
      <c r="IQO84" s="1788"/>
      <c r="IQP84" s="1789"/>
      <c r="IQQ84" s="1789"/>
      <c r="IQR84" s="1790"/>
      <c r="IQS84" s="1784"/>
      <c r="IQT84" s="1784"/>
      <c r="IQU84" s="1784"/>
      <c r="IQV84" s="1788"/>
      <c r="IQW84" s="1788"/>
      <c r="IQX84" s="1789"/>
      <c r="IQY84" s="1789"/>
      <c r="IQZ84" s="1790"/>
      <c r="IRA84" s="1784"/>
      <c r="IRB84" s="1784"/>
      <c r="IRC84" s="1784"/>
      <c r="IRD84" s="1788"/>
      <c r="IRE84" s="1788"/>
      <c r="IRF84" s="1789"/>
      <c r="IRG84" s="1789"/>
      <c r="IRH84" s="1790"/>
      <c r="IRI84" s="1784"/>
      <c r="IRJ84" s="1784"/>
      <c r="IRK84" s="1784"/>
      <c r="IRL84" s="1788"/>
      <c r="IRM84" s="1788"/>
      <c r="IRN84" s="1789"/>
      <c r="IRO84" s="1789"/>
      <c r="IRP84" s="1790"/>
      <c r="IRQ84" s="1784"/>
      <c r="IRR84" s="1784"/>
      <c r="IRS84" s="1784"/>
      <c r="IRT84" s="1788"/>
      <c r="IRU84" s="1788"/>
      <c r="IRV84" s="1789"/>
      <c r="IRW84" s="1789"/>
      <c r="IRX84" s="1790"/>
      <c r="IRY84" s="1784"/>
      <c r="IRZ84" s="1784"/>
      <c r="ISA84" s="1784"/>
      <c r="ISB84" s="1788"/>
      <c r="ISC84" s="1788"/>
      <c r="ISD84" s="1789"/>
      <c r="ISE84" s="1789"/>
      <c r="ISF84" s="1790"/>
      <c r="ISG84" s="1784"/>
      <c r="ISH84" s="1784"/>
      <c r="ISI84" s="1784"/>
      <c r="ISJ84" s="1788"/>
      <c r="ISK84" s="1788"/>
      <c r="ISL84" s="1789"/>
      <c r="ISM84" s="1789"/>
      <c r="ISN84" s="1790"/>
      <c r="ISO84" s="1784"/>
      <c r="ISP84" s="1784"/>
      <c r="ISQ84" s="1784"/>
      <c r="ISR84" s="1788"/>
      <c r="ISS84" s="1788"/>
      <c r="IST84" s="1789"/>
      <c r="ISU84" s="1789"/>
      <c r="ISV84" s="1790"/>
      <c r="ISW84" s="1784"/>
      <c r="ISX84" s="1784"/>
      <c r="ISY84" s="1784"/>
      <c r="ISZ84" s="1788"/>
      <c r="ITA84" s="1788"/>
      <c r="ITB84" s="1789"/>
      <c r="ITC84" s="1789"/>
      <c r="ITD84" s="1790"/>
      <c r="ITE84" s="1784"/>
      <c r="ITF84" s="1784"/>
      <c r="ITG84" s="1784"/>
      <c r="ITH84" s="1788"/>
      <c r="ITI84" s="1788"/>
      <c r="ITJ84" s="1789"/>
      <c r="ITK84" s="1789"/>
      <c r="ITL84" s="1790"/>
      <c r="ITM84" s="1784"/>
      <c r="ITN84" s="1784"/>
      <c r="ITO84" s="1784"/>
      <c r="ITP84" s="1788"/>
      <c r="ITQ84" s="1788"/>
      <c r="ITR84" s="1789"/>
      <c r="ITS84" s="1789"/>
      <c r="ITT84" s="1790"/>
      <c r="ITU84" s="1784"/>
      <c r="ITV84" s="1784"/>
      <c r="ITW84" s="1784"/>
      <c r="ITX84" s="1788"/>
      <c r="ITY84" s="1788"/>
      <c r="ITZ84" s="1789"/>
      <c r="IUA84" s="1789"/>
      <c r="IUB84" s="1790"/>
      <c r="IUC84" s="1784"/>
      <c r="IUD84" s="1784"/>
      <c r="IUE84" s="1784"/>
      <c r="IUF84" s="1788"/>
      <c r="IUG84" s="1788"/>
      <c r="IUH84" s="1789"/>
      <c r="IUI84" s="1789"/>
      <c r="IUJ84" s="1790"/>
      <c r="IUK84" s="1784"/>
      <c r="IUL84" s="1784"/>
      <c r="IUM84" s="1784"/>
      <c r="IUN84" s="1788"/>
      <c r="IUO84" s="1788"/>
      <c r="IUP84" s="1789"/>
      <c r="IUQ84" s="1789"/>
      <c r="IUR84" s="1790"/>
      <c r="IUS84" s="1784"/>
      <c r="IUT84" s="1784"/>
      <c r="IUU84" s="1784"/>
      <c r="IUV84" s="1788"/>
      <c r="IUW84" s="1788"/>
      <c r="IUX84" s="1789"/>
      <c r="IUY84" s="1789"/>
      <c r="IUZ84" s="1790"/>
      <c r="IVA84" s="1784"/>
      <c r="IVB84" s="1784"/>
      <c r="IVC84" s="1784"/>
      <c r="IVD84" s="1788"/>
      <c r="IVE84" s="1788"/>
      <c r="IVF84" s="1789"/>
      <c r="IVG84" s="1789"/>
      <c r="IVH84" s="1790"/>
      <c r="IVI84" s="1784"/>
      <c r="IVJ84" s="1784"/>
      <c r="IVK84" s="1784"/>
      <c r="IVL84" s="1788"/>
      <c r="IVM84" s="1788"/>
      <c r="IVN84" s="1789"/>
      <c r="IVO84" s="1789"/>
      <c r="IVP84" s="1790"/>
      <c r="IVQ84" s="1784"/>
      <c r="IVR84" s="1784"/>
      <c r="IVS84" s="1784"/>
      <c r="IVT84" s="1788"/>
      <c r="IVU84" s="1788"/>
      <c r="IVV84" s="1789"/>
      <c r="IVW84" s="1789"/>
      <c r="IVX84" s="1790"/>
      <c r="IVY84" s="1784"/>
      <c r="IVZ84" s="1784"/>
      <c r="IWA84" s="1784"/>
      <c r="IWB84" s="1788"/>
      <c r="IWC84" s="1788"/>
      <c r="IWD84" s="1789"/>
      <c r="IWE84" s="1789"/>
      <c r="IWF84" s="1790"/>
      <c r="IWG84" s="1784"/>
      <c r="IWH84" s="1784"/>
      <c r="IWI84" s="1784"/>
      <c r="IWJ84" s="1788"/>
      <c r="IWK84" s="1788"/>
      <c r="IWL84" s="1789"/>
      <c r="IWM84" s="1789"/>
      <c r="IWN84" s="1790"/>
      <c r="IWO84" s="1784"/>
      <c r="IWP84" s="1784"/>
      <c r="IWQ84" s="1784"/>
      <c r="IWR84" s="1788"/>
      <c r="IWS84" s="1788"/>
      <c r="IWT84" s="1789"/>
      <c r="IWU84" s="1789"/>
      <c r="IWV84" s="1790"/>
      <c r="IWW84" s="1784"/>
      <c r="IWX84" s="1784"/>
      <c r="IWY84" s="1784"/>
      <c r="IWZ84" s="1788"/>
      <c r="IXA84" s="1788"/>
      <c r="IXB84" s="1789"/>
      <c r="IXC84" s="1789"/>
      <c r="IXD84" s="1790"/>
      <c r="IXE84" s="1784"/>
      <c r="IXF84" s="1784"/>
      <c r="IXG84" s="1784"/>
      <c r="IXH84" s="1788"/>
      <c r="IXI84" s="1788"/>
      <c r="IXJ84" s="1789"/>
      <c r="IXK84" s="1789"/>
      <c r="IXL84" s="1790"/>
      <c r="IXM84" s="1784"/>
      <c r="IXN84" s="1784"/>
      <c r="IXO84" s="1784"/>
      <c r="IXP84" s="1788"/>
      <c r="IXQ84" s="1788"/>
      <c r="IXR84" s="1789"/>
      <c r="IXS84" s="1789"/>
      <c r="IXT84" s="1790"/>
      <c r="IXU84" s="1784"/>
      <c r="IXV84" s="1784"/>
      <c r="IXW84" s="1784"/>
      <c r="IXX84" s="1788"/>
      <c r="IXY84" s="1788"/>
      <c r="IXZ84" s="1789"/>
      <c r="IYA84" s="1789"/>
      <c r="IYB84" s="1790"/>
      <c r="IYC84" s="1784"/>
      <c r="IYD84" s="1784"/>
      <c r="IYE84" s="1784"/>
      <c r="IYF84" s="1788"/>
      <c r="IYG84" s="1788"/>
      <c r="IYH84" s="1789"/>
      <c r="IYI84" s="1789"/>
      <c r="IYJ84" s="1790"/>
      <c r="IYK84" s="1784"/>
      <c r="IYL84" s="1784"/>
      <c r="IYM84" s="1784"/>
      <c r="IYN84" s="1788"/>
      <c r="IYO84" s="1788"/>
      <c r="IYP84" s="1789"/>
      <c r="IYQ84" s="1789"/>
      <c r="IYR84" s="1790"/>
      <c r="IYS84" s="1784"/>
      <c r="IYT84" s="1784"/>
      <c r="IYU84" s="1784"/>
      <c r="IYV84" s="1788"/>
      <c r="IYW84" s="1788"/>
      <c r="IYX84" s="1789"/>
      <c r="IYY84" s="1789"/>
      <c r="IYZ84" s="1790"/>
      <c r="IZA84" s="1784"/>
      <c r="IZB84" s="1784"/>
      <c r="IZC84" s="1784"/>
      <c r="IZD84" s="1788"/>
      <c r="IZE84" s="1788"/>
      <c r="IZF84" s="1789"/>
      <c r="IZG84" s="1789"/>
      <c r="IZH84" s="1790"/>
      <c r="IZI84" s="1784"/>
      <c r="IZJ84" s="1784"/>
      <c r="IZK84" s="1784"/>
      <c r="IZL84" s="1788"/>
      <c r="IZM84" s="1788"/>
      <c r="IZN84" s="1789"/>
      <c r="IZO84" s="1789"/>
      <c r="IZP84" s="1790"/>
      <c r="IZQ84" s="1784"/>
      <c r="IZR84" s="1784"/>
      <c r="IZS84" s="1784"/>
      <c r="IZT84" s="1788"/>
      <c r="IZU84" s="1788"/>
      <c r="IZV84" s="1789"/>
      <c r="IZW84" s="1789"/>
      <c r="IZX84" s="1790"/>
      <c r="IZY84" s="1784"/>
      <c r="IZZ84" s="1784"/>
      <c r="JAA84" s="1784"/>
      <c r="JAB84" s="1788"/>
      <c r="JAC84" s="1788"/>
      <c r="JAD84" s="1789"/>
      <c r="JAE84" s="1789"/>
      <c r="JAF84" s="1790"/>
      <c r="JAG84" s="1784"/>
      <c r="JAH84" s="1784"/>
      <c r="JAI84" s="1784"/>
      <c r="JAJ84" s="1788"/>
      <c r="JAK84" s="1788"/>
      <c r="JAL84" s="1789"/>
      <c r="JAM84" s="1789"/>
      <c r="JAN84" s="1790"/>
      <c r="JAO84" s="1784"/>
      <c r="JAP84" s="1784"/>
      <c r="JAQ84" s="1784"/>
      <c r="JAR84" s="1788"/>
      <c r="JAS84" s="1788"/>
      <c r="JAT84" s="1789"/>
      <c r="JAU84" s="1789"/>
      <c r="JAV84" s="1790"/>
      <c r="JAW84" s="1784"/>
      <c r="JAX84" s="1784"/>
      <c r="JAY84" s="1784"/>
      <c r="JAZ84" s="1788"/>
      <c r="JBA84" s="1788"/>
      <c r="JBB84" s="1789"/>
      <c r="JBC84" s="1789"/>
      <c r="JBD84" s="1790"/>
      <c r="JBE84" s="1784"/>
      <c r="JBF84" s="1784"/>
      <c r="JBG84" s="1784"/>
      <c r="JBH84" s="1788"/>
      <c r="JBI84" s="1788"/>
      <c r="JBJ84" s="1789"/>
      <c r="JBK84" s="1789"/>
      <c r="JBL84" s="1790"/>
      <c r="JBM84" s="1784"/>
      <c r="JBN84" s="1784"/>
      <c r="JBO84" s="1784"/>
      <c r="JBP84" s="1788"/>
      <c r="JBQ84" s="1788"/>
      <c r="JBR84" s="1789"/>
      <c r="JBS84" s="1789"/>
      <c r="JBT84" s="1790"/>
      <c r="JBU84" s="1784"/>
      <c r="JBV84" s="1784"/>
      <c r="JBW84" s="1784"/>
      <c r="JBX84" s="1788"/>
      <c r="JBY84" s="1788"/>
      <c r="JBZ84" s="1789"/>
      <c r="JCA84" s="1789"/>
      <c r="JCB84" s="1790"/>
      <c r="JCC84" s="1784"/>
      <c r="JCD84" s="1784"/>
      <c r="JCE84" s="1784"/>
      <c r="JCF84" s="1788"/>
      <c r="JCG84" s="1788"/>
      <c r="JCH84" s="1789"/>
      <c r="JCI84" s="1789"/>
      <c r="JCJ84" s="1790"/>
      <c r="JCK84" s="1784"/>
      <c r="JCL84" s="1784"/>
      <c r="JCM84" s="1784"/>
      <c r="JCN84" s="1788"/>
      <c r="JCO84" s="1788"/>
      <c r="JCP84" s="1789"/>
      <c r="JCQ84" s="1789"/>
      <c r="JCR84" s="1790"/>
      <c r="JCS84" s="1784"/>
      <c r="JCT84" s="1784"/>
      <c r="JCU84" s="1784"/>
      <c r="JCV84" s="1788"/>
      <c r="JCW84" s="1788"/>
      <c r="JCX84" s="1789"/>
      <c r="JCY84" s="1789"/>
      <c r="JCZ84" s="1790"/>
      <c r="JDA84" s="1784"/>
      <c r="JDB84" s="1784"/>
      <c r="JDC84" s="1784"/>
      <c r="JDD84" s="1788"/>
      <c r="JDE84" s="1788"/>
      <c r="JDF84" s="1789"/>
      <c r="JDG84" s="1789"/>
      <c r="JDH84" s="1790"/>
      <c r="JDI84" s="1784"/>
      <c r="JDJ84" s="1784"/>
      <c r="JDK84" s="1784"/>
      <c r="JDL84" s="1788"/>
      <c r="JDM84" s="1788"/>
      <c r="JDN84" s="1789"/>
      <c r="JDO84" s="1789"/>
      <c r="JDP84" s="1790"/>
      <c r="JDQ84" s="1784"/>
      <c r="JDR84" s="1784"/>
      <c r="JDS84" s="1784"/>
      <c r="JDT84" s="1788"/>
      <c r="JDU84" s="1788"/>
      <c r="JDV84" s="1789"/>
      <c r="JDW84" s="1789"/>
      <c r="JDX84" s="1790"/>
      <c r="JDY84" s="1784"/>
      <c r="JDZ84" s="1784"/>
      <c r="JEA84" s="1784"/>
      <c r="JEB84" s="1788"/>
      <c r="JEC84" s="1788"/>
      <c r="JED84" s="1789"/>
      <c r="JEE84" s="1789"/>
      <c r="JEF84" s="1790"/>
      <c r="JEG84" s="1784"/>
      <c r="JEH84" s="1784"/>
      <c r="JEI84" s="1784"/>
      <c r="JEJ84" s="1788"/>
      <c r="JEK84" s="1788"/>
      <c r="JEL84" s="1789"/>
      <c r="JEM84" s="1789"/>
      <c r="JEN84" s="1790"/>
      <c r="JEO84" s="1784"/>
      <c r="JEP84" s="1784"/>
      <c r="JEQ84" s="1784"/>
      <c r="JER84" s="1788"/>
      <c r="JES84" s="1788"/>
      <c r="JET84" s="1789"/>
      <c r="JEU84" s="1789"/>
      <c r="JEV84" s="1790"/>
      <c r="JEW84" s="1784"/>
      <c r="JEX84" s="1784"/>
      <c r="JEY84" s="1784"/>
      <c r="JEZ84" s="1788"/>
      <c r="JFA84" s="1788"/>
      <c r="JFB84" s="1789"/>
      <c r="JFC84" s="1789"/>
      <c r="JFD84" s="1790"/>
      <c r="JFE84" s="1784"/>
      <c r="JFF84" s="1784"/>
      <c r="JFG84" s="1784"/>
      <c r="JFH84" s="1788"/>
      <c r="JFI84" s="1788"/>
      <c r="JFJ84" s="1789"/>
      <c r="JFK84" s="1789"/>
      <c r="JFL84" s="1790"/>
      <c r="JFM84" s="1784"/>
      <c r="JFN84" s="1784"/>
      <c r="JFO84" s="1784"/>
      <c r="JFP84" s="1788"/>
      <c r="JFQ84" s="1788"/>
      <c r="JFR84" s="1789"/>
      <c r="JFS84" s="1789"/>
      <c r="JFT84" s="1790"/>
      <c r="JFU84" s="1784"/>
      <c r="JFV84" s="1784"/>
      <c r="JFW84" s="1784"/>
      <c r="JFX84" s="1788"/>
      <c r="JFY84" s="1788"/>
      <c r="JFZ84" s="1789"/>
      <c r="JGA84" s="1789"/>
      <c r="JGB84" s="1790"/>
      <c r="JGC84" s="1784"/>
      <c r="JGD84" s="1784"/>
      <c r="JGE84" s="1784"/>
      <c r="JGF84" s="1788"/>
      <c r="JGG84" s="1788"/>
      <c r="JGH84" s="1789"/>
      <c r="JGI84" s="1789"/>
      <c r="JGJ84" s="1790"/>
      <c r="JGK84" s="1784"/>
      <c r="JGL84" s="1784"/>
      <c r="JGM84" s="1784"/>
      <c r="JGN84" s="1788"/>
      <c r="JGO84" s="1788"/>
      <c r="JGP84" s="1789"/>
      <c r="JGQ84" s="1789"/>
      <c r="JGR84" s="1790"/>
      <c r="JGS84" s="1784"/>
      <c r="JGT84" s="1784"/>
      <c r="JGU84" s="1784"/>
      <c r="JGV84" s="1788"/>
      <c r="JGW84" s="1788"/>
      <c r="JGX84" s="1789"/>
      <c r="JGY84" s="1789"/>
      <c r="JGZ84" s="1790"/>
      <c r="JHA84" s="1784"/>
      <c r="JHB84" s="1784"/>
      <c r="JHC84" s="1784"/>
      <c r="JHD84" s="1788"/>
      <c r="JHE84" s="1788"/>
      <c r="JHF84" s="1789"/>
      <c r="JHG84" s="1789"/>
      <c r="JHH84" s="1790"/>
      <c r="JHI84" s="1784"/>
      <c r="JHJ84" s="1784"/>
      <c r="JHK84" s="1784"/>
      <c r="JHL84" s="1788"/>
      <c r="JHM84" s="1788"/>
      <c r="JHN84" s="1789"/>
      <c r="JHO84" s="1789"/>
      <c r="JHP84" s="1790"/>
      <c r="JHQ84" s="1784"/>
      <c r="JHR84" s="1784"/>
      <c r="JHS84" s="1784"/>
      <c r="JHT84" s="1788"/>
      <c r="JHU84" s="1788"/>
      <c r="JHV84" s="1789"/>
      <c r="JHW84" s="1789"/>
      <c r="JHX84" s="1790"/>
      <c r="JHY84" s="1784"/>
      <c r="JHZ84" s="1784"/>
      <c r="JIA84" s="1784"/>
      <c r="JIB84" s="1788"/>
      <c r="JIC84" s="1788"/>
      <c r="JID84" s="1789"/>
      <c r="JIE84" s="1789"/>
      <c r="JIF84" s="1790"/>
      <c r="JIG84" s="1784"/>
      <c r="JIH84" s="1784"/>
      <c r="JII84" s="1784"/>
      <c r="JIJ84" s="1788"/>
      <c r="JIK84" s="1788"/>
      <c r="JIL84" s="1789"/>
      <c r="JIM84" s="1789"/>
      <c r="JIN84" s="1790"/>
      <c r="JIO84" s="1784"/>
      <c r="JIP84" s="1784"/>
      <c r="JIQ84" s="1784"/>
      <c r="JIR84" s="1788"/>
      <c r="JIS84" s="1788"/>
      <c r="JIT84" s="1789"/>
      <c r="JIU84" s="1789"/>
      <c r="JIV84" s="1790"/>
      <c r="JIW84" s="1784"/>
      <c r="JIX84" s="1784"/>
      <c r="JIY84" s="1784"/>
      <c r="JIZ84" s="1788"/>
      <c r="JJA84" s="1788"/>
      <c r="JJB84" s="1789"/>
      <c r="JJC84" s="1789"/>
      <c r="JJD84" s="1790"/>
      <c r="JJE84" s="1784"/>
      <c r="JJF84" s="1784"/>
      <c r="JJG84" s="1784"/>
      <c r="JJH84" s="1788"/>
      <c r="JJI84" s="1788"/>
      <c r="JJJ84" s="1789"/>
      <c r="JJK84" s="1789"/>
      <c r="JJL84" s="1790"/>
      <c r="JJM84" s="1784"/>
      <c r="JJN84" s="1784"/>
      <c r="JJO84" s="1784"/>
      <c r="JJP84" s="1788"/>
      <c r="JJQ84" s="1788"/>
      <c r="JJR84" s="1789"/>
      <c r="JJS84" s="1789"/>
      <c r="JJT84" s="1790"/>
      <c r="JJU84" s="1784"/>
      <c r="JJV84" s="1784"/>
      <c r="JJW84" s="1784"/>
      <c r="JJX84" s="1788"/>
      <c r="JJY84" s="1788"/>
      <c r="JJZ84" s="1789"/>
      <c r="JKA84" s="1789"/>
      <c r="JKB84" s="1790"/>
      <c r="JKC84" s="1784"/>
      <c r="JKD84" s="1784"/>
      <c r="JKE84" s="1784"/>
      <c r="JKF84" s="1788"/>
      <c r="JKG84" s="1788"/>
      <c r="JKH84" s="1789"/>
      <c r="JKI84" s="1789"/>
      <c r="JKJ84" s="1790"/>
      <c r="JKK84" s="1784"/>
      <c r="JKL84" s="1784"/>
      <c r="JKM84" s="1784"/>
      <c r="JKN84" s="1788"/>
      <c r="JKO84" s="1788"/>
      <c r="JKP84" s="1789"/>
      <c r="JKQ84" s="1789"/>
      <c r="JKR84" s="1790"/>
      <c r="JKS84" s="1784"/>
      <c r="JKT84" s="1784"/>
      <c r="JKU84" s="1784"/>
      <c r="JKV84" s="1788"/>
      <c r="JKW84" s="1788"/>
      <c r="JKX84" s="1789"/>
      <c r="JKY84" s="1789"/>
      <c r="JKZ84" s="1790"/>
      <c r="JLA84" s="1784"/>
      <c r="JLB84" s="1784"/>
      <c r="JLC84" s="1784"/>
      <c r="JLD84" s="1788"/>
      <c r="JLE84" s="1788"/>
      <c r="JLF84" s="1789"/>
      <c r="JLG84" s="1789"/>
      <c r="JLH84" s="1790"/>
      <c r="JLI84" s="1784"/>
      <c r="JLJ84" s="1784"/>
      <c r="JLK84" s="1784"/>
      <c r="JLL84" s="1788"/>
      <c r="JLM84" s="1788"/>
      <c r="JLN84" s="1789"/>
      <c r="JLO84" s="1789"/>
      <c r="JLP84" s="1790"/>
      <c r="JLQ84" s="1784"/>
      <c r="JLR84" s="1784"/>
      <c r="JLS84" s="1784"/>
      <c r="JLT84" s="1788"/>
      <c r="JLU84" s="1788"/>
      <c r="JLV84" s="1789"/>
      <c r="JLW84" s="1789"/>
      <c r="JLX84" s="1790"/>
      <c r="JLY84" s="1784"/>
      <c r="JLZ84" s="1784"/>
      <c r="JMA84" s="1784"/>
      <c r="JMB84" s="1788"/>
      <c r="JMC84" s="1788"/>
      <c r="JMD84" s="1789"/>
      <c r="JME84" s="1789"/>
      <c r="JMF84" s="1790"/>
      <c r="JMG84" s="1784"/>
      <c r="JMH84" s="1784"/>
      <c r="JMI84" s="1784"/>
      <c r="JMJ84" s="1788"/>
      <c r="JMK84" s="1788"/>
      <c r="JML84" s="1789"/>
      <c r="JMM84" s="1789"/>
      <c r="JMN84" s="1790"/>
      <c r="JMO84" s="1784"/>
      <c r="JMP84" s="1784"/>
      <c r="JMQ84" s="1784"/>
      <c r="JMR84" s="1788"/>
      <c r="JMS84" s="1788"/>
      <c r="JMT84" s="1789"/>
      <c r="JMU84" s="1789"/>
      <c r="JMV84" s="1790"/>
      <c r="JMW84" s="1784"/>
      <c r="JMX84" s="1784"/>
      <c r="JMY84" s="1784"/>
      <c r="JMZ84" s="1788"/>
      <c r="JNA84" s="1788"/>
      <c r="JNB84" s="1789"/>
      <c r="JNC84" s="1789"/>
      <c r="JND84" s="1790"/>
      <c r="JNE84" s="1784"/>
      <c r="JNF84" s="1784"/>
      <c r="JNG84" s="1784"/>
      <c r="JNH84" s="1788"/>
      <c r="JNI84" s="1788"/>
      <c r="JNJ84" s="1789"/>
      <c r="JNK84" s="1789"/>
      <c r="JNL84" s="1790"/>
      <c r="JNM84" s="1784"/>
      <c r="JNN84" s="1784"/>
      <c r="JNO84" s="1784"/>
      <c r="JNP84" s="1788"/>
      <c r="JNQ84" s="1788"/>
      <c r="JNR84" s="1789"/>
      <c r="JNS84" s="1789"/>
      <c r="JNT84" s="1790"/>
      <c r="JNU84" s="1784"/>
      <c r="JNV84" s="1784"/>
      <c r="JNW84" s="1784"/>
      <c r="JNX84" s="1788"/>
      <c r="JNY84" s="1788"/>
      <c r="JNZ84" s="1789"/>
      <c r="JOA84" s="1789"/>
      <c r="JOB84" s="1790"/>
      <c r="JOC84" s="1784"/>
      <c r="JOD84" s="1784"/>
      <c r="JOE84" s="1784"/>
      <c r="JOF84" s="1788"/>
      <c r="JOG84" s="1788"/>
      <c r="JOH84" s="1789"/>
      <c r="JOI84" s="1789"/>
      <c r="JOJ84" s="1790"/>
      <c r="JOK84" s="1784"/>
      <c r="JOL84" s="1784"/>
      <c r="JOM84" s="1784"/>
      <c r="JON84" s="1788"/>
      <c r="JOO84" s="1788"/>
      <c r="JOP84" s="1789"/>
      <c r="JOQ84" s="1789"/>
      <c r="JOR84" s="1790"/>
      <c r="JOS84" s="1784"/>
      <c r="JOT84" s="1784"/>
      <c r="JOU84" s="1784"/>
      <c r="JOV84" s="1788"/>
      <c r="JOW84" s="1788"/>
      <c r="JOX84" s="1789"/>
      <c r="JOY84" s="1789"/>
      <c r="JOZ84" s="1790"/>
      <c r="JPA84" s="1784"/>
      <c r="JPB84" s="1784"/>
      <c r="JPC84" s="1784"/>
      <c r="JPD84" s="1788"/>
      <c r="JPE84" s="1788"/>
      <c r="JPF84" s="1789"/>
      <c r="JPG84" s="1789"/>
      <c r="JPH84" s="1790"/>
      <c r="JPI84" s="1784"/>
      <c r="JPJ84" s="1784"/>
      <c r="JPK84" s="1784"/>
      <c r="JPL84" s="1788"/>
      <c r="JPM84" s="1788"/>
      <c r="JPN84" s="1789"/>
      <c r="JPO84" s="1789"/>
      <c r="JPP84" s="1790"/>
      <c r="JPQ84" s="1784"/>
      <c r="JPR84" s="1784"/>
      <c r="JPS84" s="1784"/>
      <c r="JPT84" s="1788"/>
      <c r="JPU84" s="1788"/>
      <c r="JPV84" s="1789"/>
      <c r="JPW84" s="1789"/>
      <c r="JPX84" s="1790"/>
      <c r="JPY84" s="1784"/>
      <c r="JPZ84" s="1784"/>
      <c r="JQA84" s="1784"/>
      <c r="JQB84" s="1788"/>
      <c r="JQC84" s="1788"/>
      <c r="JQD84" s="1789"/>
      <c r="JQE84" s="1789"/>
      <c r="JQF84" s="1790"/>
      <c r="JQG84" s="1784"/>
      <c r="JQH84" s="1784"/>
      <c r="JQI84" s="1784"/>
      <c r="JQJ84" s="1788"/>
      <c r="JQK84" s="1788"/>
      <c r="JQL84" s="1789"/>
      <c r="JQM84" s="1789"/>
      <c r="JQN84" s="1790"/>
      <c r="JQO84" s="1784"/>
      <c r="JQP84" s="1784"/>
      <c r="JQQ84" s="1784"/>
      <c r="JQR84" s="1788"/>
      <c r="JQS84" s="1788"/>
      <c r="JQT84" s="1789"/>
      <c r="JQU84" s="1789"/>
      <c r="JQV84" s="1790"/>
      <c r="JQW84" s="1784"/>
      <c r="JQX84" s="1784"/>
      <c r="JQY84" s="1784"/>
      <c r="JQZ84" s="1788"/>
      <c r="JRA84" s="1788"/>
      <c r="JRB84" s="1789"/>
      <c r="JRC84" s="1789"/>
      <c r="JRD84" s="1790"/>
      <c r="JRE84" s="1784"/>
      <c r="JRF84" s="1784"/>
      <c r="JRG84" s="1784"/>
      <c r="JRH84" s="1788"/>
      <c r="JRI84" s="1788"/>
      <c r="JRJ84" s="1789"/>
      <c r="JRK84" s="1789"/>
      <c r="JRL84" s="1790"/>
      <c r="JRM84" s="1784"/>
      <c r="JRN84" s="1784"/>
      <c r="JRO84" s="1784"/>
      <c r="JRP84" s="1788"/>
      <c r="JRQ84" s="1788"/>
      <c r="JRR84" s="1789"/>
      <c r="JRS84" s="1789"/>
      <c r="JRT84" s="1790"/>
      <c r="JRU84" s="1784"/>
      <c r="JRV84" s="1784"/>
      <c r="JRW84" s="1784"/>
      <c r="JRX84" s="1788"/>
      <c r="JRY84" s="1788"/>
      <c r="JRZ84" s="1789"/>
      <c r="JSA84" s="1789"/>
      <c r="JSB84" s="1790"/>
      <c r="JSC84" s="1784"/>
      <c r="JSD84" s="1784"/>
      <c r="JSE84" s="1784"/>
      <c r="JSF84" s="1788"/>
      <c r="JSG84" s="1788"/>
      <c r="JSH84" s="1789"/>
      <c r="JSI84" s="1789"/>
      <c r="JSJ84" s="1790"/>
      <c r="JSK84" s="1784"/>
      <c r="JSL84" s="1784"/>
      <c r="JSM84" s="1784"/>
      <c r="JSN84" s="1788"/>
      <c r="JSO84" s="1788"/>
      <c r="JSP84" s="1789"/>
      <c r="JSQ84" s="1789"/>
      <c r="JSR84" s="1790"/>
      <c r="JSS84" s="1784"/>
      <c r="JST84" s="1784"/>
      <c r="JSU84" s="1784"/>
      <c r="JSV84" s="1788"/>
      <c r="JSW84" s="1788"/>
      <c r="JSX84" s="1789"/>
      <c r="JSY84" s="1789"/>
      <c r="JSZ84" s="1790"/>
      <c r="JTA84" s="1784"/>
      <c r="JTB84" s="1784"/>
      <c r="JTC84" s="1784"/>
      <c r="JTD84" s="1788"/>
      <c r="JTE84" s="1788"/>
      <c r="JTF84" s="1789"/>
      <c r="JTG84" s="1789"/>
      <c r="JTH84" s="1790"/>
      <c r="JTI84" s="1784"/>
      <c r="JTJ84" s="1784"/>
      <c r="JTK84" s="1784"/>
      <c r="JTL84" s="1788"/>
      <c r="JTM84" s="1788"/>
      <c r="JTN84" s="1789"/>
      <c r="JTO84" s="1789"/>
      <c r="JTP84" s="1790"/>
      <c r="JTQ84" s="1784"/>
      <c r="JTR84" s="1784"/>
      <c r="JTS84" s="1784"/>
      <c r="JTT84" s="1788"/>
      <c r="JTU84" s="1788"/>
      <c r="JTV84" s="1789"/>
      <c r="JTW84" s="1789"/>
      <c r="JTX84" s="1790"/>
      <c r="JTY84" s="1784"/>
      <c r="JTZ84" s="1784"/>
      <c r="JUA84" s="1784"/>
      <c r="JUB84" s="1788"/>
      <c r="JUC84" s="1788"/>
      <c r="JUD84" s="1789"/>
      <c r="JUE84" s="1789"/>
      <c r="JUF84" s="1790"/>
      <c r="JUG84" s="1784"/>
      <c r="JUH84" s="1784"/>
      <c r="JUI84" s="1784"/>
      <c r="JUJ84" s="1788"/>
      <c r="JUK84" s="1788"/>
      <c r="JUL84" s="1789"/>
      <c r="JUM84" s="1789"/>
      <c r="JUN84" s="1790"/>
      <c r="JUO84" s="1784"/>
      <c r="JUP84" s="1784"/>
      <c r="JUQ84" s="1784"/>
      <c r="JUR84" s="1788"/>
      <c r="JUS84" s="1788"/>
      <c r="JUT84" s="1789"/>
      <c r="JUU84" s="1789"/>
      <c r="JUV84" s="1790"/>
      <c r="JUW84" s="1784"/>
      <c r="JUX84" s="1784"/>
      <c r="JUY84" s="1784"/>
      <c r="JUZ84" s="1788"/>
      <c r="JVA84" s="1788"/>
      <c r="JVB84" s="1789"/>
      <c r="JVC84" s="1789"/>
      <c r="JVD84" s="1790"/>
      <c r="JVE84" s="1784"/>
      <c r="JVF84" s="1784"/>
      <c r="JVG84" s="1784"/>
      <c r="JVH84" s="1788"/>
      <c r="JVI84" s="1788"/>
      <c r="JVJ84" s="1789"/>
      <c r="JVK84" s="1789"/>
      <c r="JVL84" s="1790"/>
      <c r="JVM84" s="1784"/>
      <c r="JVN84" s="1784"/>
      <c r="JVO84" s="1784"/>
      <c r="JVP84" s="1788"/>
      <c r="JVQ84" s="1788"/>
      <c r="JVR84" s="1789"/>
      <c r="JVS84" s="1789"/>
      <c r="JVT84" s="1790"/>
      <c r="JVU84" s="1784"/>
      <c r="JVV84" s="1784"/>
      <c r="JVW84" s="1784"/>
      <c r="JVX84" s="1788"/>
      <c r="JVY84" s="1788"/>
      <c r="JVZ84" s="1789"/>
      <c r="JWA84" s="1789"/>
      <c r="JWB84" s="1790"/>
      <c r="JWC84" s="1784"/>
      <c r="JWD84" s="1784"/>
      <c r="JWE84" s="1784"/>
      <c r="JWF84" s="1788"/>
      <c r="JWG84" s="1788"/>
      <c r="JWH84" s="1789"/>
      <c r="JWI84" s="1789"/>
      <c r="JWJ84" s="1790"/>
      <c r="JWK84" s="1784"/>
      <c r="JWL84" s="1784"/>
      <c r="JWM84" s="1784"/>
      <c r="JWN84" s="1788"/>
      <c r="JWO84" s="1788"/>
      <c r="JWP84" s="1789"/>
      <c r="JWQ84" s="1789"/>
      <c r="JWR84" s="1790"/>
      <c r="JWS84" s="1784"/>
      <c r="JWT84" s="1784"/>
      <c r="JWU84" s="1784"/>
      <c r="JWV84" s="1788"/>
      <c r="JWW84" s="1788"/>
      <c r="JWX84" s="1789"/>
      <c r="JWY84" s="1789"/>
      <c r="JWZ84" s="1790"/>
      <c r="JXA84" s="1784"/>
      <c r="JXB84" s="1784"/>
      <c r="JXC84" s="1784"/>
      <c r="JXD84" s="1788"/>
      <c r="JXE84" s="1788"/>
      <c r="JXF84" s="1789"/>
      <c r="JXG84" s="1789"/>
      <c r="JXH84" s="1790"/>
      <c r="JXI84" s="1784"/>
      <c r="JXJ84" s="1784"/>
      <c r="JXK84" s="1784"/>
      <c r="JXL84" s="1788"/>
      <c r="JXM84" s="1788"/>
      <c r="JXN84" s="1789"/>
      <c r="JXO84" s="1789"/>
      <c r="JXP84" s="1790"/>
      <c r="JXQ84" s="1784"/>
      <c r="JXR84" s="1784"/>
      <c r="JXS84" s="1784"/>
      <c r="JXT84" s="1788"/>
      <c r="JXU84" s="1788"/>
      <c r="JXV84" s="1789"/>
      <c r="JXW84" s="1789"/>
      <c r="JXX84" s="1790"/>
      <c r="JXY84" s="1784"/>
      <c r="JXZ84" s="1784"/>
      <c r="JYA84" s="1784"/>
      <c r="JYB84" s="1788"/>
      <c r="JYC84" s="1788"/>
      <c r="JYD84" s="1789"/>
      <c r="JYE84" s="1789"/>
      <c r="JYF84" s="1790"/>
      <c r="JYG84" s="1784"/>
      <c r="JYH84" s="1784"/>
      <c r="JYI84" s="1784"/>
      <c r="JYJ84" s="1788"/>
      <c r="JYK84" s="1788"/>
      <c r="JYL84" s="1789"/>
      <c r="JYM84" s="1789"/>
      <c r="JYN84" s="1790"/>
      <c r="JYO84" s="1784"/>
      <c r="JYP84" s="1784"/>
      <c r="JYQ84" s="1784"/>
      <c r="JYR84" s="1788"/>
      <c r="JYS84" s="1788"/>
      <c r="JYT84" s="1789"/>
      <c r="JYU84" s="1789"/>
      <c r="JYV84" s="1790"/>
      <c r="JYW84" s="1784"/>
      <c r="JYX84" s="1784"/>
      <c r="JYY84" s="1784"/>
      <c r="JYZ84" s="1788"/>
      <c r="JZA84" s="1788"/>
      <c r="JZB84" s="1789"/>
      <c r="JZC84" s="1789"/>
      <c r="JZD84" s="1790"/>
      <c r="JZE84" s="1784"/>
      <c r="JZF84" s="1784"/>
      <c r="JZG84" s="1784"/>
      <c r="JZH84" s="1788"/>
      <c r="JZI84" s="1788"/>
      <c r="JZJ84" s="1789"/>
      <c r="JZK84" s="1789"/>
      <c r="JZL84" s="1790"/>
      <c r="JZM84" s="1784"/>
      <c r="JZN84" s="1784"/>
      <c r="JZO84" s="1784"/>
      <c r="JZP84" s="1788"/>
      <c r="JZQ84" s="1788"/>
      <c r="JZR84" s="1789"/>
      <c r="JZS84" s="1789"/>
      <c r="JZT84" s="1790"/>
      <c r="JZU84" s="1784"/>
      <c r="JZV84" s="1784"/>
      <c r="JZW84" s="1784"/>
      <c r="JZX84" s="1788"/>
      <c r="JZY84" s="1788"/>
      <c r="JZZ84" s="1789"/>
      <c r="KAA84" s="1789"/>
      <c r="KAB84" s="1790"/>
      <c r="KAC84" s="1784"/>
      <c r="KAD84" s="1784"/>
      <c r="KAE84" s="1784"/>
      <c r="KAF84" s="1788"/>
      <c r="KAG84" s="1788"/>
      <c r="KAH84" s="1789"/>
      <c r="KAI84" s="1789"/>
      <c r="KAJ84" s="1790"/>
      <c r="KAK84" s="1784"/>
      <c r="KAL84" s="1784"/>
      <c r="KAM84" s="1784"/>
      <c r="KAN84" s="1788"/>
      <c r="KAO84" s="1788"/>
      <c r="KAP84" s="1789"/>
      <c r="KAQ84" s="1789"/>
      <c r="KAR84" s="1790"/>
      <c r="KAS84" s="1784"/>
      <c r="KAT84" s="1784"/>
      <c r="KAU84" s="1784"/>
      <c r="KAV84" s="1788"/>
      <c r="KAW84" s="1788"/>
      <c r="KAX84" s="1789"/>
      <c r="KAY84" s="1789"/>
      <c r="KAZ84" s="1790"/>
      <c r="KBA84" s="1784"/>
      <c r="KBB84" s="1784"/>
      <c r="KBC84" s="1784"/>
      <c r="KBD84" s="1788"/>
      <c r="KBE84" s="1788"/>
      <c r="KBF84" s="1789"/>
      <c r="KBG84" s="1789"/>
      <c r="KBH84" s="1790"/>
      <c r="KBI84" s="1784"/>
      <c r="KBJ84" s="1784"/>
      <c r="KBK84" s="1784"/>
      <c r="KBL84" s="1788"/>
      <c r="KBM84" s="1788"/>
      <c r="KBN84" s="1789"/>
      <c r="KBO84" s="1789"/>
      <c r="KBP84" s="1790"/>
      <c r="KBQ84" s="1784"/>
      <c r="KBR84" s="1784"/>
      <c r="KBS84" s="1784"/>
      <c r="KBT84" s="1788"/>
      <c r="KBU84" s="1788"/>
      <c r="KBV84" s="1789"/>
      <c r="KBW84" s="1789"/>
      <c r="KBX84" s="1790"/>
      <c r="KBY84" s="1784"/>
      <c r="KBZ84" s="1784"/>
      <c r="KCA84" s="1784"/>
      <c r="KCB84" s="1788"/>
      <c r="KCC84" s="1788"/>
      <c r="KCD84" s="1789"/>
      <c r="KCE84" s="1789"/>
      <c r="KCF84" s="1790"/>
      <c r="KCG84" s="1784"/>
      <c r="KCH84" s="1784"/>
      <c r="KCI84" s="1784"/>
      <c r="KCJ84" s="1788"/>
      <c r="KCK84" s="1788"/>
      <c r="KCL84" s="1789"/>
      <c r="KCM84" s="1789"/>
      <c r="KCN84" s="1790"/>
      <c r="KCO84" s="1784"/>
      <c r="KCP84" s="1784"/>
      <c r="KCQ84" s="1784"/>
      <c r="KCR84" s="1788"/>
      <c r="KCS84" s="1788"/>
      <c r="KCT84" s="1789"/>
      <c r="KCU84" s="1789"/>
      <c r="KCV84" s="1790"/>
      <c r="KCW84" s="1784"/>
      <c r="KCX84" s="1784"/>
      <c r="KCY84" s="1784"/>
      <c r="KCZ84" s="1788"/>
      <c r="KDA84" s="1788"/>
      <c r="KDB84" s="1789"/>
      <c r="KDC84" s="1789"/>
      <c r="KDD84" s="1790"/>
      <c r="KDE84" s="1784"/>
      <c r="KDF84" s="1784"/>
      <c r="KDG84" s="1784"/>
      <c r="KDH84" s="1788"/>
      <c r="KDI84" s="1788"/>
      <c r="KDJ84" s="1789"/>
      <c r="KDK84" s="1789"/>
      <c r="KDL84" s="1790"/>
      <c r="KDM84" s="1784"/>
      <c r="KDN84" s="1784"/>
      <c r="KDO84" s="1784"/>
      <c r="KDP84" s="1788"/>
      <c r="KDQ84" s="1788"/>
      <c r="KDR84" s="1789"/>
      <c r="KDS84" s="1789"/>
      <c r="KDT84" s="1790"/>
      <c r="KDU84" s="1784"/>
      <c r="KDV84" s="1784"/>
      <c r="KDW84" s="1784"/>
      <c r="KDX84" s="1788"/>
      <c r="KDY84" s="1788"/>
      <c r="KDZ84" s="1789"/>
      <c r="KEA84" s="1789"/>
      <c r="KEB84" s="1790"/>
      <c r="KEC84" s="1784"/>
      <c r="KED84" s="1784"/>
      <c r="KEE84" s="1784"/>
      <c r="KEF84" s="1788"/>
      <c r="KEG84" s="1788"/>
      <c r="KEH84" s="1789"/>
      <c r="KEI84" s="1789"/>
      <c r="KEJ84" s="1790"/>
      <c r="KEK84" s="1784"/>
      <c r="KEL84" s="1784"/>
      <c r="KEM84" s="1784"/>
      <c r="KEN84" s="1788"/>
      <c r="KEO84" s="1788"/>
      <c r="KEP84" s="1789"/>
      <c r="KEQ84" s="1789"/>
      <c r="KER84" s="1790"/>
      <c r="KES84" s="1784"/>
      <c r="KET84" s="1784"/>
      <c r="KEU84" s="1784"/>
      <c r="KEV84" s="1788"/>
      <c r="KEW84" s="1788"/>
      <c r="KEX84" s="1789"/>
      <c r="KEY84" s="1789"/>
      <c r="KEZ84" s="1790"/>
      <c r="KFA84" s="1784"/>
      <c r="KFB84" s="1784"/>
      <c r="KFC84" s="1784"/>
      <c r="KFD84" s="1788"/>
      <c r="KFE84" s="1788"/>
      <c r="KFF84" s="1789"/>
      <c r="KFG84" s="1789"/>
      <c r="KFH84" s="1790"/>
      <c r="KFI84" s="1784"/>
      <c r="KFJ84" s="1784"/>
      <c r="KFK84" s="1784"/>
      <c r="KFL84" s="1788"/>
      <c r="KFM84" s="1788"/>
      <c r="KFN84" s="1789"/>
      <c r="KFO84" s="1789"/>
      <c r="KFP84" s="1790"/>
      <c r="KFQ84" s="1784"/>
      <c r="KFR84" s="1784"/>
      <c r="KFS84" s="1784"/>
      <c r="KFT84" s="1788"/>
      <c r="KFU84" s="1788"/>
      <c r="KFV84" s="1789"/>
      <c r="KFW84" s="1789"/>
      <c r="KFX84" s="1790"/>
      <c r="KFY84" s="1784"/>
      <c r="KFZ84" s="1784"/>
      <c r="KGA84" s="1784"/>
      <c r="KGB84" s="1788"/>
      <c r="KGC84" s="1788"/>
      <c r="KGD84" s="1789"/>
      <c r="KGE84" s="1789"/>
      <c r="KGF84" s="1790"/>
      <c r="KGG84" s="1784"/>
      <c r="KGH84" s="1784"/>
      <c r="KGI84" s="1784"/>
      <c r="KGJ84" s="1788"/>
      <c r="KGK84" s="1788"/>
      <c r="KGL84" s="1789"/>
      <c r="KGM84" s="1789"/>
      <c r="KGN84" s="1790"/>
      <c r="KGO84" s="1784"/>
      <c r="KGP84" s="1784"/>
      <c r="KGQ84" s="1784"/>
      <c r="KGR84" s="1788"/>
      <c r="KGS84" s="1788"/>
      <c r="KGT84" s="1789"/>
      <c r="KGU84" s="1789"/>
      <c r="KGV84" s="1790"/>
      <c r="KGW84" s="1784"/>
      <c r="KGX84" s="1784"/>
      <c r="KGY84" s="1784"/>
      <c r="KGZ84" s="1788"/>
      <c r="KHA84" s="1788"/>
      <c r="KHB84" s="1789"/>
      <c r="KHC84" s="1789"/>
      <c r="KHD84" s="1790"/>
      <c r="KHE84" s="1784"/>
      <c r="KHF84" s="1784"/>
      <c r="KHG84" s="1784"/>
      <c r="KHH84" s="1788"/>
      <c r="KHI84" s="1788"/>
      <c r="KHJ84" s="1789"/>
      <c r="KHK84" s="1789"/>
      <c r="KHL84" s="1790"/>
      <c r="KHM84" s="1784"/>
      <c r="KHN84" s="1784"/>
      <c r="KHO84" s="1784"/>
      <c r="KHP84" s="1788"/>
      <c r="KHQ84" s="1788"/>
      <c r="KHR84" s="1789"/>
      <c r="KHS84" s="1789"/>
      <c r="KHT84" s="1790"/>
      <c r="KHU84" s="1784"/>
      <c r="KHV84" s="1784"/>
      <c r="KHW84" s="1784"/>
      <c r="KHX84" s="1788"/>
      <c r="KHY84" s="1788"/>
      <c r="KHZ84" s="1789"/>
      <c r="KIA84" s="1789"/>
      <c r="KIB84" s="1790"/>
      <c r="KIC84" s="1784"/>
      <c r="KID84" s="1784"/>
      <c r="KIE84" s="1784"/>
      <c r="KIF84" s="1788"/>
      <c r="KIG84" s="1788"/>
      <c r="KIH84" s="1789"/>
      <c r="KII84" s="1789"/>
      <c r="KIJ84" s="1790"/>
      <c r="KIK84" s="1784"/>
      <c r="KIL84" s="1784"/>
      <c r="KIM84" s="1784"/>
      <c r="KIN84" s="1788"/>
      <c r="KIO84" s="1788"/>
      <c r="KIP84" s="1789"/>
      <c r="KIQ84" s="1789"/>
      <c r="KIR84" s="1790"/>
      <c r="KIS84" s="1784"/>
      <c r="KIT84" s="1784"/>
      <c r="KIU84" s="1784"/>
      <c r="KIV84" s="1788"/>
      <c r="KIW84" s="1788"/>
      <c r="KIX84" s="1789"/>
      <c r="KIY84" s="1789"/>
      <c r="KIZ84" s="1790"/>
      <c r="KJA84" s="1784"/>
      <c r="KJB84" s="1784"/>
      <c r="KJC84" s="1784"/>
      <c r="KJD84" s="1788"/>
      <c r="KJE84" s="1788"/>
      <c r="KJF84" s="1789"/>
      <c r="KJG84" s="1789"/>
      <c r="KJH84" s="1790"/>
      <c r="KJI84" s="1784"/>
      <c r="KJJ84" s="1784"/>
      <c r="KJK84" s="1784"/>
      <c r="KJL84" s="1788"/>
      <c r="KJM84" s="1788"/>
      <c r="KJN84" s="1789"/>
      <c r="KJO84" s="1789"/>
      <c r="KJP84" s="1790"/>
      <c r="KJQ84" s="1784"/>
      <c r="KJR84" s="1784"/>
      <c r="KJS84" s="1784"/>
      <c r="KJT84" s="1788"/>
      <c r="KJU84" s="1788"/>
      <c r="KJV84" s="1789"/>
      <c r="KJW84" s="1789"/>
      <c r="KJX84" s="1790"/>
      <c r="KJY84" s="1784"/>
      <c r="KJZ84" s="1784"/>
      <c r="KKA84" s="1784"/>
      <c r="KKB84" s="1788"/>
      <c r="KKC84" s="1788"/>
      <c r="KKD84" s="1789"/>
      <c r="KKE84" s="1789"/>
      <c r="KKF84" s="1790"/>
      <c r="KKG84" s="1784"/>
      <c r="KKH84" s="1784"/>
      <c r="KKI84" s="1784"/>
      <c r="KKJ84" s="1788"/>
      <c r="KKK84" s="1788"/>
      <c r="KKL84" s="1789"/>
      <c r="KKM84" s="1789"/>
      <c r="KKN84" s="1790"/>
      <c r="KKO84" s="1784"/>
      <c r="KKP84" s="1784"/>
      <c r="KKQ84" s="1784"/>
      <c r="KKR84" s="1788"/>
      <c r="KKS84" s="1788"/>
      <c r="KKT84" s="1789"/>
      <c r="KKU84" s="1789"/>
      <c r="KKV84" s="1790"/>
      <c r="KKW84" s="1784"/>
      <c r="KKX84" s="1784"/>
      <c r="KKY84" s="1784"/>
      <c r="KKZ84" s="1788"/>
      <c r="KLA84" s="1788"/>
      <c r="KLB84" s="1789"/>
      <c r="KLC84" s="1789"/>
      <c r="KLD84" s="1790"/>
      <c r="KLE84" s="1784"/>
      <c r="KLF84" s="1784"/>
      <c r="KLG84" s="1784"/>
      <c r="KLH84" s="1788"/>
      <c r="KLI84" s="1788"/>
      <c r="KLJ84" s="1789"/>
      <c r="KLK84" s="1789"/>
      <c r="KLL84" s="1790"/>
      <c r="KLM84" s="1784"/>
      <c r="KLN84" s="1784"/>
      <c r="KLO84" s="1784"/>
      <c r="KLP84" s="1788"/>
      <c r="KLQ84" s="1788"/>
      <c r="KLR84" s="1789"/>
      <c r="KLS84" s="1789"/>
      <c r="KLT84" s="1790"/>
      <c r="KLU84" s="1784"/>
      <c r="KLV84" s="1784"/>
      <c r="KLW84" s="1784"/>
      <c r="KLX84" s="1788"/>
      <c r="KLY84" s="1788"/>
      <c r="KLZ84" s="1789"/>
      <c r="KMA84" s="1789"/>
      <c r="KMB84" s="1790"/>
      <c r="KMC84" s="1784"/>
      <c r="KMD84" s="1784"/>
      <c r="KME84" s="1784"/>
      <c r="KMF84" s="1788"/>
      <c r="KMG84" s="1788"/>
      <c r="KMH84" s="1789"/>
      <c r="KMI84" s="1789"/>
      <c r="KMJ84" s="1790"/>
      <c r="KMK84" s="1784"/>
      <c r="KML84" s="1784"/>
      <c r="KMM84" s="1784"/>
      <c r="KMN84" s="1788"/>
      <c r="KMO84" s="1788"/>
      <c r="KMP84" s="1789"/>
      <c r="KMQ84" s="1789"/>
      <c r="KMR84" s="1790"/>
      <c r="KMS84" s="1784"/>
      <c r="KMT84" s="1784"/>
      <c r="KMU84" s="1784"/>
      <c r="KMV84" s="1788"/>
      <c r="KMW84" s="1788"/>
      <c r="KMX84" s="1789"/>
      <c r="KMY84" s="1789"/>
      <c r="KMZ84" s="1790"/>
      <c r="KNA84" s="1784"/>
      <c r="KNB84" s="1784"/>
      <c r="KNC84" s="1784"/>
      <c r="KND84" s="1788"/>
      <c r="KNE84" s="1788"/>
      <c r="KNF84" s="1789"/>
      <c r="KNG84" s="1789"/>
      <c r="KNH84" s="1790"/>
      <c r="KNI84" s="1784"/>
      <c r="KNJ84" s="1784"/>
      <c r="KNK84" s="1784"/>
      <c r="KNL84" s="1788"/>
      <c r="KNM84" s="1788"/>
      <c r="KNN84" s="1789"/>
      <c r="KNO84" s="1789"/>
      <c r="KNP84" s="1790"/>
      <c r="KNQ84" s="1784"/>
      <c r="KNR84" s="1784"/>
      <c r="KNS84" s="1784"/>
      <c r="KNT84" s="1788"/>
      <c r="KNU84" s="1788"/>
      <c r="KNV84" s="1789"/>
      <c r="KNW84" s="1789"/>
      <c r="KNX84" s="1790"/>
      <c r="KNY84" s="1784"/>
      <c r="KNZ84" s="1784"/>
      <c r="KOA84" s="1784"/>
      <c r="KOB84" s="1788"/>
      <c r="KOC84" s="1788"/>
      <c r="KOD84" s="1789"/>
      <c r="KOE84" s="1789"/>
      <c r="KOF84" s="1790"/>
      <c r="KOG84" s="1784"/>
      <c r="KOH84" s="1784"/>
      <c r="KOI84" s="1784"/>
      <c r="KOJ84" s="1788"/>
      <c r="KOK84" s="1788"/>
      <c r="KOL84" s="1789"/>
      <c r="KOM84" s="1789"/>
      <c r="KON84" s="1790"/>
      <c r="KOO84" s="1784"/>
      <c r="KOP84" s="1784"/>
      <c r="KOQ84" s="1784"/>
      <c r="KOR84" s="1788"/>
      <c r="KOS84" s="1788"/>
      <c r="KOT84" s="1789"/>
      <c r="KOU84" s="1789"/>
      <c r="KOV84" s="1790"/>
      <c r="KOW84" s="1784"/>
      <c r="KOX84" s="1784"/>
      <c r="KOY84" s="1784"/>
      <c r="KOZ84" s="1788"/>
      <c r="KPA84" s="1788"/>
      <c r="KPB84" s="1789"/>
      <c r="KPC84" s="1789"/>
      <c r="KPD84" s="1790"/>
      <c r="KPE84" s="1784"/>
      <c r="KPF84" s="1784"/>
      <c r="KPG84" s="1784"/>
      <c r="KPH84" s="1788"/>
      <c r="KPI84" s="1788"/>
      <c r="KPJ84" s="1789"/>
      <c r="KPK84" s="1789"/>
      <c r="KPL84" s="1790"/>
      <c r="KPM84" s="1784"/>
      <c r="KPN84" s="1784"/>
      <c r="KPO84" s="1784"/>
      <c r="KPP84" s="1788"/>
      <c r="KPQ84" s="1788"/>
      <c r="KPR84" s="1789"/>
      <c r="KPS84" s="1789"/>
      <c r="KPT84" s="1790"/>
      <c r="KPU84" s="1784"/>
      <c r="KPV84" s="1784"/>
      <c r="KPW84" s="1784"/>
      <c r="KPX84" s="1788"/>
      <c r="KPY84" s="1788"/>
      <c r="KPZ84" s="1789"/>
      <c r="KQA84" s="1789"/>
      <c r="KQB84" s="1790"/>
      <c r="KQC84" s="1784"/>
      <c r="KQD84" s="1784"/>
      <c r="KQE84" s="1784"/>
      <c r="KQF84" s="1788"/>
      <c r="KQG84" s="1788"/>
      <c r="KQH84" s="1789"/>
      <c r="KQI84" s="1789"/>
      <c r="KQJ84" s="1790"/>
      <c r="KQK84" s="1784"/>
      <c r="KQL84" s="1784"/>
      <c r="KQM84" s="1784"/>
      <c r="KQN84" s="1788"/>
      <c r="KQO84" s="1788"/>
      <c r="KQP84" s="1789"/>
      <c r="KQQ84" s="1789"/>
      <c r="KQR84" s="1790"/>
      <c r="KQS84" s="1784"/>
      <c r="KQT84" s="1784"/>
      <c r="KQU84" s="1784"/>
      <c r="KQV84" s="1788"/>
      <c r="KQW84" s="1788"/>
      <c r="KQX84" s="1789"/>
      <c r="KQY84" s="1789"/>
      <c r="KQZ84" s="1790"/>
      <c r="KRA84" s="1784"/>
      <c r="KRB84" s="1784"/>
      <c r="KRC84" s="1784"/>
      <c r="KRD84" s="1788"/>
      <c r="KRE84" s="1788"/>
      <c r="KRF84" s="1789"/>
      <c r="KRG84" s="1789"/>
      <c r="KRH84" s="1790"/>
      <c r="KRI84" s="1784"/>
      <c r="KRJ84" s="1784"/>
      <c r="KRK84" s="1784"/>
      <c r="KRL84" s="1788"/>
      <c r="KRM84" s="1788"/>
      <c r="KRN84" s="1789"/>
      <c r="KRO84" s="1789"/>
      <c r="KRP84" s="1790"/>
      <c r="KRQ84" s="1784"/>
      <c r="KRR84" s="1784"/>
      <c r="KRS84" s="1784"/>
      <c r="KRT84" s="1788"/>
      <c r="KRU84" s="1788"/>
      <c r="KRV84" s="1789"/>
      <c r="KRW84" s="1789"/>
      <c r="KRX84" s="1790"/>
      <c r="KRY84" s="1784"/>
      <c r="KRZ84" s="1784"/>
      <c r="KSA84" s="1784"/>
      <c r="KSB84" s="1788"/>
      <c r="KSC84" s="1788"/>
      <c r="KSD84" s="1789"/>
      <c r="KSE84" s="1789"/>
      <c r="KSF84" s="1790"/>
      <c r="KSG84" s="1784"/>
      <c r="KSH84" s="1784"/>
      <c r="KSI84" s="1784"/>
      <c r="KSJ84" s="1788"/>
      <c r="KSK84" s="1788"/>
      <c r="KSL84" s="1789"/>
      <c r="KSM84" s="1789"/>
      <c r="KSN84" s="1790"/>
      <c r="KSO84" s="1784"/>
      <c r="KSP84" s="1784"/>
      <c r="KSQ84" s="1784"/>
      <c r="KSR84" s="1788"/>
      <c r="KSS84" s="1788"/>
      <c r="KST84" s="1789"/>
      <c r="KSU84" s="1789"/>
      <c r="KSV84" s="1790"/>
      <c r="KSW84" s="1784"/>
      <c r="KSX84" s="1784"/>
      <c r="KSY84" s="1784"/>
      <c r="KSZ84" s="1788"/>
      <c r="KTA84" s="1788"/>
      <c r="KTB84" s="1789"/>
      <c r="KTC84" s="1789"/>
      <c r="KTD84" s="1790"/>
      <c r="KTE84" s="1784"/>
      <c r="KTF84" s="1784"/>
      <c r="KTG84" s="1784"/>
      <c r="KTH84" s="1788"/>
      <c r="KTI84" s="1788"/>
      <c r="KTJ84" s="1789"/>
      <c r="KTK84" s="1789"/>
      <c r="KTL84" s="1790"/>
      <c r="KTM84" s="1784"/>
      <c r="KTN84" s="1784"/>
      <c r="KTO84" s="1784"/>
      <c r="KTP84" s="1788"/>
      <c r="KTQ84" s="1788"/>
      <c r="KTR84" s="1789"/>
      <c r="KTS84" s="1789"/>
      <c r="KTT84" s="1790"/>
      <c r="KTU84" s="1784"/>
      <c r="KTV84" s="1784"/>
      <c r="KTW84" s="1784"/>
      <c r="KTX84" s="1788"/>
      <c r="KTY84" s="1788"/>
      <c r="KTZ84" s="1789"/>
      <c r="KUA84" s="1789"/>
      <c r="KUB84" s="1790"/>
      <c r="KUC84" s="1784"/>
      <c r="KUD84" s="1784"/>
      <c r="KUE84" s="1784"/>
      <c r="KUF84" s="1788"/>
      <c r="KUG84" s="1788"/>
      <c r="KUH84" s="1789"/>
      <c r="KUI84" s="1789"/>
      <c r="KUJ84" s="1790"/>
      <c r="KUK84" s="1784"/>
      <c r="KUL84" s="1784"/>
      <c r="KUM84" s="1784"/>
      <c r="KUN84" s="1788"/>
      <c r="KUO84" s="1788"/>
      <c r="KUP84" s="1789"/>
      <c r="KUQ84" s="1789"/>
      <c r="KUR84" s="1790"/>
      <c r="KUS84" s="1784"/>
      <c r="KUT84" s="1784"/>
      <c r="KUU84" s="1784"/>
      <c r="KUV84" s="1788"/>
      <c r="KUW84" s="1788"/>
      <c r="KUX84" s="1789"/>
      <c r="KUY84" s="1789"/>
      <c r="KUZ84" s="1790"/>
      <c r="KVA84" s="1784"/>
      <c r="KVB84" s="1784"/>
      <c r="KVC84" s="1784"/>
      <c r="KVD84" s="1788"/>
      <c r="KVE84" s="1788"/>
      <c r="KVF84" s="1789"/>
      <c r="KVG84" s="1789"/>
      <c r="KVH84" s="1790"/>
      <c r="KVI84" s="1784"/>
      <c r="KVJ84" s="1784"/>
      <c r="KVK84" s="1784"/>
      <c r="KVL84" s="1788"/>
      <c r="KVM84" s="1788"/>
      <c r="KVN84" s="1789"/>
      <c r="KVO84" s="1789"/>
      <c r="KVP84" s="1790"/>
      <c r="KVQ84" s="1784"/>
      <c r="KVR84" s="1784"/>
      <c r="KVS84" s="1784"/>
      <c r="KVT84" s="1788"/>
      <c r="KVU84" s="1788"/>
      <c r="KVV84" s="1789"/>
      <c r="KVW84" s="1789"/>
      <c r="KVX84" s="1790"/>
      <c r="KVY84" s="1784"/>
      <c r="KVZ84" s="1784"/>
      <c r="KWA84" s="1784"/>
      <c r="KWB84" s="1788"/>
      <c r="KWC84" s="1788"/>
      <c r="KWD84" s="1789"/>
      <c r="KWE84" s="1789"/>
      <c r="KWF84" s="1790"/>
      <c r="KWG84" s="1784"/>
      <c r="KWH84" s="1784"/>
      <c r="KWI84" s="1784"/>
      <c r="KWJ84" s="1788"/>
      <c r="KWK84" s="1788"/>
      <c r="KWL84" s="1789"/>
      <c r="KWM84" s="1789"/>
      <c r="KWN84" s="1790"/>
      <c r="KWO84" s="1784"/>
      <c r="KWP84" s="1784"/>
      <c r="KWQ84" s="1784"/>
      <c r="KWR84" s="1788"/>
      <c r="KWS84" s="1788"/>
      <c r="KWT84" s="1789"/>
      <c r="KWU84" s="1789"/>
      <c r="KWV84" s="1790"/>
      <c r="KWW84" s="1784"/>
      <c r="KWX84" s="1784"/>
      <c r="KWY84" s="1784"/>
      <c r="KWZ84" s="1788"/>
      <c r="KXA84" s="1788"/>
      <c r="KXB84" s="1789"/>
      <c r="KXC84" s="1789"/>
      <c r="KXD84" s="1790"/>
      <c r="KXE84" s="1784"/>
      <c r="KXF84" s="1784"/>
      <c r="KXG84" s="1784"/>
      <c r="KXH84" s="1788"/>
      <c r="KXI84" s="1788"/>
      <c r="KXJ84" s="1789"/>
      <c r="KXK84" s="1789"/>
      <c r="KXL84" s="1790"/>
      <c r="KXM84" s="1784"/>
      <c r="KXN84" s="1784"/>
      <c r="KXO84" s="1784"/>
      <c r="KXP84" s="1788"/>
      <c r="KXQ84" s="1788"/>
      <c r="KXR84" s="1789"/>
      <c r="KXS84" s="1789"/>
      <c r="KXT84" s="1790"/>
      <c r="KXU84" s="1784"/>
      <c r="KXV84" s="1784"/>
      <c r="KXW84" s="1784"/>
      <c r="KXX84" s="1788"/>
      <c r="KXY84" s="1788"/>
      <c r="KXZ84" s="1789"/>
      <c r="KYA84" s="1789"/>
      <c r="KYB84" s="1790"/>
      <c r="KYC84" s="1784"/>
      <c r="KYD84" s="1784"/>
      <c r="KYE84" s="1784"/>
      <c r="KYF84" s="1788"/>
      <c r="KYG84" s="1788"/>
      <c r="KYH84" s="1789"/>
      <c r="KYI84" s="1789"/>
      <c r="KYJ84" s="1790"/>
      <c r="KYK84" s="1784"/>
      <c r="KYL84" s="1784"/>
      <c r="KYM84" s="1784"/>
      <c r="KYN84" s="1788"/>
      <c r="KYO84" s="1788"/>
      <c r="KYP84" s="1789"/>
      <c r="KYQ84" s="1789"/>
      <c r="KYR84" s="1790"/>
      <c r="KYS84" s="1784"/>
      <c r="KYT84" s="1784"/>
      <c r="KYU84" s="1784"/>
      <c r="KYV84" s="1788"/>
      <c r="KYW84" s="1788"/>
      <c r="KYX84" s="1789"/>
      <c r="KYY84" s="1789"/>
      <c r="KYZ84" s="1790"/>
      <c r="KZA84" s="1784"/>
      <c r="KZB84" s="1784"/>
      <c r="KZC84" s="1784"/>
      <c r="KZD84" s="1788"/>
      <c r="KZE84" s="1788"/>
      <c r="KZF84" s="1789"/>
      <c r="KZG84" s="1789"/>
      <c r="KZH84" s="1790"/>
      <c r="KZI84" s="1784"/>
      <c r="KZJ84" s="1784"/>
      <c r="KZK84" s="1784"/>
      <c r="KZL84" s="1788"/>
      <c r="KZM84" s="1788"/>
      <c r="KZN84" s="1789"/>
      <c r="KZO84" s="1789"/>
      <c r="KZP84" s="1790"/>
      <c r="KZQ84" s="1784"/>
      <c r="KZR84" s="1784"/>
      <c r="KZS84" s="1784"/>
      <c r="KZT84" s="1788"/>
      <c r="KZU84" s="1788"/>
      <c r="KZV84" s="1789"/>
      <c r="KZW84" s="1789"/>
      <c r="KZX84" s="1790"/>
      <c r="KZY84" s="1784"/>
      <c r="KZZ84" s="1784"/>
      <c r="LAA84" s="1784"/>
      <c r="LAB84" s="1788"/>
      <c r="LAC84" s="1788"/>
      <c r="LAD84" s="1789"/>
      <c r="LAE84" s="1789"/>
      <c r="LAF84" s="1790"/>
      <c r="LAG84" s="1784"/>
      <c r="LAH84" s="1784"/>
      <c r="LAI84" s="1784"/>
      <c r="LAJ84" s="1788"/>
      <c r="LAK84" s="1788"/>
      <c r="LAL84" s="1789"/>
      <c r="LAM84" s="1789"/>
      <c r="LAN84" s="1790"/>
      <c r="LAO84" s="1784"/>
      <c r="LAP84" s="1784"/>
      <c r="LAQ84" s="1784"/>
      <c r="LAR84" s="1788"/>
      <c r="LAS84" s="1788"/>
      <c r="LAT84" s="1789"/>
      <c r="LAU84" s="1789"/>
      <c r="LAV84" s="1790"/>
      <c r="LAW84" s="1784"/>
      <c r="LAX84" s="1784"/>
      <c r="LAY84" s="1784"/>
      <c r="LAZ84" s="1788"/>
      <c r="LBA84" s="1788"/>
      <c r="LBB84" s="1789"/>
      <c r="LBC84" s="1789"/>
      <c r="LBD84" s="1790"/>
      <c r="LBE84" s="1784"/>
      <c r="LBF84" s="1784"/>
      <c r="LBG84" s="1784"/>
      <c r="LBH84" s="1788"/>
      <c r="LBI84" s="1788"/>
      <c r="LBJ84" s="1789"/>
      <c r="LBK84" s="1789"/>
      <c r="LBL84" s="1790"/>
      <c r="LBM84" s="1784"/>
      <c r="LBN84" s="1784"/>
      <c r="LBO84" s="1784"/>
      <c r="LBP84" s="1788"/>
      <c r="LBQ84" s="1788"/>
      <c r="LBR84" s="1789"/>
      <c r="LBS84" s="1789"/>
      <c r="LBT84" s="1790"/>
      <c r="LBU84" s="1784"/>
      <c r="LBV84" s="1784"/>
      <c r="LBW84" s="1784"/>
      <c r="LBX84" s="1788"/>
      <c r="LBY84" s="1788"/>
      <c r="LBZ84" s="1789"/>
      <c r="LCA84" s="1789"/>
      <c r="LCB84" s="1790"/>
      <c r="LCC84" s="1784"/>
      <c r="LCD84" s="1784"/>
      <c r="LCE84" s="1784"/>
      <c r="LCF84" s="1788"/>
      <c r="LCG84" s="1788"/>
      <c r="LCH84" s="1789"/>
      <c r="LCI84" s="1789"/>
      <c r="LCJ84" s="1790"/>
      <c r="LCK84" s="1784"/>
      <c r="LCL84" s="1784"/>
      <c r="LCM84" s="1784"/>
      <c r="LCN84" s="1788"/>
      <c r="LCO84" s="1788"/>
      <c r="LCP84" s="1789"/>
      <c r="LCQ84" s="1789"/>
      <c r="LCR84" s="1790"/>
      <c r="LCS84" s="1784"/>
      <c r="LCT84" s="1784"/>
      <c r="LCU84" s="1784"/>
      <c r="LCV84" s="1788"/>
      <c r="LCW84" s="1788"/>
      <c r="LCX84" s="1789"/>
      <c r="LCY84" s="1789"/>
      <c r="LCZ84" s="1790"/>
      <c r="LDA84" s="1784"/>
      <c r="LDB84" s="1784"/>
      <c r="LDC84" s="1784"/>
      <c r="LDD84" s="1788"/>
      <c r="LDE84" s="1788"/>
      <c r="LDF84" s="1789"/>
      <c r="LDG84" s="1789"/>
      <c r="LDH84" s="1790"/>
      <c r="LDI84" s="1784"/>
      <c r="LDJ84" s="1784"/>
      <c r="LDK84" s="1784"/>
      <c r="LDL84" s="1788"/>
      <c r="LDM84" s="1788"/>
      <c r="LDN84" s="1789"/>
      <c r="LDO84" s="1789"/>
      <c r="LDP84" s="1790"/>
      <c r="LDQ84" s="1784"/>
      <c r="LDR84" s="1784"/>
      <c r="LDS84" s="1784"/>
      <c r="LDT84" s="1788"/>
      <c r="LDU84" s="1788"/>
      <c r="LDV84" s="1789"/>
      <c r="LDW84" s="1789"/>
      <c r="LDX84" s="1790"/>
      <c r="LDY84" s="1784"/>
      <c r="LDZ84" s="1784"/>
      <c r="LEA84" s="1784"/>
      <c r="LEB84" s="1788"/>
      <c r="LEC84" s="1788"/>
      <c r="LED84" s="1789"/>
      <c r="LEE84" s="1789"/>
      <c r="LEF84" s="1790"/>
      <c r="LEG84" s="1784"/>
      <c r="LEH84" s="1784"/>
      <c r="LEI84" s="1784"/>
      <c r="LEJ84" s="1788"/>
      <c r="LEK84" s="1788"/>
      <c r="LEL84" s="1789"/>
      <c r="LEM84" s="1789"/>
      <c r="LEN84" s="1790"/>
      <c r="LEO84" s="1784"/>
      <c r="LEP84" s="1784"/>
      <c r="LEQ84" s="1784"/>
      <c r="LER84" s="1788"/>
      <c r="LES84" s="1788"/>
      <c r="LET84" s="1789"/>
      <c r="LEU84" s="1789"/>
      <c r="LEV84" s="1790"/>
      <c r="LEW84" s="1784"/>
      <c r="LEX84" s="1784"/>
      <c r="LEY84" s="1784"/>
      <c r="LEZ84" s="1788"/>
      <c r="LFA84" s="1788"/>
      <c r="LFB84" s="1789"/>
      <c r="LFC84" s="1789"/>
      <c r="LFD84" s="1790"/>
      <c r="LFE84" s="1784"/>
      <c r="LFF84" s="1784"/>
      <c r="LFG84" s="1784"/>
      <c r="LFH84" s="1788"/>
      <c r="LFI84" s="1788"/>
      <c r="LFJ84" s="1789"/>
      <c r="LFK84" s="1789"/>
      <c r="LFL84" s="1790"/>
      <c r="LFM84" s="1784"/>
      <c r="LFN84" s="1784"/>
      <c r="LFO84" s="1784"/>
      <c r="LFP84" s="1788"/>
      <c r="LFQ84" s="1788"/>
      <c r="LFR84" s="1789"/>
      <c r="LFS84" s="1789"/>
      <c r="LFT84" s="1790"/>
      <c r="LFU84" s="1784"/>
      <c r="LFV84" s="1784"/>
      <c r="LFW84" s="1784"/>
      <c r="LFX84" s="1788"/>
      <c r="LFY84" s="1788"/>
      <c r="LFZ84" s="1789"/>
      <c r="LGA84" s="1789"/>
      <c r="LGB84" s="1790"/>
      <c r="LGC84" s="1784"/>
      <c r="LGD84" s="1784"/>
      <c r="LGE84" s="1784"/>
      <c r="LGF84" s="1788"/>
      <c r="LGG84" s="1788"/>
      <c r="LGH84" s="1789"/>
      <c r="LGI84" s="1789"/>
      <c r="LGJ84" s="1790"/>
      <c r="LGK84" s="1784"/>
      <c r="LGL84" s="1784"/>
      <c r="LGM84" s="1784"/>
      <c r="LGN84" s="1788"/>
      <c r="LGO84" s="1788"/>
      <c r="LGP84" s="1789"/>
      <c r="LGQ84" s="1789"/>
      <c r="LGR84" s="1790"/>
      <c r="LGS84" s="1784"/>
      <c r="LGT84" s="1784"/>
      <c r="LGU84" s="1784"/>
      <c r="LGV84" s="1788"/>
      <c r="LGW84" s="1788"/>
      <c r="LGX84" s="1789"/>
      <c r="LGY84" s="1789"/>
      <c r="LGZ84" s="1790"/>
      <c r="LHA84" s="1784"/>
      <c r="LHB84" s="1784"/>
      <c r="LHC84" s="1784"/>
      <c r="LHD84" s="1788"/>
      <c r="LHE84" s="1788"/>
      <c r="LHF84" s="1789"/>
      <c r="LHG84" s="1789"/>
      <c r="LHH84" s="1790"/>
      <c r="LHI84" s="1784"/>
      <c r="LHJ84" s="1784"/>
      <c r="LHK84" s="1784"/>
      <c r="LHL84" s="1788"/>
      <c r="LHM84" s="1788"/>
      <c r="LHN84" s="1789"/>
      <c r="LHO84" s="1789"/>
      <c r="LHP84" s="1790"/>
      <c r="LHQ84" s="1784"/>
      <c r="LHR84" s="1784"/>
      <c r="LHS84" s="1784"/>
      <c r="LHT84" s="1788"/>
      <c r="LHU84" s="1788"/>
      <c r="LHV84" s="1789"/>
      <c r="LHW84" s="1789"/>
      <c r="LHX84" s="1790"/>
      <c r="LHY84" s="1784"/>
      <c r="LHZ84" s="1784"/>
      <c r="LIA84" s="1784"/>
      <c r="LIB84" s="1788"/>
      <c r="LIC84" s="1788"/>
      <c r="LID84" s="1789"/>
      <c r="LIE84" s="1789"/>
      <c r="LIF84" s="1790"/>
      <c r="LIG84" s="1784"/>
      <c r="LIH84" s="1784"/>
      <c r="LII84" s="1784"/>
      <c r="LIJ84" s="1788"/>
      <c r="LIK84" s="1788"/>
      <c r="LIL84" s="1789"/>
      <c r="LIM84" s="1789"/>
      <c r="LIN84" s="1790"/>
      <c r="LIO84" s="1784"/>
      <c r="LIP84" s="1784"/>
      <c r="LIQ84" s="1784"/>
      <c r="LIR84" s="1788"/>
      <c r="LIS84" s="1788"/>
      <c r="LIT84" s="1789"/>
      <c r="LIU84" s="1789"/>
      <c r="LIV84" s="1790"/>
      <c r="LIW84" s="1784"/>
      <c r="LIX84" s="1784"/>
      <c r="LIY84" s="1784"/>
      <c r="LIZ84" s="1788"/>
      <c r="LJA84" s="1788"/>
      <c r="LJB84" s="1789"/>
      <c r="LJC84" s="1789"/>
      <c r="LJD84" s="1790"/>
      <c r="LJE84" s="1784"/>
      <c r="LJF84" s="1784"/>
      <c r="LJG84" s="1784"/>
      <c r="LJH84" s="1788"/>
      <c r="LJI84" s="1788"/>
      <c r="LJJ84" s="1789"/>
      <c r="LJK84" s="1789"/>
      <c r="LJL84" s="1790"/>
      <c r="LJM84" s="1784"/>
      <c r="LJN84" s="1784"/>
      <c r="LJO84" s="1784"/>
      <c r="LJP84" s="1788"/>
      <c r="LJQ84" s="1788"/>
      <c r="LJR84" s="1789"/>
      <c r="LJS84" s="1789"/>
      <c r="LJT84" s="1790"/>
      <c r="LJU84" s="1784"/>
      <c r="LJV84" s="1784"/>
      <c r="LJW84" s="1784"/>
      <c r="LJX84" s="1788"/>
      <c r="LJY84" s="1788"/>
      <c r="LJZ84" s="1789"/>
      <c r="LKA84" s="1789"/>
      <c r="LKB84" s="1790"/>
      <c r="LKC84" s="1784"/>
      <c r="LKD84" s="1784"/>
      <c r="LKE84" s="1784"/>
      <c r="LKF84" s="1788"/>
      <c r="LKG84" s="1788"/>
      <c r="LKH84" s="1789"/>
      <c r="LKI84" s="1789"/>
      <c r="LKJ84" s="1790"/>
      <c r="LKK84" s="1784"/>
      <c r="LKL84" s="1784"/>
      <c r="LKM84" s="1784"/>
      <c r="LKN84" s="1788"/>
      <c r="LKO84" s="1788"/>
      <c r="LKP84" s="1789"/>
      <c r="LKQ84" s="1789"/>
      <c r="LKR84" s="1790"/>
      <c r="LKS84" s="1784"/>
      <c r="LKT84" s="1784"/>
      <c r="LKU84" s="1784"/>
      <c r="LKV84" s="1788"/>
      <c r="LKW84" s="1788"/>
      <c r="LKX84" s="1789"/>
      <c r="LKY84" s="1789"/>
      <c r="LKZ84" s="1790"/>
      <c r="LLA84" s="1784"/>
      <c r="LLB84" s="1784"/>
      <c r="LLC84" s="1784"/>
      <c r="LLD84" s="1788"/>
      <c r="LLE84" s="1788"/>
      <c r="LLF84" s="1789"/>
      <c r="LLG84" s="1789"/>
      <c r="LLH84" s="1790"/>
      <c r="LLI84" s="1784"/>
      <c r="LLJ84" s="1784"/>
      <c r="LLK84" s="1784"/>
      <c r="LLL84" s="1788"/>
      <c r="LLM84" s="1788"/>
      <c r="LLN84" s="1789"/>
      <c r="LLO84" s="1789"/>
      <c r="LLP84" s="1790"/>
      <c r="LLQ84" s="1784"/>
      <c r="LLR84" s="1784"/>
      <c r="LLS84" s="1784"/>
      <c r="LLT84" s="1788"/>
      <c r="LLU84" s="1788"/>
      <c r="LLV84" s="1789"/>
      <c r="LLW84" s="1789"/>
      <c r="LLX84" s="1790"/>
      <c r="LLY84" s="1784"/>
      <c r="LLZ84" s="1784"/>
      <c r="LMA84" s="1784"/>
      <c r="LMB84" s="1788"/>
      <c r="LMC84" s="1788"/>
      <c r="LMD84" s="1789"/>
      <c r="LME84" s="1789"/>
      <c r="LMF84" s="1790"/>
      <c r="LMG84" s="1784"/>
      <c r="LMH84" s="1784"/>
      <c r="LMI84" s="1784"/>
      <c r="LMJ84" s="1788"/>
      <c r="LMK84" s="1788"/>
      <c r="LML84" s="1789"/>
      <c r="LMM84" s="1789"/>
      <c r="LMN84" s="1790"/>
      <c r="LMO84" s="1784"/>
      <c r="LMP84" s="1784"/>
      <c r="LMQ84" s="1784"/>
      <c r="LMR84" s="1788"/>
      <c r="LMS84" s="1788"/>
      <c r="LMT84" s="1789"/>
      <c r="LMU84" s="1789"/>
      <c r="LMV84" s="1790"/>
      <c r="LMW84" s="1784"/>
      <c r="LMX84" s="1784"/>
      <c r="LMY84" s="1784"/>
      <c r="LMZ84" s="1788"/>
      <c r="LNA84" s="1788"/>
      <c r="LNB84" s="1789"/>
      <c r="LNC84" s="1789"/>
      <c r="LND84" s="1790"/>
      <c r="LNE84" s="1784"/>
      <c r="LNF84" s="1784"/>
      <c r="LNG84" s="1784"/>
      <c r="LNH84" s="1788"/>
      <c r="LNI84" s="1788"/>
      <c r="LNJ84" s="1789"/>
      <c r="LNK84" s="1789"/>
      <c r="LNL84" s="1790"/>
      <c r="LNM84" s="1784"/>
      <c r="LNN84" s="1784"/>
      <c r="LNO84" s="1784"/>
      <c r="LNP84" s="1788"/>
      <c r="LNQ84" s="1788"/>
      <c r="LNR84" s="1789"/>
      <c r="LNS84" s="1789"/>
      <c r="LNT84" s="1790"/>
      <c r="LNU84" s="1784"/>
      <c r="LNV84" s="1784"/>
      <c r="LNW84" s="1784"/>
      <c r="LNX84" s="1788"/>
      <c r="LNY84" s="1788"/>
      <c r="LNZ84" s="1789"/>
      <c r="LOA84" s="1789"/>
      <c r="LOB84" s="1790"/>
      <c r="LOC84" s="1784"/>
      <c r="LOD84" s="1784"/>
      <c r="LOE84" s="1784"/>
      <c r="LOF84" s="1788"/>
      <c r="LOG84" s="1788"/>
      <c r="LOH84" s="1789"/>
      <c r="LOI84" s="1789"/>
      <c r="LOJ84" s="1790"/>
      <c r="LOK84" s="1784"/>
      <c r="LOL84" s="1784"/>
      <c r="LOM84" s="1784"/>
      <c r="LON84" s="1788"/>
      <c r="LOO84" s="1788"/>
      <c r="LOP84" s="1789"/>
      <c r="LOQ84" s="1789"/>
      <c r="LOR84" s="1790"/>
      <c r="LOS84" s="1784"/>
      <c r="LOT84" s="1784"/>
      <c r="LOU84" s="1784"/>
      <c r="LOV84" s="1788"/>
      <c r="LOW84" s="1788"/>
      <c r="LOX84" s="1789"/>
      <c r="LOY84" s="1789"/>
      <c r="LOZ84" s="1790"/>
      <c r="LPA84" s="1784"/>
      <c r="LPB84" s="1784"/>
      <c r="LPC84" s="1784"/>
      <c r="LPD84" s="1788"/>
      <c r="LPE84" s="1788"/>
      <c r="LPF84" s="1789"/>
      <c r="LPG84" s="1789"/>
      <c r="LPH84" s="1790"/>
      <c r="LPI84" s="1784"/>
      <c r="LPJ84" s="1784"/>
      <c r="LPK84" s="1784"/>
      <c r="LPL84" s="1788"/>
      <c r="LPM84" s="1788"/>
      <c r="LPN84" s="1789"/>
      <c r="LPO84" s="1789"/>
      <c r="LPP84" s="1790"/>
      <c r="LPQ84" s="1784"/>
      <c r="LPR84" s="1784"/>
      <c r="LPS84" s="1784"/>
      <c r="LPT84" s="1788"/>
      <c r="LPU84" s="1788"/>
      <c r="LPV84" s="1789"/>
      <c r="LPW84" s="1789"/>
      <c r="LPX84" s="1790"/>
      <c r="LPY84" s="1784"/>
      <c r="LPZ84" s="1784"/>
      <c r="LQA84" s="1784"/>
      <c r="LQB84" s="1788"/>
      <c r="LQC84" s="1788"/>
      <c r="LQD84" s="1789"/>
      <c r="LQE84" s="1789"/>
      <c r="LQF84" s="1790"/>
      <c r="LQG84" s="1784"/>
      <c r="LQH84" s="1784"/>
      <c r="LQI84" s="1784"/>
      <c r="LQJ84" s="1788"/>
      <c r="LQK84" s="1788"/>
      <c r="LQL84" s="1789"/>
      <c r="LQM84" s="1789"/>
      <c r="LQN84" s="1790"/>
      <c r="LQO84" s="1784"/>
      <c r="LQP84" s="1784"/>
      <c r="LQQ84" s="1784"/>
      <c r="LQR84" s="1788"/>
      <c r="LQS84" s="1788"/>
      <c r="LQT84" s="1789"/>
      <c r="LQU84" s="1789"/>
      <c r="LQV84" s="1790"/>
      <c r="LQW84" s="1784"/>
      <c r="LQX84" s="1784"/>
      <c r="LQY84" s="1784"/>
      <c r="LQZ84" s="1788"/>
      <c r="LRA84" s="1788"/>
      <c r="LRB84" s="1789"/>
      <c r="LRC84" s="1789"/>
      <c r="LRD84" s="1790"/>
      <c r="LRE84" s="1784"/>
      <c r="LRF84" s="1784"/>
      <c r="LRG84" s="1784"/>
      <c r="LRH84" s="1788"/>
      <c r="LRI84" s="1788"/>
      <c r="LRJ84" s="1789"/>
      <c r="LRK84" s="1789"/>
      <c r="LRL84" s="1790"/>
      <c r="LRM84" s="1784"/>
      <c r="LRN84" s="1784"/>
      <c r="LRO84" s="1784"/>
      <c r="LRP84" s="1788"/>
      <c r="LRQ84" s="1788"/>
      <c r="LRR84" s="1789"/>
      <c r="LRS84" s="1789"/>
      <c r="LRT84" s="1790"/>
      <c r="LRU84" s="1784"/>
      <c r="LRV84" s="1784"/>
      <c r="LRW84" s="1784"/>
      <c r="LRX84" s="1788"/>
      <c r="LRY84" s="1788"/>
      <c r="LRZ84" s="1789"/>
      <c r="LSA84" s="1789"/>
      <c r="LSB84" s="1790"/>
      <c r="LSC84" s="1784"/>
      <c r="LSD84" s="1784"/>
      <c r="LSE84" s="1784"/>
      <c r="LSF84" s="1788"/>
      <c r="LSG84" s="1788"/>
      <c r="LSH84" s="1789"/>
      <c r="LSI84" s="1789"/>
      <c r="LSJ84" s="1790"/>
      <c r="LSK84" s="1784"/>
      <c r="LSL84" s="1784"/>
      <c r="LSM84" s="1784"/>
      <c r="LSN84" s="1788"/>
      <c r="LSO84" s="1788"/>
      <c r="LSP84" s="1789"/>
      <c r="LSQ84" s="1789"/>
      <c r="LSR84" s="1790"/>
      <c r="LSS84" s="1784"/>
      <c r="LST84" s="1784"/>
      <c r="LSU84" s="1784"/>
      <c r="LSV84" s="1788"/>
      <c r="LSW84" s="1788"/>
      <c r="LSX84" s="1789"/>
      <c r="LSY84" s="1789"/>
      <c r="LSZ84" s="1790"/>
      <c r="LTA84" s="1784"/>
      <c r="LTB84" s="1784"/>
      <c r="LTC84" s="1784"/>
      <c r="LTD84" s="1788"/>
      <c r="LTE84" s="1788"/>
      <c r="LTF84" s="1789"/>
      <c r="LTG84" s="1789"/>
      <c r="LTH84" s="1790"/>
      <c r="LTI84" s="1784"/>
      <c r="LTJ84" s="1784"/>
      <c r="LTK84" s="1784"/>
      <c r="LTL84" s="1788"/>
      <c r="LTM84" s="1788"/>
      <c r="LTN84" s="1789"/>
      <c r="LTO84" s="1789"/>
      <c r="LTP84" s="1790"/>
      <c r="LTQ84" s="1784"/>
      <c r="LTR84" s="1784"/>
      <c r="LTS84" s="1784"/>
      <c r="LTT84" s="1788"/>
      <c r="LTU84" s="1788"/>
      <c r="LTV84" s="1789"/>
      <c r="LTW84" s="1789"/>
      <c r="LTX84" s="1790"/>
      <c r="LTY84" s="1784"/>
      <c r="LTZ84" s="1784"/>
      <c r="LUA84" s="1784"/>
      <c r="LUB84" s="1788"/>
      <c r="LUC84" s="1788"/>
      <c r="LUD84" s="1789"/>
      <c r="LUE84" s="1789"/>
      <c r="LUF84" s="1790"/>
      <c r="LUG84" s="1784"/>
      <c r="LUH84" s="1784"/>
      <c r="LUI84" s="1784"/>
      <c r="LUJ84" s="1788"/>
      <c r="LUK84" s="1788"/>
      <c r="LUL84" s="1789"/>
      <c r="LUM84" s="1789"/>
      <c r="LUN84" s="1790"/>
      <c r="LUO84" s="1784"/>
      <c r="LUP84" s="1784"/>
      <c r="LUQ84" s="1784"/>
      <c r="LUR84" s="1788"/>
      <c r="LUS84" s="1788"/>
      <c r="LUT84" s="1789"/>
      <c r="LUU84" s="1789"/>
      <c r="LUV84" s="1790"/>
      <c r="LUW84" s="1784"/>
      <c r="LUX84" s="1784"/>
      <c r="LUY84" s="1784"/>
      <c r="LUZ84" s="1788"/>
      <c r="LVA84" s="1788"/>
      <c r="LVB84" s="1789"/>
      <c r="LVC84" s="1789"/>
      <c r="LVD84" s="1790"/>
      <c r="LVE84" s="1784"/>
      <c r="LVF84" s="1784"/>
      <c r="LVG84" s="1784"/>
      <c r="LVH84" s="1788"/>
      <c r="LVI84" s="1788"/>
      <c r="LVJ84" s="1789"/>
      <c r="LVK84" s="1789"/>
      <c r="LVL84" s="1790"/>
      <c r="LVM84" s="1784"/>
      <c r="LVN84" s="1784"/>
      <c r="LVO84" s="1784"/>
      <c r="LVP84" s="1788"/>
      <c r="LVQ84" s="1788"/>
      <c r="LVR84" s="1789"/>
      <c r="LVS84" s="1789"/>
      <c r="LVT84" s="1790"/>
      <c r="LVU84" s="1784"/>
      <c r="LVV84" s="1784"/>
      <c r="LVW84" s="1784"/>
      <c r="LVX84" s="1788"/>
      <c r="LVY84" s="1788"/>
      <c r="LVZ84" s="1789"/>
      <c r="LWA84" s="1789"/>
      <c r="LWB84" s="1790"/>
      <c r="LWC84" s="1784"/>
      <c r="LWD84" s="1784"/>
      <c r="LWE84" s="1784"/>
      <c r="LWF84" s="1788"/>
      <c r="LWG84" s="1788"/>
      <c r="LWH84" s="1789"/>
      <c r="LWI84" s="1789"/>
      <c r="LWJ84" s="1790"/>
      <c r="LWK84" s="1784"/>
      <c r="LWL84" s="1784"/>
      <c r="LWM84" s="1784"/>
      <c r="LWN84" s="1788"/>
      <c r="LWO84" s="1788"/>
      <c r="LWP84" s="1789"/>
      <c r="LWQ84" s="1789"/>
      <c r="LWR84" s="1790"/>
      <c r="LWS84" s="1784"/>
      <c r="LWT84" s="1784"/>
      <c r="LWU84" s="1784"/>
      <c r="LWV84" s="1788"/>
      <c r="LWW84" s="1788"/>
      <c r="LWX84" s="1789"/>
      <c r="LWY84" s="1789"/>
      <c r="LWZ84" s="1790"/>
      <c r="LXA84" s="1784"/>
      <c r="LXB84" s="1784"/>
      <c r="LXC84" s="1784"/>
      <c r="LXD84" s="1788"/>
      <c r="LXE84" s="1788"/>
      <c r="LXF84" s="1789"/>
      <c r="LXG84" s="1789"/>
      <c r="LXH84" s="1790"/>
      <c r="LXI84" s="1784"/>
      <c r="LXJ84" s="1784"/>
      <c r="LXK84" s="1784"/>
      <c r="LXL84" s="1788"/>
      <c r="LXM84" s="1788"/>
      <c r="LXN84" s="1789"/>
      <c r="LXO84" s="1789"/>
      <c r="LXP84" s="1790"/>
      <c r="LXQ84" s="1784"/>
      <c r="LXR84" s="1784"/>
      <c r="LXS84" s="1784"/>
      <c r="LXT84" s="1788"/>
      <c r="LXU84" s="1788"/>
      <c r="LXV84" s="1789"/>
      <c r="LXW84" s="1789"/>
      <c r="LXX84" s="1790"/>
      <c r="LXY84" s="1784"/>
      <c r="LXZ84" s="1784"/>
      <c r="LYA84" s="1784"/>
      <c r="LYB84" s="1788"/>
      <c r="LYC84" s="1788"/>
      <c r="LYD84" s="1789"/>
      <c r="LYE84" s="1789"/>
      <c r="LYF84" s="1790"/>
      <c r="LYG84" s="1784"/>
      <c r="LYH84" s="1784"/>
      <c r="LYI84" s="1784"/>
      <c r="LYJ84" s="1788"/>
      <c r="LYK84" s="1788"/>
      <c r="LYL84" s="1789"/>
      <c r="LYM84" s="1789"/>
      <c r="LYN84" s="1790"/>
      <c r="LYO84" s="1784"/>
      <c r="LYP84" s="1784"/>
      <c r="LYQ84" s="1784"/>
      <c r="LYR84" s="1788"/>
      <c r="LYS84" s="1788"/>
      <c r="LYT84" s="1789"/>
      <c r="LYU84" s="1789"/>
      <c r="LYV84" s="1790"/>
      <c r="LYW84" s="1784"/>
      <c r="LYX84" s="1784"/>
      <c r="LYY84" s="1784"/>
      <c r="LYZ84" s="1788"/>
      <c r="LZA84" s="1788"/>
      <c r="LZB84" s="1789"/>
      <c r="LZC84" s="1789"/>
      <c r="LZD84" s="1790"/>
      <c r="LZE84" s="1784"/>
      <c r="LZF84" s="1784"/>
      <c r="LZG84" s="1784"/>
      <c r="LZH84" s="1788"/>
      <c r="LZI84" s="1788"/>
      <c r="LZJ84" s="1789"/>
      <c r="LZK84" s="1789"/>
      <c r="LZL84" s="1790"/>
      <c r="LZM84" s="1784"/>
      <c r="LZN84" s="1784"/>
      <c r="LZO84" s="1784"/>
      <c r="LZP84" s="1788"/>
      <c r="LZQ84" s="1788"/>
      <c r="LZR84" s="1789"/>
      <c r="LZS84" s="1789"/>
      <c r="LZT84" s="1790"/>
      <c r="LZU84" s="1784"/>
      <c r="LZV84" s="1784"/>
      <c r="LZW84" s="1784"/>
      <c r="LZX84" s="1788"/>
      <c r="LZY84" s="1788"/>
      <c r="LZZ84" s="1789"/>
      <c r="MAA84" s="1789"/>
      <c r="MAB84" s="1790"/>
      <c r="MAC84" s="1784"/>
      <c r="MAD84" s="1784"/>
      <c r="MAE84" s="1784"/>
      <c r="MAF84" s="1788"/>
      <c r="MAG84" s="1788"/>
      <c r="MAH84" s="1789"/>
      <c r="MAI84" s="1789"/>
      <c r="MAJ84" s="1790"/>
      <c r="MAK84" s="1784"/>
      <c r="MAL84" s="1784"/>
      <c r="MAM84" s="1784"/>
      <c r="MAN84" s="1788"/>
      <c r="MAO84" s="1788"/>
      <c r="MAP84" s="1789"/>
      <c r="MAQ84" s="1789"/>
      <c r="MAR84" s="1790"/>
      <c r="MAS84" s="1784"/>
      <c r="MAT84" s="1784"/>
      <c r="MAU84" s="1784"/>
      <c r="MAV84" s="1788"/>
      <c r="MAW84" s="1788"/>
      <c r="MAX84" s="1789"/>
      <c r="MAY84" s="1789"/>
      <c r="MAZ84" s="1790"/>
      <c r="MBA84" s="1784"/>
      <c r="MBB84" s="1784"/>
      <c r="MBC84" s="1784"/>
      <c r="MBD84" s="1788"/>
      <c r="MBE84" s="1788"/>
      <c r="MBF84" s="1789"/>
      <c r="MBG84" s="1789"/>
      <c r="MBH84" s="1790"/>
      <c r="MBI84" s="1784"/>
      <c r="MBJ84" s="1784"/>
      <c r="MBK84" s="1784"/>
      <c r="MBL84" s="1788"/>
      <c r="MBM84" s="1788"/>
      <c r="MBN84" s="1789"/>
      <c r="MBO84" s="1789"/>
      <c r="MBP84" s="1790"/>
      <c r="MBQ84" s="1784"/>
      <c r="MBR84" s="1784"/>
      <c r="MBS84" s="1784"/>
      <c r="MBT84" s="1788"/>
      <c r="MBU84" s="1788"/>
      <c r="MBV84" s="1789"/>
      <c r="MBW84" s="1789"/>
      <c r="MBX84" s="1790"/>
      <c r="MBY84" s="1784"/>
      <c r="MBZ84" s="1784"/>
      <c r="MCA84" s="1784"/>
      <c r="MCB84" s="1788"/>
      <c r="MCC84" s="1788"/>
      <c r="MCD84" s="1789"/>
      <c r="MCE84" s="1789"/>
      <c r="MCF84" s="1790"/>
      <c r="MCG84" s="1784"/>
      <c r="MCH84" s="1784"/>
      <c r="MCI84" s="1784"/>
      <c r="MCJ84" s="1788"/>
      <c r="MCK84" s="1788"/>
      <c r="MCL84" s="1789"/>
      <c r="MCM84" s="1789"/>
      <c r="MCN84" s="1790"/>
      <c r="MCO84" s="1784"/>
      <c r="MCP84" s="1784"/>
      <c r="MCQ84" s="1784"/>
      <c r="MCR84" s="1788"/>
      <c r="MCS84" s="1788"/>
      <c r="MCT84" s="1789"/>
      <c r="MCU84" s="1789"/>
      <c r="MCV84" s="1790"/>
      <c r="MCW84" s="1784"/>
      <c r="MCX84" s="1784"/>
      <c r="MCY84" s="1784"/>
      <c r="MCZ84" s="1788"/>
      <c r="MDA84" s="1788"/>
      <c r="MDB84" s="1789"/>
      <c r="MDC84" s="1789"/>
      <c r="MDD84" s="1790"/>
      <c r="MDE84" s="1784"/>
      <c r="MDF84" s="1784"/>
      <c r="MDG84" s="1784"/>
      <c r="MDH84" s="1788"/>
      <c r="MDI84" s="1788"/>
      <c r="MDJ84" s="1789"/>
      <c r="MDK84" s="1789"/>
      <c r="MDL84" s="1790"/>
      <c r="MDM84" s="1784"/>
      <c r="MDN84" s="1784"/>
      <c r="MDO84" s="1784"/>
      <c r="MDP84" s="1788"/>
      <c r="MDQ84" s="1788"/>
      <c r="MDR84" s="1789"/>
      <c r="MDS84" s="1789"/>
      <c r="MDT84" s="1790"/>
      <c r="MDU84" s="1784"/>
      <c r="MDV84" s="1784"/>
      <c r="MDW84" s="1784"/>
      <c r="MDX84" s="1788"/>
      <c r="MDY84" s="1788"/>
      <c r="MDZ84" s="1789"/>
      <c r="MEA84" s="1789"/>
      <c r="MEB84" s="1790"/>
      <c r="MEC84" s="1784"/>
      <c r="MED84" s="1784"/>
      <c r="MEE84" s="1784"/>
      <c r="MEF84" s="1788"/>
      <c r="MEG84" s="1788"/>
      <c r="MEH84" s="1789"/>
      <c r="MEI84" s="1789"/>
      <c r="MEJ84" s="1790"/>
      <c r="MEK84" s="1784"/>
      <c r="MEL84" s="1784"/>
      <c r="MEM84" s="1784"/>
      <c r="MEN84" s="1788"/>
      <c r="MEO84" s="1788"/>
      <c r="MEP84" s="1789"/>
      <c r="MEQ84" s="1789"/>
      <c r="MER84" s="1790"/>
      <c r="MES84" s="1784"/>
      <c r="MET84" s="1784"/>
      <c r="MEU84" s="1784"/>
      <c r="MEV84" s="1788"/>
      <c r="MEW84" s="1788"/>
      <c r="MEX84" s="1789"/>
      <c r="MEY84" s="1789"/>
      <c r="MEZ84" s="1790"/>
      <c r="MFA84" s="1784"/>
      <c r="MFB84" s="1784"/>
      <c r="MFC84" s="1784"/>
      <c r="MFD84" s="1788"/>
      <c r="MFE84" s="1788"/>
      <c r="MFF84" s="1789"/>
      <c r="MFG84" s="1789"/>
      <c r="MFH84" s="1790"/>
      <c r="MFI84" s="1784"/>
      <c r="MFJ84" s="1784"/>
      <c r="MFK84" s="1784"/>
      <c r="MFL84" s="1788"/>
      <c r="MFM84" s="1788"/>
      <c r="MFN84" s="1789"/>
      <c r="MFO84" s="1789"/>
      <c r="MFP84" s="1790"/>
      <c r="MFQ84" s="1784"/>
      <c r="MFR84" s="1784"/>
      <c r="MFS84" s="1784"/>
      <c r="MFT84" s="1788"/>
      <c r="MFU84" s="1788"/>
      <c r="MFV84" s="1789"/>
      <c r="MFW84" s="1789"/>
      <c r="MFX84" s="1790"/>
      <c r="MFY84" s="1784"/>
      <c r="MFZ84" s="1784"/>
      <c r="MGA84" s="1784"/>
      <c r="MGB84" s="1788"/>
      <c r="MGC84" s="1788"/>
      <c r="MGD84" s="1789"/>
      <c r="MGE84" s="1789"/>
      <c r="MGF84" s="1790"/>
      <c r="MGG84" s="1784"/>
      <c r="MGH84" s="1784"/>
      <c r="MGI84" s="1784"/>
      <c r="MGJ84" s="1788"/>
      <c r="MGK84" s="1788"/>
      <c r="MGL84" s="1789"/>
      <c r="MGM84" s="1789"/>
      <c r="MGN84" s="1790"/>
      <c r="MGO84" s="1784"/>
      <c r="MGP84" s="1784"/>
      <c r="MGQ84" s="1784"/>
      <c r="MGR84" s="1788"/>
      <c r="MGS84" s="1788"/>
      <c r="MGT84" s="1789"/>
      <c r="MGU84" s="1789"/>
      <c r="MGV84" s="1790"/>
      <c r="MGW84" s="1784"/>
      <c r="MGX84" s="1784"/>
      <c r="MGY84" s="1784"/>
      <c r="MGZ84" s="1788"/>
      <c r="MHA84" s="1788"/>
      <c r="MHB84" s="1789"/>
      <c r="MHC84" s="1789"/>
      <c r="MHD84" s="1790"/>
      <c r="MHE84" s="1784"/>
      <c r="MHF84" s="1784"/>
      <c r="MHG84" s="1784"/>
      <c r="MHH84" s="1788"/>
      <c r="MHI84" s="1788"/>
      <c r="MHJ84" s="1789"/>
      <c r="MHK84" s="1789"/>
      <c r="MHL84" s="1790"/>
      <c r="MHM84" s="1784"/>
      <c r="MHN84" s="1784"/>
      <c r="MHO84" s="1784"/>
      <c r="MHP84" s="1788"/>
      <c r="MHQ84" s="1788"/>
      <c r="MHR84" s="1789"/>
      <c r="MHS84" s="1789"/>
      <c r="MHT84" s="1790"/>
      <c r="MHU84" s="1784"/>
      <c r="MHV84" s="1784"/>
      <c r="MHW84" s="1784"/>
      <c r="MHX84" s="1788"/>
      <c r="MHY84" s="1788"/>
      <c r="MHZ84" s="1789"/>
      <c r="MIA84" s="1789"/>
      <c r="MIB84" s="1790"/>
      <c r="MIC84" s="1784"/>
      <c r="MID84" s="1784"/>
      <c r="MIE84" s="1784"/>
      <c r="MIF84" s="1788"/>
      <c r="MIG84" s="1788"/>
      <c r="MIH84" s="1789"/>
      <c r="MII84" s="1789"/>
      <c r="MIJ84" s="1790"/>
      <c r="MIK84" s="1784"/>
      <c r="MIL84" s="1784"/>
      <c r="MIM84" s="1784"/>
      <c r="MIN84" s="1788"/>
      <c r="MIO84" s="1788"/>
      <c r="MIP84" s="1789"/>
      <c r="MIQ84" s="1789"/>
      <c r="MIR84" s="1790"/>
      <c r="MIS84" s="1784"/>
      <c r="MIT84" s="1784"/>
      <c r="MIU84" s="1784"/>
      <c r="MIV84" s="1788"/>
      <c r="MIW84" s="1788"/>
      <c r="MIX84" s="1789"/>
      <c r="MIY84" s="1789"/>
      <c r="MIZ84" s="1790"/>
      <c r="MJA84" s="1784"/>
      <c r="MJB84" s="1784"/>
      <c r="MJC84" s="1784"/>
      <c r="MJD84" s="1788"/>
      <c r="MJE84" s="1788"/>
      <c r="MJF84" s="1789"/>
      <c r="MJG84" s="1789"/>
      <c r="MJH84" s="1790"/>
      <c r="MJI84" s="1784"/>
      <c r="MJJ84" s="1784"/>
      <c r="MJK84" s="1784"/>
      <c r="MJL84" s="1788"/>
      <c r="MJM84" s="1788"/>
      <c r="MJN84" s="1789"/>
      <c r="MJO84" s="1789"/>
      <c r="MJP84" s="1790"/>
      <c r="MJQ84" s="1784"/>
      <c r="MJR84" s="1784"/>
      <c r="MJS84" s="1784"/>
      <c r="MJT84" s="1788"/>
      <c r="MJU84" s="1788"/>
      <c r="MJV84" s="1789"/>
      <c r="MJW84" s="1789"/>
      <c r="MJX84" s="1790"/>
      <c r="MJY84" s="1784"/>
      <c r="MJZ84" s="1784"/>
      <c r="MKA84" s="1784"/>
      <c r="MKB84" s="1788"/>
      <c r="MKC84" s="1788"/>
      <c r="MKD84" s="1789"/>
      <c r="MKE84" s="1789"/>
      <c r="MKF84" s="1790"/>
      <c r="MKG84" s="1784"/>
      <c r="MKH84" s="1784"/>
      <c r="MKI84" s="1784"/>
      <c r="MKJ84" s="1788"/>
      <c r="MKK84" s="1788"/>
      <c r="MKL84" s="1789"/>
      <c r="MKM84" s="1789"/>
      <c r="MKN84" s="1790"/>
      <c r="MKO84" s="1784"/>
      <c r="MKP84" s="1784"/>
      <c r="MKQ84" s="1784"/>
      <c r="MKR84" s="1788"/>
      <c r="MKS84" s="1788"/>
      <c r="MKT84" s="1789"/>
      <c r="MKU84" s="1789"/>
      <c r="MKV84" s="1790"/>
      <c r="MKW84" s="1784"/>
      <c r="MKX84" s="1784"/>
      <c r="MKY84" s="1784"/>
      <c r="MKZ84" s="1788"/>
      <c r="MLA84" s="1788"/>
      <c r="MLB84" s="1789"/>
      <c r="MLC84" s="1789"/>
      <c r="MLD84" s="1790"/>
      <c r="MLE84" s="1784"/>
      <c r="MLF84" s="1784"/>
      <c r="MLG84" s="1784"/>
      <c r="MLH84" s="1788"/>
      <c r="MLI84" s="1788"/>
      <c r="MLJ84" s="1789"/>
      <c r="MLK84" s="1789"/>
      <c r="MLL84" s="1790"/>
      <c r="MLM84" s="1784"/>
      <c r="MLN84" s="1784"/>
      <c r="MLO84" s="1784"/>
      <c r="MLP84" s="1788"/>
      <c r="MLQ84" s="1788"/>
      <c r="MLR84" s="1789"/>
      <c r="MLS84" s="1789"/>
      <c r="MLT84" s="1790"/>
      <c r="MLU84" s="1784"/>
      <c r="MLV84" s="1784"/>
      <c r="MLW84" s="1784"/>
      <c r="MLX84" s="1788"/>
      <c r="MLY84" s="1788"/>
      <c r="MLZ84" s="1789"/>
      <c r="MMA84" s="1789"/>
      <c r="MMB84" s="1790"/>
      <c r="MMC84" s="1784"/>
      <c r="MMD84" s="1784"/>
      <c r="MME84" s="1784"/>
      <c r="MMF84" s="1788"/>
      <c r="MMG84" s="1788"/>
      <c r="MMH84" s="1789"/>
      <c r="MMI84" s="1789"/>
      <c r="MMJ84" s="1790"/>
      <c r="MMK84" s="1784"/>
      <c r="MML84" s="1784"/>
      <c r="MMM84" s="1784"/>
      <c r="MMN84" s="1788"/>
      <c r="MMO84" s="1788"/>
      <c r="MMP84" s="1789"/>
      <c r="MMQ84" s="1789"/>
      <c r="MMR84" s="1790"/>
      <c r="MMS84" s="1784"/>
      <c r="MMT84" s="1784"/>
      <c r="MMU84" s="1784"/>
      <c r="MMV84" s="1788"/>
      <c r="MMW84" s="1788"/>
      <c r="MMX84" s="1789"/>
      <c r="MMY84" s="1789"/>
      <c r="MMZ84" s="1790"/>
      <c r="MNA84" s="1784"/>
      <c r="MNB84" s="1784"/>
      <c r="MNC84" s="1784"/>
      <c r="MND84" s="1788"/>
      <c r="MNE84" s="1788"/>
      <c r="MNF84" s="1789"/>
      <c r="MNG84" s="1789"/>
      <c r="MNH84" s="1790"/>
      <c r="MNI84" s="1784"/>
      <c r="MNJ84" s="1784"/>
      <c r="MNK84" s="1784"/>
      <c r="MNL84" s="1788"/>
      <c r="MNM84" s="1788"/>
      <c r="MNN84" s="1789"/>
      <c r="MNO84" s="1789"/>
      <c r="MNP84" s="1790"/>
      <c r="MNQ84" s="1784"/>
      <c r="MNR84" s="1784"/>
      <c r="MNS84" s="1784"/>
      <c r="MNT84" s="1788"/>
      <c r="MNU84" s="1788"/>
      <c r="MNV84" s="1789"/>
      <c r="MNW84" s="1789"/>
      <c r="MNX84" s="1790"/>
      <c r="MNY84" s="1784"/>
      <c r="MNZ84" s="1784"/>
      <c r="MOA84" s="1784"/>
      <c r="MOB84" s="1788"/>
      <c r="MOC84" s="1788"/>
      <c r="MOD84" s="1789"/>
      <c r="MOE84" s="1789"/>
      <c r="MOF84" s="1790"/>
      <c r="MOG84" s="1784"/>
      <c r="MOH84" s="1784"/>
      <c r="MOI84" s="1784"/>
      <c r="MOJ84" s="1788"/>
      <c r="MOK84" s="1788"/>
      <c r="MOL84" s="1789"/>
      <c r="MOM84" s="1789"/>
      <c r="MON84" s="1790"/>
      <c r="MOO84" s="1784"/>
      <c r="MOP84" s="1784"/>
      <c r="MOQ84" s="1784"/>
      <c r="MOR84" s="1788"/>
      <c r="MOS84" s="1788"/>
      <c r="MOT84" s="1789"/>
      <c r="MOU84" s="1789"/>
      <c r="MOV84" s="1790"/>
      <c r="MOW84" s="1784"/>
      <c r="MOX84" s="1784"/>
      <c r="MOY84" s="1784"/>
      <c r="MOZ84" s="1788"/>
      <c r="MPA84" s="1788"/>
      <c r="MPB84" s="1789"/>
      <c r="MPC84" s="1789"/>
      <c r="MPD84" s="1790"/>
      <c r="MPE84" s="1784"/>
      <c r="MPF84" s="1784"/>
      <c r="MPG84" s="1784"/>
      <c r="MPH84" s="1788"/>
      <c r="MPI84" s="1788"/>
      <c r="MPJ84" s="1789"/>
      <c r="MPK84" s="1789"/>
      <c r="MPL84" s="1790"/>
      <c r="MPM84" s="1784"/>
      <c r="MPN84" s="1784"/>
      <c r="MPO84" s="1784"/>
      <c r="MPP84" s="1788"/>
      <c r="MPQ84" s="1788"/>
      <c r="MPR84" s="1789"/>
      <c r="MPS84" s="1789"/>
      <c r="MPT84" s="1790"/>
      <c r="MPU84" s="1784"/>
      <c r="MPV84" s="1784"/>
      <c r="MPW84" s="1784"/>
      <c r="MPX84" s="1788"/>
      <c r="MPY84" s="1788"/>
      <c r="MPZ84" s="1789"/>
      <c r="MQA84" s="1789"/>
      <c r="MQB84" s="1790"/>
      <c r="MQC84" s="1784"/>
      <c r="MQD84" s="1784"/>
      <c r="MQE84" s="1784"/>
      <c r="MQF84" s="1788"/>
      <c r="MQG84" s="1788"/>
      <c r="MQH84" s="1789"/>
      <c r="MQI84" s="1789"/>
      <c r="MQJ84" s="1790"/>
      <c r="MQK84" s="1784"/>
      <c r="MQL84" s="1784"/>
      <c r="MQM84" s="1784"/>
      <c r="MQN84" s="1788"/>
      <c r="MQO84" s="1788"/>
      <c r="MQP84" s="1789"/>
      <c r="MQQ84" s="1789"/>
      <c r="MQR84" s="1790"/>
      <c r="MQS84" s="1784"/>
      <c r="MQT84" s="1784"/>
      <c r="MQU84" s="1784"/>
      <c r="MQV84" s="1788"/>
      <c r="MQW84" s="1788"/>
      <c r="MQX84" s="1789"/>
      <c r="MQY84" s="1789"/>
      <c r="MQZ84" s="1790"/>
      <c r="MRA84" s="1784"/>
      <c r="MRB84" s="1784"/>
      <c r="MRC84" s="1784"/>
      <c r="MRD84" s="1788"/>
      <c r="MRE84" s="1788"/>
      <c r="MRF84" s="1789"/>
      <c r="MRG84" s="1789"/>
      <c r="MRH84" s="1790"/>
      <c r="MRI84" s="1784"/>
      <c r="MRJ84" s="1784"/>
      <c r="MRK84" s="1784"/>
      <c r="MRL84" s="1788"/>
      <c r="MRM84" s="1788"/>
      <c r="MRN84" s="1789"/>
      <c r="MRO84" s="1789"/>
      <c r="MRP84" s="1790"/>
      <c r="MRQ84" s="1784"/>
      <c r="MRR84" s="1784"/>
      <c r="MRS84" s="1784"/>
      <c r="MRT84" s="1788"/>
      <c r="MRU84" s="1788"/>
      <c r="MRV84" s="1789"/>
      <c r="MRW84" s="1789"/>
      <c r="MRX84" s="1790"/>
      <c r="MRY84" s="1784"/>
      <c r="MRZ84" s="1784"/>
      <c r="MSA84" s="1784"/>
      <c r="MSB84" s="1788"/>
      <c r="MSC84" s="1788"/>
      <c r="MSD84" s="1789"/>
      <c r="MSE84" s="1789"/>
      <c r="MSF84" s="1790"/>
      <c r="MSG84" s="1784"/>
      <c r="MSH84" s="1784"/>
      <c r="MSI84" s="1784"/>
      <c r="MSJ84" s="1788"/>
      <c r="MSK84" s="1788"/>
      <c r="MSL84" s="1789"/>
      <c r="MSM84" s="1789"/>
      <c r="MSN84" s="1790"/>
      <c r="MSO84" s="1784"/>
      <c r="MSP84" s="1784"/>
      <c r="MSQ84" s="1784"/>
      <c r="MSR84" s="1788"/>
      <c r="MSS84" s="1788"/>
      <c r="MST84" s="1789"/>
      <c r="MSU84" s="1789"/>
      <c r="MSV84" s="1790"/>
      <c r="MSW84" s="1784"/>
      <c r="MSX84" s="1784"/>
      <c r="MSY84" s="1784"/>
      <c r="MSZ84" s="1788"/>
      <c r="MTA84" s="1788"/>
      <c r="MTB84" s="1789"/>
      <c r="MTC84" s="1789"/>
      <c r="MTD84" s="1790"/>
      <c r="MTE84" s="1784"/>
      <c r="MTF84" s="1784"/>
      <c r="MTG84" s="1784"/>
      <c r="MTH84" s="1788"/>
      <c r="MTI84" s="1788"/>
      <c r="MTJ84" s="1789"/>
      <c r="MTK84" s="1789"/>
      <c r="MTL84" s="1790"/>
      <c r="MTM84" s="1784"/>
      <c r="MTN84" s="1784"/>
      <c r="MTO84" s="1784"/>
      <c r="MTP84" s="1788"/>
      <c r="MTQ84" s="1788"/>
      <c r="MTR84" s="1789"/>
      <c r="MTS84" s="1789"/>
      <c r="MTT84" s="1790"/>
      <c r="MTU84" s="1784"/>
      <c r="MTV84" s="1784"/>
      <c r="MTW84" s="1784"/>
      <c r="MTX84" s="1788"/>
      <c r="MTY84" s="1788"/>
      <c r="MTZ84" s="1789"/>
      <c r="MUA84" s="1789"/>
      <c r="MUB84" s="1790"/>
      <c r="MUC84" s="1784"/>
      <c r="MUD84" s="1784"/>
      <c r="MUE84" s="1784"/>
      <c r="MUF84" s="1788"/>
      <c r="MUG84" s="1788"/>
      <c r="MUH84" s="1789"/>
      <c r="MUI84" s="1789"/>
      <c r="MUJ84" s="1790"/>
      <c r="MUK84" s="1784"/>
      <c r="MUL84" s="1784"/>
      <c r="MUM84" s="1784"/>
      <c r="MUN84" s="1788"/>
      <c r="MUO84" s="1788"/>
      <c r="MUP84" s="1789"/>
      <c r="MUQ84" s="1789"/>
      <c r="MUR84" s="1790"/>
      <c r="MUS84" s="1784"/>
      <c r="MUT84" s="1784"/>
      <c r="MUU84" s="1784"/>
      <c r="MUV84" s="1788"/>
      <c r="MUW84" s="1788"/>
      <c r="MUX84" s="1789"/>
      <c r="MUY84" s="1789"/>
      <c r="MUZ84" s="1790"/>
      <c r="MVA84" s="1784"/>
      <c r="MVB84" s="1784"/>
      <c r="MVC84" s="1784"/>
      <c r="MVD84" s="1788"/>
      <c r="MVE84" s="1788"/>
      <c r="MVF84" s="1789"/>
      <c r="MVG84" s="1789"/>
      <c r="MVH84" s="1790"/>
      <c r="MVI84" s="1784"/>
      <c r="MVJ84" s="1784"/>
      <c r="MVK84" s="1784"/>
      <c r="MVL84" s="1788"/>
      <c r="MVM84" s="1788"/>
      <c r="MVN84" s="1789"/>
      <c r="MVO84" s="1789"/>
      <c r="MVP84" s="1790"/>
      <c r="MVQ84" s="1784"/>
      <c r="MVR84" s="1784"/>
      <c r="MVS84" s="1784"/>
      <c r="MVT84" s="1788"/>
      <c r="MVU84" s="1788"/>
      <c r="MVV84" s="1789"/>
      <c r="MVW84" s="1789"/>
      <c r="MVX84" s="1790"/>
      <c r="MVY84" s="1784"/>
      <c r="MVZ84" s="1784"/>
      <c r="MWA84" s="1784"/>
      <c r="MWB84" s="1788"/>
      <c r="MWC84" s="1788"/>
      <c r="MWD84" s="1789"/>
      <c r="MWE84" s="1789"/>
      <c r="MWF84" s="1790"/>
      <c r="MWG84" s="1784"/>
      <c r="MWH84" s="1784"/>
      <c r="MWI84" s="1784"/>
      <c r="MWJ84" s="1788"/>
      <c r="MWK84" s="1788"/>
      <c r="MWL84" s="1789"/>
      <c r="MWM84" s="1789"/>
      <c r="MWN84" s="1790"/>
      <c r="MWO84" s="1784"/>
      <c r="MWP84" s="1784"/>
      <c r="MWQ84" s="1784"/>
      <c r="MWR84" s="1788"/>
      <c r="MWS84" s="1788"/>
      <c r="MWT84" s="1789"/>
      <c r="MWU84" s="1789"/>
      <c r="MWV84" s="1790"/>
      <c r="MWW84" s="1784"/>
      <c r="MWX84" s="1784"/>
      <c r="MWY84" s="1784"/>
      <c r="MWZ84" s="1788"/>
      <c r="MXA84" s="1788"/>
      <c r="MXB84" s="1789"/>
      <c r="MXC84" s="1789"/>
      <c r="MXD84" s="1790"/>
      <c r="MXE84" s="1784"/>
      <c r="MXF84" s="1784"/>
      <c r="MXG84" s="1784"/>
      <c r="MXH84" s="1788"/>
      <c r="MXI84" s="1788"/>
      <c r="MXJ84" s="1789"/>
      <c r="MXK84" s="1789"/>
      <c r="MXL84" s="1790"/>
      <c r="MXM84" s="1784"/>
      <c r="MXN84" s="1784"/>
      <c r="MXO84" s="1784"/>
      <c r="MXP84" s="1788"/>
      <c r="MXQ84" s="1788"/>
      <c r="MXR84" s="1789"/>
      <c r="MXS84" s="1789"/>
      <c r="MXT84" s="1790"/>
      <c r="MXU84" s="1784"/>
      <c r="MXV84" s="1784"/>
      <c r="MXW84" s="1784"/>
      <c r="MXX84" s="1788"/>
      <c r="MXY84" s="1788"/>
      <c r="MXZ84" s="1789"/>
      <c r="MYA84" s="1789"/>
      <c r="MYB84" s="1790"/>
      <c r="MYC84" s="1784"/>
      <c r="MYD84" s="1784"/>
      <c r="MYE84" s="1784"/>
      <c r="MYF84" s="1788"/>
      <c r="MYG84" s="1788"/>
      <c r="MYH84" s="1789"/>
      <c r="MYI84" s="1789"/>
      <c r="MYJ84" s="1790"/>
      <c r="MYK84" s="1784"/>
      <c r="MYL84" s="1784"/>
      <c r="MYM84" s="1784"/>
      <c r="MYN84" s="1788"/>
      <c r="MYO84" s="1788"/>
      <c r="MYP84" s="1789"/>
      <c r="MYQ84" s="1789"/>
      <c r="MYR84" s="1790"/>
      <c r="MYS84" s="1784"/>
      <c r="MYT84" s="1784"/>
      <c r="MYU84" s="1784"/>
      <c r="MYV84" s="1788"/>
      <c r="MYW84" s="1788"/>
      <c r="MYX84" s="1789"/>
      <c r="MYY84" s="1789"/>
      <c r="MYZ84" s="1790"/>
      <c r="MZA84" s="1784"/>
      <c r="MZB84" s="1784"/>
      <c r="MZC84" s="1784"/>
      <c r="MZD84" s="1788"/>
      <c r="MZE84" s="1788"/>
      <c r="MZF84" s="1789"/>
      <c r="MZG84" s="1789"/>
      <c r="MZH84" s="1790"/>
      <c r="MZI84" s="1784"/>
      <c r="MZJ84" s="1784"/>
      <c r="MZK84" s="1784"/>
      <c r="MZL84" s="1788"/>
      <c r="MZM84" s="1788"/>
      <c r="MZN84" s="1789"/>
      <c r="MZO84" s="1789"/>
      <c r="MZP84" s="1790"/>
      <c r="MZQ84" s="1784"/>
      <c r="MZR84" s="1784"/>
      <c r="MZS84" s="1784"/>
      <c r="MZT84" s="1788"/>
      <c r="MZU84" s="1788"/>
      <c r="MZV84" s="1789"/>
      <c r="MZW84" s="1789"/>
      <c r="MZX84" s="1790"/>
      <c r="MZY84" s="1784"/>
      <c r="MZZ84" s="1784"/>
      <c r="NAA84" s="1784"/>
      <c r="NAB84" s="1788"/>
      <c r="NAC84" s="1788"/>
      <c r="NAD84" s="1789"/>
      <c r="NAE84" s="1789"/>
      <c r="NAF84" s="1790"/>
      <c r="NAG84" s="1784"/>
      <c r="NAH84" s="1784"/>
      <c r="NAI84" s="1784"/>
      <c r="NAJ84" s="1788"/>
      <c r="NAK84" s="1788"/>
      <c r="NAL84" s="1789"/>
      <c r="NAM84" s="1789"/>
      <c r="NAN84" s="1790"/>
      <c r="NAO84" s="1784"/>
      <c r="NAP84" s="1784"/>
      <c r="NAQ84" s="1784"/>
      <c r="NAR84" s="1788"/>
      <c r="NAS84" s="1788"/>
      <c r="NAT84" s="1789"/>
      <c r="NAU84" s="1789"/>
      <c r="NAV84" s="1790"/>
      <c r="NAW84" s="1784"/>
      <c r="NAX84" s="1784"/>
      <c r="NAY84" s="1784"/>
      <c r="NAZ84" s="1788"/>
      <c r="NBA84" s="1788"/>
      <c r="NBB84" s="1789"/>
      <c r="NBC84" s="1789"/>
      <c r="NBD84" s="1790"/>
      <c r="NBE84" s="1784"/>
      <c r="NBF84" s="1784"/>
      <c r="NBG84" s="1784"/>
      <c r="NBH84" s="1788"/>
      <c r="NBI84" s="1788"/>
      <c r="NBJ84" s="1789"/>
      <c r="NBK84" s="1789"/>
      <c r="NBL84" s="1790"/>
      <c r="NBM84" s="1784"/>
      <c r="NBN84" s="1784"/>
      <c r="NBO84" s="1784"/>
      <c r="NBP84" s="1788"/>
      <c r="NBQ84" s="1788"/>
      <c r="NBR84" s="1789"/>
      <c r="NBS84" s="1789"/>
      <c r="NBT84" s="1790"/>
      <c r="NBU84" s="1784"/>
      <c r="NBV84" s="1784"/>
      <c r="NBW84" s="1784"/>
      <c r="NBX84" s="1788"/>
      <c r="NBY84" s="1788"/>
      <c r="NBZ84" s="1789"/>
      <c r="NCA84" s="1789"/>
      <c r="NCB84" s="1790"/>
      <c r="NCC84" s="1784"/>
      <c r="NCD84" s="1784"/>
      <c r="NCE84" s="1784"/>
      <c r="NCF84" s="1788"/>
      <c r="NCG84" s="1788"/>
      <c r="NCH84" s="1789"/>
      <c r="NCI84" s="1789"/>
      <c r="NCJ84" s="1790"/>
      <c r="NCK84" s="1784"/>
      <c r="NCL84" s="1784"/>
      <c r="NCM84" s="1784"/>
      <c r="NCN84" s="1788"/>
      <c r="NCO84" s="1788"/>
      <c r="NCP84" s="1789"/>
      <c r="NCQ84" s="1789"/>
      <c r="NCR84" s="1790"/>
      <c r="NCS84" s="1784"/>
      <c r="NCT84" s="1784"/>
      <c r="NCU84" s="1784"/>
      <c r="NCV84" s="1788"/>
      <c r="NCW84" s="1788"/>
      <c r="NCX84" s="1789"/>
      <c r="NCY84" s="1789"/>
      <c r="NCZ84" s="1790"/>
      <c r="NDA84" s="1784"/>
      <c r="NDB84" s="1784"/>
      <c r="NDC84" s="1784"/>
      <c r="NDD84" s="1788"/>
      <c r="NDE84" s="1788"/>
      <c r="NDF84" s="1789"/>
      <c r="NDG84" s="1789"/>
      <c r="NDH84" s="1790"/>
      <c r="NDI84" s="1784"/>
      <c r="NDJ84" s="1784"/>
      <c r="NDK84" s="1784"/>
      <c r="NDL84" s="1788"/>
      <c r="NDM84" s="1788"/>
      <c r="NDN84" s="1789"/>
      <c r="NDO84" s="1789"/>
      <c r="NDP84" s="1790"/>
      <c r="NDQ84" s="1784"/>
      <c r="NDR84" s="1784"/>
      <c r="NDS84" s="1784"/>
      <c r="NDT84" s="1788"/>
      <c r="NDU84" s="1788"/>
      <c r="NDV84" s="1789"/>
      <c r="NDW84" s="1789"/>
      <c r="NDX84" s="1790"/>
      <c r="NDY84" s="1784"/>
      <c r="NDZ84" s="1784"/>
      <c r="NEA84" s="1784"/>
      <c r="NEB84" s="1788"/>
      <c r="NEC84" s="1788"/>
      <c r="NED84" s="1789"/>
      <c r="NEE84" s="1789"/>
      <c r="NEF84" s="1790"/>
      <c r="NEG84" s="1784"/>
      <c r="NEH84" s="1784"/>
      <c r="NEI84" s="1784"/>
      <c r="NEJ84" s="1788"/>
      <c r="NEK84" s="1788"/>
      <c r="NEL84" s="1789"/>
      <c r="NEM84" s="1789"/>
      <c r="NEN84" s="1790"/>
      <c r="NEO84" s="1784"/>
      <c r="NEP84" s="1784"/>
      <c r="NEQ84" s="1784"/>
      <c r="NER84" s="1788"/>
      <c r="NES84" s="1788"/>
      <c r="NET84" s="1789"/>
      <c r="NEU84" s="1789"/>
      <c r="NEV84" s="1790"/>
      <c r="NEW84" s="1784"/>
      <c r="NEX84" s="1784"/>
      <c r="NEY84" s="1784"/>
      <c r="NEZ84" s="1788"/>
      <c r="NFA84" s="1788"/>
      <c r="NFB84" s="1789"/>
      <c r="NFC84" s="1789"/>
      <c r="NFD84" s="1790"/>
      <c r="NFE84" s="1784"/>
      <c r="NFF84" s="1784"/>
      <c r="NFG84" s="1784"/>
      <c r="NFH84" s="1788"/>
      <c r="NFI84" s="1788"/>
      <c r="NFJ84" s="1789"/>
      <c r="NFK84" s="1789"/>
      <c r="NFL84" s="1790"/>
      <c r="NFM84" s="1784"/>
      <c r="NFN84" s="1784"/>
      <c r="NFO84" s="1784"/>
      <c r="NFP84" s="1788"/>
      <c r="NFQ84" s="1788"/>
      <c r="NFR84" s="1789"/>
      <c r="NFS84" s="1789"/>
      <c r="NFT84" s="1790"/>
      <c r="NFU84" s="1784"/>
      <c r="NFV84" s="1784"/>
      <c r="NFW84" s="1784"/>
      <c r="NFX84" s="1788"/>
      <c r="NFY84" s="1788"/>
      <c r="NFZ84" s="1789"/>
      <c r="NGA84" s="1789"/>
      <c r="NGB84" s="1790"/>
      <c r="NGC84" s="1784"/>
      <c r="NGD84" s="1784"/>
      <c r="NGE84" s="1784"/>
      <c r="NGF84" s="1788"/>
      <c r="NGG84" s="1788"/>
      <c r="NGH84" s="1789"/>
      <c r="NGI84" s="1789"/>
      <c r="NGJ84" s="1790"/>
      <c r="NGK84" s="1784"/>
      <c r="NGL84" s="1784"/>
      <c r="NGM84" s="1784"/>
      <c r="NGN84" s="1788"/>
      <c r="NGO84" s="1788"/>
      <c r="NGP84" s="1789"/>
      <c r="NGQ84" s="1789"/>
      <c r="NGR84" s="1790"/>
      <c r="NGS84" s="1784"/>
      <c r="NGT84" s="1784"/>
      <c r="NGU84" s="1784"/>
      <c r="NGV84" s="1788"/>
      <c r="NGW84" s="1788"/>
      <c r="NGX84" s="1789"/>
      <c r="NGY84" s="1789"/>
      <c r="NGZ84" s="1790"/>
      <c r="NHA84" s="1784"/>
      <c r="NHB84" s="1784"/>
      <c r="NHC84" s="1784"/>
      <c r="NHD84" s="1788"/>
      <c r="NHE84" s="1788"/>
      <c r="NHF84" s="1789"/>
      <c r="NHG84" s="1789"/>
      <c r="NHH84" s="1790"/>
      <c r="NHI84" s="1784"/>
      <c r="NHJ84" s="1784"/>
      <c r="NHK84" s="1784"/>
      <c r="NHL84" s="1788"/>
      <c r="NHM84" s="1788"/>
      <c r="NHN84" s="1789"/>
      <c r="NHO84" s="1789"/>
      <c r="NHP84" s="1790"/>
      <c r="NHQ84" s="1784"/>
      <c r="NHR84" s="1784"/>
      <c r="NHS84" s="1784"/>
      <c r="NHT84" s="1788"/>
      <c r="NHU84" s="1788"/>
      <c r="NHV84" s="1789"/>
      <c r="NHW84" s="1789"/>
      <c r="NHX84" s="1790"/>
      <c r="NHY84" s="1784"/>
      <c r="NHZ84" s="1784"/>
      <c r="NIA84" s="1784"/>
      <c r="NIB84" s="1788"/>
      <c r="NIC84" s="1788"/>
      <c r="NID84" s="1789"/>
      <c r="NIE84" s="1789"/>
      <c r="NIF84" s="1790"/>
      <c r="NIG84" s="1784"/>
      <c r="NIH84" s="1784"/>
      <c r="NII84" s="1784"/>
      <c r="NIJ84" s="1788"/>
      <c r="NIK84" s="1788"/>
      <c r="NIL84" s="1789"/>
      <c r="NIM84" s="1789"/>
      <c r="NIN84" s="1790"/>
      <c r="NIO84" s="1784"/>
      <c r="NIP84" s="1784"/>
      <c r="NIQ84" s="1784"/>
      <c r="NIR84" s="1788"/>
      <c r="NIS84" s="1788"/>
      <c r="NIT84" s="1789"/>
      <c r="NIU84" s="1789"/>
      <c r="NIV84" s="1790"/>
      <c r="NIW84" s="1784"/>
      <c r="NIX84" s="1784"/>
      <c r="NIY84" s="1784"/>
      <c r="NIZ84" s="1788"/>
      <c r="NJA84" s="1788"/>
      <c r="NJB84" s="1789"/>
      <c r="NJC84" s="1789"/>
      <c r="NJD84" s="1790"/>
      <c r="NJE84" s="1784"/>
      <c r="NJF84" s="1784"/>
      <c r="NJG84" s="1784"/>
      <c r="NJH84" s="1788"/>
      <c r="NJI84" s="1788"/>
      <c r="NJJ84" s="1789"/>
      <c r="NJK84" s="1789"/>
      <c r="NJL84" s="1790"/>
      <c r="NJM84" s="1784"/>
      <c r="NJN84" s="1784"/>
      <c r="NJO84" s="1784"/>
      <c r="NJP84" s="1788"/>
      <c r="NJQ84" s="1788"/>
      <c r="NJR84" s="1789"/>
      <c r="NJS84" s="1789"/>
      <c r="NJT84" s="1790"/>
      <c r="NJU84" s="1784"/>
      <c r="NJV84" s="1784"/>
      <c r="NJW84" s="1784"/>
      <c r="NJX84" s="1788"/>
      <c r="NJY84" s="1788"/>
      <c r="NJZ84" s="1789"/>
      <c r="NKA84" s="1789"/>
      <c r="NKB84" s="1790"/>
      <c r="NKC84" s="1784"/>
      <c r="NKD84" s="1784"/>
      <c r="NKE84" s="1784"/>
      <c r="NKF84" s="1788"/>
      <c r="NKG84" s="1788"/>
      <c r="NKH84" s="1789"/>
      <c r="NKI84" s="1789"/>
      <c r="NKJ84" s="1790"/>
      <c r="NKK84" s="1784"/>
      <c r="NKL84" s="1784"/>
      <c r="NKM84" s="1784"/>
      <c r="NKN84" s="1788"/>
      <c r="NKO84" s="1788"/>
      <c r="NKP84" s="1789"/>
      <c r="NKQ84" s="1789"/>
      <c r="NKR84" s="1790"/>
      <c r="NKS84" s="1784"/>
      <c r="NKT84" s="1784"/>
      <c r="NKU84" s="1784"/>
      <c r="NKV84" s="1788"/>
      <c r="NKW84" s="1788"/>
      <c r="NKX84" s="1789"/>
      <c r="NKY84" s="1789"/>
      <c r="NKZ84" s="1790"/>
      <c r="NLA84" s="1784"/>
      <c r="NLB84" s="1784"/>
      <c r="NLC84" s="1784"/>
      <c r="NLD84" s="1788"/>
      <c r="NLE84" s="1788"/>
      <c r="NLF84" s="1789"/>
      <c r="NLG84" s="1789"/>
      <c r="NLH84" s="1790"/>
      <c r="NLI84" s="1784"/>
      <c r="NLJ84" s="1784"/>
      <c r="NLK84" s="1784"/>
      <c r="NLL84" s="1788"/>
      <c r="NLM84" s="1788"/>
      <c r="NLN84" s="1789"/>
      <c r="NLO84" s="1789"/>
      <c r="NLP84" s="1790"/>
      <c r="NLQ84" s="1784"/>
      <c r="NLR84" s="1784"/>
      <c r="NLS84" s="1784"/>
      <c r="NLT84" s="1788"/>
      <c r="NLU84" s="1788"/>
      <c r="NLV84" s="1789"/>
      <c r="NLW84" s="1789"/>
      <c r="NLX84" s="1790"/>
      <c r="NLY84" s="1784"/>
      <c r="NLZ84" s="1784"/>
      <c r="NMA84" s="1784"/>
      <c r="NMB84" s="1788"/>
      <c r="NMC84" s="1788"/>
      <c r="NMD84" s="1789"/>
      <c r="NME84" s="1789"/>
      <c r="NMF84" s="1790"/>
      <c r="NMG84" s="1784"/>
      <c r="NMH84" s="1784"/>
      <c r="NMI84" s="1784"/>
      <c r="NMJ84" s="1788"/>
      <c r="NMK84" s="1788"/>
      <c r="NML84" s="1789"/>
      <c r="NMM84" s="1789"/>
      <c r="NMN84" s="1790"/>
      <c r="NMO84" s="1784"/>
      <c r="NMP84" s="1784"/>
      <c r="NMQ84" s="1784"/>
      <c r="NMR84" s="1788"/>
      <c r="NMS84" s="1788"/>
      <c r="NMT84" s="1789"/>
      <c r="NMU84" s="1789"/>
      <c r="NMV84" s="1790"/>
      <c r="NMW84" s="1784"/>
      <c r="NMX84" s="1784"/>
      <c r="NMY84" s="1784"/>
      <c r="NMZ84" s="1788"/>
      <c r="NNA84" s="1788"/>
      <c r="NNB84" s="1789"/>
      <c r="NNC84" s="1789"/>
      <c r="NND84" s="1790"/>
      <c r="NNE84" s="1784"/>
      <c r="NNF84" s="1784"/>
      <c r="NNG84" s="1784"/>
      <c r="NNH84" s="1788"/>
      <c r="NNI84" s="1788"/>
      <c r="NNJ84" s="1789"/>
      <c r="NNK84" s="1789"/>
      <c r="NNL84" s="1790"/>
      <c r="NNM84" s="1784"/>
      <c r="NNN84" s="1784"/>
      <c r="NNO84" s="1784"/>
      <c r="NNP84" s="1788"/>
      <c r="NNQ84" s="1788"/>
      <c r="NNR84" s="1789"/>
      <c r="NNS84" s="1789"/>
      <c r="NNT84" s="1790"/>
      <c r="NNU84" s="1784"/>
      <c r="NNV84" s="1784"/>
      <c r="NNW84" s="1784"/>
      <c r="NNX84" s="1788"/>
      <c r="NNY84" s="1788"/>
      <c r="NNZ84" s="1789"/>
      <c r="NOA84" s="1789"/>
      <c r="NOB84" s="1790"/>
      <c r="NOC84" s="1784"/>
      <c r="NOD84" s="1784"/>
      <c r="NOE84" s="1784"/>
      <c r="NOF84" s="1788"/>
      <c r="NOG84" s="1788"/>
      <c r="NOH84" s="1789"/>
      <c r="NOI84" s="1789"/>
      <c r="NOJ84" s="1790"/>
      <c r="NOK84" s="1784"/>
      <c r="NOL84" s="1784"/>
      <c r="NOM84" s="1784"/>
      <c r="NON84" s="1788"/>
      <c r="NOO84" s="1788"/>
      <c r="NOP84" s="1789"/>
      <c r="NOQ84" s="1789"/>
      <c r="NOR84" s="1790"/>
      <c r="NOS84" s="1784"/>
      <c r="NOT84" s="1784"/>
      <c r="NOU84" s="1784"/>
      <c r="NOV84" s="1788"/>
      <c r="NOW84" s="1788"/>
      <c r="NOX84" s="1789"/>
      <c r="NOY84" s="1789"/>
      <c r="NOZ84" s="1790"/>
      <c r="NPA84" s="1784"/>
      <c r="NPB84" s="1784"/>
      <c r="NPC84" s="1784"/>
      <c r="NPD84" s="1788"/>
      <c r="NPE84" s="1788"/>
      <c r="NPF84" s="1789"/>
      <c r="NPG84" s="1789"/>
      <c r="NPH84" s="1790"/>
      <c r="NPI84" s="1784"/>
      <c r="NPJ84" s="1784"/>
      <c r="NPK84" s="1784"/>
      <c r="NPL84" s="1788"/>
      <c r="NPM84" s="1788"/>
      <c r="NPN84" s="1789"/>
      <c r="NPO84" s="1789"/>
      <c r="NPP84" s="1790"/>
      <c r="NPQ84" s="1784"/>
      <c r="NPR84" s="1784"/>
      <c r="NPS84" s="1784"/>
      <c r="NPT84" s="1788"/>
      <c r="NPU84" s="1788"/>
      <c r="NPV84" s="1789"/>
      <c r="NPW84" s="1789"/>
      <c r="NPX84" s="1790"/>
      <c r="NPY84" s="1784"/>
      <c r="NPZ84" s="1784"/>
      <c r="NQA84" s="1784"/>
      <c r="NQB84" s="1788"/>
      <c r="NQC84" s="1788"/>
      <c r="NQD84" s="1789"/>
      <c r="NQE84" s="1789"/>
      <c r="NQF84" s="1790"/>
      <c r="NQG84" s="1784"/>
      <c r="NQH84" s="1784"/>
      <c r="NQI84" s="1784"/>
      <c r="NQJ84" s="1788"/>
      <c r="NQK84" s="1788"/>
      <c r="NQL84" s="1789"/>
      <c r="NQM84" s="1789"/>
      <c r="NQN84" s="1790"/>
      <c r="NQO84" s="1784"/>
      <c r="NQP84" s="1784"/>
      <c r="NQQ84" s="1784"/>
      <c r="NQR84" s="1788"/>
      <c r="NQS84" s="1788"/>
      <c r="NQT84" s="1789"/>
      <c r="NQU84" s="1789"/>
      <c r="NQV84" s="1790"/>
      <c r="NQW84" s="1784"/>
      <c r="NQX84" s="1784"/>
      <c r="NQY84" s="1784"/>
      <c r="NQZ84" s="1788"/>
      <c r="NRA84" s="1788"/>
      <c r="NRB84" s="1789"/>
      <c r="NRC84" s="1789"/>
      <c r="NRD84" s="1790"/>
      <c r="NRE84" s="1784"/>
      <c r="NRF84" s="1784"/>
      <c r="NRG84" s="1784"/>
      <c r="NRH84" s="1788"/>
      <c r="NRI84" s="1788"/>
      <c r="NRJ84" s="1789"/>
      <c r="NRK84" s="1789"/>
      <c r="NRL84" s="1790"/>
      <c r="NRM84" s="1784"/>
      <c r="NRN84" s="1784"/>
      <c r="NRO84" s="1784"/>
      <c r="NRP84" s="1788"/>
      <c r="NRQ84" s="1788"/>
      <c r="NRR84" s="1789"/>
      <c r="NRS84" s="1789"/>
      <c r="NRT84" s="1790"/>
      <c r="NRU84" s="1784"/>
      <c r="NRV84" s="1784"/>
      <c r="NRW84" s="1784"/>
      <c r="NRX84" s="1788"/>
      <c r="NRY84" s="1788"/>
      <c r="NRZ84" s="1789"/>
      <c r="NSA84" s="1789"/>
      <c r="NSB84" s="1790"/>
      <c r="NSC84" s="1784"/>
      <c r="NSD84" s="1784"/>
      <c r="NSE84" s="1784"/>
      <c r="NSF84" s="1788"/>
      <c r="NSG84" s="1788"/>
      <c r="NSH84" s="1789"/>
      <c r="NSI84" s="1789"/>
      <c r="NSJ84" s="1790"/>
      <c r="NSK84" s="1784"/>
      <c r="NSL84" s="1784"/>
      <c r="NSM84" s="1784"/>
      <c r="NSN84" s="1788"/>
      <c r="NSO84" s="1788"/>
      <c r="NSP84" s="1789"/>
      <c r="NSQ84" s="1789"/>
      <c r="NSR84" s="1790"/>
      <c r="NSS84" s="1784"/>
      <c r="NST84" s="1784"/>
      <c r="NSU84" s="1784"/>
      <c r="NSV84" s="1788"/>
      <c r="NSW84" s="1788"/>
      <c r="NSX84" s="1789"/>
      <c r="NSY84" s="1789"/>
      <c r="NSZ84" s="1790"/>
      <c r="NTA84" s="1784"/>
      <c r="NTB84" s="1784"/>
      <c r="NTC84" s="1784"/>
      <c r="NTD84" s="1788"/>
      <c r="NTE84" s="1788"/>
      <c r="NTF84" s="1789"/>
      <c r="NTG84" s="1789"/>
      <c r="NTH84" s="1790"/>
      <c r="NTI84" s="1784"/>
      <c r="NTJ84" s="1784"/>
      <c r="NTK84" s="1784"/>
      <c r="NTL84" s="1788"/>
      <c r="NTM84" s="1788"/>
      <c r="NTN84" s="1789"/>
      <c r="NTO84" s="1789"/>
      <c r="NTP84" s="1790"/>
      <c r="NTQ84" s="1784"/>
      <c r="NTR84" s="1784"/>
      <c r="NTS84" s="1784"/>
      <c r="NTT84" s="1788"/>
      <c r="NTU84" s="1788"/>
      <c r="NTV84" s="1789"/>
      <c r="NTW84" s="1789"/>
      <c r="NTX84" s="1790"/>
      <c r="NTY84" s="1784"/>
      <c r="NTZ84" s="1784"/>
      <c r="NUA84" s="1784"/>
      <c r="NUB84" s="1788"/>
      <c r="NUC84" s="1788"/>
      <c r="NUD84" s="1789"/>
      <c r="NUE84" s="1789"/>
      <c r="NUF84" s="1790"/>
      <c r="NUG84" s="1784"/>
      <c r="NUH84" s="1784"/>
      <c r="NUI84" s="1784"/>
      <c r="NUJ84" s="1788"/>
      <c r="NUK84" s="1788"/>
      <c r="NUL84" s="1789"/>
      <c r="NUM84" s="1789"/>
      <c r="NUN84" s="1790"/>
      <c r="NUO84" s="1784"/>
      <c r="NUP84" s="1784"/>
      <c r="NUQ84" s="1784"/>
      <c r="NUR84" s="1788"/>
      <c r="NUS84" s="1788"/>
      <c r="NUT84" s="1789"/>
      <c r="NUU84" s="1789"/>
      <c r="NUV84" s="1790"/>
      <c r="NUW84" s="1784"/>
      <c r="NUX84" s="1784"/>
      <c r="NUY84" s="1784"/>
      <c r="NUZ84" s="1788"/>
      <c r="NVA84" s="1788"/>
      <c r="NVB84" s="1789"/>
      <c r="NVC84" s="1789"/>
      <c r="NVD84" s="1790"/>
      <c r="NVE84" s="1784"/>
      <c r="NVF84" s="1784"/>
      <c r="NVG84" s="1784"/>
      <c r="NVH84" s="1788"/>
      <c r="NVI84" s="1788"/>
      <c r="NVJ84" s="1789"/>
      <c r="NVK84" s="1789"/>
      <c r="NVL84" s="1790"/>
      <c r="NVM84" s="1784"/>
      <c r="NVN84" s="1784"/>
      <c r="NVO84" s="1784"/>
      <c r="NVP84" s="1788"/>
      <c r="NVQ84" s="1788"/>
      <c r="NVR84" s="1789"/>
      <c r="NVS84" s="1789"/>
      <c r="NVT84" s="1790"/>
      <c r="NVU84" s="1784"/>
      <c r="NVV84" s="1784"/>
      <c r="NVW84" s="1784"/>
      <c r="NVX84" s="1788"/>
      <c r="NVY84" s="1788"/>
      <c r="NVZ84" s="1789"/>
      <c r="NWA84" s="1789"/>
      <c r="NWB84" s="1790"/>
      <c r="NWC84" s="1784"/>
      <c r="NWD84" s="1784"/>
      <c r="NWE84" s="1784"/>
      <c r="NWF84" s="1788"/>
      <c r="NWG84" s="1788"/>
      <c r="NWH84" s="1789"/>
      <c r="NWI84" s="1789"/>
      <c r="NWJ84" s="1790"/>
      <c r="NWK84" s="1784"/>
      <c r="NWL84" s="1784"/>
      <c r="NWM84" s="1784"/>
      <c r="NWN84" s="1788"/>
      <c r="NWO84" s="1788"/>
      <c r="NWP84" s="1789"/>
      <c r="NWQ84" s="1789"/>
      <c r="NWR84" s="1790"/>
      <c r="NWS84" s="1784"/>
      <c r="NWT84" s="1784"/>
      <c r="NWU84" s="1784"/>
      <c r="NWV84" s="1788"/>
      <c r="NWW84" s="1788"/>
      <c r="NWX84" s="1789"/>
      <c r="NWY84" s="1789"/>
      <c r="NWZ84" s="1790"/>
      <c r="NXA84" s="1784"/>
      <c r="NXB84" s="1784"/>
      <c r="NXC84" s="1784"/>
      <c r="NXD84" s="1788"/>
      <c r="NXE84" s="1788"/>
      <c r="NXF84" s="1789"/>
      <c r="NXG84" s="1789"/>
      <c r="NXH84" s="1790"/>
      <c r="NXI84" s="1784"/>
      <c r="NXJ84" s="1784"/>
      <c r="NXK84" s="1784"/>
      <c r="NXL84" s="1788"/>
      <c r="NXM84" s="1788"/>
      <c r="NXN84" s="1789"/>
      <c r="NXO84" s="1789"/>
      <c r="NXP84" s="1790"/>
      <c r="NXQ84" s="1784"/>
      <c r="NXR84" s="1784"/>
      <c r="NXS84" s="1784"/>
      <c r="NXT84" s="1788"/>
      <c r="NXU84" s="1788"/>
      <c r="NXV84" s="1789"/>
      <c r="NXW84" s="1789"/>
      <c r="NXX84" s="1790"/>
      <c r="NXY84" s="1784"/>
      <c r="NXZ84" s="1784"/>
      <c r="NYA84" s="1784"/>
      <c r="NYB84" s="1788"/>
      <c r="NYC84" s="1788"/>
      <c r="NYD84" s="1789"/>
      <c r="NYE84" s="1789"/>
      <c r="NYF84" s="1790"/>
      <c r="NYG84" s="1784"/>
      <c r="NYH84" s="1784"/>
      <c r="NYI84" s="1784"/>
      <c r="NYJ84" s="1788"/>
      <c r="NYK84" s="1788"/>
      <c r="NYL84" s="1789"/>
      <c r="NYM84" s="1789"/>
      <c r="NYN84" s="1790"/>
      <c r="NYO84" s="1784"/>
      <c r="NYP84" s="1784"/>
      <c r="NYQ84" s="1784"/>
      <c r="NYR84" s="1788"/>
      <c r="NYS84" s="1788"/>
      <c r="NYT84" s="1789"/>
      <c r="NYU84" s="1789"/>
      <c r="NYV84" s="1790"/>
      <c r="NYW84" s="1784"/>
      <c r="NYX84" s="1784"/>
      <c r="NYY84" s="1784"/>
      <c r="NYZ84" s="1788"/>
      <c r="NZA84" s="1788"/>
      <c r="NZB84" s="1789"/>
      <c r="NZC84" s="1789"/>
      <c r="NZD84" s="1790"/>
      <c r="NZE84" s="1784"/>
      <c r="NZF84" s="1784"/>
      <c r="NZG84" s="1784"/>
      <c r="NZH84" s="1788"/>
      <c r="NZI84" s="1788"/>
      <c r="NZJ84" s="1789"/>
      <c r="NZK84" s="1789"/>
      <c r="NZL84" s="1790"/>
      <c r="NZM84" s="1784"/>
      <c r="NZN84" s="1784"/>
      <c r="NZO84" s="1784"/>
      <c r="NZP84" s="1788"/>
      <c r="NZQ84" s="1788"/>
      <c r="NZR84" s="1789"/>
      <c r="NZS84" s="1789"/>
      <c r="NZT84" s="1790"/>
      <c r="NZU84" s="1784"/>
      <c r="NZV84" s="1784"/>
      <c r="NZW84" s="1784"/>
      <c r="NZX84" s="1788"/>
      <c r="NZY84" s="1788"/>
      <c r="NZZ84" s="1789"/>
      <c r="OAA84" s="1789"/>
      <c r="OAB84" s="1790"/>
      <c r="OAC84" s="1784"/>
      <c r="OAD84" s="1784"/>
      <c r="OAE84" s="1784"/>
      <c r="OAF84" s="1788"/>
      <c r="OAG84" s="1788"/>
      <c r="OAH84" s="1789"/>
      <c r="OAI84" s="1789"/>
      <c r="OAJ84" s="1790"/>
      <c r="OAK84" s="1784"/>
      <c r="OAL84" s="1784"/>
      <c r="OAM84" s="1784"/>
      <c r="OAN84" s="1788"/>
      <c r="OAO84" s="1788"/>
      <c r="OAP84" s="1789"/>
      <c r="OAQ84" s="1789"/>
      <c r="OAR84" s="1790"/>
      <c r="OAS84" s="1784"/>
      <c r="OAT84" s="1784"/>
      <c r="OAU84" s="1784"/>
      <c r="OAV84" s="1788"/>
      <c r="OAW84" s="1788"/>
      <c r="OAX84" s="1789"/>
      <c r="OAY84" s="1789"/>
      <c r="OAZ84" s="1790"/>
      <c r="OBA84" s="1784"/>
      <c r="OBB84" s="1784"/>
      <c r="OBC84" s="1784"/>
      <c r="OBD84" s="1788"/>
      <c r="OBE84" s="1788"/>
      <c r="OBF84" s="1789"/>
      <c r="OBG84" s="1789"/>
      <c r="OBH84" s="1790"/>
      <c r="OBI84" s="1784"/>
      <c r="OBJ84" s="1784"/>
      <c r="OBK84" s="1784"/>
      <c r="OBL84" s="1788"/>
      <c r="OBM84" s="1788"/>
      <c r="OBN84" s="1789"/>
      <c r="OBO84" s="1789"/>
      <c r="OBP84" s="1790"/>
      <c r="OBQ84" s="1784"/>
      <c r="OBR84" s="1784"/>
      <c r="OBS84" s="1784"/>
      <c r="OBT84" s="1788"/>
      <c r="OBU84" s="1788"/>
      <c r="OBV84" s="1789"/>
      <c r="OBW84" s="1789"/>
      <c r="OBX84" s="1790"/>
      <c r="OBY84" s="1784"/>
      <c r="OBZ84" s="1784"/>
      <c r="OCA84" s="1784"/>
      <c r="OCB84" s="1788"/>
      <c r="OCC84" s="1788"/>
      <c r="OCD84" s="1789"/>
      <c r="OCE84" s="1789"/>
      <c r="OCF84" s="1790"/>
      <c r="OCG84" s="1784"/>
      <c r="OCH84" s="1784"/>
      <c r="OCI84" s="1784"/>
      <c r="OCJ84" s="1788"/>
      <c r="OCK84" s="1788"/>
      <c r="OCL84" s="1789"/>
      <c r="OCM84" s="1789"/>
      <c r="OCN84" s="1790"/>
      <c r="OCO84" s="1784"/>
      <c r="OCP84" s="1784"/>
      <c r="OCQ84" s="1784"/>
      <c r="OCR84" s="1788"/>
      <c r="OCS84" s="1788"/>
      <c r="OCT84" s="1789"/>
      <c r="OCU84" s="1789"/>
      <c r="OCV84" s="1790"/>
      <c r="OCW84" s="1784"/>
      <c r="OCX84" s="1784"/>
      <c r="OCY84" s="1784"/>
      <c r="OCZ84" s="1788"/>
      <c r="ODA84" s="1788"/>
      <c r="ODB84" s="1789"/>
      <c r="ODC84" s="1789"/>
      <c r="ODD84" s="1790"/>
      <c r="ODE84" s="1784"/>
      <c r="ODF84" s="1784"/>
      <c r="ODG84" s="1784"/>
      <c r="ODH84" s="1788"/>
      <c r="ODI84" s="1788"/>
      <c r="ODJ84" s="1789"/>
      <c r="ODK84" s="1789"/>
      <c r="ODL84" s="1790"/>
      <c r="ODM84" s="1784"/>
      <c r="ODN84" s="1784"/>
      <c r="ODO84" s="1784"/>
      <c r="ODP84" s="1788"/>
      <c r="ODQ84" s="1788"/>
      <c r="ODR84" s="1789"/>
      <c r="ODS84" s="1789"/>
      <c r="ODT84" s="1790"/>
      <c r="ODU84" s="1784"/>
      <c r="ODV84" s="1784"/>
      <c r="ODW84" s="1784"/>
      <c r="ODX84" s="1788"/>
      <c r="ODY84" s="1788"/>
      <c r="ODZ84" s="1789"/>
      <c r="OEA84" s="1789"/>
      <c r="OEB84" s="1790"/>
      <c r="OEC84" s="1784"/>
      <c r="OED84" s="1784"/>
      <c r="OEE84" s="1784"/>
      <c r="OEF84" s="1788"/>
      <c r="OEG84" s="1788"/>
      <c r="OEH84" s="1789"/>
      <c r="OEI84" s="1789"/>
      <c r="OEJ84" s="1790"/>
      <c r="OEK84" s="1784"/>
      <c r="OEL84" s="1784"/>
      <c r="OEM84" s="1784"/>
      <c r="OEN84" s="1788"/>
      <c r="OEO84" s="1788"/>
      <c r="OEP84" s="1789"/>
      <c r="OEQ84" s="1789"/>
      <c r="OER84" s="1790"/>
      <c r="OES84" s="1784"/>
      <c r="OET84" s="1784"/>
      <c r="OEU84" s="1784"/>
      <c r="OEV84" s="1788"/>
      <c r="OEW84" s="1788"/>
      <c r="OEX84" s="1789"/>
      <c r="OEY84" s="1789"/>
      <c r="OEZ84" s="1790"/>
      <c r="OFA84" s="1784"/>
      <c r="OFB84" s="1784"/>
      <c r="OFC84" s="1784"/>
      <c r="OFD84" s="1788"/>
      <c r="OFE84" s="1788"/>
      <c r="OFF84" s="1789"/>
      <c r="OFG84" s="1789"/>
      <c r="OFH84" s="1790"/>
      <c r="OFI84" s="1784"/>
      <c r="OFJ84" s="1784"/>
      <c r="OFK84" s="1784"/>
      <c r="OFL84" s="1788"/>
      <c r="OFM84" s="1788"/>
      <c r="OFN84" s="1789"/>
      <c r="OFO84" s="1789"/>
      <c r="OFP84" s="1790"/>
      <c r="OFQ84" s="1784"/>
      <c r="OFR84" s="1784"/>
      <c r="OFS84" s="1784"/>
      <c r="OFT84" s="1788"/>
      <c r="OFU84" s="1788"/>
      <c r="OFV84" s="1789"/>
      <c r="OFW84" s="1789"/>
      <c r="OFX84" s="1790"/>
      <c r="OFY84" s="1784"/>
      <c r="OFZ84" s="1784"/>
      <c r="OGA84" s="1784"/>
      <c r="OGB84" s="1788"/>
      <c r="OGC84" s="1788"/>
      <c r="OGD84" s="1789"/>
      <c r="OGE84" s="1789"/>
      <c r="OGF84" s="1790"/>
      <c r="OGG84" s="1784"/>
      <c r="OGH84" s="1784"/>
      <c r="OGI84" s="1784"/>
      <c r="OGJ84" s="1788"/>
      <c r="OGK84" s="1788"/>
      <c r="OGL84" s="1789"/>
      <c r="OGM84" s="1789"/>
      <c r="OGN84" s="1790"/>
      <c r="OGO84" s="1784"/>
      <c r="OGP84" s="1784"/>
      <c r="OGQ84" s="1784"/>
      <c r="OGR84" s="1788"/>
      <c r="OGS84" s="1788"/>
      <c r="OGT84" s="1789"/>
      <c r="OGU84" s="1789"/>
      <c r="OGV84" s="1790"/>
      <c r="OGW84" s="1784"/>
      <c r="OGX84" s="1784"/>
      <c r="OGY84" s="1784"/>
      <c r="OGZ84" s="1788"/>
      <c r="OHA84" s="1788"/>
      <c r="OHB84" s="1789"/>
      <c r="OHC84" s="1789"/>
      <c r="OHD84" s="1790"/>
      <c r="OHE84" s="1784"/>
      <c r="OHF84" s="1784"/>
      <c r="OHG84" s="1784"/>
      <c r="OHH84" s="1788"/>
      <c r="OHI84" s="1788"/>
      <c r="OHJ84" s="1789"/>
      <c r="OHK84" s="1789"/>
      <c r="OHL84" s="1790"/>
      <c r="OHM84" s="1784"/>
      <c r="OHN84" s="1784"/>
      <c r="OHO84" s="1784"/>
      <c r="OHP84" s="1788"/>
      <c r="OHQ84" s="1788"/>
      <c r="OHR84" s="1789"/>
      <c r="OHS84" s="1789"/>
      <c r="OHT84" s="1790"/>
      <c r="OHU84" s="1784"/>
      <c r="OHV84" s="1784"/>
      <c r="OHW84" s="1784"/>
      <c r="OHX84" s="1788"/>
      <c r="OHY84" s="1788"/>
      <c r="OHZ84" s="1789"/>
      <c r="OIA84" s="1789"/>
      <c r="OIB84" s="1790"/>
      <c r="OIC84" s="1784"/>
      <c r="OID84" s="1784"/>
      <c r="OIE84" s="1784"/>
      <c r="OIF84" s="1788"/>
      <c r="OIG84" s="1788"/>
      <c r="OIH84" s="1789"/>
      <c r="OII84" s="1789"/>
      <c r="OIJ84" s="1790"/>
      <c r="OIK84" s="1784"/>
      <c r="OIL84" s="1784"/>
      <c r="OIM84" s="1784"/>
      <c r="OIN84" s="1788"/>
      <c r="OIO84" s="1788"/>
      <c r="OIP84" s="1789"/>
      <c r="OIQ84" s="1789"/>
      <c r="OIR84" s="1790"/>
      <c r="OIS84" s="1784"/>
      <c r="OIT84" s="1784"/>
      <c r="OIU84" s="1784"/>
      <c r="OIV84" s="1788"/>
      <c r="OIW84" s="1788"/>
      <c r="OIX84" s="1789"/>
      <c r="OIY84" s="1789"/>
      <c r="OIZ84" s="1790"/>
      <c r="OJA84" s="1784"/>
      <c r="OJB84" s="1784"/>
      <c r="OJC84" s="1784"/>
      <c r="OJD84" s="1788"/>
      <c r="OJE84" s="1788"/>
      <c r="OJF84" s="1789"/>
      <c r="OJG84" s="1789"/>
      <c r="OJH84" s="1790"/>
      <c r="OJI84" s="1784"/>
      <c r="OJJ84" s="1784"/>
      <c r="OJK84" s="1784"/>
      <c r="OJL84" s="1788"/>
      <c r="OJM84" s="1788"/>
      <c r="OJN84" s="1789"/>
      <c r="OJO84" s="1789"/>
      <c r="OJP84" s="1790"/>
      <c r="OJQ84" s="1784"/>
      <c r="OJR84" s="1784"/>
      <c r="OJS84" s="1784"/>
      <c r="OJT84" s="1788"/>
      <c r="OJU84" s="1788"/>
      <c r="OJV84" s="1789"/>
      <c r="OJW84" s="1789"/>
      <c r="OJX84" s="1790"/>
      <c r="OJY84" s="1784"/>
      <c r="OJZ84" s="1784"/>
      <c r="OKA84" s="1784"/>
      <c r="OKB84" s="1788"/>
      <c r="OKC84" s="1788"/>
      <c r="OKD84" s="1789"/>
      <c r="OKE84" s="1789"/>
      <c r="OKF84" s="1790"/>
      <c r="OKG84" s="1784"/>
      <c r="OKH84" s="1784"/>
      <c r="OKI84" s="1784"/>
      <c r="OKJ84" s="1788"/>
      <c r="OKK84" s="1788"/>
      <c r="OKL84" s="1789"/>
      <c r="OKM84" s="1789"/>
      <c r="OKN84" s="1790"/>
      <c r="OKO84" s="1784"/>
      <c r="OKP84" s="1784"/>
      <c r="OKQ84" s="1784"/>
      <c r="OKR84" s="1788"/>
      <c r="OKS84" s="1788"/>
      <c r="OKT84" s="1789"/>
      <c r="OKU84" s="1789"/>
      <c r="OKV84" s="1790"/>
      <c r="OKW84" s="1784"/>
      <c r="OKX84" s="1784"/>
      <c r="OKY84" s="1784"/>
      <c r="OKZ84" s="1788"/>
      <c r="OLA84" s="1788"/>
      <c r="OLB84" s="1789"/>
      <c r="OLC84" s="1789"/>
      <c r="OLD84" s="1790"/>
      <c r="OLE84" s="1784"/>
      <c r="OLF84" s="1784"/>
      <c r="OLG84" s="1784"/>
      <c r="OLH84" s="1788"/>
      <c r="OLI84" s="1788"/>
      <c r="OLJ84" s="1789"/>
      <c r="OLK84" s="1789"/>
      <c r="OLL84" s="1790"/>
      <c r="OLM84" s="1784"/>
      <c r="OLN84" s="1784"/>
      <c r="OLO84" s="1784"/>
      <c r="OLP84" s="1788"/>
      <c r="OLQ84" s="1788"/>
      <c r="OLR84" s="1789"/>
      <c r="OLS84" s="1789"/>
      <c r="OLT84" s="1790"/>
      <c r="OLU84" s="1784"/>
      <c r="OLV84" s="1784"/>
      <c r="OLW84" s="1784"/>
      <c r="OLX84" s="1788"/>
      <c r="OLY84" s="1788"/>
      <c r="OLZ84" s="1789"/>
      <c r="OMA84" s="1789"/>
      <c r="OMB84" s="1790"/>
      <c r="OMC84" s="1784"/>
      <c r="OMD84" s="1784"/>
      <c r="OME84" s="1784"/>
      <c r="OMF84" s="1788"/>
      <c r="OMG84" s="1788"/>
      <c r="OMH84" s="1789"/>
      <c r="OMI84" s="1789"/>
      <c r="OMJ84" s="1790"/>
      <c r="OMK84" s="1784"/>
      <c r="OML84" s="1784"/>
      <c r="OMM84" s="1784"/>
      <c r="OMN84" s="1788"/>
      <c r="OMO84" s="1788"/>
      <c r="OMP84" s="1789"/>
      <c r="OMQ84" s="1789"/>
      <c r="OMR84" s="1790"/>
      <c r="OMS84" s="1784"/>
      <c r="OMT84" s="1784"/>
      <c r="OMU84" s="1784"/>
      <c r="OMV84" s="1788"/>
      <c r="OMW84" s="1788"/>
      <c r="OMX84" s="1789"/>
      <c r="OMY84" s="1789"/>
      <c r="OMZ84" s="1790"/>
      <c r="ONA84" s="1784"/>
      <c r="ONB84" s="1784"/>
      <c r="ONC84" s="1784"/>
      <c r="OND84" s="1788"/>
      <c r="ONE84" s="1788"/>
      <c r="ONF84" s="1789"/>
      <c r="ONG84" s="1789"/>
      <c r="ONH84" s="1790"/>
      <c r="ONI84" s="1784"/>
      <c r="ONJ84" s="1784"/>
      <c r="ONK84" s="1784"/>
      <c r="ONL84" s="1788"/>
      <c r="ONM84" s="1788"/>
      <c r="ONN84" s="1789"/>
      <c r="ONO84" s="1789"/>
      <c r="ONP84" s="1790"/>
      <c r="ONQ84" s="1784"/>
      <c r="ONR84" s="1784"/>
      <c r="ONS84" s="1784"/>
      <c r="ONT84" s="1788"/>
      <c r="ONU84" s="1788"/>
      <c r="ONV84" s="1789"/>
      <c r="ONW84" s="1789"/>
      <c r="ONX84" s="1790"/>
      <c r="ONY84" s="1784"/>
      <c r="ONZ84" s="1784"/>
      <c r="OOA84" s="1784"/>
      <c r="OOB84" s="1788"/>
      <c r="OOC84" s="1788"/>
      <c r="OOD84" s="1789"/>
      <c r="OOE84" s="1789"/>
      <c r="OOF84" s="1790"/>
      <c r="OOG84" s="1784"/>
      <c r="OOH84" s="1784"/>
      <c r="OOI84" s="1784"/>
      <c r="OOJ84" s="1788"/>
      <c r="OOK84" s="1788"/>
      <c r="OOL84" s="1789"/>
      <c r="OOM84" s="1789"/>
      <c r="OON84" s="1790"/>
      <c r="OOO84" s="1784"/>
      <c r="OOP84" s="1784"/>
      <c r="OOQ84" s="1784"/>
      <c r="OOR84" s="1788"/>
      <c r="OOS84" s="1788"/>
      <c r="OOT84" s="1789"/>
      <c r="OOU84" s="1789"/>
      <c r="OOV84" s="1790"/>
      <c r="OOW84" s="1784"/>
      <c r="OOX84" s="1784"/>
      <c r="OOY84" s="1784"/>
      <c r="OOZ84" s="1788"/>
      <c r="OPA84" s="1788"/>
      <c r="OPB84" s="1789"/>
      <c r="OPC84" s="1789"/>
      <c r="OPD84" s="1790"/>
      <c r="OPE84" s="1784"/>
      <c r="OPF84" s="1784"/>
      <c r="OPG84" s="1784"/>
      <c r="OPH84" s="1788"/>
      <c r="OPI84" s="1788"/>
      <c r="OPJ84" s="1789"/>
      <c r="OPK84" s="1789"/>
      <c r="OPL84" s="1790"/>
      <c r="OPM84" s="1784"/>
      <c r="OPN84" s="1784"/>
      <c r="OPO84" s="1784"/>
      <c r="OPP84" s="1788"/>
      <c r="OPQ84" s="1788"/>
      <c r="OPR84" s="1789"/>
      <c r="OPS84" s="1789"/>
      <c r="OPT84" s="1790"/>
      <c r="OPU84" s="1784"/>
      <c r="OPV84" s="1784"/>
      <c r="OPW84" s="1784"/>
      <c r="OPX84" s="1788"/>
      <c r="OPY84" s="1788"/>
      <c r="OPZ84" s="1789"/>
      <c r="OQA84" s="1789"/>
      <c r="OQB84" s="1790"/>
      <c r="OQC84" s="1784"/>
      <c r="OQD84" s="1784"/>
      <c r="OQE84" s="1784"/>
      <c r="OQF84" s="1788"/>
      <c r="OQG84" s="1788"/>
      <c r="OQH84" s="1789"/>
      <c r="OQI84" s="1789"/>
      <c r="OQJ84" s="1790"/>
      <c r="OQK84" s="1784"/>
      <c r="OQL84" s="1784"/>
      <c r="OQM84" s="1784"/>
      <c r="OQN84" s="1788"/>
      <c r="OQO84" s="1788"/>
      <c r="OQP84" s="1789"/>
      <c r="OQQ84" s="1789"/>
      <c r="OQR84" s="1790"/>
      <c r="OQS84" s="1784"/>
      <c r="OQT84" s="1784"/>
      <c r="OQU84" s="1784"/>
      <c r="OQV84" s="1788"/>
      <c r="OQW84" s="1788"/>
      <c r="OQX84" s="1789"/>
      <c r="OQY84" s="1789"/>
      <c r="OQZ84" s="1790"/>
      <c r="ORA84" s="1784"/>
      <c r="ORB84" s="1784"/>
      <c r="ORC84" s="1784"/>
      <c r="ORD84" s="1788"/>
      <c r="ORE84" s="1788"/>
      <c r="ORF84" s="1789"/>
      <c r="ORG84" s="1789"/>
      <c r="ORH84" s="1790"/>
      <c r="ORI84" s="1784"/>
      <c r="ORJ84" s="1784"/>
      <c r="ORK84" s="1784"/>
      <c r="ORL84" s="1788"/>
      <c r="ORM84" s="1788"/>
      <c r="ORN84" s="1789"/>
      <c r="ORO84" s="1789"/>
      <c r="ORP84" s="1790"/>
      <c r="ORQ84" s="1784"/>
      <c r="ORR84" s="1784"/>
      <c r="ORS84" s="1784"/>
      <c r="ORT84" s="1788"/>
      <c r="ORU84" s="1788"/>
      <c r="ORV84" s="1789"/>
      <c r="ORW84" s="1789"/>
      <c r="ORX84" s="1790"/>
      <c r="ORY84" s="1784"/>
      <c r="ORZ84" s="1784"/>
      <c r="OSA84" s="1784"/>
      <c r="OSB84" s="1788"/>
      <c r="OSC84" s="1788"/>
      <c r="OSD84" s="1789"/>
      <c r="OSE84" s="1789"/>
      <c r="OSF84" s="1790"/>
      <c r="OSG84" s="1784"/>
      <c r="OSH84" s="1784"/>
      <c r="OSI84" s="1784"/>
      <c r="OSJ84" s="1788"/>
      <c r="OSK84" s="1788"/>
      <c r="OSL84" s="1789"/>
      <c r="OSM84" s="1789"/>
      <c r="OSN84" s="1790"/>
      <c r="OSO84" s="1784"/>
      <c r="OSP84" s="1784"/>
      <c r="OSQ84" s="1784"/>
      <c r="OSR84" s="1788"/>
      <c r="OSS84" s="1788"/>
      <c r="OST84" s="1789"/>
      <c r="OSU84" s="1789"/>
      <c r="OSV84" s="1790"/>
      <c r="OSW84" s="1784"/>
      <c r="OSX84" s="1784"/>
      <c r="OSY84" s="1784"/>
      <c r="OSZ84" s="1788"/>
      <c r="OTA84" s="1788"/>
      <c r="OTB84" s="1789"/>
      <c r="OTC84" s="1789"/>
      <c r="OTD84" s="1790"/>
      <c r="OTE84" s="1784"/>
      <c r="OTF84" s="1784"/>
      <c r="OTG84" s="1784"/>
      <c r="OTH84" s="1788"/>
      <c r="OTI84" s="1788"/>
      <c r="OTJ84" s="1789"/>
      <c r="OTK84" s="1789"/>
      <c r="OTL84" s="1790"/>
      <c r="OTM84" s="1784"/>
      <c r="OTN84" s="1784"/>
      <c r="OTO84" s="1784"/>
      <c r="OTP84" s="1788"/>
      <c r="OTQ84" s="1788"/>
      <c r="OTR84" s="1789"/>
      <c r="OTS84" s="1789"/>
      <c r="OTT84" s="1790"/>
      <c r="OTU84" s="1784"/>
      <c r="OTV84" s="1784"/>
      <c r="OTW84" s="1784"/>
      <c r="OTX84" s="1788"/>
      <c r="OTY84" s="1788"/>
      <c r="OTZ84" s="1789"/>
      <c r="OUA84" s="1789"/>
      <c r="OUB84" s="1790"/>
      <c r="OUC84" s="1784"/>
      <c r="OUD84" s="1784"/>
      <c r="OUE84" s="1784"/>
      <c r="OUF84" s="1788"/>
      <c r="OUG84" s="1788"/>
      <c r="OUH84" s="1789"/>
      <c r="OUI84" s="1789"/>
      <c r="OUJ84" s="1790"/>
      <c r="OUK84" s="1784"/>
      <c r="OUL84" s="1784"/>
      <c r="OUM84" s="1784"/>
      <c r="OUN84" s="1788"/>
      <c r="OUO84" s="1788"/>
      <c r="OUP84" s="1789"/>
      <c r="OUQ84" s="1789"/>
      <c r="OUR84" s="1790"/>
      <c r="OUS84" s="1784"/>
      <c r="OUT84" s="1784"/>
      <c r="OUU84" s="1784"/>
      <c r="OUV84" s="1788"/>
      <c r="OUW84" s="1788"/>
      <c r="OUX84" s="1789"/>
      <c r="OUY84" s="1789"/>
      <c r="OUZ84" s="1790"/>
      <c r="OVA84" s="1784"/>
      <c r="OVB84" s="1784"/>
      <c r="OVC84" s="1784"/>
      <c r="OVD84" s="1788"/>
      <c r="OVE84" s="1788"/>
      <c r="OVF84" s="1789"/>
      <c r="OVG84" s="1789"/>
      <c r="OVH84" s="1790"/>
      <c r="OVI84" s="1784"/>
      <c r="OVJ84" s="1784"/>
      <c r="OVK84" s="1784"/>
      <c r="OVL84" s="1788"/>
      <c r="OVM84" s="1788"/>
      <c r="OVN84" s="1789"/>
      <c r="OVO84" s="1789"/>
      <c r="OVP84" s="1790"/>
      <c r="OVQ84" s="1784"/>
      <c r="OVR84" s="1784"/>
      <c r="OVS84" s="1784"/>
      <c r="OVT84" s="1788"/>
      <c r="OVU84" s="1788"/>
      <c r="OVV84" s="1789"/>
      <c r="OVW84" s="1789"/>
      <c r="OVX84" s="1790"/>
      <c r="OVY84" s="1784"/>
      <c r="OVZ84" s="1784"/>
      <c r="OWA84" s="1784"/>
      <c r="OWB84" s="1788"/>
      <c r="OWC84" s="1788"/>
      <c r="OWD84" s="1789"/>
      <c r="OWE84" s="1789"/>
      <c r="OWF84" s="1790"/>
      <c r="OWG84" s="1784"/>
      <c r="OWH84" s="1784"/>
      <c r="OWI84" s="1784"/>
      <c r="OWJ84" s="1788"/>
      <c r="OWK84" s="1788"/>
      <c r="OWL84" s="1789"/>
      <c r="OWM84" s="1789"/>
      <c r="OWN84" s="1790"/>
      <c r="OWO84" s="1784"/>
      <c r="OWP84" s="1784"/>
      <c r="OWQ84" s="1784"/>
      <c r="OWR84" s="1788"/>
      <c r="OWS84" s="1788"/>
      <c r="OWT84" s="1789"/>
      <c r="OWU84" s="1789"/>
      <c r="OWV84" s="1790"/>
      <c r="OWW84" s="1784"/>
      <c r="OWX84" s="1784"/>
      <c r="OWY84" s="1784"/>
      <c r="OWZ84" s="1788"/>
      <c r="OXA84" s="1788"/>
      <c r="OXB84" s="1789"/>
      <c r="OXC84" s="1789"/>
      <c r="OXD84" s="1790"/>
      <c r="OXE84" s="1784"/>
      <c r="OXF84" s="1784"/>
      <c r="OXG84" s="1784"/>
      <c r="OXH84" s="1788"/>
      <c r="OXI84" s="1788"/>
      <c r="OXJ84" s="1789"/>
      <c r="OXK84" s="1789"/>
      <c r="OXL84" s="1790"/>
      <c r="OXM84" s="1784"/>
      <c r="OXN84" s="1784"/>
      <c r="OXO84" s="1784"/>
      <c r="OXP84" s="1788"/>
      <c r="OXQ84" s="1788"/>
      <c r="OXR84" s="1789"/>
      <c r="OXS84" s="1789"/>
      <c r="OXT84" s="1790"/>
      <c r="OXU84" s="1784"/>
      <c r="OXV84" s="1784"/>
      <c r="OXW84" s="1784"/>
      <c r="OXX84" s="1788"/>
      <c r="OXY84" s="1788"/>
      <c r="OXZ84" s="1789"/>
      <c r="OYA84" s="1789"/>
      <c r="OYB84" s="1790"/>
      <c r="OYC84" s="1784"/>
      <c r="OYD84" s="1784"/>
      <c r="OYE84" s="1784"/>
      <c r="OYF84" s="1788"/>
      <c r="OYG84" s="1788"/>
      <c r="OYH84" s="1789"/>
      <c r="OYI84" s="1789"/>
      <c r="OYJ84" s="1790"/>
      <c r="OYK84" s="1784"/>
      <c r="OYL84" s="1784"/>
      <c r="OYM84" s="1784"/>
      <c r="OYN84" s="1788"/>
      <c r="OYO84" s="1788"/>
      <c r="OYP84" s="1789"/>
      <c r="OYQ84" s="1789"/>
      <c r="OYR84" s="1790"/>
      <c r="OYS84" s="1784"/>
      <c r="OYT84" s="1784"/>
      <c r="OYU84" s="1784"/>
      <c r="OYV84" s="1788"/>
      <c r="OYW84" s="1788"/>
      <c r="OYX84" s="1789"/>
      <c r="OYY84" s="1789"/>
      <c r="OYZ84" s="1790"/>
      <c r="OZA84" s="1784"/>
      <c r="OZB84" s="1784"/>
      <c r="OZC84" s="1784"/>
      <c r="OZD84" s="1788"/>
      <c r="OZE84" s="1788"/>
      <c r="OZF84" s="1789"/>
      <c r="OZG84" s="1789"/>
      <c r="OZH84" s="1790"/>
      <c r="OZI84" s="1784"/>
      <c r="OZJ84" s="1784"/>
      <c r="OZK84" s="1784"/>
      <c r="OZL84" s="1788"/>
      <c r="OZM84" s="1788"/>
      <c r="OZN84" s="1789"/>
      <c r="OZO84" s="1789"/>
      <c r="OZP84" s="1790"/>
      <c r="OZQ84" s="1784"/>
      <c r="OZR84" s="1784"/>
      <c r="OZS84" s="1784"/>
      <c r="OZT84" s="1788"/>
      <c r="OZU84" s="1788"/>
      <c r="OZV84" s="1789"/>
      <c r="OZW84" s="1789"/>
      <c r="OZX84" s="1790"/>
      <c r="OZY84" s="1784"/>
      <c r="OZZ84" s="1784"/>
      <c r="PAA84" s="1784"/>
      <c r="PAB84" s="1788"/>
      <c r="PAC84" s="1788"/>
      <c r="PAD84" s="1789"/>
      <c r="PAE84" s="1789"/>
      <c r="PAF84" s="1790"/>
      <c r="PAG84" s="1784"/>
      <c r="PAH84" s="1784"/>
      <c r="PAI84" s="1784"/>
      <c r="PAJ84" s="1788"/>
      <c r="PAK84" s="1788"/>
      <c r="PAL84" s="1789"/>
      <c r="PAM84" s="1789"/>
      <c r="PAN84" s="1790"/>
      <c r="PAO84" s="1784"/>
      <c r="PAP84" s="1784"/>
      <c r="PAQ84" s="1784"/>
      <c r="PAR84" s="1788"/>
      <c r="PAS84" s="1788"/>
      <c r="PAT84" s="1789"/>
      <c r="PAU84" s="1789"/>
      <c r="PAV84" s="1790"/>
      <c r="PAW84" s="1784"/>
      <c r="PAX84" s="1784"/>
      <c r="PAY84" s="1784"/>
      <c r="PAZ84" s="1788"/>
      <c r="PBA84" s="1788"/>
      <c r="PBB84" s="1789"/>
      <c r="PBC84" s="1789"/>
      <c r="PBD84" s="1790"/>
      <c r="PBE84" s="1784"/>
      <c r="PBF84" s="1784"/>
      <c r="PBG84" s="1784"/>
      <c r="PBH84" s="1788"/>
      <c r="PBI84" s="1788"/>
      <c r="PBJ84" s="1789"/>
      <c r="PBK84" s="1789"/>
      <c r="PBL84" s="1790"/>
      <c r="PBM84" s="1784"/>
      <c r="PBN84" s="1784"/>
      <c r="PBO84" s="1784"/>
      <c r="PBP84" s="1788"/>
      <c r="PBQ84" s="1788"/>
      <c r="PBR84" s="1789"/>
      <c r="PBS84" s="1789"/>
      <c r="PBT84" s="1790"/>
      <c r="PBU84" s="1784"/>
      <c r="PBV84" s="1784"/>
      <c r="PBW84" s="1784"/>
      <c r="PBX84" s="1788"/>
      <c r="PBY84" s="1788"/>
      <c r="PBZ84" s="1789"/>
      <c r="PCA84" s="1789"/>
      <c r="PCB84" s="1790"/>
      <c r="PCC84" s="1784"/>
      <c r="PCD84" s="1784"/>
      <c r="PCE84" s="1784"/>
      <c r="PCF84" s="1788"/>
      <c r="PCG84" s="1788"/>
      <c r="PCH84" s="1789"/>
      <c r="PCI84" s="1789"/>
      <c r="PCJ84" s="1790"/>
      <c r="PCK84" s="1784"/>
      <c r="PCL84" s="1784"/>
      <c r="PCM84" s="1784"/>
      <c r="PCN84" s="1788"/>
      <c r="PCO84" s="1788"/>
      <c r="PCP84" s="1789"/>
      <c r="PCQ84" s="1789"/>
      <c r="PCR84" s="1790"/>
      <c r="PCS84" s="1784"/>
      <c r="PCT84" s="1784"/>
      <c r="PCU84" s="1784"/>
      <c r="PCV84" s="1788"/>
      <c r="PCW84" s="1788"/>
      <c r="PCX84" s="1789"/>
      <c r="PCY84" s="1789"/>
      <c r="PCZ84" s="1790"/>
      <c r="PDA84" s="1784"/>
      <c r="PDB84" s="1784"/>
      <c r="PDC84" s="1784"/>
      <c r="PDD84" s="1788"/>
      <c r="PDE84" s="1788"/>
      <c r="PDF84" s="1789"/>
      <c r="PDG84" s="1789"/>
      <c r="PDH84" s="1790"/>
      <c r="PDI84" s="1784"/>
      <c r="PDJ84" s="1784"/>
      <c r="PDK84" s="1784"/>
      <c r="PDL84" s="1788"/>
      <c r="PDM84" s="1788"/>
      <c r="PDN84" s="1789"/>
      <c r="PDO84" s="1789"/>
      <c r="PDP84" s="1790"/>
      <c r="PDQ84" s="1784"/>
      <c r="PDR84" s="1784"/>
      <c r="PDS84" s="1784"/>
      <c r="PDT84" s="1788"/>
      <c r="PDU84" s="1788"/>
      <c r="PDV84" s="1789"/>
      <c r="PDW84" s="1789"/>
      <c r="PDX84" s="1790"/>
      <c r="PDY84" s="1784"/>
      <c r="PDZ84" s="1784"/>
      <c r="PEA84" s="1784"/>
      <c r="PEB84" s="1788"/>
      <c r="PEC84" s="1788"/>
      <c r="PED84" s="1789"/>
      <c r="PEE84" s="1789"/>
      <c r="PEF84" s="1790"/>
      <c r="PEG84" s="1784"/>
      <c r="PEH84" s="1784"/>
      <c r="PEI84" s="1784"/>
      <c r="PEJ84" s="1788"/>
      <c r="PEK84" s="1788"/>
      <c r="PEL84" s="1789"/>
      <c r="PEM84" s="1789"/>
      <c r="PEN84" s="1790"/>
      <c r="PEO84" s="1784"/>
      <c r="PEP84" s="1784"/>
      <c r="PEQ84" s="1784"/>
      <c r="PER84" s="1788"/>
      <c r="PES84" s="1788"/>
      <c r="PET84" s="1789"/>
      <c r="PEU84" s="1789"/>
      <c r="PEV84" s="1790"/>
      <c r="PEW84" s="1784"/>
      <c r="PEX84" s="1784"/>
      <c r="PEY84" s="1784"/>
      <c r="PEZ84" s="1788"/>
      <c r="PFA84" s="1788"/>
      <c r="PFB84" s="1789"/>
      <c r="PFC84" s="1789"/>
      <c r="PFD84" s="1790"/>
      <c r="PFE84" s="1784"/>
      <c r="PFF84" s="1784"/>
      <c r="PFG84" s="1784"/>
      <c r="PFH84" s="1788"/>
      <c r="PFI84" s="1788"/>
      <c r="PFJ84" s="1789"/>
      <c r="PFK84" s="1789"/>
      <c r="PFL84" s="1790"/>
      <c r="PFM84" s="1784"/>
      <c r="PFN84" s="1784"/>
      <c r="PFO84" s="1784"/>
      <c r="PFP84" s="1788"/>
      <c r="PFQ84" s="1788"/>
      <c r="PFR84" s="1789"/>
      <c r="PFS84" s="1789"/>
      <c r="PFT84" s="1790"/>
      <c r="PFU84" s="1784"/>
      <c r="PFV84" s="1784"/>
      <c r="PFW84" s="1784"/>
      <c r="PFX84" s="1788"/>
      <c r="PFY84" s="1788"/>
      <c r="PFZ84" s="1789"/>
      <c r="PGA84" s="1789"/>
      <c r="PGB84" s="1790"/>
      <c r="PGC84" s="1784"/>
      <c r="PGD84" s="1784"/>
      <c r="PGE84" s="1784"/>
      <c r="PGF84" s="1788"/>
      <c r="PGG84" s="1788"/>
      <c r="PGH84" s="1789"/>
      <c r="PGI84" s="1789"/>
      <c r="PGJ84" s="1790"/>
      <c r="PGK84" s="1784"/>
      <c r="PGL84" s="1784"/>
      <c r="PGM84" s="1784"/>
      <c r="PGN84" s="1788"/>
      <c r="PGO84" s="1788"/>
      <c r="PGP84" s="1789"/>
      <c r="PGQ84" s="1789"/>
      <c r="PGR84" s="1790"/>
      <c r="PGS84" s="1784"/>
      <c r="PGT84" s="1784"/>
      <c r="PGU84" s="1784"/>
      <c r="PGV84" s="1788"/>
      <c r="PGW84" s="1788"/>
      <c r="PGX84" s="1789"/>
      <c r="PGY84" s="1789"/>
      <c r="PGZ84" s="1790"/>
      <c r="PHA84" s="1784"/>
      <c r="PHB84" s="1784"/>
      <c r="PHC84" s="1784"/>
      <c r="PHD84" s="1788"/>
      <c r="PHE84" s="1788"/>
      <c r="PHF84" s="1789"/>
      <c r="PHG84" s="1789"/>
      <c r="PHH84" s="1790"/>
      <c r="PHI84" s="1784"/>
      <c r="PHJ84" s="1784"/>
      <c r="PHK84" s="1784"/>
      <c r="PHL84" s="1788"/>
      <c r="PHM84" s="1788"/>
      <c r="PHN84" s="1789"/>
      <c r="PHO84" s="1789"/>
      <c r="PHP84" s="1790"/>
      <c r="PHQ84" s="1784"/>
      <c r="PHR84" s="1784"/>
      <c r="PHS84" s="1784"/>
      <c r="PHT84" s="1788"/>
      <c r="PHU84" s="1788"/>
      <c r="PHV84" s="1789"/>
      <c r="PHW84" s="1789"/>
      <c r="PHX84" s="1790"/>
      <c r="PHY84" s="1784"/>
      <c r="PHZ84" s="1784"/>
      <c r="PIA84" s="1784"/>
      <c r="PIB84" s="1788"/>
      <c r="PIC84" s="1788"/>
      <c r="PID84" s="1789"/>
      <c r="PIE84" s="1789"/>
      <c r="PIF84" s="1790"/>
      <c r="PIG84" s="1784"/>
      <c r="PIH84" s="1784"/>
      <c r="PII84" s="1784"/>
      <c r="PIJ84" s="1788"/>
      <c r="PIK84" s="1788"/>
      <c r="PIL84" s="1789"/>
      <c r="PIM84" s="1789"/>
      <c r="PIN84" s="1790"/>
      <c r="PIO84" s="1784"/>
      <c r="PIP84" s="1784"/>
      <c r="PIQ84" s="1784"/>
      <c r="PIR84" s="1788"/>
      <c r="PIS84" s="1788"/>
      <c r="PIT84" s="1789"/>
      <c r="PIU84" s="1789"/>
      <c r="PIV84" s="1790"/>
      <c r="PIW84" s="1784"/>
      <c r="PIX84" s="1784"/>
      <c r="PIY84" s="1784"/>
      <c r="PIZ84" s="1788"/>
      <c r="PJA84" s="1788"/>
      <c r="PJB84" s="1789"/>
      <c r="PJC84" s="1789"/>
      <c r="PJD84" s="1790"/>
      <c r="PJE84" s="1784"/>
      <c r="PJF84" s="1784"/>
      <c r="PJG84" s="1784"/>
      <c r="PJH84" s="1788"/>
      <c r="PJI84" s="1788"/>
      <c r="PJJ84" s="1789"/>
      <c r="PJK84" s="1789"/>
      <c r="PJL84" s="1790"/>
      <c r="PJM84" s="1784"/>
      <c r="PJN84" s="1784"/>
      <c r="PJO84" s="1784"/>
      <c r="PJP84" s="1788"/>
      <c r="PJQ84" s="1788"/>
      <c r="PJR84" s="1789"/>
      <c r="PJS84" s="1789"/>
      <c r="PJT84" s="1790"/>
      <c r="PJU84" s="1784"/>
      <c r="PJV84" s="1784"/>
      <c r="PJW84" s="1784"/>
      <c r="PJX84" s="1788"/>
      <c r="PJY84" s="1788"/>
      <c r="PJZ84" s="1789"/>
      <c r="PKA84" s="1789"/>
      <c r="PKB84" s="1790"/>
      <c r="PKC84" s="1784"/>
      <c r="PKD84" s="1784"/>
      <c r="PKE84" s="1784"/>
      <c r="PKF84" s="1788"/>
      <c r="PKG84" s="1788"/>
      <c r="PKH84" s="1789"/>
      <c r="PKI84" s="1789"/>
      <c r="PKJ84" s="1790"/>
      <c r="PKK84" s="1784"/>
      <c r="PKL84" s="1784"/>
      <c r="PKM84" s="1784"/>
      <c r="PKN84" s="1788"/>
      <c r="PKO84" s="1788"/>
      <c r="PKP84" s="1789"/>
      <c r="PKQ84" s="1789"/>
      <c r="PKR84" s="1790"/>
      <c r="PKS84" s="1784"/>
      <c r="PKT84" s="1784"/>
      <c r="PKU84" s="1784"/>
      <c r="PKV84" s="1788"/>
      <c r="PKW84" s="1788"/>
      <c r="PKX84" s="1789"/>
      <c r="PKY84" s="1789"/>
      <c r="PKZ84" s="1790"/>
      <c r="PLA84" s="1784"/>
      <c r="PLB84" s="1784"/>
      <c r="PLC84" s="1784"/>
      <c r="PLD84" s="1788"/>
      <c r="PLE84" s="1788"/>
      <c r="PLF84" s="1789"/>
      <c r="PLG84" s="1789"/>
      <c r="PLH84" s="1790"/>
      <c r="PLI84" s="1784"/>
      <c r="PLJ84" s="1784"/>
      <c r="PLK84" s="1784"/>
      <c r="PLL84" s="1788"/>
      <c r="PLM84" s="1788"/>
      <c r="PLN84" s="1789"/>
      <c r="PLO84" s="1789"/>
      <c r="PLP84" s="1790"/>
      <c r="PLQ84" s="1784"/>
      <c r="PLR84" s="1784"/>
      <c r="PLS84" s="1784"/>
      <c r="PLT84" s="1788"/>
      <c r="PLU84" s="1788"/>
      <c r="PLV84" s="1789"/>
      <c r="PLW84" s="1789"/>
      <c r="PLX84" s="1790"/>
      <c r="PLY84" s="1784"/>
      <c r="PLZ84" s="1784"/>
      <c r="PMA84" s="1784"/>
      <c r="PMB84" s="1788"/>
      <c r="PMC84" s="1788"/>
      <c r="PMD84" s="1789"/>
      <c r="PME84" s="1789"/>
      <c r="PMF84" s="1790"/>
      <c r="PMG84" s="1784"/>
      <c r="PMH84" s="1784"/>
      <c r="PMI84" s="1784"/>
      <c r="PMJ84" s="1788"/>
      <c r="PMK84" s="1788"/>
      <c r="PML84" s="1789"/>
      <c r="PMM84" s="1789"/>
      <c r="PMN84" s="1790"/>
      <c r="PMO84" s="1784"/>
      <c r="PMP84" s="1784"/>
      <c r="PMQ84" s="1784"/>
      <c r="PMR84" s="1788"/>
      <c r="PMS84" s="1788"/>
      <c r="PMT84" s="1789"/>
      <c r="PMU84" s="1789"/>
      <c r="PMV84" s="1790"/>
      <c r="PMW84" s="1784"/>
      <c r="PMX84" s="1784"/>
      <c r="PMY84" s="1784"/>
      <c r="PMZ84" s="1788"/>
      <c r="PNA84" s="1788"/>
      <c r="PNB84" s="1789"/>
      <c r="PNC84" s="1789"/>
      <c r="PND84" s="1790"/>
      <c r="PNE84" s="1784"/>
      <c r="PNF84" s="1784"/>
      <c r="PNG84" s="1784"/>
      <c r="PNH84" s="1788"/>
      <c r="PNI84" s="1788"/>
      <c r="PNJ84" s="1789"/>
      <c r="PNK84" s="1789"/>
      <c r="PNL84" s="1790"/>
      <c r="PNM84" s="1784"/>
      <c r="PNN84" s="1784"/>
      <c r="PNO84" s="1784"/>
      <c r="PNP84" s="1788"/>
      <c r="PNQ84" s="1788"/>
      <c r="PNR84" s="1789"/>
      <c r="PNS84" s="1789"/>
      <c r="PNT84" s="1790"/>
      <c r="PNU84" s="1784"/>
      <c r="PNV84" s="1784"/>
      <c r="PNW84" s="1784"/>
      <c r="PNX84" s="1788"/>
      <c r="PNY84" s="1788"/>
      <c r="PNZ84" s="1789"/>
      <c r="POA84" s="1789"/>
      <c r="POB84" s="1790"/>
      <c r="POC84" s="1784"/>
      <c r="POD84" s="1784"/>
      <c r="POE84" s="1784"/>
      <c r="POF84" s="1788"/>
      <c r="POG84" s="1788"/>
      <c r="POH84" s="1789"/>
      <c r="POI84" s="1789"/>
      <c r="POJ84" s="1790"/>
      <c r="POK84" s="1784"/>
      <c r="POL84" s="1784"/>
      <c r="POM84" s="1784"/>
      <c r="PON84" s="1788"/>
      <c r="POO84" s="1788"/>
      <c r="POP84" s="1789"/>
      <c r="POQ84" s="1789"/>
      <c r="POR84" s="1790"/>
      <c r="POS84" s="1784"/>
      <c r="POT84" s="1784"/>
      <c r="POU84" s="1784"/>
      <c r="POV84" s="1788"/>
      <c r="POW84" s="1788"/>
      <c r="POX84" s="1789"/>
      <c r="POY84" s="1789"/>
      <c r="POZ84" s="1790"/>
      <c r="PPA84" s="1784"/>
      <c r="PPB84" s="1784"/>
      <c r="PPC84" s="1784"/>
      <c r="PPD84" s="1788"/>
      <c r="PPE84" s="1788"/>
      <c r="PPF84" s="1789"/>
      <c r="PPG84" s="1789"/>
      <c r="PPH84" s="1790"/>
      <c r="PPI84" s="1784"/>
      <c r="PPJ84" s="1784"/>
      <c r="PPK84" s="1784"/>
      <c r="PPL84" s="1788"/>
      <c r="PPM84" s="1788"/>
      <c r="PPN84" s="1789"/>
      <c r="PPO84" s="1789"/>
      <c r="PPP84" s="1790"/>
      <c r="PPQ84" s="1784"/>
      <c r="PPR84" s="1784"/>
      <c r="PPS84" s="1784"/>
      <c r="PPT84" s="1788"/>
      <c r="PPU84" s="1788"/>
      <c r="PPV84" s="1789"/>
      <c r="PPW84" s="1789"/>
      <c r="PPX84" s="1790"/>
      <c r="PPY84" s="1784"/>
      <c r="PPZ84" s="1784"/>
      <c r="PQA84" s="1784"/>
      <c r="PQB84" s="1788"/>
      <c r="PQC84" s="1788"/>
      <c r="PQD84" s="1789"/>
      <c r="PQE84" s="1789"/>
      <c r="PQF84" s="1790"/>
      <c r="PQG84" s="1784"/>
      <c r="PQH84" s="1784"/>
      <c r="PQI84" s="1784"/>
      <c r="PQJ84" s="1788"/>
      <c r="PQK84" s="1788"/>
      <c r="PQL84" s="1789"/>
      <c r="PQM84" s="1789"/>
      <c r="PQN84" s="1790"/>
      <c r="PQO84" s="1784"/>
      <c r="PQP84" s="1784"/>
      <c r="PQQ84" s="1784"/>
      <c r="PQR84" s="1788"/>
      <c r="PQS84" s="1788"/>
      <c r="PQT84" s="1789"/>
      <c r="PQU84" s="1789"/>
      <c r="PQV84" s="1790"/>
      <c r="PQW84" s="1784"/>
      <c r="PQX84" s="1784"/>
      <c r="PQY84" s="1784"/>
      <c r="PQZ84" s="1788"/>
      <c r="PRA84" s="1788"/>
      <c r="PRB84" s="1789"/>
      <c r="PRC84" s="1789"/>
      <c r="PRD84" s="1790"/>
      <c r="PRE84" s="1784"/>
      <c r="PRF84" s="1784"/>
      <c r="PRG84" s="1784"/>
      <c r="PRH84" s="1788"/>
      <c r="PRI84" s="1788"/>
      <c r="PRJ84" s="1789"/>
      <c r="PRK84" s="1789"/>
      <c r="PRL84" s="1790"/>
      <c r="PRM84" s="1784"/>
      <c r="PRN84" s="1784"/>
      <c r="PRO84" s="1784"/>
      <c r="PRP84" s="1788"/>
      <c r="PRQ84" s="1788"/>
      <c r="PRR84" s="1789"/>
      <c r="PRS84" s="1789"/>
      <c r="PRT84" s="1790"/>
      <c r="PRU84" s="1784"/>
      <c r="PRV84" s="1784"/>
      <c r="PRW84" s="1784"/>
      <c r="PRX84" s="1788"/>
      <c r="PRY84" s="1788"/>
      <c r="PRZ84" s="1789"/>
      <c r="PSA84" s="1789"/>
      <c r="PSB84" s="1790"/>
      <c r="PSC84" s="1784"/>
      <c r="PSD84" s="1784"/>
      <c r="PSE84" s="1784"/>
      <c r="PSF84" s="1788"/>
      <c r="PSG84" s="1788"/>
      <c r="PSH84" s="1789"/>
      <c r="PSI84" s="1789"/>
      <c r="PSJ84" s="1790"/>
      <c r="PSK84" s="1784"/>
      <c r="PSL84" s="1784"/>
      <c r="PSM84" s="1784"/>
      <c r="PSN84" s="1788"/>
      <c r="PSO84" s="1788"/>
      <c r="PSP84" s="1789"/>
      <c r="PSQ84" s="1789"/>
      <c r="PSR84" s="1790"/>
      <c r="PSS84" s="1784"/>
      <c r="PST84" s="1784"/>
      <c r="PSU84" s="1784"/>
      <c r="PSV84" s="1788"/>
      <c r="PSW84" s="1788"/>
      <c r="PSX84" s="1789"/>
      <c r="PSY84" s="1789"/>
      <c r="PSZ84" s="1790"/>
      <c r="PTA84" s="1784"/>
      <c r="PTB84" s="1784"/>
      <c r="PTC84" s="1784"/>
      <c r="PTD84" s="1788"/>
      <c r="PTE84" s="1788"/>
      <c r="PTF84" s="1789"/>
      <c r="PTG84" s="1789"/>
      <c r="PTH84" s="1790"/>
      <c r="PTI84" s="1784"/>
      <c r="PTJ84" s="1784"/>
      <c r="PTK84" s="1784"/>
      <c r="PTL84" s="1788"/>
      <c r="PTM84" s="1788"/>
      <c r="PTN84" s="1789"/>
      <c r="PTO84" s="1789"/>
      <c r="PTP84" s="1790"/>
      <c r="PTQ84" s="1784"/>
      <c r="PTR84" s="1784"/>
      <c r="PTS84" s="1784"/>
      <c r="PTT84" s="1788"/>
      <c r="PTU84" s="1788"/>
      <c r="PTV84" s="1789"/>
      <c r="PTW84" s="1789"/>
      <c r="PTX84" s="1790"/>
      <c r="PTY84" s="1784"/>
      <c r="PTZ84" s="1784"/>
      <c r="PUA84" s="1784"/>
      <c r="PUB84" s="1788"/>
      <c r="PUC84" s="1788"/>
      <c r="PUD84" s="1789"/>
      <c r="PUE84" s="1789"/>
      <c r="PUF84" s="1790"/>
      <c r="PUG84" s="1784"/>
      <c r="PUH84" s="1784"/>
      <c r="PUI84" s="1784"/>
      <c r="PUJ84" s="1788"/>
      <c r="PUK84" s="1788"/>
      <c r="PUL84" s="1789"/>
      <c r="PUM84" s="1789"/>
      <c r="PUN84" s="1790"/>
      <c r="PUO84" s="1784"/>
      <c r="PUP84" s="1784"/>
      <c r="PUQ84" s="1784"/>
      <c r="PUR84" s="1788"/>
      <c r="PUS84" s="1788"/>
      <c r="PUT84" s="1789"/>
      <c r="PUU84" s="1789"/>
      <c r="PUV84" s="1790"/>
      <c r="PUW84" s="1784"/>
      <c r="PUX84" s="1784"/>
      <c r="PUY84" s="1784"/>
      <c r="PUZ84" s="1788"/>
      <c r="PVA84" s="1788"/>
      <c r="PVB84" s="1789"/>
      <c r="PVC84" s="1789"/>
      <c r="PVD84" s="1790"/>
      <c r="PVE84" s="1784"/>
      <c r="PVF84" s="1784"/>
      <c r="PVG84" s="1784"/>
      <c r="PVH84" s="1788"/>
      <c r="PVI84" s="1788"/>
      <c r="PVJ84" s="1789"/>
      <c r="PVK84" s="1789"/>
      <c r="PVL84" s="1790"/>
      <c r="PVM84" s="1784"/>
      <c r="PVN84" s="1784"/>
      <c r="PVO84" s="1784"/>
      <c r="PVP84" s="1788"/>
      <c r="PVQ84" s="1788"/>
      <c r="PVR84" s="1789"/>
      <c r="PVS84" s="1789"/>
      <c r="PVT84" s="1790"/>
      <c r="PVU84" s="1784"/>
      <c r="PVV84" s="1784"/>
      <c r="PVW84" s="1784"/>
      <c r="PVX84" s="1788"/>
      <c r="PVY84" s="1788"/>
      <c r="PVZ84" s="1789"/>
      <c r="PWA84" s="1789"/>
      <c r="PWB84" s="1790"/>
      <c r="PWC84" s="1784"/>
      <c r="PWD84" s="1784"/>
      <c r="PWE84" s="1784"/>
      <c r="PWF84" s="1788"/>
      <c r="PWG84" s="1788"/>
      <c r="PWH84" s="1789"/>
      <c r="PWI84" s="1789"/>
      <c r="PWJ84" s="1790"/>
      <c r="PWK84" s="1784"/>
      <c r="PWL84" s="1784"/>
      <c r="PWM84" s="1784"/>
      <c r="PWN84" s="1788"/>
      <c r="PWO84" s="1788"/>
      <c r="PWP84" s="1789"/>
      <c r="PWQ84" s="1789"/>
      <c r="PWR84" s="1790"/>
      <c r="PWS84" s="1784"/>
      <c r="PWT84" s="1784"/>
      <c r="PWU84" s="1784"/>
      <c r="PWV84" s="1788"/>
      <c r="PWW84" s="1788"/>
      <c r="PWX84" s="1789"/>
      <c r="PWY84" s="1789"/>
      <c r="PWZ84" s="1790"/>
      <c r="PXA84" s="1784"/>
      <c r="PXB84" s="1784"/>
      <c r="PXC84" s="1784"/>
      <c r="PXD84" s="1788"/>
      <c r="PXE84" s="1788"/>
      <c r="PXF84" s="1789"/>
      <c r="PXG84" s="1789"/>
      <c r="PXH84" s="1790"/>
      <c r="PXI84" s="1784"/>
      <c r="PXJ84" s="1784"/>
      <c r="PXK84" s="1784"/>
      <c r="PXL84" s="1788"/>
      <c r="PXM84" s="1788"/>
      <c r="PXN84" s="1789"/>
      <c r="PXO84" s="1789"/>
      <c r="PXP84" s="1790"/>
      <c r="PXQ84" s="1784"/>
      <c r="PXR84" s="1784"/>
      <c r="PXS84" s="1784"/>
      <c r="PXT84" s="1788"/>
      <c r="PXU84" s="1788"/>
      <c r="PXV84" s="1789"/>
      <c r="PXW84" s="1789"/>
      <c r="PXX84" s="1790"/>
      <c r="PXY84" s="1784"/>
      <c r="PXZ84" s="1784"/>
      <c r="PYA84" s="1784"/>
      <c r="PYB84" s="1788"/>
      <c r="PYC84" s="1788"/>
      <c r="PYD84" s="1789"/>
      <c r="PYE84" s="1789"/>
      <c r="PYF84" s="1790"/>
      <c r="PYG84" s="1784"/>
      <c r="PYH84" s="1784"/>
      <c r="PYI84" s="1784"/>
      <c r="PYJ84" s="1788"/>
      <c r="PYK84" s="1788"/>
      <c r="PYL84" s="1789"/>
      <c r="PYM84" s="1789"/>
      <c r="PYN84" s="1790"/>
      <c r="PYO84" s="1784"/>
      <c r="PYP84" s="1784"/>
      <c r="PYQ84" s="1784"/>
      <c r="PYR84" s="1788"/>
      <c r="PYS84" s="1788"/>
      <c r="PYT84" s="1789"/>
      <c r="PYU84" s="1789"/>
      <c r="PYV84" s="1790"/>
      <c r="PYW84" s="1784"/>
      <c r="PYX84" s="1784"/>
      <c r="PYY84" s="1784"/>
      <c r="PYZ84" s="1788"/>
      <c r="PZA84" s="1788"/>
      <c r="PZB84" s="1789"/>
      <c r="PZC84" s="1789"/>
      <c r="PZD84" s="1790"/>
      <c r="PZE84" s="1784"/>
      <c r="PZF84" s="1784"/>
      <c r="PZG84" s="1784"/>
      <c r="PZH84" s="1788"/>
      <c r="PZI84" s="1788"/>
      <c r="PZJ84" s="1789"/>
      <c r="PZK84" s="1789"/>
      <c r="PZL84" s="1790"/>
      <c r="PZM84" s="1784"/>
      <c r="PZN84" s="1784"/>
      <c r="PZO84" s="1784"/>
      <c r="PZP84" s="1788"/>
      <c r="PZQ84" s="1788"/>
      <c r="PZR84" s="1789"/>
      <c r="PZS84" s="1789"/>
      <c r="PZT84" s="1790"/>
      <c r="PZU84" s="1784"/>
      <c r="PZV84" s="1784"/>
      <c r="PZW84" s="1784"/>
      <c r="PZX84" s="1788"/>
      <c r="PZY84" s="1788"/>
      <c r="PZZ84" s="1789"/>
      <c r="QAA84" s="1789"/>
      <c r="QAB84" s="1790"/>
      <c r="QAC84" s="1784"/>
      <c r="QAD84" s="1784"/>
      <c r="QAE84" s="1784"/>
      <c r="QAF84" s="1788"/>
      <c r="QAG84" s="1788"/>
      <c r="QAH84" s="1789"/>
      <c r="QAI84" s="1789"/>
      <c r="QAJ84" s="1790"/>
      <c r="QAK84" s="1784"/>
      <c r="QAL84" s="1784"/>
      <c r="QAM84" s="1784"/>
      <c r="QAN84" s="1788"/>
      <c r="QAO84" s="1788"/>
      <c r="QAP84" s="1789"/>
      <c r="QAQ84" s="1789"/>
      <c r="QAR84" s="1790"/>
      <c r="QAS84" s="1784"/>
      <c r="QAT84" s="1784"/>
      <c r="QAU84" s="1784"/>
      <c r="QAV84" s="1788"/>
      <c r="QAW84" s="1788"/>
      <c r="QAX84" s="1789"/>
      <c r="QAY84" s="1789"/>
      <c r="QAZ84" s="1790"/>
      <c r="QBA84" s="1784"/>
      <c r="QBB84" s="1784"/>
      <c r="QBC84" s="1784"/>
      <c r="QBD84" s="1788"/>
      <c r="QBE84" s="1788"/>
      <c r="QBF84" s="1789"/>
      <c r="QBG84" s="1789"/>
      <c r="QBH84" s="1790"/>
      <c r="QBI84" s="1784"/>
      <c r="QBJ84" s="1784"/>
      <c r="QBK84" s="1784"/>
      <c r="QBL84" s="1788"/>
      <c r="QBM84" s="1788"/>
      <c r="QBN84" s="1789"/>
      <c r="QBO84" s="1789"/>
      <c r="QBP84" s="1790"/>
      <c r="QBQ84" s="1784"/>
      <c r="QBR84" s="1784"/>
      <c r="QBS84" s="1784"/>
      <c r="QBT84" s="1788"/>
      <c r="QBU84" s="1788"/>
      <c r="QBV84" s="1789"/>
      <c r="QBW84" s="1789"/>
      <c r="QBX84" s="1790"/>
      <c r="QBY84" s="1784"/>
      <c r="QBZ84" s="1784"/>
      <c r="QCA84" s="1784"/>
      <c r="QCB84" s="1788"/>
      <c r="QCC84" s="1788"/>
      <c r="QCD84" s="1789"/>
      <c r="QCE84" s="1789"/>
      <c r="QCF84" s="1790"/>
      <c r="QCG84" s="1784"/>
      <c r="QCH84" s="1784"/>
      <c r="QCI84" s="1784"/>
      <c r="QCJ84" s="1788"/>
      <c r="QCK84" s="1788"/>
      <c r="QCL84" s="1789"/>
      <c r="QCM84" s="1789"/>
      <c r="QCN84" s="1790"/>
      <c r="QCO84" s="1784"/>
      <c r="QCP84" s="1784"/>
      <c r="QCQ84" s="1784"/>
      <c r="QCR84" s="1788"/>
      <c r="QCS84" s="1788"/>
      <c r="QCT84" s="1789"/>
      <c r="QCU84" s="1789"/>
      <c r="QCV84" s="1790"/>
      <c r="QCW84" s="1784"/>
      <c r="QCX84" s="1784"/>
      <c r="QCY84" s="1784"/>
      <c r="QCZ84" s="1788"/>
      <c r="QDA84" s="1788"/>
      <c r="QDB84" s="1789"/>
      <c r="QDC84" s="1789"/>
      <c r="QDD84" s="1790"/>
      <c r="QDE84" s="1784"/>
      <c r="QDF84" s="1784"/>
      <c r="QDG84" s="1784"/>
      <c r="QDH84" s="1788"/>
      <c r="QDI84" s="1788"/>
      <c r="QDJ84" s="1789"/>
      <c r="QDK84" s="1789"/>
      <c r="QDL84" s="1790"/>
      <c r="QDM84" s="1784"/>
      <c r="QDN84" s="1784"/>
      <c r="QDO84" s="1784"/>
      <c r="QDP84" s="1788"/>
      <c r="QDQ84" s="1788"/>
      <c r="QDR84" s="1789"/>
      <c r="QDS84" s="1789"/>
      <c r="QDT84" s="1790"/>
      <c r="QDU84" s="1784"/>
      <c r="QDV84" s="1784"/>
      <c r="QDW84" s="1784"/>
      <c r="QDX84" s="1788"/>
      <c r="QDY84" s="1788"/>
      <c r="QDZ84" s="1789"/>
      <c r="QEA84" s="1789"/>
      <c r="QEB84" s="1790"/>
      <c r="QEC84" s="1784"/>
      <c r="QED84" s="1784"/>
      <c r="QEE84" s="1784"/>
      <c r="QEF84" s="1788"/>
      <c r="QEG84" s="1788"/>
      <c r="QEH84" s="1789"/>
      <c r="QEI84" s="1789"/>
      <c r="QEJ84" s="1790"/>
      <c r="QEK84" s="1784"/>
      <c r="QEL84" s="1784"/>
      <c r="QEM84" s="1784"/>
      <c r="QEN84" s="1788"/>
      <c r="QEO84" s="1788"/>
      <c r="QEP84" s="1789"/>
      <c r="QEQ84" s="1789"/>
      <c r="QER84" s="1790"/>
      <c r="QES84" s="1784"/>
      <c r="QET84" s="1784"/>
      <c r="QEU84" s="1784"/>
      <c r="QEV84" s="1788"/>
      <c r="QEW84" s="1788"/>
      <c r="QEX84" s="1789"/>
      <c r="QEY84" s="1789"/>
      <c r="QEZ84" s="1790"/>
      <c r="QFA84" s="1784"/>
      <c r="QFB84" s="1784"/>
      <c r="QFC84" s="1784"/>
      <c r="QFD84" s="1788"/>
      <c r="QFE84" s="1788"/>
      <c r="QFF84" s="1789"/>
      <c r="QFG84" s="1789"/>
      <c r="QFH84" s="1790"/>
      <c r="QFI84" s="1784"/>
      <c r="QFJ84" s="1784"/>
      <c r="QFK84" s="1784"/>
      <c r="QFL84" s="1788"/>
      <c r="QFM84" s="1788"/>
      <c r="QFN84" s="1789"/>
      <c r="QFO84" s="1789"/>
      <c r="QFP84" s="1790"/>
      <c r="QFQ84" s="1784"/>
      <c r="QFR84" s="1784"/>
      <c r="QFS84" s="1784"/>
      <c r="QFT84" s="1788"/>
      <c r="QFU84" s="1788"/>
      <c r="QFV84" s="1789"/>
      <c r="QFW84" s="1789"/>
      <c r="QFX84" s="1790"/>
      <c r="QFY84" s="1784"/>
      <c r="QFZ84" s="1784"/>
      <c r="QGA84" s="1784"/>
      <c r="QGB84" s="1788"/>
      <c r="QGC84" s="1788"/>
      <c r="QGD84" s="1789"/>
      <c r="QGE84" s="1789"/>
      <c r="QGF84" s="1790"/>
      <c r="QGG84" s="1784"/>
      <c r="QGH84" s="1784"/>
      <c r="QGI84" s="1784"/>
      <c r="QGJ84" s="1788"/>
      <c r="QGK84" s="1788"/>
      <c r="QGL84" s="1789"/>
      <c r="QGM84" s="1789"/>
      <c r="QGN84" s="1790"/>
      <c r="QGO84" s="1784"/>
      <c r="QGP84" s="1784"/>
      <c r="QGQ84" s="1784"/>
      <c r="QGR84" s="1788"/>
      <c r="QGS84" s="1788"/>
      <c r="QGT84" s="1789"/>
      <c r="QGU84" s="1789"/>
      <c r="QGV84" s="1790"/>
      <c r="QGW84" s="1784"/>
      <c r="QGX84" s="1784"/>
      <c r="QGY84" s="1784"/>
      <c r="QGZ84" s="1788"/>
      <c r="QHA84" s="1788"/>
      <c r="QHB84" s="1789"/>
      <c r="QHC84" s="1789"/>
      <c r="QHD84" s="1790"/>
      <c r="QHE84" s="1784"/>
      <c r="QHF84" s="1784"/>
      <c r="QHG84" s="1784"/>
      <c r="QHH84" s="1788"/>
      <c r="QHI84" s="1788"/>
      <c r="QHJ84" s="1789"/>
      <c r="QHK84" s="1789"/>
      <c r="QHL84" s="1790"/>
      <c r="QHM84" s="1784"/>
      <c r="QHN84" s="1784"/>
      <c r="QHO84" s="1784"/>
      <c r="QHP84" s="1788"/>
      <c r="QHQ84" s="1788"/>
      <c r="QHR84" s="1789"/>
      <c r="QHS84" s="1789"/>
      <c r="QHT84" s="1790"/>
      <c r="QHU84" s="1784"/>
      <c r="QHV84" s="1784"/>
      <c r="QHW84" s="1784"/>
      <c r="QHX84" s="1788"/>
      <c r="QHY84" s="1788"/>
      <c r="QHZ84" s="1789"/>
      <c r="QIA84" s="1789"/>
      <c r="QIB84" s="1790"/>
      <c r="QIC84" s="1784"/>
      <c r="QID84" s="1784"/>
      <c r="QIE84" s="1784"/>
      <c r="QIF84" s="1788"/>
      <c r="QIG84" s="1788"/>
      <c r="QIH84" s="1789"/>
      <c r="QII84" s="1789"/>
      <c r="QIJ84" s="1790"/>
      <c r="QIK84" s="1784"/>
      <c r="QIL84" s="1784"/>
      <c r="QIM84" s="1784"/>
      <c r="QIN84" s="1788"/>
      <c r="QIO84" s="1788"/>
      <c r="QIP84" s="1789"/>
      <c r="QIQ84" s="1789"/>
      <c r="QIR84" s="1790"/>
      <c r="QIS84" s="1784"/>
      <c r="QIT84" s="1784"/>
      <c r="QIU84" s="1784"/>
      <c r="QIV84" s="1788"/>
      <c r="QIW84" s="1788"/>
      <c r="QIX84" s="1789"/>
      <c r="QIY84" s="1789"/>
      <c r="QIZ84" s="1790"/>
      <c r="QJA84" s="1784"/>
      <c r="QJB84" s="1784"/>
      <c r="QJC84" s="1784"/>
      <c r="QJD84" s="1788"/>
      <c r="QJE84" s="1788"/>
      <c r="QJF84" s="1789"/>
      <c r="QJG84" s="1789"/>
      <c r="QJH84" s="1790"/>
      <c r="QJI84" s="1784"/>
      <c r="QJJ84" s="1784"/>
      <c r="QJK84" s="1784"/>
      <c r="QJL84" s="1788"/>
      <c r="QJM84" s="1788"/>
      <c r="QJN84" s="1789"/>
      <c r="QJO84" s="1789"/>
      <c r="QJP84" s="1790"/>
      <c r="QJQ84" s="1784"/>
      <c r="QJR84" s="1784"/>
      <c r="QJS84" s="1784"/>
      <c r="QJT84" s="1788"/>
      <c r="QJU84" s="1788"/>
      <c r="QJV84" s="1789"/>
      <c r="QJW84" s="1789"/>
      <c r="QJX84" s="1790"/>
      <c r="QJY84" s="1784"/>
      <c r="QJZ84" s="1784"/>
      <c r="QKA84" s="1784"/>
      <c r="QKB84" s="1788"/>
      <c r="QKC84" s="1788"/>
      <c r="QKD84" s="1789"/>
      <c r="QKE84" s="1789"/>
      <c r="QKF84" s="1790"/>
      <c r="QKG84" s="1784"/>
      <c r="QKH84" s="1784"/>
      <c r="QKI84" s="1784"/>
      <c r="QKJ84" s="1788"/>
      <c r="QKK84" s="1788"/>
      <c r="QKL84" s="1789"/>
      <c r="QKM84" s="1789"/>
      <c r="QKN84" s="1790"/>
      <c r="QKO84" s="1784"/>
      <c r="QKP84" s="1784"/>
      <c r="QKQ84" s="1784"/>
      <c r="QKR84" s="1788"/>
      <c r="QKS84" s="1788"/>
      <c r="QKT84" s="1789"/>
      <c r="QKU84" s="1789"/>
      <c r="QKV84" s="1790"/>
      <c r="QKW84" s="1784"/>
      <c r="QKX84" s="1784"/>
      <c r="QKY84" s="1784"/>
      <c r="QKZ84" s="1788"/>
      <c r="QLA84" s="1788"/>
      <c r="QLB84" s="1789"/>
      <c r="QLC84" s="1789"/>
      <c r="QLD84" s="1790"/>
      <c r="QLE84" s="1784"/>
      <c r="QLF84" s="1784"/>
      <c r="QLG84" s="1784"/>
      <c r="QLH84" s="1788"/>
      <c r="QLI84" s="1788"/>
      <c r="QLJ84" s="1789"/>
      <c r="QLK84" s="1789"/>
      <c r="QLL84" s="1790"/>
      <c r="QLM84" s="1784"/>
      <c r="QLN84" s="1784"/>
      <c r="QLO84" s="1784"/>
      <c r="QLP84" s="1788"/>
      <c r="QLQ84" s="1788"/>
      <c r="QLR84" s="1789"/>
      <c r="QLS84" s="1789"/>
      <c r="QLT84" s="1790"/>
      <c r="QLU84" s="1784"/>
      <c r="QLV84" s="1784"/>
      <c r="QLW84" s="1784"/>
      <c r="QLX84" s="1788"/>
      <c r="QLY84" s="1788"/>
      <c r="QLZ84" s="1789"/>
      <c r="QMA84" s="1789"/>
      <c r="QMB84" s="1790"/>
      <c r="QMC84" s="1784"/>
      <c r="QMD84" s="1784"/>
      <c r="QME84" s="1784"/>
      <c r="QMF84" s="1788"/>
      <c r="QMG84" s="1788"/>
      <c r="QMH84" s="1789"/>
      <c r="QMI84" s="1789"/>
      <c r="QMJ84" s="1790"/>
      <c r="QMK84" s="1784"/>
      <c r="QML84" s="1784"/>
      <c r="QMM84" s="1784"/>
      <c r="QMN84" s="1788"/>
      <c r="QMO84" s="1788"/>
      <c r="QMP84" s="1789"/>
      <c r="QMQ84" s="1789"/>
      <c r="QMR84" s="1790"/>
      <c r="QMS84" s="1784"/>
      <c r="QMT84" s="1784"/>
      <c r="QMU84" s="1784"/>
      <c r="QMV84" s="1788"/>
      <c r="QMW84" s="1788"/>
      <c r="QMX84" s="1789"/>
      <c r="QMY84" s="1789"/>
      <c r="QMZ84" s="1790"/>
      <c r="QNA84" s="1784"/>
      <c r="QNB84" s="1784"/>
      <c r="QNC84" s="1784"/>
      <c r="QND84" s="1788"/>
      <c r="QNE84" s="1788"/>
      <c r="QNF84" s="1789"/>
      <c r="QNG84" s="1789"/>
      <c r="QNH84" s="1790"/>
      <c r="QNI84" s="1784"/>
      <c r="QNJ84" s="1784"/>
      <c r="QNK84" s="1784"/>
      <c r="QNL84" s="1788"/>
      <c r="QNM84" s="1788"/>
      <c r="QNN84" s="1789"/>
      <c r="QNO84" s="1789"/>
      <c r="QNP84" s="1790"/>
      <c r="QNQ84" s="1784"/>
      <c r="QNR84" s="1784"/>
      <c r="QNS84" s="1784"/>
      <c r="QNT84" s="1788"/>
      <c r="QNU84" s="1788"/>
      <c r="QNV84" s="1789"/>
      <c r="QNW84" s="1789"/>
      <c r="QNX84" s="1790"/>
      <c r="QNY84" s="1784"/>
      <c r="QNZ84" s="1784"/>
      <c r="QOA84" s="1784"/>
      <c r="QOB84" s="1788"/>
      <c r="QOC84" s="1788"/>
      <c r="QOD84" s="1789"/>
      <c r="QOE84" s="1789"/>
      <c r="QOF84" s="1790"/>
      <c r="QOG84" s="1784"/>
      <c r="QOH84" s="1784"/>
      <c r="QOI84" s="1784"/>
      <c r="QOJ84" s="1788"/>
      <c r="QOK84" s="1788"/>
      <c r="QOL84" s="1789"/>
      <c r="QOM84" s="1789"/>
      <c r="QON84" s="1790"/>
      <c r="QOO84" s="1784"/>
      <c r="QOP84" s="1784"/>
      <c r="QOQ84" s="1784"/>
      <c r="QOR84" s="1788"/>
      <c r="QOS84" s="1788"/>
      <c r="QOT84" s="1789"/>
      <c r="QOU84" s="1789"/>
      <c r="QOV84" s="1790"/>
      <c r="QOW84" s="1784"/>
      <c r="QOX84" s="1784"/>
      <c r="QOY84" s="1784"/>
      <c r="QOZ84" s="1788"/>
      <c r="QPA84" s="1788"/>
      <c r="QPB84" s="1789"/>
      <c r="QPC84" s="1789"/>
      <c r="QPD84" s="1790"/>
      <c r="QPE84" s="1784"/>
      <c r="QPF84" s="1784"/>
      <c r="QPG84" s="1784"/>
      <c r="QPH84" s="1788"/>
      <c r="QPI84" s="1788"/>
      <c r="QPJ84" s="1789"/>
      <c r="QPK84" s="1789"/>
      <c r="QPL84" s="1790"/>
      <c r="QPM84" s="1784"/>
      <c r="QPN84" s="1784"/>
      <c r="QPO84" s="1784"/>
      <c r="QPP84" s="1788"/>
      <c r="QPQ84" s="1788"/>
      <c r="QPR84" s="1789"/>
      <c r="QPS84" s="1789"/>
      <c r="QPT84" s="1790"/>
      <c r="QPU84" s="1784"/>
      <c r="QPV84" s="1784"/>
      <c r="QPW84" s="1784"/>
      <c r="QPX84" s="1788"/>
      <c r="QPY84" s="1788"/>
      <c r="QPZ84" s="1789"/>
      <c r="QQA84" s="1789"/>
      <c r="QQB84" s="1790"/>
      <c r="QQC84" s="1784"/>
      <c r="QQD84" s="1784"/>
      <c r="QQE84" s="1784"/>
      <c r="QQF84" s="1788"/>
      <c r="QQG84" s="1788"/>
      <c r="QQH84" s="1789"/>
      <c r="QQI84" s="1789"/>
      <c r="QQJ84" s="1790"/>
      <c r="QQK84" s="1784"/>
      <c r="QQL84" s="1784"/>
      <c r="QQM84" s="1784"/>
      <c r="QQN84" s="1788"/>
      <c r="QQO84" s="1788"/>
      <c r="QQP84" s="1789"/>
      <c r="QQQ84" s="1789"/>
      <c r="QQR84" s="1790"/>
      <c r="QQS84" s="1784"/>
      <c r="QQT84" s="1784"/>
      <c r="QQU84" s="1784"/>
      <c r="QQV84" s="1788"/>
      <c r="QQW84" s="1788"/>
      <c r="QQX84" s="1789"/>
      <c r="QQY84" s="1789"/>
      <c r="QQZ84" s="1790"/>
      <c r="QRA84" s="1784"/>
      <c r="QRB84" s="1784"/>
      <c r="QRC84" s="1784"/>
      <c r="QRD84" s="1788"/>
      <c r="QRE84" s="1788"/>
      <c r="QRF84" s="1789"/>
      <c r="QRG84" s="1789"/>
      <c r="QRH84" s="1790"/>
      <c r="QRI84" s="1784"/>
      <c r="QRJ84" s="1784"/>
      <c r="QRK84" s="1784"/>
      <c r="QRL84" s="1788"/>
      <c r="QRM84" s="1788"/>
      <c r="QRN84" s="1789"/>
      <c r="QRO84" s="1789"/>
      <c r="QRP84" s="1790"/>
      <c r="QRQ84" s="1784"/>
      <c r="QRR84" s="1784"/>
      <c r="QRS84" s="1784"/>
      <c r="QRT84" s="1788"/>
      <c r="QRU84" s="1788"/>
      <c r="QRV84" s="1789"/>
      <c r="QRW84" s="1789"/>
      <c r="QRX84" s="1790"/>
      <c r="QRY84" s="1784"/>
      <c r="QRZ84" s="1784"/>
      <c r="QSA84" s="1784"/>
      <c r="QSB84" s="1788"/>
      <c r="QSC84" s="1788"/>
      <c r="QSD84" s="1789"/>
      <c r="QSE84" s="1789"/>
      <c r="QSF84" s="1790"/>
      <c r="QSG84" s="1784"/>
      <c r="QSH84" s="1784"/>
      <c r="QSI84" s="1784"/>
      <c r="QSJ84" s="1788"/>
      <c r="QSK84" s="1788"/>
      <c r="QSL84" s="1789"/>
      <c r="QSM84" s="1789"/>
      <c r="QSN84" s="1790"/>
      <c r="QSO84" s="1784"/>
      <c r="QSP84" s="1784"/>
      <c r="QSQ84" s="1784"/>
      <c r="QSR84" s="1788"/>
      <c r="QSS84" s="1788"/>
      <c r="QST84" s="1789"/>
      <c r="QSU84" s="1789"/>
      <c r="QSV84" s="1790"/>
      <c r="QSW84" s="1784"/>
      <c r="QSX84" s="1784"/>
      <c r="QSY84" s="1784"/>
      <c r="QSZ84" s="1788"/>
      <c r="QTA84" s="1788"/>
      <c r="QTB84" s="1789"/>
      <c r="QTC84" s="1789"/>
      <c r="QTD84" s="1790"/>
      <c r="QTE84" s="1784"/>
      <c r="QTF84" s="1784"/>
      <c r="QTG84" s="1784"/>
      <c r="QTH84" s="1788"/>
      <c r="QTI84" s="1788"/>
      <c r="QTJ84" s="1789"/>
      <c r="QTK84" s="1789"/>
      <c r="QTL84" s="1790"/>
      <c r="QTM84" s="1784"/>
      <c r="QTN84" s="1784"/>
      <c r="QTO84" s="1784"/>
      <c r="QTP84" s="1788"/>
      <c r="QTQ84" s="1788"/>
      <c r="QTR84" s="1789"/>
      <c r="QTS84" s="1789"/>
      <c r="QTT84" s="1790"/>
      <c r="QTU84" s="1784"/>
      <c r="QTV84" s="1784"/>
      <c r="QTW84" s="1784"/>
      <c r="QTX84" s="1788"/>
      <c r="QTY84" s="1788"/>
      <c r="QTZ84" s="1789"/>
      <c r="QUA84" s="1789"/>
      <c r="QUB84" s="1790"/>
      <c r="QUC84" s="1784"/>
      <c r="QUD84" s="1784"/>
      <c r="QUE84" s="1784"/>
      <c r="QUF84" s="1788"/>
      <c r="QUG84" s="1788"/>
      <c r="QUH84" s="1789"/>
      <c r="QUI84" s="1789"/>
      <c r="QUJ84" s="1790"/>
      <c r="QUK84" s="1784"/>
      <c r="QUL84" s="1784"/>
      <c r="QUM84" s="1784"/>
      <c r="QUN84" s="1788"/>
      <c r="QUO84" s="1788"/>
      <c r="QUP84" s="1789"/>
      <c r="QUQ84" s="1789"/>
      <c r="QUR84" s="1790"/>
      <c r="QUS84" s="1784"/>
      <c r="QUT84" s="1784"/>
      <c r="QUU84" s="1784"/>
      <c r="QUV84" s="1788"/>
      <c r="QUW84" s="1788"/>
      <c r="QUX84" s="1789"/>
      <c r="QUY84" s="1789"/>
      <c r="QUZ84" s="1790"/>
      <c r="QVA84" s="1784"/>
      <c r="QVB84" s="1784"/>
      <c r="QVC84" s="1784"/>
      <c r="QVD84" s="1788"/>
      <c r="QVE84" s="1788"/>
      <c r="QVF84" s="1789"/>
      <c r="QVG84" s="1789"/>
      <c r="QVH84" s="1790"/>
      <c r="QVI84" s="1784"/>
      <c r="QVJ84" s="1784"/>
      <c r="QVK84" s="1784"/>
      <c r="QVL84" s="1788"/>
      <c r="QVM84" s="1788"/>
      <c r="QVN84" s="1789"/>
      <c r="QVO84" s="1789"/>
      <c r="QVP84" s="1790"/>
      <c r="QVQ84" s="1784"/>
      <c r="QVR84" s="1784"/>
      <c r="QVS84" s="1784"/>
      <c r="QVT84" s="1788"/>
      <c r="QVU84" s="1788"/>
      <c r="QVV84" s="1789"/>
      <c r="QVW84" s="1789"/>
      <c r="QVX84" s="1790"/>
      <c r="QVY84" s="1784"/>
      <c r="QVZ84" s="1784"/>
      <c r="QWA84" s="1784"/>
      <c r="QWB84" s="1788"/>
      <c r="QWC84" s="1788"/>
      <c r="QWD84" s="1789"/>
      <c r="QWE84" s="1789"/>
      <c r="QWF84" s="1790"/>
      <c r="QWG84" s="1784"/>
      <c r="QWH84" s="1784"/>
      <c r="QWI84" s="1784"/>
      <c r="QWJ84" s="1788"/>
      <c r="QWK84" s="1788"/>
      <c r="QWL84" s="1789"/>
      <c r="QWM84" s="1789"/>
      <c r="QWN84" s="1790"/>
      <c r="QWO84" s="1784"/>
      <c r="QWP84" s="1784"/>
      <c r="QWQ84" s="1784"/>
      <c r="QWR84" s="1788"/>
      <c r="QWS84" s="1788"/>
      <c r="QWT84" s="1789"/>
      <c r="QWU84" s="1789"/>
      <c r="QWV84" s="1790"/>
      <c r="QWW84" s="1784"/>
      <c r="QWX84" s="1784"/>
      <c r="QWY84" s="1784"/>
      <c r="QWZ84" s="1788"/>
      <c r="QXA84" s="1788"/>
      <c r="QXB84" s="1789"/>
      <c r="QXC84" s="1789"/>
      <c r="QXD84" s="1790"/>
      <c r="QXE84" s="1784"/>
      <c r="QXF84" s="1784"/>
      <c r="QXG84" s="1784"/>
      <c r="QXH84" s="1788"/>
      <c r="QXI84" s="1788"/>
      <c r="QXJ84" s="1789"/>
      <c r="QXK84" s="1789"/>
      <c r="QXL84" s="1790"/>
      <c r="QXM84" s="1784"/>
      <c r="QXN84" s="1784"/>
      <c r="QXO84" s="1784"/>
      <c r="QXP84" s="1788"/>
      <c r="QXQ84" s="1788"/>
      <c r="QXR84" s="1789"/>
      <c r="QXS84" s="1789"/>
      <c r="QXT84" s="1790"/>
      <c r="QXU84" s="1784"/>
      <c r="QXV84" s="1784"/>
      <c r="QXW84" s="1784"/>
      <c r="QXX84" s="1788"/>
      <c r="QXY84" s="1788"/>
      <c r="QXZ84" s="1789"/>
      <c r="QYA84" s="1789"/>
      <c r="QYB84" s="1790"/>
      <c r="QYC84" s="1784"/>
      <c r="QYD84" s="1784"/>
      <c r="QYE84" s="1784"/>
      <c r="QYF84" s="1788"/>
      <c r="QYG84" s="1788"/>
      <c r="QYH84" s="1789"/>
      <c r="QYI84" s="1789"/>
      <c r="QYJ84" s="1790"/>
      <c r="QYK84" s="1784"/>
      <c r="QYL84" s="1784"/>
      <c r="QYM84" s="1784"/>
      <c r="QYN84" s="1788"/>
      <c r="QYO84" s="1788"/>
      <c r="QYP84" s="1789"/>
      <c r="QYQ84" s="1789"/>
      <c r="QYR84" s="1790"/>
      <c r="QYS84" s="1784"/>
      <c r="QYT84" s="1784"/>
      <c r="QYU84" s="1784"/>
      <c r="QYV84" s="1788"/>
      <c r="QYW84" s="1788"/>
      <c r="QYX84" s="1789"/>
      <c r="QYY84" s="1789"/>
      <c r="QYZ84" s="1790"/>
      <c r="QZA84" s="1784"/>
      <c r="QZB84" s="1784"/>
      <c r="QZC84" s="1784"/>
      <c r="QZD84" s="1788"/>
      <c r="QZE84" s="1788"/>
      <c r="QZF84" s="1789"/>
      <c r="QZG84" s="1789"/>
      <c r="QZH84" s="1790"/>
      <c r="QZI84" s="1784"/>
      <c r="QZJ84" s="1784"/>
      <c r="QZK84" s="1784"/>
      <c r="QZL84" s="1788"/>
      <c r="QZM84" s="1788"/>
      <c r="QZN84" s="1789"/>
      <c r="QZO84" s="1789"/>
      <c r="QZP84" s="1790"/>
      <c r="QZQ84" s="1784"/>
      <c r="QZR84" s="1784"/>
      <c r="QZS84" s="1784"/>
      <c r="QZT84" s="1788"/>
      <c r="QZU84" s="1788"/>
      <c r="QZV84" s="1789"/>
      <c r="QZW84" s="1789"/>
      <c r="QZX84" s="1790"/>
      <c r="QZY84" s="1784"/>
      <c r="QZZ84" s="1784"/>
      <c r="RAA84" s="1784"/>
      <c r="RAB84" s="1788"/>
      <c r="RAC84" s="1788"/>
      <c r="RAD84" s="1789"/>
      <c r="RAE84" s="1789"/>
      <c r="RAF84" s="1790"/>
      <c r="RAG84" s="1784"/>
      <c r="RAH84" s="1784"/>
      <c r="RAI84" s="1784"/>
      <c r="RAJ84" s="1788"/>
      <c r="RAK84" s="1788"/>
      <c r="RAL84" s="1789"/>
      <c r="RAM84" s="1789"/>
      <c r="RAN84" s="1790"/>
      <c r="RAO84" s="1784"/>
      <c r="RAP84" s="1784"/>
      <c r="RAQ84" s="1784"/>
      <c r="RAR84" s="1788"/>
      <c r="RAS84" s="1788"/>
      <c r="RAT84" s="1789"/>
      <c r="RAU84" s="1789"/>
      <c r="RAV84" s="1790"/>
      <c r="RAW84" s="1784"/>
      <c r="RAX84" s="1784"/>
      <c r="RAY84" s="1784"/>
      <c r="RAZ84" s="1788"/>
      <c r="RBA84" s="1788"/>
      <c r="RBB84" s="1789"/>
      <c r="RBC84" s="1789"/>
      <c r="RBD84" s="1790"/>
      <c r="RBE84" s="1784"/>
      <c r="RBF84" s="1784"/>
      <c r="RBG84" s="1784"/>
      <c r="RBH84" s="1788"/>
      <c r="RBI84" s="1788"/>
      <c r="RBJ84" s="1789"/>
      <c r="RBK84" s="1789"/>
      <c r="RBL84" s="1790"/>
      <c r="RBM84" s="1784"/>
      <c r="RBN84" s="1784"/>
      <c r="RBO84" s="1784"/>
      <c r="RBP84" s="1788"/>
      <c r="RBQ84" s="1788"/>
      <c r="RBR84" s="1789"/>
      <c r="RBS84" s="1789"/>
      <c r="RBT84" s="1790"/>
      <c r="RBU84" s="1784"/>
      <c r="RBV84" s="1784"/>
      <c r="RBW84" s="1784"/>
      <c r="RBX84" s="1788"/>
      <c r="RBY84" s="1788"/>
      <c r="RBZ84" s="1789"/>
      <c r="RCA84" s="1789"/>
      <c r="RCB84" s="1790"/>
      <c r="RCC84" s="1784"/>
      <c r="RCD84" s="1784"/>
      <c r="RCE84" s="1784"/>
      <c r="RCF84" s="1788"/>
      <c r="RCG84" s="1788"/>
      <c r="RCH84" s="1789"/>
      <c r="RCI84" s="1789"/>
      <c r="RCJ84" s="1790"/>
      <c r="RCK84" s="1784"/>
      <c r="RCL84" s="1784"/>
      <c r="RCM84" s="1784"/>
      <c r="RCN84" s="1788"/>
      <c r="RCO84" s="1788"/>
      <c r="RCP84" s="1789"/>
      <c r="RCQ84" s="1789"/>
      <c r="RCR84" s="1790"/>
      <c r="RCS84" s="1784"/>
      <c r="RCT84" s="1784"/>
      <c r="RCU84" s="1784"/>
      <c r="RCV84" s="1788"/>
      <c r="RCW84" s="1788"/>
      <c r="RCX84" s="1789"/>
      <c r="RCY84" s="1789"/>
      <c r="RCZ84" s="1790"/>
      <c r="RDA84" s="1784"/>
      <c r="RDB84" s="1784"/>
      <c r="RDC84" s="1784"/>
      <c r="RDD84" s="1788"/>
      <c r="RDE84" s="1788"/>
      <c r="RDF84" s="1789"/>
      <c r="RDG84" s="1789"/>
      <c r="RDH84" s="1790"/>
      <c r="RDI84" s="1784"/>
      <c r="RDJ84" s="1784"/>
      <c r="RDK84" s="1784"/>
      <c r="RDL84" s="1788"/>
      <c r="RDM84" s="1788"/>
      <c r="RDN84" s="1789"/>
      <c r="RDO84" s="1789"/>
      <c r="RDP84" s="1790"/>
      <c r="RDQ84" s="1784"/>
      <c r="RDR84" s="1784"/>
      <c r="RDS84" s="1784"/>
      <c r="RDT84" s="1788"/>
      <c r="RDU84" s="1788"/>
      <c r="RDV84" s="1789"/>
      <c r="RDW84" s="1789"/>
      <c r="RDX84" s="1790"/>
      <c r="RDY84" s="1784"/>
      <c r="RDZ84" s="1784"/>
      <c r="REA84" s="1784"/>
      <c r="REB84" s="1788"/>
      <c r="REC84" s="1788"/>
      <c r="RED84" s="1789"/>
      <c r="REE84" s="1789"/>
      <c r="REF84" s="1790"/>
      <c r="REG84" s="1784"/>
      <c r="REH84" s="1784"/>
      <c r="REI84" s="1784"/>
      <c r="REJ84" s="1788"/>
      <c r="REK84" s="1788"/>
      <c r="REL84" s="1789"/>
      <c r="REM84" s="1789"/>
      <c r="REN84" s="1790"/>
      <c r="REO84" s="1784"/>
      <c r="REP84" s="1784"/>
      <c r="REQ84" s="1784"/>
      <c r="RER84" s="1788"/>
      <c r="RES84" s="1788"/>
      <c r="RET84" s="1789"/>
      <c r="REU84" s="1789"/>
      <c r="REV84" s="1790"/>
      <c r="REW84" s="1784"/>
      <c r="REX84" s="1784"/>
      <c r="REY84" s="1784"/>
      <c r="REZ84" s="1788"/>
      <c r="RFA84" s="1788"/>
      <c r="RFB84" s="1789"/>
      <c r="RFC84" s="1789"/>
      <c r="RFD84" s="1790"/>
      <c r="RFE84" s="1784"/>
      <c r="RFF84" s="1784"/>
      <c r="RFG84" s="1784"/>
      <c r="RFH84" s="1788"/>
      <c r="RFI84" s="1788"/>
      <c r="RFJ84" s="1789"/>
      <c r="RFK84" s="1789"/>
      <c r="RFL84" s="1790"/>
      <c r="RFM84" s="1784"/>
      <c r="RFN84" s="1784"/>
      <c r="RFO84" s="1784"/>
      <c r="RFP84" s="1788"/>
      <c r="RFQ84" s="1788"/>
      <c r="RFR84" s="1789"/>
      <c r="RFS84" s="1789"/>
      <c r="RFT84" s="1790"/>
      <c r="RFU84" s="1784"/>
      <c r="RFV84" s="1784"/>
      <c r="RFW84" s="1784"/>
      <c r="RFX84" s="1788"/>
      <c r="RFY84" s="1788"/>
      <c r="RFZ84" s="1789"/>
      <c r="RGA84" s="1789"/>
      <c r="RGB84" s="1790"/>
      <c r="RGC84" s="1784"/>
      <c r="RGD84" s="1784"/>
      <c r="RGE84" s="1784"/>
      <c r="RGF84" s="1788"/>
      <c r="RGG84" s="1788"/>
      <c r="RGH84" s="1789"/>
      <c r="RGI84" s="1789"/>
      <c r="RGJ84" s="1790"/>
      <c r="RGK84" s="1784"/>
      <c r="RGL84" s="1784"/>
      <c r="RGM84" s="1784"/>
      <c r="RGN84" s="1788"/>
      <c r="RGO84" s="1788"/>
      <c r="RGP84" s="1789"/>
      <c r="RGQ84" s="1789"/>
      <c r="RGR84" s="1790"/>
      <c r="RGS84" s="1784"/>
      <c r="RGT84" s="1784"/>
      <c r="RGU84" s="1784"/>
      <c r="RGV84" s="1788"/>
      <c r="RGW84" s="1788"/>
      <c r="RGX84" s="1789"/>
      <c r="RGY84" s="1789"/>
      <c r="RGZ84" s="1790"/>
      <c r="RHA84" s="1784"/>
      <c r="RHB84" s="1784"/>
      <c r="RHC84" s="1784"/>
      <c r="RHD84" s="1788"/>
      <c r="RHE84" s="1788"/>
      <c r="RHF84" s="1789"/>
      <c r="RHG84" s="1789"/>
      <c r="RHH84" s="1790"/>
      <c r="RHI84" s="1784"/>
      <c r="RHJ84" s="1784"/>
      <c r="RHK84" s="1784"/>
      <c r="RHL84" s="1788"/>
      <c r="RHM84" s="1788"/>
      <c r="RHN84" s="1789"/>
      <c r="RHO84" s="1789"/>
      <c r="RHP84" s="1790"/>
      <c r="RHQ84" s="1784"/>
      <c r="RHR84" s="1784"/>
      <c r="RHS84" s="1784"/>
      <c r="RHT84" s="1788"/>
      <c r="RHU84" s="1788"/>
      <c r="RHV84" s="1789"/>
      <c r="RHW84" s="1789"/>
      <c r="RHX84" s="1790"/>
      <c r="RHY84" s="1784"/>
      <c r="RHZ84" s="1784"/>
      <c r="RIA84" s="1784"/>
      <c r="RIB84" s="1788"/>
      <c r="RIC84" s="1788"/>
      <c r="RID84" s="1789"/>
      <c r="RIE84" s="1789"/>
      <c r="RIF84" s="1790"/>
      <c r="RIG84" s="1784"/>
      <c r="RIH84" s="1784"/>
      <c r="RII84" s="1784"/>
      <c r="RIJ84" s="1788"/>
      <c r="RIK84" s="1788"/>
      <c r="RIL84" s="1789"/>
      <c r="RIM84" s="1789"/>
      <c r="RIN84" s="1790"/>
      <c r="RIO84" s="1784"/>
      <c r="RIP84" s="1784"/>
      <c r="RIQ84" s="1784"/>
      <c r="RIR84" s="1788"/>
      <c r="RIS84" s="1788"/>
      <c r="RIT84" s="1789"/>
      <c r="RIU84" s="1789"/>
      <c r="RIV84" s="1790"/>
      <c r="RIW84" s="1784"/>
      <c r="RIX84" s="1784"/>
      <c r="RIY84" s="1784"/>
      <c r="RIZ84" s="1788"/>
      <c r="RJA84" s="1788"/>
      <c r="RJB84" s="1789"/>
      <c r="RJC84" s="1789"/>
      <c r="RJD84" s="1790"/>
      <c r="RJE84" s="1784"/>
      <c r="RJF84" s="1784"/>
      <c r="RJG84" s="1784"/>
      <c r="RJH84" s="1788"/>
      <c r="RJI84" s="1788"/>
      <c r="RJJ84" s="1789"/>
      <c r="RJK84" s="1789"/>
      <c r="RJL84" s="1790"/>
      <c r="RJM84" s="1784"/>
      <c r="RJN84" s="1784"/>
      <c r="RJO84" s="1784"/>
      <c r="RJP84" s="1788"/>
      <c r="RJQ84" s="1788"/>
      <c r="RJR84" s="1789"/>
      <c r="RJS84" s="1789"/>
      <c r="RJT84" s="1790"/>
      <c r="RJU84" s="1784"/>
      <c r="RJV84" s="1784"/>
      <c r="RJW84" s="1784"/>
      <c r="RJX84" s="1788"/>
      <c r="RJY84" s="1788"/>
      <c r="RJZ84" s="1789"/>
      <c r="RKA84" s="1789"/>
      <c r="RKB84" s="1790"/>
      <c r="RKC84" s="1784"/>
      <c r="RKD84" s="1784"/>
      <c r="RKE84" s="1784"/>
      <c r="RKF84" s="1788"/>
      <c r="RKG84" s="1788"/>
      <c r="RKH84" s="1789"/>
      <c r="RKI84" s="1789"/>
      <c r="RKJ84" s="1790"/>
      <c r="RKK84" s="1784"/>
      <c r="RKL84" s="1784"/>
      <c r="RKM84" s="1784"/>
      <c r="RKN84" s="1788"/>
      <c r="RKO84" s="1788"/>
      <c r="RKP84" s="1789"/>
      <c r="RKQ84" s="1789"/>
      <c r="RKR84" s="1790"/>
      <c r="RKS84" s="1784"/>
      <c r="RKT84" s="1784"/>
      <c r="RKU84" s="1784"/>
      <c r="RKV84" s="1788"/>
      <c r="RKW84" s="1788"/>
      <c r="RKX84" s="1789"/>
      <c r="RKY84" s="1789"/>
      <c r="RKZ84" s="1790"/>
      <c r="RLA84" s="1784"/>
      <c r="RLB84" s="1784"/>
      <c r="RLC84" s="1784"/>
      <c r="RLD84" s="1788"/>
      <c r="RLE84" s="1788"/>
      <c r="RLF84" s="1789"/>
      <c r="RLG84" s="1789"/>
      <c r="RLH84" s="1790"/>
      <c r="RLI84" s="1784"/>
      <c r="RLJ84" s="1784"/>
      <c r="RLK84" s="1784"/>
      <c r="RLL84" s="1788"/>
      <c r="RLM84" s="1788"/>
      <c r="RLN84" s="1789"/>
      <c r="RLO84" s="1789"/>
      <c r="RLP84" s="1790"/>
      <c r="RLQ84" s="1784"/>
      <c r="RLR84" s="1784"/>
      <c r="RLS84" s="1784"/>
      <c r="RLT84" s="1788"/>
      <c r="RLU84" s="1788"/>
      <c r="RLV84" s="1789"/>
      <c r="RLW84" s="1789"/>
      <c r="RLX84" s="1790"/>
      <c r="RLY84" s="1784"/>
      <c r="RLZ84" s="1784"/>
      <c r="RMA84" s="1784"/>
      <c r="RMB84" s="1788"/>
      <c r="RMC84" s="1788"/>
      <c r="RMD84" s="1789"/>
      <c r="RME84" s="1789"/>
      <c r="RMF84" s="1790"/>
      <c r="RMG84" s="1784"/>
      <c r="RMH84" s="1784"/>
      <c r="RMI84" s="1784"/>
      <c r="RMJ84" s="1788"/>
      <c r="RMK84" s="1788"/>
      <c r="RML84" s="1789"/>
      <c r="RMM84" s="1789"/>
      <c r="RMN84" s="1790"/>
      <c r="RMO84" s="1784"/>
      <c r="RMP84" s="1784"/>
      <c r="RMQ84" s="1784"/>
      <c r="RMR84" s="1788"/>
      <c r="RMS84" s="1788"/>
      <c r="RMT84" s="1789"/>
      <c r="RMU84" s="1789"/>
      <c r="RMV84" s="1790"/>
      <c r="RMW84" s="1784"/>
      <c r="RMX84" s="1784"/>
      <c r="RMY84" s="1784"/>
      <c r="RMZ84" s="1788"/>
      <c r="RNA84" s="1788"/>
      <c r="RNB84" s="1789"/>
      <c r="RNC84" s="1789"/>
      <c r="RND84" s="1790"/>
      <c r="RNE84" s="1784"/>
      <c r="RNF84" s="1784"/>
      <c r="RNG84" s="1784"/>
      <c r="RNH84" s="1788"/>
      <c r="RNI84" s="1788"/>
      <c r="RNJ84" s="1789"/>
      <c r="RNK84" s="1789"/>
      <c r="RNL84" s="1790"/>
      <c r="RNM84" s="1784"/>
      <c r="RNN84" s="1784"/>
      <c r="RNO84" s="1784"/>
      <c r="RNP84" s="1788"/>
      <c r="RNQ84" s="1788"/>
      <c r="RNR84" s="1789"/>
      <c r="RNS84" s="1789"/>
      <c r="RNT84" s="1790"/>
      <c r="RNU84" s="1784"/>
      <c r="RNV84" s="1784"/>
      <c r="RNW84" s="1784"/>
      <c r="RNX84" s="1788"/>
      <c r="RNY84" s="1788"/>
      <c r="RNZ84" s="1789"/>
      <c r="ROA84" s="1789"/>
      <c r="ROB84" s="1790"/>
      <c r="ROC84" s="1784"/>
      <c r="ROD84" s="1784"/>
      <c r="ROE84" s="1784"/>
      <c r="ROF84" s="1788"/>
      <c r="ROG84" s="1788"/>
      <c r="ROH84" s="1789"/>
      <c r="ROI84" s="1789"/>
      <c r="ROJ84" s="1790"/>
      <c r="ROK84" s="1784"/>
      <c r="ROL84" s="1784"/>
      <c r="ROM84" s="1784"/>
      <c r="RON84" s="1788"/>
      <c r="ROO84" s="1788"/>
      <c r="ROP84" s="1789"/>
      <c r="ROQ84" s="1789"/>
      <c r="ROR84" s="1790"/>
      <c r="ROS84" s="1784"/>
      <c r="ROT84" s="1784"/>
      <c r="ROU84" s="1784"/>
      <c r="ROV84" s="1788"/>
      <c r="ROW84" s="1788"/>
      <c r="ROX84" s="1789"/>
      <c r="ROY84" s="1789"/>
      <c r="ROZ84" s="1790"/>
      <c r="RPA84" s="1784"/>
      <c r="RPB84" s="1784"/>
      <c r="RPC84" s="1784"/>
      <c r="RPD84" s="1788"/>
      <c r="RPE84" s="1788"/>
      <c r="RPF84" s="1789"/>
      <c r="RPG84" s="1789"/>
      <c r="RPH84" s="1790"/>
      <c r="RPI84" s="1784"/>
      <c r="RPJ84" s="1784"/>
      <c r="RPK84" s="1784"/>
      <c r="RPL84" s="1788"/>
      <c r="RPM84" s="1788"/>
      <c r="RPN84" s="1789"/>
      <c r="RPO84" s="1789"/>
      <c r="RPP84" s="1790"/>
      <c r="RPQ84" s="1784"/>
      <c r="RPR84" s="1784"/>
      <c r="RPS84" s="1784"/>
      <c r="RPT84" s="1788"/>
      <c r="RPU84" s="1788"/>
      <c r="RPV84" s="1789"/>
      <c r="RPW84" s="1789"/>
      <c r="RPX84" s="1790"/>
      <c r="RPY84" s="1784"/>
      <c r="RPZ84" s="1784"/>
      <c r="RQA84" s="1784"/>
      <c r="RQB84" s="1788"/>
      <c r="RQC84" s="1788"/>
      <c r="RQD84" s="1789"/>
      <c r="RQE84" s="1789"/>
      <c r="RQF84" s="1790"/>
      <c r="RQG84" s="1784"/>
      <c r="RQH84" s="1784"/>
      <c r="RQI84" s="1784"/>
      <c r="RQJ84" s="1788"/>
      <c r="RQK84" s="1788"/>
      <c r="RQL84" s="1789"/>
      <c r="RQM84" s="1789"/>
      <c r="RQN84" s="1790"/>
      <c r="RQO84" s="1784"/>
      <c r="RQP84" s="1784"/>
      <c r="RQQ84" s="1784"/>
      <c r="RQR84" s="1788"/>
      <c r="RQS84" s="1788"/>
      <c r="RQT84" s="1789"/>
      <c r="RQU84" s="1789"/>
      <c r="RQV84" s="1790"/>
      <c r="RQW84" s="1784"/>
      <c r="RQX84" s="1784"/>
      <c r="RQY84" s="1784"/>
      <c r="RQZ84" s="1788"/>
      <c r="RRA84" s="1788"/>
      <c r="RRB84" s="1789"/>
      <c r="RRC84" s="1789"/>
      <c r="RRD84" s="1790"/>
      <c r="RRE84" s="1784"/>
      <c r="RRF84" s="1784"/>
      <c r="RRG84" s="1784"/>
      <c r="RRH84" s="1788"/>
      <c r="RRI84" s="1788"/>
      <c r="RRJ84" s="1789"/>
      <c r="RRK84" s="1789"/>
      <c r="RRL84" s="1790"/>
      <c r="RRM84" s="1784"/>
      <c r="RRN84" s="1784"/>
      <c r="RRO84" s="1784"/>
      <c r="RRP84" s="1788"/>
      <c r="RRQ84" s="1788"/>
      <c r="RRR84" s="1789"/>
      <c r="RRS84" s="1789"/>
      <c r="RRT84" s="1790"/>
      <c r="RRU84" s="1784"/>
      <c r="RRV84" s="1784"/>
      <c r="RRW84" s="1784"/>
      <c r="RRX84" s="1788"/>
      <c r="RRY84" s="1788"/>
      <c r="RRZ84" s="1789"/>
      <c r="RSA84" s="1789"/>
      <c r="RSB84" s="1790"/>
      <c r="RSC84" s="1784"/>
      <c r="RSD84" s="1784"/>
      <c r="RSE84" s="1784"/>
      <c r="RSF84" s="1788"/>
      <c r="RSG84" s="1788"/>
      <c r="RSH84" s="1789"/>
      <c r="RSI84" s="1789"/>
      <c r="RSJ84" s="1790"/>
      <c r="RSK84" s="1784"/>
      <c r="RSL84" s="1784"/>
      <c r="RSM84" s="1784"/>
      <c r="RSN84" s="1788"/>
      <c r="RSO84" s="1788"/>
      <c r="RSP84" s="1789"/>
      <c r="RSQ84" s="1789"/>
      <c r="RSR84" s="1790"/>
      <c r="RSS84" s="1784"/>
      <c r="RST84" s="1784"/>
      <c r="RSU84" s="1784"/>
      <c r="RSV84" s="1788"/>
      <c r="RSW84" s="1788"/>
      <c r="RSX84" s="1789"/>
      <c r="RSY84" s="1789"/>
      <c r="RSZ84" s="1790"/>
      <c r="RTA84" s="1784"/>
      <c r="RTB84" s="1784"/>
      <c r="RTC84" s="1784"/>
      <c r="RTD84" s="1788"/>
      <c r="RTE84" s="1788"/>
      <c r="RTF84" s="1789"/>
      <c r="RTG84" s="1789"/>
      <c r="RTH84" s="1790"/>
      <c r="RTI84" s="1784"/>
      <c r="RTJ84" s="1784"/>
      <c r="RTK84" s="1784"/>
      <c r="RTL84" s="1788"/>
      <c r="RTM84" s="1788"/>
      <c r="RTN84" s="1789"/>
      <c r="RTO84" s="1789"/>
      <c r="RTP84" s="1790"/>
      <c r="RTQ84" s="1784"/>
      <c r="RTR84" s="1784"/>
      <c r="RTS84" s="1784"/>
      <c r="RTT84" s="1788"/>
      <c r="RTU84" s="1788"/>
      <c r="RTV84" s="1789"/>
      <c r="RTW84" s="1789"/>
      <c r="RTX84" s="1790"/>
      <c r="RTY84" s="1784"/>
      <c r="RTZ84" s="1784"/>
      <c r="RUA84" s="1784"/>
      <c r="RUB84" s="1788"/>
      <c r="RUC84" s="1788"/>
      <c r="RUD84" s="1789"/>
      <c r="RUE84" s="1789"/>
      <c r="RUF84" s="1790"/>
      <c r="RUG84" s="1784"/>
      <c r="RUH84" s="1784"/>
      <c r="RUI84" s="1784"/>
      <c r="RUJ84" s="1788"/>
      <c r="RUK84" s="1788"/>
      <c r="RUL84" s="1789"/>
      <c r="RUM84" s="1789"/>
      <c r="RUN84" s="1790"/>
      <c r="RUO84" s="1784"/>
      <c r="RUP84" s="1784"/>
      <c r="RUQ84" s="1784"/>
      <c r="RUR84" s="1788"/>
      <c r="RUS84" s="1788"/>
      <c r="RUT84" s="1789"/>
      <c r="RUU84" s="1789"/>
      <c r="RUV84" s="1790"/>
      <c r="RUW84" s="1784"/>
      <c r="RUX84" s="1784"/>
      <c r="RUY84" s="1784"/>
      <c r="RUZ84" s="1788"/>
      <c r="RVA84" s="1788"/>
      <c r="RVB84" s="1789"/>
      <c r="RVC84" s="1789"/>
      <c r="RVD84" s="1790"/>
      <c r="RVE84" s="1784"/>
      <c r="RVF84" s="1784"/>
      <c r="RVG84" s="1784"/>
      <c r="RVH84" s="1788"/>
      <c r="RVI84" s="1788"/>
      <c r="RVJ84" s="1789"/>
      <c r="RVK84" s="1789"/>
      <c r="RVL84" s="1790"/>
      <c r="RVM84" s="1784"/>
      <c r="RVN84" s="1784"/>
      <c r="RVO84" s="1784"/>
      <c r="RVP84" s="1788"/>
      <c r="RVQ84" s="1788"/>
      <c r="RVR84" s="1789"/>
      <c r="RVS84" s="1789"/>
      <c r="RVT84" s="1790"/>
      <c r="RVU84" s="1784"/>
      <c r="RVV84" s="1784"/>
      <c r="RVW84" s="1784"/>
      <c r="RVX84" s="1788"/>
      <c r="RVY84" s="1788"/>
      <c r="RVZ84" s="1789"/>
      <c r="RWA84" s="1789"/>
      <c r="RWB84" s="1790"/>
      <c r="RWC84" s="1784"/>
      <c r="RWD84" s="1784"/>
      <c r="RWE84" s="1784"/>
      <c r="RWF84" s="1788"/>
      <c r="RWG84" s="1788"/>
      <c r="RWH84" s="1789"/>
      <c r="RWI84" s="1789"/>
      <c r="RWJ84" s="1790"/>
      <c r="RWK84" s="1784"/>
      <c r="RWL84" s="1784"/>
      <c r="RWM84" s="1784"/>
      <c r="RWN84" s="1788"/>
      <c r="RWO84" s="1788"/>
      <c r="RWP84" s="1789"/>
      <c r="RWQ84" s="1789"/>
      <c r="RWR84" s="1790"/>
      <c r="RWS84" s="1784"/>
      <c r="RWT84" s="1784"/>
      <c r="RWU84" s="1784"/>
      <c r="RWV84" s="1788"/>
      <c r="RWW84" s="1788"/>
      <c r="RWX84" s="1789"/>
      <c r="RWY84" s="1789"/>
      <c r="RWZ84" s="1790"/>
      <c r="RXA84" s="1784"/>
      <c r="RXB84" s="1784"/>
      <c r="RXC84" s="1784"/>
      <c r="RXD84" s="1788"/>
      <c r="RXE84" s="1788"/>
      <c r="RXF84" s="1789"/>
      <c r="RXG84" s="1789"/>
      <c r="RXH84" s="1790"/>
      <c r="RXI84" s="1784"/>
      <c r="RXJ84" s="1784"/>
      <c r="RXK84" s="1784"/>
      <c r="RXL84" s="1788"/>
      <c r="RXM84" s="1788"/>
      <c r="RXN84" s="1789"/>
      <c r="RXO84" s="1789"/>
      <c r="RXP84" s="1790"/>
      <c r="RXQ84" s="1784"/>
      <c r="RXR84" s="1784"/>
      <c r="RXS84" s="1784"/>
      <c r="RXT84" s="1788"/>
      <c r="RXU84" s="1788"/>
      <c r="RXV84" s="1789"/>
      <c r="RXW84" s="1789"/>
      <c r="RXX84" s="1790"/>
      <c r="RXY84" s="1784"/>
      <c r="RXZ84" s="1784"/>
      <c r="RYA84" s="1784"/>
      <c r="RYB84" s="1788"/>
      <c r="RYC84" s="1788"/>
      <c r="RYD84" s="1789"/>
      <c r="RYE84" s="1789"/>
      <c r="RYF84" s="1790"/>
      <c r="RYG84" s="1784"/>
      <c r="RYH84" s="1784"/>
      <c r="RYI84" s="1784"/>
      <c r="RYJ84" s="1788"/>
      <c r="RYK84" s="1788"/>
      <c r="RYL84" s="1789"/>
      <c r="RYM84" s="1789"/>
      <c r="RYN84" s="1790"/>
      <c r="RYO84" s="1784"/>
      <c r="RYP84" s="1784"/>
      <c r="RYQ84" s="1784"/>
      <c r="RYR84" s="1788"/>
      <c r="RYS84" s="1788"/>
      <c r="RYT84" s="1789"/>
      <c r="RYU84" s="1789"/>
      <c r="RYV84" s="1790"/>
      <c r="RYW84" s="1784"/>
      <c r="RYX84" s="1784"/>
      <c r="RYY84" s="1784"/>
      <c r="RYZ84" s="1788"/>
      <c r="RZA84" s="1788"/>
      <c r="RZB84" s="1789"/>
      <c r="RZC84" s="1789"/>
      <c r="RZD84" s="1790"/>
      <c r="RZE84" s="1784"/>
      <c r="RZF84" s="1784"/>
      <c r="RZG84" s="1784"/>
      <c r="RZH84" s="1788"/>
      <c r="RZI84" s="1788"/>
      <c r="RZJ84" s="1789"/>
      <c r="RZK84" s="1789"/>
      <c r="RZL84" s="1790"/>
      <c r="RZM84" s="1784"/>
      <c r="RZN84" s="1784"/>
      <c r="RZO84" s="1784"/>
      <c r="RZP84" s="1788"/>
      <c r="RZQ84" s="1788"/>
      <c r="RZR84" s="1789"/>
      <c r="RZS84" s="1789"/>
      <c r="RZT84" s="1790"/>
      <c r="RZU84" s="1784"/>
      <c r="RZV84" s="1784"/>
      <c r="RZW84" s="1784"/>
      <c r="RZX84" s="1788"/>
      <c r="RZY84" s="1788"/>
      <c r="RZZ84" s="1789"/>
      <c r="SAA84" s="1789"/>
      <c r="SAB84" s="1790"/>
      <c r="SAC84" s="1784"/>
      <c r="SAD84" s="1784"/>
      <c r="SAE84" s="1784"/>
      <c r="SAF84" s="1788"/>
      <c r="SAG84" s="1788"/>
      <c r="SAH84" s="1789"/>
      <c r="SAI84" s="1789"/>
      <c r="SAJ84" s="1790"/>
      <c r="SAK84" s="1784"/>
      <c r="SAL84" s="1784"/>
      <c r="SAM84" s="1784"/>
      <c r="SAN84" s="1788"/>
      <c r="SAO84" s="1788"/>
      <c r="SAP84" s="1789"/>
      <c r="SAQ84" s="1789"/>
      <c r="SAR84" s="1790"/>
      <c r="SAS84" s="1784"/>
      <c r="SAT84" s="1784"/>
      <c r="SAU84" s="1784"/>
      <c r="SAV84" s="1788"/>
      <c r="SAW84" s="1788"/>
      <c r="SAX84" s="1789"/>
      <c r="SAY84" s="1789"/>
      <c r="SAZ84" s="1790"/>
      <c r="SBA84" s="1784"/>
      <c r="SBB84" s="1784"/>
      <c r="SBC84" s="1784"/>
      <c r="SBD84" s="1788"/>
      <c r="SBE84" s="1788"/>
      <c r="SBF84" s="1789"/>
      <c r="SBG84" s="1789"/>
      <c r="SBH84" s="1790"/>
      <c r="SBI84" s="1784"/>
      <c r="SBJ84" s="1784"/>
      <c r="SBK84" s="1784"/>
      <c r="SBL84" s="1788"/>
      <c r="SBM84" s="1788"/>
      <c r="SBN84" s="1789"/>
      <c r="SBO84" s="1789"/>
      <c r="SBP84" s="1790"/>
      <c r="SBQ84" s="1784"/>
      <c r="SBR84" s="1784"/>
      <c r="SBS84" s="1784"/>
      <c r="SBT84" s="1788"/>
      <c r="SBU84" s="1788"/>
      <c r="SBV84" s="1789"/>
      <c r="SBW84" s="1789"/>
      <c r="SBX84" s="1790"/>
      <c r="SBY84" s="1784"/>
      <c r="SBZ84" s="1784"/>
      <c r="SCA84" s="1784"/>
      <c r="SCB84" s="1788"/>
      <c r="SCC84" s="1788"/>
      <c r="SCD84" s="1789"/>
      <c r="SCE84" s="1789"/>
      <c r="SCF84" s="1790"/>
      <c r="SCG84" s="1784"/>
      <c r="SCH84" s="1784"/>
      <c r="SCI84" s="1784"/>
      <c r="SCJ84" s="1788"/>
      <c r="SCK84" s="1788"/>
      <c r="SCL84" s="1789"/>
      <c r="SCM84" s="1789"/>
      <c r="SCN84" s="1790"/>
      <c r="SCO84" s="1784"/>
      <c r="SCP84" s="1784"/>
      <c r="SCQ84" s="1784"/>
      <c r="SCR84" s="1788"/>
      <c r="SCS84" s="1788"/>
      <c r="SCT84" s="1789"/>
      <c r="SCU84" s="1789"/>
      <c r="SCV84" s="1790"/>
      <c r="SCW84" s="1784"/>
      <c r="SCX84" s="1784"/>
      <c r="SCY84" s="1784"/>
      <c r="SCZ84" s="1788"/>
      <c r="SDA84" s="1788"/>
      <c r="SDB84" s="1789"/>
      <c r="SDC84" s="1789"/>
      <c r="SDD84" s="1790"/>
      <c r="SDE84" s="1784"/>
      <c r="SDF84" s="1784"/>
      <c r="SDG84" s="1784"/>
      <c r="SDH84" s="1788"/>
      <c r="SDI84" s="1788"/>
      <c r="SDJ84" s="1789"/>
      <c r="SDK84" s="1789"/>
      <c r="SDL84" s="1790"/>
      <c r="SDM84" s="1784"/>
      <c r="SDN84" s="1784"/>
      <c r="SDO84" s="1784"/>
      <c r="SDP84" s="1788"/>
      <c r="SDQ84" s="1788"/>
      <c r="SDR84" s="1789"/>
      <c r="SDS84" s="1789"/>
      <c r="SDT84" s="1790"/>
      <c r="SDU84" s="1784"/>
      <c r="SDV84" s="1784"/>
      <c r="SDW84" s="1784"/>
      <c r="SDX84" s="1788"/>
      <c r="SDY84" s="1788"/>
      <c r="SDZ84" s="1789"/>
      <c r="SEA84" s="1789"/>
      <c r="SEB84" s="1790"/>
      <c r="SEC84" s="1784"/>
      <c r="SED84" s="1784"/>
      <c r="SEE84" s="1784"/>
      <c r="SEF84" s="1788"/>
      <c r="SEG84" s="1788"/>
      <c r="SEH84" s="1789"/>
      <c r="SEI84" s="1789"/>
      <c r="SEJ84" s="1790"/>
      <c r="SEK84" s="1784"/>
      <c r="SEL84" s="1784"/>
      <c r="SEM84" s="1784"/>
      <c r="SEN84" s="1788"/>
      <c r="SEO84" s="1788"/>
      <c r="SEP84" s="1789"/>
      <c r="SEQ84" s="1789"/>
      <c r="SER84" s="1790"/>
      <c r="SES84" s="1784"/>
      <c r="SET84" s="1784"/>
      <c r="SEU84" s="1784"/>
      <c r="SEV84" s="1788"/>
      <c r="SEW84" s="1788"/>
      <c r="SEX84" s="1789"/>
      <c r="SEY84" s="1789"/>
      <c r="SEZ84" s="1790"/>
      <c r="SFA84" s="1784"/>
      <c r="SFB84" s="1784"/>
      <c r="SFC84" s="1784"/>
      <c r="SFD84" s="1788"/>
      <c r="SFE84" s="1788"/>
      <c r="SFF84" s="1789"/>
      <c r="SFG84" s="1789"/>
      <c r="SFH84" s="1790"/>
      <c r="SFI84" s="1784"/>
      <c r="SFJ84" s="1784"/>
      <c r="SFK84" s="1784"/>
      <c r="SFL84" s="1788"/>
      <c r="SFM84" s="1788"/>
      <c r="SFN84" s="1789"/>
      <c r="SFO84" s="1789"/>
      <c r="SFP84" s="1790"/>
      <c r="SFQ84" s="1784"/>
      <c r="SFR84" s="1784"/>
      <c r="SFS84" s="1784"/>
      <c r="SFT84" s="1788"/>
      <c r="SFU84" s="1788"/>
      <c r="SFV84" s="1789"/>
      <c r="SFW84" s="1789"/>
      <c r="SFX84" s="1790"/>
      <c r="SFY84" s="1784"/>
      <c r="SFZ84" s="1784"/>
      <c r="SGA84" s="1784"/>
      <c r="SGB84" s="1788"/>
      <c r="SGC84" s="1788"/>
      <c r="SGD84" s="1789"/>
      <c r="SGE84" s="1789"/>
      <c r="SGF84" s="1790"/>
      <c r="SGG84" s="1784"/>
      <c r="SGH84" s="1784"/>
      <c r="SGI84" s="1784"/>
      <c r="SGJ84" s="1788"/>
      <c r="SGK84" s="1788"/>
      <c r="SGL84" s="1789"/>
      <c r="SGM84" s="1789"/>
      <c r="SGN84" s="1790"/>
      <c r="SGO84" s="1784"/>
      <c r="SGP84" s="1784"/>
      <c r="SGQ84" s="1784"/>
      <c r="SGR84" s="1788"/>
      <c r="SGS84" s="1788"/>
      <c r="SGT84" s="1789"/>
      <c r="SGU84" s="1789"/>
      <c r="SGV84" s="1790"/>
      <c r="SGW84" s="1784"/>
      <c r="SGX84" s="1784"/>
      <c r="SGY84" s="1784"/>
      <c r="SGZ84" s="1788"/>
      <c r="SHA84" s="1788"/>
      <c r="SHB84" s="1789"/>
      <c r="SHC84" s="1789"/>
      <c r="SHD84" s="1790"/>
      <c r="SHE84" s="1784"/>
      <c r="SHF84" s="1784"/>
      <c r="SHG84" s="1784"/>
      <c r="SHH84" s="1788"/>
      <c r="SHI84" s="1788"/>
      <c r="SHJ84" s="1789"/>
      <c r="SHK84" s="1789"/>
      <c r="SHL84" s="1790"/>
      <c r="SHM84" s="1784"/>
      <c r="SHN84" s="1784"/>
      <c r="SHO84" s="1784"/>
      <c r="SHP84" s="1788"/>
      <c r="SHQ84" s="1788"/>
      <c r="SHR84" s="1789"/>
      <c r="SHS84" s="1789"/>
      <c r="SHT84" s="1790"/>
      <c r="SHU84" s="1784"/>
      <c r="SHV84" s="1784"/>
      <c r="SHW84" s="1784"/>
      <c r="SHX84" s="1788"/>
      <c r="SHY84" s="1788"/>
      <c r="SHZ84" s="1789"/>
      <c r="SIA84" s="1789"/>
      <c r="SIB84" s="1790"/>
      <c r="SIC84" s="1784"/>
      <c r="SID84" s="1784"/>
      <c r="SIE84" s="1784"/>
      <c r="SIF84" s="1788"/>
      <c r="SIG84" s="1788"/>
      <c r="SIH84" s="1789"/>
      <c r="SII84" s="1789"/>
      <c r="SIJ84" s="1790"/>
      <c r="SIK84" s="1784"/>
      <c r="SIL84" s="1784"/>
      <c r="SIM84" s="1784"/>
      <c r="SIN84" s="1788"/>
      <c r="SIO84" s="1788"/>
      <c r="SIP84" s="1789"/>
      <c r="SIQ84" s="1789"/>
      <c r="SIR84" s="1790"/>
      <c r="SIS84" s="1784"/>
      <c r="SIT84" s="1784"/>
      <c r="SIU84" s="1784"/>
      <c r="SIV84" s="1788"/>
      <c r="SIW84" s="1788"/>
      <c r="SIX84" s="1789"/>
      <c r="SIY84" s="1789"/>
      <c r="SIZ84" s="1790"/>
      <c r="SJA84" s="1784"/>
      <c r="SJB84" s="1784"/>
      <c r="SJC84" s="1784"/>
      <c r="SJD84" s="1788"/>
      <c r="SJE84" s="1788"/>
      <c r="SJF84" s="1789"/>
      <c r="SJG84" s="1789"/>
      <c r="SJH84" s="1790"/>
      <c r="SJI84" s="1784"/>
      <c r="SJJ84" s="1784"/>
      <c r="SJK84" s="1784"/>
      <c r="SJL84" s="1788"/>
      <c r="SJM84" s="1788"/>
      <c r="SJN84" s="1789"/>
      <c r="SJO84" s="1789"/>
      <c r="SJP84" s="1790"/>
      <c r="SJQ84" s="1784"/>
      <c r="SJR84" s="1784"/>
      <c r="SJS84" s="1784"/>
      <c r="SJT84" s="1788"/>
      <c r="SJU84" s="1788"/>
      <c r="SJV84" s="1789"/>
      <c r="SJW84" s="1789"/>
      <c r="SJX84" s="1790"/>
      <c r="SJY84" s="1784"/>
      <c r="SJZ84" s="1784"/>
      <c r="SKA84" s="1784"/>
      <c r="SKB84" s="1788"/>
      <c r="SKC84" s="1788"/>
      <c r="SKD84" s="1789"/>
      <c r="SKE84" s="1789"/>
      <c r="SKF84" s="1790"/>
      <c r="SKG84" s="1784"/>
      <c r="SKH84" s="1784"/>
      <c r="SKI84" s="1784"/>
      <c r="SKJ84" s="1788"/>
      <c r="SKK84" s="1788"/>
      <c r="SKL84" s="1789"/>
      <c r="SKM84" s="1789"/>
      <c r="SKN84" s="1790"/>
      <c r="SKO84" s="1784"/>
      <c r="SKP84" s="1784"/>
      <c r="SKQ84" s="1784"/>
      <c r="SKR84" s="1788"/>
      <c r="SKS84" s="1788"/>
      <c r="SKT84" s="1789"/>
      <c r="SKU84" s="1789"/>
      <c r="SKV84" s="1790"/>
      <c r="SKW84" s="1784"/>
      <c r="SKX84" s="1784"/>
      <c r="SKY84" s="1784"/>
      <c r="SKZ84" s="1788"/>
      <c r="SLA84" s="1788"/>
      <c r="SLB84" s="1789"/>
      <c r="SLC84" s="1789"/>
      <c r="SLD84" s="1790"/>
      <c r="SLE84" s="1784"/>
      <c r="SLF84" s="1784"/>
      <c r="SLG84" s="1784"/>
      <c r="SLH84" s="1788"/>
      <c r="SLI84" s="1788"/>
      <c r="SLJ84" s="1789"/>
      <c r="SLK84" s="1789"/>
      <c r="SLL84" s="1790"/>
      <c r="SLM84" s="1784"/>
      <c r="SLN84" s="1784"/>
      <c r="SLO84" s="1784"/>
      <c r="SLP84" s="1788"/>
      <c r="SLQ84" s="1788"/>
      <c r="SLR84" s="1789"/>
      <c r="SLS84" s="1789"/>
      <c r="SLT84" s="1790"/>
      <c r="SLU84" s="1784"/>
      <c r="SLV84" s="1784"/>
      <c r="SLW84" s="1784"/>
      <c r="SLX84" s="1788"/>
      <c r="SLY84" s="1788"/>
      <c r="SLZ84" s="1789"/>
      <c r="SMA84" s="1789"/>
      <c r="SMB84" s="1790"/>
      <c r="SMC84" s="1784"/>
      <c r="SMD84" s="1784"/>
      <c r="SME84" s="1784"/>
      <c r="SMF84" s="1788"/>
      <c r="SMG84" s="1788"/>
      <c r="SMH84" s="1789"/>
      <c r="SMI84" s="1789"/>
      <c r="SMJ84" s="1790"/>
      <c r="SMK84" s="1784"/>
      <c r="SML84" s="1784"/>
      <c r="SMM84" s="1784"/>
      <c r="SMN84" s="1788"/>
      <c r="SMO84" s="1788"/>
      <c r="SMP84" s="1789"/>
      <c r="SMQ84" s="1789"/>
      <c r="SMR84" s="1790"/>
      <c r="SMS84" s="1784"/>
      <c r="SMT84" s="1784"/>
      <c r="SMU84" s="1784"/>
      <c r="SMV84" s="1788"/>
      <c r="SMW84" s="1788"/>
      <c r="SMX84" s="1789"/>
      <c r="SMY84" s="1789"/>
      <c r="SMZ84" s="1790"/>
      <c r="SNA84" s="1784"/>
      <c r="SNB84" s="1784"/>
      <c r="SNC84" s="1784"/>
      <c r="SND84" s="1788"/>
      <c r="SNE84" s="1788"/>
      <c r="SNF84" s="1789"/>
      <c r="SNG84" s="1789"/>
      <c r="SNH84" s="1790"/>
      <c r="SNI84" s="1784"/>
      <c r="SNJ84" s="1784"/>
      <c r="SNK84" s="1784"/>
      <c r="SNL84" s="1788"/>
      <c r="SNM84" s="1788"/>
      <c r="SNN84" s="1789"/>
      <c r="SNO84" s="1789"/>
      <c r="SNP84" s="1790"/>
      <c r="SNQ84" s="1784"/>
      <c r="SNR84" s="1784"/>
      <c r="SNS84" s="1784"/>
      <c r="SNT84" s="1788"/>
      <c r="SNU84" s="1788"/>
      <c r="SNV84" s="1789"/>
      <c r="SNW84" s="1789"/>
      <c r="SNX84" s="1790"/>
      <c r="SNY84" s="1784"/>
      <c r="SNZ84" s="1784"/>
      <c r="SOA84" s="1784"/>
      <c r="SOB84" s="1788"/>
      <c r="SOC84" s="1788"/>
      <c r="SOD84" s="1789"/>
      <c r="SOE84" s="1789"/>
      <c r="SOF84" s="1790"/>
      <c r="SOG84" s="1784"/>
      <c r="SOH84" s="1784"/>
      <c r="SOI84" s="1784"/>
      <c r="SOJ84" s="1788"/>
      <c r="SOK84" s="1788"/>
      <c r="SOL84" s="1789"/>
      <c r="SOM84" s="1789"/>
      <c r="SON84" s="1790"/>
      <c r="SOO84" s="1784"/>
      <c r="SOP84" s="1784"/>
      <c r="SOQ84" s="1784"/>
      <c r="SOR84" s="1788"/>
      <c r="SOS84" s="1788"/>
      <c r="SOT84" s="1789"/>
      <c r="SOU84" s="1789"/>
      <c r="SOV84" s="1790"/>
      <c r="SOW84" s="1784"/>
      <c r="SOX84" s="1784"/>
      <c r="SOY84" s="1784"/>
      <c r="SOZ84" s="1788"/>
      <c r="SPA84" s="1788"/>
      <c r="SPB84" s="1789"/>
      <c r="SPC84" s="1789"/>
      <c r="SPD84" s="1790"/>
      <c r="SPE84" s="1784"/>
      <c r="SPF84" s="1784"/>
      <c r="SPG84" s="1784"/>
      <c r="SPH84" s="1788"/>
      <c r="SPI84" s="1788"/>
      <c r="SPJ84" s="1789"/>
      <c r="SPK84" s="1789"/>
      <c r="SPL84" s="1790"/>
      <c r="SPM84" s="1784"/>
      <c r="SPN84" s="1784"/>
      <c r="SPO84" s="1784"/>
      <c r="SPP84" s="1788"/>
      <c r="SPQ84" s="1788"/>
      <c r="SPR84" s="1789"/>
      <c r="SPS84" s="1789"/>
      <c r="SPT84" s="1790"/>
      <c r="SPU84" s="1784"/>
      <c r="SPV84" s="1784"/>
      <c r="SPW84" s="1784"/>
      <c r="SPX84" s="1788"/>
      <c r="SPY84" s="1788"/>
      <c r="SPZ84" s="1789"/>
      <c r="SQA84" s="1789"/>
      <c r="SQB84" s="1790"/>
      <c r="SQC84" s="1784"/>
      <c r="SQD84" s="1784"/>
      <c r="SQE84" s="1784"/>
      <c r="SQF84" s="1788"/>
      <c r="SQG84" s="1788"/>
      <c r="SQH84" s="1789"/>
      <c r="SQI84" s="1789"/>
      <c r="SQJ84" s="1790"/>
      <c r="SQK84" s="1784"/>
      <c r="SQL84" s="1784"/>
      <c r="SQM84" s="1784"/>
      <c r="SQN84" s="1788"/>
      <c r="SQO84" s="1788"/>
      <c r="SQP84" s="1789"/>
      <c r="SQQ84" s="1789"/>
      <c r="SQR84" s="1790"/>
      <c r="SQS84" s="1784"/>
      <c r="SQT84" s="1784"/>
      <c r="SQU84" s="1784"/>
      <c r="SQV84" s="1788"/>
      <c r="SQW84" s="1788"/>
      <c r="SQX84" s="1789"/>
      <c r="SQY84" s="1789"/>
      <c r="SQZ84" s="1790"/>
      <c r="SRA84" s="1784"/>
      <c r="SRB84" s="1784"/>
      <c r="SRC84" s="1784"/>
      <c r="SRD84" s="1788"/>
      <c r="SRE84" s="1788"/>
      <c r="SRF84" s="1789"/>
      <c r="SRG84" s="1789"/>
      <c r="SRH84" s="1790"/>
      <c r="SRI84" s="1784"/>
      <c r="SRJ84" s="1784"/>
      <c r="SRK84" s="1784"/>
      <c r="SRL84" s="1788"/>
      <c r="SRM84" s="1788"/>
      <c r="SRN84" s="1789"/>
      <c r="SRO84" s="1789"/>
      <c r="SRP84" s="1790"/>
      <c r="SRQ84" s="1784"/>
      <c r="SRR84" s="1784"/>
      <c r="SRS84" s="1784"/>
      <c r="SRT84" s="1788"/>
      <c r="SRU84" s="1788"/>
      <c r="SRV84" s="1789"/>
      <c r="SRW84" s="1789"/>
      <c r="SRX84" s="1790"/>
      <c r="SRY84" s="1784"/>
      <c r="SRZ84" s="1784"/>
      <c r="SSA84" s="1784"/>
      <c r="SSB84" s="1788"/>
      <c r="SSC84" s="1788"/>
      <c r="SSD84" s="1789"/>
      <c r="SSE84" s="1789"/>
      <c r="SSF84" s="1790"/>
      <c r="SSG84" s="1784"/>
      <c r="SSH84" s="1784"/>
      <c r="SSI84" s="1784"/>
      <c r="SSJ84" s="1788"/>
      <c r="SSK84" s="1788"/>
      <c r="SSL84" s="1789"/>
      <c r="SSM84" s="1789"/>
      <c r="SSN84" s="1790"/>
      <c r="SSO84" s="1784"/>
      <c r="SSP84" s="1784"/>
      <c r="SSQ84" s="1784"/>
      <c r="SSR84" s="1788"/>
      <c r="SSS84" s="1788"/>
      <c r="SST84" s="1789"/>
      <c r="SSU84" s="1789"/>
      <c r="SSV84" s="1790"/>
      <c r="SSW84" s="1784"/>
      <c r="SSX84" s="1784"/>
      <c r="SSY84" s="1784"/>
      <c r="SSZ84" s="1788"/>
      <c r="STA84" s="1788"/>
      <c r="STB84" s="1789"/>
      <c r="STC84" s="1789"/>
      <c r="STD84" s="1790"/>
      <c r="STE84" s="1784"/>
      <c r="STF84" s="1784"/>
      <c r="STG84" s="1784"/>
      <c r="STH84" s="1788"/>
      <c r="STI84" s="1788"/>
      <c r="STJ84" s="1789"/>
      <c r="STK84" s="1789"/>
      <c r="STL84" s="1790"/>
      <c r="STM84" s="1784"/>
      <c r="STN84" s="1784"/>
      <c r="STO84" s="1784"/>
      <c r="STP84" s="1788"/>
      <c r="STQ84" s="1788"/>
      <c r="STR84" s="1789"/>
      <c r="STS84" s="1789"/>
      <c r="STT84" s="1790"/>
      <c r="STU84" s="1784"/>
      <c r="STV84" s="1784"/>
      <c r="STW84" s="1784"/>
      <c r="STX84" s="1788"/>
      <c r="STY84" s="1788"/>
      <c r="STZ84" s="1789"/>
      <c r="SUA84" s="1789"/>
      <c r="SUB84" s="1790"/>
      <c r="SUC84" s="1784"/>
      <c r="SUD84" s="1784"/>
      <c r="SUE84" s="1784"/>
      <c r="SUF84" s="1788"/>
      <c r="SUG84" s="1788"/>
      <c r="SUH84" s="1789"/>
      <c r="SUI84" s="1789"/>
      <c r="SUJ84" s="1790"/>
      <c r="SUK84" s="1784"/>
      <c r="SUL84" s="1784"/>
      <c r="SUM84" s="1784"/>
      <c r="SUN84" s="1788"/>
      <c r="SUO84" s="1788"/>
      <c r="SUP84" s="1789"/>
      <c r="SUQ84" s="1789"/>
      <c r="SUR84" s="1790"/>
      <c r="SUS84" s="1784"/>
      <c r="SUT84" s="1784"/>
      <c r="SUU84" s="1784"/>
      <c r="SUV84" s="1788"/>
      <c r="SUW84" s="1788"/>
      <c r="SUX84" s="1789"/>
      <c r="SUY84" s="1789"/>
      <c r="SUZ84" s="1790"/>
      <c r="SVA84" s="1784"/>
      <c r="SVB84" s="1784"/>
      <c r="SVC84" s="1784"/>
      <c r="SVD84" s="1788"/>
      <c r="SVE84" s="1788"/>
      <c r="SVF84" s="1789"/>
      <c r="SVG84" s="1789"/>
      <c r="SVH84" s="1790"/>
      <c r="SVI84" s="1784"/>
      <c r="SVJ84" s="1784"/>
      <c r="SVK84" s="1784"/>
      <c r="SVL84" s="1788"/>
      <c r="SVM84" s="1788"/>
      <c r="SVN84" s="1789"/>
      <c r="SVO84" s="1789"/>
      <c r="SVP84" s="1790"/>
      <c r="SVQ84" s="1784"/>
      <c r="SVR84" s="1784"/>
      <c r="SVS84" s="1784"/>
      <c r="SVT84" s="1788"/>
      <c r="SVU84" s="1788"/>
      <c r="SVV84" s="1789"/>
      <c r="SVW84" s="1789"/>
      <c r="SVX84" s="1790"/>
      <c r="SVY84" s="1784"/>
      <c r="SVZ84" s="1784"/>
      <c r="SWA84" s="1784"/>
      <c r="SWB84" s="1788"/>
      <c r="SWC84" s="1788"/>
      <c r="SWD84" s="1789"/>
      <c r="SWE84" s="1789"/>
      <c r="SWF84" s="1790"/>
      <c r="SWG84" s="1784"/>
      <c r="SWH84" s="1784"/>
      <c r="SWI84" s="1784"/>
      <c r="SWJ84" s="1788"/>
      <c r="SWK84" s="1788"/>
      <c r="SWL84" s="1789"/>
      <c r="SWM84" s="1789"/>
      <c r="SWN84" s="1790"/>
      <c r="SWO84" s="1784"/>
      <c r="SWP84" s="1784"/>
      <c r="SWQ84" s="1784"/>
      <c r="SWR84" s="1788"/>
      <c r="SWS84" s="1788"/>
      <c r="SWT84" s="1789"/>
      <c r="SWU84" s="1789"/>
      <c r="SWV84" s="1790"/>
      <c r="SWW84" s="1784"/>
      <c r="SWX84" s="1784"/>
      <c r="SWY84" s="1784"/>
      <c r="SWZ84" s="1788"/>
      <c r="SXA84" s="1788"/>
      <c r="SXB84" s="1789"/>
      <c r="SXC84" s="1789"/>
      <c r="SXD84" s="1790"/>
      <c r="SXE84" s="1784"/>
      <c r="SXF84" s="1784"/>
      <c r="SXG84" s="1784"/>
      <c r="SXH84" s="1788"/>
      <c r="SXI84" s="1788"/>
      <c r="SXJ84" s="1789"/>
      <c r="SXK84" s="1789"/>
      <c r="SXL84" s="1790"/>
      <c r="SXM84" s="1784"/>
      <c r="SXN84" s="1784"/>
      <c r="SXO84" s="1784"/>
      <c r="SXP84" s="1788"/>
      <c r="SXQ84" s="1788"/>
      <c r="SXR84" s="1789"/>
      <c r="SXS84" s="1789"/>
      <c r="SXT84" s="1790"/>
      <c r="SXU84" s="1784"/>
      <c r="SXV84" s="1784"/>
      <c r="SXW84" s="1784"/>
      <c r="SXX84" s="1788"/>
      <c r="SXY84" s="1788"/>
      <c r="SXZ84" s="1789"/>
      <c r="SYA84" s="1789"/>
      <c r="SYB84" s="1790"/>
      <c r="SYC84" s="1784"/>
      <c r="SYD84" s="1784"/>
      <c r="SYE84" s="1784"/>
      <c r="SYF84" s="1788"/>
      <c r="SYG84" s="1788"/>
      <c r="SYH84" s="1789"/>
      <c r="SYI84" s="1789"/>
      <c r="SYJ84" s="1790"/>
      <c r="SYK84" s="1784"/>
      <c r="SYL84" s="1784"/>
      <c r="SYM84" s="1784"/>
      <c r="SYN84" s="1788"/>
      <c r="SYO84" s="1788"/>
      <c r="SYP84" s="1789"/>
      <c r="SYQ84" s="1789"/>
      <c r="SYR84" s="1790"/>
      <c r="SYS84" s="1784"/>
      <c r="SYT84" s="1784"/>
      <c r="SYU84" s="1784"/>
      <c r="SYV84" s="1788"/>
      <c r="SYW84" s="1788"/>
      <c r="SYX84" s="1789"/>
      <c r="SYY84" s="1789"/>
      <c r="SYZ84" s="1790"/>
      <c r="SZA84" s="1784"/>
      <c r="SZB84" s="1784"/>
      <c r="SZC84" s="1784"/>
      <c r="SZD84" s="1788"/>
      <c r="SZE84" s="1788"/>
      <c r="SZF84" s="1789"/>
      <c r="SZG84" s="1789"/>
      <c r="SZH84" s="1790"/>
      <c r="SZI84" s="1784"/>
      <c r="SZJ84" s="1784"/>
      <c r="SZK84" s="1784"/>
      <c r="SZL84" s="1788"/>
      <c r="SZM84" s="1788"/>
      <c r="SZN84" s="1789"/>
      <c r="SZO84" s="1789"/>
      <c r="SZP84" s="1790"/>
      <c r="SZQ84" s="1784"/>
      <c r="SZR84" s="1784"/>
      <c r="SZS84" s="1784"/>
      <c r="SZT84" s="1788"/>
      <c r="SZU84" s="1788"/>
      <c r="SZV84" s="1789"/>
      <c r="SZW84" s="1789"/>
      <c r="SZX84" s="1790"/>
      <c r="SZY84" s="1784"/>
      <c r="SZZ84" s="1784"/>
      <c r="TAA84" s="1784"/>
      <c r="TAB84" s="1788"/>
      <c r="TAC84" s="1788"/>
      <c r="TAD84" s="1789"/>
      <c r="TAE84" s="1789"/>
      <c r="TAF84" s="1790"/>
      <c r="TAG84" s="1784"/>
      <c r="TAH84" s="1784"/>
      <c r="TAI84" s="1784"/>
      <c r="TAJ84" s="1788"/>
      <c r="TAK84" s="1788"/>
      <c r="TAL84" s="1789"/>
      <c r="TAM84" s="1789"/>
      <c r="TAN84" s="1790"/>
      <c r="TAO84" s="1784"/>
      <c r="TAP84" s="1784"/>
      <c r="TAQ84" s="1784"/>
      <c r="TAR84" s="1788"/>
      <c r="TAS84" s="1788"/>
      <c r="TAT84" s="1789"/>
      <c r="TAU84" s="1789"/>
      <c r="TAV84" s="1790"/>
      <c r="TAW84" s="1784"/>
      <c r="TAX84" s="1784"/>
      <c r="TAY84" s="1784"/>
      <c r="TAZ84" s="1788"/>
      <c r="TBA84" s="1788"/>
      <c r="TBB84" s="1789"/>
      <c r="TBC84" s="1789"/>
      <c r="TBD84" s="1790"/>
      <c r="TBE84" s="1784"/>
      <c r="TBF84" s="1784"/>
      <c r="TBG84" s="1784"/>
      <c r="TBH84" s="1788"/>
      <c r="TBI84" s="1788"/>
      <c r="TBJ84" s="1789"/>
      <c r="TBK84" s="1789"/>
      <c r="TBL84" s="1790"/>
      <c r="TBM84" s="1784"/>
      <c r="TBN84" s="1784"/>
      <c r="TBO84" s="1784"/>
      <c r="TBP84" s="1788"/>
      <c r="TBQ84" s="1788"/>
      <c r="TBR84" s="1789"/>
      <c r="TBS84" s="1789"/>
      <c r="TBT84" s="1790"/>
      <c r="TBU84" s="1784"/>
      <c r="TBV84" s="1784"/>
      <c r="TBW84" s="1784"/>
      <c r="TBX84" s="1788"/>
      <c r="TBY84" s="1788"/>
      <c r="TBZ84" s="1789"/>
      <c r="TCA84" s="1789"/>
      <c r="TCB84" s="1790"/>
      <c r="TCC84" s="1784"/>
      <c r="TCD84" s="1784"/>
      <c r="TCE84" s="1784"/>
      <c r="TCF84" s="1788"/>
      <c r="TCG84" s="1788"/>
      <c r="TCH84" s="1789"/>
      <c r="TCI84" s="1789"/>
      <c r="TCJ84" s="1790"/>
      <c r="TCK84" s="1784"/>
      <c r="TCL84" s="1784"/>
      <c r="TCM84" s="1784"/>
      <c r="TCN84" s="1788"/>
      <c r="TCO84" s="1788"/>
      <c r="TCP84" s="1789"/>
      <c r="TCQ84" s="1789"/>
      <c r="TCR84" s="1790"/>
      <c r="TCS84" s="1784"/>
      <c r="TCT84" s="1784"/>
      <c r="TCU84" s="1784"/>
      <c r="TCV84" s="1788"/>
      <c r="TCW84" s="1788"/>
      <c r="TCX84" s="1789"/>
      <c r="TCY84" s="1789"/>
      <c r="TCZ84" s="1790"/>
      <c r="TDA84" s="1784"/>
      <c r="TDB84" s="1784"/>
      <c r="TDC84" s="1784"/>
      <c r="TDD84" s="1788"/>
      <c r="TDE84" s="1788"/>
      <c r="TDF84" s="1789"/>
      <c r="TDG84" s="1789"/>
      <c r="TDH84" s="1790"/>
      <c r="TDI84" s="1784"/>
      <c r="TDJ84" s="1784"/>
      <c r="TDK84" s="1784"/>
      <c r="TDL84" s="1788"/>
      <c r="TDM84" s="1788"/>
      <c r="TDN84" s="1789"/>
      <c r="TDO84" s="1789"/>
      <c r="TDP84" s="1790"/>
      <c r="TDQ84" s="1784"/>
      <c r="TDR84" s="1784"/>
      <c r="TDS84" s="1784"/>
      <c r="TDT84" s="1788"/>
      <c r="TDU84" s="1788"/>
      <c r="TDV84" s="1789"/>
      <c r="TDW84" s="1789"/>
      <c r="TDX84" s="1790"/>
      <c r="TDY84" s="1784"/>
      <c r="TDZ84" s="1784"/>
      <c r="TEA84" s="1784"/>
      <c r="TEB84" s="1788"/>
      <c r="TEC84" s="1788"/>
      <c r="TED84" s="1789"/>
      <c r="TEE84" s="1789"/>
      <c r="TEF84" s="1790"/>
      <c r="TEG84" s="1784"/>
      <c r="TEH84" s="1784"/>
      <c r="TEI84" s="1784"/>
      <c r="TEJ84" s="1788"/>
      <c r="TEK84" s="1788"/>
      <c r="TEL84" s="1789"/>
      <c r="TEM84" s="1789"/>
      <c r="TEN84" s="1790"/>
      <c r="TEO84" s="1784"/>
      <c r="TEP84" s="1784"/>
      <c r="TEQ84" s="1784"/>
      <c r="TER84" s="1788"/>
      <c r="TES84" s="1788"/>
      <c r="TET84" s="1789"/>
      <c r="TEU84" s="1789"/>
      <c r="TEV84" s="1790"/>
      <c r="TEW84" s="1784"/>
      <c r="TEX84" s="1784"/>
      <c r="TEY84" s="1784"/>
      <c r="TEZ84" s="1788"/>
      <c r="TFA84" s="1788"/>
      <c r="TFB84" s="1789"/>
      <c r="TFC84" s="1789"/>
      <c r="TFD84" s="1790"/>
      <c r="TFE84" s="1784"/>
      <c r="TFF84" s="1784"/>
      <c r="TFG84" s="1784"/>
      <c r="TFH84" s="1788"/>
      <c r="TFI84" s="1788"/>
      <c r="TFJ84" s="1789"/>
      <c r="TFK84" s="1789"/>
      <c r="TFL84" s="1790"/>
      <c r="TFM84" s="1784"/>
      <c r="TFN84" s="1784"/>
      <c r="TFO84" s="1784"/>
      <c r="TFP84" s="1788"/>
      <c r="TFQ84" s="1788"/>
      <c r="TFR84" s="1789"/>
      <c r="TFS84" s="1789"/>
      <c r="TFT84" s="1790"/>
      <c r="TFU84" s="1784"/>
      <c r="TFV84" s="1784"/>
      <c r="TFW84" s="1784"/>
      <c r="TFX84" s="1788"/>
      <c r="TFY84" s="1788"/>
      <c r="TFZ84" s="1789"/>
      <c r="TGA84" s="1789"/>
      <c r="TGB84" s="1790"/>
      <c r="TGC84" s="1784"/>
      <c r="TGD84" s="1784"/>
      <c r="TGE84" s="1784"/>
      <c r="TGF84" s="1788"/>
      <c r="TGG84" s="1788"/>
      <c r="TGH84" s="1789"/>
      <c r="TGI84" s="1789"/>
      <c r="TGJ84" s="1790"/>
      <c r="TGK84" s="1784"/>
      <c r="TGL84" s="1784"/>
      <c r="TGM84" s="1784"/>
      <c r="TGN84" s="1788"/>
      <c r="TGO84" s="1788"/>
      <c r="TGP84" s="1789"/>
      <c r="TGQ84" s="1789"/>
      <c r="TGR84" s="1790"/>
      <c r="TGS84" s="1784"/>
      <c r="TGT84" s="1784"/>
      <c r="TGU84" s="1784"/>
      <c r="TGV84" s="1788"/>
      <c r="TGW84" s="1788"/>
      <c r="TGX84" s="1789"/>
      <c r="TGY84" s="1789"/>
      <c r="TGZ84" s="1790"/>
      <c r="THA84" s="1784"/>
      <c r="THB84" s="1784"/>
      <c r="THC84" s="1784"/>
      <c r="THD84" s="1788"/>
      <c r="THE84" s="1788"/>
      <c r="THF84" s="1789"/>
      <c r="THG84" s="1789"/>
      <c r="THH84" s="1790"/>
      <c r="THI84" s="1784"/>
      <c r="THJ84" s="1784"/>
      <c r="THK84" s="1784"/>
      <c r="THL84" s="1788"/>
      <c r="THM84" s="1788"/>
      <c r="THN84" s="1789"/>
      <c r="THO84" s="1789"/>
      <c r="THP84" s="1790"/>
      <c r="THQ84" s="1784"/>
      <c r="THR84" s="1784"/>
      <c r="THS84" s="1784"/>
      <c r="THT84" s="1788"/>
      <c r="THU84" s="1788"/>
      <c r="THV84" s="1789"/>
      <c r="THW84" s="1789"/>
      <c r="THX84" s="1790"/>
      <c r="THY84" s="1784"/>
      <c r="THZ84" s="1784"/>
      <c r="TIA84" s="1784"/>
      <c r="TIB84" s="1788"/>
      <c r="TIC84" s="1788"/>
      <c r="TID84" s="1789"/>
      <c r="TIE84" s="1789"/>
      <c r="TIF84" s="1790"/>
      <c r="TIG84" s="1784"/>
      <c r="TIH84" s="1784"/>
      <c r="TII84" s="1784"/>
      <c r="TIJ84" s="1788"/>
      <c r="TIK84" s="1788"/>
      <c r="TIL84" s="1789"/>
      <c r="TIM84" s="1789"/>
      <c r="TIN84" s="1790"/>
      <c r="TIO84" s="1784"/>
      <c r="TIP84" s="1784"/>
      <c r="TIQ84" s="1784"/>
      <c r="TIR84" s="1788"/>
      <c r="TIS84" s="1788"/>
      <c r="TIT84" s="1789"/>
      <c r="TIU84" s="1789"/>
      <c r="TIV84" s="1790"/>
      <c r="TIW84" s="1784"/>
      <c r="TIX84" s="1784"/>
      <c r="TIY84" s="1784"/>
      <c r="TIZ84" s="1788"/>
      <c r="TJA84" s="1788"/>
      <c r="TJB84" s="1789"/>
      <c r="TJC84" s="1789"/>
      <c r="TJD84" s="1790"/>
      <c r="TJE84" s="1784"/>
      <c r="TJF84" s="1784"/>
      <c r="TJG84" s="1784"/>
      <c r="TJH84" s="1788"/>
      <c r="TJI84" s="1788"/>
      <c r="TJJ84" s="1789"/>
      <c r="TJK84" s="1789"/>
      <c r="TJL84" s="1790"/>
      <c r="TJM84" s="1784"/>
      <c r="TJN84" s="1784"/>
      <c r="TJO84" s="1784"/>
      <c r="TJP84" s="1788"/>
      <c r="TJQ84" s="1788"/>
      <c r="TJR84" s="1789"/>
      <c r="TJS84" s="1789"/>
      <c r="TJT84" s="1790"/>
      <c r="TJU84" s="1784"/>
      <c r="TJV84" s="1784"/>
      <c r="TJW84" s="1784"/>
      <c r="TJX84" s="1788"/>
      <c r="TJY84" s="1788"/>
      <c r="TJZ84" s="1789"/>
      <c r="TKA84" s="1789"/>
      <c r="TKB84" s="1790"/>
      <c r="TKC84" s="1784"/>
      <c r="TKD84" s="1784"/>
      <c r="TKE84" s="1784"/>
      <c r="TKF84" s="1788"/>
      <c r="TKG84" s="1788"/>
      <c r="TKH84" s="1789"/>
      <c r="TKI84" s="1789"/>
      <c r="TKJ84" s="1790"/>
      <c r="TKK84" s="1784"/>
      <c r="TKL84" s="1784"/>
      <c r="TKM84" s="1784"/>
      <c r="TKN84" s="1788"/>
      <c r="TKO84" s="1788"/>
      <c r="TKP84" s="1789"/>
      <c r="TKQ84" s="1789"/>
      <c r="TKR84" s="1790"/>
      <c r="TKS84" s="1784"/>
      <c r="TKT84" s="1784"/>
      <c r="TKU84" s="1784"/>
      <c r="TKV84" s="1788"/>
      <c r="TKW84" s="1788"/>
      <c r="TKX84" s="1789"/>
      <c r="TKY84" s="1789"/>
      <c r="TKZ84" s="1790"/>
      <c r="TLA84" s="1784"/>
      <c r="TLB84" s="1784"/>
      <c r="TLC84" s="1784"/>
      <c r="TLD84" s="1788"/>
      <c r="TLE84" s="1788"/>
      <c r="TLF84" s="1789"/>
      <c r="TLG84" s="1789"/>
      <c r="TLH84" s="1790"/>
      <c r="TLI84" s="1784"/>
      <c r="TLJ84" s="1784"/>
      <c r="TLK84" s="1784"/>
      <c r="TLL84" s="1788"/>
      <c r="TLM84" s="1788"/>
      <c r="TLN84" s="1789"/>
      <c r="TLO84" s="1789"/>
      <c r="TLP84" s="1790"/>
      <c r="TLQ84" s="1784"/>
      <c r="TLR84" s="1784"/>
      <c r="TLS84" s="1784"/>
      <c r="TLT84" s="1788"/>
      <c r="TLU84" s="1788"/>
      <c r="TLV84" s="1789"/>
      <c r="TLW84" s="1789"/>
      <c r="TLX84" s="1790"/>
      <c r="TLY84" s="1784"/>
      <c r="TLZ84" s="1784"/>
      <c r="TMA84" s="1784"/>
      <c r="TMB84" s="1788"/>
      <c r="TMC84" s="1788"/>
      <c r="TMD84" s="1789"/>
      <c r="TME84" s="1789"/>
      <c r="TMF84" s="1790"/>
      <c r="TMG84" s="1784"/>
      <c r="TMH84" s="1784"/>
      <c r="TMI84" s="1784"/>
      <c r="TMJ84" s="1788"/>
      <c r="TMK84" s="1788"/>
      <c r="TML84" s="1789"/>
      <c r="TMM84" s="1789"/>
      <c r="TMN84" s="1790"/>
      <c r="TMO84" s="1784"/>
      <c r="TMP84" s="1784"/>
      <c r="TMQ84" s="1784"/>
      <c r="TMR84" s="1788"/>
      <c r="TMS84" s="1788"/>
      <c r="TMT84" s="1789"/>
      <c r="TMU84" s="1789"/>
      <c r="TMV84" s="1790"/>
      <c r="TMW84" s="1784"/>
      <c r="TMX84" s="1784"/>
      <c r="TMY84" s="1784"/>
      <c r="TMZ84" s="1788"/>
      <c r="TNA84" s="1788"/>
      <c r="TNB84" s="1789"/>
      <c r="TNC84" s="1789"/>
      <c r="TND84" s="1790"/>
      <c r="TNE84" s="1784"/>
      <c r="TNF84" s="1784"/>
      <c r="TNG84" s="1784"/>
      <c r="TNH84" s="1788"/>
      <c r="TNI84" s="1788"/>
      <c r="TNJ84" s="1789"/>
      <c r="TNK84" s="1789"/>
      <c r="TNL84" s="1790"/>
      <c r="TNM84" s="1784"/>
      <c r="TNN84" s="1784"/>
      <c r="TNO84" s="1784"/>
      <c r="TNP84" s="1788"/>
      <c r="TNQ84" s="1788"/>
      <c r="TNR84" s="1789"/>
      <c r="TNS84" s="1789"/>
      <c r="TNT84" s="1790"/>
      <c r="TNU84" s="1784"/>
      <c r="TNV84" s="1784"/>
      <c r="TNW84" s="1784"/>
      <c r="TNX84" s="1788"/>
      <c r="TNY84" s="1788"/>
      <c r="TNZ84" s="1789"/>
      <c r="TOA84" s="1789"/>
      <c r="TOB84" s="1790"/>
      <c r="TOC84" s="1784"/>
      <c r="TOD84" s="1784"/>
      <c r="TOE84" s="1784"/>
      <c r="TOF84" s="1788"/>
      <c r="TOG84" s="1788"/>
      <c r="TOH84" s="1789"/>
      <c r="TOI84" s="1789"/>
      <c r="TOJ84" s="1790"/>
      <c r="TOK84" s="1784"/>
      <c r="TOL84" s="1784"/>
      <c r="TOM84" s="1784"/>
      <c r="TON84" s="1788"/>
      <c r="TOO84" s="1788"/>
      <c r="TOP84" s="1789"/>
      <c r="TOQ84" s="1789"/>
      <c r="TOR84" s="1790"/>
      <c r="TOS84" s="1784"/>
      <c r="TOT84" s="1784"/>
      <c r="TOU84" s="1784"/>
      <c r="TOV84" s="1788"/>
      <c r="TOW84" s="1788"/>
      <c r="TOX84" s="1789"/>
      <c r="TOY84" s="1789"/>
      <c r="TOZ84" s="1790"/>
      <c r="TPA84" s="1784"/>
      <c r="TPB84" s="1784"/>
      <c r="TPC84" s="1784"/>
      <c r="TPD84" s="1788"/>
      <c r="TPE84" s="1788"/>
      <c r="TPF84" s="1789"/>
      <c r="TPG84" s="1789"/>
      <c r="TPH84" s="1790"/>
      <c r="TPI84" s="1784"/>
      <c r="TPJ84" s="1784"/>
      <c r="TPK84" s="1784"/>
      <c r="TPL84" s="1788"/>
      <c r="TPM84" s="1788"/>
      <c r="TPN84" s="1789"/>
      <c r="TPO84" s="1789"/>
      <c r="TPP84" s="1790"/>
      <c r="TPQ84" s="1784"/>
      <c r="TPR84" s="1784"/>
      <c r="TPS84" s="1784"/>
      <c r="TPT84" s="1788"/>
      <c r="TPU84" s="1788"/>
      <c r="TPV84" s="1789"/>
      <c r="TPW84" s="1789"/>
      <c r="TPX84" s="1790"/>
      <c r="TPY84" s="1784"/>
      <c r="TPZ84" s="1784"/>
      <c r="TQA84" s="1784"/>
      <c r="TQB84" s="1788"/>
      <c r="TQC84" s="1788"/>
      <c r="TQD84" s="1789"/>
      <c r="TQE84" s="1789"/>
      <c r="TQF84" s="1790"/>
      <c r="TQG84" s="1784"/>
      <c r="TQH84" s="1784"/>
      <c r="TQI84" s="1784"/>
      <c r="TQJ84" s="1788"/>
      <c r="TQK84" s="1788"/>
      <c r="TQL84" s="1789"/>
      <c r="TQM84" s="1789"/>
      <c r="TQN84" s="1790"/>
      <c r="TQO84" s="1784"/>
      <c r="TQP84" s="1784"/>
      <c r="TQQ84" s="1784"/>
      <c r="TQR84" s="1788"/>
      <c r="TQS84" s="1788"/>
      <c r="TQT84" s="1789"/>
      <c r="TQU84" s="1789"/>
      <c r="TQV84" s="1790"/>
      <c r="TQW84" s="1784"/>
      <c r="TQX84" s="1784"/>
      <c r="TQY84" s="1784"/>
      <c r="TQZ84" s="1788"/>
      <c r="TRA84" s="1788"/>
      <c r="TRB84" s="1789"/>
      <c r="TRC84" s="1789"/>
      <c r="TRD84" s="1790"/>
      <c r="TRE84" s="1784"/>
      <c r="TRF84" s="1784"/>
      <c r="TRG84" s="1784"/>
      <c r="TRH84" s="1788"/>
      <c r="TRI84" s="1788"/>
      <c r="TRJ84" s="1789"/>
      <c r="TRK84" s="1789"/>
      <c r="TRL84" s="1790"/>
      <c r="TRM84" s="1784"/>
      <c r="TRN84" s="1784"/>
      <c r="TRO84" s="1784"/>
      <c r="TRP84" s="1788"/>
      <c r="TRQ84" s="1788"/>
      <c r="TRR84" s="1789"/>
      <c r="TRS84" s="1789"/>
      <c r="TRT84" s="1790"/>
      <c r="TRU84" s="1784"/>
      <c r="TRV84" s="1784"/>
      <c r="TRW84" s="1784"/>
      <c r="TRX84" s="1788"/>
      <c r="TRY84" s="1788"/>
      <c r="TRZ84" s="1789"/>
      <c r="TSA84" s="1789"/>
      <c r="TSB84" s="1790"/>
      <c r="TSC84" s="1784"/>
      <c r="TSD84" s="1784"/>
      <c r="TSE84" s="1784"/>
      <c r="TSF84" s="1788"/>
      <c r="TSG84" s="1788"/>
      <c r="TSH84" s="1789"/>
      <c r="TSI84" s="1789"/>
      <c r="TSJ84" s="1790"/>
      <c r="TSK84" s="1784"/>
      <c r="TSL84" s="1784"/>
      <c r="TSM84" s="1784"/>
      <c r="TSN84" s="1788"/>
      <c r="TSO84" s="1788"/>
      <c r="TSP84" s="1789"/>
      <c r="TSQ84" s="1789"/>
      <c r="TSR84" s="1790"/>
      <c r="TSS84" s="1784"/>
      <c r="TST84" s="1784"/>
      <c r="TSU84" s="1784"/>
      <c r="TSV84" s="1788"/>
      <c r="TSW84" s="1788"/>
      <c r="TSX84" s="1789"/>
      <c r="TSY84" s="1789"/>
      <c r="TSZ84" s="1790"/>
      <c r="TTA84" s="1784"/>
      <c r="TTB84" s="1784"/>
      <c r="TTC84" s="1784"/>
      <c r="TTD84" s="1788"/>
      <c r="TTE84" s="1788"/>
      <c r="TTF84" s="1789"/>
      <c r="TTG84" s="1789"/>
      <c r="TTH84" s="1790"/>
      <c r="TTI84" s="1784"/>
      <c r="TTJ84" s="1784"/>
      <c r="TTK84" s="1784"/>
      <c r="TTL84" s="1788"/>
      <c r="TTM84" s="1788"/>
      <c r="TTN84" s="1789"/>
      <c r="TTO84" s="1789"/>
      <c r="TTP84" s="1790"/>
      <c r="TTQ84" s="1784"/>
      <c r="TTR84" s="1784"/>
      <c r="TTS84" s="1784"/>
      <c r="TTT84" s="1788"/>
      <c r="TTU84" s="1788"/>
      <c r="TTV84" s="1789"/>
      <c r="TTW84" s="1789"/>
      <c r="TTX84" s="1790"/>
      <c r="TTY84" s="1784"/>
      <c r="TTZ84" s="1784"/>
      <c r="TUA84" s="1784"/>
      <c r="TUB84" s="1788"/>
      <c r="TUC84" s="1788"/>
      <c r="TUD84" s="1789"/>
      <c r="TUE84" s="1789"/>
      <c r="TUF84" s="1790"/>
      <c r="TUG84" s="1784"/>
      <c r="TUH84" s="1784"/>
      <c r="TUI84" s="1784"/>
      <c r="TUJ84" s="1788"/>
      <c r="TUK84" s="1788"/>
      <c r="TUL84" s="1789"/>
      <c r="TUM84" s="1789"/>
      <c r="TUN84" s="1790"/>
      <c r="TUO84" s="1784"/>
      <c r="TUP84" s="1784"/>
      <c r="TUQ84" s="1784"/>
      <c r="TUR84" s="1788"/>
      <c r="TUS84" s="1788"/>
      <c r="TUT84" s="1789"/>
      <c r="TUU84" s="1789"/>
      <c r="TUV84" s="1790"/>
      <c r="TUW84" s="1784"/>
      <c r="TUX84" s="1784"/>
      <c r="TUY84" s="1784"/>
      <c r="TUZ84" s="1788"/>
      <c r="TVA84" s="1788"/>
      <c r="TVB84" s="1789"/>
      <c r="TVC84" s="1789"/>
      <c r="TVD84" s="1790"/>
      <c r="TVE84" s="1784"/>
      <c r="TVF84" s="1784"/>
      <c r="TVG84" s="1784"/>
      <c r="TVH84" s="1788"/>
      <c r="TVI84" s="1788"/>
      <c r="TVJ84" s="1789"/>
      <c r="TVK84" s="1789"/>
      <c r="TVL84" s="1790"/>
      <c r="TVM84" s="1784"/>
      <c r="TVN84" s="1784"/>
      <c r="TVO84" s="1784"/>
      <c r="TVP84" s="1788"/>
      <c r="TVQ84" s="1788"/>
      <c r="TVR84" s="1789"/>
      <c r="TVS84" s="1789"/>
      <c r="TVT84" s="1790"/>
      <c r="TVU84" s="1784"/>
      <c r="TVV84" s="1784"/>
      <c r="TVW84" s="1784"/>
      <c r="TVX84" s="1788"/>
      <c r="TVY84" s="1788"/>
      <c r="TVZ84" s="1789"/>
      <c r="TWA84" s="1789"/>
      <c r="TWB84" s="1790"/>
      <c r="TWC84" s="1784"/>
      <c r="TWD84" s="1784"/>
      <c r="TWE84" s="1784"/>
      <c r="TWF84" s="1788"/>
      <c r="TWG84" s="1788"/>
      <c r="TWH84" s="1789"/>
      <c r="TWI84" s="1789"/>
      <c r="TWJ84" s="1790"/>
      <c r="TWK84" s="1784"/>
      <c r="TWL84" s="1784"/>
      <c r="TWM84" s="1784"/>
      <c r="TWN84" s="1788"/>
      <c r="TWO84" s="1788"/>
      <c r="TWP84" s="1789"/>
      <c r="TWQ84" s="1789"/>
      <c r="TWR84" s="1790"/>
      <c r="TWS84" s="1784"/>
      <c r="TWT84" s="1784"/>
      <c r="TWU84" s="1784"/>
      <c r="TWV84" s="1788"/>
      <c r="TWW84" s="1788"/>
      <c r="TWX84" s="1789"/>
      <c r="TWY84" s="1789"/>
      <c r="TWZ84" s="1790"/>
      <c r="TXA84" s="1784"/>
      <c r="TXB84" s="1784"/>
      <c r="TXC84" s="1784"/>
      <c r="TXD84" s="1788"/>
      <c r="TXE84" s="1788"/>
      <c r="TXF84" s="1789"/>
      <c r="TXG84" s="1789"/>
      <c r="TXH84" s="1790"/>
      <c r="TXI84" s="1784"/>
      <c r="TXJ84" s="1784"/>
      <c r="TXK84" s="1784"/>
      <c r="TXL84" s="1788"/>
      <c r="TXM84" s="1788"/>
      <c r="TXN84" s="1789"/>
      <c r="TXO84" s="1789"/>
      <c r="TXP84" s="1790"/>
      <c r="TXQ84" s="1784"/>
      <c r="TXR84" s="1784"/>
      <c r="TXS84" s="1784"/>
      <c r="TXT84" s="1788"/>
      <c r="TXU84" s="1788"/>
      <c r="TXV84" s="1789"/>
      <c r="TXW84" s="1789"/>
      <c r="TXX84" s="1790"/>
      <c r="TXY84" s="1784"/>
      <c r="TXZ84" s="1784"/>
      <c r="TYA84" s="1784"/>
      <c r="TYB84" s="1788"/>
      <c r="TYC84" s="1788"/>
      <c r="TYD84" s="1789"/>
      <c r="TYE84" s="1789"/>
      <c r="TYF84" s="1790"/>
      <c r="TYG84" s="1784"/>
      <c r="TYH84" s="1784"/>
      <c r="TYI84" s="1784"/>
      <c r="TYJ84" s="1788"/>
      <c r="TYK84" s="1788"/>
      <c r="TYL84" s="1789"/>
      <c r="TYM84" s="1789"/>
      <c r="TYN84" s="1790"/>
      <c r="TYO84" s="1784"/>
      <c r="TYP84" s="1784"/>
      <c r="TYQ84" s="1784"/>
      <c r="TYR84" s="1788"/>
      <c r="TYS84" s="1788"/>
      <c r="TYT84" s="1789"/>
      <c r="TYU84" s="1789"/>
      <c r="TYV84" s="1790"/>
      <c r="TYW84" s="1784"/>
      <c r="TYX84" s="1784"/>
      <c r="TYY84" s="1784"/>
      <c r="TYZ84" s="1788"/>
      <c r="TZA84" s="1788"/>
      <c r="TZB84" s="1789"/>
      <c r="TZC84" s="1789"/>
      <c r="TZD84" s="1790"/>
      <c r="TZE84" s="1784"/>
      <c r="TZF84" s="1784"/>
      <c r="TZG84" s="1784"/>
      <c r="TZH84" s="1788"/>
      <c r="TZI84" s="1788"/>
      <c r="TZJ84" s="1789"/>
      <c r="TZK84" s="1789"/>
      <c r="TZL84" s="1790"/>
      <c r="TZM84" s="1784"/>
      <c r="TZN84" s="1784"/>
      <c r="TZO84" s="1784"/>
      <c r="TZP84" s="1788"/>
      <c r="TZQ84" s="1788"/>
      <c r="TZR84" s="1789"/>
      <c r="TZS84" s="1789"/>
      <c r="TZT84" s="1790"/>
      <c r="TZU84" s="1784"/>
      <c r="TZV84" s="1784"/>
      <c r="TZW84" s="1784"/>
      <c r="TZX84" s="1788"/>
      <c r="TZY84" s="1788"/>
      <c r="TZZ84" s="1789"/>
      <c r="UAA84" s="1789"/>
      <c r="UAB84" s="1790"/>
      <c r="UAC84" s="1784"/>
      <c r="UAD84" s="1784"/>
      <c r="UAE84" s="1784"/>
      <c r="UAF84" s="1788"/>
      <c r="UAG84" s="1788"/>
      <c r="UAH84" s="1789"/>
      <c r="UAI84" s="1789"/>
      <c r="UAJ84" s="1790"/>
      <c r="UAK84" s="1784"/>
      <c r="UAL84" s="1784"/>
      <c r="UAM84" s="1784"/>
      <c r="UAN84" s="1788"/>
      <c r="UAO84" s="1788"/>
      <c r="UAP84" s="1789"/>
      <c r="UAQ84" s="1789"/>
      <c r="UAR84" s="1790"/>
      <c r="UAS84" s="1784"/>
      <c r="UAT84" s="1784"/>
      <c r="UAU84" s="1784"/>
      <c r="UAV84" s="1788"/>
      <c r="UAW84" s="1788"/>
      <c r="UAX84" s="1789"/>
      <c r="UAY84" s="1789"/>
      <c r="UAZ84" s="1790"/>
      <c r="UBA84" s="1784"/>
      <c r="UBB84" s="1784"/>
      <c r="UBC84" s="1784"/>
      <c r="UBD84" s="1788"/>
      <c r="UBE84" s="1788"/>
      <c r="UBF84" s="1789"/>
      <c r="UBG84" s="1789"/>
      <c r="UBH84" s="1790"/>
      <c r="UBI84" s="1784"/>
      <c r="UBJ84" s="1784"/>
      <c r="UBK84" s="1784"/>
      <c r="UBL84" s="1788"/>
      <c r="UBM84" s="1788"/>
      <c r="UBN84" s="1789"/>
      <c r="UBO84" s="1789"/>
      <c r="UBP84" s="1790"/>
      <c r="UBQ84" s="1784"/>
      <c r="UBR84" s="1784"/>
      <c r="UBS84" s="1784"/>
      <c r="UBT84" s="1788"/>
      <c r="UBU84" s="1788"/>
      <c r="UBV84" s="1789"/>
      <c r="UBW84" s="1789"/>
      <c r="UBX84" s="1790"/>
      <c r="UBY84" s="1784"/>
      <c r="UBZ84" s="1784"/>
      <c r="UCA84" s="1784"/>
      <c r="UCB84" s="1788"/>
      <c r="UCC84" s="1788"/>
      <c r="UCD84" s="1789"/>
      <c r="UCE84" s="1789"/>
      <c r="UCF84" s="1790"/>
      <c r="UCG84" s="1784"/>
      <c r="UCH84" s="1784"/>
      <c r="UCI84" s="1784"/>
      <c r="UCJ84" s="1788"/>
      <c r="UCK84" s="1788"/>
      <c r="UCL84" s="1789"/>
      <c r="UCM84" s="1789"/>
      <c r="UCN84" s="1790"/>
      <c r="UCO84" s="1784"/>
      <c r="UCP84" s="1784"/>
      <c r="UCQ84" s="1784"/>
      <c r="UCR84" s="1788"/>
      <c r="UCS84" s="1788"/>
      <c r="UCT84" s="1789"/>
      <c r="UCU84" s="1789"/>
      <c r="UCV84" s="1790"/>
      <c r="UCW84" s="1784"/>
      <c r="UCX84" s="1784"/>
      <c r="UCY84" s="1784"/>
      <c r="UCZ84" s="1788"/>
      <c r="UDA84" s="1788"/>
      <c r="UDB84" s="1789"/>
      <c r="UDC84" s="1789"/>
      <c r="UDD84" s="1790"/>
      <c r="UDE84" s="1784"/>
      <c r="UDF84" s="1784"/>
      <c r="UDG84" s="1784"/>
      <c r="UDH84" s="1788"/>
      <c r="UDI84" s="1788"/>
      <c r="UDJ84" s="1789"/>
      <c r="UDK84" s="1789"/>
      <c r="UDL84" s="1790"/>
      <c r="UDM84" s="1784"/>
      <c r="UDN84" s="1784"/>
      <c r="UDO84" s="1784"/>
      <c r="UDP84" s="1788"/>
      <c r="UDQ84" s="1788"/>
      <c r="UDR84" s="1789"/>
      <c r="UDS84" s="1789"/>
      <c r="UDT84" s="1790"/>
      <c r="UDU84" s="1784"/>
      <c r="UDV84" s="1784"/>
      <c r="UDW84" s="1784"/>
      <c r="UDX84" s="1788"/>
      <c r="UDY84" s="1788"/>
      <c r="UDZ84" s="1789"/>
      <c r="UEA84" s="1789"/>
      <c r="UEB84" s="1790"/>
      <c r="UEC84" s="1784"/>
      <c r="UED84" s="1784"/>
      <c r="UEE84" s="1784"/>
      <c r="UEF84" s="1788"/>
      <c r="UEG84" s="1788"/>
      <c r="UEH84" s="1789"/>
      <c r="UEI84" s="1789"/>
      <c r="UEJ84" s="1790"/>
      <c r="UEK84" s="1784"/>
      <c r="UEL84" s="1784"/>
      <c r="UEM84" s="1784"/>
      <c r="UEN84" s="1788"/>
      <c r="UEO84" s="1788"/>
      <c r="UEP84" s="1789"/>
      <c r="UEQ84" s="1789"/>
      <c r="UER84" s="1790"/>
      <c r="UES84" s="1784"/>
      <c r="UET84" s="1784"/>
      <c r="UEU84" s="1784"/>
      <c r="UEV84" s="1788"/>
      <c r="UEW84" s="1788"/>
      <c r="UEX84" s="1789"/>
      <c r="UEY84" s="1789"/>
      <c r="UEZ84" s="1790"/>
      <c r="UFA84" s="1784"/>
      <c r="UFB84" s="1784"/>
      <c r="UFC84" s="1784"/>
      <c r="UFD84" s="1788"/>
      <c r="UFE84" s="1788"/>
      <c r="UFF84" s="1789"/>
      <c r="UFG84" s="1789"/>
      <c r="UFH84" s="1790"/>
      <c r="UFI84" s="1784"/>
      <c r="UFJ84" s="1784"/>
      <c r="UFK84" s="1784"/>
      <c r="UFL84" s="1788"/>
      <c r="UFM84" s="1788"/>
      <c r="UFN84" s="1789"/>
      <c r="UFO84" s="1789"/>
      <c r="UFP84" s="1790"/>
      <c r="UFQ84" s="1784"/>
      <c r="UFR84" s="1784"/>
      <c r="UFS84" s="1784"/>
      <c r="UFT84" s="1788"/>
      <c r="UFU84" s="1788"/>
      <c r="UFV84" s="1789"/>
      <c r="UFW84" s="1789"/>
      <c r="UFX84" s="1790"/>
      <c r="UFY84" s="1784"/>
      <c r="UFZ84" s="1784"/>
      <c r="UGA84" s="1784"/>
      <c r="UGB84" s="1788"/>
      <c r="UGC84" s="1788"/>
      <c r="UGD84" s="1789"/>
      <c r="UGE84" s="1789"/>
      <c r="UGF84" s="1790"/>
      <c r="UGG84" s="1784"/>
      <c r="UGH84" s="1784"/>
      <c r="UGI84" s="1784"/>
      <c r="UGJ84" s="1788"/>
      <c r="UGK84" s="1788"/>
      <c r="UGL84" s="1789"/>
      <c r="UGM84" s="1789"/>
      <c r="UGN84" s="1790"/>
      <c r="UGO84" s="1784"/>
      <c r="UGP84" s="1784"/>
      <c r="UGQ84" s="1784"/>
      <c r="UGR84" s="1788"/>
      <c r="UGS84" s="1788"/>
      <c r="UGT84" s="1789"/>
      <c r="UGU84" s="1789"/>
      <c r="UGV84" s="1790"/>
      <c r="UGW84" s="1784"/>
      <c r="UGX84" s="1784"/>
      <c r="UGY84" s="1784"/>
      <c r="UGZ84" s="1788"/>
      <c r="UHA84" s="1788"/>
      <c r="UHB84" s="1789"/>
      <c r="UHC84" s="1789"/>
      <c r="UHD84" s="1790"/>
      <c r="UHE84" s="1784"/>
      <c r="UHF84" s="1784"/>
      <c r="UHG84" s="1784"/>
      <c r="UHH84" s="1788"/>
      <c r="UHI84" s="1788"/>
      <c r="UHJ84" s="1789"/>
      <c r="UHK84" s="1789"/>
      <c r="UHL84" s="1790"/>
      <c r="UHM84" s="1784"/>
      <c r="UHN84" s="1784"/>
      <c r="UHO84" s="1784"/>
      <c r="UHP84" s="1788"/>
      <c r="UHQ84" s="1788"/>
      <c r="UHR84" s="1789"/>
      <c r="UHS84" s="1789"/>
      <c r="UHT84" s="1790"/>
      <c r="UHU84" s="1784"/>
      <c r="UHV84" s="1784"/>
      <c r="UHW84" s="1784"/>
      <c r="UHX84" s="1788"/>
      <c r="UHY84" s="1788"/>
      <c r="UHZ84" s="1789"/>
      <c r="UIA84" s="1789"/>
      <c r="UIB84" s="1790"/>
      <c r="UIC84" s="1784"/>
      <c r="UID84" s="1784"/>
      <c r="UIE84" s="1784"/>
      <c r="UIF84" s="1788"/>
      <c r="UIG84" s="1788"/>
      <c r="UIH84" s="1789"/>
      <c r="UII84" s="1789"/>
      <c r="UIJ84" s="1790"/>
      <c r="UIK84" s="1784"/>
      <c r="UIL84" s="1784"/>
      <c r="UIM84" s="1784"/>
      <c r="UIN84" s="1788"/>
      <c r="UIO84" s="1788"/>
      <c r="UIP84" s="1789"/>
      <c r="UIQ84" s="1789"/>
      <c r="UIR84" s="1790"/>
      <c r="UIS84" s="1784"/>
      <c r="UIT84" s="1784"/>
      <c r="UIU84" s="1784"/>
      <c r="UIV84" s="1788"/>
      <c r="UIW84" s="1788"/>
      <c r="UIX84" s="1789"/>
      <c r="UIY84" s="1789"/>
      <c r="UIZ84" s="1790"/>
      <c r="UJA84" s="1784"/>
      <c r="UJB84" s="1784"/>
      <c r="UJC84" s="1784"/>
      <c r="UJD84" s="1788"/>
      <c r="UJE84" s="1788"/>
      <c r="UJF84" s="1789"/>
      <c r="UJG84" s="1789"/>
      <c r="UJH84" s="1790"/>
      <c r="UJI84" s="1784"/>
      <c r="UJJ84" s="1784"/>
      <c r="UJK84" s="1784"/>
      <c r="UJL84" s="1788"/>
      <c r="UJM84" s="1788"/>
      <c r="UJN84" s="1789"/>
      <c r="UJO84" s="1789"/>
      <c r="UJP84" s="1790"/>
      <c r="UJQ84" s="1784"/>
      <c r="UJR84" s="1784"/>
      <c r="UJS84" s="1784"/>
      <c r="UJT84" s="1788"/>
      <c r="UJU84" s="1788"/>
      <c r="UJV84" s="1789"/>
      <c r="UJW84" s="1789"/>
      <c r="UJX84" s="1790"/>
      <c r="UJY84" s="1784"/>
      <c r="UJZ84" s="1784"/>
      <c r="UKA84" s="1784"/>
      <c r="UKB84" s="1788"/>
      <c r="UKC84" s="1788"/>
      <c r="UKD84" s="1789"/>
      <c r="UKE84" s="1789"/>
      <c r="UKF84" s="1790"/>
      <c r="UKG84" s="1784"/>
      <c r="UKH84" s="1784"/>
      <c r="UKI84" s="1784"/>
      <c r="UKJ84" s="1788"/>
      <c r="UKK84" s="1788"/>
      <c r="UKL84" s="1789"/>
      <c r="UKM84" s="1789"/>
      <c r="UKN84" s="1790"/>
      <c r="UKO84" s="1784"/>
      <c r="UKP84" s="1784"/>
      <c r="UKQ84" s="1784"/>
      <c r="UKR84" s="1788"/>
      <c r="UKS84" s="1788"/>
      <c r="UKT84" s="1789"/>
      <c r="UKU84" s="1789"/>
      <c r="UKV84" s="1790"/>
      <c r="UKW84" s="1784"/>
      <c r="UKX84" s="1784"/>
      <c r="UKY84" s="1784"/>
      <c r="UKZ84" s="1788"/>
      <c r="ULA84" s="1788"/>
      <c r="ULB84" s="1789"/>
      <c r="ULC84" s="1789"/>
      <c r="ULD84" s="1790"/>
      <c r="ULE84" s="1784"/>
      <c r="ULF84" s="1784"/>
      <c r="ULG84" s="1784"/>
      <c r="ULH84" s="1788"/>
      <c r="ULI84" s="1788"/>
      <c r="ULJ84" s="1789"/>
      <c r="ULK84" s="1789"/>
      <c r="ULL84" s="1790"/>
      <c r="ULM84" s="1784"/>
      <c r="ULN84" s="1784"/>
      <c r="ULO84" s="1784"/>
      <c r="ULP84" s="1788"/>
      <c r="ULQ84" s="1788"/>
      <c r="ULR84" s="1789"/>
      <c r="ULS84" s="1789"/>
      <c r="ULT84" s="1790"/>
      <c r="ULU84" s="1784"/>
      <c r="ULV84" s="1784"/>
      <c r="ULW84" s="1784"/>
      <c r="ULX84" s="1788"/>
      <c r="ULY84" s="1788"/>
      <c r="ULZ84" s="1789"/>
      <c r="UMA84" s="1789"/>
      <c r="UMB84" s="1790"/>
      <c r="UMC84" s="1784"/>
      <c r="UMD84" s="1784"/>
      <c r="UME84" s="1784"/>
      <c r="UMF84" s="1788"/>
      <c r="UMG84" s="1788"/>
      <c r="UMH84" s="1789"/>
      <c r="UMI84" s="1789"/>
      <c r="UMJ84" s="1790"/>
      <c r="UMK84" s="1784"/>
      <c r="UML84" s="1784"/>
      <c r="UMM84" s="1784"/>
      <c r="UMN84" s="1788"/>
      <c r="UMO84" s="1788"/>
      <c r="UMP84" s="1789"/>
      <c r="UMQ84" s="1789"/>
      <c r="UMR84" s="1790"/>
      <c r="UMS84" s="1784"/>
      <c r="UMT84" s="1784"/>
      <c r="UMU84" s="1784"/>
      <c r="UMV84" s="1788"/>
      <c r="UMW84" s="1788"/>
      <c r="UMX84" s="1789"/>
      <c r="UMY84" s="1789"/>
      <c r="UMZ84" s="1790"/>
      <c r="UNA84" s="1784"/>
      <c r="UNB84" s="1784"/>
      <c r="UNC84" s="1784"/>
      <c r="UND84" s="1788"/>
      <c r="UNE84" s="1788"/>
      <c r="UNF84" s="1789"/>
      <c r="UNG84" s="1789"/>
      <c r="UNH84" s="1790"/>
      <c r="UNI84" s="1784"/>
      <c r="UNJ84" s="1784"/>
      <c r="UNK84" s="1784"/>
      <c r="UNL84" s="1788"/>
      <c r="UNM84" s="1788"/>
      <c r="UNN84" s="1789"/>
      <c r="UNO84" s="1789"/>
      <c r="UNP84" s="1790"/>
      <c r="UNQ84" s="1784"/>
      <c r="UNR84" s="1784"/>
      <c r="UNS84" s="1784"/>
      <c r="UNT84" s="1788"/>
      <c r="UNU84" s="1788"/>
      <c r="UNV84" s="1789"/>
      <c r="UNW84" s="1789"/>
      <c r="UNX84" s="1790"/>
      <c r="UNY84" s="1784"/>
      <c r="UNZ84" s="1784"/>
      <c r="UOA84" s="1784"/>
      <c r="UOB84" s="1788"/>
      <c r="UOC84" s="1788"/>
      <c r="UOD84" s="1789"/>
      <c r="UOE84" s="1789"/>
      <c r="UOF84" s="1790"/>
      <c r="UOG84" s="1784"/>
      <c r="UOH84" s="1784"/>
      <c r="UOI84" s="1784"/>
      <c r="UOJ84" s="1788"/>
      <c r="UOK84" s="1788"/>
      <c r="UOL84" s="1789"/>
      <c r="UOM84" s="1789"/>
      <c r="UON84" s="1790"/>
      <c r="UOO84" s="1784"/>
      <c r="UOP84" s="1784"/>
      <c r="UOQ84" s="1784"/>
      <c r="UOR84" s="1788"/>
      <c r="UOS84" s="1788"/>
      <c r="UOT84" s="1789"/>
      <c r="UOU84" s="1789"/>
      <c r="UOV84" s="1790"/>
      <c r="UOW84" s="1784"/>
      <c r="UOX84" s="1784"/>
      <c r="UOY84" s="1784"/>
      <c r="UOZ84" s="1788"/>
      <c r="UPA84" s="1788"/>
      <c r="UPB84" s="1789"/>
      <c r="UPC84" s="1789"/>
      <c r="UPD84" s="1790"/>
      <c r="UPE84" s="1784"/>
      <c r="UPF84" s="1784"/>
      <c r="UPG84" s="1784"/>
      <c r="UPH84" s="1788"/>
      <c r="UPI84" s="1788"/>
      <c r="UPJ84" s="1789"/>
      <c r="UPK84" s="1789"/>
      <c r="UPL84" s="1790"/>
      <c r="UPM84" s="1784"/>
      <c r="UPN84" s="1784"/>
      <c r="UPO84" s="1784"/>
      <c r="UPP84" s="1788"/>
      <c r="UPQ84" s="1788"/>
      <c r="UPR84" s="1789"/>
      <c r="UPS84" s="1789"/>
      <c r="UPT84" s="1790"/>
      <c r="UPU84" s="1784"/>
      <c r="UPV84" s="1784"/>
      <c r="UPW84" s="1784"/>
      <c r="UPX84" s="1788"/>
      <c r="UPY84" s="1788"/>
      <c r="UPZ84" s="1789"/>
      <c r="UQA84" s="1789"/>
      <c r="UQB84" s="1790"/>
      <c r="UQC84" s="1784"/>
      <c r="UQD84" s="1784"/>
      <c r="UQE84" s="1784"/>
      <c r="UQF84" s="1788"/>
      <c r="UQG84" s="1788"/>
      <c r="UQH84" s="1789"/>
      <c r="UQI84" s="1789"/>
      <c r="UQJ84" s="1790"/>
      <c r="UQK84" s="1784"/>
      <c r="UQL84" s="1784"/>
      <c r="UQM84" s="1784"/>
      <c r="UQN84" s="1788"/>
      <c r="UQO84" s="1788"/>
      <c r="UQP84" s="1789"/>
      <c r="UQQ84" s="1789"/>
      <c r="UQR84" s="1790"/>
      <c r="UQS84" s="1784"/>
      <c r="UQT84" s="1784"/>
      <c r="UQU84" s="1784"/>
      <c r="UQV84" s="1788"/>
      <c r="UQW84" s="1788"/>
      <c r="UQX84" s="1789"/>
      <c r="UQY84" s="1789"/>
      <c r="UQZ84" s="1790"/>
      <c r="URA84" s="1784"/>
      <c r="URB84" s="1784"/>
      <c r="URC84" s="1784"/>
      <c r="URD84" s="1788"/>
      <c r="URE84" s="1788"/>
      <c r="URF84" s="1789"/>
      <c r="URG84" s="1789"/>
      <c r="URH84" s="1790"/>
      <c r="URI84" s="1784"/>
      <c r="URJ84" s="1784"/>
      <c r="URK84" s="1784"/>
      <c r="URL84" s="1788"/>
      <c r="URM84" s="1788"/>
      <c r="URN84" s="1789"/>
      <c r="URO84" s="1789"/>
      <c r="URP84" s="1790"/>
      <c r="URQ84" s="1784"/>
      <c r="URR84" s="1784"/>
      <c r="URS84" s="1784"/>
      <c r="URT84" s="1788"/>
      <c r="URU84" s="1788"/>
      <c r="URV84" s="1789"/>
      <c r="URW84" s="1789"/>
      <c r="URX84" s="1790"/>
      <c r="URY84" s="1784"/>
      <c r="URZ84" s="1784"/>
      <c r="USA84" s="1784"/>
      <c r="USB84" s="1788"/>
      <c r="USC84" s="1788"/>
      <c r="USD84" s="1789"/>
      <c r="USE84" s="1789"/>
      <c r="USF84" s="1790"/>
      <c r="USG84" s="1784"/>
      <c r="USH84" s="1784"/>
      <c r="USI84" s="1784"/>
      <c r="USJ84" s="1788"/>
      <c r="USK84" s="1788"/>
      <c r="USL84" s="1789"/>
      <c r="USM84" s="1789"/>
      <c r="USN84" s="1790"/>
      <c r="USO84" s="1784"/>
      <c r="USP84" s="1784"/>
      <c r="USQ84" s="1784"/>
      <c r="USR84" s="1788"/>
      <c r="USS84" s="1788"/>
      <c r="UST84" s="1789"/>
      <c r="USU84" s="1789"/>
      <c r="USV84" s="1790"/>
      <c r="USW84" s="1784"/>
      <c r="USX84" s="1784"/>
      <c r="USY84" s="1784"/>
      <c r="USZ84" s="1788"/>
      <c r="UTA84" s="1788"/>
      <c r="UTB84" s="1789"/>
      <c r="UTC84" s="1789"/>
      <c r="UTD84" s="1790"/>
      <c r="UTE84" s="1784"/>
      <c r="UTF84" s="1784"/>
      <c r="UTG84" s="1784"/>
      <c r="UTH84" s="1788"/>
      <c r="UTI84" s="1788"/>
      <c r="UTJ84" s="1789"/>
      <c r="UTK84" s="1789"/>
      <c r="UTL84" s="1790"/>
      <c r="UTM84" s="1784"/>
      <c r="UTN84" s="1784"/>
      <c r="UTO84" s="1784"/>
      <c r="UTP84" s="1788"/>
      <c r="UTQ84" s="1788"/>
      <c r="UTR84" s="1789"/>
      <c r="UTS84" s="1789"/>
      <c r="UTT84" s="1790"/>
      <c r="UTU84" s="1784"/>
      <c r="UTV84" s="1784"/>
      <c r="UTW84" s="1784"/>
      <c r="UTX84" s="1788"/>
      <c r="UTY84" s="1788"/>
      <c r="UTZ84" s="1789"/>
      <c r="UUA84" s="1789"/>
      <c r="UUB84" s="1790"/>
      <c r="UUC84" s="1784"/>
      <c r="UUD84" s="1784"/>
      <c r="UUE84" s="1784"/>
      <c r="UUF84" s="1788"/>
      <c r="UUG84" s="1788"/>
      <c r="UUH84" s="1789"/>
      <c r="UUI84" s="1789"/>
      <c r="UUJ84" s="1790"/>
      <c r="UUK84" s="1784"/>
      <c r="UUL84" s="1784"/>
      <c r="UUM84" s="1784"/>
      <c r="UUN84" s="1788"/>
      <c r="UUO84" s="1788"/>
      <c r="UUP84" s="1789"/>
      <c r="UUQ84" s="1789"/>
      <c r="UUR84" s="1790"/>
      <c r="UUS84" s="1784"/>
      <c r="UUT84" s="1784"/>
      <c r="UUU84" s="1784"/>
      <c r="UUV84" s="1788"/>
      <c r="UUW84" s="1788"/>
      <c r="UUX84" s="1789"/>
      <c r="UUY84" s="1789"/>
      <c r="UUZ84" s="1790"/>
      <c r="UVA84" s="1784"/>
      <c r="UVB84" s="1784"/>
      <c r="UVC84" s="1784"/>
      <c r="UVD84" s="1788"/>
      <c r="UVE84" s="1788"/>
      <c r="UVF84" s="1789"/>
      <c r="UVG84" s="1789"/>
      <c r="UVH84" s="1790"/>
      <c r="UVI84" s="1784"/>
      <c r="UVJ84" s="1784"/>
      <c r="UVK84" s="1784"/>
      <c r="UVL84" s="1788"/>
      <c r="UVM84" s="1788"/>
      <c r="UVN84" s="1789"/>
      <c r="UVO84" s="1789"/>
      <c r="UVP84" s="1790"/>
      <c r="UVQ84" s="1784"/>
      <c r="UVR84" s="1784"/>
      <c r="UVS84" s="1784"/>
      <c r="UVT84" s="1788"/>
      <c r="UVU84" s="1788"/>
      <c r="UVV84" s="1789"/>
      <c r="UVW84" s="1789"/>
      <c r="UVX84" s="1790"/>
      <c r="UVY84" s="1784"/>
      <c r="UVZ84" s="1784"/>
      <c r="UWA84" s="1784"/>
      <c r="UWB84" s="1788"/>
      <c r="UWC84" s="1788"/>
      <c r="UWD84" s="1789"/>
      <c r="UWE84" s="1789"/>
      <c r="UWF84" s="1790"/>
      <c r="UWG84" s="1784"/>
      <c r="UWH84" s="1784"/>
      <c r="UWI84" s="1784"/>
      <c r="UWJ84" s="1788"/>
      <c r="UWK84" s="1788"/>
      <c r="UWL84" s="1789"/>
      <c r="UWM84" s="1789"/>
      <c r="UWN84" s="1790"/>
      <c r="UWO84" s="1784"/>
      <c r="UWP84" s="1784"/>
      <c r="UWQ84" s="1784"/>
      <c r="UWR84" s="1788"/>
      <c r="UWS84" s="1788"/>
      <c r="UWT84" s="1789"/>
      <c r="UWU84" s="1789"/>
      <c r="UWV84" s="1790"/>
      <c r="UWW84" s="1784"/>
      <c r="UWX84" s="1784"/>
      <c r="UWY84" s="1784"/>
      <c r="UWZ84" s="1788"/>
      <c r="UXA84" s="1788"/>
      <c r="UXB84" s="1789"/>
      <c r="UXC84" s="1789"/>
      <c r="UXD84" s="1790"/>
      <c r="UXE84" s="1784"/>
      <c r="UXF84" s="1784"/>
      <c r="UXG84" s="1784"/>
      <c r="UXH84" s="1788"/>
      <c r="UXI84" s="1788"/>
      <c r="UXJ84" s="1789"/>
      <c r="UXK84" s="1789"/>
      <c r="UXL84" s="1790"/>
      <c r="UXM84" s="1784"/>
      <c r="UXN84" s="1784"/>
      <c r="UXO84" s="1784"/>
      <c r="UXP84" s="1788"/>
      <c r="UXQ84" s="1788"/>
      <c r="UXR84" s="1789"/>
      <c r="UXS84" s="1789"/>
      <c r="UXT84" s="1790"/>
      <c r="UXU84" s="1784"/>
      <c r="UXV84" s="1784"/>
      <c r="UXW84" s="1784"/>
      <c r="UXX84" s="1788"/>
      <c r="UXY84" s="1788"/>
      <c r="UXZ84" s="1789"/>
      <c r="UYA84" s="1789"/>
      <c r="UYB84" s="1790"/>
      <c r="UYC84" s="1784"/>
      <c r="UYD84" s="1784"/>
      <c r="UYE84" s="1784"/>
      <c r="UYF84" s="1788"/>
      <c r="UYG84" s="1788"/>
      <c r="UYH84" s="1789"/>
      <c r="UYI84" s="1789"/>
      <c r="UYJ84" s="1790"/>
      <c r="UYK84" s="1784"/>
      <c r="UYL84" s="1784"/>
      <c r="UYM84" s="1784"/>
      <c r="UYN84" s="1788"/>
      <c r="UYO84" s="1788"/>
      <c r="UYP84" s="1789"/>
      <c r="UYQ84" s="1789"/>
      <c r="UYR84" s="1790"/>
      <c r="UYS84" s="1784"/>
      <c r="UYT84" s="1784"/>
      <c r="UYU84" s="1784"/>
      <c r="UYV84" s="1788"/>
      <c r="UYW84" s="1788"/>
      <c r="UYX84" s="1789"/>
      <c r="UYY84" s="1789"/>
      <c r="UYZ84" s="1790"/>
      <c r="UZA84" s="1784"/>
      <c r="UZB84" s="1784"/>
      <c r="UZC84" s="1784"/>
      <c r="UZD84" s="1788"/>
      <c r="UZE84" s="1788"/>
      <c r="UZF84" s="1789"/>
      <c r="UZG84" s="1789"/>
      <c r="UZH84" s="1790"/>
      <c r="UZI84" s="1784"/>
      <c r="UZJ84" s="1784"/>
      <c r="UZK84" s="1784"/>
      <c r="UZL84" s="1788"/>
      <c r="UZM84" s="1788"/>
      <c r="UZN84" s="1789"/>
      <c r="UZO84" s="1789"/>
      <c r="UZP84" s="1790"/>
      <c r="UZQ84" s="1784"/>
      <c r="UZR84" s="1784"/>
      <c r="UZS84" s="1784"/>
      <c r="UZT84" s="1788"/>
      <c r="UZU84" s="1788"/>
      <c r="UZV84" s="1789"/>
      <c r="UZW84" s="1789"/>
      <c r="UZX84" s="1790"/>
      <c r="UZY84" s="1784"/>
      <c r="UZZ84" s="1784"/>
      <c r="VAA84" s="1784"/>
      <c r="VAB84" s="1788"/>
      <c r="VAC84" s="1788"/>
      <c r="VAD84" s="1789"/>
      <c r="VAE84" s="1789"/>
      <c r="VAF84" s="1790"/>
      <c r="VAG84" s="1784"/>
      <c r="VAH84" s="1784"/>
      <c r="VAI84" s="1784"/>
      <c r="VAJ84" s="1788"/>
      <c r="VAK84" s="1788"/>
      <c r="VAL84" s="1789"/>
      <c r="VAM84" s="1789"/>
      <c r="VAN84" s="1790"/>
      <c r="VAO84" s="1784"/>
      <c r="VAP84" s="1784"/>
      <c r="VAQ84" s="1784"/>
      <c r="VAR84" s="1788"/>
      <c r="VAS84" s="1788"/>
      <c r="VAT84" s="1789"/>
      <c r="VAU84" s="1789"/>
      <c r="VAV84" s="1790"/>
      <c r="VAW84" s="1784"/>
      <c r="VAX84" s="1784"/>
      <c r="VAY84" s="1784"/>
      <c r="VAZ84" s="1788"/>
      <c r="VBA84" s="1788"/>
      <c r="VBB84" s="1789"/>
      <c r="VBC84" s="1789"/>
      <c r="VBD84" s="1790"/>
      <c r="VBE84" s="1784"/>
      <c r="VBF84" s="1784"/>
      <c r="VBG84" s="1784"/>
      <c r="VBH84" s="1788"/>
      <c r="VBI84" s="1788"/>
      <c r="VBJ84" s="1789"/>
      <c r="VBK84" s="1789"/>
      <c r="VBL84" s="1790"/>
      <c r="VBM84" s="1784"/>
      <c r="VBN84" s="1784"/>
      <c r="VBO84" s="1784"/>
      <c r="VBP84" s="1788"/>
      <c r="VBQ84" s="1788"/>
      <c r="VBR84" s="1789"/>
      <c r="VBS84" s="1789"/>
      <c r="VBT84" s="1790"/>
      <c r="VBU84" s="1784"/>
      <c r="VBV84" s="1784"/>
      <c r="VBW84" s="1784"/>
      <c r="VBX84" s="1788"/>
      <c r="VBY84" s="1788"/>
      <c r="VBZ84" s="1789"/>
      <c r="VCA84" s="1789"/>
      <c r="VCB84" s="1790"/>
      <c r="VCC84" s="1784"/>
      <c r="VCD84" s="1784"/>
      <c r="VCE84" s="1784"/>
      <c r="VCF84" s="1788"/>
      <c r="VCG84" s="1788"/>
      <c r="VCH84" s="1789"/>
      <c r="VCI84" s="1789"/>
      <c r="VCJ84" s="1790"/>
      <c r="VCK84" s="1784"/>
      <c r="VCL84" s="1784"/>
      <c r="VCM84" s="1784"/>
      <c r="VCN84" s="1788"/>
      <c r="VCO84" s="1788"/>
      <c r="VCP84" s="1789"/>
      <c r="VCQ84" s="1789"/>
      <c r="VCR84" s="1790"/>
      <c r="VCS84" s="1784"/>
      <c r="VCT84" s="1784"/>
      <c r="VCU84" s="1784"/>
      <c r="VCV84" s="1788"/>
      <c r="VCW84" s="1788"/>
      <c r="VCX84" s="1789"/>
      <c r="VCY84" s="1789"/>
      <c r="VCZ84" s="1790"/>
      <c r="VDA84" s="1784"/>
      <c r="VDB84" s="1784"/>
      <c r="VDC84" s="1784"/>
      <c r="VDD84" s="1788"/>
      <c r="VDE84" s="1788"/>
      <c r="VDF84" s="1789"/>
      <c r="VDG84" s="1789"/>
      <c r="VDH84" s="1790"/>
      <c r="VDI84" s="1784"/>
      <c r="VDJ84" s="1784"/>
      <c r="VDK84" s="1784"/>
      <c r="VDL84" s="1788"/>
      <c r="VDM84" s="1788"/>
      <c r="VDN84" s="1789"/>
      <c r="VDO84" s="1789"/>
      <c r="VDP84" s="1790"/>
      <c r="VDQ84" s="1784"/>
      <c r="VDR84" s="1784"/>
      <c r="VDS84" s="1784"/>
      <c r="VDT84" s="1788"/>
      <c r="VDU84" s="1788"/>
      <c r="VDV84" s="1789"/>
      <c r="VDW84" s="1789"/>
      <c r="VDX84" s="1790"/>
      <c r="VDY84" s="1784"/>
      <c r="VDZ84" s="1784"/>
      <c r="VEA84" s="1784"/>
      <c r="VEB84" s="1788"/>
      <c r="VEC84" s="1788"/>
      <c r="VED84" s="1789"/>
      <c r="VEE84" s="1789"/>
      <c r="VEF84" s="1790"/>
      <c r="VEG84" s="1784"/>
      <c r="VEH84" s="1784"/>
      <c r="VEI84" s="1784"/>
      <c r="VEJ84" s="1788"/>
      <c r="VEK84" s="1788"/>
      <c r="VEL84" s="1789"/>
      <c r="VEM84" s="1789"/>
      <c r="VEN84" s="1790"/>
      <c r="VEO84" s="1784"/>
      <c r="VEP84" s="1784"/>
      <c r="VEQ84" s="1784"/>
      <c r="VER84" s="1788"/>
      <c r="VES84" s="1788"/>
      <c r="VET84" s="1789"/>
      <c r="VEU84" s="1789"/>
      <c r="VEV84" s="1790"/>
      <c r="VEW84" s="1784"/>
      <c r="VEX84" s="1784"/>
      <c r="VEY84" s="1784"/>
      <c r="VEZ84" s="1788"/>
      <c r="VFA84" s="1788"/>
      <c r="VFB84" s="1789"/>
      <c r="VFC84" s="1789"/>
      <c r="VFD84" s="1790"/>
      <c r="VFE84" s="1784"/>
      <c r="VFF84" s="1784"/>
      <c r="VFG84" s="1784"/>
      <c r="VFH84" s="1788"/>
      <c r="VFI84" s="1788"/>
      <c r="VFJ84" s="1789"/>
      <c r="VFK84" s="1789"/>
      <c r="VFL84" s="1790"/>
      <c r="VFM84" s="1784"/>
      <c r="VFN84" s="1784"/>
      <c r="VFO84" s="1784"/>
      <c r="VFP84" s="1788"/>
      <c r="VFQ84" s="1788"/>
      <c r="VFR84" s="1789"/>
      <c r="VFS84" s="1789"/>
      <c r="VFT84" s="1790"/>
      <c r="VFU84" s="1784"/>
      <c r="VFV84" s="1784"/>
      <c r="VFW84" s="1784"/>
      <c r="VFX84" s="1788"/>
      <c r="VFY84" s="1788"/>
      <c r="VFZ84" s="1789"/>
      <c r="VGA84" s="1789"/>
      <c r="VGB84" s="1790"/>
      <c r="VGC84" s="1784"/>
      <c r="VGD84" s="1784"/>
      <c r="VGE84" s="1784"/>
      <c r="VGF84" s="1788"/>
      <c r="VGG84" s="1788"/>
      <c r="VGH84" s="1789"/>
      <c r="VGI84" s="1789"/>
      <c r="VGJ84" s="1790"/>
      <c r="VGK84" s="1784"/>
      <c r="VGL84" s="1784"/>
      <c r="VGM84" s="1784"/>
      <c r="VGN84" s="1788"/>
      <c r="VGO84" s="1788"/>
      <c r="VGP84" s="1789"/>
      <c r="VGQ84" s="1789"/>
      <c r="VGR84" s="1790"/>
      <c r="VGS84" s="1784"/>
      <c r="VGT84" s="1784"/>
      <c r="VGU84" s="1784"/>
      <c r="VGV84" s="1788"/>
      <c r="VGW84" s="1788"/>
      <c r="VGX84" s="1789"/>
      <c r="VGY84" s="1789"/>
      <c r="VGZ84" s="1790"/>
      <c r="VHA84" s="1784"/>
      <c r="VHB84" s="1784"/>
      <c r="VHC84" s="1784"/>
      <c r="VHD84" s="1788"/>
      <c r="VHE84" s="1788"/>
      <c r="VHF84" s="1789"/>
      <c r="VHG84" s="1789"/>
      <c r="VHH84" s="1790"/>
      <c r="VHI84" s="1784"/>
      <c r="VHJ84" s="1784"/>
      <c r="VHK84" s="1784"/>
      <c r="VHL84" s="1788"/>
      <c r="VHM84" s="1788"/>
      <c r="VHN84" s="1789"/>
      <c r="VHO84" s="1789"/>
      <c r="VHP84" s="1790"/>
      <c r="VHQ84" s="1784"/>
      <c r="VHR84" s="1784"/>
      <c r="VHS84" s="1784"/>
      <c r="VHT84" s="1788"/>
      <c r="VHU84" s="1788"/>
      <c r="VHV84" s="1789"/>
      <c r="VHW84" s="1789"/>
      <c r="VHX84" s="1790"/>
      <c r="VHY84" s="1784"/>
      <c r="VHZ84" s="1784"/>
      <c r="VIA84" s="1784"/>
      <c r="VIB84" s="1788"/>
      <c r="VIC84" s="1788"/>
      <c r="VID84" s="1789"/>
      <c r="VIE84" s="1789"/>
      <c r="VIF84" s="1790"/>
      <c r="VIG84" s="1784"/>
      <c r="VIH84" s="1784"/>
      <c r="VII84" s="1784"/>
      <c r="VIJ84" s="1788"/>
      <c r="VIK84" s="1788"/>
      <c r="VIL84" s="1789"/>
      <c r="VIM84" s="1789"/>
      <c r="VIN84" s="1790"/>
      <c r="VIO84" s="1784"/>
      <c r="VIP84" s="1784"/>
      <c r="VIQ84" s="1784"/>
      <c r="VIR84" s="1788"/>
      <c r="VIS84" s="1788"/>
      <c r="VIT84" s="1789"/>
      <c r="VIU84" s="1789"/>
      <c r="VIV84" s="1790"/>
      <c r="VIW84" s="1784"/>
      <c r="VIX84" s="1784"/>
      <c r="VIY84" s="1784"/>
      <c r="VIZ84" s="1788"/>
      <c r="VJA84" s="1788"/>
      <c r="VJB84" s="1789"/>
      <c r="VJC84" s="1789"/>
      <c r="VJD84" s="1790"/>
      <c r="VJE84" s="1784"/>
      <c r="VJF84" s="1784"/>
      <c r="VJG84" s="1784"/>
      <c r="VJH84" s="1788"/>
      <c r="VJI84" s="1788"/>
      <c r="VJJ84" s="1789"/>
      <c r="VJK84" s="1789"/>
      <c r="VJL84" s="1790"/>
      <c r="VJM84" s="1784"/>
      <c r="VJN84" s="1784"/>
      <c r="VJO84" s="1784"/>
      <c r="VJP84" s="1788"/>
      <c r="VJQ84" s="1788"/>
      <c r="VJR84" s="1789"/>
      <c r="VJS84" s="1789"/>
      <c r="VJT84" s="1790"/>
      <c r="VJU84" s="1784"/>
      <c r="VJV84" s="1784"/>
      <c r="VJW84" s="1784"/>
      <c r="VJX84" s="1788"/>
      <c r="VJY84" s="1788"/>
      <c r="VJZ84" s="1789"/>
      <c r="VKA84" s="1789"/>
      <c r="VKB84" s="1790"/>
      <c r="VKC84" s="1784"/>
      <c r="VKD84" s="1784"/>
      <c r="VKE84" s="1784"/>
      <c r="VKF84" s="1788"/>
      <c r="VKG84" s="1788"/>
      <c r="VKH84" s="1789"/>
      <c r="VKI84" s="1789"/>
      <c r="VKJ84" s="1790"/>
      <c r="VKK84" s="1784"/>
      <c r="VKL84" s="1784"/>
      <c r="VKM84" s="1784"/>
      <c r="VKN84" s="1788"/>
      <c r="VKO84" s="1788"/>
      <c r="VKP84" s="1789"/>
      <c r="VKQ84" s="1789"/>
      <c r="VKR84" s="1790"/>
      <c r="VKS84" s="1784"/>
      <c r="VKT84" s="1784"/>
      <c r="VKU84" s="1784"/>
      <c r="VKV84" s="1788"/>
      <c r="VKW84" s="1788"/>
      <c r="VKX84" s="1789"/>
      <c r="VKY84" s="1789"/>
      <c r="VKZ84" s="1790"/>
      <c r="VLA84" s="1784"/>
      <c r="VLB84" s="1784"/>
      <c r="VLC84" s="1784"/>
      <c r="VLD84" s="1788"/>
      <c r="VLE84" s="1788"/>
      <c r="VLF84" s="1789"/>
      <c r="VLG84" s="1789"/>
      <c r="VLH84" s="1790"/>
      <c r="VLI84" s="1784"/>
      <c r="VLJ84" s="1784"/>
      <c r="VLK84" s="1784"/>
      <c r="VLL84" s="1788"/>
      <c r="VLM84" s="1788"/>
      <c r="VLN84" s="1789"/>
      <c r="VLO84" s="1789"/>
      <c r="VLP84" s="1790"/>
      <c r="VLQ84" s="1784"/>
      <c r="VLR84" s="1784"/>
      <c r="VLS84" s="1784"/>
      <c r="VLT84" s="1788"/>
      <c r="VLU84" s="1788"/>
      <c r="VLV84" s="1789"/>
      <c r="VLW84" s="1789"/>
      <c r="VLX84" s="1790"/>
      <c r="VLY84" s="1784"/>
      <c r="VLZ84" s="1784"/>
      <c r="VMA84" s="1784"/>
      <c r="VMB84" s="1788"/>
      <c r="VMC84" s="1788"/>
      <c r="VMD84" s="1789"/>
      <c r="VME84" s="1789"/>
      <c r="VMF84" s="1790"/>
      <c r="VMG84" s="1784"/>
      <c r="VMH84" s="1784"/>
      <c r="VMI84" s="1784"/>
      <c r="VMJ84" s="1788"/>
      <c r="VMK84" s="1788"/>
      <c r="VML84" s="1789"/>
      <c r="VMM84" s="1789"/>
      <c r="VMN84" s="1790"/>
      <c r="VMO84" s="1784"/>
      <c r="VMP84" s="1784"/>
      <c r="VMQ84" s="1784"/>
      <c r="VMR84" s="1788"/>
      <c r="VMS84" s="1788"/>
      <c r="VMT84" s="1789"/>
      <c r="VMU84" s="1789"/>
      <c r="VMV84" s="1790"/>
      <c r="VMW84" s="1784"/>
      <c r="VMX84" s="1784"/>
      <c r="VMY84" s="1784"/>
      <c r="VMZ84" s="1788"/>
      <c r="VNA84" s="1788"/>
      <c r="VNB84" s="1789"/>
      <c r="VNC84" s="1789"/>
      <c r="VND84" s="1790"/>
      <c r="VNE84" s="1784"/>
      <c r="VNF84" s="1784"/>
      <c r="VNG84" s="1784"/>
      <c r="VNH84" s="1788"/>
      <c r="VNI84" s="1788"/>
      <c r="VNJ84" s="1789"/>
      <c r="VNK84" s="1789"/>
      <c r="VNL84" s="1790"/>
      <c r="VNM84" s="1784"/>
      <c r="VNN84" s="1784"/>
      <c r="VNO84" s="1784"/>
      <c r="VNP84" s="1788"/>
      <c r="VNQ84" s="1788"/>
      <c r="VNR84" s="1789"/>
      <c r="VNS84" s="1789"/>
      <c r="VNT84" s="1790"/>
      <c r="VNU84" s="1784"/>
      <c r="VNV84" s="1784"/>
      <c r="VNW84" s="1784"/>
      <c r="VNX84" s="1788"/>
      <c r="VNY84" s="1788"/>
      <c r="VNZ84" s="1789"/>
      <c r="VOA84" s="1789"/>
      <c r="VOB84" s="1790"/>
      <c r="VOC84" s="1784"/>
      <c r="VOD84" s="1784"/>
      <c r="VOE84" s="1784"/>
      <c r="VOF84" s="1788"/>
      <c r="VOG84" s="1788"/>
      <c r="VOH84" s="1789"/>
      <c r="VOI84" s="1789"/>
      <c r="VOJ84" s="1790"/>
      <c r="VOK84" s="1784"/>
      <c r="VOL84" s="1784"/>
      <c r="VOM84" s="1784"/>
      <c r="VON84" s="1788"/>
      <c r="VOO84" s="1788"/>
      <c r="VOP84" s="1789"/>
      <c r="VOQ84" s="1789"/>
      <c r="VOR84" s="1790"/>
      <c r="VOS84" s="1784"/>
      <c r="VOT84" s="1784"/>
      <c r="VOU84" s="1784"/>
      <c r="VOV84" s="1788"/>
      <c r="VOW84" s="1788"/>
      <c r="VOX84" s="1789"/>
      <c r="VOY84" s="1789"/>
      <c r="VOZ84" s="1790"/>
      <c r="VPA84" s="1784"/>
      <c r="VPB84" s="1784"/>
      <c r="VPC84" s="1784"/>
      <c r="VPD84" s="1788"/>
      <c r="VPE84" s="1788"/>
      <c r="VPF84" s="1789"/>
      <c r="VPG84" s="1789"/>
      <c r="VPH84" s="1790"/>
      <c r="VPI84" s="1784"/>
      <c r="VPJ84" s="1784"/>
      <c r="VPK84" s="1784"/>
      <c r="VPL84" s="1788"/>
      <c r="VPM84" s="1788"/>
      <c r="VPN84" s="1789"/>
      <c r="VPO84" s="1789"/>
      <c r="VPP84" s="1790"/>
      <c r="VPQ84" s="1784"/>
      <c r="VPR84" s="1784"/>
      <c r="VPS84" s="1784"/>
      <c r="VPT84" s="1788"/>
      <c r="VPU84" s="1788"/>
      <c r="VPV84" s="1789"/>
      <c r="VPW84" s="1789"/>
      <c r="VPX84" s="1790"/>
      <c r="VPY84" s="1784"/>
      <c r="VPZ84" s="1784"/>
      <c r="VQA84" s="1784"/>
      <c r="VQB84" s="1788"/>
      <c r="VQC84" s="1788"/>
      <c r="VQD84" s="1789"/>
      <c r="VQE84" s="1789"/>
      <c r="VQF84" s="1790"/>
      <c r="VQG84" s="1784"/>
      <c r="VQH84" s="1784"/>
      <c r="VQI84" s="1784"/>
      <c r="VQJ84" s="1788"/>
      <c r="VQK84" s="1788"/>
      <c r="VQL84" s="1789"/>
      <c r="VQM84" s="1789"/>
      <c r="VQN84" s="1790"/>
      <c r="VQO84" s="1784"/>
      <c r="VQP84" s="1784"/>
      <c r="VQQ84" s="1784"/>
      <c r="VQR84" s="1788"/>
      <c r="VQS84" s="1788"/>
      <c r="VQT84" s="1789"/>
      <c r="VQU84" s="1789"/>
      <c r="VQV84" s="1790"/>
      <c r="VQW84" s="1784"/>
      <c r="VQX84" s="1784"/>
      <c r="VQY84" s="1784"/>
      <c r="VQZ84" s="1788"/>
      <c r="VRA84" s="1788"/>
      <c r="VRB84" s="1789"/>
      <c r="VRC84" s="1789"/>
      <c r="VRD84" s="1790"/>
      <c r="VRE84" s="1784"/>
      <c r="VRF84" s="1784"/>
      <c r="VRG84" s="1784"/>
      <c r="VRH84" s="1788"/>
      <c r="VRI84" s="1788"/>
      <c r="VRJ84" s="1789"/>
      <c r="VRK84" s="1789"/>
      <c r="VRL84" s="1790"/>
      <c r="VRM84" s="1784"/>
      <c r="VRN84" s="1784"/>
      <c r="VRO84" s="1784"/>
      <c r="VRP84" s="1788"/>
      <c r="VRQ84" s="1788"/>
      <c r="VRR84" s="1789"/>
      <c r="VRS84" s="1789"/>
      <c r="VRT84" s="1790"/>
      <c r="VRU84" s="1784"/>
      <c r="VRV84" s="1784"/>
      <c r="VRW84" s="1784"/>
      <c r="VRX84" s="1788"/>
      <c r="VRY84" s="1788"/>
      <c r="VRZ84" s="1789"/>
      <c r="VSA84" s="1789"/>
      <c r="VSB84" s="1790"/>
      <c r="VSC84" s="1784"/>
      <c r="VSD84" s="1784"/>
      <c r="VSE84" s="1784"/>
      <c r="VSF84" s="1788"/>
      <c r="VSG84" s="1788"/>
      <c r="VSH84" s="1789"/>
      <c r="VSI84" s="1789"/>
      <c r="VSJ84" s="1790"/>
      <c r="VSK84" s="1784"/>
      <c r="VSL84" s="1784"/>
      <c r="VSM84" s="1784"/>
      <c r="VSN84" s="1788"/>
      <c r="VSO84" s="1788"/>
      <c r="VSP84" s="1789"/>
      <c r="VSQ84" s="1789"/>
      <c r="VSR84" s="1790"/>
      <c r="VSS84" s="1784"/>
      <c r="VST84" s="1784"/>
      <c r="VSU84" s="1784"/>
      <c r="VSV84" s="1788"/>
      <c r="VSW84" s="1788"/>
      <c r="VSX84" s="1789"/>
      <c r="VSY84" s="1789"/>
      <c r="VSZ84" s="1790"/>
      <c r="VTA84" s="1784"/>
      <c r="VTB84" s="1784"/>
      <c r="VTC84" s="1784"/>
      <c r="VTD84" s="1788"/>
      <c r="VTE84" s="1788"/>
      <c r="VTF84" s="1789"/>
      <c r="VTG84" s="1789"/>
      <c r="VTH84" s="1790"/>
      <c r="VTI84" s="1784"/>
      <c r="VTJ84" s="1784"/>
      <c r="VTK84" s="1784"/>
      <c r="VTL84" s="1788"/>
      <c r="VTM84" s="1788"/>
      <c r="VTN84" s="1789"/>
      <c r="VTO84" s="1789"/>
      <c r="VTP84" s="1790"/>
      <c r="VTQ84" s="1784"/>
      <c r="VTR84" s="1784"/>
      <c r="VTS84" s="1784"/>
      <c r="VTT84" s="1788"/>
      <c r="VTU84" s="1788"/>
      <c r="VTV84" s="1789"/>
      <c r="VTW84" s="1789"/>
      <c r="VTX84" s="1790"/>
      <c r="VTY84" s="1784"/>
      <c r="VTZ84" s="1784"/>
      <c r="VUA84" s="1784"/>
      <c r="VUB84" s="1788"/>
      <c r="VUC84" s="1788"/>
      <c r="VUD84" s="1789"/>
      <c r="VUE84" s="1789"/>
      <c r="VUF84" s="1790"/>
      <c r="VUG84" s="1784"/>
      <c r="VUH84" s="1784"/>
      <c r="VUI84" s="1784"/>
      <c r="VUJ84" s="1788"/>
      <c r="VUK84" s="1788"/>
      <c r="VUL84" s="1789"/>
      <c r="VUM84" s="1789"/>
      <c r="VUN84" s="1790"/>
      <c r="VUO84" s="1784"/>
      <c r="VUP84" s="1784"/>
      <c r="VUQ84" s="1784"/>
      <c r="VUR84" s="1788"/>
      <c r="VUS84" s="1788"/>
      <c r="VUT84" s="1789"/>
      <c r="VUU84" s="1789"/>
      <c r="VUV84" s="1790"/>
      <c r="VUW84" s="1784"/>
      <c r="VUX84" s="1784"/>
      <c r="VUY84" s="1784"/>
      <c r="VUZ84" s="1788"/>
      <c r="VVA84" s="1788"/>
      <c r="VVB84" s="1789"/>
      <c r="VVC84" s="1789"/>
      <c r="VVD84" s="1790"/>
      <c r="VVE84" s="1784"/>
      <c r="VVF84" s="1784"/>
      <c r="VVG84" s="1784"/>
      <c r="VVH84" s="1788"/>
      <c r="VVI84" s="1788"/>
      <c r="VVJ84" s="1789"/>
      <c r="VVK84" s="1789"/>
      <c r="VVL84" s="1790"/>
      <c r="VVM84" s="1784"/>
      <c r="VVN84" s="1784"/>
      <c r="VVO84" s="1784"/>
      <c r="VVP84" s="1788"/>
      <c r="VVQ84" s="1788"/>
      <c r="VVR84" s="1789"/>
      <c r="VVS84" s="1789"/>
      <c r="VVT84" s="1790"/>
      <c r="VVU84" s="1784"/>
      <c r="VVV84" s="1784"/>
      <c r="VVW84" s="1784"/>
      <c r="VVX84" s="1788"/>
      <c r="VVY84" s="1788"/>
      <c r="VVZ84" s="1789"/>
      <c r="VWA84" s="1789"/>
      <c r="VWB84" s="1790"/>
      <c r="VWC84" s="1784"/>
      <c r="VWD84" s="1784"/>
      <c r="VWE84" s="1784"/>
      <c r="VWF84" s="1788"/>
      <c r="VWG84" s="1788"/>
      <c r="VWH84" s="1789"/>
      <c r="VWI84" s="1789"/>
      <c r="VWJ84" s="1790"/>
      <c r="VWK84" s="1784"/>
      <c r="VWL84" s="1784"/>
      <c r="VWM84" s="1784"/>
      <c r="VWN84" s="1788"/>
      <c r="VWO84" s="1788"/>
      <c r="VWP84" s="1789"/>
      <c r="VWQ84" s="1789"/>
      <c r="VWR84" s="1790"/>
      <c r="VWS84" s="1784"/>
      <c r="VWT84" s="1784"/>
      <c r="VWU84" s="1784"/>
      <c r="VWV84" s="1788"/>
      <c r="VWW84" s="1788"/>
      <c r="VWX84" s="1789"/>
      <c r="VWY84" s="1789"/>
      <c r="VWZ84" s="1790"/>
      <c r="VXA84" s="1784"/>
      <c r="VXB84" s="1784"/>
      <c r="VXC84" s="1784"/>
      <c r="VXD84" s="1788"/>
      <c r="VXE84" s="1788"/>
      <c r="VXF84" s="1789"/>
      <c r="VXG84" s="1789"/>
      <c r="VXH84" s="1790"/>
      <c r="VXI84" s="1784"/>
      <c r="VXJ84" s="1784"/>
      <c r="VXK84" s="1784"/>
      <c r="VXL84" s="1788"/>
      <c r="VXM84" s="1788"/>
      <c r="VXN84" s="1789"/>
      <c r="VXO84" s="1789"/>
      <c r="VXP84" s="1790"/>
      <c r="VXQ84" s="1784"/>
      <c r="VXR84" s="1784"/>
      <c r="VXS84" s="1784"/>
      <c r="VXT84" s="1788"/>
      <c r="VXU84" s="1788"/>
      <c r="VXV84" s="1789"/>
      <c r="VXW84" s="1789"/>
      <c r="VXX84" s="1790"/>
      <c r="VXY84" s="1784"/>
      <c r="VXZ84" s="1784"/>
      <c r="VYA84" s="1784"/>
      <c r="VYB84" s="1788"/>
      <c r="VYC84" s="1788"/>
      <c r="VYD84" s="1789"/>
      <c r="VYE84" s="1789"/>
      <c r="VYF84" s="1790"/>
      <c r="VYG84" s="1784"/>
      <c r="VYH84" s="1784"/>
      <c r="VYI84" s="1784"/>
      <c r="VYJ84" s="1788"/>
      <c r="VYK84" s="1788"/>
      <c r="VYL84" s="1789"/>
      <c r="VYM84" s="1789"/>
      <c r="VYN84" s="1790"/>
      <c r="VYO84" s="1784"/>
      <c r="VYP84" s="1784"/>
      <c r="VYQ84" s="1784"/>
      <c r="VYR84" s="1788"/>
      <c r="VYS84" s="1788"/>
      <c r="VYT84" s="1789"/>
      <c r="VYU84" s="1789"/>
      <c r="VYV84" s="1790"/>
      <c r="VYW84" s="1784"/>
      <c r="VYX84" s="1784"/>
      <c r="VYY84" s="1784"/>
      <c r="VYZ84" s="1788"/>
      <c r="VZA84" s="1788"/>
      <c r="VZB84" s="1789"/>
      <c r="VZC84" s="1789"/>
      <c r="VZD84" s="1790"/>
      <c r="VZE84" s="1784"/>
      <c r="VZF84" s="1784"/>
      <c r="VZG84" s="1784"/>
      <c r="VZH84" s="1788"/>
      <c r="VZI84" s="1788"/>
      <c r="VZJ84" s="1789"/>
      <c r="VZK84" s="1789"/>
      <c r="VZL84" s="1790"/>
      <c r="VZM84" s="1784"/>
      <c r="VZN84" s="1784"/>
      <c r="VZO84" s="1784"/>
      <c r="VZP84" s="1788"/>
      <c r="VZQ84" s="1788"/>
      <c r="VZR84" s="1789"/>
      <c r="VZS84" s="1789"/>
      <c r="VZT84" s="1790"/>
      <c r="VZU84" s="1784"/>
      <c r="VZV84" s="1784"/>
      <c r="VZW84" s="1784"/>
      <c r="VZX84" s="1788"/>
      <c r="VZY84" s="1788"/>
      <c r="VZZ84" s="1789"/>
      <c r="WAA84" s="1789"/>
      <c r="WAB84" s="1790"/>
      <c r="WAC84" s="1784"/>
      <c r="WAD84" s="1784"/>
      <c r="WAE84" s="1784"/>
      <c r="WAF84" s="1788"/>
      <c r="WAG84" s="1788"/>
      <c r="WAH84" s="1789"/>
      <c r="WAI84" s="1789"/>
      <c r="WAJ84" s="1790"/>
      <c r="WAK84" s="1784"/>
      <c r="WAL84" s="1784"/>
      <c r="WAM84" s="1784"/>
      <c r="WAN84" s="1788"/>
      <c r="WAO84" s="1788"/>
      <c r="WAP84" s="1789"/>
      <c r="WAQ84" s="1789"/>
      <c r="WAR84" s="1790"/>
      <c r="WAS84" s="1784"/>
      <c r="WAT84" s="1784"/>
      <c r="WAU84" s="1784"/>
      <c r="WAV84" s="1788"/>
      <c r="WAW84" s="1788"/>
      <c r="WAX84" s="1789"/>
      <c r="WAY84" s="1789"/>
      <c r="WAZ84" s="1790"/>
      <c r="WBA84" s="1784"/>
      <c r="WBB84" s="1784"/>
      <c r="WBC84" s="1784"/>
      <c r="WBD84" s="1788"/>
      <c r="WBE84" s="1788"/>
      <c r="WBF84" s="1789"/>
      <c r="WBG84" s="1789"/>
      <c r="WBH84" s="1790"/>
      <c r="WBI84" s="1784"/>
      <c r="WBJ84" s="1784"/>
      <c r="WBK84" s="1784"/>
      <c r="WBL84" s="1788"/>
      <c r="WBM84" s="1788"/>
      <c r="WBN84" s="1789"/>
      <c r="WBO84" s="1789"/>
      <c r="WBP84" s="1790"/>
      <c r="WBQ84" s="1784"/>
      <c r="WBR84" s="1784"/>
      <c r="WBS84" s="1784"/>
      <c r="WBT84" s="1788"/>
      <c r="WBU84" s="1788"/>
      <c r="WBV84" s="1789"/>
      <c r="WBW84" s="1789"/>
      <c r="WBX84" s="1790"/>
      <c r="WBY84" s="1784"/>
      <c r="WBZ84" s="1784"/>
      <c r="WCA84" s="1784"/>
      <c r="WCB84" s="1788"/>
      <c r="WCC84" s="1788"/>
      <c r="WCD84" s="1789"/>
      <c r="WCE84" s="1789"/>
      <c r="WCF84" s="1790"/>
      <c r="WCG84" s="1784"/>
      <c r="WCH84" s="1784"/>
      <c r="WCI84" s="1784"/>
      <c r="WCJ84" s="1788"/>
      <c r="WCK84" s="1788"/>
      <c r="WCL84" s="1789"/>
      <c r="WCM84" s="1789"/>
      <c r="WCN84" s="1790"/>
      <c r="WCO84" s="1784"/>
      <c r="WCP84" s="1784"/>
      <c r="WCQ84" s="1784"/>
      <c r="WCR84" s="1788"/>
      <c r="WCS84" s="1788"/>
      <c r="WCT84" s="1789"/>
      <c r="WCU84" s="1789"/>
      <c r="WCV84" s="1790"/>
      <c r="WCW84" s="1784"/>
      <c r="WCX84" s="1784"/>
      <c r="WCY84" s="1784"/>
      <c r="WCZ84" s="1788"/>
      <c r="WDA84" s="1788"/>
      <c r="WDB84" s="1789"/>
      <c r="WDC84" s="1789"/>
      <c r="WDD84" s="1790"/>
      <c r="WDE84" s="1784"/>
      <c r="WDF84" s="1784"/>
      <c r="WDG84" s="1784"/>
      <c r="WDH84" s="1788"/>
      <c r="WDI84" s="1788"/>
      <c r="WDJ84" s="1789"/>
      <c r="WDK84" s="1789"/>
      <c r="WDL84" s="1790"/>
      <c r="WDM84" s="1784"/>
      <c r="WDN84" s="1784"/>
      <c r="WDO84" s="1784"/>
      <c r="WDP84" s="1788"/>
      <c r="WDQ84" s="1788"/>
      <c r="WDR84" s="1789"/>
      <c r="WDS84" s="1789"/>
      <c r="WDT84" s="1790"/>
      <c r="WDU84" s="1784"/>
      <c r="WDV84" s="1784"/>
      <c r="WDW84" s="1784"/>
      <c r="WDX84" s="1788"/>
      <c r="WDY84" s="1788"/>
      <c r="WDZ84" s="1789"/>
      <c r="WEA84" s="1789"/>
      <c r="WEB84" s="1790"/>
      <c r="WEC84" s="1784"/>
      <c r="WED84" s="1784"/>
      <c r="WEE84" s="1784"/>
      <c r="WEF84" s="1788"/>
      <c r="WEG84" s="1788"/>
      <c r="WEH84" s="1789"/>
      <c r="WEI84" s="1789"/>
      <c r="WEJ84" s="1790"/>
      <c r="WEK84" s="1784"/>
      <c r="WEL84" s="1784"/>
      <c r="WEM84" s="1784"/>
      <c r="WEN84" s="1788"/>
      <c r="WEO84" s="1788"/>
      <c r="WEP84" s="1789"/>
      <c r="WEQ84" s="1789"/>
      <c r="WER84" s="1790"/>
      <c r="WES84" s="1784"/>
      <c r="WET84" s="1784"/>
      <c r="WEU84" s="1784"/>
      <c r="WEV84" s="1788"/>
      <c r="WEW84" s="1788"/>
      <c r="WEX84" s="1789"/>
      <c r="WEY84" s="1789"/>
      <c r="WEZ84" s="1790"/>
      <c r="WFA84" s="1784"/>
      <c r="WFB84" s="1784"/>
      <c r="WFC84" s="1784"/>
      <c r="WFD84" s="1788"/>
      <c r="WFE84" s="1788"/>
      <c r="WFF84" s="1789"/>
      <c r="WFG84" s="1789"/>
      <c r="WFH84" s="1790"/>
      <c r="WFI84" s="1784"/>
      <c r="WFJ84" s="1784"/>
      <c r="WFK84" s="1784"/>
      <c r="WFL84" s="1788"/>
      <c r="WFM84" s="1788"/>
      <c r="WFN84" s="1789"/>
      <c r="WFO84" s="1789"/>
      <c r="WFP84" s="1790"/>
      <c r="WFQ84" s="1784"/>
      <c r="WFR84" s="1784"/>
      <c r="WFS84" s="1784"/>
      <c r="WFT84" s="1788"/>
      <c r="WFU84" s="1788"/>
      <c r="WFV84" s="1789"/>
      <c r="WFW84" s="1789"/>
      <c r="WFX84" s="1790"/>
      <c r="WFY84" s="1784"/>
      <c r="WFZ84" s="1784"/>
      <c r="WGA84" s="1784"/>
      <c r="WGB84" s="1788"/>
      <c r="WGC84" s="1788"/>
      <c r="WGD84" s="1789"/>
      <c r="WGE84" s="1789"/>
      <c r="WGF84" s="1790"/>
      <c r="WGG84" s="1784"/>
      <c r="WGH84" s="1784"/>
      <c r="WGI84" s="1784"/>
      <c r="WGJ84" s="1788"/>
      <c r="WGK84" s="1788"/>
      <c r="WGL84" s="1789"/>
      <c r="WGM84" s="1789"/>
      <c r="WGN84" s="1790"/>
      <c r="WGO84" s="1784"/>
      <c r="WGP84" s="1784"/>
      <c r="WGQ84" s="1784"/>
      <c r="WGR84" s="1788"/>
      <c r="WGS84" s="1788"/>
      <c r="WGT84" s="1789"/>
      <c r="WGU84" s="1789"/>
      <c r="WGV84" s="1790"/>
      <c r="WGW84" s="1784"/>
      <c r="WGX84" s="1784"/>
      <c r="WGY84" s="1784"/>
      <c r="WGZ84" s="1788"/>
      <c r="WHA84" s="1788"/>
      <c r="WHB84" s="1789"/>
      <c r="WHC84" s="1789"/>
      <c r="WHD84" s="1790"/>
      <c r="WHE84" s="1784"/>
      <c r="WHF84" s="1784"/>
      <c r="WHG84" s="1784"/>
      <c r="WHH84" s="1788"/>
      <c r="WHI84" s="1788"/>
      <c r="WHJ84" s="1789"/>
      <c r="WHK84" s="1789"/>
      <c r="WHL84" s="1790"/>
      <c r="WHM84" s="1784"/>
      <c r="WHN84" s="1784"/>
      <c r="WHO84" s="1784"/>
      <c r="WHP84" s="1788"/>
      <c r="WHQ84" s="1788"/>
      <c r="WHR84" s="1789"/>
      <c r="WHS84" s="1789"/>
      <c r="WHT84" s="1790"/>
      <c r="WHU84" s="1784"/>
      <c r="WHV84" s="1784"/>
      <c r="WHW84" s="1784"/>
      <c r="WHX84" s="1788"/>
      <c r="WHY84" s="1788"/>
      <c r="WHZ84" s="1789"/>
      <c r="WIA84" s="1789"/>
      <c r="WIB84" s="1790"/>
      <c r="WIC84" s="1784"/>
      <c r="WID84" s="1784"/>
      <c r="WIE84" s="1784"/>
      <c r="WIF84" s="1788"/>
      <c r="WIG84" s="1788"/>
      <c r="WIH84" s="1789"/>
      <c r="WII84" s="1789"/>
      <c r="WIJ84" s="1790"/>
      <c r="WIK84" s="1784"/>
      <c r="WIL84" s="1784"/>
      <c r="WIM84" s="1784"/>
      <c r="WIN84" s="1788"/>
      <c r="WIO84" s="1788"/>
      <c r="WIP84" s="1789"/>
      <c r="WIQ84" s="1789"/>
      <c r="WIR84" s="1790"/>
      <c r="WIS84" s="1784"/>
      <c r="WIT84" s="1784"/>
      <c r="WIU84" s="1784"/>
      <c r="WIV84" s="1788"/>
      <c r="WIW84" s="1788"/>
      <c r="WIX84" s="1789"/>
      <c r="WIY84" s="1789"/>
      <c r="WIZ84" s="1790"/>
      <c r="WJA84" s="1784"/>
      <c r="WJB84" s="1784"/>
      <c r="WJC84" s="1784"/>
      <c r="WJD84" s="1788"/>
      <c r="WJE84" s="1788"/>
      <c r="WJF84" s="1789"/>
      <c r="WJG84" s="1789"/>
      <c r="WJH84" s="1790"/>
      <c r="WJI84" s="1784"/>
      <c r="WJJ84" s="1784"/>
      <c r="WJK84" s="1784"/>
      <c r="WJL84" s="1788"/>
      <c r="WJM84" s="1788"/>
      <c r="WJN84" s="1789"/>
      <c r="WJO84" s="1789"/>
      <c r="WJP84" s="1790"/>
      <c r="WJQ84" s="1784"/>
      <c r="WJR84" s="1784"/>
      <c r="WJS84" s="1784"/>
      <c r="WJT84" s="1788"/>
      <c r="WJU84" s="1788"/>
      <c r="WJV84" s="1789"/>
      <c r="WJW84" s="1789"/>
      <c r="WJX84" s="1790"/>
      <c r="WJY84" s="1784"/>
      <c r="WJZ84" s="1784"/>
      <c r="WKA84" s="1784"/>
      <c r="WKB84" s="1788"/>
      <c r="WKC84" s="1788"/>
      <c r="WKD84" s="1789"/>
      <c r="WKE84" s="1789"/>
      <c r="WKF84" s="1790"/>
      <c r="WKG84" s="1784"/>
      <c r="WKH84" s="1784"/>
      <c r="WKI84" s="1784"/>
      <c r="WKJ84" s="1788"/>
      <c r="WKK84" s="1788"/>
      <c r="WKL84" s="1789"/>
      <c r="WKM84" s="1789"/>
      <c r="WKN84" s="1790"/>
      <c r="WKO84" s="1784"/>
      <c r="WKP84" s="1784"/>
      <c r="WKQ84" s="1784"/>
      <c r="WKR84" s="1788"/>
      <c r="WKS84" s="1788"/>
      <c r="WKT84" s="1789"/>
      <c r="WKU84" s="1789"/>
      <c r="WKV84" s="1790"/>
      <c r="WKW84" s="1784"/>
      <c r="WKX84" s="1784"/>
      <c r="WKY84" s="1784"/>
      <c r="WKZ84" s="1788"/>
      <c r="WLA84" s="1788"/>
      <c r="WLB84" s="1789"/>
      <c r="WLC84" s="1789"/>
      <c r="WLD84" s="1790"/>
      <c r="WLE84" s="1784"/>
      <c r="WLF84" s="1784"/>
      <c r="WLG84" s="1784"/>
      <c r="WLH84" s="1788"/>
      <c r="WLI84" s="1788"/>
      <c r="WLJ84" s="1789"/>
      <c r="WLK84" s="1789"/>
      <c r="WLL84" s="1790"/>
      <c r="WLM84" s="1784"/>
      <c r="WLN84" s="1784"/>
      <c r="WLO84" s="1784"/>
      <c r="WLP84" s="1788"/>
      <c r="WLQ84" s="1788"/>
      <c r="WLR84" s="1789"/>
      <c r="WLS84" s="1789"/>
      <c r="WLT84" s="1790"/>
      <c r="WLU84" s="1784"/>
      <c r="WLV84" s="1784"/>
      <c r="WLW84" s="1784"/>
      <c r="WLX84" s="1788"/>
      <c r="WLY84" s="1788"/>
      <c r="WLZ84" s="1789"/>
      <c r="WMA84" s="1789"/>
      <c r="WMB84" s="1790"/>
      <c r="WMC84" s="1784"/>
      <c r="WMD84" s="1784"/>
      <c r="WME84" s="1784"/>
      <c r="WMF84" s="1788"/>
      <c r="WMG84" s="1788"/>
      <c r="WMH84" s="1789"/>
      <c r="WMI84" s="1789"/>
      <c r="WMJ84" s="1790"/>
      <c r="WMK84" s="1784"/>
      <c r="WML84" s="1784"/>
      <c r="WMM84" s="1784"/>
      <c r="WMN84" s="1788"/>
      <c r="WMO84" s="1788"/>
      <c r="WMP84" s="1789"/>
      <c r="WMQ84" s="1789"/>
      <c r="WMR84" s="1790"/>
      <c r="WMS84" s="1784"/>
      <c r="WMT84" s="1784"/>
      <c r="WMU84" s="1784"/>
      <c r="WMV84" s="1788"/>
      <c r="WMW84" s="1788"/>
      <c r="WMX84" s="1789"/>
      <c r="WMY84" s="1789"/>
      <c r="WMZ84" s="1790"/>
      <c r="WNA84" s="1784"/>
      <c r="WNB84" s="1784"/>
      <c r="WNC84" s="1784"/>
      <c r="WND84" s="1788"/>
      <c r="WNE84" s="1788"/>
      <c r="WNF84" s="1789"/>
      <c r="WNG84" s="1789"/>
      <c r="WNH84" s="1790"/>
      <c r="WNI84" s="1784"/>
      <c r="WNJ84" s="1784"/>
      <c r="WNK84" s="1784"/>
      <c r="WNL84" s="1788"/>
      <c r="WNM84" s="1788"/>
      <c r="WNN84" s="1789"/>
      <c r="WNO84" s="1789"/>
      <c r="WNP84" s="1790"/>
      <c r="WNQ84" s="1784"/>
      <c r="WNR84" s="1784"/>
      <c r="WNS84" s="1784"/>
      <c r="WNT84" s="1788"/>
      <c r="WNU84" s="1788"/>
      <c r="WNV84" s="1789"/>
      <c r="WNW84" s="1789"/>
      <c r="WNX84" s="1790"/>
      <c r="WNY84" s="1784"/>
      <c r="WNZ84" s="1784"/>
      <c r="WOA84" s="1784"/>
      <c r="WOB84" s="1788"/>
      <c r="WOC84" s="1788"/>
      <c r="WOD84" s="1789"/>
      <c r="WOE84" s="1789"/>
      <c r="WOF84" s="1790"/>
      <c r="WOG84" s="1784"/>
      <c r="WOH84" s="1784"/>
      <c r="WOI84" s="1784"/>
      <c r="WOJ84" s="1788"/>
      <c r="WOK84" s="1788"/>
      <c r="WOL84" s="1789"/>
      <c r="WOM84" s="1789"/>
      <c r="WON84" s="1790"/>
      <c r="WOO84" s="1784"/>
      <c r="WOP84" s="1784"/>
      <c r="WOQ84" s="1784"/>
      <c r="WOR84" s="1788"/>
      <c r="WOS84" s="1788"/>
      <c r="WOT84" s="1789"/>
      <c r="WOU84" s="1789"/>
      <c r="WOV84" s="1790"/>
      <c r="WOW84" s="1784"/>
      <c r="WOX84" s="1784"/>
      <c r="WOY84" s="1784"/>
      <c r="WOZ84" s="1788"/>
      <c r="WPA84" s="1788"/>
      <c r="WPB84" s="1789"/>
      <c r="WPC84" s="1789"/>
      <c r="WPD84" s="1790"/>
      <c r="WPE84" s="1784"/>
      <c r="WPF84" s="1784"/>
      <c r="WPG84" s="1784"/>
      <c r="WPH84" s="1788"/>
      <c r="WPI84" s="1788"/>
      <c r="WPJ84" s="1789"/>
      <c r="WPK84" s="1789"/>
      <c r="WPL84" s="1790"/>
      <c r="WPM84" s="1784"/>
      <c r="WPN84" s="1784"/>
      <c r="WPO84" s="1784"/>
      <c r="WPP84" s="1788"/>
      <c r="WPQ84" s="1788"/>
      <c r="WPR84" s="1789"/>
      <c r="WPS84" s="1789"/>
      <c r="WPT84" s="1790"/>
      <c r="WPU84" s="1784"/>
      <c r="WPV84" s="1784"/>
      <c r="WPW84" s="1784"/>
      <c r="WPX84" s="1788"/>
      <c r="WPY84" s="1788"/>
      <c r="WPZ84" s="1789"/>
      <c r="WQA84" s="1789"/>
      <c r="WQB84" s="1790"/>
      <c r="WQC84" s="1784"/>
      <c r="WQD84" s="1784"/>
      <c r="WQE84" s="1784"/>
      <c r="WQF84" s="1788"/>
      <c r="WQG84" s="1788"/>
      <c r="WQH84" s="1789"/>
      <c r="WQI84" s="1789"/>
      <c r="WQJ84" s="1790"/>
      <c r="WQK84" s="1784"/>
      <c r="WQL84" s="1784"/>
      <c r="WQM84" s="1784"/>
      <c r="WQN84" s="1788"/>
      <c r="WQO84" s="1788"/>
      <c r="WQP84" s="1789"/>
      <c r="WQQ84" s="1789"/>
      <c r="WQR84" s="1790"/>
      <c r="WQS84" s="1784"/>
      <c r="WQT84" s="1784"/>
      <c r="WQU84" s="1784"/>
      <c r="WQV84" s="1788"/>
      <c r="WQW84" s="1788"/>
      <c r="WQX84" s="1789"/>
      <c r="WQY84" s="1789"/>
      <c r="WQZ84" s="1790"/>
      <c r="WRA84" s="1784"/>
      <c r="WRB84" s="1784"/>
      <c r="WRC84" s="1784"/>
      <c r="WRD84" s="1788"/>
      <c r="WRE84" s="1788"/>
      <c r="WRF84" s="1789"/>
      <c r="WRG84" s="1789"/>
      <c r="WRH84" s="1790"/>
      <c r="WRI84" s="1784"/>
      <c r="WRJ84" s="1784"/>
      <c r="WRK84" s="1784"/>
      <c r="WRL84" s="1788"/>
      <c r="WRM84" s="1788"/>
      <c r="WRN84" s="1789"/>
      <c r="WRO84" s="1789"/>
      <c r="WRP84" s="1790"/>
      <c r="WRQ84" s="1784"/>
      <c r="WRR84" s="1784"/>
      <c r="WRS84" s="1784"/>
      <c r="WRT84" s="1788"/>
      <c r="WRU84" s="1788"/>
      <c r="WRV84" s="1789"/>
      <c r="WRW84" s="1789"/>
      <c r="WRX84" s="1790"/>
      <c r="WRY84" s="1784"/>
      <c r="WRZ84" s="1784"/>
      <c r="WSA84" s="1784"/>
      <c r="WSB84" s="1788"/>
      <c r="WSC84" s="1788"/>
      <c r="WSD84" s="1789"/>
      <c r="WSE84" s="1789"/>
      <c r="WSF84" s="1790"/>
      <c r="WSG84" s="1784"/>
      <c r="WSH84" s="1784"/>
      <c r="WSI84" s="1784"/>
      <c r="WSJ84" s="1788"/>
      <c r="WSK84" s="1788"/>
      <c r="WSL84" s="1789"/>
      <c r="WSM84" s="1789"/>
      <c r="WSN84" s="1790"/>
      <c r="WSO84" s="1784"/>
      <c r="WSP84" s="1784"/>
      <c r="WSQ84" s="1784"/>
      <c r="WSR84" s="1788"/>
      <c r="WSS84" s="1788"/>
      <c r="WST84" s="1789"/>
      <c r="WSU84" s="1789"/>
      <c r="WSV84" s="1790"/>
      <c r="WSW84" s="1784"/>
      <c r="WSX84" s="1784"/>
      <c r="WSY84" s="1784"/>
      <c r="WSZ84" s="1788"/>
      <c r="WTA84" s="1788"/>
      <c r="WTB84" s="1789"/>
      <c r="WTC84" s="1789"/>
      <c r="WTD84" s="1790"/>
      <c r="WTE84" s="1784"/>
      <c r="WTF84" s="1784"/>
      <c r="WTG84" s="1784"/>
      <c r="WTH84" s="1788"/>
      <c r="WTI84" s="1788"/>
      <c r="WTJ84" s="1789"/>
      <c r="WTK84" s="1789"/>
      <c r="WTL84" s="1790"/>
      <c r="WTM84" s="1784"/>
      <c r="WTN84" s="1784"/>
      <c r="WTO84" s="1784"/>
      <c r="WTP84" s="1788"/>
      <c r="WTQ84" s="1788"/>
      <c r="WTR84" s="1789"/>
      <c r="WTS84" s="1789"/>
      <c r="WTT84" s="1790"/>
      <c r="WTU84" s="1784"/>
      <c r="WTV84" s="1784"/>
      <c r="WTW84" s="1784"/>
      <c r="WTX84" s="1788"/>
      <c r="WTY84" s="1788"/>
      <c r="WTZ84" s="1789"/>
      <c r="WUA84" s="1789"/>
      <c r="WUB84" s="1790"/>
      <c r="WUC84" s="1784"/>
      <c r="WUD84" s="1784"/>
      <c r="WUE84" s="1784"/>
      <c r="WUF84" s="1788"/>
      <c r="WUG84" s="1788"/>
      <c r="WUH84" s="1789"/>
      <c r="WUI84" s="1789"/>
      <c r="WUJ84" s="1790"/>
      <c r="WUK84" s="1784"/>
      <c r="WUL84" s="1784"/>
      <c r="WUM84" s="1784"/>
      <c r="WUN84" s="1788"/>
      <c r="WUO84" s="1788"/>
      <c r="WUP84" s="1789"/>
      <c r="WUQ84" s="1789"/>
      <c r="WUR84" s="1790"/>
      <c r="WUS84" s="1784"/>
      <c r="WUT84" s="1784"/>
      <c r="WUU84" s="1784"/>
      <c r="WUV84" s="1788"/>
      <c r="WUW84" s="1788"/>
      <c r="WUX84" s="1789"/>
      <c r="WUY84" s="1789"/>
      <c r="WUZ84" s="1790"/>
      <c r="WVA84" s="1784"/>
      <c r="WVB84" s="1784"/>
      <c r="WVC84" s="1784"/>
      <c r="WVD84" s="1788"/>
      <c r="WVE84" s="1788"/>
      <c r="WVF84" s="1789"/>
      <c r="WVG84" s="1789"/>
      <c r="WVH84" s="1790"/>
      <c r="WVI84" s="1784"/>
      <c r="WVJ84" s="1784"/>
      <c r="WVK84" s="1784"/>
      <c r="WVL84" s="1788"/>
      <c r="WVM84" s="1788"/>
      <c r="WVN84" s="1789"/>
      <c r="WVO84" s="1789"/>
      <c r="WVP84" s="1790"/>
      <c r="WVQ84" s="1784"/>
      <c r="WVR84" s="1784"/>
      <c r="WVS84" s="1784"/>
      <c r="WVT84" s="1788"/>
      <c r="WVU84" s="1788"/>
      <c r="WVV84" s="1789"/>
      <c r="WVW84" s="1789"/>
      <c r="WVX84" s="1790"/>
      <c r="WVY84" s="1784"/>
      <c r="WVZ84" s="1784"/>
      <c r="WWA84" s="1784"/>
      <c r="WWB84" s="1788"/>
      <c r="WWC84" s="1788"/>
      <c r="WWD84" s="1789"/>
      <c r="WWE84" s="1789"/>
      <c r="WWF84" s="1790"/>
      <c r="WWG84" s="1784"/>
      <c r="WWH84" s="1784"/>
      <c r="WWI84" s="1784"/>
      <c r="WWJ84" s="1788"/>
      <c r="WWK84" s="1788"/>
      <c r="WWL84" s="1789"/>
      <c r="WWM84" s="1789"/>
      <c r="WWN84" s="1790"/>
      <c r="WWO84" s="1784"/>
      <c r="WWP84" s="1784"/>
      <c r="WWQ84" s="1784"/>
      <c r="WWR84" s="1788"/>
      <c r="WWS84" s="1788"/>
      <c r="WWT84" s="1789"/>
      <c r="WWU84" s="1789"/>
      <c r="WWV84" s="1790"/>
      <c r="WWW84" s="1784"/>
      <c r="WWX84" s="1784"/>
      <c r="WWY84" s="1784"/>
      <c r="WWZ84" s="1788"/>
      <c r="WXA84" s="1788"/>
      <c r="WXB84" s="1789"/>
      <c r="WXC84" s="1789"/>
      <c r="WXD84" s="1790"/>
      <c r="WXE84" s="1784"/>
      <c r="WXF84" s="1784"/>
      <c r="WXG84" s="1784"/>
      <c r="WXH84" s="1788"/>
      <c r="WXI84" s="1788"/>
      <c r="WXJ84" s="1789"/>
      <c r="WXK84" s="1789"/>
      <c r="WXL84" s="1790"/>
      <c r="WXM84" s="1784"/>
      <c r="WXN84" s="1784"/>
      <c r="WXO84" s="1784"/>
      <c r="WXP84" s="1788"/>
      <c r="WXQ84" s="1788"/>
      <c r="WXR84" s="1789"/>
      <c r="WXS84" s="1789"/>
      <c r="WXT84" s="1790"/>
      <c r="WXU84" s="1784"/>
      <c r="WXV84" s="1784"/>
      <c r="WXW84" s="1784"/>
      <c r="WXX84" s="1788"/>
      <c r="WXY84" s="1788"/>
      <c r="WXZ84" s="1789"/>
      <c r="WYA84" s="1789"/>
      <c r="WYB84" s="1790"/>
      <c r="WYC84" s="1784"/>
      <c r="WYD84" s="1784"/>
      <c r="WYE84" s="1784"/>
      <c r="WYF84" s="1788"/>
      <c r="WYG84" s="1788"/>
      <c r="WYH84" s="1789"/>
      <c r="WYI84" s="1789"/>
      <c r="WYJ84" s="1790"/>
      <c r="WYK84" s="1784"/>
      <c r="WYL84" s="1784"/>
      <c r="WYM84" s="1784"/>
      <c r="WYN84" s="1788"/>
      <c r="WYO84" s="1788"/>
      <c r="WYP84" s="1789"/>
      <c r="WYQ84" s="1789"/>
      <c r="WYR84" s="1790"/>
      <c r="WYS84" s="1784"/>
      <c r="WYT84" s="1784"/>
      <c r="WYU84" s="1784"/>
      <c r="WYV84" s="1788"/>
      <c r="WYW84" s="1788"/>
      <c r="WYX84" s="1789"/>
      <c r="WYY84" s="1789"/>
      <c r="WYZ84" s="1790"/>
      <c r="WZA84" s="1784"/>
      <c r="WZB84" s="1784"/>
      <c r="WZC84" s="1784"/>
      <c r="WZD84" s="1788"/>
      <c r="WZE84" s="1788"/>
      <c r="WZF84" s="1789"/>
      <c r="WZG84" s="1789"/>
      <c r="WZH84" s="1790"/>
      <c r="WZI84" s="1784"/>
      <c r="WZJ84" s="1784"/>
      <c r="WZK84" s="1784"/>
      <c r="WZL84" s="1788"/>
      <c r="WZM84" s="1788"/>
      <c r="WZN84" s="1789"/>
      <c r="WZO84" s="1789"/>
      <c r="WZP84" s="1790"/>
      <c r="WZQ84" s="1784"/>
      <c r="WZR84" s="1784"/>
      <c r="WZS84" s="1784"/>
      <c r="WZT84" s="1788"/>
      <c r="WZU84" s="1788"/>
      <c r="WZV84" s="1789"/>
      <c r="WZW84" s="1789"/>
      <c r="WZX84" s="1790"/>
      <c r="WZY84" s="1784"/>
      <c r="WZZ84" s="1784"/>
      <c r="XAA84" s="1784"/>
      <c r="XAB84" s="1788"/>
      <c r="XAC84" s="1788"/>
      <c r="XAD84" s="1789"/>
      <c r="XAE84" s="1789"/>
      <c r="XAF84" s="1790"/>
      <c r="XAG84" s="1784"/>
      <c r="XAH84" s="1784"/>
      <c r="XAI84" s="1784"/>
      <c r="XAJ84" s="1788"/>
      <c r="XAK84" s="1788"/>
      <c r="XAL84" s="1789"/>
      <c r="XAM84" s="1789"/>
      <c r="XAN84" s="1790"/>
      <c r="XAO84" s="1784"/>
      <c r="XAP84" s="1784"/>
      <c r="XAQ84" s="1784"/>
      <c r="XAR84" s="1788"/>
      <c r="XAS84" s="1788"/>
      <c r="XAT84" s="1789"/>
      <c r="XAU84" s="1789"/>
      <c r="XAV84" s="1790"/>
      <c r="XAW84" s="1784"/>
      <c r="XAX84" s="1784"/>
      <c r="XAY84" s="1784"/>
      <c r="XAZ84" s="1788"/>
      <c r="XBA84" s="1788"/>
      <c r="XBB84" s="1789"/>
      <c r="XBC84" s="1789"/>
      <c r="XBD84" s="1790"/>
      <c r="XBE84" s="1784"/>
      <c r="XBF84" s="1784"/>
      <c r="XBG84" s="1784"/>
      <c r="XBH84" s="1788"/>
      <c r="XBI84" s="1788"/>
      <c r="XBJ84" s="1789"/>
      <c r="XBK84" s="1789"/>
      <c r="XBL84" s="1790"/>
      <c r="XBM84" s="1784"/>
      <c r="XBN84" s="1784"/>
      <c r="XBO84" s="1784"/>
      <c r="XBP84" s="1788"/>
      <c r="XBQ84" s="1788"/>
      <c r="XBR84" s="1789"/>
      <c r="XBS84" s="1789"/>
      <c r="XBT84" s="1790"/>
      <c r="XBU84" s="1784"/>
      <c r="XBV84" s="1784"/>
      <c r="XBW84" s="1784"/>
      <c r="XBX84" s="1788"/>
      <c r="XBY84" s="1788"/>
      <c r="XBZ84" s="1789"/>
      <c r="XCA84" s="1789"/>
      <c r="XCB84" s="1790"/>
      <c r="XCC84" s="1784"/>
      <c r="XCD84" s="1784"/>
      <c r="XCE84" s="1784"/>
      <c r="XCF84" s="1788"/>
      <c r="XCG84" s="1788"/>
      <c r="XCH84" s="1789"/>
      <c r="XCI84" s="1789"/>
      <c r="XCJ84" s="1790"/>
      <c r="XCK84" s="1784"/>
      <c r="XCL84" s="1784"/>
      <c r="XCM84" s="1784"/>
      <c r="XCN84" s="1788"/>
      <c r="XCO84" s="1788"/>
      <c r="XCP84" s="1789"/>
      <c r="XCQ84" s="1789"/>
      <c r="XCR84" s="1790"/>
      <c r="XCS84" s="1784"/>
      <c r="XCT84" s="1784"/>
      <c r="XCU84" s="1784"/>
      <c r="XCV84" s="1788"/>
      <c r="XCW84" s="1788"/>
      <c r="XCX84" s="1789"/>
      <c r="XCY84" s="1789"/>
      <c r="XCZ84" s="1790"/>
      <c r="XDA84" s="1784"/>
      <c r="XDB84" s="1784"/>
      <c r="XDC84" s="1784"/>
      <c r="XDD84" s="1788"/>
      <c r="XDE84" s="1788"/>
      <c r="XDF84" s="1789"/>
      <c r="XDG84" s="1789"/>
      <c r="XDH84" s="1790"/>
      <c r="XDI84" s="1784"/>
      <c r="XDJ84" s="1784"/>
      <c r="XDK84" s="1784"/>
      <c r="XDL84" s="1788"/>
      <c r="XDM84" s="1788"/>
      <c r="XDN84" s="1789"/>
      <c r="XDO84" s="1789"/>
      <c r="XDP84" s="1790"/>
      <c r="XDQ84" s="1784"/>
      <c r="XDR84" s="1784"/>
      <c r="XDS84" s="1784"/>
      <c r="XDT84" s="1788"/>
      <c r="XDU84" s="1788"/>
      <c r="XDV84" s="1789"/>
      <c r="XDW84" s="1789"/>
      <c r="XDX84" s="1790"/>
      <c r="XDY84" s="1784"/>
      <c r="XDZ84" s="1784"/>
      <c r="XEA84" s="1784"/>
      <c r="XEB84" s="1788"/>
      <c r="XEC84" s="1788"/>
      <c r="XED84" s="1789"/>
      <c r="XEE84" s="1789"/>
      <c r="XEF84" s="1790"/>
      <c r="XEG84" s="1784"/>
      <c r="XEH84" s="1784"/>
      <c r="XEI84" s="1784"/>
      <c r="XEJ84" s="1788"/>
      <c r="XEK84" s="1788"/>
      <c r="XEL84" s="1789"/>
      <c r="XEM84" s="1789"/>
      <c r="XEN84" s="1790"/>
      <c r="XEO84" s="1784"/>
      <c r="XEP84" s="1784"/>
      <c r="XEQ84" s="1784"/>
      <c r="XER84" s="1788"/>
      <c r="XES84" s="1788"/>
      <c r="XET84" s="1789"/>
      <c r="XEU84" s="1789"/>
      <c r="XEV84" s="1790"/>
      <c r="XEW84" s="1784"/>
      <c r="XEX84" s="1784"/>
      <c r="XEY84" s="1784"/>
      <c r="XEZ84" s="1788"/>
      <c r="XFA84" s="1788"/>
      <c r="XFB84" s="1789"/>
      <c r="XFC84" s="1789"/>
      <c r="XFD84" s="1790"/>
    </row>
    <row r="85" spans="1:16384" s="1280" customFormat="1" ht="18">
      <c r="A85" s="1462"/>
      <c r="B85" s="1462"/>
      <c r="C85" s="1462"/>
      <c r="D85" s="1462"/>
      <c r="E85" s="1462"/>
      <c r="F85" s="1462"/>
      <c r="G85" s="1462"/>
      <c r="H85" s="1182"/>
      <c r="I85" s="1488"/>
      <c r="J85" s="1462"/>
      <c r="K85" s="1462"/>
      <c r="L85" s="1623"/>
      <c r="M85" s="1462"/>
      <c r="N85" s="1462"/>
      <c r="O85" s="1462"/>
      <c r="P85" s="1462"/>
      <c r="Q85" s="1462"/>
      <c r="R85" s="1462"/>
      <c r="S85" s="1462"/>
      <c r="T85" s="1462"/>
      <c r="U85" s="1462"/>
      <c r="V85" s="1462"/>
      <c r="W85" s="1462"/>
      <c r="X85" s="1462"/>
      <c r="Y85" s="1462"/>
      <c r="Z85" s="1462"/>
      <c r="AA85" s="1462"/>
      <c r="AB85" s="1462"/>
      <c r="AC85" s="1462"/>
      <c r="AD85" s="1462"/>
      <c r="AE85" s="1462"/>
    </row>
    <row r="86" spans="1:16384" s="1280" customFormat="1" ht="18">
      <c r="A86" s="1462"/>
      <c r="B86" s="1462"/>
      <c r="C86" s="1462"/>
      <c r="D86" s="1462"/>
      <c r="E86" s="1462"/>
      <c r="F86" s="1462"/>
      <c r="G86" s="1462"/>
      <c r="H86" s="1182"/>
      <c r="I86" s="1488"/>
      <c r="J86" s="1462"/>
      <c r="K86" s="1462"/>
      <c r="L86" s="1623"/>
      <c r="M86" s="1462"/>
      <c r="N86" s="1462"/>
      <c r="O86" s="1462"/>
      <c r="P86" s="1462"/>
      <c r="Q86" s="1462"/>
      <c r="R86" s="1462"/>
      <c r="S86" s="1462"/>
      <c r="T86" s="1462"/>
      <c r="U86" s="1462"/>
      <c r="V86" s="1462"/>
      <c r="W86" s="1462"/>
      <c r="X86" s="1462"/>
      <c r="Y86" s="1462"/>
      <c r="Z86" s="1462"/>
      <c r="AA86" s="1462"/>
      <c r="AB86" s="1462"/>
      <c r="AC86" s="1462"/>
      <c r="AD86" s="1462"/>
      <c r="AE86" s="1462"/>
    </row>
    <row r="87" spans="1:16384" s="1280" customFormat="1" ht="18">
      <c r="A87" s="1462"/>
      <c r="B87" s="1462"/>
      <c r="C87" s="1462"/>
      <c r="D87" s="1462"/>
      <c r="E87" s="1462"/>
      <c r="F87" s="1462"/>
      <c r="G87" s="1462"/>
      <c r="H87" s="1182"/>
      <c r="I87" s="1488"/>
      <c r="J87" s="1462"/>
      <c r="K87" s="1462"/>
      <c r="L87" s="1623"/>
      <c r="M87" s="1462"/>
      <c r="N87" s="1462"/>
      <c r="O87" s="1462"/>
      <c r="P87" s="1462"/>
      <c r="Q87" s="1462"/>
      <c r="R87" s="1462"/>
      <c r="S87" s="1462"/>
      <c r="T87" s="1462"/>
      <c r="U87" s="1462"/>
      <c r="V87" s="1462"/>
      <c r="W87" s="1462"/>
      <c r="X87" s="1462"/>
      <c r="Y87" s="1462"/>
      <c r="Z87" s="1462"/>
      <c r="AA87" s="1462"/>
      <c r="AB87" s="1462"/>
      <c r="AC87" s="1462"/>
      <c r="AD87" s="1462"/>
      <c r="AE87" s="1462"/>
    </row>
    <row r="88" spans="1:16384" s="1280" customFormat="1">
      <c r="A88" s="1462"/>
      <c r="B88" s="1462"/>
      <c r="C88" s="1462"/>
      <c r="D88" s="1462"/>
      <c r="E88" s="1462"/>
      <c r="F88" s="1462"/>
      <c r="G88" s="1462"/>
      <c r="H88" s="1462"/>
      <c r="I88" s="1462"/>
      <c r="J88" s="1462"/>
      <c r="K88" s="1462"/>
      <c r="L88" s="1462"/>
      <c r="M88" s="1462"/>
      <c r="N88" s="1462"/>
      <c r="O88" s="1462"/>
      <c r="P88" s="1462"/>
      <c r="Q88" s="1462"/>
      <c r="R88" s="1462"/>
      <c r="S88" s="1462"/>
      <c r="T88" s="1462"/>
      <c r="U88" s="1462"/>
      <c r="V88" s="1462"/>
      <c r="W88" s="1462"/>
      <c r="X88" s="1462"/>
      <c r="Y88" s="1462"/>
      <c r="Z88" s="1462"/>
      <c r="AA88" s="1462"/>
      <c r="AB88" s="1462"/>
      <c r="AC88" s="1462"/>
      <c r="AD88" s="1462"/>
      <c r="AE88" s="1462"/>
    </row>
    <row r="89" spans="1:16384" s="1280" customFormat="1">
      <c r="A89" s="1462"/>
      <c r="B89" s="1462"/>
      <c r="C89" s="1462"/>
      <c r="D89" s="1462"/>
      <c r="E89" s="1462"/>
      <c r="F89" s="1462"/>
      <c r="G89" s="1462"/>
      <c r="H89" s="1462"/>
      <c r="I89" s="1462"/>
      <c r="J89" s="1462"/>
      <c r="K89" s="1462"/>
      <c r="L89" s="1462"/>
      <c r="M89" s="1462"/>
      <c r="N89" s="1462"/>
      <c r="O89" s="1462"/>
      <c r="P89" s="1462"/>
      <c r="Q89" s="1462"/>
      <c r="R89" s="1462"/>
      <c r="S89" s="1462"/>
      <c r="T89" s="1462"/>
      <c r="U89" s="1462"/>
      <c r="V89" s="1462"/>
      <c r="W89" s="1462"/>
      <c r="X89" s="1462"/>
      <c r="Y89" s="1462"/>
      <c r="Z89" s="1462"/>
      <c r="AA89" s="1462"/>
      <c r="AB89" s="1462"/>
      <c r="AC89" s="1462"/>
      <c r="AD89" s="1462"/>
      <c r="AE89" s="1462"/>
    </row>
    <row r="90" spans="1:16384" s="1280" customFormat="1">
      <c r="A90" s="1462"/>
      <c r="B90" s="1462"/>
      <c r="C90" s="1462"/>
      <c r="D90" s="1462"/>
      <c r="E90" s="1462"/>
      <c r="F90" s="1462"/>
      <c r="G90" s="1462"/>
      <c r="H90" s="1462"/>
      <c r="I90" s="1462"/>
      <c r="J90" s="1462"/>
      <c r="K90" s="1462"/>
      <c r="L90" s="1462"/>
      <c r="M90" s="1462"/>
      <c r="N90" s="1462"/>
      <c r="O90" s="1462"/>
      <c r="P90" s="1462"/>
      <c r="Q90" s="1462"/>
      <c r="R90" s="1462"/>
      <c r="S90" s="1462"/>
      <c r="T90" s="1462"/>
      <c r="U90" s="1462"/>
      <c r="V90" s="1462"/>
      <c r="W90" s="1462"/>
      <c r="X90" s="1462"/>
      <c r="Y90" s="1462"/>
      <c r="Z90" s="1462"/>
      <c r="AA90" s="1462"/>
      <c r="AB90" s="1462"/>
      <c r="AC90" s="1462"/>
      <c r="AD90" s="1462"/>
      <c r="AE90" s="1462"/>
    </row>
    <row r="91" spans="1:16384" s="1280" customFormat="1">
      <c r="A91" s="1462"/>
      <c r="B91" s="1462"/>
      <c r="C91" s="1462"/>
      <c r="D91" s="1462"/>
      <c r="E91" s="1462"/>
      <c r="F91" s="1462"/>
      <c r="G91" s="1462"/>
      <c r="H91" s="1462"/>
      <c r="I91" s="1462"/>
      <c r="J91" s="1462"/>
      <c r="K91" s="1462"/>
      <c r="L91" s="1462"/>
      <c r="M91" s="1462"/>
      <c r="N91" s="1462"/>
      <c r="O91" s="1462"/>
      <c r="P91" s="1462"/>
      <c r="Q91" s="1462"/>
      <c r="R91" s="1462"/>
      <c r="S91" s="1462"/>
      <c r="T91" s="1462"/>
      <c r="U91" s="1462"/>
      <c r="V91" s="1462"/>
      <c r="W91" s="1462"/>
      <c r="X91" s="1462"/>
      <c r="Y91" s="1462"/>
      <c r="Z91" s="1462"/>
      <c r="AA91" s="1462"/>
      <c r="AB91" s="1462"/>
      <c r="AC91" s="1462"/>
      <c r="AD91" s="1462"/>
      <c r="AE91" s="1462"/>
    </row>
    <row r="92" spans="1:16384" s="1280" customFormat="1">
      <c r="A92" s="1462"/>
      <c r="B92" s="1462"/>
      <c r="C92" s="1462"/>
      <c r="D92" s="1462"/>
      <c r="E92" s="1462"/>
      <c r="F92" s="1462"/>
      <c r="G92" s="1462"/>
      <c r="H92" s="1462"/>
      <c r="I92" s="1462"/>
      <c r="J92" s="1462"/>
      <c r="K92" s="1462"/>
      <c r="L92" s="1462"/>
      <c r="M92" s="1462"/>
      <c r="N92" s="1462"/>
      <c r="O92" s="1462"/>
      <c r="P92" s="1462"/>
      <c r="Q92" s="1462"/>
      <c r="R92" s="1462"/>
      <c r="S92" s="1462"/>
      <c r="T92" s="1462"/>
      <c r="U92" s="1462"/>
      <c r="V92" s="1462"/>
      <c r="W92" s="1462"/>
      <c r="X92" s="1462"/>
      <c r="Y92" s="1462"/>
      <c r="Z92" s="1462"/>
      <c r="AA92" s="1462"/>
      <c r="AB92" s="1462"/>
      <c r="AC92" s="1462"/>
      <c r="AD92" s="1462"/>
      <c r="AE92" s="1462"/>
    </row>
    <row r="93" spans="1:16384" s="1280" customFormat="1">
      <c r="A93" s="1462"/>
      <c r="B93" s="1462"/>
      <c r="C93" s="1462"/>
      <c r="D93" s="1462"/>
      <c r="E93" s="1462"/>
      <c r="F93" s="1462"/>
      <c r="G93" s="1462"/>
      <c r="H93" s="1462"/>
      <c r="I93" s="1462"/>
      <c r="J93" s="1462"/>
      <c r="K93" s="1462"/>
      <c r="L93" s="1462"/>
      <c r="M93" s="1462"/>
      <c r="N93" s="1462"/>
      <c r="O93" s="1462"/>
      <c r="P93" s="1462"/>
      <c r="Q93" s="1462"/>
      <c r="R93" s="1462"/>
      <c r="S93" s="1462"/>
      <c r="T93" s="1462"/>
      <c r="U93" s="1462"/>
      <c r="V93" s="1462"/>
      <c r="W93" s="1462"/>
      <c r="X93" s="1462"/>
      <c r="Y93" s="1462"/>
      <c r="Z93" s="1462"/>
      <c r="AA93" s="1462"/>
      <c r="AB93" s="1462"/>
      <c r="AC93" s="1462"/>
      <c r="AD93" s="1462"/>
      <c r="AE93" s="1462"/>
    </row>
    <row r="94" spans="1:16384" s="1280" customFormat="1">
      <c r="A94" s="1462"/>
      <c r="B94" s="1462"/>
      <c r="C94" s="1462"/>
      <c r="D94" s="1462"/>
      <c r="E94" s="1462"/>
      <c r="F94" s="1462"/>
      <c r="G94" s="1462"/>
      <c r="H94" s="1462"/>
      <c r="I94" s="1462"/>
      <c r="J94" s="1462"/>
      <c r="K94" s="1462"/>
      <c r="L94" s="1462"/>
      <c r="M94" s="1462"/>
      <c r="N94" s="1462"/>
      <c r="O94" s="1462"/>
      <c r="P94" s="1462"/>
      <c r="Q94" s="1462"/>
      <c r="R94" s="1462"/>
      <c r="S94" s="1462"/>
      <c r="T94" s="1462"/>
      <c r="U94" s="1462"/>
      <c r="V94" s="1462"/>
      <c r="W94" s="1462"/>
      <c r="X94" s="1462"/>
      <c r="Y94" s="1462"/>
      <c r="Z94" s="1462"/>
      <c r="AA94" s="1462"/>
      <c r="AB94" s="1462"/>
      <c r="AC94" s="1462"/>
      <c r="AD94" s="1462"/>
      <c r="AE94" s="1462"/>
    </row>
    <row r="95" spans="1:16384" s="1280" customFormat="1">
      <c r="A95" s="1462"/>
      <c r="B95" s="1462"/>
      <c r="C95" s="1462"/>
      <c r="D95" s="1462"/>
      <c r="E95" s="1462"/>
      <c r="F95" s="1462"/>
      <c r="G95" s="1462"/>
      <c r="H95" s="1462"/>
      <c r="I95" s="1462"/>
      <c r="J95" s="1462"/>
      <c r="K95" s="1462"/>
      <c r="L95" s="1462"/>
      <c r="M95" s="1462"/>
      <c r="N95" s="1462"/>
      <c r="O95" s="1462"/>
      <c r="P95" s="1462"/>
      <c r="Q95" s="1462"/>
      <c r="R95" s="1462"/>
      <c r="S95" s="1462"/>
      <c r="T95" s="1462"/>
      <c r="U95" s="1462"/>
      <c r="V95" s="1462"/>
      <c r="W95" s="1462"/>
      <c r="X95" s="1462"/>
      <c r="Y95" s="1462"/>
      <c r="Z95" s="1462"/>
      <c r="AA95" s="1462"/>
      <c r="AB95" s="1462"/>
      <c r="AC95" s="1462"/>
      <c r="AD95" s="1462"/>
      <c r="AE95" s="1462"/>
    </row>
    <row r="96" spans="1:16384" s="1280" customFormat="1">
      <c r="A96" s="1462"/>
      <c r="B96" s="1462"/>
      <c r="C96" s="1462"/>
      <c r="D96" s="1462"/>
      <c r="E96" s="1462"/>
      <c r="F96" s="1462"/>
      <c r="G96" s="1462"/>
      <c r="H96" s="1462"/>
      <c r="I96" s="1462"/>
      <c r="J96" s="1462"/>
      <c r="K96" s="1462"/>
      <c r="L96" s="1462"/>
      <c r="M96" s="1462"/>
      <c r="N96" s="1462"/>
      <c r="O96" s="1462"/>
      <c r="P96" s="1462"/>
      <c r="Q96" s="1462"/>
      <c r="R96" s="1462"/>
      <c r="S96" s="1462"/>
      <c r="T96" s="1462"/>
      <c r="U96" s="1462"/>
      <c r="V96" s="1462"/>
      <c r="W96" s="1462"/>
      <c r="X96" s="1462"/>
      <c r="Y96" s="1462"/>
      <c r="Z96" s="1462"/>
      <c r="AA96" s="1462"/>
      <c r="AB96" s="1462"/>
      <c r="AC96" s="1462"/>
      <c r="AD96" s="1462"/>
      <c r="AE96" s="1462"/>
    </row>
    <row r="97" spans="1:31" s="1280" customFormat="1">
      <c r="A97" s="1462"/>
      <c r="B97" s="1462"/>
      <c r="C97" s="1462"/>
      <c r="D97" s="1462"/>
      <c r="E97" s="1462"/>
      <c r="F97" s="1462"/>
      <c r="G97" s="1462"/>
      <c r="H97" s="1462"/>
      <c r="I97" s="1462"/>
      <c r="J97" s="1462"/>
      <c r="K97" s="1462"/>
      <c r="L97" s="1462"/>
      <c r="M97" s="1462"/>
      <c r="N97" s="1462"/>
      <c r="O97" s="1462"/>
      <c r="P97" s="1462"/>
      <c r="Q97" s="1462"/>
      <c r="R97" s="1462"/>
      <c r="S97" s="1462"/>
      <c r="T97" s="1462"/>
      <c r="U97" s="1462"/>
      <c r="V97" s="1462"/>
      <c r="W97" s="1462"/>
      <c r="X97" s="1462"/>
      <c r="Y97" s="1462"/>
      <c r="Z97" s="1462"/>
      <c r="AA97" s="1462"/>
      <c r="AB97" s="1462"/>
      <c r="AC97" s="1462"/>
      <c r="AD97" s="1462"/>
      <c r="AE97" s="1462"/>
    </row>
    <row r="98" spans="1:31" s="1280" customFormat="1">
      <c r="A98" s="1462"/>
      <c r="B98" s="1462"/>
      <c r="C98" s="1462"/>
      <c r="D98" s="1462"/>
      <c r="E98" s="1462"/>
      <c r="F98" s="1462"/>
      <c r="G98" s="1462"/>
      <c r="H98" s="1462"/>
      <c r="I98" s="1462"/>
      <c r="J98" s="1462"/>
      <c r="K98" s="1462"/>
      <c r="L98" s="1462"/>
      <c r="M98" s="1462"/>
      <c r="N98" s="1462"/>
      <c r="O98" s="1462"/>
      <c r="P98" s="1462"/>
      <c r="Q98" s="1462"/>
      <c r="R98" s="1462"/>
      <c r="S98" s="1462"/>
      <c r="T98" s="1462"/>
      <c r="U98" s="1462"/>
      <c r="V98" s="1462"/>
      <c r="W98" s="1462"/>
      <c r="X98" s="1462"/>
      <c r="Y98" s="1462"/>
      <c r="Z98" s="1462"/>
      <c r="AA98" s="1462"/>
      <c r="AB98" s="1462"/>
      <c r="AC98" s="1462"/>
      <c r="AD98" s="1462"/>
      <c r="AE98" s="1462"/>
    </row>
    <row r="99" spans="1:31" s="1280" customFormat="1">
      <c r="A99" s="1462"/>
      <c r="B99" s="1462"/>
      <c r="C99" s="1462"/>
      <c r="D99" s="1462"/>
      <c r="E99" s="1462"/>
      <c r="F99" s="1462"/>
      <c r="G99" s="1462"/>
      <c r="H99" s="1462"/>
      <c r="I99" s="1462"/>
      <c r="J99" s="1462"/>
      <c r="K99" s="1462"/>
      <c r="L99" s="1462"/>
      <c r="M99" s="1462"/>
      <c r="N99" s="1462"/>
      <c r="O99" s="1462"/>
      <c r="P99" s="1462"/>
      <c r="Q99" s="1462"/>
      <c r="R99" s="1462"/>
      <c r="S99" s="1462"/>
      <c r="T99" s="1462"/>
      <c r="U99" s="1462"/>
      <c r="V99" s="1462"/>
      <c r="W99" s="1462"/>
      <c r="X99" s="1462"/>
      <c r="Y99" s="1462"/>
      <c r="Z99" s="1462"/>
      <c r="AA99" s="1462"/>
      <c r="AB99" s="1462"/>
      <c r="AC99" s="1462"/>
      <c r="AD99" s="1462"/>
      <c r="AE99" s="1462"/>
    </row>
    <row r="100" spans="1:31" s="1280" customFormat="1">
      <c r="A100" s="1462"/>
      <c r="B100" s="1462"/>
      <c r="C100" s="1462"/>
      <c r="D100" s="1462"/>
      <c r="E100" s="1462"/>
      <c r="F100" s="1462"/>
      <c r="G100" s="1462"/>
      <c r="H100" s="1462"/>
      <c r="I100" s="1462"/>
      <c r="J100" s="1462"/>
      <c r="K100" s="1462"/>
      <c r="L100" s="1462"/>
      <c r="M100" s="1462"/>
      <c r="N100" s="1462"/>
      <c r="O100" s="1462"/>
      <c r="P100" s="1462"/>
      <c r="Q100" s="1462"/>
      <c r="R100" s="1462"/>
      <c r="S100" s="1462"/>
      <c r="T100" s="1462"/>
      <c r="U100" s="1462"/>
      <c r="V100" s="1462"/>
      <c r="W100" s="1462"/>
      <c r="X100" s="1462"/>
      <c r="Y100" s="1462"/>
      <c r="Z100" s="1462"/>
      <c r="AA100" s="1462"/>
      <c r="AB100" s="1462"/>
      <c r="AC100" s="1462"/>
      <c r="AD100" s="1462"/>
      <c r="AE100" s="1462"/>
    </row>
    <row r="101" spans="1:31" s="1280" customFormat="1">
      <c r="A101" s="1462"/>
      <c r="B101" s="1462"/>
      <c r="C101" s="1462"/>
      <c r="D101" s="1462"/>
      <c r="E101" s="1462"/>
      <c r="F101" s="1462"/>
      <c r="G101" s="1462"/>
      <c r="H101" s="1462"/>
      <c r="I101" s="1462"/>
      <c r="J101" s="1462"/>
      <c r="K101" s="1462"/>
      <c r="L101" s="1462"/>
      <c r="M101" s="1462"/>
      <c r="N101" s="1462"/>
      <c r="O101" s="1462"/>
      <c r="P101" s="1462"/>
      <c r="Q101" s="1462"/>
      <c r="R101" s="1462"/>
      <c r="S101" s="1462"/>
      <c r="T101" s="1462"/>
      <c r="U101" s="1462"/>
      <c r="V101" s="1462"/>
      <c r="W101" s="1462"/>
      <c r="X101" s="1462"/>
      <c r="Y101" s="1462"/>
      <c r="Z101" s="1462"/>
      <c r="AA101" s="1462"/>
      <c r="AB101" s="1462"/>
      <c r="AC101" s="1462"/>
      <c r="AD101" s="1462"/>
      <c r="AE101" s="1462"/>
    </row>
    <row r="102" spans="1:31" s="1280" customFormat="1">
      <c r="A102" s="1462"/>
      <c r="B102" s="1462"/>
      <c r="C102" s="1462"/>
      <c r="D102" s="1462"/>
      <c r="E102" s="1462"/>
      <c r="F102" s="1462"/>
      <c r="G102" s="1462"/>
      <c r="H102" s="1462"/>
      <c r="I102" s="1462"/>
      <c r="J102" s="1462"/>
      <c r="K102" s="1462"/>
      <c r="L102" s="1462"/>
      <c r="M102" s="1462"/>
      <c r="N102" s="1462"/>
      <c r="O102" s="1462"/>
      <c r="P102" s="1462"/>
      <c r="Q102" s="1462"/>
      <c r="R102" s="1462"/>
      <c r="S102" s="1462"/>
      <c r="T102" s="1462"/>
      <c r="U102" s="1462"/>
      <c r="V102" s="1462"/>
      <c r="W102" s="1462"/>
      <c r="X102" s="1462"/>
      <c r="Y102" s="1462"/>
      <c r="Z102" s="1462"/>
      <c r="AA102" s="1462"/>
      <c r="AB102" s="1462"/>
      <c r="AC102" s="1462"/>
      <c r="AD102" s="1462"/>
      <c r="AE102" s="1462"/>
    </row>
    <row r="103" spans="1:31" s="1280" customFormat="1">
      <c r="A103" s="1462"/>
      <c r="B103" s="1462"/>
      <c r="C103" s="1462"/>
      <c r="D103" s="1462"/>
      <c r="E103" s="1462"/>
      <c r="F103" s="1462"/>
      <c r="G103" s="1462"/>
      <c r="H103" s="1462"/>
      <c r="I103" s="1462"/>
      <c r="J103" s="1462"/>
      <c r="K103" s="1462"/>
      <c r="L103" s="1462"/>
      <c r="M103" s="1462"/>
      <c r="N103" s="1462"/>
      <c r="O103" s="1462"/>
      <c r="P103" s="1462"/>
      <c r="Q103" s="1462"/>
      <c r="R103" s="1462"/>
      <c r="S103" s="1462"/>
      <c r="T103" s="1462"/>
      <c r="U103" s="1462"/>
      <c r="V103" s="1462"/>
      <c r="W103" s="1462"/>
      <c r="X103" s="1462"/>
      <c r="Y103" s="1462"/>
      <c r="Z103" s="1462"/>
      <c r="AA103" s="1462"/>
      <c r="AB103" s="1462"/>
      <c r="AC103" s="1462"/>
      <c r="AD103" s="1462"/>
      <c r="AE103" s="1462"/>
    </row>
    <row r="104" spans="1:31" s="1280" customFormat="1">
      <c r="A104" s="1462"/>
      <c r="B104" s="1462"/>
      <c r="C104" s="1462"/>
      <c r="D104" s="1462"/>
      <c r="E104" s="1462"/>
      <c r="F104" s="1462"/>
      <c r="G104" s="1462"/>
      <c r="H104" s="1462"/>
      <c r="I104" s="1462"/>
      <c r="J104" s="1462"/>
      <c r="K104" s="1462"/>
      <c r="L104" s="1462"/>
      <c r="M104" s="1462"/>
      <c r="N104" s="1462"/>
      <c r="O104" s="1462"/>
      <c r="P104" s="1462"/>
      <c r="Q104" s="1462"/>
      <c r="R104" s="1462"/>
      <c r="S104" s="1462"/>
      <c r="T104" s="1462"/>
      <c r="U104" s="1462"/>
      <c r="V104" s="1462"/>
      <c r="W104" s="1462"/>
      <c r="X104" s="1462"/>
      <c r="Y104" s="1462"/>
      <c r="Z104" s="1462"/>
      <c r="AA104" s="1462"/>
      <c r="AB104" s="1462"/>
      <c r="AC104" s="1462"/>
      <c r="AD104" s="1462"/>
      <c r="AE104" s="1462"/>
    </row>
    <row r="105" spans="1:31" s="1280" customFormat="1">
      <c r="A105" s="1462"/>
      <c r="B105" s="1462"/>
      <c r="C105" s="1462"/>
      <c r="D105" s="1462"/>
      <c r="E105" s="1462"/>
      <c r="F105" s="1462"/>
      <c r="G105" s="1462"/>
      <c r="H105" s="1462"/>
      <c r="I105" s="1462"/>
      <c r="J105" s="1462"/>
      <c r="K105" s="1462"/>
      <c r="L105" s="1462"/>
      <c r="M105" s="1462"/>
      <c r="N105" s="1462"/>
      <c r="O105" s="1462"/>
      <c r="P105" s="1462"/>
      <c r="Q105" s="1462"/>
      <c r="R105" s="1462"/>
      <c r="S105" s="1462"/>
      <c r="T105" s="1462"/>
      <c r="U105" s="1462"/>
      <c r="V105" s="1462"/>
      <c r="W105" s="1462"/>
      <c r="X105" s="1462"/>
      <c r="Y105" s="1462"/>
      <c r="Z105" s="1462"/>
      <c r="AA105" s="1462"/>
      <c r="AB105" s="1462"/>
      <c r="AC105" s="1462"/>
      <c r="AD105" s="1462"/>
      <c r="AE105" s="1462"/>
    </row>
    <row r="106" spans="1:31" s="1280" customFormat="1">
      <c r="A106" s="1462"/>
      <c r="B106" s="1462"/>
      <c r="C106" s="1462"/>
      <c r="D106" s="1462"/>
      <c r="E106" s="1462"/>
      <c r="F106" s="1462"/>
      <c r="G106" s="1462"/>
      <c r="H106" s="1462"/>
      <c r="I106" s="1462"/>
      <c r="J106" s="1462"/>
      <c r="K106" s="1462"/>
      <c r="L106" s="1462"/>
      <c r="M106" s="1462"/>
      <c r="N106" s="1462"/>
      <c r="O106" s="1462"/>
      <c r="P106" s="1462"/>
      <c r="Q106" s="1462"/>
      <c r="R106" s="1462"/>
      <c r="S106" s="1462"/>
      <c r="T106" s="1462"/>
      <c r="U106" s="1462"/>
      <c r="V106" s="1462"/>
      <c r="W106" s="1462"/>
      <c r="X106" s="1462"/>
      <c r="Y106" s="1462"/>
      <c r="Z106" s="1462"/>
      <c r="AA106" s="1462"/>
      <c r="AB106" s="1462"/>
      <c r="AC106" s="1462"/>
      <c r="AD106" s="1462"/>
      <c r="AE106" s="1462"/>
    </row>
    <row r="107" spans="1:31" s="1280" customFormat="1">
      <c r="A107" s="1462"/>
      <c r="B107" s="1462"/>
      <c r="C107" s="1462"/>
      <c r="D107" s="1462"/>
      <c r="E107" s="1462"/>
      <c r="F107" s="1462"/>
      <c r="G107" s="1462"/>
      <c r="H107" s="1462"/>
      <c r="I107" s="1462"/>
      <c r="J107" s="1462"/>
      <c r="K107" s="1462"/>
      <c r="L107" s="1462"/>
      <c r="M107" s="1462"/>
      <c r="N107" s="1462"/>
      <c r="O107" s="1462"/>
      <c r="P107" s="1462"/>
      <c r="Q107" s="1462"/>
      <c r="R107" s="1462"/>
      <c r="S107" s="1462"/>
      <c r="T107" s="1462"/>
      <c r="U107" s="1462"/>
      <c r="V107" s="1462"/>
      <c r="W107" s="1462"/>
      <c r="X107" s="1462"/>
      <c r="Y107" s="1462"/>
      <c r="Z107" s="1462"/>
      <c r="AA107" s="1462"/>
      <c r="AB107" s="1462"/>
      <c r="AC107" s="1462"/>
      <c r="AD107" s="1462"/>
      <c r="AE107" s="1462"/>
    </row>
    <row r="108" spans="1:31" s="1280" customFormat="1">
      <c r="A108" s="1462"/>
      <c r="B108" s="1462"/>
      <c r="C108" s="1462"/>
      <c r="D108" s="1462"/>
      <c r="E108" s="1462"/>
      <c r="F108" s="1462"/>
      <c r="G108" s="1462"/>
      <c r="H108" s="1462"/>
      <c r="I108" s="1462"/>
      <c r="J108" s="1462"/>
      <c r="K108" s="1462"/>
      <c r="L108" s="1462"/>
      <c r="M108" s="1462"/>
      <c r="N108" s="1462"/>
      <c r="O108" s="1462"/>
      <c r="P108" s="1462"/>
      <c r="Q108" s="1462"/>
      <c r="R108" s="1462"/>
      <c r="S108" s="1462"/>
      <c r="T108" s="1462"/>
      <c r="U108" s="1462"/>
      <c r="V108" s="1462"/>
      <c r="W108" s="1462"/>
      <c r="X108" s="1462"/>
      <c r="Y108" s="1462"/>
      <c r="Z108" s="1462"/>
      <c r="AA108" s="1462"/>
      <c r="AB108" s="1462"/>
      <c r="AC108" s="1462"/>
      <c r="AD108" s="1462"/>
      <c r="AE108" s="1462"/>
    </row>
    <row r="109" spans="1:31" s="1280" customFormat="1">
      <c r="A109" s="1462"/>
      <c r="B109" s="1462"/>
      <c r="C109" s="1462"/>
      <c r="D109" s="1462"/>
      <c r="E109" s="1462"/>
      <c r="F109" s="1462"/>
      <c r="G109" s="1462"/>
      <c r="H109" s="1462"/>
      <c r="I109" s="1462"/>
      <c r="J109" s="1462"/>
      <c r="K109" s="1462"/>
      <c r="L109" s="1462"/>
      <c r="M109" s="1462"/>
      <c r="N109" s="1462"/>
      <c r="O109" s="1462"/>
      <c r="P109" s="1462"/>
      <c r="Q109" s="1462"/>
      <c r="R109" s="1462"/>
      <c r="S109" s="1462"/>
      <c r="T109" s="1462"/>
      <c r="U109" s="1462"/>
      <c r="V109" s="1462"/>
      <c r="W109" s="1462"/>
      <c r="X109" s="1462"/>
      <c r="Y109" s="1462"/>
      <c r="Z109" s="1462"/>
      <c r="AA109" s="1462"/>
      <c r="AB109" s="1462"/>
      <c r="AC109" s="1462"/>
      <c r="AD109" s="1462"/>
      <c r="AE109" s="1462"/>
    </row>
    <row r="110" spans="1:31" s="1280" customFormat="1">
      <c r="A110" s="1462"/>
      <c r="B110" s="1462"/>
      <c r="C110" s="1462"/>
      <c r="D110" s="1462"/>
      <c r="E110" s="1462"/>
      <c r="F110" s="1462"/>
      <c r="G110" s="1462"/>
      <c r="H110" s="1462"/>
      <c r="I110" s="1462"/>
      <c r="J110" s="1462"/>
      <c r="K110" s="1462"/>
      <c r="L110" s="1462"/>
      <c r="M110" s="1462"/>
      <c r="N110" s="1462"/>
      <c r="O110" s="1462"/>
      <c r="P110" s="1462"/>
      <c r="Q110" s="1462"/>
      <c r="R110" s="1462"/>
      <c r="S110" s="1462"/>
      <c r="T110" s="1462"/>
      <c r="U110" s="1462"/>
      <c r="V110" s="1462"/>
      <c r="W110" s="1462"/>
      <c r="X110" s="1462"/>
      <c r="Y110" s="1462"/>
      <c r="Z110" s="1462"/>
      <c r="AA110" s="1462"/>
      <c r="AB110" s="1462"/>
      <c r="AC110" s="1462"/>
      <c r="AD110" s="1462"/>
      <c r="AE110" s="1462"/>
    </row>
    <row r="111" spans="1:31" s="1280" customFormat="1">
      <c r="A111" s="1462"/>
      <c r="B111" s="1462"/>
      <c r="C111" s="1462"/>
      <c r="D111" s="1462"/>
      <c r="E111" s="1462"/>
      <c r="F111" s="1462"/>
      <c r="G111" s="1462"/>
      <c r="H111" s="1462"/>
      <c r="I111" s="1462"/>
      <c r="J111" s="1462"/>
      <c r="K111" s="1462"/>
      <c r="L111" s="1462"/>
      <c r="M111" s="1462"/>
      <c r="N111" s="1462"/>
      <c r="O111" s="1462"/>
      <c r="P111" s="1462"/>
      <c r="Q111" s="1462"/>
      <c r="R111" s="1462"/>
      <c r="S111" s="1462"/>
      <c r="T111" s="1462"/>
      <c r="U111" s="1462"/>
      <c r="V111" s="1462"/>
      <c r="W111" s="1462"/>
      <c r="X111" s="1462"/>
      <c r="Y111" s="1462"/>
      <c r="Z111" s="1462"/>
      <c r="AA111" s="1462"/>
      <c r="AB111" s="1462"/>
      <c r="AC111" s="1462"/>
      <c r="AD111" s="1462"/>
      <c r="AE111" s="1462"/>
    </row>
    <row r="112" spans="1:31" s="1280" customFormat="1">
      <c r="A112" s="1462"/>
      <c r="B112" s="1462"/>
      <c r="C112" s="1462"/>
      <c r="D112" s="1462"/>
      <c r="E112" s="1462"/>
      <c r="F112" s="1462"/>
      <c r="G112" s="1462"/>
      <c r="H112" s="1462"/>
      <c r="I112" s="1462"/>
      <c r="J112" s="1462"/>
      <c r="K112" s="1462"/>
      <c r="L112" s="1462"/>
      <c r="M112" s="1462"/>
      <c r="N112" s="1462"/>
      <c r="O112" s="1462"/>
      <c r="P112" s="1462"/>
      <c r="Q112" s="1462"/>
      <c r="R112" s="1462"/>
      <c r="S112" s="1462"/>
      <c r="T112" s="1462"/>
      <c r="U112" s="1462"/>
      <c r="V112" s="1462"/>
      <c r="W112" s="1462"/>
      <c r="X112" s="1462"/>
      <c r="Y112" s="1462"/>
      <c r="Z112" s="1462"/>
      <c r="AA112" s="1462"/>
      <c r="AB112" s="1462"/>
      <c r="AC112" s="1462"/>
      <c r="AD112" s="1462"/>
      <c r="AE112" s="1462"/>
    </row>
    <row r="113" spans="1:31" s="1280" customFormat="1">
      <c r="A113" s="1462"/>
      <c r="B113" s="1462"/>
      <c r="C113" s="1462"/>
      <c r="D113" s="1462"/>
      <c r="E113" s="1462"/>
      <c r="F113" s="1462"/>
      <c r="G113" s="1462"/>
      <c r="H113" s="1462"/>
      <c r="I113" s="1462"/>
      <c r="J113" s="1462"/>
      <c r="K113" s="1462"/>
      <c r="L113" s="1462"/>
      <c r="M113" s="1462"/>
      <c r="N113" s="1462"/>
      <c r="O113" s="1462"/>
      <c r="P113" s="1462"/>
      <c r="Q113" s="1462"/>
      <c r="R113" s="1462"/>
      <c r="S113" s="1462"/>
      <c r="T113" s="1462"/>
      <c r="U113" s="1462"/>
      <c r="V113" s="1462"/>
      <c r="W113" s="1462"/>
      <c r="X113" s="1462"/>
      <c r="Y113" s="1462"/>
      <c r="Z113" s="1462"/>
      <c r="AA113" s="1462"/>
      <c r="AB113" s="1462"/>
      <c r="AC113" s="1462"/>
      <c r="AD113" s="1462"/>
      <c r="AE113" s="1462"/>
    </row>
    <row r="114" spans="1:31" s="1280" customFormat="1">
      <c r="A114" s="1462"/>
      <c r="B114" s="1462"/>
      <c r="C114" s="1462"/>
      <c r="D114" s="1462"/>
      <c r="E114" s="1462"/>
      <c r="F114" s="1462"/>
      <c r="G114" s="1462"/>
      <c r="H114" s="1462"/>
      <c r="I114" s="1462"/>
      <c r="J114" s="1462"/>
      <c r="K114" s="1462"/>
      <c r="L114" s="1462"/>
      <c r="M114" s="1462"/>
      <c r="N114" s="1462"/>
      <c r="O114" s="1462"/>
      <c r="P114" s="1462"/>
      <c r="Q114" s="1462"/>
      <c r="R114" s="1462"/>
      <c r="S114" s="1462"/>
      <c r="T114" s="1462"/>
      <c r="U114" s="1462"/>
      <c r="V114" s="1462"/>
      <c r="W114" s="1462"/>
      <c r="X114" s="1462"/>
      <c r="Y114" s="1462"/>
      <c r="Z114" s="1462"/>
      <c r="AA114" s="1462"/>
      <c r="AB114" s="1462"/>
      <c r="AC114" s="1462"/>
      <c r="AD114" s="1462"/>
      <c r="AE114" s="1462"/>
    </row>
    <row r="115" spans="1:31" s="1280" customFormat="1">
      <c r="A115" s="1462"/>
      <c r="B115" s="1462"/>
      <c r="C115" s="1462"/>
      <c r="D115" s="1462"/>
      <c r="E115" s="1462"/>
      <c r="F115" s="1462"/>
      <c r="G115" s="1462"/>
      <c r="H115" s="1462"/>
      <c r="I115" s="1462"/>
      <c r="J115" s="1462"/>
      <c r="K115" s="1462"/>
      <c r="L115" s="1462"/>
      <c r="M115" s="1462"/>
      <c r="N115" s="1462"/>
      <c r="O115" s="1462"/>
      <c r="P115" s="1462"/>
      <c r="Q115" s="1462"/>
      <c r="R115" s="1462"/>
      <c r="S115" s="1462"/>
      <c r="T115" s="1462"/>
      <c r="U115" s="1462"/>
      <c r="V115" s="1462"/>
      <c r="W115" s="1462"/>
      <c r="X115" s="1462"/>
      <c r="Y115" s="1462"/>
      <c r="Z115" s="1462"/>
      <c r="AA115" s="1462"/>
      <c r="AB115" s="1462"/>
      <c r="AC115" s="1462"/>
      <c r="AD115" s="1462"/>
      <c r="AE115" s="1462"/>
    </row>
    <row r="116" spans="1:31" s="1280" customFormat="1">
      <c r="A116" s="1462"/>
      <c r="B116" s="1462"/>
      <c r="C116" s="1462"/>
      <c r="D116" s="1462"/>
      <c r="E116" s="1462"/>
      <c r="F116" s="1462"/>
      <c r="G116" s="1462"/>
      <c r="H116" s="1462"/>
      <c r="I116" s="1462"/>
      <c r="J116" s="1462"/>
      <c r="K116" s="1462"/>
      <c r="L116" s="1462"/>
      <c r="M116" s="1462"/>
      <c r="N116" s="1462"/>
      <c r="O116" s="1462"/>
      <c r="P116" s="1462"/>
      <c r="Q116" s="1462"/>
      <c r="R116" s="1462"/>
      <c r="S116" s="1462"/>
      <c r="T116" s="1462"/>
      <c r="U116" s="1462"/>
      <c r="V116" s="1462"/>
      <c r="W116" s="1462"/>
      <c r="X116" s="1462"/>
      <c r="Y116" s="1462"/>
      <c r="Z116" s="1462"/>
      <c r="AA116" s="1462"/>
      <c r="AB116" s="1462"/>
      <c r="AC116" s="1462"/>
      <c r="AD116" s="1462"/>
      <c r="AE116" s="1462"/>
    </row>
    <row r="117" spans="1:31" s="1280" customFormat="1">
      <c r="A117" s="1462"/>
      <c r="B117" s="1462"/>
      <c r="C117" s="1462"/>
      <c r="D117" s="1462"/>
      <c r="E117" s="1462"/>
      <c r="F117" s="1462"/>
      <c r="G117" s="1462"/>
      <c r="H117" s="1462"/>
      <c r="I117" s="1462"/>
      <c r="J117" s="1462"/>
      <c r="K117" s="1462"/>
      <c r="L117" s="1462"/>
      <c r="M117" s="1462"/>
      <c r="N117" s="1462"/>
      <c r="O117" s="1462"/>
      <c r="P117" s="1462"/>
      <c r="Q117" s="1462"/>
      <c r="R117" s="1462"/>
      <c r="S117" s="1462"/>
      <c r="T117" s="1462"/>
      <c r="U117" s="1462"/>
      <c r="V117" s="1462"/>
      <c r="W117" s="1462"/>
      <c r="X117" s="1462"/>
      <c r="Y117" s="1462"/>
      <c r="Z117" s="1462"/>
      <c r="AA117" s="1462"/>
      <c r="AB117" s="1462"/>
      <c r="AC117" s="1462"/>
      <c r="AD117" s="1462"/>
      <c r="AE117" s="1462"/>
    </row>
    <row r="118" spans="1:31" s="1280" customFormat="1">
      <c r="A118" s="1462"/>
      <c r="B118" s="1462"/>
      <c r="C118" s="1462"/>
      <c r="D118" s="1462"/>
      <c r="E118" s="1462"/>
      <c r="F118" s="1462"/>
      <c r="G118" s="1462"/>
      <c r="H118" s="1462"/>
      <c r="I118" s="1462"/>
      <c r="J118" s="1462"/>
      <c r="K118" s="1462"/>
      <c r="L118" s="1462"/>
      <c r="M118" s="1462"/>
      <c r="N118" s="1462"/>
      <c r="O118" s="1462"/>
      <c r="P118" s="1462"/>
      <c r="Q118" s="1462"/>
      <c r="R118" s="1462"/>
      <c r="S118" s="1462"/>
      <c r="T118" s="1462"/>
      <c r="U118" s="1462"/>
      <c r="V118" s="1462"/>
      <c r="W118" s="1462"/>
      <c r="X118" s="1462"/>
      <c r="Y118" s="1462"/>
      <c r="Z118" s="1462"/>
      <c r="AA118" s="1462"/>
      <c r="AB118" s="1462"/>
      <c r="AC118" s="1462"/>
      <c r="AD118" s="1462"/>
      <c r="AE118" s="1462"/>
    </row>
    <row r="119" spans="1:31" s="1280" customFormat="1">
      <c r="A119" s="1462"/>
      <c r="B119" s="1462"/>
      <c r="C119" s="1462"/>
      <c r="D119" s="1462"/>
      <c r="E119" s="1462"/>
      <c r="F119" s="1462"/>
      <c r="G119" s="1462"/>
      <c r="H119" s="1462"/>
      <c r="I119" s="1462"/>
      <c r="J119" s="1462"/>
      <c r="K119" s="1462"/>
      <c r="L119" s="1462"/>
      <c r="M119" s="1462"/>
      <c r="N119" s="1462"/>
      <c r="O119" s="1462"/>
      <c r="P119" s="1462"/>
      <c r="Q119" s="1462"/>
      <c r="R119" s="1462"/>
      <c r="S119" s="1462"/>
      <c r="T119" s="1462"/>
      <c r="U119" s="1462"/>
      <c r="V119" s="1462"/>
      <c r="W119" s="1462"/>
      <c r="X119" s="1462"/>
      <c r="Y119" s="1462"/>
      <c r="Z119" s="1462"/>
      <c r="AA119" s="1462"/>
      <c r="AB119" s="1462"/>
      <c r="AC119" s="1462"/>
      <c r="AD119" s="1462"/>
      <c r="AE119" s="1462"/>
    </row>
    <row r="120" spans="1:31" s="1280" customFormat="1">
      <c r="A120" s="1462"/>
      <c r="B120" s="1462"/>
      <c r="C120" s="1462"/>
      <c r="D120" s="1462"/>
      <c r="E120" s="1462"/>
      <c r="F120" s="1462"/>
      <c r="G120" s="1462"/>
      <c r="H120" s="1462"/>
      <c r="I120" s="1462"/>
      <c r="J120" s="1462"/>
      <c r="K120" s="1462"/>
      <c r="L120" s="1462"/>
      <c r="M120" s="1462"/>
      <c r="N120" s="1462"/>
      <c r="O120" s="1462"/>
      <c r="P120" s="1462"/>
      <c r="Q120" s="1462"/>
      <c r="R120" s="1462"/>
      <c r="S120" s="1462"/>
      <c r="T120" s="1462"/>
      <c r="U120" s="1462"/>
      <c r="V120" s="1462"/>
      <c r="W120" s="1462"/>
      <c r="X120" s="1462"/>
      <c r="Y120" s="1462"/>
      <c r="Z120" s="1462"/>
      <c r="AA120" s="1462"/>
      <c r="AB120" s="1462"/>
      <c r="AC120" s="1462"/>
      <c r="AD120" s="1462"/>
      <c r="AE120" s="1462"/>
    </row>
    <row r="121" spans="1:31" s="1280" customFormat="1">
      <c r="A121" s="1462"/>
      <c r="B121" s="1462"/>
      <c r="C121" s="1462"/>
      <c r="D121" s="1462"/>
      <c r="E121" s="1462"/>
      <c r="F121" s="1462"/>
      <c r="G121" s="1462"/>
      <c r="H121" s="1462"/>
      <c r="I121" s="1462"/>
      <c r="J121" s="1462"/>
      <c r="K121" s="1462"/>
      <c r="L121" s="1462"/>
      <c r="M121" s="1462"/>
      <c r="N121" s="1462"/>
      <c r="O121" s="1462"/>
      <c r="P121" s="1462"/>
      <c r="Q121" s="1462"/>
      <c r="R121" s="1462"/>
      <c r="S121" s="1462"/>
      <c r="T121" s="1462"/>
      <c r="U121" s="1462"/>
      <c r="V121" s="1462"/>
      <c r="W121" s="1462"/>
      <c r="X121" s="1462"/>
      <c r="Y121" s="1462"/>
      <c r="Z121" s="1462"/>
      <c r="AA121" s="1462"/>
      <c r="AB121" s="1462"/>
      <c r="AC121" s="1462"/>
      <c r="AD121" s="1462"/>
      <c r="AE121" s="1462"/>
    </row>
    <row r="122" spans="1:31" s="1280" customFormat="1">
      <c r="A122" s="1462"/>
      <c r="B122" s="1462"/>
      <c r="C122" s="1462"/>
      <c r="D122" s="1462"/>
      <c r="E122" s="1462"/>
      <c r="F122" s="1462"/>
      <c r="G122" s="1462"/>
      <c r="H122" s="1462"/>
      <c r="I122" s="1462"/>
      <c r="J122" s="1462"/>
      <c r="K122" s="1462"/>
      <c r="L122" s="1462"/>
      <c r="M122" s="1462"/>
      <c r="N122" s="1462"/>
      <c r="O122" s="1462"/>
      <c r="P122" s="1462"/>
      <c r="Q122" s="1462"/>
      <c r="R122" s="1462"/>
      <c r="S122" s="1462"/>
      <c r="T122" s="1462"/>
      <c r="U122" s="1462"/>
      <c r="V122" s="1462"/>
      <c r="W122" s="1462"/>
      <c r="X122" s="1462"/>
      <c r="Y122" s="1462"/>
      <c r="Z122" s="1462"/>
      <c r="AA122" s="1462"/>
      <c r="AB122" s="1462"/>
      <c r="AC122" s="1462"/>
      <c r="AD122" s="1462"/>
      <c r="AE122" s="1462"/>
    </row>
    <row r="123" spans="1:31" s="1280" customFormat="1">
      <c r="A123" s="1462"/>
      <c r="B123" s="1462"/>
      <c r="C123" s="1462"/>
      <c r="D123" s="1462"/>
      <c r="E123" s="1462"/>
      <c r="F123" s="1462"/>
      <c r="G123" s="1462"/>
      <c r="H123" s="1462"/>
      <c r="I123" s="1462"/>
      <c r="J123" s="1462"/>
      <c r="K123" s="1462"/>
      <c r="L123" s="1462"/>
      <c r="M123" s="1462"/>
      <c r="N123" s="1462"/>
      <c r="O123" s="1462"/>
      <c r="P123" s="1462"/>
      <c r="Q123" s="1462"/>
      <c r="R123" s="1462"/>
      <c r="S123" s="1462"/>
      <c r="T123" s="1462"/>
      <c r="U123" s="1462"/>
      <c r="V123" s="1462"/>
      <c r="W123" s="1462"/>
      <c r="X123" s="1462"/>
      <c r="Y123" s="1462"/>
      <c r="Z123" s="1462"/>
      <c r="AA123" s="1462"/>
      <c r="AB123" s="1462"/>
      <c r="AC123" s="1462"/>
      <c r="AD123" s="1462"/>
      <c r="AE123" s="1462"/>
    </row>
    <row r="124" spans="1:31" s="1280" customFormat="1">
      <c r="A124" s="1462"/>
      <c r="B124" s="1462"/>
      <c r="C124" s="1462"/>
      <c r="D124" s="1462"/>
      <c r="E124" s="1462"/>
      <c r="F124" s="1462"/>
      <c r="G124" s="1462"/>
      <c r="H124" s="1462"/>
      <c r="I124" s="1462"/>
      <c r="J124" s="1462"/>
      <c r="K124" s="1462"/>
      <c r="L124" s="1462"/>
      <c r="M124" s="1462"/>
      <c r="N124" s="1462"/>
      <c r="O124" s="1462"/>
      <c r="P124" s="1462"/>
      <c r="Q124" s="1462"/>
      <c r="R124" s="1462"/>
      <c r="S124" s="1462"/>
      <c r="T124" s="1462"/>
      <c r="U124" s="1462"/>
      <c r="V124" s="1462"/>
      <c r="W124" s="1462"/>
      <c r="X124" s="1462"/>
      <c r="Y124" s="1462"/>
      <c r="Z124" s="1462"/>
      <c r="AA124" s="1462"/>
      <c r="AB124" s="1462"/>
      <c r="AC124" s="1462"/>
      <c r="AD124" s="1462"/>
      <c r="AE124" s="1462"/>
    </row>
    <row r="125" spans="1:31" s="1280" customFormat="1">
      <c r="A125" s="1462"/>
      <c r="B125" s="1462"/>
      <c r="C125" s="1462"/>
      <c r="D125" s="1462"/>
      <c r="E125" s="1462"/>
      <c r="F125" s="1462"/>
      <c r="G125" s="1462"/>
      <c r="H125" s="1462"/>
      <c r="I125" s="1462"/>
      <c r="J125" s="1462"/>
      <c r="K125" s="1462"/>
      <c r="L125" s="1462"/>
      <c r="M125" s="1462"/>
      <c r="N125" s="1462"/>
      <c r="O125" s="1462"/>
      <c r="P125" s="1462"/>
      <c r="Q125" s="1462"/>
      <c r="R125" s="1462"/>
      <c r="S125" s="1462"/>
      <c r="T125" s="1462"/>
      <c r="U125" s="1462"/>
      <c r="V125" s="1462"/>
      <c r="W125" s="1462"/>
      <c r="X125" s="1462"/>
      <c r="Y125" s="1462"/>
      <c r="Z125" s="1462"/>
      <c r="AA125" s="1462"/>
      <c r="AB125" s="1462"/>
      <c r="AC125" s="1462"/>
      <c r="AD125" s="1462"/>
      <c r="AE125" s="1462"/>
    </row>
    <row r="126" spans="1:31" s="1280" customFormat="1">
      <c r="A126" s="1462"/>
      <c r="B126" s="1462"/>
      <c r="C126" s="1462"/>
      <c r="D126" s="1462"/>
      <c r="E126" s="1462"/>
      <c r="F126" s="1462"/>
      <c r="G126" s="1462"/>
      <c r="H126" s="1462"/>
      <c r="I126" s="1462"/>
      <c r="J126" s="1462"/>
      <c r="K126" s="1462"/>
      <c r="L126" s="1462"/>
      <c r="M126" s="1462"/>
      <c r="N126" s="1462"/>
      <c r="O126" s="1462"/>
      <c r="P126" s="1462"/>
      <c r="Q126" s="1462"/>
      <c r="R126" s="1462"/>
      <c r="S126" s="1462"/>
      <c r="T126" s="1462"/>
      <c r="U126" s="1462"/>
      <c r="V126" s="1462"/>
      <c r="W126" s="1462"/>
      <c r="X126" s="1462"/>
      <c r="Y126" s="1462"/>
      <c r="Z126" s="1462"/>
      <c r="AA126" s="1462"/>
      <c r="AB126" s="1462"/>
      <c r="AC126" s="1462"/>
      <c r="AD126" s="1462"/>
      <c r="AE126" s="1462"/>
    </row>
    <row r="127" spans="1:31" s="1280" customFormat="1">
      <c r="A127" s="1462"/>
      <c r="B127" s="1462"/>
      <c r="C127" s="1462"/>
      <c r="D127" s="1462"/>
      <c r="E127" s="1462"/>
      <c r="F127" s="1462"/>
      <c r="G127" s="1462"/>
      <c r="H127" s="1462"/>
      <c r="I127" s="1462"/>
      <c r="J127" s="1462"/>
      <c r="K127" s="1462"/>
      <c r="L127" s="1462"/>
      <c r="M127" s="1462"/>
      <c r="N127" s="1462"/>
      <c r="O127" s="1462"/>
      <c r="P127" s="1462"/>
      <c r="Q127" s="1462"/>
      <c r="R127" s="1462"/>
      <c r="S127" s="1462"/>
      <c r="T127" s="1462"/>
      <c r="U127" s="1462"/>
      <c r="V127" s="1462"/>
      <c r="W127" s="1462"/>
      <c r="X127" s="1462"/>
      <c r="Y127" s="1462"/>
      <c r="Z127" s="1462"/>
      <c r="AA127" s="1462"/>
      <c r="AB127" s="1462"/>
      <c r="AC127" s="1462"/>
      <c r="AD127" s="1462"/>
      <c r="AE127" s="1462"/>
    </row>
    <row r="128" spans="1:31" s="1280" customFormat="1">
      <c r="A128" s="1462"/>
      <c r="B128" s="1462"/>
      <c r="C128" s="1462"/>
      <c r="D128" s="1462"/>
      <c r="E128" s="1462"/>
      <c r="F128" s="1462"/>
      <c r="G128" s="1462"/>
      <c r="H128" s="1462"/>
      <c r="I128" s="1462"/>
      <c r="J128" s="1462"/>
      <c r="K128" s="1462"/>
      <c r="L128" s="1462"/>
      <c r="M128" s="1462"/>
      <c r="N128" s="1462"/>
      <c r="O128" s="1462"/>
      <c r="P128" s="1462"/>
      <c r="Q128" s="1462"/>
      <c r="R128" s="1462"/>
      <c r="S128" s="1462"/>
      <c r="T128" s="1462"/>
      <c r="U128" s="1462"/>
      <c r="V128" s="1462"/>
      <c r="W128" s="1462"/>
      <c r="X128" s="1462"/>
      <c r="Y128" s="1462"/>
      <c r="Z128" s="1462"/>
      <c r="AA128" s="1462"/>
      <c r="AB128" s="1462"/>
      <c r="AC128" s="1462"/>
      <c r="AD128" s="1462"/>
      <c r="AE128" s="1462"/>
    </row>
    <row r="129" spans="1:31" s="1280" customFormat="1">
      <c r="A129" s="1462"/>
      <c r="B129" s="1462"/>
      <c r="C129" s="1462"/>
      <c r="D129" s="1462"/>
      <c r="E129" s="1462"/>
      <c r="F129" s="1462"/>
      <c r="G129" s="1462"/>
      <c r="H129" s="1462"/>
      <c r="I129" s="1462"/>
      <c r="J129" s="1462"/>
      <c r="K129" s="1462"/>
      <c r="L129" s="1462"/>
      <c r="M129" s="1462"/>
      <c r="N129" s="1462"/>
      <c r="O129" s="1462"/>
      <c r="P129" s="1462"/>
      <c r="Q129" s="1462"/>
      <c r="R129" s="1462"/>
      <c r="S129" s="1462"/>
      <c r="T129" s="1462"/>
      <c r="U129" s="1462"/>
      <c r="V129" s="1462"/>
      <c r="W129" s="1462"/>
      <c r="X129" s="1462"/>
      <c r="Y129" s="1462"/>
      <c r="Z129" s="1462"/>
      <c r="AA129" s="1462"/>
      <c r="AB129" s="1462"/>
      <c r="AC129" s="1462"/>
      <c r="AD129" s="1462"/>
      <c r="AE129" s="1462"/>
    </row>
    <row r="130" spans="1:31" s="1280" customFormat="1">
      <c r="A130" s="1462"/>
      <c r="B130" s="1462"/>
      <c r="C130" s="1462"/>
      <c r="D130" s="1462"/>
      <c r="E130" s="1462"/>
      <c r="F130" s="1462"/>
      <c r="G130" s="1462"/>
      <c r="H130" s="1462"/>
      <c r="I130" s="1462"/>
      <c r="J130" s="1462"/>
      <c r="K130" s="1462"/>
      <c r="L130" s="1462"/>
      <c r="M130" s="1462"/>
      <c r="N130" s="1462"/>
      <c r="O130" s="1462"/>
      <c r="P130" s="1462"/>
      <c r="Q130" s="1462"/>
      <c r="R130" s="1462"/>
      <c r="S130" s="1462"/>
      <c r="T130" s="1462"/>
      <c r="U130" s="1462"/>
      <c r="V130" s="1462"/>
      <c r="W130" s="1462"/>
      <c r="X130" s="1462"/>
      <c r="Y130" s="1462"/>
      <c r="Z130" s="1462"/>
      <c r="AA130" s="1462"/>
      <c r="AB130" s="1462"/>
      <c r="AC130" s="1462"/>
      <c r="AD130" s="1462"/>
      <c r="AE130" s="1462"/>
    </row>
    <row r="131" spans="1:31" s="1280" customFormat="1">
      <c r="A131" s="1462"/>
      <c r="B131" s="1462"/>
      <c r="C131" s="1462"/>
      <c r="D131" s="1462"/>
      <c r="E131" s="1462"/>
      <c r="F131" s="1462"/>
      <c r="G131" s="1462"/>
      <c r="H131" s="1462"/>
      <c r="I131" s="1462"/>
      <c r="J131" s="1462"/>
      <c r="K131" s="1462"/>
      <c r="L131" s="1462"/>
      <c r="M131" s="1462"/>
      <c r="N131" s="1462"/>
      <c r="O131" s="1462"/>
      <c r="P131" s="1462"/>
      <c r="Q131" s="1462"/>
      <c r="R131" s="1462"/>
      <c r="S131" s="1462"/>
      <c r="T131" s="1462"/>
      <c r="U131" s="1462"/>
      <c r="V131" s="1462"/>
      <c r="W131" s="1462"/>
      <c r="X131" s="1462"/>
      <c r="Y131" s="1462"/>
      <c r="Z131" s="1462"/>
      <c r="AA131" s="1462"/>
      <c r="AB131" s="1462"/>
      <c r="AC131" s="1462"/>
      <c r="AD131" s="1462"/>
      <c r="AE131" s="1462"/>
    </row>
    <row r="132" spans="1:31" s="1280" customFormat="1">
      <c r="A132" s="1462"/>
      <c r="B132" s="1462"/>
      <c r="C132" s="1462"/>
      <c r="D132" s="1462"/>
      <c r="E132" s="1462"/>
      <c r="F132" s="1462"/>
      <c r="G132" s="1462"/>
      <c r="H132" s="1462"/>
      <c r="I132" s="1462"/>
      <c r="J132" s="1462"/>
      <c r="K132" s="1462"/>
      <c r="L132" s="1462"/>
      <c r="M132" s="1462"/>
      <c r="N132" s="1462"/>
      <c r="O132" s="1462"/>
      <c r="P132" s="1462"/>
      <c r="Q132" s="1462"/>
      <c r="R132" s="1462"/>
      <c r="S132" s="1462"/>
      <c r="T132" s="1462"/>
      <c r="U132" s="1462"/>
      <c r="V132" s="1462"/>
      <c r="W132" s="1462"/>
      <c r="X132" s="1462"/>
      <c r="Y132" s="1462"/>
      <c r="Z132" s="1462"/>
      <c r="AA132" s="1462"/>
      <c r="AB132" s="1462"/>
      <c r="AC132" s="1462"/>
      <c r="AD132" s="1462"/>
      <c r="AE132" s="1462"/>
    </row>
    <row r="133" spans="1:31" s="1280" customFormat="1">
      <c r="A133" s="1462"/>
      <c r="B133" s="1462"/>
      <c r="C133" s="1462"/>
      <c r="D133" s="1462"/>
      <c r="E133" s="1462"/>
      <c r="F133" s="1462"/>
      <c r="G133" s="1462"/>
      <c r="H133" s="1462"/>
      <c r="I133" s="1462"/>
      <c r="J133" s="1462"/>
      <c r="K133" s="1462"/>
      <c r="L133" s="1462"/>
      <c r="M133" s="1462"/>
      <c r="N133" s="1462"/>
      <c r="O133" s="1462"/>
      <c r="P133" s="1462"/>
      <c r="Q133" s="1462"/>
      <c r="R133" s="1462"/>
      <c r="S133" s="1462"/>
      <c r="T133" s="1462"/>
      <c r="U133" s="1462"/>
      <c r="V133" s="1462"/>
      <c r="W133" s="1462"/>
      <c r="X133" s="1462"/>
      <c r="Y133" s="1462"/>
      <c r="Z133" s="1462"/>
      <c r="AA133" s="1462"/>
      <c r="AB133" s="1462"/>
      <c r="AC133" s="1462"/>
      <c r="AD133" s="1462"/>
      <c r="AE133" s="1462"/>
    </row>
    <row r="134" spans="1:31" s="1280" customFormat="1">
      <c r="A134" s="1462"/>
      <c r="B134" s="1462"/>
      <c r="C134" s="1462"/>
      <c r="D134" s="1462"/>
      <c r="E134" s="1462"/>
      <c r="F134" s="1462"/>
      <c r="G134" s="1462"/>
      <c r="H134" s="1462"/>
      <c r="I134" s="1462"/>
      <c r="J134" s="1462"/>
      <c r="K134" s="1462"/>
      <c r="L134" s="1462"/>
      <c r="M134" s="1462"/>
      <c r="N134" s="1462"/>
      <c r="O134" s="1462"/>
      <c r="P134" s="1462"/>
      <c r="Q134" s="1462"/>
      <c r="R134" s="1462"/>
      <c r="S134" s="1462"/>
      <c r="T134" s="1462"/>
      <c r="U134" s="1462"/>
      <c r="V134" s="1462"/>
      <c r="W134" s="1462"/>
      <c r="X134" s="1462"/>
      <c r="Y134" s="1462"/>
      <c r="Z134" s="1462"/>
      <c r="AA134" s="1462"/>
      <c r="AB134" s="1462"/>
      <c r="AC134" s="1462"/>
      <c r="AD134" s="1462"/>
      <c r="AE134" s="1462"/>
    </row>
    <row r="135" spans="1:31" s="1280" customFormat="1">
      <c r="A135" s="1462"/>
      <c r="B135" s="1462"/>
      <c r="C135" s="1462"/>
      <c r="D135" s="1462"/>
      <c r="E135" s="1462"/>
      <c r="F135" s="1462"/>
      <c r="G135" s="1462"/>
      <c r="H135" s="1462"/>
      <c r="I135" s="1462"/>
      <c r="J135" s="1462"/>
      <c r="K135" s="1462"/>
      <c r="L135" s="1462"/>
      <c r="M135" s="1462"/>
      <c r="N135" s="1462"/>
      <c r="O135" s="1462"/>
      <c r="P135" s="1462"/>
      <c r="Q135" s="1462"/>
      <c r="R135" s="1462"/>
      <c r="S135" s="1462"/>
      <c r="T135" s="1462"/>
      <c r="U135" s="1462"/>
      <c r="V135" s="1462"/>
      <c r="W135" s="1462"/>
      <c r="X135" s="1462"/>
      <c r="Y135" s="1462"/>
      <c r="Z135" s="1462"/>
      <c r="AA135" s="1462"/>
      <c r="AB135" s="1462"/>
      <c r="AC135" s="1462"/>
      <c r="AD135" s="1462"/>
      <c r="AE135" s="1462"/>
    </row>
    <row r="136" spans="1:31" s="1280" customFormat="1">
      <c r="A136" s="1462"/>
      <c r="B136" s="1462"/>
      <c r="C136" s="1462"/>
      <c r="D136" s="1462"/>
      <c r="E136" s="1462"/>
      <c r="F136" s="1462"/>
      <c r="G136" s="1462"/>
      <c r="H136" s="1462"/>
      <c r="I136" s="1462"/>
      <c r="J136" s="1462"/>
      <c r="K136" s="1462"/>
      <c r="L136" s="1462"/>
      <c r="M136" s="1462"/>
      <c r="N136" s="1462"/>
      <c r="O136" s="1462"/>
      <c r="P136" s="1462"/>
      <c r="Q136" s="1462"/>
      <c r="R136" s="1462"/>
      <c r="S136" s="1462"/>
      <c r="T136" s="1462"/>
      <c r="U136" s="1462"/>
      <c r="V136" s="1462"/>
      <c r="W136" s="1462"/>
      <c r="X136" s="1462"/>
      <c r="Y136" s="1462"/>
      <c r="Z136" s="1462"/>
      <c r="AA136" s="1462"/>
      <c r="AB136" s="1462"/>
      <c r="AC136" s="1462"/>
      <c r="AD136" s="1462"/>
      <c r="AE136" s="1462"/>
    </row>
    <row r="137" spans="1:31" s="1280" customFormat="1">
      <c r="A137" s="1462"/>
      <c r="B137" s="1462"/>
      <c r="C137" s="1462"/>
      <c r="D137" s="1462"/>
      <c r="E137" s="1462"/>
      <c r="F137" s="1462"/>
      <c r="G137" s="1462"/>
      <c r="H137" s="1462"/>
      <c r="I137" s="1462"/>
      <c r="J137" s="1462"/>
      <c r="K137" s="1462"/>
      <c r="L137" s="1462"/>
      <c r="M137" s="1462"/>
      <c r="N137" s="1462"/>
      <c r="O137" s="1462"/>
      <c r="P137" s="1462"/>
      <c r="Q137" s="1462"/>
      <c r="R137" s="1462"/>
      <c r="S137" s="1462"/>
      <c r="T137" s="1462"/>
      <c r="U137" s="1462"/>
      <c r="V137" s="1462"/>
      <c r="W137" s="1462"/>
      <c r="X137" s="1462"/>
      <c r="Y137" s="1462"/>
      <c r="Z137" s="1462"/>
      <c r="AA137" s="1462"/>
      <c r="AB137" s="1462"/>
      <c r="AC137" s="1462"/>
      <c r="AD137" s="1462"/>
      <c r="AE137" s="1462"/>
    </row>
    <row r="138" spans="1:31" s="1280" customFormat="1">
      <c r="A138" s="1462"/>
      <c r="B138" s="1462"/>
      <c r="C138" s="1462"/>
      <c r="D138" s="1462"/>
      <c r="E138" s="1462"/>
      <c r="F138" s="1462"/>
      <c r="G138" s="1462"/>
      <c r="H138" s="1462"/>
      <c r="I138" s="1462"/>
      <c r="J138" s="1462"/>
      <c r="K138" s="1462"/>
      <c r="L138" s="1462"/>
      <c r="M138" s="1462"/>
      <c r="N138" s="1462"/>
      <c r="O138" s="1462"/>
      <c r="P138" s="1462"/>
      <c r="Q138" s="1462"/>
      <c r="R138" s="1462"/>
      <c r="S138" s="1462"/>
      <c r="T138" s="1462"/>
      <c r="U138" s="1462"/>
      <c r="V138" s="1462"/>
      <c r="W138" s="1462"/>
      <c r="X138" s="1462"/>
      <c r="Y138" s="1462"/>
      <c r="Z138" s="1462"/>
      <c r="AA138" s="1462"/>
      <c r="AB138" s="1462"/>
      <c r="AC138" s="1462"/>
      <c r="AD138" s="1462"/>
      <c r="AE138" s="1462"/>
    </row>
    <row r="139" spans="1:31" s="1280" customFormat="1">
      <c r="A139" s="1462"/>
      <c r="B139" s="1462"/>
      <c r="C139" s="1462"/>
      <c r="D139" s="1462"/>
      <c r="E139" s="1462"/>
      <c r="F139" s="1462"/>
      <c r="G139" s="1462"/>
      <c r="H139" s="1462"/>
      <c r="I139" s="1462"/>
      <c r="J139" s="1462"/>
      <c r="K139" s="1462"/>
      <c r="L139" s="1462"/>
      <c r="M139" s="1462"/>
      <c r="N139" s="1462"/>
      <c r="O139" s="1462"/>
      <c r="P139" s="1462"/>
      <c r="Q139" s="1462"/>
      <c r="R139" s="1462"/>
      <c r="S139" s="1462"/>
      <c r="T139" s="1462"/>
      <c r="U139" s="1462"/>
      <c r="V139" s="1462"/>
      <c r="W139" s="1462"/>
      <c r="X139" s="1462"/>
      <c r="Y139" s="1462"/>
      <c r="Z139" s="1462"/>
      <c r="AA139" s="1462"/>
      <c r="AB139" s="1462"/>
      <c r="AC139" s="1462"/>
      <c r="AD139" s="1462"/>
      <c r="AE139" s="1462"/>
    </row>
    <row r="140" spans="1:31" s="1280" customFormat="1">
      <c r="A140" s="1462"/>
      <c r="B140" s="1462"/>
      <c r="C140" s="1462"/>
      <c r="D140" s="1462"/>
      <c r="E140" s="1462"/>
      <c r="F140" s="1462"/>
      <c r="G140" s="1462"/>
      <c r="H140" s="1462"/>
      <c r="I140" s="1462"/>
      <c r="J140" s="1462"/>
      <c r="K140" s="1462"/>
      <c r="L140" s="1462"/>
      <c r="M140" s="1462"/>
      <c r="N140" s="1462"/>
      <c r="O140" s="1462"/>
      <c r="P140" s="1462"/>
      <c r="Q140" s="1462"/>
      <c r="R140" s="1462"/>
      <c r="S140" s="1462"/>
      <c r="T140" s="1462"/>
      <c r="U140" s="1462"/>
      <c r="V140" s="1462"/>
      <c r="W140" s="1462"/>
      <c r="X140" s="1462"/>
      <c r="Y140" s="1462"/>
      <c r="Z140" s="1462"/>
      <c r="AA140" s="1462"/>
      <c r="AB140" s="1462"/>
      <c r="AC140" s="1462"/>
      <c r="AD140" s="1462"/>
      <c r="AE140" s="1462"/>
    </row>
    <row r="141" spans="1:31" s="1280" customFormat="1">
      <c r="A141" s="1462"/>
      <c r="B141" s="1462"/>
      <c r="C141" s="1462"/>
      <c r="D141" s="1462"/>
      <c r="E141" s="1462"/>
      <c r="F141" s="1462"/>
      <c r="G141" s="1462"/>
      <c r="H141" s="1462"/>
      <c r="I141" s="1462"/>
      <c r="J141" s="1462"/>
      <c r="K141" s="1462"/>
      <c r="L141" s="1462"/>
      <c r="M141" s="1462"/>
      <c r="N141" s="1462"/>
      <c r="O141" s="1462"/>
      <c r="P141" s="1462"/>
      <c r="Q141" s="1462"/>
      <c r="R141" s="1462"/>
      <c r="S141" s="1462"/>
      <c r="T141" s="1462"/>
      <c r="U141" s="1462"/>
      <c r="V141" s="1462"/>
      <c r="W141" s="1462"/>
      <c r="X141" s="1462"/>
      <c r="Y141" s="1462"/>
      <c r="Z141" s="1462"/>
      <c r="AA141" s="1462"/>
      <c r="AB141" s="1462"/>
      <c r="AC141" s="1462"/>
      <c r="AD141" s="1462"/>
      <c r="AE141" s="1462"/>
    </row>
    <row r="142" spans="1:31" s="1280" customFormat="1">
      <c r="A142" s="1462"/>
      <c r="B142" s="1462"/>
      <c r="C142" s="1462"/>
      <c r="D142" s="1462"/>
      <c r="E142" s="1462"/>
      <c r="F142" s="1462"/>
      <c r="G142" s="1462"/>
      <c r="H142" s="1462"/>
      <c r="I142" s="1462"/>
      <c r="J142" s="1462"/>
      <c r="K142" s="1462"/>
      <c r="L142" s="1462"/>
      <c r="M142" s="1462"/>
      <c r="N142" s="1462"/>
      <c r="O142" s="1462"/>
      <c r="P142" s="1462"/>
      <c r="Q142" s="1462"/>
      <c r="R142" s="1462"/>
      <c r="S142" s="1462"/>
      <c r="T142" s="1462"/>
      <c r="U142" s="1462"/>
      <c r="V142" s="1462"/>
      <c r="W142" s="1462"/>
      <c r="X142" s="1462"/>
      <c r="Y142" s="1462"/>
      <c r="Z142" s="1462"/>
      <c r="AA142" s="1462"/>
      <c r="AB142" s="1462"/>
      <c r="AC142" s="1462"/>
      <c r="AD142" s="1462"/>
      <c r="AE142" s="1462"/>
    </row>
    <row r="143" spans="1:31">
      <c r="B143" s="1147"/>
      <c r="C143" s="1147"/>
      <c r="D143" s="1147"/>
      <c r="E143" s="1147"/>
      <c r="F143" s="1147"/>
      <c r="G143" s="1147"/>
      <c r="H143" s="1147"/>
      <c r="I143" s="1147"/>
      <c r="J143" s="1147"/>
      <c r="K143" s="1147"/>
      <c r="L143" s="1147"/>
      <c r="M143" s="1147"/>
      <c r="N143" s="1147"/>
      <c r="O143" s="1147"/>
      <c r="P143" s="1147"/>
      <c r="Q143" s="1147"/>
      <c r="R143" s="1147"/>
      <c r="S143" s="1147"/>
      <c r="T143" s="1147"/>
      <c r="U143" s="1147"/>
      <c r="V143" s="1147"/>
      <c r="W143" s="1147"/>
      <c r="X143" s="1147"/>
      <c r="Y143" s="1147"/>
      <c r="Z143" s="1147"/>
      <c r="AA143" s="1147"/>
      <c r="AB143" s="1147"/>
      <c r="AC143" s="1147"/>
      <c r="AD143" s="1147"/>
      <c r="AE143" s="1147"/>
    </row>
    <row r="144" spans="1:31">
      <c r="B144" s="1147"/>
      <c r="C144" s="1147"/>
      <c r="D144" s="1147"/>
      <c r="E144" s="1147"/>
      <c r="F144" s="1147"/>
      <c r="G144" s="1147"/>
      <c r="H144" s="1147"/>
      <c r="I144" s="1147"/>
      <c r="J144" s="1147"/>
      <c r="K144" s="1147"/>
      <c r="L144" s="1147"/>
      <c r="M144" s="1147"/>
      <c r="N144" s="1147"/>
      <c r="O144" s="1147"/>
      <c r="P144" s="1147"/>
      <c r="Q144" s="1147"/>
      <c r="R144" s="1147"/>
      <c r="S144" s="1147"/>
      <c r="T144" s="1147"/>
      <c r="U144" s="1147"/>
      <c r="V144" s="1147"/>
      <c r="W144" s="1147"/>
      <c r="X144" s="1147"/>
      <c r="Y144" s="1147"/>
      <c r="Z144" s="1147"/>
      <c r="AA144" s="1147"/>
      <c r="AB144" s="1147"/>
      <c r="AC144" s="1147"/>
      <c r="AD144" s="1147"/>
      <c r="AE144" s="1147"/>
    </row>
    <row r="145" spans="1:31">
      <c r="B145" s="1147"/>
      <c r="C145" s="1147"/>
      <c r="D145" s="1147"/>
      <c r="E145" s="1147"/>
      <c r="F145" s="1147"/>
      <c r="G145" s="1147"/>
      <c r="H145" s="1147"/>
      <c r="I145" s="1147"/>
      <c r="J145" s="1147"/>
      <c r="K145" s="1147"/>
      <c r="L145" s="1147"/>
      <c r="M145" s="1147"/>
      <c r="N145" s="1147"/>
      <c r="O145" s="1147"/>
      <c r="P145" s="1147"/>
      <c r="Q145" s="1147"/>
      <c r="R145" s="1147"/>
      <c r="S145" s="1147"/>
      <c r="T145" s="1147"/>
      <c r="U145" s="1147"/>
      <c r="V145" s="1147"/>
      <c r="W145" s="1147"/>
      <c r="X145" s="1147"/>
      <c r="Y145" s="1147"/>
      <c r="Z145" s="1147"/>
      <c r="AA145" s="1147"/>
      <c r="AB145" s="1147"/>
      <c r="AC145" s="1147"/>
      <c r="AD145" s="1147"/>
      <c r="AE145" s="1147"/>
    </row>
    <row r="146" spans="1:31">
      <c r="B146" s="1147"/>
      <c r="C146" s="1147"/>
      <c r="D146" s="1147"/>
      <c r="E146" s="1147"/>
      <c r="F146" s="1147"/>
      <c r="G146" s="1147"/>
      <c r="H146" s="1147"/>
      <c r="I146" s="1147"/>
      <c r="J146" s="1147"/>
      <c r="K146" s="1147"/>
      <c r="L146" s="1147"/>
      <c r="M146" s="1147"/>
      <c r="N146" s="1147"/>
      <c r="O146" s="1147"/>
      <c r="P146" s="1147"/>
      <c r="Q146" s="1147"/>
      <c r="R146" s="1147"/>
      <c r="S146" s="1147"/>
      <c r="T146" s="1147"/>
      <c r="U146" s="1147"/>
      <c r="V146" s="1147"/>
      <c r="W146" s="1147"/>
      <c r="X146" s="1147"/>
      <c r="Y146" s="1147"/>
      <c r="Z146" s="1147"/>
      <c r="AA146" s="1147"/>
      <c r="AB146" s="1147"/>
      <c r="AC146" s="1147"/>
      <c r="AD146" s="1147"/>
      <c r="AE146" s="1147"/>
    </row>
    <row r="147" spans="1:31" s="1280" customFormat="1">
      <c r="A147" s="1462"/>
      <c r="B147" s="1462"/>
      <c r="C147" s="1462"/>
      <c r="D147" s="1462"/>
      <c r="E147" s="1462"/>
      <c r="F147" s="1462"/>
      <c r="G147" s="1462"/>
      <c r="H147" s="1462"/>
      <c r="I147" s="1462"/>
      <c r="J147" s="1462"/>
      <c r="K147" s="1462"/>
      <c r="L147" s="1462"/>
      <c r="M147" s="1462"/>
      <c r="N147" s="1462"/>
      <c r="O147" s="1462"/>
      <c r="P147" s="1462"/>
      <c r="Q147" s="1462"/>
      <c r="R147" s="1462"/>
      <c r="S147" s="1462"/>
      <c r="T147" s="1462"/>
      <c r="U147" s="1462"/>
      <c r="V147" s="1462"/>
      <c r="W147" s="1462"/>
      <c r="X147" s="1462"/>
      <c r="Y147" s="1462"/>
      <c r="Z147" s="1462"/>
      <c r="AA147" s="1462"/>
      <c r="AB147" s="1462"/>
      <c r="AC147" s="1462"/>
      <c r="AD147" s="1462"/>
      <c r="AE147" s="1462"/>
    </row>
    <row r="148" spans="1:31" s="1280" customFormat="1">
      <c r="A148" s="1462"/>
      <c r="B148" s="1462"/>
      <c r="C148" s="1462"/>
      <c r="D148" s="1462"/>
      <c r="E148" s="1462"/>
      <c r="F148" s="1462"/>
      <c r="G148" s="1462"/>
      <c r="H148" s="1462"/>
      <c r="I148" s="1462"/>
      <c r="J148" s="1462"/>
      <c r="K148" s="1462"/>
      <c r="L148" s="1462"/>
      <c r="M148" s="1462"/>
      <c r="N148" s="1462"/>
      <c r="O148" s="1462"/>
      <c r="P148" s="1462"/>
      <c r="Q148" s="1462"/>
      <c r="R148" s="1462"/>
      <c r="S148" s="1462"/>
      <c r="T148" s="1462"/>
      <c r="U148" s="1462"/>
      <c r="V148" s="1462"/>
      <c r="W148" s="1462"/>
      <c r="X148" s="1462"/>
      <c r="Y148" s="1462"/>
      <c r="Z148" s="1462"/>
      <c r="AA148" s="1462"/>
      <c r="AB148" s="1462"/>
      <c r="AC148" s="1462"/>
      <c r="AD148" s="1462"/>
      <c r="AE148" s="1462"/>
    </row>
    <row r="149" spans="1:31" s="1280" customFormat="1">
      <c r="A149" s="1462"/>
      <c r="B149" s="1462"/>
      <c r="C149" s="1462"/>
      <c r="D149" s="1462"/>
      <c r="E149" s="1462"/>
      <c r="F149" s="1462"/>
      <c r="G149" s="1462"/>
      <c r="H149" s="1462"/>
      <c r="I149" s="1462"/>
      <c r="J149" s="1462"/>
      <c r="K149" s="1462"/>
      <c r="L149" s="1462"/>
      <c r="M149" s="1462"/>
      <c r="N149" s="1462"/>
      <c r="O149" s="1462"/>
      <c r="P149" s="1462"/>
      <c r="Q149" s="1462"/>
      <c r="R149" s="1462"/>
      <c r="S149" s="1462"/>
      <c r="T149" s="1462"/>
      <c r="U149" s="1462"/>
      <c r="V149" s="1462"/>
      <c r="W149" s="1462"/>
      <c r="X149" s="1462"/>
      <c r="Y149" s="1462"/>
      <c r="Z149" s="1462"/>
      <c r="AA149" s="1462"/>
      <c r="AB149" s="1462"/>
      <c r="AC149" s="1462"/>
      <c r="AD149" s="1462"/>
      <c r="AE149" s="1462"/>
    </row>
    <row r="150" spans="1:31" s="1280" customFormat="1">
      <c r="A150" s="1462"/>
      <c r="B150" s="1462"/>
      <c r="C150" s="1462"/>
      <c r="D150" s="1462"/>
      <c r="E150" s="1462"/>
      <c r="F150" s="1462"/>
      <c r="G150" s="1462"/>
      <c r="H150" s="1462"/>
      <c r="I150" s="1462"/>
      <c r="J150" s="1462"/>
      <c r="K150" s="1462"/>
      <c r="L150" s="1462"/>
      <c r="M150" s="1462"/>
      <c r="N150" s="1462"/>
      <c r="O150" s="1462"/>
      <c r="P150" s="1462"/>
      <c r="Q150" s="1462"/>
      <c r="R150" s="1462"/>
      <c r="S150" s="1462"/>
      <c r="T150" s="1462"/>
      <c r="U150" s="1462"/>
      <c r="V150" s="1462"/>
      <c r="W150" s="1462"/>
      <c r="X150" s="1462"/>
      <c r="Y150" s="1462"/>
      <c r="Z150" s="1462"/>
      <c r="AA150" s="1462"/>
      <c r="AB150" s="1462"/>
      <c r="AC150" s="1462"/>
      <c r="AD150" s="1462"/>
      <c r="AE150" s="1462"/>
    </row>
    <row r="151" spans="1:31" s="1280" customFormat="1">
      <c r="A151" s="1462"/>
      <c r="B151" s="1462"/>
      <c r="C151" s="1462"/>
      <c r="D151" s="1462"/>
      <c r="E151" s="1462"/>
      <c r="F151" s="1462"/>
      <c r="G151" s="1462"/>
      <c r="H151" s="1462"/>
      <c r="I151" s="1462"/>
      <c r="J151" s="1462"/>
      <c r="K151" s="1462"/>
      <c r="L151" s="1462"/>
      <c r="M151" s="1462"/>
      <c r="N151" s="1462"/>
      <c r="O151" s="1462"/>
      <c r="P151" s="1462"/>
      <c r="Q151" s="1462"/>
      <c r="R151" s="1462"/>
      <c r="S151" s="1462"/>
      <c r="T151" s="1462"/>
      <c r="U151" s="1462"/>
      <c r="V151" s="1462"/>
      <c r="W151" s="1462"/>
      <c r="X151" s="1462"/>
      <c r="Y151" s="1462"/>
      <c r="Z151" s="1462"/>
      <c r="AA151" s="1462"/>
      <c r="AB151" s="1462"/>
      <c r="AC151" s="1462"/>
      <c r="AD151" s="1462"/>
      <c r="AE151" s="1462"/>
    </row>
    <row r="152" spans="1:31" s="1280" customFormat="1">
      <c r="A152" s="1462"/>
      <c r="B152" s="1462"/>
      <c r="C152" s="1462"/>
      <c r="D152" s="1462"/>
      <c r="E152" s="1462"/>
      <c r="F152" s="1462"/>
      <c r="G152" s="1462"/>
      <c r="H152" s="1462"/>
      <c r="I152" s="1462"/>
      <c r="J152" s="1462"/>
      <c r="K152" s="1462"/>
      <c r="L152" s="1462"/>
      <c r="M152" s="1462"/>
      <c r="N152" s="1462"/>
      <c r="O152" s="1462"/>
      <c r="P152" s="1462"/>
      <c r="Q152" s="1462"/>
      <c r="R152" s="1462"/>
      <c r="S152" s="1462"/>
      <c r="T152" s="1462"/>
      <c r="U152" s="1462"/>
      <c r="V152" s="1462"/>
      <c r="W152" s="1462"/>
      <c r="X152" s="1462"/>
      <c r="Y152" s="1462"/>
      <c r="Z152" s="1462"/>
      <c r="AA152" s="1462"/>
      <c r="AB152" s="1462"/>
      <c r="AC152" s="1462"/>
      <c r="AD152" s="1462"/>
      <c r="AE152" s="1462"/>
    </row>
    <row r="153" spans="1:31" s="1280" customFormat="1">
      <c r="A153" s="1462"/>
      <c r="B153" s="1462"/>
      <c r="C153" s="1462"/>
      <c r="D153" s="1462"/>
      <c r="E153" s="1462"/>
      <c r="F153" s="1462"/>
      <c r="G153" s="1462"/>
      <c r="H153" s="1462"/>
      <c r="I153" s="1462"/>
      <c r="J153" s="1462"/>
      <c r="K153" s="1462"/>
      <c r="L153" s="1462"/>
      <c r="M153" s="1462"/>
      <c r="N153" s="1462"/>
      <c r="O153" s="1462"/>
      <c r="P153" s="1462"/>
      <c r="Q153" s="1462"/>
      <c r="R153" s="1462"/>
      <c r="S153" s="1462"/>
      <c r="T153" s="1462"/>
      <c r="U153" s="1462"/>
      <c r="V153" s="1462"/>
      <c r="W153" s="1462"/>
      <c r="X153" s="1462"/>
      <c r="Y153" s="1462"/>
      <c r="Z153" s="1462"/>
      <c r="AA153" s="1462"/>
      <c r="AB153" s="1462"/>
      <c r="AC153" s="1462"/>
      <c r="AD153" s="1462"/>
      <c r="AE153" s="1462"/>
    </row>
    <row r="154" spans="1:31" s="1280" customFormat="1">
      <c r="A154" s="1462"/>
      <c r="B154" s="1462"/>
      <c r="C154" s="1462"/>
      <c r="D154" s="1462"/>
      <c r="E154" s="1462"/>
      <c r="F154" s="1462"/>
      <c r="G154" s="1462"/>
      <c r="H154" s="1462"/>
      <c r="I154" s="1462"/>
      <c r="J154" s="1462"/>
      <c r="K154" s="1462"/>
      <c r="L154" s="1462"/>
      <c r="M154" s="1462"/>
      <c r="N154" s="1462"/>
      <c r="O154" s="1462"/>
      <c r="P154" s="1462"/>
      <c r="Q154" s="1462"/>
      <c r="R154" s="1462"/>
      <c r="S154" s="1462"/>
      <c r="T154" s="1462"/>
      <c r="U154" s="1462"/>
      <c r="V154" s="1462"/>
      <c r="W154" s="1462"/>
      <c r="X154" s="1462"/>
      <c r="Y154" s="1462"/>
      <c r="Z154" s="1462"/>
      <c r="AA154" s="1462"/>
      <c r="AB154" s="1462"/>
      <c r="AC154" s="1462"/>
      <c r="AD154" s="1462"/>
      <c r="AE154" s="1462"/>
    </row>
    <row r="155" spans="1:31" s="1280" customFormat="1">
      <c r="A155" s="1462"/>
      <c r="B155" s="1462"/>
      <c r="C155" s="1462"/>
      <c r="D155" s="1462"/>
      <c r="E155" s="1462"/>
      <c r="F155" s="1462"/>
      <c r="G155" s="1462"/>
      <c r="H155" s="1462"/>
      <c r="I155" s="1462"/>
      <c r="J155" s="1462"/>
      <c r="K155" s="1462"/>
      <c r="L155" s="1462"/>
      <c r="M155" s="1462"/>
      <c r="N155" s="1462"/>
      <c r="O155" s="1462"/>
      <c r="P155" s="1462"/>
      <c r="Q155" s="1462"/>
      <c r="R155" s="1462"/>
      <c r="S155" s="1462"/>
      <c r="T155" s="1462"/>
      <c r="U155" s="1462"/>
      <c r="V155" s="1462"/>
      <c r="W155" s="1462"/>
      <c r="X155" s="1462"/>
      <c r="Y155" s="1462"/>
      <c r="Z155" s="1462"/>
      <c r="AA155" s="1462"/>
      <c r="AB155" s="1462"/>
      <c r="AC155" s="1462"/>
      <c r="AD155" s="1462"/>
      <c r="AE155" s="1462"/>
    </row>
    <row r="156" spans="1:31" s="1280" customFormat="1">
      <c r="A156" s="1462"/>
      <c r="B156" s="1462"/>
      <c r="C156" s="1462"/>
      <c r="D156" s="1462"/>
      <c r="E156" s="1462"/>
      <c r="F156" s="1462"/>
      <c r="G156" s="1462"/>
      <c r="H156" s="1462"/>
      <c r="I156" s="1462"/>
      <c r="J156" s="1462"/>
      <c r="K156" s="1462"/>
      <c r="L156" s="1462"/>
      <c r="M156" s="1462"/>
      <c r="N156" s="1462"/>
      <c r="O156" s="1462"/>
      <c r="P156" s="1462"/>
      <c r="Q156" s="1462"/>
      <c r="R156" s="1462"/>
      <c r="S156" s="1462"/>
      <c r="T156" s="1462"/>
      <c r="U156" s="1462"/>
      <c r="V156" s="1462"/>
      <c r="W156" s="1462"/>
      <c r="X156" s="1462"/>
      <c r="Y156" s="1462"/>
      <c r="Z156" s="1462"/>
      <c r="AA156" s="1462"/>
      <c r="AB156" s="1462"/>
      <c r="AC156" s="1462"/>
      <c r="AD156" s="1462"/>
      <c r="AE156" s="1462"/>
    </row>
    <row r="157" spans="1:31" s="1280" customFormat="1">
      <c r="A157" s="1462"/>
      <c r="B157" s="1462"/>
      <c r="C157" s="1462"/>
      <c r="D157" s="1462"/>
      <c r="E157" s="1462"/>
      <c r="F157" s="1462"/>
      <c r="G157" s="1462"/>
      <c r="H157" s="1462"/>
      <c r="I157" s="1462"/>
      <c r="J157" s="1462"/>
      <c r="K157" s="1462"/>
      <c r="L157" s="1462"/>
      <c r="M157" s="1462"/>
      <c r="N157" s="1462"/>
      <c r="O157" s="1462"/>
      <c r="P157" s="1462"/>
      <c r="Q157" s="1462"/>
      <c r="R157" s="1462"/>
      <c r="S157" s="1462"/>
      <c r="T157" s="1462"/>
      <c r="U157" s="1462"/>
      <c r="V157" s="1462"/>
      <c r="W157" s="1462"/>
      <c r="X157" s="1462"/>
      <c r="Y157" s="1462"/>
      <c r="Z157" s="1462"/>
      <c r="AA157" s="1462"/>
      <c r="AB157" s="1462"/>
      <c r="AC157" s="1462"/>
      <c r="AD157" s="1462"/>
      <c r="AE157" s="1462"/>
    </row>
    <row r="158" spans="1:31" s="1280" customFormat="1">
      <c r="A158" s="1462"/>
      <c r="B158" s="1462"/>
      <c r="C158" s="1462"/>
      <c r="D158" s="1462"/>
      <c r="E158" s="1462"/>
      <c r="F158" s="1462"/>
      <c r="G158" s="1462"/>
      <c r="H158" s="1462"/>
      <c r="I158" s="1462"/>
      <c r="J158" s="1462"/>
      <c r="K158" s="1462"/>
      <c r="L158" s="1462"/>
      <c r="M158" s="1462"/>
      <c r="N158" s="1462"/>
      <c r="O158" s="1462"/>
      <c r="P158" s="1462"/>
      <c r="Q158" s="1462"/>
      <c r="R158" s="1462"/>
      <c r="S158" s="1462"/>
      <c r="T158" s="1462"/>
      <c r="U158" s="1462"/>
      <c r="V158" s="1462"/>
      <c r="W158" s="1462"/>
      <c r="X158" s="1462"/>
      <c r="Y158" s="1462"/>
      <c r="Z158" s="1462"/>
      <c r="AA158" s="1462"/>
      <c r="AB158" s="1462"/>
      <c r="AC158" s="1462"/>
      <c r="AD158" s="1462"/>
      <c r="AE158" s="1462"/>
    </row>
    <row r="159" spans="1:31" s="1280" customFormat="1">
      <c r="A159" s="1462"/>
      <c r="B159" s="1462"/>
      <c r="C159" s="1462"/>
      <c r="D159" s="1462"/>
      <c r="E159" s="1462"/>
      <c r="F159" s="1462"/>
      <c r="G159" s="1462"/>
      <c r="H159" s="1462"/>
      <c r="I159" s="1462"/>
      <c r="J159" s="1462"/>
      <c r="K159" s="1462"/>
      <c r="L159" s="1462"/>
      <c r="M159" s="1462"/>
      <c r="N159" s="1462"/>
      <c r="O159" s="1462"/>
      <c r="P159" s="1462"/>
      <c r="Q159" s="1462"/>
      <c r="R159" s="1462"/>
      <c r="S159" s="1462"/>
      <c r="T159" s="1462"/>
      <c r="U159" s="1462"/>
      <c r="V159" s="1462"/>
      <c r="W159" s="1462"/>
      <c r="X159" s="1462"/>
      <c r="Y159" s="1462"/>
      <c r="Z159" s="1462"/>
      <c r="AA159" s="1462"/>
      <c r="AB159" s="1462"/>
      <c r="AC159" s="1462"/>
      <c r="AD159" s="1462"/>
      <c r="AE159" s="1462"/>
    </row>
    <row r="160" spans="1:31" s="1280" customFormat="1">
      <c r="A160" s="1462"/>
      <c r="B160" s="1462"/>
      <c r="C160" s="1462"/>
      <c r="D160" s="1462"/>
      <c r="E160" s="1462"/>
      <c r="F160" s="1462"/>
      <c r="G160" s="1462"/>
      <c r="H160" s="1462"/>
      <c r="I160" s="1462"/>
      <c r="J160" s="1462"/>
      <c r="K160" s="1462"/>
      <c r="L160" s="1462"/>
      <c r="M160" s="1462"/>
      <c r="N160" s="1462"/>
      <c r="O160" s="1462"/>
      <c r="P160" s="1462"/>
      <c r="Q160" s="1462"/>
      <c r="R160" s="1462"/>
      <c r="S160" s="1462"/>
      <c r="T160" s="1462"/>
      <c r="U160" s="1462"/>
      <c r="V160" s="1462"/>
      <c r="W160" s="1462"/>
      <c r="X160" s="1462"/>
      <c r="Y160" s="1462"/>
      <c r="Z160" s="1462"/>
      <c r="AA160" s="1462"/>
      <c r="AB160" s="1462"/>
      <c r="AC160" s="1462"/>
      <c r="AD160" s="1462"/>
      <c r="AE160" s="1462"/>
    </row>
    <row r="161" spans="1:31" s="1280" customFormat="1">
      <c r="A161" s="1462"/>
      <c r="B161" s="1462"/>
      <c r="C161" s="1462"/>
      <c r="D161" s="1462"/>
      <c r="E161" s="1462"/>
      <c r="F161" s="1462"/>
      <c r="G161" s="1462"/>
      <c r="H161" s="1462"/>
      <c r="I161" s="1462"/>
      <c r="J161" s="1462"/>
      <c r="K161" s="1462"/>
      <c r="L161" s="1462"/>
      <c r="M161" s="1462"/>
      <c r="N161" s="1462"/>
      <c r="O161" s="1462"/>
      <c r="P161" s="1462"/>
      <c r="Q161" s="1462"/>
      <c r="R161" s="1462"/>
      <c r="S161" s="1462"/>
      <c r="T161" s="1462"/>
      <c r="U161" s="1462"/>
      <c r="V161" s="1462"/>
      <c r="W161" s="1462"/>
      <c r="X161" s="1462"/>
      <c r="Y161" s="1462"/>
      <c r="Z161" s="1462"/>
      <c r="AA161" s="1462"/>
      <c r="AB161" s="1462"/>
      <c r="AC161" s="1462"/>
      <c r="AD161" s="1462"/>
      <c r="AE161" s="1462"/>
    </row>
    <row r="162" spans="1:31" s="1280" customFormat="1">
      <c r="A162" s="1462"/>
      <c r="B162" s="1462"/>
      <c r="C162" s="1462"/>
      <c r="D162" s="1462"/>
      <c r="E162" s="1462"/>
      <c r="F162" s="1462"/>
      <c r="G162" s="1462"/>
      <c r="H162" s="1462"/>
      <c r="I162" s="1462"/>
      <c r="J162" s="1462"/>
      <c r="K162" s="1462"/>
      <c r="L162" s="1462"/>
      <c r="M162" s="1462"/>
      <c r="N162" s="1462"/>
      <c r="O162" s="1462"/>
      <c r="P162" s="1462"/>
      <c r="Q162" s="1462"/>
      <c r="R162" s="1462"/>
      <c r="S162" s="1462"/>
      <c r="T162" s="1462"/>
      <c r="U162" s="1462"/>
      <c r="V162" s="1462"/>
      <c r="W162" s="1462"/>
      <c r="X162" s="1462"/>
      <c r="Y162" s="1462"/>
      <c r="Z162" s="1462"/>
      <c r="AA162" s="1462"/>
      <c r="AB162" s="1462"/>
      <c r="AC162" s="1462"/>
      <c r="AD162" s="1462"/>
      <c r="AE162" s="1462"/>
    </row>
    <row r="163" spans="1:31" s="1280" customFormat="1">
      <c r="A163" s="1462"/>
      <c r="B163" s="1462"/>
      <c r="C163" s="1462"/>
      <c r="D163" s="1462"/>
      <c r="E163" s="1462"/>
      <c r="F163" s="1462"/>
      <c r="G163" s="1462"/>
      <c r="H163" s="1462"/>
      <c r="I163" s="1462"/>
      <c r="J163" s="1462"/>
      <c r="K163" s="1462"/>
      <c r="L163" s="1462"/>
      <c r="M163" s="1462"/>
      <c r="N163" s="1462"/>
      <c r="O163" s="1462"/>
      <c r="P163" s="1462"/>
      <c r="Q163" s="1462"/>
      <c r="R163" s="1462"/>
      <c r="S163" s="1462"/>
      <c r="T163" s="1462"/>
      <c r="U163" s="1462"/>
      <c r="V163" s="1462"/>
      <c r="W163" s="1462"/>
      <c r="X163" s="1462"/>
      <c r="Y163" s="1462"/>
      <c r="Z163" s="1462"/>
      <c r="AA163" s="1462"/>
      <c r="AB163" s="1462"/>
      <c r="AC163" s="1462"/>
      <c r="AD163" s="1462"/>
      <c r="AE163" s="1462"/>
    </row>
    <row r="164" spans="1:31" s="1280" customFormat="1">
      <c r="A164" s="1462"/>
      <c r="B164" s="1462"/>
      <c r="C164" s="1462"/>
      <c r="D164" s="1462"/>
      <c r="E164" s="1462"/>
      <c r="F164" s="1462"/>
      <c r="G164" s="1462"/>
      <c r="H164" s="1462"/>
      <c r="I164" s="1462"/>
      <c r="J164" s="1462"/>
      <c r="K164" s="1462"/>
      <c r="L164" s="1462"/>
      <c r="M164" s="1462"/>
      <c r="N164" s="1462"/>
      <c r="O164" s="1462"/>
      <c r="P164" s="1462"/>
      <c r="Q164" s="1462"/>
      <c r="R164" s="1462"/>
      <c r="S164" s="1462"/>
      <c r="T164" s="1462"/>
      <c r="U164" s="1462"/>
      <c r="V164" s="1462"/>
      <c r="W164" s="1462"/>
      <c r="X164" s="1462"/>
      <c r="Y164" s="1462"/>
      <c r="Z164" s="1462"/>
      <c r="AA164" s="1462"/>
      <c r="AB164" s="1462"/>
      <c r="AC164" s="1462"/>
      <c r="AD164" s="1462"/>
      <c r="AE164" s="1462"/>
    </row>
    <row r="165" spans="1:31" s="1280" customFormat="1">
      <c r="A165" s="1462"/>
      <c r="B165" s="1462"/>
      <c r="C165" s="1462"/>
      <c r="D165" s="1462"/>
      <c r="E165" s="1462"/>
      <c r="F165" s="1462"/>
      <c r="G165" s="1462"/>
      <c r="H165" s="1462"/>
      <c r="I165" s="1462"/>
      <c r="J165" s="1462"/>
      <c r="K165" s="1462"/>
      <c r="L165" s="1462"/>
      <c r="M165" s="1462"/>
      <c r="N165" s="1462"/>
      <c r="O165" s="1462"/>
      <c r="P165" s="1462"/>
      <c r="Q165" s="1462"/>
      <c r="R165" s="1462"/>
      <c r="S165" s="1462"/>
      <c r="T165" s="1462"/>
      <c r="U165" s="1462"/>
      <c r="V165" s="1462"/>
      <c r="W165" s="1462"/>
      <c r="X165" s="1462"/>
      <c r="Y165" s="1462"/>
      <c r="Z165" s="1462"/>
      <c r="AA165" s="1462"/>
      <c r="AB165" s="1462"/>
      <c r="AC165" s="1462"/>
      <c r="AD165" s="1462"/>
      <c r="AE165" s="1462"/>
    </row>
    <row r="166" spans="1:31" s="1280" customFormat="1">
      <c r="A166" s="1462"/>
      <c r="B166" s="1462"/>
      <c r="C166" s="1462"/>
      <c r="D166" s="1462"/>
      <c r="E166" s="1462"/>
      <c r="F166" s="1462"/>
      <c r="G166" s="1462"/>
      <c r="H166" s="1462"/>
      <c r="I166" s="1462"/>
      <c r="J166" s="1462"/>
      <c r="K166" s="1462"/>
      <c r="L166" s="1462"/>
      <c r="M166" s="1462"/>
      <c r="N166" s="1462"/>
      <c r="O166" s="1462"/>
      <c r="P166" s="1462"/>
      <c r="Q166" s="1462"/>
      <c r="R166" s="1462"/>
      <c r="S166" s="1462"/>
      <c r="T166" s="1462"/>
      <c r="U166" s="1462"/>
      <c r="V166" s="1462"/>
      <c r="W166" s="1462"/>
      <c r="X166" s="1462"/>
      <c r="Y166" s="1462"/>
      <c r="Z166" s="1462"/>
      <c r="AA166" s="1462"/>
      <c r="AB166" s="1462"/>
      <c r="AC166" s="1462"/>
      <c r="AD166" s="1462"/>
      <c r="AE166" s="1462"/>
    </row>
    <row r="167" spans="1:31" s="1280" customFormat="1">
      <c r="A167" s="1462"/>
      <c r="B167" s="1462"/>
      <c r="C167" s="1462"/>
      <c r="D167" s="1462"/>
      <c r="E167" s="1462"/>
      <c r="F167" s="1462"/>
      <c r="G167" s="1462"/>
      <c r="H167" s="1462"/>
      <c r="I167" s="1462"/>
      <c r="J167" s="1462"/>
      <c r="K167" s="1462"/>
      <c r="L167" s="1462"/>
      <c r="M167" s="1462"/>
      <c r="N167" s="1462"/>
      <c r="O167" s="1462"/>
      <c r="P167" s="1462"/>
      <c r="Q167" s="1462"/>
      <c r="R167" s="1462"/>
      <c r="S167" s="1462"/>
      <c r="T167" s="1462"/>
      <c r="U167" s="1462"/>
      <c r="V167" s="1462"/>
      <c r="W167" s="1462"/>
      <c r="X167" s="1462"/>
      <c r="Y167" s="1462"/>
      <c r="Z167" s="1462"/>
      <c r="AA167" s="1462"/>
      <c r="AB167" s="1462"/>
      <c r="AC167" s="1462"/>
      <c r="AD167" s="1462"/>
      <c r="AE167" s="1462"/>
    </row>
    <row r="168" spans="1:31" s="1280" customFormat="1">
      <c r="A168" s="1462"/>
      <c r="B168" s="1462"/>
      <c r="C168" s="1462"/>
      <c r="D168" s="1462"/>
      <c r="E168" s="1462"/>
      <c r="F168" s="1462"/>
      <c r="G168" s="1462"/>
      <c r="H168" s="1462"/>
      <c r="I168" s="1462"/>
      <c r="J168" s="1462"/>
      <c r="K168" s="1462"/>
      <c r="L168" s="1462"/>
      <c r="M168" s="1462"/>
      <c r="N168" s="1462"/>
      <c r="O168" s="1462"/>
      <c r="P168" s="1462"/>
      <c r="Q168" s="1462"/>
      <c r="R168" s="1462"/>
      <c r="S168" s="1462"/>
      <c r="T168" s="1462"/>
      <c r="U168" s="1462"/>
      <c r="V168" s="1462"/>
      <c r="W168" s="1462"/>
      <c r="X168" s="1462"/>
      <c r="Y168" s="1462"/>
      <c r="Z168" s="1462"/>
      <c r="AA168" s="1462"/>
      <c r="AB168" s="1462"/>
      <c r="AC168" s="1462"/>
      <c r="AD168" s="1462"/>
      <c r="AE168" s="1462"/>
    </row>
    <row r="169" spans="1:31" s="1280" customFormat="1">
      <c r="A169" s="1462"/>
      <c r="B169" s="1462"/>
      <c r="C169" s="1462"/>
      <c r="D169" s="1462"/>
      <c r="E169" s="1462"/>
      <c r="F169" s="1462"/>
      <c r="G169" s="1462"/>
      <c r="H169" s="1462"/>
      <c r="I169" s="1462"/>
      <c r="J169" s="1462"/>
      <c r="K169" s="1462"/>
      <c r="L169" s="1462"/>
      <c r="M169" s="1462"/>
      <c r="N169" s="1462"/>
      <c r="O169" s="1462"/>
      <c r="P169" s="1462"/>
      <c r="Q169" s="1462"/>
      <c r="R169" s="1462"/>
      <c r="S169" s="1462"/>
      <c r="T169" s="1462"/>
      <c r="U169" s="1462"/>
      <c r="V169" s="1462"/>
      <c r="W169" s="1462"/>
      <c r="X169" s="1462"/>
      <c r="Y169" s="1462"/>
      <c r="Z169" s="1462"/>
      <c r="AA169" s="1462"/>
      <c r="AB169" s="1462"/>
      <c r="AC169" s="1462"/>
      <c r="AD169" s="1462"/>
      <c r="AE169" s="1462"/>
    </row>
    <row r="170" spans="1:31" s="1280" customFormat="1">
      <c r="A170" s="1462"/>
      <c r="B170" s="1462"/>
      <c r="C170" s="1462"/>
      <c r="D170" s="1462"/>
      <c r="E170" s="1462"/>
      <c r="F170" s="1462"/>
      <c r="G170" s="1462"/>
      <c r="H170" s="1462"/>
      <c r="I170" s="1462"/>
      <c r="J170" s="1462"/>
      <c r="K170" s="1462"/>
      <c r="L170" s="1462"/>
      <c r="M170" s="1462"/>
      <c r="N170" s="1462"/>
      <c r="O170" s="1462"/>
      <c r="P170" s="1462"/>
      <c r="Q170" s="1462"/>
      <c r="R170" s="1462"/>
      <c r="S170" s="1462"/>
      <c r="T170" s="1462"/>
      <c r="U170" s="1462"/>
      <c r="V170" s="1462"/>
      <c r="W170" s="1462"/>
      <c r="X170" s="1462"/>
      <c r="Y170" s="1462"/>
      <c r="Z170" s="1462"/>
      <c r="AA170" s="1462"/>
      <c r="AB170" s="1462"/>
      <c r="AC170" s="1462"/>
      <c r="AD170" s="1462"/>
      <c r="AE170" s="1462"/>
    </row>
    <row r="171" spans="1:31" s="1280" customFormat="1">
      <c r="A171" s="1462"/>
      <c r="B171" s="1462"/>
      <c r="C171" s="1462"/>
      <c r="D171" s="1462"/>
      <c r="E171" s="1462"/>
      <c r="F171" s="1462"/>
      <c r="G171" s="1462"/>
      <c r="H171" s="1462"/>
      <c r="I171" s="1462"/>
      <c r="J171" s="1462"/>
      <c r="K171" s="1462"/>
      <c r="L171" s="1462"/>
      <c r="M171" s="1462"/>
      <c r="N171" s="1462"/>
      <c r="O171" s="1462"/>
      <c r="P171" s="1462"/>
      <c r="Q171" s="1462"/>
      <c r="R171" s="1462"/>
      <c r="S171" s="1462"/>
      <c r="T171" s="1462"/>
      <c r="U171" s="1462"/>
      <c r="V171" s="1462"/>
      <c r="W171" s="1462"/>
      <c r="X171" s="1462"/>
      <c r="Y171" s="1462"/>
      <c r="Z171" s="1462"/>
      <c r="AA171" s="1462"/>
      <c r="AB171" s="1462"/>
      <c r="AC171" s="1462"/>
      <c r="AD171" s="1462"/>
      <c r="AE171" s="1462"/>
    </row>
    <row r="172" spans="1:31" s="1280" customFormat="1">
      <c r="A172" s="1462"/>
      <c r="B172" s="1462"/>
      <c r="C172" s="1462"/>
      <c r="D172" s="1462"/>
      <c r="E172" s="1462"/>
      <c r="F172" s="1462"/>
      <c r="G172" s="1462"/>
      <c r="H172" s="1462"/>
      <c r="I172" s="1462"/>
      <c r="J172" s="1462"/>
      <c r="K172" s="1462"/>
      <c r="L172" s="1462"/>
      <c r="M172" s="1462"/>
      <c r="N172" s="1462"/>
      <c r="O172" s="1462"/>
      <c r="P172" s="1462"/>
      <c r="Q172" s="1462"/>
      <c r="R172" s="1462"/>
      <c r="S172" s="1462"/>
      <c r="T172" s="1462"/>
      <c r="U172" s="1462"/>
      <c r="V172" s="1462"/>
      <c r="W172" s="1462"/>
      <c r="X172" s="1462"/>
      <c r="Y172" s="1462"/>
      <c r="Z172" s="1462"/>
      <c r="AA172" s="1462"/>
      <c r="AB172" s="1462"/>
      <c r="AC172" s="1462"/>
      <c r="AD172" s="1462"/>
      <c r="AE172" s="1462"/>
    </row>
    <row r="173" spans="1:31" s="1280" customFormat="1">
      <c r="A173" s="1462"/>
      <c r="B173" s="1462"/>
      <c r="C173" s="1462"/>
      <c r="D173" s="1462"/>
      <c r="E173" s="1462"/>
      <c r="F173" s="1462"/>
      <c r="G173" s="1462"/>
      <c r="H173" s="1462"/>
      <c r="I173" s="1462"/>
      <c r="J173" s="1462"/>
      <c r="K173" s="1462"/>
      <c r="L173" s="1462"/>
      <c r="M173" s="1462"/>
      <c r="N173" s="1462"/>
      <c r="O173" s="1462"/>
      <c r="P173" s="1462"/>
      <c r="Q173" s="1462"/>
      <c r="R173" s="1462"/>
      <c r="S173" s="1462"/>
      <c r="T173" s="1462"/>
      <c r="U173" s="1462"/>
      <c r="V173" s="1462"/>
      <c r="W173" s="1462"/>
      <c r="X173" s="1462"/>
      <c r="Y173" s="1462"/>
      <c r="Z173" s="1462"/>
      <c r="AA173" s="1462"/>
      <c r="AB173" s="1462"/>
      <c r="AC173" s="1462"/>
      <c r="AD173" s="1462"/>
      <c r="AE173" s="1462"/>
    </row>
    <row r="174" spans="1:31" s="1280" customFormat="1">
      <c r="A174" s="1462"/>
      <c r="B174" s="1462"/>
      <c r="C174" s="1462"/>
      <c r="D174" s="1462"/>
      <c r="E174" s="1462"/>
      <c r="F174" s="1462"/>
      <c r="G174" s="1462"/>
      <c r="H174" s="1462"/>
      <c r="I174" s="1462"/>
      <c r="J174" s="1462"/>
      <c r="K174" s="1462"/>
      <c r="L174" s="1462"/>
      <c r="M174" s="1462"/>
      <c r="N174" s="1462"/>
      <c r="O174" s="1462"/>
      <c r="P174" s="1462"/>
      <c r="Q174" s="1462"/>
      <c r="R174" s="1462"/>
      <c r="S174" s="1462"/>
      <c r="T174" s="1462"/>
      <c r="U174" s="1462"/>
      <c r="V174" s="1462"/>
      <c r="W174" s="1462"/>
      <c r="X174" s="1462"/>
      <c r="Y174" s="1462"/>
      <c r="Z174" s="1462"/>
      <c r="AA174" s="1462"/>
      <c r="AB174" s="1462"/>
      <c r="AC174" s="1462"/>
      <c r="AD174" s="1462"/>
      <c r="AE174" s="1462"/>
    </row>
    <row r="175" spans="1:31" s="1280" customFormat="1">
      <c r="A175" s="1462"/>
      <c r="B175" s="1462"/>
      <c r="C175" s="1462"/>
      <c r="D175" s="1462"/>
      <c r="E175" s="1462"/>
      <c r="F175" s="1462"/>
      <c r="G175" s="1462"/>
      <c r="H175" s="1462"/>
      <c r="I175" s="1462"/>
      <c r="J175" s="1462"/>
      <c r="K175" s="1462"/>
      <c r="L175" s="1462"/>
      <c r="M175" s="1462"/>
      <c r="N175" s="1462"/>
      <c r="O175" s="1462"/>
      <c r="P175" s="1462"/>
      <c r="Q175" s="1462"/>
      <c r="R175" s="1462"/>
      <c r="S175" s="1462"/>
      <c r="T175" s="1462"/>
      <c r="U175" s="1462"/>
      <c r="V175" s="1462"/>
      <c r="W175" s="1462"/>
      <c r="X175" s="1462"/>
      <c r="Y175" s="1462"/>
      <c r="Z175" s="1462"/>
      <c r="AA175" s="1462"/>
      <c r="AB175" s="1462"/>
      <c r="AC175" s="1462"/>
      <c r="AD175" s="1462"/>
      <c r="AE175" s="1462"/>
    </row>
    <row r="176" spans="1:31" s="1280" customFormat="1">
      <c r="A176" s="1462"/>
      <c r="B176" s="1462"/>
      <c r="C176" s="1462"/>
      <c r="D176" s="1462"/>
      <c r="E176" s="1462"/>
      <c r="F176" s="1462"/>
      <c r="G176" s="1462"/>
      <c r="H176" s="1462"/>
      <c r="I176" s="1462"/>
      <c r="J176" s="1462"/>
      <c r="K176" s="1462"/>
      <c r="L176" s="1462"/>
      <c r="M176" s="1462"/>
      <c r="N176" s="1462"/>
      <c r="O176" s="1462"/>
      <c r="P176" s="1462"/>
      <c r="Q176" s="1462"/>
      <c r="R176" s="1462"/>
      <c r="S176" s="1462"/>
      <c r="T176" s="1462"/>
      <c r="U176" s="1462"/>
      <c r="V176" s="1462"/>
      <c r="W176" s="1462"/>
      <c r="X176" s="1462"/>
      <c r="Y176" s="1462"/>
      <c r="Z176" s="1462"/>
      <c r="AA176" s="1462"/>
      <c r="AB176" s="1462"/>
      <c r="AC176" s="1462"/>
      <c r="AD176" s="1462"/>
      <c r="AE176" s="1462"/>
    </row>
    <row r="177" spans="1:31" s="1280" customFormat="1">
      <c r="A177" s="1462"/>
      <c r="B177" s="1462"/>
      <c r="C177" s="1462"/>
      <c r="D177" s="1462"/>
      <c r="E177" s="1462"/>
      <c r="F177" s="1462"/>
      <c r="G177" s="1462"/>
      <c r="H177" s="1462"/>
      <c r="I177" s="1462"/>
      <c r="J177" s="1462"/>
      <c r="K177" s="1462"/>
      <c r="L177" s="1462"/>
      <c r="M177" s="1462"/>
      <c r="N177" s="1462"/>
      <c r="O177" s="1462"/>
      <c r="P177" s="1462"/>
      <c r="Q177" s="1462"/>
      <c r="R177" s="1462"/>
      <c r="S177" s="1462"/>
      <c r="T177" s="1462"/>
      <c r="U177" s="1462"/>
      <c r="V177" s="1462"/>
      <c r="W177" s="1462"/>
      <c r="X177" s="1462"/>
      <c r="Y177" s="1462"/>
      <c r="Z177" s="1462"/>
      <c r="AA177" s="1462"/>
      <c r="AB177" s="1462"/>
      <c r="AC177" s="1462"/>
      <c r="AD177" s="1462"/>
      <c r="AE177" s="1462"/>
    </row>
    <row r="178" spans="1:31" s="1280" customFormat="1">
      <c r="A178" s="1462"/>
      <c r="B178" s="1462"/>
      <c r="C178" s="1462"/>
      <c r="D178" s="1462"/>
      <c r="E178" s="1462"/>
      <c r="F178" s="1462"/>
      <c r="G178" s="1462"/>
      <c r="H178" s="1462"/>
      <c r="I178" s="1462"/>
      <c r="J178" s="1462"/>
      <c r="K178" s="1462"/>
      <c r="L178" s="1462"/>
      <c r="M178" s="1462"/>
      <c r="N178" s="1462"/>
      <c r="O178" s="1462"/>
      <c r="P178" s="1462"/>
      <c r="Q178" s="1462"/>
      <c r="R178" s="1462"/>
      <c r="S178" s="1462"/>
      <c r="T178" s="1462"/>
      <c r="U178" s="1462"/>
      <c r="V178" s="1462"/>
      <c r="W178" s="1462"/>
      <c r="X178" s="1462"/>
      <c r="Y178" s="1462"/>
      <c r="Z178" s="1462"/>
      <c r="AA178" s="1462"/>
      <c r="AB178" s="1462"/>
      <c r="AC178" s="1462"/>
      <c r="AD178" s="1462"/>
      <c r="AE178" s="1462"/>
    </row>
    <row r="179" spans="1:31" s="1280" customFormat="1">
      <c r="A179" s="1462"/>
      <c r="B179" s="1462"/>
      <c r="C179" s="1462"/>
      <c r="D179" s="1462"/>
      <c r="E179" s="1462"/>
      <c r="F179" s="1462"/>
      <c r="G179" s="1462"/>
      <c r="H179" s="1462"/>
      <c r="I179" s="1462"/>
      <c r="J179" s="1462"/>
      <c r="K179" s="1462"/>
      <c r="L179" s="1462"/>
      <c r="M179" s="1462"/>
      <c r="N179" s="1462"/>
      <c r="O179" s="1462"/>
      <c r="P179" s="1462"/>
      <c r="Q179" s="1462"/>
      <c r="R179" s="1462"/>
      <c r="S179" s="1462"/>
      <c r="T179" s="1462"/>
      <c r="U179" s="1462"/>
      <c r="V179" s="1462"/>
      <c r="W179" s="1462"/>
      <c r="X179" s="1462"/>
      <c r="Y179" s="1462"/>
      <c r="Z179" s="1462"/>
      <c r="AA179" s="1462"/>
      <c r="AB179" s="1462"/>
      <c r="AC179" s="1462"/>
      <c r="AD179" s="1462"/>
      <c r="AE179" s="1462"/>
    </row>
    <row r="180" spans="1:31" s="1280" customFormat="1">
      <c r="A180" s="1462"/>
      <c r="B180" s="1462"/>
      <c r="C180" s="1462"/>
      <c r="D180" s="1462"/>
      <c r="E180" s="1462"/>
      <c r="F180" s="1462"/>
      <c r="G180" s="1462"/>
      <c r="H180" s="1462"/>
      <c r="I180" s="1462"/>
      <c r="J180" s="1462"/>
      <c r="K180" s="1462"/>
      <c r="L180" s="1462"/>
      <c r="M180" s="1462"/>
      <c r="N180" s="1462"/>
      <c r="O180" s="1462"/>
      <c r="P180" s="1462"/>
      <c r="Q180" s="1462"/>
      <c r="R180" s="1462"/>
      <c r="S180" s="1462"/>
      <c r="T180" s="1462"/>
      <c r="U180" s="1462"/>
      <c r="V180" s="1462"/>
      <c r="W180" s="1462"/>
      <c r="X180" s="1462"/>
      <c r="Y180" s="1462"/>
      <c r="Z180" s="1462"/>
      <c r="AA180" s="1462"/>
      <c r="AB180" s="1462"/>
      <c r="AC180" s="1462"/>
      <c r="AD180" s="1462"/>
      <c r="AE180" s="1462"/>
    </row>
    <row r="181" spans="1:31" s="1280" customFormat="1">
      <c r="A181" s="1462"/>
      <c r="B181" s="1462"/>
      <c r="C181" s="1462"/>
      <c r="D181" s="1462"/>
      <c r="E181" s="1462"/>
      <c r="F181" s="1462"/>
      <c r="G181" s="1462"/>
      <c r="H181" s="1462"/>
      <c r="I181" s="1462"/>
      <c r="J181" s="1462"/>
      <c r="K181" s="1462"/>
      <c r="L181" s="1462"/>
      <c r="M181" s="1462"/>
      <c r="N181" s="1462"/>
      <c r="O181" s="1462"/>
      <c r="P181" s="1462"/>
      <c r="Q181" s="1462"/>
      <c r="R181" s="1462"/>
      <c r="S181" s="1462"/>
      <c r="T181" s="1462"/>
      <c r="U181" s="1462"/>
      <c r="V181" s="1462"/>
      <c r="W181" s="1462"/>
      <c r="X181" s="1462"/>
      <c r="Y181" s="1462"/>
      <c r="Z181" s="1462"/>
      <c r="AA181" s="1462"/>
      <c r="AB181" s="1462"/>
      <c r="AC181" s="1462"/>
      <c r="AD181" s="1462"/>
      <c r="AE181" s="1462"/>
    </row>
    <row r="182" spans="1:31" s="1280" customFormat="1">
      <c r="A182" s="1462"/>
      <c r="B182" s="1462"/>
      <c r="C182" s="1462"/>
      <c r="D182" s="1462"/>
      <c r="E182" s="1462"/>
      <c r="F182" s="1462"/>
      <c r="G182" s="1462"/>
      <c r="H182" s="1462"/>
      <c r="I182" s="1462"/>
      <c r="J182" s="1462"/>
      <c r="K182" s="1462"/>
      <c r="L182" s="1462"/>
      <c r="M182" s="1462"/>
      <c r="N182" s="1462"/>
      <c r="O182" s="1462"/>
      <c r="P182" s="1462"/>
      <c r="Q182" s="1462"/>
      <c r="R182" s="1462"/>
      <c r="S182" s="1462"/>
      <c r="T182" s="1462"/>
      <c r="U182" s="1462"/>
      <c r="V182" s="1462"/>
      <c r="W182" s="1462"/>
      <c r="X182" s="1462"/>
      <c r="Y182" s="1462"/>
      <c r="Z182" s="1462"/>
      <c r="AA182" s="1462"/>
      <c r="AB182" s="1462"/>
      <c r="AC182" s="1462"/>
      <c r="AD182" s="1462"/>
      <c r="AE182" s="1462"/>
    </row>
    <row r="183" spans="1:31" s="1280" customFormat="1">
      <c r="A183" s="1462"/>
      <c r="B183" s="1462"/>
      <c r="C183" s="1462"/>
      <c r="D183" s="1462"/>
      <c r="E183" s="1462"/>
      <c r="F183" s="1462"/>
      <c r="G183" s="1462"/>
      <c r="H183" s="1462"/>
      <c r="I183" s="1462"/>
      <c r="J183" s="1462"/>
      <c r="K183" s="1462"/>
      <c r="L183" s="1462"/>
      <c r="M183" s="1462"/>
      <c r="N183" s="1462"/>
      <c r="O183" s="1462"/>
      <c r="P183" s="1462"/>
      <c r="Q183" s="1462"/>
      <c r="R183" s="1462"/>
      <c r="S183" s="1462"/>
      <c r="T183" s="1462"/>
      <c r="U183" s="1462"/>
      <c r="V183" s="1462"/>
      <c r="W183" s="1462"/>
      <c r="X183" s="1462"/>
      <c r="Y183" s="1462"/>
      <c r="Z183" s="1462"/>
      <c r="AA183" s="1462"/>
      <c r="AB183" s="1462"/>
      <c r="AC183" s="1462"/>
      <c r="AD183" s="1462"/>
      <c r="AE183" s="1462"/>
    </row>
    <row r="184" spans="1:31" s="1280" customFormat="1">
      <c r="A184" s="1462"/>
      <c r="B184" s="1462"/>
      <c r="C184" s="1462"/>
      <c r="D184" s="1462"/>
      <c r="E184" s="1462"/>
      <c r="F184" s="1462"/>
      <c r="G184" s="1462"/>
      <c r="H184" s="1462"/>
      <c r="I184" s="1462"/>
      <c r="J184" s="1462"/>
      <c r="K184" s="1462"/>
      <c r="L184" s="1462"/>
      <c r="M184" s="1462"/>
      <c r="N184" s="1462"/>
      <c r="O184" s="1462"/>
      <c r="P184" s="1462"/>
      <c r="Q184" s="1462"/>
      <c r="R184" s="1462"/>
      <c r="S184" s="1462"/>
      <c r="T184" s="1462"/>
      <c r="U184" s="1462"/>
      <c r="V184" s="1462"/>
      <c r="W184" s="1462"/>
      <c r="X184" s="1462"/>
      <c r="Y184" s="1462"/>
      <c r="Z184" s="1462"/>
      <c r="AA184" s="1462"/>
      <c r="AB184" s="1462"/>
      <c r="AC184" s="1462"/>
      <c r="AD184" s="1462"/>
      <c r="AE184" s="1462"/>
    </row>
    <row r="185" spans="1:31" s="1280" customFormat="1">
      <c r="A185" s="1462"/>
      <c r="B185" s="1462"/>
      <c r="C185" s="1462"/>
      <c r="D185" s="1462"/>
      <c r="E185" s="1462"/>
      <c r="F185" s="1462"/>
      <c r="G185" s="1462"/>
      <c r="H185" s="1462"/>
      <c r="I185" s="1462"/>
      <c r="J185" s="1462"/>
      <c r="K185" s="1462"/>
      <c r="L185" s="1462"/>
      <c r="M185" s="1462"/>
      <c r="N185" s="1462"/>
      <c r="O185" s="1462"/>
      <c r="P185" s="1462"/>
      <c r="Q185" s="1462"/>
      <c r="R185" s="1462"/>
      <c r="S185" s="1462"/>
      <c r="T185" s="1462"/>
      <c r="U185" s="1462"/>
      <c r="V185" s="1462"/>
      <c r="W185" s="1462"/>
      <c r="X185" s="1462"/>
      <c r="Y185" s="1462"/>
      <c r="Z185" s="1462"/>
      <c r="AA185" s="1462"/>
      <c r="AB185" s="1462"/>
      <c r="AC185" s="1462"/>
      <c r="AD185" s="1462"/>
      <c r="AE185" s="1462"/>
    </row>
    <row r="186" spans="1:31" s="1280" customFormat="1">
      <c r="A186" s="1462"/>
      <c r="B186" s="1462"/>
      <c r="C186" s="1462"/>
      <c r="D186" s="1462"/>
      <c r="E186" s="1462"/>
      <c r="F186" s="1462"/>
      <c r="G186" s="1462"/>
      <c r="H186" s="1462"/>
      <c r="I186" s="1462"/>
      <c r="J186" s="1462"/>
      <c r="K186" s="1462"/>
      <c r="L186" s="1462"/>
      <c r="M186" s="1462"/>
      <c r="N186" s="1462"/>
      <c r="O186" s="1462"/>
      <c r="P186" s="1462"/>
      <c r="Q186" s="1462"/>
      <c r="R186" s="1462"/>
      <c r="S186" s="1462"/>
      <c r="T186" s="1462"/>
      <c r="U186" s="1462"/>
      <c r="V186" s="1462"/>
      <c r="W186" s="1462"/>
      <c r="X186" s="1462"/>
      <c r="Y186" s="1462"/>
      <c r="Z186" s="1462"/>
      <c r="AA186" s="1462"/>
      <c r="AB186" s="1462"/>
      <c r="AC186" s="1462"/>
      <c r="AD186" s="1462"/>
      <c r="AE186" s="1462"/>
    </row>
    <row r="187" spans="1:31" s="1280" customFormat="1">
      <c r="A187" s="1462"/>
      <c r="B187" s="1462"/>
      <c r="C187" s="1462"/>
      <c r="D187" s="1462"/>
      <c r="E187" s="1462"/>
      <c r="F187" s="1462"/>
      <c r="G187" s="1462"/>
      <c r="H187" s="1462"/>
      <c r="I187" s="1462"/>
      <c r="J187" s="1462"/>
      <c r="K187" s="1462"/>
      <c r="L187" s="1462"/>
      <c r="M187" s="1462"/>
      <c r="N187" s="1462"/>
      <c r="O187" s="1462"/>
      <c r="P187" s="1462"/>
      <c r="Q187" s="1462"/>
      <c r="R187" s="1462"/>
      <c r="S187" s="1462"/>
      <c r="T187" s="1462"/>
      <c r="U187" s="1462"/>
      <c r="V187" s="1462"/>
      <c r="W187" s="1462"/>
      <c r="X187" s="1462"/>
      <c r="Y187" s="1462"/>
      <c r="Z187" s="1462"/>
      <c r="AA187" s="1462"/>
      <c r="AB187" s="1462"/>
      <c r="AC187" s="1462"/>
      <c r="AD187" s="1462"/>
      <c r="AE187" s="1462"/>
    </row>
    <row r="188" spans="1:31" s="1280" customFormat="1">
      <c r="A188" s="1462"/>
      <c r="B188" s="1462"/>
      <c r="C188" s="1462"/>
      <c r="D188" s="1462"/>
      <c r="E188" s="1462"/>
      <c r="F188" s="1462"/>
      <c r="G188" s="1462"/>
      <c r="H188" s="1462"/>
      <c r="I188" s="1462"/>
      <c r="J188" s="1462"/>
      <c r="K188" s="1462"/>
      <c r="L188" s="1462"/>
      <c r="M188" s="1462"/>
      <c r="N188" s="1462"/>
      <c r="O188" s="1462"/>
      <c r="P188" s="1462"/>
      <c r="Q188" s="1462"/>
      <c r="R188" s="1462"/>
      <c r="S188" s="1462"/>
      <c r="T188" s="1462"/>
      <c r="U188" s="1462"/>
      <c r="V188" s="1462"/>
      <c r="W188" s="1462"/>
      <c r="X188" s="1462"/>
      <c r="Y188" s="1462"/>
      <c r="Z188" s="1462"/>
      <c r="AA188" s="1462"/>
      <c r="AB188" s="1462"/>
      <c r="AC188" s="1462"/>
      <c r="AD188" s="1462"/>
      <c r="AE188" s="1462"/>
    </row>
    <row r="189" spans="1:31" s="1280" customFormat="1">
      <c r="A189" s="1462"/>
      <c r="B189" s="1462"/>
      <c r="C189" s="1462"/>
      <c r="D189" s="1462"/>
      <c r="E189" s="1462"/>
      <c r="F189" s="1462"/>
      <c r="G189" s="1462"/>
      <c r="H189" s="1462"/>
      <c r="I189" s="1462"/>
      <c r="J189" s="1462"/>
      <c r="K189" s="1462"/>
      <c r="L189" s="1462"/>
      <c r="M189" s="1462"/>
      <c r="N189" s="1462"/>
      <c r="O189" s="1462"/>
      <c r="P189" s="1462"/>
      <c r="Q189" s="1462"/>
      <c r="R189" s="1462"/>
      <c r="S189" s="1462"/>
      <c r="T189" s="1462"/>
      <c r="U189" s="1462"/>
      <c r="V189" s="1462"/>
      <c r="W189" s="1462"/>
      <c r="X189" s="1462"/>
      <c r="Y189" s="1462"/>
      <c r="Z189" s="1462"/>
      <c r="AA189" s="1462"/>
      <c r="AB189" s="1462"/>
      <c r="AC189" s="1462"/>
      <c r="AD189" s="1462"/>
      <c r="AE189" s="1462"/>
    </row>
    <row r="190" spans="1:31" s="1280" customFormat="1">
      <c r="A190" s="1462"/>
      <c r="B190" s="1462"/>
      <c r="C190" s="1462"/>
      <c r="D190" s="1462"/>
      <c r="E190" s="1462"/>
      <c r="F190" s="1462"/>
      <c r="G190" s="1462"/>
      <c r="H190" s="1462"/>
      <c r="I190" s="1462"/>
      <c r="J190" s="1462"/>
      <c r="K190" s="1462"/>
      <c r="L190" s="1462"/>
      <c r="M190" s="1462"/>
      <c r="N190" s="1462"/>
      <c r="O190" s="1462"/>
      <c r="P190" s="1462"/>
      <c r="Q190" s="1462"/>
      <c r="R190" s="1462"/>
      <c r="S190" s="1462"/>
      <c r="T190" s="1462"/>
      <c r="U190" s="1462"/>
      <c r="V190" s="1462"/>
      <c r="W190" s="1462"/>
      <c r="X190" s="1462"/>
      <c r="Y190" s="1462"/>
      <c r="Z190" s="1462"/>
      <c r="AA190" s="1462"/>
      <c r="AB190" s="1462"/>
      <c r="AC190" s="1462"/>
      <c r="AD190" s="1462"/>
      <c r="AE190" s="1462"/>
    </row>
    <row r="191" spans="1:31" s="1280" customFormat="1">
      <c r="A191" s="1462"/>
      <c r="B191" s="1462"/>
      <c r="C191" s="1462"/>
      <c r="D191" s="1462"/>
      <c r="E191" s="1462"/>
      <c r="F191" s="1462"/>
      <c r="G191" s="1462"/>
      <c r="H191" s="1462"/>
      <c r="I191" s="1462"/>
      <c r="J191" s="1462"/>
      <c r="K191" s="1462"/>
      <c r="L191" s="1462"/>
      <c r="M191" s="1462"/>
      <c r="N191" s="1462"/>
      <c r="O191" s="1462"/>
      <c r="P191" s="1462"/>
      <c r="Q191" s="1462"/>
      <c r="R191" s="1462"/>
      <c r="S191" s="1462"/>
      <c r="T191" s="1462"/>
      <c r="U191" s="1462"/>
      <c r="V191" s="1462"/>
      <c r="W191" s="1462"/>
      <c r="X191" s="1462"/>
      <c r="Y191" s="1462"/>
      <c r="Z191" s="1462"/>
      <c r="AA191" s="1462"/>
      <c r="AB191" s="1462"/>
      <c r="AC191" s="1462"/>
      <c r="AD191" s="1462"/>
      <c r="AE191" s="1462"/>
    </row>
    <row r="192" spans="1:31" s="1280" customFormat="1">
      <c r="A192" s="1462"/>
      <c r="B192" s="1462"/>
      <c r="C192" s="1462"/>
      <c r="D192" s="1462"/>
      <c r="E192" s="1462"/>
      <c r="F192" s="1462"/>
      <c r="G192" s="1462"/>
      <c r="H192" s="1462"/>
      <c r="I192" s="1462"/>
      <c r="J192" s="1462"/>
      <c r="K192" s="1462"/>
      <c r="L192" s="1462"/>
      <c r="M192" s="1462"/>
      <c r="N192" s="1462"/>
      <c r="O192" s="1462"/>
      <c r="P192" s="1462"/>
      <c r="Q192" s="1462"/>
      <c r="R192" s="1462"/>
      <c r="S192" s="1462"/>
      <c r="T192" s="1462"/>
      <c r="U192" s="1462"/>
      <c r="V192" s="1462"/>
      <c r="W192" s="1462"/>
      <c r="X192" s="1462"/>
      <c r="Y192" s="1462"/>
      <c r="Z192" s="1462"/>
      <c r="AA192" s="1462"/>
      <c r="AB192" s="1462"/>
      <c r="AC192" s="1462"/>
      <c r="AD192" s="1462"/>
      <c r="AE192" s="1462"/>
    </row>
    <row r="193" spans="1:31" s="1280" customFormat="1">
      <c r="A193" s="1462"/>
      <c r="B193" s="1462"/>
      <c r="C193" s="1462"/>
      <c r="D193" s="1462"/>
      <c r="E193" s="1462"/>
      <c r="F193" s="1462"/>
      <c r="G193" s="1462"/>
      <c r="H193" s="1462"/>
      <c r="I193" s="1462"/>
      <c r="J193" s="1462"/>
      <c r="K193" s="1462"/>
      <c r="L193" s="1462"/>
      <c r="M193" s="1462"/>
      <c r="N193" s="1462"/>
      <c r="O193" s="1462"/>
      <c r="P193" s="1462"/>
      <c r="Q193" s="1462"/>
      <c r="R193" s="1462"/>
      <c r="S193" s="1462"/>
      <c r="T193" s="1462"/>
      <c r="U193" s="1462"/>
      <c r="V193" s="1462"/>
      <c r="W193" s="1462"/>
      <c r="X193" s="1462"/>
      <c r="Y193" s="1462"/>
      <c r="Z193" s="1462"/>
      <c r="AA193" s="1462"/>
      <c r="AB193" s="1462"/>
      <c r="AC193" s="1462"/>
      <c r="AD193" s="1462"/>
      <c r="AE193" s="1462"/>
    </row>
    <row r="194" spans="1:31" s="1280" customFormat="1">
      <c r="A194" s="1462"/>
      <c r="B194" s="1462"/>
      <c r="C194" s="1462"/>
      <c r="D194" s="1462"/>
      <c r="E194" s="1462"/>
      <c r="F194" s="1462"/>
      <c r="G194" s="1462"/>
      <c r="H194" s="1462"/>
      <c r="I194" s="1462"/>
      <c r="J194" s="1462"/>
      <c r="K194" s="1462"/>
      <c r="L194" s="1462"/>
      <c r="M194" s="1462"/>
      <c r="N194" s="1462"/>
      <c r="O194" s="1462"/>
      <c r="P194" s="1462"/>
      <c r="Q194" s="1462"/>
      <c r="R194" s="1462"/>
      <c r="S194" s="1462"/>
      <c r="T194" s="1462"/>
      <c r="U194" s="1462"/>
      <c r="V194" s="1462"/>
      <c r="W194" s="1462"/>
      <c r="X194" s="1462"/>
      <c r="Y194" s="1462"/>
      <c r="Z194" s="1462"/>
      <c r="AA194" s="1462"/>
      <c r="AB194" s="1462"/>
      <c r="AC194" s="1462"/>
      <c r="AD194" s="1462"/>
      <c r="AE194" s="1462"/>
    </row>
    <row r="195" spans="1:31" s="1280" customFormat="1">
      <c r="A195" s="1462"/>
      <c r="B195" s="1462"/>
      <c r="C195" s="1462"/>
      <c r="D195" s="1462"/>
      <c r="E195" s="1462"/>
      <c r="F195" s="1462"/>
      <c r="G195" s="1462"/>
      <c r="H195" s="1462"/>
      <c r="I195" s="1462"/>
      <c r="J195" s="1462"/>
      <c r="K195" s="1462"/>
      <c r="L195" s="1462"/>
      <c r="M195" s="1462"/>
      <c r="N195" s="1462"/>
      <c r="O195" s="1462"/>
      <c r="P195" s="1462"/>
      <c r="Q195" s="1462"/>
      <c r="R195" s="1462"/>
      <c r="S195" s="1462"/>
      <c r="T195" s="1462"/>
      <c r="U195" s="1462"/>
      <c r="V195" s="1462"/>
      <c r="W195" s="1462"/>
      <c r="X195" s="1462"/>
      <c r="Y195" s="1462"/>
      <c r="Z195" s="1462"/>
      <c r="AA195" s="1462"/>
      <c r="AB195" s="1462"/>
      <c r="AC195" s="1462"/>
      <c r="AD195" s="1462"/>
      <c r="AE195" s="1462"/>
    </row>
    <row r="196" spans="1:31" s="1280" customFormat="1">
      <c r="A196" s="1462"/>
      <c r="B196" s="1462"/>
      <c r="C196" s="1462"/>
      <c r="D196" s="1462"/>
      <c r="E196" s="1462"/>
      <c r="F196" s="1462"/>
      <c r="G196" s="1462"/>
      <c r="H196" s="1462"/>
      <c r="I196" s="1462"/>
      <c r="J196" s="1462"/>
      <c r="K196" s="1462"/>
      <c r="L196" s="1462"/>
      <c r="M196" s="1462"/>
      <c r="N196" s="1462"/>
      <c r="O196" s="1462"/>
      <c r="P196" s="1462"/>
      <c r="Q196" s="1462"/>
      <c r="R196" s="1462"/>
      <c r="S196" s="1462"/>
      <c r="T196" s="1462"/>
      <c r="U196" s="1462"/>
      <c r="V196" s="1462"/>
      <c r="W196" s="1462"/>
      <c r="X196" s="1462"/>
      <c r="Y196" s="1462"/>
      <c r="Z196" s="1462"/>
      <c r="AA196" s="1462"/>
      <c r="AB196" s="1462"/>
      <c r="AC196" s="1462"/>
      <c r="AD196" s="1462"/>
      <c r="AE196" s="1462"/>
    </row>
    <row r="197" spans="1:31" s="1280" customFormat="1">
      <c r="A197" s="1462"/>
      <c r="B197" s="1462"/>
      <c r="C197" s="1462"/>
      <c r="D197" s="1462"/>
      <c r="E197" s="1462"/>
      <c r="F197" s="1462"/>
      <c r="G197" s="1462"/>
      <c r="H197" s="1462"/>
      <c r="I197" s="1462"/>
      <c r="J197" s="1462"/>
      <c r="K197" s="1462"/>
      <c r="L197" s="1462"/>
      <c r="M197" s="1462"/>
      <c r="N197" s="1462"/>
      <c r="O197" s="1462"/>
      <c r="P197" s="1462"/>
      <c r="Q197" s="1462"/>
      <c r="R197" s="1462"/>
      <c r="S197" s="1462"/>
      <c r="T197" s="1462"/>
      <c r="U197" s="1462"/>
      <c r="V197" s="1462"/>
      <c r="W197" s="1462"/>
      <c r="X197" s="1462"/>
      <c r="Y197" s="1462"/>
      <c r="Z197" s="1462"/>
      <c r="AA197" s="1462"/>
      <c r="AB197" s="1462"/>
      <c r="AC197" s="1462"/>
      <c r="AD197" s="1462"/>
      <c r="AE197" s="1462"/>
    </row>
    <row r="198" spans="1:31" s="1280" customFormat="1">
      <c r="A198" s="1462"/>
      <c r="B198" s="1462"/>
      <c r="C198" s="1462"/>
      <c r="D198" s="1462"/>
      <c r="E198" s="1462"/>
      <c r="F198" s="1462"/>
      <c r="G198" s="1462"/>
      <c r="H198" s="1462"/>
      <c r="I198" s="1462"/>
      <c r="J198" s="1462"/>
      <c r="K198" s="1462"/>
      <c r="L198" s="1462"/>
      <c r="M198" s="1462"/>
      <c r="N198" s="1462"/>
      <c r="O198" s="1462"/>
      <c r="P198" s="1462"/>
      <c r="Q198" s="1462"/>
      <c r="R198" s="1462"/>
      <c r="S198" s="1462"/>
      <c r="T198" s="1462"/>
      <c r="U198" s="1462"/>
      <c r="V198" s="1462"/>
      <c r="W198" s="1462"/>
      <c r="X198" s="1462"/>
      <c r="Y198" s="1462"/>
      <c r="Z198" s="1462"/>
      <c r="AA198" s="1462"/>
      <c r="AB198" s="1462"/>
      <c r="AC198" s="1462"/>
      <c r="AD198" s="1462"/>
      <c r="AE198" s="1462"/>
    </row>
    <row r="199" spans="1:31" s="1280" customFormat="1">
      <c r="A199" s="1462"/>
      <c r="B199" s="1462"/>
      <c r="C199" s="1462"/>
      <c r="D199" s="1462"/>
      <c r="E199" s="1462"/>
      <c r="F199" s="1462"/>
      <c r="G199" s="1462"/>
      <c r="H199" s="1462"/>
      <c r="I199" s="1462"/>
      <c r="J199" s="1462"/>
      <c r="K199" s="1462"/>
      <c r="L199" s="1462"/>
      <c r="M199" s="1462"/>
      <c r="N199" s="1462"/>
      <c r="O199" s="1462"/>
      <c r="P199" s="1462"/>
      <c r="Q199" s="1462"/>
      <c r="R199" s="1462"/>
      <c r="S199" s="1462"/>
      <c r="T199" s="1462"/>
      <c r="U199" s="1462"/>
      <c r="V199" s="1462"/>
      <c r="W199" s="1462"/>
      <c r="X199" s="1462"/>
      <c r="Y199" s="1462"/>
      <c r="Z199" s="1462"/>
      <c r="AA199" s="1462"/>
      <c r="AB199" s="1462"/>
      <c r="AC199" s="1462"/>
      <c r="AD199" s="1462"/>
      <c r="AE199" s="1462"/>
    </row>
    <row r="200" spans="1:31" s="1280" customFormat="1">
      <c r="A200" s="1462"/>
      <c r="B200" s="1462"/>
      <c r="C200" s="1462"/>
      <c r="D200" s="1462"/>
      <c r="E200" s="1462"/>
      <c r="F200" s="1462"/>
      <c r="G200" s="1462"/>
      <c r="H200" s="1462"/>
      <c r="I200" s="1462"/>
      <c r="J200" s="1462"/>
      <c r="K200" s="1462"/>
      <c r="L200" s="1462"/>
      <c r="M200" s="1462"/>
      <c r="N200" s="1462"/>
      <c r="O200" s="1462"/>
      <c r="P200" s="1462"/>
      <c r="Q200" s="1462"/>
      <c r="R200" s="1462"/>
      <c r="S200" s="1462"/>
      <c r="T200" s="1462"/>
      <c r="U200" s="1462"/>
      <c r="V200" s="1462"/>
      <c r="W200" s="1462"/>
      <c r="X200" s="1462"/>
      <c r="Y200" s="1462"/>
      <c r="Z200" s="1462"/>
      <c r="AA200" s="1462"/>
      <c r="AB200" s="1462"/>
      <c r="AC200" s="1462"/>
      <c r="AD200" s="1462"/>
      <c r="AE200" s="1462"/>
    </row>
    <row r="201" spans="1:31" s="1280" customFormat="1">
      <c r="A201" s="1462"/>
      <c r="B201" s="1462"/>
      <c r="C201" s="1462"/>
      <c r="D201" s="1462"/>
      <c r="E201" s="1462"/>
      <c r="F201" s="1462"/>
      <c r="G201" s="1462"/>
      <c r="H201" s="1462"/>
      <c r="I201" s="1462"/>
      <c r="J201" s="1462"/>
      <c r="K201" s="1462"/>
      <c r="L201" s="1462"/>
      <c r="M201" s="1462"/>
      <c r="N201" s="1462"/>
      <c r="O201" s="1462"/>
      <c r="P201" s="1462"/>
      <c r="Q201" s="1462"/>
      <c r="R201" s="1462"/>
      <c r="S201" s="1462"/>
      <c r="T201" s="1462"/>
      <c r="U201" s="1462"/>
      <c r="V201" s="1462"/>
      <c r="W201" s="1462"/>
      <c r="X201" s="1462"/>
      <c r="Y201" s="1462"/>
      <c r="Z201" s="1462"/>
      <c r="AA201" s="1462"/>
      <c r="AB201" s="1462"/>
      <c r="AC201" s="1462"/>
      <c r="AD201" s="1462"/>
      <c r="AE201" s="1462"/>
    </row>
    <row r="202" spans="1:31" s="1280" customFormat="1">
      <c r="A202" s="1462"/>
      <c r="B202" s="1462"/>
      <c r="C202" s="1462"/>
      <c r="D202" s="1462"/>
      <c r="E202" s="1462"/>
      <c r="F202" s="1462"/>
      <c r="G202" s="1462"/>
      <c r="H202" s="1462"/>
      <c r="I202" s="1462"/>
      <c r="J202" s="1462"/>
      <c r="K202" s="1462"/>
      <c r="L202" s="1462"/>
      <c r="M202" s="1462"/>
      <c r="N202" s="1462"/>
      <c r="O202" s="1462"/>
      <c r="P202" s="1462"/>
      <c r="Q202" s="1462"/>
      <c r="R202" s="1462"/>
      <c r="S202" s="1462"/>
      <c r="T202" s="1462"/>
      <c r="U202" s="1462"/>
      <c r="V202" s="1462"/>
      <c r="W202" s="1462"/>
      <c r="X202" s="1462"/>
      <c r="Y202" s="1462"/>
      <c r="Z202" s="1462"/>
      <c r="AA202" s="1462"/>
      <c r="AB202" s="1462"/>
      <c r="AC202" s="1462"/>
      <c r="AD202" s="1462"/>
      <c r="AE202" s="1462"/>
    </row>
    <row r="203" spans="1:31" s="1280" customFormat="1">
      <c r="A203" s="1462"/>
      <c r="B203" s="1462"/>
      <c r="C203" s="1462"/>
      <c r="D203" s="1462"/>
      <c r="E203" s="1462"/>
      <c r="F203" s="1462"/>
      <c r="G203" s="1462"/>
      <c r="H203" s="1462"/>
      <c r="I203" s="1462"/>
      <c r="J203" s="1462"/>
      <c r="K203" s="1462"/>
      <c r="L203" s="1462"/>
      <c r="M203" s="1462"/>
      <c r="N203" s="1462"/>
      <c r="O203" s="1462"/>
      <c r="P203" s="1462"/>
      <c r="Q203" s="1462"/>
      <c r="R203" s="1462"/>
      <c r="S203" s="1462"/>
      <c r="T203" s="1462"/>
      <c r="U203" s="1462"/>
      <c r="V203" s="1462"/>
      <c r="W203" s="1462"/>
      <c r="X203" s="1462"/>
      <c r="Y203" s="1462"/>
      <c r="Z203" s="1462"/>
      <c r="AA203" s="1462"/>
      <c r="AB203" s="1462"/>
      <c r="AC203" s="1462"/>
      <c r="AD203" s="1462"/>
      <c r="AE203" s="1462"/>
    </row>
    <row r="204" spans="1:31" s="1280" customFormat="1">
      <c r="A204" s="1462"/>
      <c r="B204" s="1462"/>
      <c r="C204" s="1462"/>
      <c r="D204" s="1462"/>
      <c r="E204" s="1462"/>
      <c r="F204" s="1462"/>
      <c r="G204" s="1462"/>
      <c r="H204" s="1462"/>
      <c r="I204" s="1462"/>
      <c r="J204" s="1462"/>
      <c r="K204" s="1462"/>
      <c r="L204" s="1462"/>
      <c r="M204" s="1462"/>
      <c r="N204" s="1462"/>
      <c r="O204" s="1462"/>
      <c r="P204" s="1462"/>
      <c r="Q204" s="1462"/>
      <c r="R204" s="1462"/>
      <c r="S204" s="1462"/>
      <c r="T204" s="1462"/>
      <c r="U204" s="1462"/>
      <c r="V204" s="1462"/>
      <c r="W204" s="1462"/>
      <c r="X204" s="1462"/>
      <c r="Y204" s="1462"/>
      <c r="Z204" s="1462"/>
      <c r="AA204" s="1462"/>
      <c r="AB204" s="1462"/>
      <c r="AC204" s="1462"/>
      <c r="AD204" s="1462"/>
      <c r="AE204" s="1462"/>
    </row>
    <row r="205" spans="1:31" s="1280" customFormat="1">
      <c r="A205" s="1462"/>
      <c r="B205" s="1462"/>
      <c r="C205" s="1462"/>
      <c r="D205" s="1462"/>
      <c r="E205" s="1462"/>
      <c r="F205" s="1462"/>
      <c r="G205" s="1462"/>
      <c r="H205" s="1462"/>
      <c r="I205" s="1462"/>
      <c r="J205" s="1462"/>
      <c r="K205" s="1462"/>
      <c r="L205" s="1462"/>
      <c r="M205" s="1462"/>
      <c r="N205" s="1462"/>
      <c r="O205" s="1462"/>
      <c r="P205" s="1462"/>
      <c r="Q205" s="1462"/>
      <c r="R205" s="1462"/>
      <c r="S205" s="1462"/>
      <c r="T205" s="1462"/>
      <c r="U205" s="1462"/>
      <c r="V205" s="1462"/>
      <c r="W205" s="1462"/>
      <c r="X205" s="1462"/>
      <c r="Y205" s="1462"/>
      <c r="Z205" s="1462"/>
      <c r="AA205" s="1462"/>
      <c r="AB205" s="1462"/>
      <c r="AC205" s="1462"/>
      <c r="AD205" s="1462"/>
      <c r="AE205" s="1462"/>
    </row>
    <row r="206" spans="1:31" s="1280" customFormat="1">
      <c r="A206" s="1462"/>
      <c r="B206" s="1462"/>
      <c r="C206" s="1462"/>
      <c r="D206" s="1462"/>
      <c r="E206" s="1462"/>
      <c r="F206" s="1462"/>
      <c r="G206" s="1462"/>
      <c r="H206" s="1462"/>
      <c r="I206" s="1462"/>
      <c r="J206" s="1462"/>
      <c r="K206" s="1462"/>
      <c r="L206" s="1462"/>
      <c r="M206" s="1462"/>
      <c r="N206" s="1462"/>
      <c r="O206" s="1462"/>
      <c r="P206" s="1462"/>
      <c r="Q206" s="1462"/>
      <c r="R206" s="1462"/>
      <c r="S206" s="1462"/>
      <c r="T206" s="1462"/>
      <c r="U206" s="1462"/>
      <c r="V206" s="1462"/>
      <c r="W206" s="1462"/>
      <c r="X206" s="1462"/>
      <c r="Y206" s="1462"/>
      <c r="Z206" s="1462"/>
      <c r="AA206" s="1462"/>
      <c r="AB206" s="1462"/>
      <c r="AC206" s="1462"/>
      <c r="AD206" s="1462"/>
      <c r="AE206" s="1462"/>
    </row>
    <row r="207" spans="1:31" s="1280" customFormat="1">
      <c r="A207" s="1462"/>
      <c r="B207" s="1462"/>
      <c r="C207" s="1462"/>
      <c r="D207" s="1462"/>
      <c r="E207" s="1462"/>
      <c r="F207" s="1462"/>
      <c r="G207" s="1462"/>
      <c r="H207" s="1462"/>
      <c r="I207" s="1462"/>
      <c r="J207" s="1462"/>
      <c r="K207" s="1462"/>
      <c r="L207" s="1462"/>
      <c r="M207" s="1462"/>
      <c r="N207" s="1462"/>
      <c r="O207" s="1462"/>
      <c r="P207" s="1462"/>
      <c r="Q207" s="1462"/>
      <c r="R207" s="1462"/>
      <c r="S207" s="1462"/>
      <c r="T207" s="1462"/>
      <c r="U207" s="1462"/>
      <c r="V207" s="1462"/>
      <c r="W207" s="1462"/>
      <c r="X207" s="1462"/>
      <c r="Y207" s="1462"/>
      <c r="Z207" s="1462"/>
      <c r="AA207" s="1462"/>
      <c r="AB207" s="1462"/>
      <c r="AC207" s="1462"/>
      <c r="AD207" s="1462"/>
      <c r="AE207" s="1462"/>
    </row>
    <row r="208" spans="1:31" s="1280" customFormat="1">
      <c r="A208" s="1462"/>
      <c r="B208" s="1462"/>
      <c r="C208" s="1462"/>
      <c r="D208" s="1462"/>
      <c r="E208" s="1462"/>
      <c r="F208" s="1462"/>
      <c r="G208" s="1462"/>
      <c r="H208" s="1462"/>
      <c r="I208" s="1462"/>
      <c r="J208" s="1462"/>
      <c r="K208" s="1462"/>
      <c r="L208" s="1462"/>
      <c r="M208" s="1462"/>
      <c r="N208" s="1462"/>
      <c r="O208" s="1462"/>
      <c r="P208" s="1462"/>
      <c r="Q208" s="1462"/>
      <c r="R208" s="1462"/>
      <c r="S208" s="1462"/>
      <c r="T208" s="1462"/>
      <c r="U208" s="1462"/>
      <c r="V208" s="1462"/>
      <c r="W208" s="1462"/>
      <c r="X208" s="1462"/>
      <c r="Y208" s="1462"/>
      <c r="Z208" s="1462"/>
      <c r="AA208" s="1462"/>
      <c r="AB208" s="1462"/>
      <c r="AC208" s="1462"/>
      <c r="AD208" s="1462"/>
      <c r="AE208" s="1462"/>
    </row>
    <row r="209" spans="1:31" s="1280" customFormat="1">
      <c r="A209" s="1462"/>
      <c r="B209" s="1462"/>
      <c r="C209" s="1462"/>
      <c r="D209" s="1462"/>
      <c r="E209" s="1462"/>
      <c r="F209" s="1462"/>
      <c r="G209" s="1462"/>
      <c r="H209" s="1462"/>
      <c r="I209" s="1462"/>
      <c r="J209" s="1462"/>
      <c r="K209" s="1462"/>
      <c r="L209" s="1462"/>
      <c r="M209" s="1462"/>
      <c r="N209" s="1462"/>
      <c r="O209" s="1462"/>
      <c r="P209" s="1462"/>
      <c r="Q209" s="1462"/>
      <c r="R209" s="1462"/>
      <c r="S209" s="1462"/>
      <c r="T209" s="1462"/>
      <c r="U209" s="1462"/>
      <c r="V209" s="1462"/>
      <c r="W209" s="1462"/>
      <c r="X209" s="1462"/>
      <c r="Y209" s="1462"/>
      <c r="Z209" s="1462"/>
      <c r="AA209" s="1462"/>
      <c r="AB209" s="1462"/>
      <c r="AC209" s="1462"/>
      <c r="AD209" s="1462"/>
      <c r="AE209" s="1462"/>
    </row>
    <row r="210" spans="1:31" s="1280" customFormat="1">
      <c r="A210" s="1462"/>
      <c r="B210" s="1462"/>
      <c r="C210" s="1462"/>
      <c r="D210" s="1462"/>
      <c r="E210" s="1462"/>
      <c r="F210" s="1462"/>
      <c r="G210" s="1462"/>
      <c r="H210" s="1462"/>
      <c r="I210" s="1462"/>
      <c r="J210" s="1462"/>
      <c r="K210" s="1462"/>
      <c r="L210" s="1462"/>
      <c r="M210" s="1462"/>
      <c r="N210" s="1462"/>
      <c r="O210" s="1462"/>
      <c r="P210" s="1462"/>
      <c r="Q210" s="1462"/>
      <c r="R210" s="1462"/>
      <c r="S210" s="1462"/>
      <c r="T210" s="1462"/>
      <c r="U210" s="1462"/>
      <c r="V210" s="1462"/>
      <c r="W210" s="1462"/>
      <c r="X210" s="1462"/>
      <c r="Y210" s="1462"/>
      <c r="Z210" s="1462"/>
      <c r="AA210" s="1462"/>
      <c r="AB210" s="1462"/>
      <c r="AC210" s="1462"/>
      <c r="AD210" s="1462"/>
      <c r="AE210" s="1462"/>
    </row>
    <row r="211" spans="1:31" s="1280" customFormat="1">
      <c r="A211" s="1462"/>
      <c r="B211" s="1462"/>
      <c r="C211" s="1462"/>
      <c r="D211" s="1462"/>
      <c r="E211" s="1462"/>
      <c r="F211" s="1462"/>
      <c r="G211" s="1462"/>
      <c r="H211" s="1462"/>
      <c r="I211" s="1462"/>
      <c r="J211" s="1462"/>
      <c r="K211" s="1462"/>
      <c r="L211" s="1462"/>
      <c r="M211" s="1462"/>
      <c r="N211" s="1462"/>
      <c r="O211" s="1462"/>
      <c r="P211" s="1462"/>
      <c r="Q211" s="1462"/>
      <c r="R211" s="1462"/>
      <c r="S211" s="1462"/>
      <c r="T211" s="1462"/>
      <c r="U211" s="1462"/>
      <c r="V211" s="1462"/>
      <c r="W211" s="1462"/>
      <c r="X211" s="1462"/>
      <c r="Y211" s="1462"/>
      <c r="Z211" s="1462"/>
      <c r="AA211" s="1462"/>
      <c r="AB211" s="1462"/>
      <c r="AC211" s="1462"/>
      <c r="AD211" s="1462"/>
      <c r="AE211" s="1462"/>
    </row>
    <row r="212" spans="1:31" s="1280" customFormat="1">
      <c r="A212" s="1462"/>
      <c r="B212" s="1462"/>
      <c r="C212" s="1462"/>
      <c r="D212" s="1462"/>
      <c r="E212" s="1462"/>
      <c r="F212" s="1462"/>
      <c r="G212" s="1462"/>
      <c r="H212" s="1462"/>
      <c r="I212" s="1462"/>
      <c r="J212" s="1462"/>
      <c r="K212" s="1462"/>
      <c r="L212" s="1462"/>
      <c r="M212" s="1462"/>
      <c r="N212" s="1462"/>
      <c r="O212" s="1462"/>
      <c r="P212" s="1462"/>
      <c r="Q212" s="1462"/>
      <c r="R212" s="1462"/>
      <c r="S212" s="1462"/>
      <c r="T212" s="1462"/>
      <c r="U212" s="1462"/>
      <c r="V212" s="1462"/>
      <c r="W212" s="1462"/>
      <c r="X212" s="1462"/>
      <c r="Y212" s="1462"/>
      <c r="Z212" s="1462"/>
      <c r="AA212" s="1462"/>
      <c r="AB212" s="1462"/>
      <c r="AC212" s="1462"/>
      <c r="AD212" s="1462"/>
      <c r="AE212" s="1462"/>
    </row>
    <row r="213" spans="1:31" s="1280" customFormat="1">
      <c r="A213" s="1462"/>
      <c r="B213" s="1462"/>
      <c r="C213" s="1462"/>
      <c r="D213" s="1462"/>
      <c r="E213" s="1462"/>
      <c r="F213" s="1462"/>
      <c r="G213" s="1462"/>
      <c r="H213" s="1462"/>
      <c r="I213" s="1462"/>
      <c r="J213" s="1462"/>
      <c r="K213" s="1462"/>
      <c r="L213" s="1462"/>
      <c r="M213" s="1462"/>
      <c r="N213" s="1462"/>
      <c r="O213" s="1462"/>
      <c r="P213" s="1462"/>
      <c r="Q213" s="1462"/>
      <c r="R213" s="1462"/>
      <c r="S213" s="1462"/>
      <c r="T213" s="1462"/>
      <c r="U213" s="1462"/>
      <c r="V213" s="1462"/>
      <c r="W213" s="1462"/>
      <c r="X213" s="1462"/>
      <c r="Y213" s="1462"/>
      <c r="Z213" s="1462"/>
      <c r="AA213" s="1462"/>
      <c r="AB213" s="1462"/>
      <c r="AC213" s="1462"/>
      <c r="AD213" s="1462"/>
      <c r="AE213" s="1462"/>
    </row>
    <row r="214" spans="1:31" s="1280" customFormat="1">
      <c r="A214" s="1462"/>
      <c r="B214" s="1462"/>
      <c r="C214" s="1462"/>
      <c r="D214" s="1462"/>
      <c r="E214" s="1462"/>
      <c r="F214" s="1462"/>
      <c r="G214" s="1462"/>
      <c r="H214" s="1462"/>
      <c r="I214" s="1462"/>
      <c r="J214" s="1462"/>
      <c r="K214" s="1462"/>
      <c r="L214" s="1462"/>
      <c r="M214" s="1462"/>
      <c r="N214" s="1462"/>
      <c r="O214" s="1462"/>
      <c r="P214" s="1462"/>
      <c r="Q214" s="1462"/>
      <c r="R214" s="1462"/>
      <c r="S214" s="1462"/>
      <c r="T214" s="1462"/>
      <c r="U214" s="1462"/>
      <c r="V214" s="1462"/>
      <c r="W214" s="1462"/>
      <c r="X214" s="1462"/>
      <c r="Y214" s="1462"/>
      <c r="Z214" s="1462"/>
      <c r="AA214" s="1462"/>
      <c r="AB214" s="1462"/>
      <c r="AC214" s="1462"/>
      <c r="AD214" s="1462"/>
      <c r="AE214" s="1462"/>
    </row>
    <row r="215" spans="1:31" s="1280" customFormat="1">
      <c r="A215" s="1462"/>
      <c r="B215" s="1462"/>
      <c r="C215" s="1462"/>
      <c r="D215" s="1462"/>
      <c r="E215" s="1462"/>
      <c r="F215" s="1462"/>
      <c r="G215" s="1462"/>
      <c r="H215" s="1462"/>
      <c r="I215" s="1462"/>
      <c r="J215" s="1462"/>
      <c r="K215" s="1462"/>
      <c r="L215" s="1462"/>
      <c r="M215" s="1462"/>
      <c r="N215" s="1462"/>
      <c r="O215" s="1462"/>
      <c r="P215" s="1462"/>
      <c r="Q215" s="1462"/>
      <c r="R215" s="1462"/>
      <c r="S215" s="1462"/>
      <c r="T215" s="1462"/>
      <c r="U215" s="1462"/>
      <c r="V215" s="1462"/>
      <c r="W215" s="1462"/>
      <c r="X215" s="1462"/>
      <c r="Y215" s="1462"/>
      <c r="Z215" s="1462"/>
      <c r="AA215" s="1462"/>
      <c r="AB215" s="1462"/>
      <c r="AC215" s="1462"/>
      <c r="AD215" s="1462"/>
      <c r="AE215" s="1462"/>
    </row>
    <row r="216" spans="1:31" s="1280" customFormat="1">
      <c r="A216" s="1462"/>
      <c r="B216" s="1462"/>
      <c r="C216" s="1462"/>
      <c r="D216" s="1462"/>
      <c r="E216" s="1462"/>
      <c r="F216" s="1462"/>
      <c r="G216" s="1462"/>
      <c r="H216" s="1462"/>
      <c r="I216" s="1462"/>
      <c r="J216" s="1462"/>
      <c r="K216" s="1462"/>
      <c r="L216" s="1462"/>
      <c r="M216" s="1462"/>
      <c r="N216" s="1462"/>
      <c r="O216" s="1462"/>
      <c r="P216" s="1462"/>
      <c r="Q216" s="1462"/>
      <c r="R216" s="1462"/>
      <c r="S216" s="1462"/>
      <c r="T216" s="1462"/>
      <c r="U216" s="1462"/>
      <c r="V216" s="1462"/>
      <c r="W216" s="1462"/>
      <c r="X216" s="1462"/>
      <c r="Y216" s="1462"/>
      <c r="Z216" s="1462"/>
      <c r="AA216" s="1462"/>
      <c r="AB216" s="1462"/>
      <c r="AC216" s="1462"/>
      <c r="AD216" s="1462"/>
      <c r="AE216" s="1462"/>
    </row>
    <row r="217" spans="1:31" s="1280" customFormat="1">
      <c r="A217" s="1462"/>
      <c r="B217" s="1462"/>
      <c r="C217" s="1462"/>
      <c r="D217" s="1462"/>
      <c r="E217" s="1462"/>
      <c r="F217" s="1462"/>
      <c r="G217" s="1462"/>
      <c r="H217" s="1462"/>
      <c r="I217" s="1462"/>
      <c r="J217" s="1462"/>
      <c r="K217" s="1462"/>
      <c r="L217" s="1462"/>
      <c r="M217" s="1462"/>
      <c r="N217" s="1462"/>
      <c r="O217" s="1462"/>
      <c r="P217" s="1462"/>
      <c r="Q217" s="1462"/>
      <c r="R217" s="1462"/>
      <c r="S217" s="1462"/>
      <c r="T217" s="1462"/>
      <c r="U217" s="1462"/>
      <c r="V217" s="1462"/>
      <c r="W217" s="1462"/>
      <c r="X217" s="1462"/>
      <c r="Y217" s="1462"/>
      <c r="Z217" s="1462"/>
      <c r="AA217" s="1462"/>
      <c r="AB217" s="1462"/>
      <c r="AC217" s="1462"/>
      <c r="AD217" s="1462"/>
      <c r="AE217" s="1462"/>
    </row>
    <row r="218" spans="1:31" s="1280" customFormat="1">
      <c r="A218" s="1462"/>
      <c r="B218" s="1462"/>
      <c r="C218" s="1462"/>
      <c r="D218" s="1462"/>
      <c r="E218" s="1462"/>
      <c r="F218" s="1462"/>
      <c r="G218" s="1462"/>
      <c r="H218" s="1462"/>
      <c r="I218" s="1462"/>
      <c r="J218" s="1462"/>
      <c r="K218" s="1462"/>
      <c r="L218" s="1462"/>
      <c r="M218" s="1462"/>
      <c r="N218" s="1462"/>
      <c r="O218" s="1462"/>
      <c r="P218" s="1462"/>
      <c r="Q218" s="1462"/>
      <c r="R218" s="1462"/>
      <c r="S218" s="1462"/>
      <c r="T218" s="1462"/>
      <c r="U218" s="1462"/>
      <c r="V218" s="1462"/>
      <c r="W218" s="1462"/>
      <c r="X218" s="1462"/>
      <c r="Y218" s="1462"/>
      <c r="Z218" s="1462"/>
      <c r="AA218" s="1462"/>
      <c r="AB218" s="1462"/>
      <c r="AC218" s="1462"/>
      <c r="AD218" s="1462"/>
      <c r="AE218" s="1462"/>
    </row>
    <row r="219" spans="1:31" s="1280" customFormat="1">
      <c r="A219" s="1462"/>
      <c r="B219" s="1462"/>
      <c r="C219" s="1462"/>
      <c r="D219" s="1462"/>
      <c r="E219" s="1462"/>
      <c r="F219" s="1462"/>
      <c r="G219" s="1462"/>
      <c r="H219" s="1462"/>
      <c r="I219" s="1462"/>
      <c r="J219" s="1462"/>
      <c r="K219" s="1462"/>
      <c r="L219" s="1462"/>
      <c r="M219" s="1462"/>
      <c r="N219" s="1462"/>
      <c r="O219" s="1462"/>
      <c r="P219" s="1462"/>
      <c r="Q219" s="1462"/>
      <c r="R219" s="1462"/>
      <c r="S219" s="1462"/>
      <c r="T219" s="1462"/>
      <c r="U219" s="1462"/>
      <c r="V219" s="1462"/>
      <c r="W219" s="1462"/>
      <c r="X219" s="1462"/>
      <c r="Y219" s="1462"/>
      <c r="Z219" s="1462"/>
      <c r="AA219" s="1462"/>
      <c r="AB219" s="1462"/>
      <c r="AC219" s="1462"/>
      <c r="AD219" s="1462"/>
      <c r="AE219" s="1462"/>
    </row>
    <row r="220" spans="1:31" s="1280" customFormat="1">
      <c r="A220" s="1462"/>
      <c r="B220" s="1462"/>
      <c r="C220" s="1462"/>
      <c r="D220" s="1462"/>
      <c r="E220" s="1462"/>
      <c r="F220" s="1462"/>
      <c r="G220" s="1462"/>
      <c r="H220" s="1462"/>
      <c r="I220" s="1462"/>
      <c r="J220" s="1462"/>
      <c r="K220" s="1462"/>
      <c r="L220" s="1462"/>
      <c r="M220" s="1462"/>
      <c r="N220" s="1462"/>
      <c r="O220" s="1462"/>
      <c r="P220" s="1462"/>
      <c r="Q220" s="1462"/>
      <c r="R220" s="1462"/>
      <c r="S220" s="1462"/>
      <c r="T220" s="1462"/>
      <c r="U220" s="1462"/>
      <c r="V220" s="1462"/>
      <c r="W220" s="1462"/>
      <c r="X220" s="1462"/>
      <c r="Y220" s="1462"/>
      <c r="Z220" s="1462"/>
      <c r="AA220" s="1462"/>
      <c r="AB220" s="1462"/>
      <c r="AC220" s="1462"/>
      <c r="AD220" s="1462"/>
      <c r="AE220" s="1462"/>
    </row>
    <row r="221" spans="1:31" s="1280" customFormat="1">
      <c r="A221" s="1462"/>
      <c r="B221" s="1462"/>
      <c r="C221" s="1462"/>
      <c r="D221" s="1462"/>
      <c r="E221" s="1462"/>
      <c r="F221" s="1462"/>
      <c r="G221" s="1462"/>
      <c r="H221" s="1462"/>
      <c r="I221" s="1462"/>
      <c r="J221" s="1462"/>
      <c r="K221" s="1462"/>
      <c r="L221" s="1462"/>
      <c r="M221" s="1462"/>
      <c r="N221" s="1462"/>
      <c r="O221" s="1462"/>
      <c r="P221" s="1462"/>
      <c r="Q221" s="1462"/>
      <c r="R221" s="1462"/>
      <c r="S221" s="1462"/>
      <c r="T221" s="1462"/>
      <c r="U221" s="1462"/>
      <c r="V221" s="1462"/>
      <c r="W221" s="1462"/>
      <c r="X221" s="1462"/>
      <c r="Y221" s="1462"/>
      <c r="Z221" s="1462"/>
      <c r="AA221" s="1462"/>
      <c r="AB221" s="1462"/>
      <c r="AC221" s="1462"/>
      <c r="AD221" s="1462"/>
      <c r="AE221" s="1462"/>
    </row>
    <row r="222" spans="1:31" s="1280" customFormat="1">
      <c r="A222" s="1462"/>
      <c r="B222" s="1462"/>
      <c r="C222" s="1462"/>
      <c r="D222" s="1462"/>
      <c r="E222" s="1462"/>
      <c r="F222" s="1462"/>
      <c r="G222" s="1462"/>
      <c r="H222" s="1462"/>
      <c r="I222" s="1462"/>
      <c r="J222" s="1462"/>
      <c r="K222" s="1462"/>
      <c r="L222" s="1462"/>
      <c r="M222" s="1462"/>
      <c r="N222" s="1462"/>
      <c r="O222" s="1462"/>
      <c r="P222" s="1462"/>
      <c r="Q222" s="1462"/>
      <c r="R222" s="1462"/>
      <c r="S222" s="1462"/>
      <c r="T222" s="1462"/>
      <c r="U222" s="1462"/>
      <c r="V222" s="1462"/>
      <c r="W222" s="1462"/>
      <c r="X222" s="1462"/>
      <c r="Y222" s="1462"/>
      <c r="Z222" s="1462"/>
      <c r="AA222" s="1462"/>
      <c r="AB222" s="1462"/>
      <c r="AC222" s="1462"/>
      <c r="AD222" s="1462"/>
      <c r="AE222" s="1462"/>
    </row>
    <row r="223" spans="1:31" s="1280" customFormat="1">
      <c r="A223" s="1462"/>
      <c r="B223" s="1462"/>
      <c r="C223" s="1462"/>
      <c r="D223" s="1462"/>
      <c r="E223" s="1462"/>
      <c r="F223" s="1462"/>
      <c r="G223" s="1462"/>
      <c r="H223" s="1462"/>
      <c r="I223" s="1462"/>
      <c r="J223" s="1462"/>
      <c r="K223" s="1462"/>
      <c r="L223" s="1462"/>
      <c r="M223" s="1462"/>
      <c r="N223" s="1462"/>
      <c r="O223" s="1462"/>
      <c r="P223" s="1462"/>
      <c r="Q223" s="1462"/>
      <c r="R223" s="1462"/>
      <c r="S223" s="1462"/>
      <c r="T223" s="1462"/>
      <c r="U223" s="1462"/>
      <c r="V223" s="1462"/>
      <c r="W223" s="1462"/>
      <c r="X223" s="1462"/>
      <c r="Y223" s="1462"/>
      <c r="Z223" s="1462"/>
      <c r="AA223" s="1462"/>
      <c r="AB223" s="1462"/>
      <c r="AC223" s="1462"/>
      <c r="AD223" s="1462"/>
      <c r="AE223" s="1462"/>
    </row>
    <row r="224" spans="1:31" s="1280" customFormat="1">
      <c r="A224" s="1462"/>
      <c r="B224" s="1462"/>
      <c r="C224" s="1462"/>
      <c r="D224" s="1462"/>
      <c r="E224" s="1462"/>
      <c r="F224" s="1462"/>
      <c r="G224" s="1462"/>
      <c r="H224" s="1462"/>
      <c r="I224" s="1462"/>
      <c r="J224" s="1462"/>
      <c r="K224" s="1462"/>
      <c r="L224" s="1462"/>
      <c r="M224" s="1462"/>
      <c r="N224" s="1462"/>
      <c r="O224" s="1462"/>
      <c r="P224" s="1462"/>
      <c r="Q224" s="1462"/>
      <c r="R224" s="1462"/>
      <c r="S224" s="1462"/>
      <c r="T224" s="1462"/>
      <c r="U224" s="1462"/>
      <c r="V224" s="1462"/>
      <c r="W224" s="1462"/>
      <c r="X224" s="1462"/>
      <c r="Y224" s="1462"/>
      <c r="Z224" s="1462"/>
      <c r="AA224" s="1462"/>
      <c r="AB224" s="1462"/>
      <c r="AC224" s="1462"/>
      <c r="AD224" s="1462"/>
      <c r="AE224" s="1462"/>
    </row>
    <row r="225" spans="1:31" s="1280" customFormat="1">
      <c r="A225" s="1462"/>
      <c r="B225" s="1462"/>
      <c r="C225" s="1462"/>
      <c r="D225" s="1462"/>
      <c r="E225" s="1462"/>
      <c r="F225" s="1462"/>
      <c r="G225" s="1462"/>
      <c r="H225" s="1462"/>
      <c r="I225" s="1462"/>
      <c r="J225" s="1462"/>
      <c r="K225" s="1462"/>
      <c r="L225" s="1462"/>
      <c r="M225" s="1462"/>
      <c r="N225" s="1462"/>
      <c r="O225" s="1462"/>
      <c r="P225" s="1462"/>
      <c r="Q225" s="1462"/>
      <c r="R225" s="1462"/>
      <c r="S225" s="1462"/>
      <c r="T225" s="1462"/>
      <c r="U225" s="1462"/>
      <c r="V225" s="1462"/>
      <c r="W225" s="1462"/>
      <c r="X225" s="1462"/>
      <c r="Y225" s="1462"/>
      <c r="Z225" s="1462"/>
      <c r="AA225" s="1462"/>
      <c r="AB225" s="1462"/>
      <c r="AC225" s="1462"/>
      <c r="AD225" s="1462"/>
      <c r="AE225" s="1462"/>
    </row>
    <row r="226" spans="1:31" s="1280" customFormat="1">
      <c r="A226" s="1462"/>
      <c r="B226" s="1462"/>
      <c r="C226" s="1462"/>
      <c r="D226" s="1462"/>
      <c r="E226" s="1462"/>
      <c r="F226" s="1462"/>
      <c r="G226" s="1462"/>
      <c r="H226" s="1462"/>
      <c r="I226" s="1462"/>
      <c r="J226" s="1462"/>
      <c r="K226" s="1462"/>
      <c r="L226" s="1462"/>
      <c r="M226" s="1462"/>
      <c r="N226" s="1462"/>
      <c r="O226" s="1462"/>
      <c r="P226" s="1462"/>
      <c r="Q226" s="1462"/>
      <c r="R226" s="1462"/>
      <c r="S226" s="1462"/>
      <c r="T226" s="1462"/>
      <c r="U226" s="1462"/>
      <c r="V226" s="1462"/>
      <c r="W226" s="1462"/>
      <c r="X226" s="1462"/>
      <c r="Y226" s="1462"/>
      <c r="Z226" s="1462"/>
      <c r="AA226" s="1462"/>
      <c r="AB226" s="1462"/>
      <c r="AC226" s="1462"/>
      <c r="AD226" s="1462"/>
      <c r="AE226" s="1462"/>
    </row>
    <row r="227" spans="1:31" s="1280" customFormat="1">
      <c r="A227" s="1462"/>
      <c r="B227" s="1462"/>
      <c r="C227" s="1462"/>
      <c r="D227" s="1462"/>
      <c r="E227" s="1462"/>
      <c r="F227" s="1462"/>
      <c r="G227" s="1462"/>
      <c r="H227" s="1462"/>
      <c r="I227" s="1462"/>
      <c r="J227" s="1462"/>
      <c r="K227" s="1462"/>
      <c r="L227" s="1462"/>
      <c r="M227" s="1462"/>
      <c r="N227" s="1462"/>
      <c r="O227" s="1462"/>
      <c r="P227" s="1462"/>
      <c r="Q227" s="1462"/>
      <c r="R227" s="1462"/>
      <c r="S227" s="1462"/>
      <c r="T227" s="1462"/>
      <c r="U227" s="1462"/>
      <c r="V227" s="1462"/>
      <c r="W227" s="1462"/>
      <c r="X227" s="1462"/>
      <c r="Y227" s="1462"/>
      <c r="Z227" s="1462"/>
      <c r="AA227" s="1462"/>
      <c r="AB227" s="1462"/>
      <c r="AC227" s="1462"/>
      <c r="AD227" s="1462"/>
      <c r="AE227" s="1462"/>
    </row>
    <row r="228" spans="1:31" s="1280" customFormat="1">
      <c r="A228" s="1462"/>
      <c r="B228" s="1462"/>
      <c r="C228" s="1462"/>
      <c r="D228" s="1462"/>
      <c r="E228" s="1462"/>
      <c r="F228" s="1462"/>
      <c r="G228" s="1462"/>
      <c r="H228" s="1462"/>
      <c r="I228" s="1462"/>
      <c r="J228" s="1462"/>
      <c r="K228" s="1462"/>
      <c r="L228" s="1462"/>
      <c r="M228" s="1462"/>
      <c r="N228" s="1462"/>
      <c r="O228" s="1462"/>
      <c r="P228" s="1462"/>
      <c r="Q228" s="1462"/>
      <c r="R228" s="1462"/>
      <c r="S228" s="1462"/>
      <c r="T228" s="1462"/>
      <c r="U228" s="1462"/>
      <c r="V228" s="1462"/>
      <c r="W228" s="1462"/>
      <c r="X228" s="1462"/>
      <c r="Y228" s="1462"/>
      <c r="Z228" s="1462"/>
      <c r="AA228" s="1462"/>
      <c r="AB228" s="1462"/>
      <c r="AC228" s="1462"/>
      <c r="AD228" s="1462"/>
      <c r="AE228" s="1462"/>
    </row>
    <row r="229" spans="1:31" s="1280" customFormat="1">
      <c r="A229" s="1462"/>
      <c r="B229" s="1462"/>
      <c r="C229" s="1462"/>
      <c r="D229" s="1462"/>
      <c r="E229" s="1462"/>
      <c r="F229" s="1462"/>
      <c r="G229" s="1462"/>
      <c r="H229" s="1462"/>
      <c r="I229" s="1462"/>
      <c r="J229" s="1462"/>
      <c r="K229" s="1462"/>
      <c r="L229" s="1462"/>
      <c r="M229" s="1462"/>
      <c r="N229" s="1462"/>
      <c r="O229" s="1462"/>
      <c r="P229" s="1462"/>
      <c r="Q229" s="1462"/>
      <c r="R229" s="1462"/>
      <c r="S229" s="1462"/>
      <c r="T229" s="1462"/>
      <c r="U229" s="1462"/>
      <c r="V229" s="1462"/>
      <c r="W229" s="1462"/>
      <c r="X229" s="1462"/>
      <c r="Y229" s="1462"/>
      <c r="Z229" s="1462"/>
      <c r="AA229" s="1462"/>
      <c r="AB229" s="1462"/>
      <c r="AC229" s="1462"/>
      <c r="AD229" s="1462"/>
      <c r="AE229" s="1462"/>
    </row>
    <row r="230" spans="1:31" s="1280" customFormat="1">
      <c r="A230" s="1462"/>
      <c r="B230" s="1462"/>
      <c r="C230" s="1462"/>
      <c r="D230" s="1462"/>
      <c r="E230" s="1462"/>
      <c r="F230" s="1462"/>
      <c r="G230" s="1462"/>
      <c r="H230" s="1462"/>
      <c r="I230" s="1462"/>
      <c r="J230" s="1462"/>
      <c r="K230" s="1462"/>
      <c r="L230" s="1462"/>
      <c r="M230" s="1462"/>
      <c r="N230" s="1462"/>
      <c r="O230" s="1462"/>
      <c r="P230" s="1462"/>
      <c r="Q230" s="1462"/>
      <c r="R230" s="1462"/>
      <c r="S230" s="1462"/>
      <c r="T230" s="1462"/>
      <c r="U230" s="1462"/>
      <c r="V230" s="1462"/>
      <c r="W230" s="1462"/>
      <c r="X230" s="1462"/>
      <c r="Y230" s="1462"/>
      <c r="Z230" s="1462"/>
      <c r="AA230" s="1462"/>
      <c r="AB230" s="1462"/>
      <c r="AC230" s="1462"/>
      <c r="AD230" s="1462"/>
      <c r="AE230" s="1462"/>
    </row>
    <row r="231" spans="1:31" s="1280" customFormat="1">
      <c r="A231" s="1462"/>
      <c r="B231" s="1462"/>
      <c r="C231" s="1462"/>
      <c r="D231" s="1462"/>
      <c r="E231" s="1462"/>
      <c r="F231" s="1462"/>
      <c r="G231" s="1462"/>
      <c r="H231" s="1462"/>
      <c r="I231" s="1462"/>
      <c r="J231" s="1462"/>
      <c r="K231" s="1462"/>
      <c r="L231" s="1462"/>
      <c r="M231" s="1462"/>
      <c r="N231" s="1462"/>
      <c r="O231" s="1462"/>
      <c r="P231" s="1462"/>
      <c r="Q231" s="1462"/>
      <c r="R231" s="1462"/>
      <c r="S231" s="1462"/>
      <c r="T231" s="1462"/>
      <c r="U231" s="1462"/>
      <c r="V231" s="1462"/>
      <c r="W231" s="1462"/>
      <c r="X231" s="1462"/>
      <c r="Y231" s="1462"/>
      <c r="Z231" s="1462"/>
      <c r="AA231" s="1462"/>
      <c r="AB231" s="1462"/>
      <c r="AC231" s="1462"/>
      <c r="AD231" s="1462"/>
      <c r="AE231" s="1462"/>
    </row>
    <row r="232" spans="1:31" s="1280" customFormat="1">
      <c r="A232" s="1462"/>
      <c r="B232" s="1462"/>
      <c r="C232" s="1462"/>
      <c r="D232" s="1462"/>
      <c r="E232" s="1462"/>
      <c r="F232" s="1462"/>
      <c r="G232" s="1462"/>
      <c r="H232" s="1462"/>
      <c r="I232" s="1462"/>
      <c r="J232" s="1462"/>
      <c r="K232" s="1462"/>
      <c r="L232" s="1462"/>
      <c r="M232" s="1462"/>
      <c r="N232" s="1462"/>
      <c r="O232" s="1462"/>
      <c r="P232" s="1462"/>
      <c r="Q232" s="1462"/>
      <c r="R232" s="1462"/>
      <c r="S232" s="1462"/>
      <c r="T232" s="1462"/>
      <c r="U232" s="1462"/>
      <c r="V232" s="1462"/>
      <c r="W232" s="1462"/>
      <c r="X232" s="1462"/>
      <c r="Y232" s="1462"/>
      <c r="Z232" s="1462"/>
      <c r="AA232" s="1462"/>
      <c r="AB232" s="1462"/>
      <c r="AC232" s="1462"/>
      <c r="AD232" s="1462"/>
      <c r="AE232" s="1462"/>
    </row>
    <row r="233" spans="1:31" s="1280" customFormat="1">
      <c r="A233" s="1462"/>
      <c r="B233" s="1462"/>
      <c r="C233" s="1462"/>
      <c r="D233" s="1462"/>
      <c r="E233" s="1462"/>
      <c r="F233" s="1462"/>
      <c r="G233" s="1462"/>
      <c r="H233" s="1462"/>
      <c r="I233" s="1462"/>
      <c r="J233" s="1462"/>
      <c r="K233" s="1462"/>
      <c r="L233" s="1462"/>
      <c r="M233" s="1462"/>
      <c r="N233" s="1462"/>
      <c r="O233" s="1462"/>
      <c r="P233" s="1462"/>
      <c r="Q233" s="1462"/>
      <c r="R233" s="1462"/>
      <c r="S233" s="1462"/>
      <c r="T233" s="1462"/>
      <c r="U233" s="1462"/>
      <c r="V233" s="1462"/>
      <c r="W233" s="1462"/>
      <c r="X233" s="1462"/>
      <c r="Y233" s="1462"/>
      <c r="Z233" s="1462"/>
      <c r="AA233" s="1462"/>
      <c r="AB233" s="1462"/>
      <c r="AC233" s="1462"/>
      <c r="AD233" s="1462"/>
      <c r="AE233" s="1462"/>
    </row>
    <row r="234" spans="1:31" s="1280" customFormat="1">
      <c r="A234" s="1462"/>
      <c r="B234" s="1462"/>
      <c r="C234" s="1462"/>
      <c r="D234" s="1462"/>
      <c r="E234" s="1462"/>
      <c r="F234" s="1462"/>
      <c r="G234" s="1462"/>
      <c r="H234" s="1462"/>
      <c r="I234" s="1462"/>
      <c r="J234" s="1462"/>
      <c r="K234" s="1462"/>
      <c r="L234" s="1462"/>
      <c r="M234" s="1462"/>
      <c r="N234" s="1462"/>
      <c r="O234" s="1462"/>
      <c r="P234" s="1462"/>
      <c r="Q234" s="1462"/>
      <c r="R234" s="1462"/>
      <c r="S234" s="1462"/>
      <c r="T234" s="1462"/>
      <c r="U234" s="1462"/>
      <c r="V234" s="1462"/>
      <c r="W234" s="1462"/>
      <c r="X234" s="1462"/>
      <c r="Y234" s="1462"/>
      <c r="Z234" s="1462"/>
      <c r="AA234" s="1462"/>
      <c r="AB234" s="1462"/>
      <c r="AC234" s="1462"/>
      <c r="AD234" s="1462"/>
      <c r="AE234" s="1462"/>
    </row>
    <row r="235" spans="1:31" s="1280" customFormat="1">
      <c r="A235" s="1462"/>
      <c r="B235" s="1462"/>
      <c r="C235" s="1462"/>
      <c r="D235" s="1462"/>
      <c r="E235" s="1462"/>
      <c r="F235" s="1462"/>
      <c r="G235" s="1462"/>
      <c r="H235" s="1462"/>
      <c r="I235" s="1462"/>
      <c r="J235" s="1462"/>
      <c r="K235" s="1462"/>
      <c r="L235" s="1462"/>
      <c r="M235" s="1462"/>
      <c r="N235" s="1462"/>
      <c r="O235" s="1462"/>
      <c r="P235" s="1462"/>
      <c r="Q235" s="1462"/>
      <c r="R235" s="1462"/>
      <c r="S235" s="1462"/>
      <c r="T235" s="1462"/>
      <c r="U235" s="1462"/>
      <c r="V235" s="1462"/>
      <c r="W235" s="1462"/>
      <c r="X235" s="1462"/>
      <c r="Y235" s="1462"/>
      <c r="Z235" s="1462"/>
      <c r="AA235" s="1462"/>
      <c r="AB235" s="1462"/>
      <c r="AC235" s="1462"/>
      <c r="AD235" s="1462"/>
      <c r="AE235" s="1462"/>
    </row>
    <row r="236" spans="1:31" s="1280" customFormat="1">
      <c r="A236" s="1462"/>
      <c r="B236" s="1462"/>
      <c r="C236" s="1462"/>
      <c r="D236" s="1462"/>
      <c r="E236" s="1462"/>
      <c r="F236" s="1462"/>
      <c r="G236" s="1462"/>
      <c r="H236" s="1462"/>
      <c r="I236" s="1462"/>
      <c r="J236" s="1462"/>
      <c r="K236" s="1462"/>
      <c r="L236" s="1462"/>
      <c r="M236" s="1462"/>
      <c r="N236" s="1462"/>
      <c r="O236" s="1462"/>
      <c r="P236" s="1462"/>
      <c r="Q236" s="1462"/>
      <c r="R236" s="1462"/>
      <c r="S236" s="1462"/>
      <c r="T236" s="1462"/>
      <c r="U236" s="1462"/>
      <c r="V236" s="1462"/>
      <c r="W236" s="1462"/>
      <c r="X236" s="1462"/>
      <c r="Y236" s="1462"/>
      <c r="Z236" s="1462"/>
      <c r="AA236" s="1462"/>
      <c r="AB236" s="1462"/>
      <c r="AC236" s="1462"/>
      <c r="AD236" s="1462"/>
      <c r="AE236" s="1462"/>
    </row>
    <row r="237" spans="1:31" s="1280" customFormat="1">
      <c r="A237" s="1462"/>
      <c r="B237" s="1462"/>
      <c r="C237" s="1462"/>
      <c r="D237" s="1462"/>
      <c r="E237" s="1462"/>
      <c r="F237" s="1462"/>
      <c r="G237" s="1462"/>
      <c r="H237" s="1462"/>
      <c r="I237" s="1462"/>
      <c r="J237" s="1462"/>
      <c r="K237" s="1462"/>
      <c r="L237" s="1462"/>
      <c r="M237" s="1462"/>
      <c r="N237" s="1462"/>
      <c r="O237" s="1462"/>
      <c r="P237" s="1462"/>
      <c r="Q237" s="1462"/>
      <c r="R237" s="1462"/>
      <c r="S237" s="1462"/>
      <c r="T237" s="1462"/>
      <c r="U237" s="1462"/>
      <c r="V237" s="1462"/>
      <c r="W237" s="1462"/>
      <c r="X237" s="1462"/>
      <c r="Y237" s="1462"/>
      <c r="Z237" s="1462"/>
      <c r="AA237" s="1462"/>
      <c r="AB237" s="1462"/>
      <c r="AC237" s="1462"/>
      <c r="AD237" s="1462"/>
      <c r="AE237" s="1462"/>
    </row>
    <row r="238" spans="1:31" s="1280" customFormat="1">
      <c r="A238" s="1462"/>
      <c r="B238" s="1462"/>
      <c r="C238" s="1462"/>
      <c r="D238" s="1462"/>
      <c r="E238" s="1462"/>
      <c r="F238" s="1462"/>
      <c r="G238" s="1462"/>
      <c r="H238" s="1462"/>
      <c r="I238" s="1462"/>
      <c r="J238" s="1462"/>
      <c r="K238" s="1462"/>
      <c r="L238" s="1462"/>
      <c r="M238" s="1462"/>
      <c r="N238" s="1462"/>
      <c r="O238" s="1462"/>
      <c r="P238" s="1462"/>
      <c r="Q238" s="1462"/>
      <c r="R238" s="1462"/>
      <c r="S238" s="1462"/>
      <c r="T238" s="1462"/>
      <c r="U238" s="1462"/>
      <c r="V238" s="1462"/>
      <c r="W238" s="1462"/>
      <c r="X238" s="1462"/>
      <c r="Y238" s="1462"/>
      <c r="Z238" s="1462"/>
      <c r="AA238" s="1462"/>
      <c r="AB238" s="1462"/>
      <c r="AC238" s="1462"/>
      <c r="AD238" s="1462"/>
      <c r="AE238" s="1462"/>
    </row>
    <row r="239" spans="1:31" s="1280" customFormat="1">
      <c r="A239" s="1462"/>
      <c r="B239" s="1462"/>
      <c r="C239" s="1462"/>
      <c r="D239" s="1462"/>
      <c r="E239" s="1462"/>
      <c r="F239" s="1462"/>
      <c r="G239" s="1462"/>
      <c r="H239" s="1462"/>
      <c r="I239" s="1462"/>
      <c r="J239" s="1462"/>
      <c r="K239" s="1462"/>
      <c r="L239" s="1462"/>
      <c r="M239" s="1462"/>
      <c r="N239" s="1462"/>
      <c r="O239" s="1462"/>
      <c r="P239" s="1462"/>
      <c r="Q239" s="1462"/>
      <c r="R239" s="1462"/>
      <c r="S239" s="1462"/>
      <c r="T239" s="1462"/>
      <c r="U239" s="1462"/>
      <c r="V239" s="1462"/>
      <c r="W239" s="1462"/>
      <c r="X239" s="1462"/>
      <c r="Y239" s="1462"/>
      <c r="Z239" s="1462"/>
      <c r="AA239" s="1462"/>
      <c r="AB239" s="1462"/>
      <c r="AC239" s="1462"/>
      <c r="AD239" s="1462"/>
      <c r="AE239" s="1462"/>
    </row>
    <row r="240" spans="1:31" s="1280" customFormat="1">
      <c r="A240" s="1462"/>
      <c r="B240" s="1462"/>
      <c r="C240" s="1462"/>
      <c r="D240" s="1462"/>
      <c r="E240" s="1462"/>
      <c r="F240" s="1462"/>
      <c r="G240" s="1462"/>
      <c r="H240" s="1462"/>
      <c r="I240" s="1462"/>
      <c r="J240" s="1462"/>
      <c r="K240" s="1462"/>
      <c r="L240" s="1462"/>
      <c r="M240" s="1462"/>
      <c r="N240" s="1462"/>
      <c r="O240" s="1462"/>
      <c r="P240" s="1462"/>
      <c r="Q240" s="1462"/>
      <c r="R240" s="1462"/>
      <c r="S240" s="1462"/>
      <c r="T240" s="1462"/>
      <c r="U240" s="1462"/>
      <c r="V240" s="1462"/>
      <c r="W240" s="1462"/>
      <c r="X240" s="1462"/>
      <c r="Y240" s="1462"/>
      <c r="Z240" s="1462"/>
      <c r="AA240" s="1462"/>
      <c r="AB240" s="1462"/>
      <c r="AC240" s="1462"/>
      <c r="AD240" s="1462"/>
      <c r="AE240" s="1462"/>
    </row>
    <row r="241" spans="1:31" s="1280" customFormat="1">
      <c r="A241" s="1462"/>
      <c r="B241" s="1462"/>
      <c r="C241" s="1462"/>
      <c r="D241" s="1462"/>
      <c r="E241" s="1462"/>
      <c r="F241" s="1462"/>
      <c r="G241" s="1462"/>
      <c r="H241" s="1462"/>
      <c r="I241" s="1462"/>
      <c r="J241" s="1462"/>
      <c r="K241" s="1462"/>
      <c r="L241" s="1462"/>
      <c r="M241" s="1462"/>
      <c r="N241" s="1462"/>
      <c r="O241" s="1462"/>
      <c r="P241" s="1462"/>
      <c r="Q241" s="1462"/>
      <c r="R241" s="1462"/>
      <c r="S241" s="1462"/>
      <c r="T241" s="1462"/>
      <c r="U241" s="1462"/>
      <c r="V241" s="1462"/>
      <c r="W241" s="1462"/>
      <c r="X241" s="1462"/>
      <c r="Y241" s="1462"/>
      <c r="Z241" s="1462"/>
      <c r="AA241" s="1462"/>
      <c r="AB241" s="1462"/>
      <c r="AC241" s="1462"/>
      <c r="AD241" s="1462"/>
      <c r="AE241" s="1462"/>
    </row>
    <row r="242" spans="1:31" s="1280" customFormat="1">
      <c r="A242" s="1462"/>
      <c r="B242" s="1462"/>
      <c r="C242" s="1462"/>
      <c r="D242" s="1462"/>
      <c r="E242" s="1462"/>
      <c r="F242" s="1462"/>
      <c r="G242" s="1462"/>
      <c r="H242" s="1462"/>
      <c r="I242" s="1462"/>
      <c r="J242" s="1462"/>
      <c r="K242" s="1462"/>
      <c r="L242" s="1462"/>
      <c r="M242" s="1462"/>
      <c r="N242" s="1462"/>
      <c r="O242" s="1462"/>
      <c r="P242" s="1462"/>
      <c r="Q242" s="1462"/>
      <c r="R242" s="1462"/>
      <c r="S242" s="1462"/>
      <c r="T242" s="1462"/>
      <c r="U242" s="1462"/>
      <c r="V242" s="1462"/>
      <c r="W242" s="1462"/>
      <c r="X242" s="1462"/>
      <c r="Y242" s="1462"/>
      <c r="Z242" s="1462"/>
      <c r="AA242" s="1462"/>
      <c r="AB242" s="1462"/>
      <c r="AC242" s="1462"/>
      <c r="AD242" s="1462"/>
      <c r="AE242" s="1462"/>
    </row>
    <row r="243" spans="1:31" s="1280" customFormat="1">
      <c r="A243" s="1462"/>
      <c r="B243" s="1462"/>
      <c r="C243" s="1462"/>
      <c r="D243" s="1462"/>
      <c r="E243" s="1462"/>
      <c r="F243" s="1462"/>
      <c r="G243" s="1462"/>
      <c r="H243" s="1462"/>
      <c r="I243" s="1462"/>
      <c r="J243" s="1462"/>
      <c r="K243" s="1462"/>
      <c r="L243" s="1462"/>
      <c r="M243" s="1462"/>
      <c r="N243" s="1462"/>
      <c r="O243" s="1462"/>
      <c r="P243" s="1462"/>
      <c r="Q243" s="1462"/>
      <c r="R243" s="1462"/>
      <c r="S243" s="1462"/>
      <c r="T243" s="1462"/>
      <c r="U243" s="1462"/>
      <c r="V243" s="1462"/>
      <c r="W243" s="1462"/>
      <c r="X243" s="1462"/>
      <c r="Y243" s="1462"/>
      <c r="Z243" s="1462"/>
      <c r="AA243" s="1462"/>
      <c r="AB243" s="1462"/>
      <c r="AC243" s="1462"/>
      <c r="AD243" s="1462"/>
      <c r="AE243" s="1462"/>
    </row>
    <row r="244" spans="1:31" s="1280" customFormat="1">
      <c r="A244" s="1462"/>
      <c r="B244" s="1462"/>
      <c r="C244" s="1462"/>
      <c r="D244" s="1462"/>
      <c r="E244" s="1462"/>
      <c r="F244" s="1462"/>
      <c r="G244" s="1462"/>
      <c r="H244" s="1462"/>
      <c r="I244" s="1462"/>
      <c r="J244" s="1462"/>
      <c r="K244" s="1462"/>
      <c r="L244" s="1462"/>
      <c r="M244" s="1462"/>
      <c r="N244" s="1462"/>
      <c r="O244" s="1462"/>
      <c r="P244" s="1462"/>
      <c r="Q244" s="1462"/>
      <c r="R244" s="1462"/>
      <c r="S244" s="1462"/>
      <c r="T244" s="1462"/>
      <c r="U244" s="1462"/>
      <c r="V244" s="1462"/>
      <c r="W244" s="1462"/>
      <c r="X244" s="1462"/>
      <c r="Y244" s="1462"/>
      <c r="Z244" s="1462"/>
      <c r="AA244" s="1462"/>
      <c r="AB244" s="1462"/>
      <c r="AC244" s="1462"/>
      <c r="AD244" s="1462"/>
      <c r="AE244" s="1462"/>
    </row>
    <row r="245" spans="1:31" s="1280" customFormat="1">
      <c r="A245" s="1462"/>
      <c r="B245" s="1462"/>
      <c r="C245" s="1462"/>
      <c r="D245" s="1462"/>
      <c r="E245" s="1462"/>
      <c r="F245" s="1462"/>
      <c r="G245" s="1462"/>
      <c r="H245" s="1462"/>
      <c r="I245" s="1462"/>
      <c r="J245" s="1462"/>
      <c r="K245" s="1462"/>
      <c r="L245" s="1462"/>
      <c r="M245" s="1462"/>
      <c r="N245" s="1462"/>
      <c r="O245" s="1462"/>
      <c r="P245" s="1462"/>
      <c r="Q245" s="1462"/>
      <c r="R245" s="1462"/>
      <c r="S245" s="1462"/>
      <c r="T245" s="1462"/>
      <c r="U245" s="1462"/>
      <c r="V245" s="1462"/>
      <c r="W245" s="1462"/>
      <c r="X245" s="1462"/>
      <c r="Y245" s="1462"/>
      <c r="Z245" s="1462"/>
      <c r="AA245" s="1462"/>
      <c r="AB245" s="1462"/>
      <c r="AC245" s="1462"/>
      <c r="AD245" s="1462"/>
      <c r="AE245" s="1462"/>
    </row>
    <row r="246" spans="1:31" s="1280" customFormat="1">
      <c r="A246" s="1462"/>
      <c r="B246" s="1462"/>
      <c r="C246" s="1462"/>
      <c r="D246" s="1462"/>
      <c r="E246" s="1462"/>
      <c r="F246" s="1462"/>
      <c r="G246" s="1462"/>
      <c r="H246" s="1462"/>
      <c r="I246" s="1462"/>
      <c r="J246" s="1462"/>
      <c r="K246" s="1462"/>
      <c r="L246" s="1462"/>
      <c r="M246" s="1462"/>
      <c r="N246" s="1462"/>
      <c r="O246" s="1462"/>
      <c r="P246" s="1462"/>
      <c r="Q246" s="1462"/>
      <c r="R246" s="1462"/>
      <c r="S246" s="1462"/>
      <c r="T246" s="1462"/>
      <c r="U246" s="1462"/>
      <c r="V246" s="1462"/>
      <c r="W246" s="1462"/>
      <c r="X246" s="1462"/>
      <c r="Y246" s="1462"/>
      <c r="Z246" s="1462"/>
      <c r="AA246" s="1462"/>
      <c r="AB246" s="1462"/>
      <c r="AC246" s="1462"/>
      <c r="AD246" s="1462"/>
      <c r="AE246" s="1462"/>
    </row>
    <row r="247" spans="1:31" s="1280" customFormat="1">
      <c r="A247" s="1462"/>
      <c r="B247" s="1462"/>
      <c r="C247" s="1462"/>
      <c r="D247" s="1462"/>
      <c r="E247" s="1462"/>
      <c r="F247" s="1462"/>
      <c r="G247" s="1462"/>
      <c r="H247" s="1462"/>
      <c r="I247" s="1462"/>
      <c r="J247" s="1462"/>
      <c r="K247" s="1462"/>
      <c r="L247" s="1462"/>
      <c r="M247" s="1462"/>
      <c r="N247" s="1462"/>
      <c r="O247" s="1462"/>
      <c r="P247" s="1462"/>
      <c r="Q247" s="1462"/>
      <c r="R247" s="1462"/>
      <c r="S247" s="1462"/>
      <c r="T247" s="1462"/>
      <c r="U247" s="1462"/>
      <c r="V247" s="1462"/>
      <c r="W247" s="1462"/>
      <c r="X247" s="1462"/>
      <c r="Y247" s="1462"/>
      <c r="Z247" s="1462"/>
      <c r="AA247" s="1462"/>
      <c r="AB247" s="1462"/>
      <c r="AC247" s="1462"/>
      <c r="AD247" s="1462"/>
      <c r="AE247" s="1462"/>
    </row>
    <row r="248" spans="1:31" s="1280" customFormat="1">
      <c r="A248" s="1462"/>
      <c r="B248" s="1462"/>
      <c r="C248" s="1462"/>
      <c r="D248" s="1462"/>
      <c r="E248" s="1462"/>
      <c r="F248" s="1462"/>
      <c r="G248" s="1462"/>
      <c r="H248" s="1462"/>
      <c r="I248" s="1462"/>
      <c r="J248" s="1462"/>
      <c r="K248" s="1462"/>
      <c r="L248" s="1462"/>
      <c r="M248" s="1462"/>
      <c r="N248" s="1462"/>
      <c r="O248" s="1462"/>
      <c r="P248" s="1462"/>
      <c r="Q248" s="1462"/>
      <c r="R248" s="1462"/>
      <c r="S248" s="1462"/>
      <c r="T248" s="1462"/>
      <c r="U248" s="1462"/>
      <c r="V248" s="1462"/>
      <c r="W248" s="1462"/>
      <c r="X248" s="1462"/>
      <c r="Y248" s="1462"/>
      <c r="Z248" s="1462"/>
      <c r="AA248" s="1462"/>
      <c r="AB248" s="1462"/>
      <c r="AC248" s="1462"/>
      <c r="AD248" s="1462"/>
      <c r="AE248" s="1462"/>
    </row>
    <row r="249" spans="1:31" s="1280" customFormat="1">
      <c r="A249" s="1462"/>
      <c r="B249" s="1462"/>
      <c r="C249" s="1462"/>
      <c r="D249" s="1462"/>
      <c r="E249" s="1462"/>
      <c r="F249" s="1462"/>
      <c r="G249" s="1462"/>
      <c r="H249" s="1462"/>
      <c r="I249" s="1462"/>
      <c r="J249" s="1462"/>
      <c r="K249" s="1462"/>
      <c r="L249" s="1462"/>
      <c r="M249" s="1462"/>
      <c r="N249" s="1462"/>
      <c r="O249" s="1462"/>
      <c r="P249" s="1462"/>
      <c r="Q249" s="1462"/>
      <c r="R249" s="1462"/>
      <c r="S249" s="1462"/>
      <c r="T249" s="1462"/>
      <c r="U249" s="1462"/>
      <c r="V249" s="1462"/>
      <c r="W249" s="1462"/>
      <c r="X249" s="1462"/>
      <c r="Y249" s="1462"/>
      <c r="Z249" s="1462"/>
      <c r="AA249" s="1462"/>
      <c r="AB249" s="1462"/>
      <c r="AC249" s="1462"/>
      <c r="AD249" s="1462"/>
      <c r="AE249" s="1462"/>
    </row>
    <row r="250" spans="1:31" s="1280" customFormat="1">
      <c r="A250" s="1462"/>
      <c r="B250" s="1462"/>
      <c r="C250" s="1462"/>
      <c r="D250" s="1462"/>
      <c r="E250" s="1462"/>
      <c r="F250" s="1462"/>
      <c r="G250" s="1462"/>
      <c r="H250" s="1462"/>
      <c r="I250" s="1462"/>
      <c r="J250" s="1462"/>
      <c r="K250" s="1462"/>
      <c r="L250" s="1462"/>
      <c r="M250" s="1462"/>
      <c r="N250" s="1462"/>
      <c r="O250" s="1462"/>
      <c r="P250" s="1462"/>
      <c r="Q250" s="1462"/>
      <c r="R250" s="1462"/>
      <c r="S250" s="1462"/>
      <c r="T250" s="1462"/>
      <c r="U250" s="1462"/>
      <c r="V250" s="1462"/>
      <c r="W250" s="1462"/>
      <c r="X250" s="1462"/>
      <c r="Y250" s="1462"/>
      <c r="Z250" s="1462"/>
      <c r="AA250" s="1462"/>
      <c r="AB250" s="1462"/>
      <c r="AC250" s="1462"/>
      <c r="AD250" s="1462"/>
      <c r="AE250" s="1462"/>
    </row>
    <row r="251" spans="1:31" s="1280" customFormat="1">
      <c r="A251" s="1462"/>
      <c r="B251" s="1462"/>
      <c r="C251" s="1462"/>
      <c r="D251" s="1462"/>
      <c r="E251" s="1462"/>
      <c r="F251" s="1462"/>
      <c r="G251" s="1462"/>
      <c r="H251" s="1462"/>
      <c r="I251" s="1462"/>
      <c r="J251" s="1462"/>
      <c r="K251" s="1462"/>
      <c r="L251" s="1462"/>
      <c r="M251" s="1462"/>
      <c r="N251" s="1462"/>
      <c r="O251" s="1462"/>
      <c r="P251" s="1462"/>
      <c r="Q251" s="1462"/>
      <c r="R251" s="1462"/>
      <c r="S251" s="1462"/>
      <c r="T251" s="1462"/>
      <c r="U251" s="1462"/>
      <c r="V251" s="1462"/>
      <c r="W251" s="1462"/>
      <c r="X251" s="1462"/>
      <c r="Y251" s="1462"/>
      <c r="Z251" s="1462"/>
      <c r="AA251" s="1462"/>
      <c r="AB251" s="1462"/>
      <c r="AC251" s="1462"/>
      <c r="AD251" s="1462"/>
      <c r="AE251" s="1462"/>
    </row>
    <row r="252" spans="1:31" s="1280" customFormat="1">
      <c r="A252" s="1462"/>
      <c r="B252" s="1462"/>
      <c r="C252" s="1462"/>
      <c r="D252" s="1462"/>
      <c r="E252" s="1462"/>
      <c r="F252" s="1462"/>
      <c r="G252" s="1462"/>
      <c r="H252" s="1462"/>
      <c r="I252" s="1462"/>
      <c r="J252" s="1462"/>
      <c r="K252" s="1462"/>
      <c r="L252" s="1462"/>
      <c r="M252" s="1462"/>
      <c r="N252" s="1462"/>
      <c r="O252" s="1462"/>
      <c r="P252" s="1462"/>
      <c r="Q252" s="1462"/>
      <c r="R252" s="1462"/>
      <c r="S252" s="1462"/>
      <c r="T252" s="1462"/>
      <c r="U252" s="1462"/>
      <c r="V252" s="1462"/>
      <c r="W252" s="1462"/>
      <c r="X252" s="1462"/>
      <c r="Y252" s="1462"/>
      <c r="Z252" s="1462"/>
      <c r="AA252" s="1462"/>
      <c r="AB252" s="1462"/>
      <c r="AC252" s="1462"/>
      <c r="AD252" s="1462"/>
      <c r="AE252" s="1462"/>
    </row>
    <row r="253" spans="1:31" s="1280" customFormat="1">
      <c r="A253" s="1462"/>
      <c r="B253" s="1462"/>
      <c r="C253" s="1462"/>
      <c r="D253" s="1462"/>
      <c r="E253" s="1462"/>
      <c r="F253" s="1462"/>
      <c r="G253" s="1462"/>
      <c r="H253" s="1462"/>
      <c r="I253" s="1462"/>
      <c r="J253" s="1462"/>
      <c r="K253" s="1462"/>
      <c r="L253" s="1462"/>
      <c r="M253" s="1462"/>
      <c r="N253" s="1462"/>
      <c r="O253" s="1462"/>
      <c r="P253" s="1462"/>
      <c r="Q253" s="1462"/>
      <c r="R253" s="1462"/>
      <c r="S253" s="1462"/>
      <c r="T253" s="1462"/>
      <c r="U253" s="1462"/>
      <c r="V253" s="1462"/>
      <c r="W253" s="1462"/>
      <c r="X253" s="1462"/>
      <c r="Y253" s="1462"/>
      <c r="Z253" s="1462"/>
      <c r="AA253" s="1462"/>
      <c r="AB253" s="1462"/>
      <c r="AC253" s="1462"/>
      <c r="AD253" s="1462"/>
      <c r="AE253" s="1462"/>
    </row>
    <row r="254" spans="1:31" s="1280" customFormat="1">
      <c r="A254" s="1462"/>
      <c r="B254" s="1462"/>
      <c r="C254" s="1462"/>
      <c r="D254" s="1462"/>
      <c r="E254" s="1623"/>
      <c r="F254" s="1462"/>
      <c r="G254" s="1462"/>
      <c r="H254" s="1462"/>
      <c r="I254" s="1462"/>
      <c r="J254" s="1462"/>
      <c r="K254" s="1462"/>
      <c r="L254" s="1462"/>
      <c r="M254" s="1462"/>
      <c r="N254" s="1462"/>
      <c r="O254" s="1462"/>
      <c r="P254" s="1462"/>
      <c r="Q254" s="1462"/>
      <c r="R254" s="1462"/>
      <c r="S254" s="1462"/>
      <c r="T254" s="1462"/>
      <c r="U254" s="1462"/>
      <c r="V254" s="1462"/>
      <c r="W254" s="1462"/>
      <c r="X254" s="1462"/>
      <c r="Y254" s="1462"/>
      <c r="Z254" s="1462"/>
      <c r="AA254" s="1462"/>
      <c r="AB254" s="1462"/>
      <c r="AC254" s="1462"/>
      <c r="AD254" s="1462"/>
      <c r="AE254" s="1462"/>
    </row>
    <row r="255" spans="1:31" s="1280" customFormat="1">
      <c r="A255" s="1462"/>
      <c r="B255" s="1462"/>
      <c r="C255" s="1462"/>
      <c r="D255" s="1462"/>
      <c r="E255" s="1623"/>
      <c r="F255" s="1462"/>
      <c r="G255" s="1462"/>
      <c r="H255" s="1462"/>
      <c r="I255" s="1462"/>
      <c r="J255" s="1462"/>
      <c r="K255" s="1462"/>
      <c r="L255" s="1462"/>
      <c r="M255" s="1462"/>
      <c r="N255" s="1462"/>
      <c r="O255" s="1462"/>
      <c r="P255" s="1462"/>
      <c r="Q255" s="1462"/>
      <c r="R255" s="1462"/>
      <c r="S255" s="1462"/>
      <c r="T255" s="1462"/>
      <c r="U255" s="1462"/>
      <c r="V255" s="1462"/>
      <c r="W255" s="1462"/>
      <c r="X255" s="1462"/>
      <c r="Y255" s="1462"/>
      <c r="Z255" s="1462"/>
      <c r="AA255" s="1462"/>
      <c r="AB255" s="1462"/>
      <c r="AC255" s="1462"/>
      <c r="AD255" s="1462"/>
      <c r="AE255" s="1462"/>
    </row>
    <row r="256" spans="1:31" s="1280" customFormat="1">
      <c r="A256" s="1462"/>
      <c r="B256" s="1462"/>
      <c r="C256" s="1462"/>
      <c r="D256" s="1462"/>
      <c r="E256" s="1623"/>
      <c r="F256" s="1462"/>
      <c r="G256" s="1462"/>
      <c r="H256" s="1462"/>
      <c r="I256" s="1462"/>
      <c r="J256" s="1462"/>
      <c r="K256" s="1462"/>
      <c r="L256" s="1462"/>
      <c r="M256" s="1462"/>
      <c r="N256" s="1462"/>
      <c r="O256" s="1462"/>
      <c r="P256" s="1462"/>
      <c r="Q256" s="1462"/>
      <c r="R256" s="1462"/>
      <c r="S256" s="1462"/>
      <c r="T256" s="1462"/>
      <c r="U256" s="1462"/>
      <c r="V256" s="1462"/>
      <c r="W256" s="1462"/>
      <c r="X256" s="1462"/>
      <c r="Y256" s="1462"/>
      <c r="Z256" s="1462"/>
      <c r="AA256" s="1462"/>
      <c r="AB256" s="1462"/>
      <c r="AC256" s="1462"/>
      <c r="AD256" s="1462"/>
      <c r="AE256" s="1462"/>
    </row>
    <row r="257" spans="1:31" s="1280" customFormat="1">
      <c r="A257" s="1462"/>
      <c r="B257" s="1462"/>
      <c r="C257" s="1462"/>
      <c r="D257" s="1462"/>
      <c r="E257" s="1623"/>
      <c r="F257" s="1462"/>
      <c r="G257" s="1462"/>
      <c r="H257" s="1462"/>
      <c r="I257" s="1462"/>
      <c r="J257" s="1462"/>
      <c r="K257" s="1462"/>
      <c r="L257" s="1462"/>
      <c r="M257" s="1462"/>
      <c r="N257" s="1462"/>
      <c r="O257" s="1462"/>
      <c r="P257" s="1462"/>
      <c r="Q257" s="1462"/>
      <c r="R257" s="1462"/>
      <c r="S257" s="1462"/>
      <c r="T257" s="1462"/>
      <c r="U257" s="1462"/>
      <c r="V257" s="1462"/>
      <c r="W257" s="1462"/>
      <c r="X257" s="1462"/>
      <c r="Y257" s="1462"/>
      <c r="Z257" s="1462"/>
      <c r="AA257" s="1462"/>
      <c r="AB257" s="1462"/>
      <c r="AC257" s="1462"/>
      <c r="AD257" s="1462"/>
      <c r="AE257" s="1462"/>
    </row>
    <row r="258" spans="1:31" s="1280" customFormat="1">
      <c r="A258" s="1462"/>
      <c r="B258" s="1462"/>
      <c r="C258" s="1462"/>
      <c r="D258" s="1462"/>
      <c r="E258" s="1623"/>
      <c r="F258" s="1462"/>
      <c r="G258" s="1462"/>
      <c r="H258" s="1462"/>
      <c r="I258" s="1462"/>
      <c r="J258" s="1462"/>
      <c r="K258" s="1462"/>
      <c r="L258" s="1462"/>
      <c r="M258" s="1462"/>
      <c r="N258" s="1462"/>
      <c r="O258" s="1462"/>
      <c r="P258" s="1462"/>
      <c r="Q258" s="1462"/>
      <c r="R258" s="1462"/>
      <c r="S258" s="1462"/>
      <c r="T258" s="1462"/>
      <c r="U258" s="1462"/>
      <c r="V258" s="1462"/>
      <c r="W258" s="1462"/>
      <c r="X258" s="1462"/>
      <c r="Y258" s="1462"/>
      <c r="Z258" s="1462"/>
      <c r="AA258" s="1462"/>
      <c r="AB258" s="1462"/>
      <c r="AC258" s="1462"/>
      <c r="AD258" s="1462"/>
      <c r="AE258" s="1462"/>
    </row>
    <row r="259" spans="1:31" s="1280" customFormat="1">
      <c r="A259" s="1462"/>
      <c r="B259" s="1462"/>
      <c r="C259" s="1462"/>
      <c r="D259" s="1462"/>
      <c r="E259" s="1623"/>
      <c r="F259" s="1462"/>
      <c r="G259" s="1462"/>
      <c r="H259" s="1462"/>
      <c r="I259" s="1462"/>
      <c r="J259" s="1462"/>
      <c r="K259" s="1462"/>
      <c r="L259" s="1462"/>
      <c r="M259" s="1462"/>
      <c r="N259" s="1462"/>
      <c r="O259" s="1462"/>
      <c r="P259" s="1462"/>
      <c r="Q259" s="1462"/>
      <c r="R259" s="1462"/>
      <c r="S259" s="1462"/>
      <c r="T259" s="1462"/>
      <c r="U259" s="1462"/>
      <c r="V259" s="1462"/>
      <c r="W259" s="1462"/>
      <c r="X259" s="1462"/>
      <c r="Y259" s="1462"/>
      <c r="Z259" s="1462"/>
      <c r="AA259" s="1462"/>
      <c r="AB259" s="1462"/>
      <c r="AC259" s="1462"/>
      <c r="AD259" s="1462"/>
      <c r="AE259" s="1462"/>
    </row>
    <row r="260" spans="1:31" s="1280" customFormat="1">
      <c r="A260" s="1462"/>
      <c r="B260" s="1462"/>
      <c r="C260" s="1462"/>
      <c r="D260" s="1462"/>
      <c r="E260" s="1623"/>
      <c r="F260" s="1462"/>
      <c r="G260" s="1462"/>
      <c r="H260" s="1462"/>
      <c r="I260" s="1462"/>
      <c r="J260" s="1462"/>
      <c r="K260" s="1462"/>
      <c r="L260" s="1462"/>
      <c r="M260" s="1462"/>
      <c r="N260" s="1462"/>
      <c r="O260" s="1462"/>
      <c r="P260" s="1462"/>
      <c r="Q260" s="1462"/>
      <c r="R260" s="1462"/>
      <c r="S260" s="1462"/>
      <c r="T260" s="1462"/>
      <c r="U260" s="1462"/>
      <c r="V260" s="1462"/>
      <c r="W260" s="1462"/>
      <c r="X260" s="1462"/>
      <c r="Y260" s="1462"/>
      <c r="Z260" s="1462"/>
      <c r="AA260" s="1462"/>
      <c r="AB260" s="1462"/>
      <c r="AC260" s="1462"/>
      <c r="AD260" s="1462"/>
      <c r="AE260" s="1462"/>
    </row>
    <row r="261" spans="1:31" s="1280" customFormat="1">
      <c r="A261" s="1462"/>
      <c r="B261" s="1462"/>
      <c r="C261" s="1462"/>
      <c r="D261" s="1462"/>
      <c r="E261" s="1623"/>
      <c r="F261" s="1462"/>
      <c r="G261" s="1462"/>
      <c r="H261" s="1462"/>
      <c r="I261" s="1462"/>
      <c r="J261" s="1462"/>
      <c r="K261" s="1462"/>
      <c r="L261" s="1462"/>
      <c r="M261" s="1462"/>
      <c r="N261" s="1462"/>
      <c r="O261" s="1462"/>
      <c r="P261" s="1462"/>
      <c r="Q261" s="1462"/>
      <c r="R261" s="1462"/>
      <c r="S261" s="1462"/>
      <c r="T261" s="1462"/>
      <c r="U261" s="1462"/>
      <c r="V261" s="1462"/>
      <c r="W261" s="1462"/>
      <c r="X261" s="1462"/>
      <c r="Y261" s="1462"/>
      <c r="Z261" s="1462"/>
      <c r="AA261" s="1462"/>
      <c r="AB261" s="1462"/>
      <c r="AC261" s="1462"/>
      <c r="AD261" s="1462"/>
      <c r="AE261" s="1462"/>
    </row>
    <row r="262" spans="1:31" s="1280" customFormat="1">
      <c r="A262" s="1462"/>
      <c r="B262" s="1462"/>
      <c r="C262" s="1462"/>
      <c r="D262" s="1462"/>
      <c r="E262" s="1623"/>
      <c r="F262" s="1462"/>
      <c r="G262" s="1462"/>
      <c r="H262" s="1462"/>
      <c r="I262" s="1462"/>
      <c r="J262" s="1462"/>
      <c r="K262" s="1462"/>
      <c r="L262" s="1462"/>
      <c r="M262" s="1462"/>
      <c r="N262" s="1462"/>
      <c r="O262" s="1462"/>
      <c r="P262" s="1462"/>
      <c r="Q262" s="1462"/>
      <c r="R262" s="1462"/>
      <c r="S262" s="1462"/>
      <c r="T262" s="1462"/>
      <c r="U262" s="1462"/>
      <c r="V262" s="1462"/>
      <c r="W262" s="1462"/>
      <c r="X262" s="1462"/>
      <c r="Y262" s="1462"/>
      <c r="Z262" s="1462"/>
      <c r="AA262" s="1462"/>
      <c r="AB262" s="1462"/>
      <c r="AC262" s="1462"/>
      <c r="AD262" s="1462"/>
      <c r="AE262" s="1462"/>
    </row>
    <row r="263" spans="1:31" s="1280" customFormat="1">
      <c r="A263" s="1462"/>
      <c r="B263" s="1462"/>
      <c r="C263" s="1462"/>
      <c r="D263" s="1462"/>
      <c r="E263" s="1462"/>
      <c r="F263" s="1462"/>
      <c r="G263" s="1462"/>
      <c r="H263" s="1462"/>
      <c r="I263" s="1462"/>
      <c r="J263" s="1462"/>
      <c r="K263" s="1462"/>
      <c r="L263" s="1462"/>
      <c r="M263" s="1462"/>
      <c r="N263" s="1462"/>
      <c r="O263" s="1462"/>
      <c r="P263" s="1462"/>
      <c r="Q263" s="1462"/>
      <c r="R263" s="1462"/>
      <c r="S263" s="1462"/>
      <c r="T263" s="1462"/>
      <c r="U263" s="1462"/>
      <c r="V263" s="1462"/>
      <c r="W263" s="1462"/>
      <c r="X263" s="1462"/>
      <c r="Y263" s="1462"/>
      <c r="Z263" s="1462"/>
      <c r="AA263" s="1462"/>
      <c r="AB263" s="1462"/>
      <c r="AC263" s="1462"/>
      <c r="AD263" s="1462"/>
      <c r="AE263" s="1462"/>
    </row>
    <row r="264" spans="1:31" s="1280" customFormat="1">
      <c r="A264" s="1462"/>
      <c r="B264" s="1462"/>
      <c r="C264" s="1462"/>
      <c r="D264" s="1462"/>
      <c r="E264" s="1462"/>
      <c r="F264" s="1462"/>
      <c r="G264" s="1462"/>
      <c r="H264" s="1462"/>
      <c r="I264" s="1462"/>
      <c r="J264" s="1462"/>
      <c r="K264" s="1462"/>
      <c r="L264" s="1462"/>
      <c r="M264" s="1462"/>
      <c r="N264" s="1462"/>
      <c r="O264" s="1462"/>
      <c r="P264" s="1462"/>
      <c r="Q264" s="1462"/>
      <c r="R264" s="1462"/>
      <c r="S264" s="1462"/>
      <c r="T264" s="1462"/>
      <c r="U264" s="1462"/>
      <c r="V264" s="1462"/>
      <c r="W264" s="1462"/>
      <c r="X264" s="1462"/>
      <c r="Y264" s="1462"/>
      <c r="Z264" s="1462"/>
      <c r="AA264" s="1462"/>
      <c r="AB264" s="1462"/>
      <c r="AC264" s="1462"/>
      <c r="AD264" s="1462"/>
      <c r="AE264" s="1462"/>
    </row>
    <row r="265" spans="1:31" s="1280" customFormat="1">
      <c r="A265" s="1462"/>
      <c r="B265" s="1462"/>
      <c r="C265" s="1462"/>
      <c r="D265" s="1462"/>
      <c r="E265" s="1462"/>
      <c r="F265" s="1462"/>
      <c r="G265" s="1462"/>
      <c r="H265" s="1462"/>
      <c r="I265" s="1462"/>
      <c r="J265" s="1462"/>
      <c r="K265" s="1462"/>
      <c r="L265" s="1462"/>
      <c r="M265" s="1462"/>
      <c r="N265" s="1462"/>
      <c r="O265" s="1462"/>
      <c r="P265" s="1462"/>
      <c r="Q265" s="1462"/>
      <c r="R265" s="1462"/>
      <c r="S265" s="1462"/>
      <c r="T265" s="1462"/>
      <c r="U265" s="1462"/>
      <c r="V265" s="1462"/>
      <c r="W265" s="1462"/>
      <c r="X265" s="1462"/>
      <c r="Y265" s="1462"/>
      <c r="Z265" s="1462"/>
      <c r="AA265" s="1462"/>
      <c r="AB265" s="1462"/>
      <c r="AC265" s="1462"/>
      <c r="AD265" s="1462"/>
      <c r="AE265" s="1462"/>
    </row>
    <row r="266" spans="1:31" s="1280" customFormat="1">
      <c r="A266" s="1462"/>
      <c r="B266" s="1462"/>
      <c r="C266" s="1462"/>
      <c r="D266" s="1462"/>
      <c r="E266" s="1462"/>
      <c r="F266" s="1462"/>
      <c r="G266" s="1462"/>
      <c r="H266" s="1462"/>
      <c r="I266" s="1462"/>
      <c r="J266" s="1462"/>
      <c r="K266" s="1462"/>
      <c r="L266" s="1462"/>
      <c r="M266" s="1462"/>
      <c r="N266" s="1462"/>
      <c r="O266" s="1462"/>
      <c r="P266" s="1462"/>
      <c r="Q266" s="1462"/>
      <c r="R266" s="1462"/>
      <c r="S266" s="1462"/>
      <c r="T266" s="1462"/>
      <c r="U266" s="1462"/>
      <c r="V266" s="1462"/>
      <c r="W266" s="1462"/>
      <c r="X266" s="1462"/>
      <c r="Y266" s="1462"/>
      <c r="Z266" s="1462"/>
      <c r="AA266" s="1462"/>
      <c r="AB266" s="1462"/>
      <c r="AC266" s="1462"/>
      <c r="AD266" s="1462"/>
      <c r="AE266" s="1462"/>
    </row>
    <row r="267" spans="1:31" s="1280" customFormat="1">
      <c r="A267" s="1462"/>
      <c r="B267" s="1462"/>
      <c r="C267" s="1462"/>
      <c r="D267" s="1462"/>
      <c r="E267" s="1462"/>
      <c r="F267" s="1462"/>
      <c r="G267" s="1462"/>
      <c r="H267" s="1462"/>
      <c r="I267" s="1462"/>
      <c r="J267" s="1462"/>
      <c r="K267" s="1462"/>
      <c r="L267" s="1462"/>
      <c r="M267" s="1462"/>
      <c r="N267" s="1462"/>
      <c r="O267" s="1462"/>
      <c r="P267" s="1462"/>
      <c r="Q267" s="1462"/>
      <c r="R267" s="1462"/>
      <c r="S267" s="1462"/>
      <c r="T267" s="1462"/>
      <c r="U267" s="1462"/>
      <c r="V267" s="1462"/>
      <c r="W267" s="1462"/>
      <c r="X267" s="1462"/>
      <c r="Y267" s="1462"/>
      <c r="Z267" s="1462"/>
      <c r="AA267" s="1462"/>
      <c r="AB267" s="1462"/>
      <c r="AC267" s="1462"/>
      <c r="AD267" s="1462"/>
      <c r="AE267" s="1462"/>
    </row>
    <row r="268" spans="1:31" s="1280" customFormat="1">
      <c r="A268" s="1462"/>
      <c r="B268" s="1462"/>
      <c r="C268" s="1462"/>
      <c r="D268" s="1462"/>
      <c r="E268" s="1462"/>
      <c r="F268" s="1462"/>
      <c r="G268" s="1462"/>
      <c r="H268" s="1462"/>
      <c r="I268" s="1462"/>
      <c r="J268" s="1462"/>
      <c r="K268" s="1462"/>
      <c r="L268" s="1462"/>
      <c r="M268" s="1462"/>
      <c r="N268" s="1462"/>
      <c r="O268" s="1462"/>
      <c r="P268" s="1462"/>
      <c r="Q268" s="1462"/>
      <c r="R268" s="1462"/>
      <c r="S268" s="1462"/>
      <c r="T268" s="1462"/>
      <c r="U268" s="1462"/>
      <c r="V268" s="1462"/>
      <c r="W268" s="1462"/>
      <c r="X268" s="1462"/>
      <c r="Y268" s="1462"/>
      <c r="Z268" s="1462"/>
      <c r="AA268" s="1462"/>
      <c r="AB268" s="1462"/>
      <c r="AC268" s="1462"/>
      <c r="AD268" s="1462"/>
      <c r="AE268" s="1462"/>
    </row>
    <row r="269" spans="1:31" s="1280" customFormat="1">
      <c r="A269" s="1462"/>
      <c r="B269" s="1462"/>
      <c r="C269" s="1462"/>
      <c r="D269" s="1462"/>
      <c r="E269" s="1462"/>
      <c r="F269" s="1462"/>
      <c r="G269" s="1462"/>
      <c r="H269" s="1462"/>
      <c r="I269" s="1462"/>
      <c r="J269" s="1462"/>
      <c r="K269" s="1462"/>
      <c r="L269" s="1462"/>
      <c r="M269" s="1462"/>
      <c r="N269" s="1462"/>
      <c r="O269" s="1462"/>
      <c r="P269" s="1462"/>
      <c r="Q269" s="1462"/>
      <c r="R269" s="1462"/>
      <c r="S269" s="1462"/>
      <c r="T269" s="1462"/>
      <c r="U269" s="1462"/>
      <c r="V269" s="1462"/>
      <c r="W269" s="1462"/>
      <c r="X269" s="1462"/>
      <c r="Y269" s="1462"/>
      <c r="Z269" s="1462"/>
      <c r="AA269" s="1462"/>
      <c r="AB269" s="1462"/>
      <c r="AC269" s="1462"/>
      <c r="AD269" s="1462"/>
      <c r="AE269" s="1462"/>
    </row>
    <row r="270" spans="1:31" s="1280" customFormat="1">
      <c r="A270" s="1462"/>
      <c r="B270" s="1462"/>
      <c r="C270" s="1462"/>
      <c r="D270" s="1462"/>
      <c r="E270" s="1462"/>
      <c r="F270" s="1462"/>
      <c r="G270" s="1462"/>
      <c r="H270" s="1462"/>
      <c r="I270" s="1462"/>
      <c r="J270" s="1462"/>
      <c r="K270" s="1462"/>
      <c r="L270" s="1462"/>
      <c r="M270" s="1462"/>
      <c r="N270" s="1462"/>
      <c r="O270" s="1462"/>
      <c r="P270" s="1462"/>
      <c r="Q270" s="1462"/>
      <c r="R270" s="1462"/>
      <c r="S270" s="1462"/>
      <c r="T270" s="1462"/>
      <c r="U270" s="1462"/>
      <c r="V270" s="1462"/>
      <c r="W270" s="1462"/>
      <c r="X270" s="1462"/>
      <c r="Y270" s="1462"/>
      <c r="Z270" s="1462"/>
      <c r="AA270" s="1462"/>
      <c r="AB270" s="1462"/>
      <c r="AC270" s="1462"/>
      <c r="AD270" s="1462"/>
      <c r="AE270" s="1462"/>
    </row>
    <row r="271" spans="1:31" s="1280" customFormat="1">
      <c r="A271" s="1462"/>
      <c r="B271" s="1462"/>
      <c r="C271" s="1462"/>
      <c r="D271" s="1462"/>
      <c r="E271" s="1462"/>
      <c r="F271" s="1462"/>
      <c r="G271" s="1462"/>
      <c r="H271" s="1462"/>
      <c r="I271" s="1462"/>
      <c r="J271" s="1462"/>
      <c r="K271" s="1462"/>
      <c r="L271" s="1462"/>
      <c r="M271" s="1462"/>
      <c r="N271" s="1462"/>
      <c r="O271" s="1462"/>
      <c r="P271" s="1462"/>
      <c r="Q271" s="1462"/>
      <c r="R271" s="1462"/>
      <c r="S271" s="1462"/>
      <c r="T271" s="1462"/>
      <c r="U271" s="1462"/>
      <c r="V271" s="1462"/>
      <c r="W271" s="1462"/>
      <c r="X271" s="1462"/>
      <c r="Y271" s="1462"/>
      <c r="Z271" s="1462"/>
      <c r="AA271" s="1462"/>
      <c r="AB271" s="1462"/>
      <c r="AC271" s="1462"/>
      <c r="AD271" s="1462"/>
      <c r="AE271" s="1462"/>
    </row>
    <row r="272" spans="1:31" s="1280" customFormat="1">
      <c r="A272" s="1462"/>
      <c r="B272" s="1462"/>
      <c r="C272" s="1462"/>
      <c r="D272" s="1462"/>
      <c r="E272" s="1462"/>
      <c r="F272" s="1462"/>
      <c r="G272" s="1462"/>
      <c r="H272" s="1462"/>
      <c r="I272" s="1462"/>
      <c r="J272" s="1462"/>
      <c r="K272" s="1462"/>
      <c r="L272" s="1462"/>
      <c r="M272" s="1462"/>
      <c r="N272" s="1462"/>
      <c r="O272" s="1462"/>
      <c r="P272" s="1462"/>
      <c r="Q272" s="1462"/>
      <c r="R272" s="1462"/>
      <c r="S272" s="1462"/>
      <c r="T272" s="1462"/>
      <c r="U272" s="1462"/>
      <c r="V272" s="1462"/>
      <c r="W272" s="1462"/>
      <c r="X272" s="1462"/>
      <c r="Y272" s="1462"/>
      <c r="Z272" s="1462"/>
      <c r="AA272" s="1462"/>
      <c r="AB272" s="1462"/>
      <c r="AC272" s="1462"/>
      <c r="AD272" s="1462"/>
      <c r="AE272" s="1462"/>
    </row>
    <row r="273" spans="1:31" s="1280" customFormat="1">
      <c r="A273" s="1462"/>
      <c r="B273" s="1462"/>
      <c r="C273" s="1462"/>
      <c r="D273" s="1462"/>
      <c r="E273" s="1462"/>
      <c r="F273" s="1462"/>
      <c r="G273" s="1462"/>
      <c r="H273" s="1462"/>
      <c r="I273" s="1462"/>
      <c r="J273" s="1462"/>
      <c r="K273" s="1462"/>
      <c r="L273" s="1462"/>
      <c r="M273" s="1462"/>
      <c r="N273" s="1462"/>
      <c r="O273" s="1462"/>
      <c r="P273" s="1462"/>
      <c r="Q273" s="1462"/>
      <c r="R273" s="1462"/>
      <c r="S273" s="1462"/>
      <c r="T273" s="1462"/>
      <c r="U273" s="1462"/>
      <c r="V273" s="1462"/>
      <c r="W273" s="1462"/>
      <c r="X273" s="1462"/>
      <c r="Y273" s="1462"/>
      <c r="Z273" s="1462"/>
      <c r="AA273" s="1462"/>
      <c r="AB273" s="1462"/>
      <c r="AC273" s="1462"/>
      <c r="AD273" s="1462"/>
      <c r="AE273" s="1462"/>
    </row>
    <row r="274" spans="1:31" s="1280" customFormat="1">
      <c r="A274" s="1462"/>
      <c r="B274" s="1462"/>
      <c r="C274" s="1462"/>
      <c r="D274" s="1462"/>
      <c r="E274" s="1462"/>
      <c r="F274" s="1462"/>
      <c r="G274" s="1462"/>
      <c r="H274" s="1462"/>
      <c r="I274" s="1462"/>
      <c r="J274" s="1462"/>
      <c r="K274" s="1462"/>
      <c r="L274" s="1462"/>
      <c r="M274" s="1462"/>
      <c r="N274" s="1462"/>
      <c r="O274" s="1462"/>
      <c r="P274" s="1462"/>
      <c r="Q274" s="1462"/>
      <c r="R274" s="1462"/>
      <c r="S274" s="1462"/>
      <c r="T274" s="1462"/>
      <c r="U274" s="1462"/>
      <c r="V274" s="1462"/>
      <c r="W274" s="1462"/>
      <c r="X274" s="1462"/>
      <c r="Y274" s="1462"/>
      <c r="Z274" s="1462"/>
      <c r="AA274" s="1462"/>
      <c r="AB274" s="1462"/>
      <c r="AC274" s="1462"/>
      <c r="AD274" s="1462"/>
      <c r="AE274" s="1462"/>
    </row>
    <row r="275" spans="1:31" s="1280" customFormat="1">
      <c r="A275" s="1462"/>
      <c r="B275" s="1462"/>
      <c r="C275" s="1462"/>
      <c r="D275" s="1462"/>
      <c r="E275" s="1462"/>
      <c r="F275" s="1462"/>
      <c r="G275" s="1462"/>
      <c r="H275" s="1462"/>
      <c r="I275" s="1462"/>
      <c r="J275" s="1462"/>
      <c r="K275" s="1462"/>
      <c r="L275" s="1462"/>
      <c r="M275" s="1462"/>
      <c r="N275" s="1462"/>
      <c r="O275" s="1462"/>
      <c r="P275" s="1462"/>
      <c r="Q275" s="1462"/>
      <c r="R275" s="1462"/>
      <c r="S275" s="1462"/>
      <c r="T275" s="1462"/>
      <c r="U275" s="1462"/>
      <c r="V275" s="1462"/>
      <c r="W275" s="1462"/>
      <c r="X275" s="1462"/>
      <c r="Y275" s="1462"/>
      <c r="Z275" s="1462"/>
      <c r="AA275" s="1462"/>
      <c r="AB275" s="1462"/>
      <c r="AC275" s="1462"/>
      <c r="AD275" s="1462"/>
      <c r="AE275" s="1462"/>
    </row>
    <row r="276" spans="1:31" s="1280" customFormat="1">
      <c r="A276" s="1462"/>
      <c r="B276" s="1462"/>
      <c r="C276" s="1462"/>
      <c r="D276" s="1462"/>
      <c r="E276" s="1462"/>
      <c r="F276" s="1462"/>
      <c r="G276" s="1462"/>
      <c r="H276" s="1462"/>
      <c r="I276" s="1462"/>
      <c r="J276" s="1462"/>
      <c r="K276" s="1462"/>
      <c r="L276" s="1462"/>
      <c r="M276" s="1462"/>
      <c r="N276" s="1462"/>
      <c r="O276" s="1462"/>
      <c r="P276" s="1462"/>
      <c r="Q276" s="1462"/>
      <c r="R276" s="1462"/>
      <c r="S276" s="1462"/>
      <c r="T276" s="1462"/>
      <c r="U276" s="1462"/>
      <c r="V276" s="1462"/>
      <c r="W276" s="1462"/>
      <c r="X276" s="1462"/>
      <c r="Y276" s="1462"/>
      <c r="Z276" s="1462"/>
      <c r="AA276" s="1462"/>
      <c r="AB276" s="1462"/>
      <c r="AC276" s="1462"/>
      <c r="AD276" s="1462"/>
      <c r="AE276" s="1462"/>
    </row>
    <row r="277" spans="1:31" s="1280" customFormat="1">
      <c r="A277" s="1462"/>
      <c r="B277" s="1462"/>
      <c r="C277" s="1462"/>
      <c r="D277" s="1462"/>
      <c r="E277" s="1462"/>
      <c r="F277" s="1462"/>
      <c r="G277" s="1462"/>
      <c r="H277" s="1462"/>
      <c r="I277" s="1462"/>
      <c r="J277" s="1462"/>
      <c r="K277" s="1462"/>
      <c r="L277" s="1462"/>
      <c r="M277" s="1462"/>
      <c r="N277" s="1462"/>
      <c r="O277" s="1462"/>
      <c r="P277" s="1462"/>
      <c r="Q277" s="1462"/>
      <c r="R277" s="1462"/>
      <c r="S277" s="1462"/>
      <c r="T277" s="1462"/>
      <c r="U277" s="1462"/>
      <c r="V277" s="1462"/>
      <c r="W277" s="1462"/>
      <c r="X277" s="1462"/>
      <c r="Y277" s="1462"/>
      <c r="Z277" s="1462"/>
      <c r="AA277" s="1462"/>
      <c r="AB277" s="1462"/>
      <c r="AC277" s="1462"/>
      <c r="AD277" s="1462"/>
      <c r="AE277" s="1462"/>
    </row>
    <row r="278" spans="1:31" s="1280" customFormat="1">
      <c r="A278" s="1462"/>
      <c r="B278" s="1462"/>
      <c r="C278" s="1462"/>
      <c r="D278" s="1462"/>
      <c r="E278" s="1462"/>
      <c r="F278" s="1462"/>
      <c r="G278" s="1462"/>
      <c r="H278" s="1462"/>
      <c r="I278" s="1462"/>
      <c r="J278" s="1462"/>
      <c r="K278" s="1462"/>
      <c r="L278" s="1462"/>
      <c r="M278" s="1462"/>
      <c r="N278" s="1462"/>
      <c r="O278" s="1462"/>
      <c r="P278" s="1462"/>
      <c r="Q278" s="1462"/>
      <c r="R278" s="1462"/>
      <c r="S278" s="1462"/>
      <c r="T278" s="1462"/>
      <c r="U278" s="1462"/>
      <c r="V278" s="1462"/>
      <c r="W278" s="1462"/>
      <c r="X278" s="1462"/>
      <c r="Y278" s="1462"/>
      <c r="Z278" s="1462"/>
      <c r="AA278" s="1462"/>
      <c r="AB278" s="1462"/>
      <c r="AC278" s="1462"/>
      <c r="AD278" s="1462"/>
      <c r="AE278" s="1462"/>
    </row>
    <row r="279" spans="1:31" s="1280" customFormat="1">
      <c r="A279" s="1462"/>
      <c r="B279" s="1462"/>
      <c r="C279" s="1462"/>
      <c r="D279" s="1462"/>
      <c r="E279" s="1462"/>
      <c r="F279" s="1462"/>
      <c r="G279" s="1462"/>
      <c r="H279" s="1462"/>
      <c r="I279" s="1462"/>
      <c r="J279" s="1462"/>
      <c r="K279" s="1462"/>
      <c r="L279" s="1462"/>
      <c r="M279" s="1462"/>
      <c r="N279" s="1462"/>
      <c r="O279" s="1462"/>
      <c r="P279" s="1462"/>
      <c r="Q279" s="1462"/>
      <c r="R279" s="1462"/>
      <c r="S279" s="1462"/>
      <c r="T279" s="1462"/>
      <c r="U279" s="1462"/>
      <c r="V279" s="1462"/>
      <c r="W279" s="1462"/>
      <c r="X279" s="1462"/>
      <c r="Y279" s="1462"/>
      <c r="Z279" s="1462"/>
      <c r="AA279" s="1462"/>
      <c r="AB279" s="1462"/>
      <c r="AC279" s="1462"/>
      <c r="AD279" s="1462"/>
      <c r="AE279" s="1462"/>
    </row>
    <row r="280" spans="1:31" s="1280" customFormat="1">
      <c r="A280" s="1462"/>
      <c r="B280" s="1462"/>
      <c r="C280" s="1462"/>
      <c r="D280" s="1462"/>
      <c r="E280" s="1462"/>
      <c r="F280" s="1462"/>
      <c r="G280" s="1462"/>
      <c r="H280" s="1462"/>
      <c r="I280" s="1462"/>
      <c r="J280" s="1462"/>
      <c r="K280" s="1462"/>
      <c r="L280" s="1462"/>
      <c r="M280" s="1462"/>
      <c r="N280" s="1462"/>
      <c r="O280" s="1462"/>
      <c r="P280" s="1462"/>
      <c r="Q280" s="1462"/>
      <c r="R280" s="1462"/>
      <c r="S280" s="1462"/>
      <c r="T280" s="1462"/>
      <c r="U280" s="1462"/>
      <c r="V280" s="1462"/>
      <c r="W280" s="1462"/>
      <c r="X280" s="1462"/>
      <c r="Y280" s="1462"/>
      <c r="Z280" s="1462"/>
      <c r="AA280" s="1462"/>
      <c r="AB280" s="1462"/>
      <c r="AC280" s="1462"/>
      <c r="AD280" s="1462"/>
      <c r="AE280" s="1462"/>
    </row>
    <row r="281" spans="1:31" s="1280" customFormat="1">
      <c r="A281" s="1462"/>
      <c r="B281" s="1462"/>
      <c r="C281" s="1462"/>
      <c r="D281" s="1462"/>
      <c r="E281" s="1462"/>
      <c r="F281" s="1462"/>
      <c r="G281" s="1462"/>
      <c r="H281" s="1462"/>
      <c r="I281" s="1462"/>
      <c r="J281" s="1462"/>
      <c r="K281" s="1462"/>
      <c r="L281" s="1462"/>
      <c r="M281" s="1462"/>
      <c r="N281" s="1462"/>
      <c r="O281" s="1462"/>
      <c r="P281" s="1462"/>
      <c r="Q281" s="1462"/>
      <c r="R281" s="1462"/>
      <c r="S281" s="1462"/>
      <c r="T281" s="1462"/>
      <c r="U281" s="1462"/>
      <c r="V281" s="1462"/>
      <c r="W281" s="1462"/>
      <c r="X281" s="1462"/>
      <c r="Y281" s="1462"/>
      <c r="Z281" s="1462"/>
      <c r="AA281" s="1462"/>
      <c r="AB281" s="1462"/>
      <c r="AC281" s="1462"/>
      <c r="AD281" s="1462"/>
      <c r="AE281" s="1462"/>
    </row>
    <row r="282" spans="1:31" s="1280" customFormat="1">
      <c r="A282" s="1462"/>
      <c r="B282" s="1462"/>
      <c r="C282" s="1462"/>
      <c r="D282" s="1462"/>
      <c r="E282" s="1462"/>
      <c r="F282" s="1462"/>
      <c r="G282" s="1462"/>
      <c r="H282" s="1462"/>
      <c r="I282" s="1462"/>
      <c r="J282" s="1462"/>
      <c r="K282" s="1462"/>
      <c r="L282" s="1462"/>
      <c r="M282" s="1462"/>
      <c r="N282" s="1462"/>
      <c r="O282" s="1462"/>
      <c r="P282" s="1462"/>
      <c r="Q282" s="1462"/>
      <c r="R282" s="1462"/>
      <c r="S282" s="1462"/>
      <c r="T282" s="1462"/>
      <c r="U282" s="1462"/>
      <c r="V282" s="1462"/>
      <c r="W282" s="1462"/>
      <c r="X282" s="1462"/>
      <c r="Y282" s="1462"/>
      <c r="Z282" s="1462"/>
      <c r="AA282" s="1462"/>
      <c r="AB282" s="1462"/>
      <c r="AC282" s="1462"/>
      <c r="AD282" s="1462"/>
      <c r="AE282" s="1462"/>
    </row>
    <row r="283" spans="1:31" s="1280" customFormat="1">
      <c r="A283" s="1462"/>
      <c r="B283" s="1462"/>
      <c r="C283" s="1462"/>
      <c r="D283" s="1462"/>
      <c r="E283" s="1462"/>
      <c r="F283" s="1462"/>
      <c r="G283" s="1462"/>
      <c r="H283" s="1462"/>
      <c r="I283" s="1462"/>
      <c r="J283" s="1462"/>
      <c r="K283" s="1462"/>
      <c r="L283" s="1462"/>
      <c r="M283" s="1462"/>
      <c r="N283" s="1462"/>
      <c r="O283" s="1462"/>
      <c r="P283" s="1462"/>
      <c r="Q283" s="1462"/>
      <c r="R283" s="1462"/>
      <c r="S283" s="1462"/>
      <c r="T283" s="1462"/>
      <c r="U283" s="1462"/>
      <c r="V283" s="1462"/>
      <c r="W283" s="1462"/>
      <c r="X283" s="1462"/>
      <c r="Y283" s="1462"/>
      <c r="Z283" s="1462"/>
      <c r="AA283" s="1462"/>
      <c r="AB283" s="1462"/>
      <c r="AC283" s="1462"/>
      <c r="AD283" s="1462"/>
      <c r="AE283" s="1462"/>
    </row>
    <row r="284" spans="1:31" s="1280" customFormat="1">
      <c r="A284" s="1462"/>
      <c r="B284" s="1462"/>
      <c r="C284" s="1462"/>
      <c r="D284" s="1462"/>
      <c r="E284" s="1462"/>
      <c r="F284" s="1462"/>
      <c r="G284" s="1462"/>
      <c r="H284" s="1462"/>
      <c r="I284" s="1462"/>
      <c r="J284" s="1462"/>
      <c r="K284" s="1462"/>
      <c r="L284" s="1462"/>
      <c r="M284" s="1462"/>
      <c r="N284" s="1462"/>
      <c r="O284" s="1462"/>
      <c r="P284" s="1462"/>
      <c r="Q284" s="1462"/>
      <c r="R284" s="1462"/>
      <c r="S284" s="1462"/>
      <c r="T284" s="1462"/>
      <c r="U284" s="1462"/>
      <c r="V284" s="1462"/>
      <c r="W284" s="1462"/>
      <c r="X284" s="1462"/>
      <c r="Y284" s="1462"/>
      <c r="Z284" s="1462"/>
      <c r="AA284" s="1462"/>
      <c r="AB284" s="1462"/>
      <c r="AC284" s="1462"/>
      <c r="AD284" s="1462"/>
      <c r="AE284" s="1462"/>
    </row>
    <row r="285" spans="1:31" s="1280" customFormat="1">
      <c r="A285" s="1462"/>
      <c r="B285" s="1462"/>
      <c r="C285" s="1462"/>
      <c r="D285" s="1462"/>
      <c r="E285" s="1462"/>
      <c r="F285" s="1462"/>
      <c r="G285" s="1462"/>
      <c r="H285" s="1462"/>
      <c r="I285" s="1462"/>
      <c r="J285" s="1462"/>
      <c r="K285" s="1462"/>
      <c r="L285" s="1462"/>
      <c r="M285" s="1462"/>
      <c r="N285" s="1462"/>
      <c r="O285" s="1462"/>
      <c r="P285" s="1462"/>
      <c r="Q285" s="1462"/>
      <c r="R285" s="1462"/>
      <c r="S285" s="1462"/>
      <c r="T285" s="1462"/>
      <c r="U285" s="1462"/>
      <c r="V285" s="1462"/>
      <c r="W285" s="1462"/>
      <c r="X285" s="1462"/>
      <c r="Y285" s="1462"/>
      <c r="Z285" s="1462"/>
      <c r="AA285" s="1462"/>
      <c r="AB285" s="1462"/>
      <c r="AC285" s="1462"/>
      <c r="AD285" s="1462"/>
      <c r="AE285" s="1462"/>
    </row>
    <row r="286" spans="1:31" s="1280" customFormat="1">
      <c r="A286" s="1462"/>
      <c r="B286" s="1462"/>
      <c r="C286" s="1462"/>
      <c r="D286" s="1462"/>
      <c r="E286" s="1462"/>
      <c r="F286" s="1462"/>
      <c r="G286" s="1462"/>
      <c r="H286" s="1462"/>
      <c r="I286" s="1462"/>
      <c r="J286" s="1462"/>
      <c r="K286" s="1462"/>
      <c r="L286" s="1462"/>
      <c r="M286" s="1462"/>
      <c r="N286" s="1462"/>
      <c r="O286" s="1462"/>
      <c r="P286" s="1462"/>
      <c r="Q286" s="1462"/>
      <c r="R286" s="1462"/>
      <c r="S286" s="1462"/>
      <c r="T286" s="1462"/>
      <c r="U286" s="1462"/>
      <c r="V286" s="1462"/>
      <c r="W286" s="1462"/>
      <c r="X286" s="1462"/>
      <c r="Y286" s="1462"/>
      <c r="Z286" s="1462"/>
      <c r="AA286" s="1462"/>
      <c r="AB286" s="1462"/>
      <c r="AC286" s="1462"/>
      <c r="AD286" s="1462"/>
      <c r="AE286" s="1462"/>
    </row>
    <row r="287" spans="1:31" s="1280" customFormat="1">
      <c r="A287" s="1462"/>
      <c r="B287" s="1462"/>
      <c r="C287" s="1462"/>
      <c r="D287" s="1462"/>
      <c r="E287" s="1462"/>
      <c r="F287" s="1462"/>
      <c r="G287" s="1462"/>
      <c r="H287" s="1462"/>
      <c r="I287" s="1462"/>
      <c r="J287" s="1462"/>
      <c r="K287" s="1462"/>
      <c r="L287" s="1462"/>
      <c r="M287" s="1462"/>
      <c r="N287" s="1462"/>
      <c r="O287" s="1462"/>
      <c r="P287" s="1462"/>
      <c r="Q287" s="1462"/>
      <c r="R287" s="1462"/>
      <c r="S287" s="1462"/>
      <c r="T287" s="1462"/>
      <c r="U287" s="1462"/>
      <c r="V287" s="1462"/>
      <c r="W287" s="1462"/>
      <c r="X287" s="1462"/>
      <c r="Y287" s="1462"/>
      <c r="Z287" s="1462"/>
      <c r="AA287" s="1462"/>
      <c r="AB287" s="1462"/>
      <c r="AC287" s="1462"/>
      <c r="AD287" s="1462"/>
      <c r="AE287" s="1462"/>
    </row>
    <row r="288" spans="1:31" s="1280" customFormat="1">
      <c r="A288" s="1462"/>
      <c r="B288" s="1462"/>
      <c r="C288" s="1462"/>
      <c r="D288" s="1462"/>
      <c r="E288" s="1462"/>
      <c r="F288" s="1462"/>
      <c r="G288" s="1462"/>
      <c r="H288" s="1462"/>
      <c r="I288" s="1462"/>
      <c r="J288" s="1462"/>
      <c r="K288" s="1462"/>
      <c r="L288" s="1462"/>
      <c r="M288" s="1462"/>
      <c r="N288" s="1462"/>
      <c r="O288" s="1462"/>
      <c r="P288" s="1462"/>
      <c r="Q288" s="1462"/>
      <c r="R288" s="1462"/>
      <c r="S288" s="1462"/>
      <c r="T288" s="1462"/>
      <c r="U288" s="1462"/>
      <c r="V288" s="1462"/>
      <c r="W288" s="1462"/>
      <c r="X288" s="1462"/>
      <c r="Y288" s="1462"/>
      <c r="Z288" s="1462"/>
      <c r="AA288" s="1462"/>
      <c r="AB288" s="1462"/>
      <c r="AC288" s="1462"/>
      <c r="AD288" s="1462"/>
      <c r="AE288" s="1462"/>
    </row>
    <row r="289" spans="1:31" s="1280" customFormat="1">
      <c r="A289" s="1462"/>
      <c r="B289" s="1462"/>
      <c r="C289" s="1462"/>
      <c r="D289" s="1462"/>
      <c r="E289" s="1462"/>
      <c r="F289" s="1462"/>
      <c r="G289" s="1462"/>
      <c r="H289" s="1462"/>
      <c r="I289" s="1462"/>
      <c r="J289" s="1462"/>
      <c r="K289" s="1462"/>
      <c r="L289" s="1462"/>
      <c r="M289" s="1462"/>
      <c r="N289" s="1462"/>
      <c r="O289" s="1462"/>
      <c r="P289" s="1462"/>
      <c r="Q289" s="1462"/>
      <c r="R289" s="1462"/>
      <c r="S289" s="1462"/>
      <c r="T289" s="1462"/>
      <c r="U289" s="1462"/>
      <c r="V289" s="1462"/>
      <c r="W289" s="1462"/>
      <c r="X289" s="1462"/>
      <c r="Y289" s="1462"/>
      <c r="Z289" s="1462"/>
      <c r="AA289" s="1462"/>
      <c r="AB289" s="1462"/>
      <c r="AC289" s="1462"/>
      <c r="AD289" s="1462"/>
      <c r="AE289" s="1462"/>
    </row>
    <row r="290" spans="1:31" s="1280" customFormat="1">
      <c r="A290" s="1462"/>
      <c r="B290" s="1462"/>
      <c r="C290" s="1462"/>
      <c r="D290" s="1462"/>
      <c r="E290" s="1462"/>
      <c r="F290" s="1462"/>
      <c r="G290" s="1462"/>
      <c r="H290" s="1462"/>
      <c r="I290" s="1462"/>
      <c r="J290" s="1462"/>
      <c r="K290" s="1462"/>
      <c r="L290" s="1462"/>
      <c r="M290" s="1462"/>
      <c r="N290" s="1462"/>
      <c r="O290" s="1462"/>
      <c r="P290" s="1462"/>
      <c r="Q290" s="1462"/>
      <c r="R290" s="1462"/>
      <c r="S290" s="1462"/>
      <c r="T290" s="1462"/>
      <c r="U290" s="1462"/>
      <c r="V290" s="1462"/>
      <c r="W290" s="1462"/>
      <c r="X290" s="1462"/>
      <c r="Y290" s="1462"/>
      <c r="Z290" s="1462"/>
      <c r="AA290" s="1462"/>
      <c r="AB290" s="1462"/>
      <c r="AC290" s="1462"/>
      <c r="AD290" s="1462"/>
      <c r="AE290" s="1462"/>
    </row>
    <row r="291" spans="1:31" s="1280" customFormat="1">
      <c r="A291" s="1462"/>
      <c r="B291" s="1462"/>
      <c r="C291" s="1462"/>
      <c r="D291" s="1462"/>
      <c r="E291" s="1462"/>
      <c r="F291" s="1462"/>
      <c r="G291" s="1462"/>
      <c r="H291" s="1462"/>
      <c r="I291" s="1462"/>
      <c r="J291" s="1462"/>
      <c r="K291" s="1462"/>
      <c r="L291" s="1462"/>
      <c r="M291" s="1462"/>
      <c r="N291" s="1462"/>
      <c r="O291" s="1462"/>
      <c r="P291" s="1462"/>
      <c r="Q291" s="1462"/>
      <c r="R291" s="1462"/>
      <c r="S291" s="1462"/>
      <c r="T291" s="1462"/>
      <c r="U291" s="1462"/>
      <c r="V291" s="1462"/>
      <c r="W291" s="1462"/>
      <c r="X291" s="1462"/>
      <c r="Y291" s="1462"/>
      <c r="Z291" s="1462"/>
      <c r="AA291" s="1462"/>
      <c r="AB291" s="1462"/>
      <c r="AC291" s="1462"/>
      <c r="AD291" s="1462"/>
      <c r="AE291" s="1462"/>
    </row>
    <row r="292" spans="1:31" s="1280" customFormat="1">
      <c r="A292" s="1462"/>
      <c r="B292" s="1462"/>
      <c r="C292" s="1462"/>
      <c r="D292" s="1462"/>
      <c r="E292" s="1462"/>
      <c r="F292" s="1462"/>
      <c r="G292" s="1462"/>
      <c r="H292" s="1462"/>
      <c r="I292" s="1462"/>
      <c r="J292" s="1462"/>
      <c r="K292" s="1462"/>
      <c r="L292" s="1462"/>
      <c r="M292" s="1462"/>
      <c r="N292" s="1462"/>
      <c r="O292" s="1462"/>
      <c r="P292" s="1462"/>
      <c r="Q292" s="1462"/>
      <c r="R292" s="1462"/>
      <c r="S292" s="1462"/>
      <c r="T292" s="1462"/>
      <c r="U292" s="1462"/>
      <c r="V292" s="1462"/>
      <c r="W292" s="1462"/>
      <c r="X292" s="1462"/>
      <c r="Y292" s="1462"/>
      <c r="Z292" s="1462"/>
      <c r="AA292" s="1462"/>
      <c r="AB292" s="1462"/>
      <c r="AC292" s="1462"/>
      <c r="AD292" s="1462"/>
      <c r="AE292" s="1462"/>
    </row>
    <row r="293" spans="1:31" s="1280" customFormat="1" ht="18.75">
      <c r="A293" s="1462"/>
      <c r="B293" s="1462"/>
      <c r="C293" s="1462"/>
      <c r="D293" s="1462"/>
      <c r="E293" s="1462"/>
      <c r="F293" s="1462"/>
      <c r="G293" s="1462"/>
      <c r="H293" s="1462"/>
      <c r="I293" s="1462"/>
      <c r="J293" s="1520"/>
      <c r="K293" s="1462"/>
      <c r="L293" s="1462"/>
      <c r="M293" s="1462"/>
      <c r="N293" s="1462"/>
      <c r="O293" s="1462"/>
      <c r="P293" s="1462"/>
      <c r="Q293" s="1462"/>
      <c r="R293" s="1462"/>
      <c r="S293" s="1462"/>
      <c r="T293" s="1462"/>
      <c r="U293" s="1462"/>
      <c r="V293" s="1462"/>
      <c r="W293" s="1462"/>
      <c r="X293" s="1462"/>
      <c r="Y293" s="1462"/>
      <c r="Z293" s="1462"/>
      <c r="AA293" s="1462"/>
      <c r="AB293" s="1462"/>
      <c r="AC293" s="1462"/>
      <c r="AD293" s="1462"/>
      <c r="AE293" s="1462"/>
    </row>
    <row r="294" spans="1:31" s="1280" customFormat="1">
      <c r="A294" s="1462"/>
      <c r="B294" s="1462"/>
      <c r="C294" s="1462"/>
      <c r="D294" s="1462"/>
      <c r="E294" s="1462"/>
      <c r="F294" s="1462"/>
      <c r="G294" s="1462"/>
      <c r="H294" s="1147"/>
      <c r="I294" s="1147"/>
      <c r="J294" s="1694"/>
      <c r="K294" s="1694"/>
      <c r="L294" s="1623"/>
      <c r="M294" s="1462"/>
      <c r="N294" s="1462"/>
      <c r="O294" s="1462"/>
      <c r="P294" s="1462"/>
      <c r="Q294" s="1462"/>
      <c r="R294" s="1462"/>
      <c r="S294" s="1462"/>
      <c r="T294" s="1462"/>
      <c r="U294" s="1462"/>
      <c r="V294" s="1462"/>
      <c r="W294" s="1462"/>
      <c r="X294" s="1462"/>
      <c r="Y294" s="1462"/>
      <c r="Z294" s="1462"/>
      <c r="AA294" s="1462"/>
      <c r="AB294" s="1462"/>
      <c r="AC294" s="1462"/>
      <c r="AD294" s="1462"/>
      <c r="AE294" s="1462"/>
    </row>
    <row r="295" spans="1:31" s="1280" customFormat="1">
      <c r="A295" s="1462"/>
      <c r="B295" s="1462"/>
      <c r="C295" s="1462"/>
      <c r="D295" s="1462"/>
      <c r="E295" s="1462"/>
      <c r="F295" s="1462"/>
      <c r="G295" s="1462"/>
      <c r="H295" s="1147"/>
      <c r="I295" s="1147"/>
      <c r="J295" s="1694"/>
      <c r="K295" s="1694"/>
      <c r="L295" s="1623"/>
      <c r="M295" s="1624"/>
      <c r="N295" s="1462"/>
      <c r="O295" s="1462"/>
      <c r="P295" s="1462"/>
      <c r="Q295" s="1462"/>
      <c r="R295" s="1462"/>
      <c r="S295" s="1462"/>
      <c r="T295" s="1462"/>
      <c r="U295" s="1462"/>
      <c r="V295" s="1462"/>
      <c r="W295" s="1462"/>
      <c r="X295" s="1462"/>
      <c r="Y295" s="1462"/>
      <c r="Z295" s="1462"/>
      <c r="AA295" s="1462"/>
      <c r="AB295" s="1462"/>
      <c r="AC295" s="1462"/>
      <c r="AD295" s="1462"/>
      <c r="AE295" s="1462"/>
    </row>
    <row r="296" spans="1:31" s="1280" customFormat="1" ht="18">
      <c r="A296" s="1462"/>
      <c r="B296" s="1462"/>
      <c r="C296" s="1462"/>
      <c r="D296" s="1462"/>
      <c r="E296" s="1462"/>
      <c r="F296" s="1462"/>
      <c r="G296" s="1462"/>
      <c r="H296" s="1171"/>
      <c r="I296" s="1160"/>
      <c r="J296" s="1160"/>
      <c r="K296" s="1160"/>
      <c r="L296" s="1623"/>
      <c r="M296" s="1462"/>
      <c r="N296" s="1462"/>
      <c r="O296" s="1462"/>
      <c r="P296" s="1462"/>
      <c r="Q296" s="1462"/>
      <c r="R296" s="1462"/>
      <c r="S296" s="1462"/>
      <c r="T296" s="1462"/>
      <c r="U296" s="1462"/>
      <c r="V296" s="1462"/>
      <c r="W296" s="1462"/>
      <c r="X296" s="1462"/>
      <c r="Y296" s="1462"/>
      <c r="Z296" s="1462"/>
      <c r="AA296" s="1462"/>
      <c r="AB296" s="1462"/>
      <c r="AC296" s="1462"/>
      <c r="AD296" s="1462"/>
      <c r="AE296" s="1462"/>
    </row>
    <row r="297" spans="1:31" s="1280" customFormat="1" ht="18">
      <c r="A297" s="1462"/>
      <c r="B297" s="1462"/>
      <c r="C297" s="1462"/>
      <c r="D297" s="1462"/>
      <c r="E297" s="1462"/>
      <c r="F297" s="1462"/>
      <c r="G297" s="1462"/>
      <c r="H297" s="1171"/>
      <c r="I297" s="1171"/>
      <c r="J297" s="1171"/>
      <c r="K297" s="1171"/>
      <c r="L297" s="1623"/>
      <c r="M297" s="1462"/>
      <c r="N297" s="1462"/>
      <c r="O297" s="1462"/>
      <c r="P297" s="1462"/>
      <c r="Q297" s="1462"/>
      <c r="R297" s="1462"/>
      <c r="S297" s="1462"/>
      <c r="T297" s="1462"/>
      <c r="U297" s="1462"/>
      <c r="V297" s="1462"/>
      <c r="W297" s="1462"/>
      <c r="X297" s="1462"/>
      <c r="Y297" s="1462"/>
      <c r="Z297" s="1462"/>
      <c r="AA297" s="1462"/>
      <c r="AB297" s="1462"/>
      <c r="AC297" s="1462"/>
      <c r="AD297" s="1462"/>
      <c r="AE297" s="1462"/>
    </row>
    <row r="298" spans="1:31" s="1280" customFormat="1">
      <c r="A298" s="1462"/>
      <c r="B298" s="1462"/>
      <c r="C298" s="1462"/>
      <c r="D298" s="1462"/>
      <c r="E298" s="1462"/>
      <c r="F298" s="1462"/>
      <c r="G298" s="1462"/>
      <c r="H298" s="1147"/>
      <c r="I298" s="1147"/>
      <c r="J298" s="1694"/>
      <c r="K298" s="1694"/>
      <c r="L298" s="1623"/>
      <c r="M298" s="1462"/>
      <c r="N298" s="1462"/>
      <c r="O298" s="1462"/>
      <c r="P298" s="1462"/>
      <c r="Q298" s="1462"/>
      <c r="R298" s="1462"/>
      <c r="S298" s="1462"/>
      <c r="T298" s="1462"/>
      <c r="U298" s="1462"/>
      <c r="V298" s="1462"/>
      <c r="W298" s="1462"/>
      <c r="X298" s="1462"/>
      <c r="Y298" s="1462"/>
      <c r="Z298" s="1462"/>
      <c r="AA298" s="1462"/>
      <c r="AB298" s="1462"/>
      <c r="AC298" s="1462"/>
      <c r="AD298" s="1462"/>
      <c r="AE298" s="1462"/>
    </row>
    <row r="299" spans="1:31" s="1280" customFormat="1" ht="18">
      <c r="A299" s="1462"/>
      <c r="B299" s="1462"/>
      <c r="C299" s="1462"/>
      <c r="D299" s="1462"/>
      <c r="E299" s="1462"/>
      <c r="F299" s="1462"/>
      <c r="G299" s="1462"/>
      <c r="H299" s="1459"/>
      <c r="I299" s="1460"/>
      <c r="J299" s="1459"/>
      <c r="K299" s="1182"/>
      <c r="L299" s="1623"/>
      <c r="M299" s="1462"/>
      <c r="N299" s="1462"/>
      <c r="O299" s="1462"/>
      <c r="P299" s="1462"/>
      <c r="Q299" s="1462"/>
      <c r="R299" s="1462"/>
      <c r="S299" s="1462"/>
      <c r="T299" s="1462"/>
      <c r="U299" s="1462"/>
      <c r="V299" s="1462"/>
      <c r="W299" s="1462"/>
      <c r="X299" s="1462"/>
      <c r="Y299" s="1462"/>
      <c r="Z299" s="1462"/>
      <c r="AA299" s="1462"/>
      <c r="AB299" s="1462"/>
      <c r="AC299" s="1462"/>
      <c r="AD299" s="1462"/>
      <c r="AE299" s="1462"/>
    </row>
    <row r="300" spans="1:31" s="1280" customFormat="1" ht="18">
      <c r="A300" s="1462"/>
      <c r="B300" s="1462"/>
      <c r="C300" s="1462"/>
      <c r="D300" s="1462"/>
      <c r="E300" s="1462"/>
      <c r="F300" s="1462"/>
      <c r="G300" s="1462"/>
      <c r="H300" s="1182"/>
      <c r="I300" s="1160"/>
      <c r="J300" s="1160"/>
      <c r="K300" s="1160"/>
      <c r="L300" s="1623"/>
      <c r="M300" s="1462"/>
      <c r="N300" s="1462"/>
      <c r="O300" s="1462"/>
      <c r="P300" s="1462"/>
      <c r="Q300" s="1462"/>
      <c r="R300" s="1462"/>
      <c r="S300" s="1462"/>
      <c r="T300" s="1462"/>
      <c r="U300" s="1462"/>
      <c r="V300" s="1462"/>
      <c r="W300" s="1462"/>
      <c r="X300" s="1462"/>
      <c r="Y300" s="1462"/>
      <c r="Z300" s="1462"/>
      <c r="AA300" s="1462"/>
      <c r="AB300" s="1462"/>
      <c r="AC300" s="1462"/>
      <c r="AD300" s="1462"/>
      <c r="AE300" s="1462"/>
    </row>
    <row r="301" spans="1:31" s="1280" customFormat="1" ht="18">
      <c r="A301" s="1462"/>
      <c r="B301" s="1462"/>
      <c r="C301" s="1462"/>
      <c r="D301" s="1462"/>
      <c r="E301" s="1462"/>
      <c r="F301" s="1462"/>
      <c r="G301" s="1462"/>
      <c r="H301" s="1182"/>
      <c r="I301" s="1160"/>
      <c r="J301" s="1160"/>
      <c r="K301" s="1461"/>
      <c r="L301" s="1623"/>
      <c r="M301" s="1462"/>
      <c r="N301" s="1462"/>
      <c r="O301" s="1462"/>
      <c r="P301" s="1462"/>
      <c r="Q301" s="1462"/>
      <c r="R301" s="1462"/>
      <c r="S301" s="1462"/>
      <c r="T301" s="1462"/>
      <c r="U301" s="1462"/>
      <c r="V301" s="1462"/>
      <c r="W301" s="1462"/>
      <c r="X301" s="1462"/>
      <c r="Y301" s="1462"/>
      <c r="Z301" s="1462"/>
      <c r="AA301" s="1462"/>
      <c r="AB301" s="1462"/>
      <c r="AC301" s="1462"/>
      <c r="AD301" s="1462"/>
      <c r="AE301" s="1462"/>
    </row>
    <row r="302" spans="1:31" s="1280" customFormat="1" ht="18">
      <c r="A302" s="1462"/>
      <c r="B302" s="1462"/>
      <c r="C302" s="1462"/>
      <c r="D302" s="1462"/>
      <c r="E302" s="1462"/>
      <c r="F302" s="1462"/>
      <c r="G302" s="1462"/>
      <c r="H302" s="1182"/>
      <c r="I302" s="1488"/>
      <c r="J302" s="1462"/>
      <c r="K302" s="1462"/>
      <c r="L302" s="1623"/>
      <c r="M302" s="1462"/>
      <c r="N302" s="1462"/>
      <c r="O302" s="1462"/>
      <c r="P302" s="1462"/>
      <c r="Q302" s="1462"/>
      <c r="R302" s="1462"/>
      <c r="S302" s="1462"/>
      <c r="T302" s="1462"/>
      <c r="U302" s="1462"/>
      <c r="V302" s="1462"/>
      <c r="W302" s="1462"/>
      <c r="X302" s="1462"/>
      <c r="Y302" s="1462"/>
      <c r="Z302" s="1462"/>
      <c r="AA302" s="1462"/>
      <c r="AB302" s="1462"/>
      <c r="AC302" s="1462"/>
      <c r="AD302" s="1462"/>
      <c r="AE302" s="1462"/>
    </row>
    <row r="303" spans="1:31">
      <c r="B303" s="1147"/>
      <c r="C303" s="1147"/>
      <c r="D303" s="1147"/>
      <c r="E303" s="1147"/>
      <c r="F303" s="1147"/>
      <c r="G303" s="1147"/>
      <c r="H303" s="1147"/>
      <c r="I303" s="1147"/>
      <c r="J303" s="1147"/>
      <c r="K303" s="1147"/>
      <c r="L303" s="1147"/>
      <c r="M303" s="1147"/>
      <c r="N303" s="1147"/>
      <c r="O303" s="1147"/>
      <c r="P303" s="1147"/>
      <c r="Q303" s="1147"/>
      <c r="R303" s="1147"/>
      <c r="S303" s="1147"/>
      <c r="T303" s="1147"/>
      <c r="U303" s="1147"/>
      <c r="V303" s="1147"/>
      <c r="W303" s="1147"/>
      <c r="X303" s="1147"/>
      <c r="Y303" s="1147"/>
      <c r="Z303" s="1147"/>
      <c r="AA303" s="1147"/>
      <c r="AB303" s="1147"/>
      <c r="AC303" s="1147"/>
      <c r="AD303" s="1147"/>
      <c r="AE303" s="1147"/>
    </row>
    <row r="304" spans="1:31">
      <c r="B304" s="1147"/>
      <c r="C304" s="1147"/>
      <c r="D304" s="1147"/>
      <c r="E304" s="1147"/>
      <c r="F304" s="1147"/>
      <c r="G304" s="1147"/>
      <c r="H304" s="1147"/>
      <c r="I304" s="1147"/>
      <c r="J304" s="1147"/>
      <c r="K304" s="1147"/>
      <c r="L304" s="1147"/>
      <c r="M304" s="1147"/>
      <c r="N304" s="1147"/>
      <c r="O304" s="1147"/>
      <c r="P304" s="1147"/>
      <c r="Q304" s="1147"/>
      <c r="R304" s="1147"/>
      <c r="S304" s="1147"/>
      <c r="T304" s="1147"/>
      <c r="U304" s="1147"/>
      <c r="V304" s="1147"/>
      <c r="W304" s="1147"/>
      <c r="X304" s="1147"/>
      <c r="Y304" s="1147"/>
      <c r="Z304" s="1147"/>
      <c r="AA304" s="1147"/>
      <c r="AB304" s="1147"/>
      <c r="AC304" s="1147"/>
      <c r="AD304" s="1147"/>
      <c r="AE304" s="1147"/>
    </row>
    <row r="305" spans="2:31">
      <c r="B305" s="1147"/>
      <c r="C305" s="1147"/>
      <c r="D305" s="1147"/>
      <c r="E305" s="1147"/>
      <c r="F305" s="1147"/>
      <c r="G305" s="1147"/>
      <c r="H305" s="1147"/>
      <c r="I305" s="1147"/>
      <c r="J305" s="1147"/>
      <c r="K305" s="1147"/>
      <c r="L305" s="1147"/>
      <c r="M305" s="1147"/>
      <c r="N305" s="1147"/>
      <c r="O305" s="1147"/>
      <c r="P305" s="1147"/>
      <c r="Q305" s="1147"/>
      <c r="R305" s="1147"/>
      <c r="S305" s="1147"/>
      <c r="T305" s="1147"/>
      <c r="U305" s="1147"/>
      <c r="V305" s="1147"/>
      <c r="W305" s="1147"/>
      <c r="X305" s="1147"/>
      <c r="Y305" s="1147"/>
      <c r="Z305" s="1147"/>
      <c r="AA305" s="1147"/>
      <c r="AB305" s="1147"/>
      <c r="AC305" s="1147"/>
      <c r="AD305" s="1147"/>
      <c r="AE305" s="1147"/>
    </row>
    <row r="306" spans="2:31">
      <c r="B306" s="1147"/>
      <c r="C306" s="1147"/>
      <c r="D306" s="1147"/>
      <c r="E306" s="1147"/>
      <c r="F306" s="1147"/>
      <c r="G306" s="1147"/>
      <c r="H306" s="1147"/>
      <c r="I306" s="1147"/>
      <c r="J306" s="1147"/>
      <c r="K306" s="1147"/>
      <c r="L306" s="1147"/>
      <c r="M306" s="1147"/>
      <c r="N306" s="1147"/>
      <c r="O306" s="1147"/>
      <c r="P306" s="1147"/>
      <c r="Q306" s="1147"/>
      <c r="R306" s="1147"/>
      <c r="S306" s="1147"/>
      <c r="T306" s="1147"/>
      <c r="U306" s="1147"/>
      <c r="V306" s="1147"/>
      <c r="W306" s="1147"/>
      <c r="X306" s="1147"/>
      <c r="Y306" s="1147"/>
      <c r="Z306" s="1147"/>
      <c r="AA306" s="1147"/>
      <c r="AB306" s="1147"/>
      <c r="AC306" s="1147"/>
      <c r="AD306" s="1147"/>
      <c r="AE306" s="1147"/>
    </row>
    <row r="307" spans="2:31">
      <c r="B307" s="1147"/>
      <c r="C307" s="1147"/>
      <c r="D307" s="1147"/>
      <c r="E307" s="1147"/>
      <c r="F307" s="1147"/>
      <c r="G307" s="1147"/>
      <c r="H307" s="1147"/>
      <c r="I307" s="1147"/>
      <c r="J307" s="1147"/>
      <c r="K307" s="1147"/>
      <c r="L307" s="1147"/>
      <c r="M307" s="1147"/>
      <c r="N307" s="1147"/>
      <c r="O307" s="1147"/>
      <c r="P307" s="1147"/>
      <c r="Q307" s="1147"/>
      <c r="R307" s="1147"/>
      <c r="S307" s="1147"/>
      <c r="T307" s="1147"/>
      <c r="U307" s="1147"/>
      <c r="V307" s="1147"/>
      <c r="W307" s="1147"/>
      <c r="X307" s="1147"/>
      <c r="Y307" s="1147"/>
      <c r="Z307" s="1147"/>
      <c r="AA307" s="1147"/>
      <c r="AB307" s="1147"/>
      <c r="AC307" s="1147"/>
      <c r="AD307" s="1147"/>
      <c r="AE307" s="1147"/>
    </row>
    <row r="308" spans="2:31">
      <c r="B308" s="1147"/>
      <c r="C308" s="1147"/>
      <c r="D308" s="1147"/>
      <c r="E308" s="1147"/>
      <c r="F308" s="1147"/>
      <c r="G308" s="1147"/>
      <c r="H308" s="1147"/>
      <c r="I308" s="1147"/>
      <c r="J308" s="1147"/>
      <c r="K308" s="1147"/>
      <c r="L308" s="1147"/>
      <c r="M308" s="1147"/>
      <c r="N308" s="1147"/>
      <c r="O308" s="1147"/>
      <c r="P308" s="1147"/>
      <c r="Q308" s="1147"/>
      <c r="R308" s="1147"/>
      <c r="S308" s="1147"/>
      <c r="T308" s="1147"/>
      <c r="U308" s="1147"/>
      <c r="V308" s="1147"/>
      <c r="W308" s="1147"/>
      <c r="X308" s="1147"/>
      <c r="Y308" s="1147"/>
      <c r="Z308" s="1147"/>
      <c r="AA308" s="1147"/>
      <c r="AB308" s="1147"/>
      <c r="AC308" s="1147"/>
      <c r="AD308" s="1147"/>
      <c r="AE308" s="1147"/>
    </row>
    <row r="309" spans="2:31">
      <c r="B309" s="1147"/>
      <c r="C309" s="1147"/>
      <c r="D309" s="1147"/>
      <c r="E309" s="1147"/>
      <c r="F309" s="1147"/>
      <c r="G309" s="1147"/>
      <c r="H309" s="1147"/>
      <c r="I309" s="1147"/>
      <c r="J309" s="1147"/>
      <c r="K309" s="1147"/>
      <c r="L309" s="1147"/>
      <c r="M309" s="1147"/>
      <c r="N309" s="1147"/>
      <c r="O309" s="1147"/>
      <c r="P309" s="1147"/>
      <c r="Q309" s="1147"/>
      <c r="R309" s="1147"/>
      <c r="S309" s="1147"/>
      <c r="T309" s="1147"/>
      <c r="U309" s="1147"/>
      <c r="V309" s="1147"/>
      <c r="W309" s="1147"/>
      <c r="X309" s="1147"/>
      <c r="Y309" s="1147"/>
      <c r="Z309" s="1147"/>
      <c r="AA309" s="1147"/>
      <c r="AB309" s="1147"/>
      <c r="AC309" s="1147"/>
      <c r="AD309" s="1147"/>
      <c r="AE309" s="1147"/>
    </row>
    <row r="310" spans="2:31">
      <c r="B310" s="1147"/>
      <c r="C310" s="1147"/>
      <c r="D310" s="1147"/>
      <c r="E310" s="1147"/>
      <c r="F310" s="1147"/>
      <c r="G310" s="1147"/>
      <c r="H310" s="1147"/>
      <c r="I310" s="1147"/>
      <c r="J310" s="1147"/>
      <c r="K310" s="1147"/>
      <c r="L310" s="1147"/>
      <c r="M310" s="1147"/>
      <c r="N310" s="1147"/>
      <c r="O310" s="1147"/>
      <c r="P310" s="1147"/>
      <c r="Q310" s="1147"/>
      <c r="R310" s="1147"/>
      <c r="S310" s="1147"/>
      <c r="T310" s="1147"/>
      <c r="U310" s="1147"/>
      <c r="V310" s="1147"/>
      <c r="W310" s="1147"/>
      <c r="X310" s="1147"/>
      <c r="Y310" s="1147"/>
      <c r="Z310" s="1147"/>
      <c r="AA310" s="1147"/>
      <c r="AB310" s="1147"/>
      <c r="AC310" s="1147"/>
      <c r="AD310" s="1147"/>
      <c r="AE310" s="1147"/>
    </row>
    <row r="311" spans="2:31">
      <c r="B311" s="1147"/>
      <c r="C311" s="1147"/>
      <c r="D311" s="1147"/>
      <c r="E311" s="1147"/>
      <c r="F311" s="1147"/>
      <c r="G311" s="1147"/>
      <c r="H311" s="1147"/>
      <c r="I311" s="1147"/>
      <c r="J311" s="1147"/>
      <c r="K311" s="1147"/>
      <c r="L311" s="1147"/>
      <c r="M311" s="1147"/>
      <c r="N311" s="1147"/>
      <c r="O311" s="1147"/>
      <c r="P311" s="1147"/>
      <c r="Q311" s="1147"/>
      <c r="R311" s="1147"/>
      <c r="S311" s="1147"/>
      <c r="T311" s="1147"/>
      <c r="U311" s="1147"/>
      <c r="V311" s="1147"/>
      <c r="W311" s="1147"/>
      <c r="X311" s="1147"/>
      <c r="Y311" s="1147"/>
      <c r="Z311" s="1147"/>
      <c r="AA311" s="1147"/>
      <c r="AB311" s="1147"/>
      <c r="AC311" s="1147"/>
      <c r="AD311" s="1147"/>
      <c r="AE311" s="1147"/>
    </row>
    <row r="312" spans="2:31">
      <c r="B312" s="1147"/>
      <c r="C312" s="1147"/>
      <c r="D312" s="1147"/>
      <c r="E312" s="1147"/>
      <c r="F312" s="1147"/>
      <c r="G312" s="1147"/>
      <c r="H312" s="1147"/>
      <c r="I312" s="1147"/>
      <c r="J312" s="1147"/>
      <c r="K312" s="1147"/>
      <c r="L312" s="1147"/>
      <c r="M312" s="1147"/>
      <c r="N312" s="1147"/>
      <c r="O312" s="1147"/>
      <c r="P312" s="1147"/>
      <c r="Q312" s="1147"/>
      <c r="R312" s="1147"/>
      <c r="S312" s="1147"/>
      <c r="T312" s="1147"/>
      <c r="U312" s="1147"/>
      <c r="V312" s="1147"/>
      <c r="W312" s="1147"/>
      <c r="X312" s="1147"/>
      <c r="Y312" s="1147"/>
      <c r="Z312" s="1147"/>
      <c r="AA312" s="1147"/>
      <c r="AB312" s="1147"/>
      <c r="AC312" s="1147"/>
      <c r="AD312" s="1147"/>
      <c r="AE312" s="1147"/>
    </row>
    <row r="313" spans="2:31">
      <c r="B313" s="1147"/>
      <c r="C313" s="1147"/>
      <c r="D313" s="1147"/>
      <c r="E313" s="1147"/>
      <c r="F313" s="1147"/>
      <c r="G313" s="1147"/>
      <c r="H313" s="1147"/>
      <c r="I313" s="1147"/>
      <c r="J313" s="1147"/>
      <c r="K313" s="1147"/>
      <c r="L313" s="1147"/>
      <c r="M313" s="1147"/>
      <c r="N313" s="1147"/>
      <c r="O313" s="1147"/>
      <c r="P313" s="1147"/>
      <c r="Q313" s="1147"/>
      <c r="R313" s="1147"/>
      <c r="S313" s="1147"/>
      <c r="T313" s="1147"/>
      <c r="U313" s="1147"/>
      <c r="V313" s="1147"/>
      <c r="W313" s="1147"/>
      <c r="X313" s="1147"/>
      <c r="Y313" s="1147"/>
      <c r="Z313" s="1147"/>
      <c r="AA313" s="1147"/>
      <c r="AB313" s="1147"/>
      <c r="AC313" s="1147"/>
      <c r="AD313" s="1147"/>
      <c r="AE313" s="1147"/>
    </row>
    <row r="314" spans="2:31">
      <c r="B314" s="1147"/>
      <c r="C314" s="1147"/>
      <c r="D314" s="1147"/>
      <c r="E314" s="1147"/>
      <c r="F314" s="1147"/>
      <c r="G314" s="1147"/>
      <c r="H314" s="1147"/>
      <c r="I314" s="1147"/>
      <c r="J314" s="1147"/>
      <c r="K314" s="1147"/>
      <c r="L314" s="1147"/>
      <c r="M314" s="1147"/>
      <c r="N314" s="1147"/>
      <c r="O314" s="1147"/>
      <c r="P314" s="1147"/>
      <c r="Q314" s="1147"/>
      <c r="R314" s="1147"/>
      <c r="S314" s="1147"/>
      <c r="T314" s="1147"/>
      <c r="U314" s="1147"/>
      <c r="V314" s="1147"/>
      <c r="W314" s="1147"/>
      <c r="X314" s="1147"/>
      <c r="Y314" s="1147"/>
      <c r="Z314" s="1147"/>
      <c r="AA314" s="1147"/>
      <c r="AB314" s="1147"/>
      <c r="AC314" s="1147"/>
      <c r="AD314" s="1147"/>
      <c r="AE314" s="1147"/>
    </row>
    <row r="315" spans="2:31">
      <c r="B315" s="1147"/>
      <c r="C315" s="1147"/>
      <c r="D315" s="1147"/>
      <c r="E315" s="1147"/>
      <c r="F315" s="1147"/>
      <c r="G315" s="1147"/>
      <c r="H315" s="1147"/>
      <c r="I315" s="1147"/>
      <c r="J315" s="1147"/>
      <c r="K315" s="1147"/>
      <c r="L315" s="1147"/>
      <c r="M315" s="1147"/>
      <c r="N315" s="1147"/>
      <c r="O315" s="1147"/>
      <c r="P315" s="1147"/>
      <c r="Q315" s="1147"/>
      <c r="R315" s="1147"/>
      <c r="S315" s="1147"/>
      <c r="T315" s="1147"/>
      <c r="U315" s="1147"/>
      <c r="V315" s="1147"/>
      <c r="W315" s="1147"/>
      <c r="X315" s="1147"/>
      <c r="Y315" s="1147"/>
      <c r="Z315" s="1147"/>
      <c r="AA315" s="1147"/>
      <c r="AB315" s="1147"/>
      <c r="AC315" s="1147"/>
      <c r="AD315" s="1147"/>
      <c r="AE315" s="1147"/>
    </row>
    <row r="316" spans="2:31">
      <c r="B316" s="1147"/>
      <c r="C316" s="1147"/>
      <c r="D316" s="1147"/>
      <c r="E316" s="1147"/>
      <c r="F316" s="1147"/>
      <c r="G316" s="1147"/>
      <c r="H316" s="1147"/>
      <c r="I316" s="1147"/>
      <c r="J316" s="1147"/>
      <c r="K316" s="1147"/>
      <c r="L316" s="1147"/>
      <c r="M316" s="1147"/>
      <c r="N316" s="1147"/>
      <c r="O316" s="1147"/>
      <c r="P316" s="1147"/>
      <c r="Q316" s="1147"/>
      <c r="R316" s="1147"/>
      <c r="S316" s="1147"/>
      <c r="T316" s="1147"/>
      <c r="U316" s="1147"/>
      <c r="V316" s="1147"/>
      <c r="W316" s="1147"/>
      <c r="X316" s="1147"/>
      <c r="Y316" s="1147"/>
      <c r="Z316" s="1147"/>
      <c r="AA316" s="1147"/>
      <c r="AB316" s="1147"/>
      <c r="AC316" s="1147"/>
      <c r="AD316" s="1147"/>
      <c r="AE316" s="1147"/>
    </row>
    <row r="317" spans="2:31">
      <c r="B317" s="1147"/>
      <c r="C317" s="1147"/>
      <c r="D317" s="1147"/>
      <c r="E317" s="1147"/>
      <c r="F317" s="1147"/>
      <c r="G317" s="1147"/>
      <c r="H317" s="1147"/>
      <c r="I317" s="1147"/>
      <c r="J317" s="1147"/>
      <c r="K317" s="1147"/>
      <c r="L317" s="1147"/>
      <c r="M317" s="1147"/>
      <c r="N317" s="1147"/>
      <c r="O317" s="1147"/>
      <c r="P317" s="1147"/>
      <c r="Q317" s="1147"/>
      <c r="R317" s="1147"/>
      <c r="S317" s="1147"/>
      <c r="T317" s="1147"/>
      <c r="U317" s="1147"/>
      <c r="V317" s="1147"/>
      <c r="W317" s="1147"/>
      <c r="X317" s="1147"/>
      <c r="Y317" s="1147"/>
      <c r="Z317" s="1147"/>
      <c r="AA317" s="1147"/>
      <c r="AB317" s="1147"/>
      <c r="AC317" s="1147"/>
      <c r="AD317" s="1147"/>
      <c r="AE317" s="1147"/>
    </row>
    <row r="318" spans="2:31">
      <c r="B318" s="1147"/>
      <c r="C318" s="1147"/>
      <c r="D318" s="1147"/>
      <c r="E318" s="1147"/>
      <c r="F318" s="1147"/>
      <c r="G318" s="1147"/>
      <c r="H318" s="1147"/>
      <c r="I318" s="1147"/>
      <c r="J318" s="1147"/>
      <c r="K318" s="1147"/>
      <c r="L318" s="1147"/>
      <c r="M318" s="1147"/>
      <c r="N318" s="1147"/>
      <c r="O318" s="1147"/>
      <c r="P318" s="1147"/>
      <c r="Q318" s="1147"/>
      <c r="R318" s="1147"/>
      <c r="S318" s="1147"/>
      <c r="T318" s="1147"/>
      <c r="U318" s="1147"/>
      <c r="V318" s="1147"/>
      <c r="W318" s="1147"/>
      <c r="X318" s="1147"/>
      <c r="Y318" s="1147"/>
      <c r="Z318" s="1147"/>
      <c r="AA318" s="1147"/>
      <c r="AB318" s="1147"/>
      <c r="AC318" s="1147"/>
      <c r="AD318" s="1147"/>
      <c r="AE318" s="1147"/>
    </row>
    <row r="319" spans="2:31">
      <c r="B319" s="1147"/>
      <c r="C319" s="1147"/>
      <c r="D319" s="1147"/>
      <c r="E319" s="1147"/>
      <c r="F319" s="1147"/>
      <c r="G319" s="1147"/>
      <c r="H319" s="1147"/>
      <c r="I319" s="1147"/>
      <c r="J319" s="1147"/>
      <c r="K319" s="1147"/>
      <c r="L319" s="1147"/>
      <c r="M319" s="1147"/>
      <c r="N319" s="1147"/>
      <c r="O319" s="1147"/>
      <c r="P319" s="1147"/>
      <c r="Q319" s="1147"/>
      <c r="R319" s="1147"/>
      <c r="S319" s="1147"/>
      <c r="T319" s="1147"/>
      <c r="U319" s="1147"/>
      <c r="V319" s="1147"/>
      <c r="W319" s="1147"/>
      <c r="X319" s="1147"/>
      <c r="Y319" s="1147"/>
      <c r="Z319" s="1147"/>
      <c r="AA319" s="1147"/>
      <c r="AB319" s="1147"/>
      <c r="AC319" s="1147"/>
      <c r="AD319" s="1147"/>
      <c r="AE319" s="1147"/>
    </row>
    <row r="320" spans="2:31">
      <c r="B320" s="1147"/>
      <c r="C320" s="1147"/>
      <c r="D320" s="1147"/>
      <c r="E320" s="1147"/>
      <c r="F320" s="1147"/>
      <c r="G320" s="1147"/>
      <c r="H320" s="1147"/>
      <c r="I320" s="1147"/>
      <c r="J320" s="1147"/>
      <c r="K320" s="1147"/>
      <c r="L320" s="1147"/>
      <c r="M320" s="1147"/>
      <c r="N320" s="1147"/>
      <c r="O320" s="1147"/>
      <c r="P320" s="1147"/>
      <c r="Q320" s="1147"/>
      <c r="R320" s="1147"/>
      <c r="S320" s="1147"/>
      <c r="T320" s="1147"/>
      <c r="U320" s="1147"/>
      <c r="V320" s="1147"/>
      <c r="W320" s="1147"/>
      <c r="X320" s="1147"/>
      <c r="Y320" s="1147"/>
      <c r="Z320" s="1147"/>
      <c r="AA320" s="1147"/>
      <c r="AB320" s="1147"/>
      <c r="AC320" s="1147"/>
      <c r="AD320" s="1147"/>
      <c r="AE320" s="1147"/>
    </row>
    <row r="321" spans="2:31">
      <c r="B321" s="1147"/>
      <c r="C321" s="1147"/>
      <c r="D321" s="1147"/>
      <c r="E321" s="1147"/>
      <c r="F321" s="1147"/>
      <c r="G321" s="1147"/>
      <c r="H321" s="1147"/>
      <c r="I321" s="1147"/>
      <c r="J321" s="1147"/>
      <c r="K321" s="1147"/>
      <c r="L321" s="1147"/>
      <c r="M321" s="1147"/>
      <c r="N321" s="1147"/>
      <c r="O321" s="1147"/>
      <c r="P321" s="1147"/>
      <c r="Q321" s="1147"/>
      <c r="R321" s="1147"/>
      <c r="S321" s="1147"/>
      <c r="T321" s="1147"/>
      <c r="U321" s="1147"/>
      <c r="V321" s="1147"/>
      <c r="W321" s="1147"/>
      <c r="X321" s="1147"/>
      <c r="Y321" s="1147"/>
      <c r="Z321" s="1147"/>
      <c r="AA321" s="1147"/>
      <c r="AB321" s="1147"/>
      <c r="AC321" s="1147"/>
      <c r="AD321" s="1147"/>
      <c r="AE321" s="1147"/>
    </row>
    <row r="322" spans="2:31">
      <c r="B322" s="1147"/>
      <c r="C322" s="1147"/>
      <c r="D322" s="1147"/>
      <c r="E322" s="1147"/>
      <c r="F322" s="1147"/>
      <c r="G322" s="1147"/>
      <c r="H322" s="1147"/>
      <c r="I322" s="1147"/>
      <c r="J322" s="1147"/>
      <c r="K322" s="1147"/>
      <c r="L322" s="1147"/>
      <c r="M322" s="1147"/>
      <c r="N322" s="1147"/>
      <c r="O322" s="1147"/>
      <c r="P322" s="1147"/>
      <c r="Q322" s="1147"/>
      <c r="R322" s="1147"/>
      <c r="S322" s="1147"/>
      <c r="T322" s="1147"/>
      <c r="U322" s="1147"/>
      <c r="V322" s="1147"/>
      <c r="W322" s="1147"/>
      <c r="X322" s="1147"/>
      <c r="Y322" s="1147"/>
      <c r="Z322" s="1147"/>
      <c r="AA322" s="1147"/>
      <c r="AB322" s="1147"/>
      <c r="AC322" s="1147"/>
      <c r="AD322" s="1147"/>
      <c r="AE322" s="1147"/>
    </row>
    <row r="323" spans="2:31">
      <c r="B323" s="1147"/>
      <c r="C323" s="1147"/>
      <c r="D323" s="1147"/>
      <c r="E323" s="1147"/>
      <c r="F323" s="1147"/>
      <c r="G323" s="1147"/>
      <c r="H323" s="1147"/>
      <c r="I323" s="1147"/>
      <c r="J323" s="1147"/>
      <c r="K323" s="1147"/>
      <c r="L323" s="1147"/>
      <c r="M323" s="1147"/>
      <c r="N323" s="1147"/>
      <c r="O323" s="1147"/>
      <c r="P323" s="1147"/>
      <c r="Q323" s="1147"/>
      <c r="R323" s="1147"/>
      <c r="S323" s="1147"/>
      <c r="T323" s="1147"/>
      <c r="U323" s="1147"/>
      <c r="V323" s="1147"/>
      <c r="W323" s="1147"/>
      <c r="X323" s="1147"/>
      <c r="Y323" s="1147"/>
      <c r="Z323" s="1147"/>
      <c r="AA323" s="1147"/>
      <c r="AB323" s="1147"/>
      <c r="AC323" s="1147"/>
      <c r="AD323" s="1147"/>
      <c r="AE323" s="1147"/>
    </row>
    <row r="324" spans="2:31">
      <c r="B324" s="1147"/>
      <c r="C324" s="1147"/>
      <c r="D324" s="1147"/>
      <c r="E324" s="1147"/>
      <c r="F324" s="1147"/>
      <c r="G324" s="1147"/>
      <c r="H324" s="1147"/>
      <c r="I324" s="1147"/>
      <c r="J324" s="1147"/>
      <c r="K324" s="1147"/>
      <c r="L324" s="1147"/>
      <c r="M324" s="1147"/>
      <c r="N324" s="1147"/>
      <c r="O324" s="1147"/>
      <c r="P324" s="1147"/>
      <c r="Q324" s="1147"/>
      <c r="R324" s="1147"/>
      <c r="S324" s="1147"/>
      <c r="T324" s="1147"/>
      <c r="U324" s="1147"/>
      <c r="V324" s="1147"/>
      <c r="W324" s="1147"/>
      <c r="X324" s="1147"/>
      <c r="Y324" s="1147"/>
      <c r="Z324" s="1147"/>
      <c r="AA324" s="1147"/>
      <c r="AB324" s="1147"/>
      <c r="AC324" s="1147"/>
      <c r="AD324" s="1147"/>
      <c r="AE324" s="1147"/>
    </row>
    <row r="325" spans="2:31">
      <c r="B325" s="1147"/>
      <c r="C325" s="1147"/>
      <c r="D325" s="1147"/>
      <c r="E325" s="1147"/>
      <c r="F325" s="1147"/>
      <c r="G325" s="1147"/>
      <c r="H325" s="1147"/>
      <c r="I325" s="1147"/>
      <c r="J325" s="1147"/>
      <c r="K325" s="1147"/>
      <c r="L325" s="1147"/>
      <c r="M325" s="1147"/>
      <c r="N325" s="1147"/>
      <c r="O325" s="1147"/>
      <c r="P325" s="1147"/>
      <c r="Q325" s="1147"/>
      <c r="R325" s="1147"/>
      <c r="S325" s="1147"/>
      <c r="T325" s="1147"/>
      <c r="U325" s="1147"/>
      <c r="V325" s="1147"/>
      <c r="W325" s="1147"/>
      <c r="X325" s="1147"/>
      <c r="Y325" s="1147"/>
      <c r="Z325" s="1147"/>
      <c r="AA325" s="1147"/>
      <c r="AB325" s="1147"/>
      <c r="AC325" s="1147"/>
      <c r="AD325" s="1147"/>
      <c r="AE325" s="1147"/>
    </row>
    <row r="326" spans="2:31">
      <c r="B326" s="1147"/>
      <c r="C326" s="1147"/>
      <c r="D326" s="1147"/>
      <c r="E326" s="1147"/>
      <c r="F326" s="1147"/>
      <c r="G326" s="1147"/>
      <c r="H326" s="1147"/>
      <c r="I326" s="1147"/>
      <c r="J326" s="1147"/>
      <c r="K326" s="1147"/>
      <c r="L326" s="1147"/>
      <c r="M326" s="1147"/>
      <c r="N326" s="1147"/>
      <c r="O326" s="1147"/>
      <c r="P326" s="1147"/>
      <c r="Q326" s="1147"/>
      <c r="R326" s="1147"/>
      <c r="S326" s="1147"/>
      <c r="T326" s="1147"/>
      <c r="U326" s="1147"/>
      <c r="V326" s="1147"/>
      <c r="W326" s="1147"/>
      <c r="X326" s="1147"/>
      <c r="Y326" s="1147"/>
      <c r="Z326" s="1147"/>
      <c r="AA326" s="1147"/>
      <c r="AB326" s="1147"/>
      <c r="AC326" s="1147"/>
      <c r="AD326" s="1147"/>
      <c r="AE326" s="1147"/>
    </row>
    <row r="327" spans="2:31">
      <c r="B327" s="1147"/>
      <c r="C327" s="1147"/>
      <c r="D327" s="1147"/>
      <c r="E327" s="1147"/>
      <c r="F327" s="1147"/>
      <c r="G327" s="1147"/>
      <c r="H327" s="1147"/>
      <c r="I327" s="1147"/>
      <c r="J327" s="1147"/>
      <c r="K327" s="1147"/>
      <c r="L327" s="1147"/>
      <c r="M327" s="1147"/>
      <c r="N327" s="1147"/>
      <c r="O327" s="1147"/>
      <c r="P327" s="1147"/>
      <c r="Q327" s="1147"/>
      <c r="R327" s="1147"/>
      <c r="S327" s="1147"/>
      <c r="T327" s="1147"/>
      <c r="U327" s="1147"/>
      <c r="V327" s="1147"/>
      <c r="W327" s="1147"/>
      <c r="X327" s="1147"/>
      <c r="Y327" s="1147"/>
      <c r="Z327" s="1147"/>
      <c r="AA327" s="1147"/>
      <c r="AB327" s="1147"/>
      <c r="AC327" s="1147"/>
      <c r="AD327" s="1147"/>
      <c r="AE327" s="1147"/>
    </row>
    <row r="328" spans="2:31">
      <c r="B328" s="1147"/>
      <c r="C328" s="1147"/>
      <c r="D328" s="1147"/>
      <c r="E328" s="1147"/>
      <c r="F328" s="1147"/>
      <c r="G328" s="1147"/>
      <c r="H328" s="1147"/>
      <c r="I328" s="1147"/>
      <c r="J328" s="1147"/>
      <c r="K328" s="1147"/>
      <c r="L328" s="1147"/>
      <c r="M328" s="1147"/>
      <c r="N328" s="1147"/>
      <c r="O328" s="1147"/>
      <c r="P328" s="1147"/>
      <c r="Q328" s="1147"/>
      <c r="R328" s="1147"/>
      <c r="S328" s="1147"/>
      <c r="T328" s="1147"/>
      <c r="U328" s="1147"/>
      <c r="V328" s="1147"/>
      <c r="W328" s="1147"/>
      <c r="X328" s="1147"/>
      <c r="Y328" s="1147"/>
      <c r="Z328" s="1147"/>
      <c r="AA328" s="1147"/>
      <c r="AB328" s="1147"/>
      <c r="AC328" s="1147"/>
      <c r="AD328" s="1147"/>
      <c r="AE328" s="1147"/>
    </row>
    <row r="329" spans="2:31">
      <c r="B329" s="1147"/>
      <c r="C329" s="1147"/>
      <c r="D329" s="1147"/>
      <c r="E329" s="1147"/>
      <c r="F329" s="1147"/>
      <c r="G329" s="1147"/>
      <c r="H329" s="1147"/>
      <c r="I329" s="1147"/>
      <c r="J329" s="1147"/>
      <c r="K329" s="1147"/>
      <c r="L329" s="1147"/>
      <c r="M329" s="1147"/>
      <c r="N329" s="1147"/>
      <c r="O329" s="1147"/>
      <c r="P329" s="1147"/>
      <c r="Q329" s="1147"/>
      <c r="R329" s="1147"/>
      <c r="S329" s="1147"/>
      <c r="T329" s="1147"/>
      <c r="U329" s="1147"/>
      <c r="V329" s="1147"/>
      <c r="W329" s="1147"/>
      <c r="X329" s="1147"/>
      <c r="Y329" s="1147"/>
      <c r="Z329" s="1147"/>
      <c r="AA329" s="1147"/>
      <c r="AB329" s="1147"/>
      <c r="AC329" s="1147"/>
      <c r="AD329" s="1147"/>
      <c r="AE329" s="1147"/>
    </row>
    <row r="330" spans="2:31">
      <c r="B330" s="1147"/>
      <c r="C330" s="1147"/>
      <c r="D330" s="1147"/>
      <c r="E330" s="1147"/>
      <c r="F330" s="1147"/>
      <c r="G330" s="1147"/>
      <c r="H330" s="1147"/>
      <c r="I330" s="1147"/>
      <c r="J330" s="1147"/>
      <c r="K330" s="1147"/>
      <c r="L330" s="1147"/>
      <c r="M330" s="1147"/>
      <c r="N330" s="1147"/>
      <c r="O330" s="1147"/>
      <c r="P330" s="1147"/>
      <c r="Q330" s="1147"/>
      <c r="R330" s="1147"/>
      <c r="S330" s="1147"/>
      <c r="T330" s="1147"/>
      <c r="U330" s="1147"/>
      <c r="V330" s="1147"/>
      <c r="W330" s="1147"/>
      <c r="X330" s="1147"/>
      <c r="Y330" s="1147"/>
      <c r="Z330" s="1147"/>
      <c r="AA330" s="1147"/>
      <c r="AB330" s="1147"/>
      <c r="AC330" s="1147"/>
      <c r="AD330" s="1147"/>
      <c r="AE330" s="1147"/>
    </row>
    <row r="331" spans="2:31">
      <c r="B331" s="1147"/>
      <c r="C331" s="1147"/>
      <c r="D331" s="1147"/>
      <c r="E331" s="1147"/>
      <c r="F331" s="1147"/>
      <c r="G331" s="1147"/>
      <c r="H331" s="1147"/>
      <c r="I331" s="1147"/>
      <c r="J331" s="1147"/>
      <c r="K331" s="1147"/>
      <c r="L331" s="1147"/>
      <c r="M331" s="1147"/>
      <c r="N331" s="1147"/>
      <c r="O331" s="1147"/>
      <c r="P331" s="1147"/>
      <c r="Q331" s="1147"/>
      <c r="R331" s="1147"/>
      <c r="S331" s="1147"/>
      <c r="T331" s="1147"/>
      <c r="U331" s="1147"/>
      <c r="V331" s="1147"/>
      <c r="W331" s="1147"/>
      <c r="X331" s="1147"/>
      <c r="Y331" s="1147"/>
      <c r="Z331" s="1147"/>
      <c r="AA331" s="1147"/>
      <c r="AB331" s="1147"/>
      <c r="AC331" s="1147"/>
      <c r="AD331" s="1147"/>
      <c r="AE331" s="1147"/>
    </row>
    <row r="332" spans="2:31">
      <c r="B332" s="1147"/>
      <c r="C332" s="1147"/>
      <c r="D332" s="1147"/>
      <c r="E332" s="1147"/>
      <c r="F332" s="1147"/>
      <c r="G332" s="1147"/>
      <c r="H332" s="1147"/>
      <c r="I332" s="1147"/>
      <c r="J332" s="1147"/>
      <c r="K332" s="1147"/>
      <c r="L332" s="1147"/>
      <c r="M332" s="1147"/>
      <c r="N332" s="1147"/>
      <c r="O332" s="1147"/>
      <c r="P332" s="1147"/>
      <c r="Q332" s="1147"/>
      <c r="R332" s="1147"/>
      <c r="S332" s="1147"/>
      <c r="T332" s="1147"/>
      <c r="U332" s="1147"/>
      <c r="V332" s="1147"/>
      <c r="W332" s="1147"/>
      <c r="X332" s="1147"/>
      <c r="Y332" s="1147"/>
      <c r="Z332" s="1147"/>
      <c r="AA332" s="1147"/>
      <c r="AB332" s="1147"/>
      <c r="AC332" s="1147"/>
      <c r="AD332" s="1147"/>
      <c r="AE332" s="1147"/>
    </row>
    <row r="333" spans="2:31">
      <c r="B333" s="1147"/>
      <c r="C333" s="1147"/>
      <c r="D333" s="1147"/>
      <c r="E333" s="1147"/>
      <c r="F333" s="1147"/>
      <c r="G333" s="1147"/>
      <c r="H333" s="1147"/>
      <c r="I333" s="1147"/>
      <c r="J333" s="1147"/>
      <c r="K333" s="1147"/>
      <c r="L333" s="1147"/>
      <c r="M333" s="1147"/>
      <c r="N333" s="1147"/>
      <c r="O333" s="1147"/>
      <c r="P333" s="1147"/>
      <c r="Q333" s="1147"/>
      <c r="R333" s="1147"/>
      <c r="S333" s="1147"/>
      <c r="T333" s="1147"/>
      <c r="U333" s="1147"/>
      <c r="V333" s="1147"/>
      <c r="W333" s="1147"/>
      <c r="X333" s="1147"/>
      <c r="Y333" s="1147"/>
      <c r="Z333" s="1147"/>
      <c r="AA333" s="1147"/>
      <c r="AB333" s="1147"/>
      <c r="AC333" s="1147"/>
      <c r="AD333" s="1147"/>
      <c r="AE333" s="1147"/>
    </row>
    <row r="334" spans="2:31">
      <c r="B334" s="1147"/>
      <c r="C334" s="1147"/>
      <c r="D334" s="1147"/>
      <c r="E334" s="1147"/>
      <c r="F334" s="1147"/>
      <c r="G334" s="1147"/>
      <c r="H334" s="1147"/>
      <c r="I334" s="1147"/>
      <c r="J334" s="1147"/>
      <c r="K334" s="1147"/>
      <c r="L334" s="1147"/>
      <c r="M334" s="1147"/>
      <c r="N334" s="1147"/>
      <c r="O334" s="1147"/>
      <c r="P334" s="1147"/>
      <c r="Q334" s="1147"/>
      <c r="R334" s="1147"/>
      <c r="S334" s="1147"/>
      <c r="T334" s="1147"/>
      <c r="U334" s="1147"/>
      <c r="V334" s="1147"/>
      <c r="W334" s="1147"/>
      <c r="X334" s="1147"/>
      <c r="Y334" s="1147"/>
      <c r="Z334" s="1147"/>
      <c r="AA334" s="1147"/>
      <c r="AB334" s="1147"/>
      <c r="AC334" s="1147"/>
      <c r="AD334" s="1147"/>
      <c r="AE334" s="1147"/>
    </row>
    <row r="335" spans="2:31">
      <c r="B335" s="1147"/>
      <c r="C335" s="1147"/>
      <c r="D335" s="1147"/>
      <c r="E335" s="1147"/>
      <c r="F335" s="1147"/>
      <c r="G335" s="1147"/>
      <c r="H335" s="1147"/>
      <c r="I335" s="1147"/>
      <c r="J335" s="1147"/>
      <c r="K335" s="1147"/>
      <c r="L335" s="1147"/>
      <c r="M335" s="1147"/>
      <c r="N335" s="1147"/>
      <c r="O335" s="1147"/>
      <c r="P335" s="1147"/>
      <c r="Q335" s="1147"/>
      <c r="R335" s="1147"/>
      <c r="S335" s="1147"/>
      <c r="T335" s="1147"/>
      <c r="U335" s="1147"/>
      <c r="V335" s="1147"/>
      <c r="W335" s="1147"/>
      <c r="X335" s="1147"/>
      <c r="Y335" s="1147"/>
      <c r="Z335" s="1147"/>
      <c r="AA335" s="1147"/>
      <c r="AB335" s="1147"/>
      <c r="AC335" s="1147"/>
      <c r="AD335" s="1147"/>
      <c r="AE335" s="1147"/>
    </row>
    <row r="336" spans="2:31">
      <c r="B336" s="1147"/>
      <c r="C336" s="1147"/>
      <c r="D336" s="1147"/>
      <c r="E336" s="1147"/>
      <c r="F336" s="1147"/>
      <c r="G336" s="1147"/>
      <c r="H336" s="1147"/>
      <c r="I336" s="1147"/>
      <c r="J336" s="1147"/>
      <c r="K336" s="1147"/>
      <c r="L336" s="1147"/>
      <c r="M336" s="1147"/>
      <c r="N336" s="1147"/>
      <c r="O336" s="1147"/>
      <c r="P336" s="1147"/>
      <c r="Q336" s="1147"/>
      <c r="R336" s="1147"/>
      <c r="S336" s="1147"/>
      <c r="T336" s="1147"/>
      <c r="U336" s="1147"/>
      <c r="V336" s="1147"/>
      <c r="W336" s="1147"/>
      <c r="X336" s="1147"/>
      <c r="Y336" s="1147"/>
      <c r="Z336" s="1147"/>
      <c r="AA336" s="1147"/>
      <c r="AB336" s="1147"/>
      <c r="AC336" s="1147"/>
      <c r="AD336" s="1147"/>
      <c r="AE336" s="1147"/>
    </row>
    <row r="337" spans="2:31">
      <c r="B337" s="1147"/>
      <c r="C337" s="1147"/>
      <c r="D337" s="1147"/>
      <c r="E337" s="1147"/>
      <c r="F337" s="1147"/>
      <c r="G337" s="1147"/>
      <c r="H337" s="1147"/>
      <c r="I337" s="1147"/>
      <c r="J337" s="1147"/>
      <c r="K337" s="1147"/>
      <c r="L337" s="1147"/>
      <c r="M337" s="1147"/>
      <c r="N337" s="1147"/>
      <c r="O337" s="1147"/>
      <c r="P337" s="1147"/>
      <c r="Q337" s="1147"/>
      <c r="R337" s="1147"/>
      <c r="S337" s="1147"/>
      <c r="T337" s="1147"/>
      <c r="U337" s="1147"/>
      <c r="V337" s="1147"/>
      <c r="W337" s="1147"/>
      <c r="X337" s="1147"/>
      <c r="Y337" s="1147"/>
      <c r="Z337" s="1147"/>
      <c r="AA337" s="1147"/>
      <c r="AB337" s="1147"/>
      <c r="AC337" s="1147"/>
      <c r="AD337" s="1147"/>
      <c r="AE337" s="1147"/>
    </row>
    <row r="338" spans="2:31">
      <c r="B338" s="1147"/>
      <c r="C338" s="1147"/>
      <c r="D338" s="1147"/>
      <c r="E338" s="1147"/>
      <c r="F338" s="1147"/>
      <c r="G338" s="1147"/>
      <c r="H338" s="1147"/>
      <c r="I338" s="1147"/>
      <c r="J338" s="1147"/>
      <c r="K338" s="1147"/>
      <c r="L338" s="1147"/>
      <c r="M338" s="1147"/>
      <c r="N338" s="1147"/>
      <c r="O338" s="1147"/>
      <c r="P338" s="1147"/>
      <c r="Q338" s="1147"/>
      <c r="R338" s="1147"/>
      <c r="S338" s="1147"/>
      <c r="T338" s="1147"/>
      <c r="U338" s="1147"/>
      <c r="V338" s="1147"/>
      <c r="W338" s="1147"/>
      <c r="X338" s="1147"/>
      <c r="Y338" s="1147"/>
      <c r="Z338" s="1147"/>
      <c r="AA338" s="1147"/>
      <c r="AB338" s="1147"/>
      <c r="AC338" s="1147"/>
      <c r="AD338" s="1147"/>
      <c r="AE338" s="1147"/>
    </row>
    <row r="339" spans="2:31">
      <c r="B339" s="1147"/>
      <c r="C339" s="1147"/>
      <c r="D339" s="1147"/>
      <c r="E339" s="1147"/>
      <c r="F339" s="1147"/>
      <c r="G339" s="1147"/>
      <c r="H339" s="1147"/>
      <c r="I339" s="1147"/>
      <c r="J339" s="1147"/>
      <c r="K339" s="1147"/>
      <c r="L339" s="1147"/>
      <c r="M339" s="1147"/>
      <c r="N339" s="1147"/>
      <c r="O339" s="1147"/>
      <c r="P339" s="1147"/>
      <c r="Q339" s="1147"/>
      <c r="R339" s="1147"/>
      <c r="S339" s="1147"/>
      <c r="T339" s="1147"/>
      <c r="U339" s="1147"/>
      <c r="V339" s="1147"/>
      <c r="W339" s="1147"/>
      <c r="X339" s="1147"/>
      <c r="Y339" s="1147"/>
      <c r="Z339" s="1147"/>
      <c r="AA339" s="1147"/>
      <c r="AB339" s="1147"/>
      <c r="AC339" s="1147"/>
      <c r="AD339" s="1147"/>
      <c r="AE339" s="1147"/>
    </row>
    <row r="340" spans="2:31">
      <c r="B340" s="1147"/>
      <c r="C340" s="1147"/>
      <c r="D340" s="1147"/>
      <c r="E340" s="1147"/>
      <c r="F340" s="1147"/>
      <c r="G340" s="1147"/>
      <c r="H340" s="1147"/>
      <c r="I340" s="1147"/>
      <c r="J340" s="1147"/>
      <c r="K340" s="1147"/>
      <c r="L340" s="1147"/>
      <c r="M340" s="1147"/>
      <c r="N340" s="1147"/>
      <c r="O340" s="1147"/>
      <c r="P340" s="1147"/>
      <c r="Q340" s="1147"/>
      <c r="R340" s="1147"/>
      <c r="S340" s="1147"/>
      <c r="T340" s="1147"/>
      <c r="U340" s="1147"/>
      <c r="V340" s="1147"/>
      <c r="W340" s="1147"/>
      <c r="X340" s="1147"/>
      <c r="Y340" s="1147"/>
      <c r="Z340" s="1147"/>
      <c r="AA340" s="1147"/>
      <c r="AB340" s="1147"/>
      <c r="AC340" s="1147"/>
      <c r="AD340" s="1147"/>
      <c r="AE340" s="1147"/>
    </row>
    <row r="341" spans="2:31">
      <c r="B341" s="1147"/>
      <c r="C341" s="1147"/>
      <c r="D341" s="1147"/>
      <c r="E341" s="1147"/>
      <c r="F341" s="1147"/>
      <c r="G341" s="1147"/>
      <c r="H341" s="1147"/>
      <c r="I341" s="1147"/>
      <c r="J341" s="1147"/>
      <c r="K341" s="1147"/>
      <c r="L341" s="1147"/>
      <c r="M341" s="1147"/>
      <c r="N341" s="1147"/>
      <c r="O341" s="1147"/>
      <c r="P341" s="1147"/>
      <c r="Q341" s="1147"/>
      <c r="R341" s="1147"/>
      <c r="S341" s="1147"/>
      <c r="T341" s="1147"/>
      <c r="U341" s="1147"/>
      <c r="V341" s="1147"/>
      <c r="W341" s="1147"/>
      <c r="X341" s="1147"/>
      <c r="Y341" s="1147"/>
      <c r="Z341" s="1147"/>
      <c r="AA341" s="1147"/>
      <c r="AB341" s="1147"/>
      <c r="AC341" s="1147"/>
      <c r="AD341" s="1147"/>
      <c r="AE341" s="1147"/>
    </row>
    <row r="342" spans="2:31">
      <c r="B342" s="1147"/>
      <c r="C342" s="1147"/>
      <c r="D342" s="1147"/>
      <c r="E342" s="1147"/>
      <c r="F342" s="1147"/>
      <c r="G342" s="1147"/>
      <c r="H342" s="1147"/>
      <c r="I342" s="1147"/>
      <c r="J342" s="1147"/>
      <c r="K342" s="1147"/>
      <c r="L342" s="1147"/>
      <c r="M342" s="1147"/>
      <c r="N342" s="1147"/>
      <c r="O342" s="1147"/>
      <c r="P342" s="1147"/>
      <c r="Q342" s="1147"/>
      <c r="R342" s="1147"/>
      <c r="S342" s="1147"/>
      <c r="T342" s="1147"/>
      <c r="U342" s="1147"/>
      <c r="V342" s="1147"/>
      <c r="W342" s="1147"/>
      <c r="X342" s="1147"/>
      <c r="Y342" s="1147"/>
      <c r="Z342" s="1147"/>
      <c r="AA342" s="1147"/>
      <c r="AB342" s="1147"/>
      <c r="AC342" s="1147"/>
      <c r="AD342" s="1147"/>
      <c r="AE342" s="1147"/>
    </row>
    <row r="343" spans="2:31">
      <c r="B343" s="1147"/>
      <c r="C343" s="1147"/>
      <c r="D343" s="1147"/>
      <c r="E343" s="1147"/>
      <c r="F343" s="1147"/>
      <c r="G343" s="1147"/>
      <c r="H343" s="1147"/>
      <c r="I343" s="1147"/>
      <c r="J343" s="1147"/>
      <c r="K343" s="1147"/>
      <c r="L343" s="1147"/>
      <c r="M343" s="1147"/>
      <c r="N343" s="1147"/>
      <c r="O343" s="1147"/>
      <c r="P343" s="1147"/>
      <c r="Q343" s="1147"/>
      <c r="R343" s="1147"/>
      <c r="S343" s="1147"/>
      <c r="T343" s="1147"/>
      <c r="U343" s="1147"/>
      <c r="V343" s="1147"/>
      <c r="W343" s="1147"/>
      <c r="X343" s="1147"/>
      <c r="Y343" s="1147"/>
      <c r="Z343" s="1147"/>
      <c r="AA343" s="1147"/>
      <c r="AB343" s="1147"/>
      <c r="AC343" s="1147"/>
      <c r="AD343" s="1147"/>
      <c r="AE343" s="1147"/>
    </row>
    <row r="344" spans="2:31">
      <c r="B344" s="1147"/>
      <c r="C344" s="1147"/>
      <c r="D344" s="1147"/>
      <c r="E344" s="1147"/>
      <c r="F344" s="1147"/>
      <c r="G344" s="1147"/>
      <c r="H344" s="1147"/>
      <c r="I344" s="1147"/>
      <c r="J344" s="1147"/>
      <c r="K344" s="1147"/>
      <c r="L344" s="1147"/>
      <c r="M344" s="1147"/>
      <c r="N344" s="1147"/>
      <c r="O344" s="1147"/>
      <c r="P344" s="1147"/>
      <c r="Q344" s="1147"/>
      <c r="R344" s="1147"/>
      <c r="S344" s="1147"/>
      <c r="T344" s="1147"/>
      <c r="U344" s="1147"/>
      <c r="V344" s="1147"/>
      <c r="W344" s="1147"/>
      <c r="X344" s="1147"/>
      <c r="Y344" s="1147"/>
      <c r="Z344" s="1147"/>
      <c r="AA344" s="1147"/>
      <c r="AB344" s="1147"/>
      <c r="AC344" s="1147"/>
      <c r="AD344" s="1147"/>
      <c r="AE344" s="1147"/>
    </row>
    <row r="345" spans="2:31">
      <c r="B345" s="1147"/>
      <c r="C345" s="1147"/>
      <c r="D345" s="1147"/>
      <c r="E345" s="1147"/>
      <c r="F345" s="1147"/>
      <c r="G345" s="1147"/>
      <c r="H345" s="1147"/>
      <c r="I345" s="1147"/>
      <c r="J345" s="1147"/>
      <c r="K345" s="1147"/>
      <c r="L345" s="1147"/>
      <c r="M345" s="1147"/>
      <c r="N345" s="1147"/>
      <c r="O345" s="1147"/>
      <c r="P345" s="1147"/>
      <c r="Q345" s="1147"/>
      <c r="R345" s="1147"/>
      <c r="S345" s="1147"/>
      <c r="T345" s="1147"/>
      <c r="U345" s="1147"/>
      <c r="V345" s="1147"/>
      <c r="W345" s="1147"/>
      <c r="X345" s="1147"/>
      <c r="Y345" s="1147"/>
      <c r="Z345" s="1147"/>
      <c r="AA345" s="1147"/>
      <c r="AB345" s="1147"/>
      <c r="AC345" s="1147"/>
      <c r="AD345" s="1147"/>
      <c r="AE345" s="1147"/>
    </row>
    <row r="346" spans="2:31">
      <c r="B346" s="1147"/>
      <c r="C346" s="1147"/>
      <c r="D346" s="1147"/>
      <c r="E346" s="1147"/>
      <c r="F346" s="1147"/>
      <c r="G346" s="1147"/>
      <c r="H346" s="1147"/>
      <c r="I346" s="1147"/>
      <c r="J346" s="1147"/>
      <c r="K346" s="1147"/>
      <c r="L346" s="1147"/>
      <c r="M346" s="1147"/>
      <c r="N346" s="1147"/>
      <c r="O346" s="1147"/>
      <c r="P346" s="1147"/>
      <c r="Q346" s="1147"/>
      <c r="R346" s="1147"/>
      <c r="S346" s="1147"/>
      <c r="T346" s="1147"/>
      <c r="U346" s="1147"/>
      <c r="V346" s="1147"/>
      <c r="W346" s="1147"/>
      <c r="X346" s="1147"/>
      <c r="Y346" s="1147"/>
      <c r="Z346" s="1147"/>
      <c r="AA346" s="1147"/>
      <c r="AB346" s="1147"/>
      <c r="AC346" s="1147"/>
      <c r="AD346" s="1147"/>
      <c r="AE346" s="1147"/>
    </row>
    <row r="347" spans="2:31">
      <c r="B347" s="1147"/>
      <c r="C347" s="1147"/>
      <c r="D347" s="1147"/>
      <c r="E347" s="1147"/>
      <c r="F347" s="1147"/>
      <c r="G347" s="1147"/>
      <c r="H347" s="1147"/>
      <c r="I347" s="1147"/>
      <c r="J347" s="1147"/>
      <c r="K347" s="1147"/>
      <c r="L347" s="1147"/>
      <c r="M347" s="1147"/>
      <c r="N347" s="1147"/>
      <c r="O347" s="1147"/>
      <c r="P347" s="1147"/>
      <c r="Q347" s="1147"/>
      <c r="R347" s="1147"/>
      <c r="S347" s="1147"/>
      <c r="T347" s="1147"/>
      <c r="U347" s="1147"/>
      <c r="V347" s="1147"/>
      <c r="W347" s="1147"/>
      <c r="X347" s="1147"/>
      <c r="Y347" s="1147"/>
      <c r="Z347" s="1147"/>
      <c r="AA347" s="1147"/>
      <c r="AB347" s="1147"/>
      <c r="AC347" s="1147"/>
      <c r="AD347" s="1147"/>
      <c r="AE347" s="1147"/>
    </row>
    <row r="348" spans="2:31">
      <c r="B348" s="1147"/>
      <c r="C348" s="1147"/>
      <c r="D348" s="1147"/>
      <c r="E348" s="1147"/>
      <c r="F348" s="1147"/>
      <c r="G348" s="1147"/>
      <c r="H348" s="1147"/>
      <c r="I348" s="1147"/>
      <c r="J348" s="1147"/>
      <c r="K348" s="1147"/>
      <c r="L348" s="1147"/>
      <c r="M348" s="1147"/>
      <c r="N348" s="1147"/>
      <c r="O348" s="1147"/>
      <c r="P348" s="1147"/>
      <c r="Q348" s="1147"/>
      <c r="R348" s="1147"/>
      <c r="S348" s="1147"/>
      <c r="T348" s="1147"/>
      <c r="U348" s="1147"/>
      <c r="V348" s="1147"/>
      <c r="W348" s="1147"/>
      <c r="X348" s="1147"/>
      <c r="Y348" s="1147"/>
      <c r="Z348" s="1147"/>
      <c r="AA348" s="1147"/>
      <c r="AB348" s="1147"/>
      <c r="AC348" s="1147"/>
      <c r="AD348" s="1147"/>
      <c r="AE348" s="1147"/>
    </row>
    <row r="349" spans="2:31">
      <c r="B349" s="1147"/>
      <c r="C349" s="1147"/>
      <c r="D349" s="1147"/>
      <c r="E349" s="1147"/>
      <c r="F349" s="1147"/>
      <c r="G349" s="1147"/>
      <c r="H349" s="1147"/>
      <c r="I349" s="1147"/>
      <c r="J349" s="1147"/>
      <c r="K349" s="1147"/>
      <c r="L349" s="1147"/>
      <c r="M349" s="1147"/>
      <c r="N349" s="1147"/>
      <c r="O349" s="1147"/>
      <c r="P349" s="1147"/>
      <c r="Q349" s="1147"/>
      <c r="R349" s="1147"/>
      <c r="S349" s="1147"/>
      <c r="T349" s="1147"/>
      <c r="U349" s="1147"/>
      <c r="V349" s="1147"/>
      <c r="W349" s="1147"/>
      <c r="X349" s="1147"/>
      <c r="Y349" s="1147"/>
      <c r="Z349" s="1147"/>
      <c r="AA349" s="1147"/>
      <c r="AB349" s="1147"/>
      <c r="AC349" s="1147"/>
      <c r="AD349" s="1147"/>
      <c r="AE349" s="1147"/>
    </row>
    <row r="350" spans="2:31">
      <c r="B350" s="1147"/>
      <c r="C350" s="1147"/>
      <c r="D350" s="1147"/>
      <c r="E350" s="1147"/>
      <c r="F350" s="1147"/>
      <c r="G350" s="1147"/>
      <c r="H350" s="1147"/>
      <c r="I350" s="1147"/>
      <c r="J350" s="1147"/>
      <c r="K350" s="1147"/>
      <c r="L350" s="1147"/>
      <c r="M350" s="1147"/>
      <c r="N350" s="1147"/>
      <c r="O350" s="1147"/>
      <c r="P350" s="1147"/>
      <c r="Q350" s="1147"/>
      <c r="R350" s="1147"/>
      <c r="S350" s="1147"/>
      <c r="T350" s="1147"/>
      <c r="U350" s="1147"/>
      <c r="V350" s="1147"/>
      <c r="W350" s="1147"/>
      <c r="X350" s="1147"/>
      <c r="Y350" s="1147"/>
      <c r="Z350" s="1147"/>
      <c r="AA350" s="1147"/>
      <c r="AB350" s="1147"/>
      <c r="AC350" s="1147"/>
      <c r="AD350" s="1147"/>
      <c r="AE350" s="1147"/>
    </row>
    <row r="351" spans="2:31">
      <c r="B351" s="1147"/>
      <c r="C351" s="1147"/>
      <c r="D351" s="1147"/>
      <c r="E351" s="1147"/>
      <c r="F351" s="1147"/>
      <c r="G351" s="1147"/>
      <c r="H351" s="1147"/>
      <c r="I351" s="1147"/>
      <c r="J351" s="1147"/>
      <c r="K351" s="1147"/>
      <c r="L351" s="1147"/>
      <c r="M351" s="1147"/>
      <c r="N351" s="1147"/>
      <c r="O351" s="1147"/>
      <c r="P351" s="1147"/>
      <c r="Q351" s="1147"/>
      <c r="R351" s="1147"/>
      <c r="S351" s="1147"/>
      <c r="T351" s="1147"/>
      <c r="U351" s="1147"/>
      <c r="V351" s="1147"/>
      <c r="W351" s="1147"/>
      <c r="X351" s="1147"/>
      <c r="Y351" s="1147"/>
      <c r="Z351" s="1147"/>
      <c r="AA351" s="1147"/>
      <c r="AB351" s="1147"/>
      <c r="AC351" s="1147"/>
      <c r="AD351" s="1147"/>
      <c r="AE351" s="1147"/>
    </row>
    <row r="352" spans="2:31">
      <c r="B352" s="1147"/>
      <c r="C352" s="1147"/>
      <c r="D352" s="1147"/>
      <c r="E352" s="1147"/>
      <c r="F352" s="1147"/>
      <c r="G352" s="1147"/>
      <c r="H352" s="1147"/>
      <c r="I352" s="1147"/>
      <c r="J352" s="1147"/>
      <c r="K352" s="1147"/>
      <c r="L352" s="1147"/>
      <c r="M352" s="1147"/>
      <c r="N352" s="1147"/>
      <c r="O352" s="1147"/>
      <c r="P352" s="1147"/>
      <c r="Q352" s="1147"/>
      <c r="R352" s="1147"/>
      <c r="S352" s="1147"/>
      <c r="T352" s="1147"/>
      <c r="U352" s="1147"/>
      <c r="V352" s="1147"/>
      <c r="W352" s="1147"/>
      <c r="X352" s="1147"/>
      <c r="Y352" s="1147"/>
      <c r="Z352" s="1147"/>
      <c r="AA352" s="1147"/>
      <c r="AB352" s="1147"/>
      <c r="AC352" s="1147"/>
      <c r="AD352" s="1147"/>
      <c r="AE352" s="1147"/>
    </row>
    <row r="353" spans="2:31">
      <c r="B353" s="1147"/>
      <c r="C353" s="1147"/>
      <c r="D353" s="1147"/>
      <c r="E353" s="1147"/>
      <c r="F353" s="1147"/>
      <c r="G353" s="1147"/>
      <c r="H353" s="1147"/>
      <c r="I353" s="1147"/>
      <c r="J353" s="1147"/>
      <c r="K353" s="1147"/>
      <c r="L353" s="1147"/>
      <c r="M353" s="1147"/>
      <c r="N353" s="1147"/>
      <c r="O353" s="1147"/>
      <c r="P353" s="1147"/>
      <c r="Q353" s="1147"/>
      <c r="R353" s="1147"/>
      <c r="S353" s="1147"/>
      <c r="T353" s="1147"/>
      <c r="U353" s="1147"/>
      <c r="V353" s="1147"/>
      <c r="W353" s="1147"/>
      <c r="X353" s="1147"/>
      <c r="Y353" s="1147"/>
      <c r="Z353" s="1147"/>
      <c r="AA353" s="1147"/>
      <c r="AB353" s="1147"/>
      <c r="AC353" s="1147"/>
      <c r="AD353" s="1147"/>
      <c r="AE353" s="1147"/>
    </row>
    <row r="354" spans="2:31">
      <c r="B354" s="1147"/>
      <c r="C354" s="1147"/>
      <c r="D354" s="1147"/>
      <c r="E354" s="1147"/>
      <c r="F354" s="1147"/>
      <c r="G354" s="1147"/>
      <c r="H354" s="1147"/>
      <c r="I354" s="1147"/>
      <c r="J354" s="1147"/>
      <c r="K354" s="1147"/>
      <c r="L354" s="1147"/>
      <c r="M354" s="1147"/>
      <c r="N354" s="1147"/>
      <c r="O354" s="1147"/>
      <c r="P354" s="1147"/>
      <c r="Q354" s="1147"/>
      <c r="R354" s="1147"/>
      <c r="S354" s="1147"/>
      <c r="T354" s="1147"/>
      <c r="U354" s="1147"/>
      <c r="V354" s="1147"/>
      <c r="W354" s="1147"/>
      <c r="X354" s="1147"/>
      <c r="Y354" s="1147"/>
      <c r="Z354" s="1147"/>
      <c r="AA354" s="1147"/>
      <c r="AB354" s="1147"/>
      <c r="AC354" s="1147"/>
      <c r="AD354" s="1147"/>
      <c r="AE354" s="1147"/>
    </row>
    <row r="355" spans="2:31">
      <c r="B355" s="1147"/>
      <c r="C355" s="1147"/>
      <c r="D355" s="1147"/>
      <c r="E355" s="1147"/>
      <c r="F355" s="1147"/>
      <c r="G355" s="1147"/>
      <c r="H355" s="1147"/>
      <c r="I355" s="1147"/>
      <c r="J355" s="1147"/>
      <c r="K355" s="1147"/>
      <c r="L355" s="1147"/>
      <c r="M355" s="1147"/>
      <c r="N355" s="1147"/>
      <c r="O355" s="1147"/>
      <c r="P355" s="1147"/>
      <c r="Q355" s="1147"/>
      <c r="R355" s="1147"/>
      <c r="S355" s="1147"/>
      <c r="T355" s="1147"/>
      <c r="U355" s="1147"/>
      <c r="V355" s="1147"/>
      <c r="W355" s="1147"/>
      <c r="X355" s="1147"/>
      <c r="Y355" s="1147"/>
      <c r="Z355" s="1147"/>
      <c r="AA355" s="1147"/>
      <c r="AB355" s="1147"/>
      <c r="AC355" s="1147"/>
      <c r="AD355" s="1147"/>
      <c r="AE355" s="1147"/>
    </row>
    <row r="356" spans="2:31">
      <c r="B356" s="1147"/>
      <c r="C356" s="1147"/>
      <c r="D356" s="1147"/>
      <c r="E356" s="1147"/>
      <c r="F356" s="1147"/>
      <c r="G356" s="1147"/>
      <c r="H356" s="1147"/>
      <c r="I356" s="1147"/>
      <c r="J356" s="1147"/>
      <c r="K356" s="1147"/>
      <c r="L356" s="1147"/>
      <c r="M356" s="1147"/>
      <c r="N356" s="1147"/>
      <c r="O356" s="1147"/>
      <c r="P356" s="1147"/>
      <c r="Q356" s="1147"/>
      <c r="R356" s="1147"/>
      <c r="S356" s="1147"/>
      <c r="T356" s="1147"/>
      <c r="U356" s="1147"/>
      <c r="V356" s="1147"/>
      <c r="W356" s="1147"/>
      <c r="X356" s="1147"/>
      <c r="Y356" s="1147"/>
      <c r="Z356" s="1147"/>
      <c r="AA356" s="1147"/>
      <c r="AB356" s="1147"/>
      <c r="AC356" s="1147"/>
      <c r="AD356" s="1147"/>
      <c r="AE356" s="1147"/>
    </row>
    <row r="357" spans="2:31">
      <c r="B357" s="1147"/>
      <c r="C357" s="1147"/>
      <c r="D357" s="1147"/>
      <c r="E357" s="1147"/>
      <c r="F357" s="1147"/>
      <c r="G357" s="1147"/>
      <c r="H357" s="1147"/>
      <c r="I357" s="1147"/>
      <c r="J357" s="1147"/>
      <c r="K357" s="1147"/>
      <c r="L357" s="1147"/>
      <c r="M357" s="1147"/>
      <c r="N357" s="1147"/>
      <c r="O357" s="1147"/>
      <c r="P357" s="1147"/>
      <c r="Q357" s="1147"/>
      <c r="R357" s="1147"/>
      <c r="S357" s="1147"/>
      <c r="T357" s="1147"/>
      <c r="U357" s="1147"/>
      <c r="V357" s="1147"/>
      <c r="W357" s="1147"/>
      <c r="X357" s="1147"/>
      <c r="Y357" s="1147"/>
      <c r="Z357" s="1147"/>
      <c r="AA357" s="1147"/>
      <c r="AB357" s="1147"/>
      <c r="AC357" s="1147"/>
      <c r="AD357" s="1147"/>
      <c r="AE357" s="1147"/>
    </row>
    <row r="358" spans="2:31">
      <c r="B358" s="1147"/>
      <c r="C358" s="1147"/>
      <c r="D358" s="1147"/>
      <c r="E358" s="1147"/>
      <c r="F358" s="1147"/>
      <c r="G358" s="1147"/>
      <c r="H358" s="1147"/>
      <c r="I358" s="1147"/>
      <c r="J358" s="1147"/>
      <c r="K358" s="1147"/>
      <c r="L358" s="1147"/>
      <c r="M358" s="1147"/>
      <c r="N358" s="1147"/>
      <c r="O358" s="1147"/>
      <c r="P358" s="1147"/>
      <c r="Q358" s="1147"/>
      <c r="R358" s="1147"/>
      <c r="S358" s="1147"/>
      <c r="T358" s="1147"/>
      <c r="U358" s="1147"/>
      <c r="V358" s="1147"/>
      <c r="W358" s="1147"/>
      <c r="X358" s="1147"/>
      <c r="Y358" s="1147"/>
      <c r="Z358" s="1147"/>
      <c r="AA358" s="1147"/>
      <c r="AB358" s="1147"/>
      <c r="AC358" s="1147"/>
      <c r="AD358" s="1147"/>
      <c r="AE358" s="1147"/>
    </row>
    <row r="359" spans="2:31">
      <c r="B359" s="1147"/>
      <c r="C359" s="1147"/>
      <c r="D359" s="1147"/>
      <c r="E359" s="1147"/>
      <c r="F359" s="1147"/>
      <c r="G359" s="1147"/>
      <c r="H359" s="1147"/>
      <c r="I359" s="1147"/>
      <c r="J359" s="1147"/>
      <c r="K359" s="1147"/>
      <c r="L359" s="1147"/>
      <c r="M359" s="1147"/>
      <c r="N359" s="1147"/>
      <c r="O359" s="1147"/>
      <c r="P359" s="1147"/>
      <c r="Q359" s="1147"/>
      <c r="R359" s="1147"/>
      <c r="S359" s="1147"/>
      <c r="T359" s="1147"/>
      <c r="U359" s="1147"/>
      <c r="V359" s="1147"/>
      <c r="W359" s="1147"/>
      <c r="X359" s="1147"/>
      <c r="Y359" s="1147"/>
      <c r="Z359" s="1147"/>
      <c r="AA359" s="1147"/>
      <c r="AB359" s="1147"/>
      <c r="AC359" s="1147"/>
      <c r="AD359" s="1147"/>
      <c r="AE359" s="1147"/>
    </row>
    <row r="360" spans="2:31">
      <c r="B360" s="1147"/>
      <c r="C360" s="1147"/>
      <c r="D360" s="1147"/>
      <c r="E360" s="1147"/>
      <c r="F360" s="1147"/>
      <c r="G360" s="1147"/>
      <c r="H360" s="1147"/>
      <c r="I360" s="1147"/>
      <c r="J360" s="1147"/>
      <c r="K360" s="1147"/>
      <c r="L360" s="1147"/>
      <c r="M360" s="1147"/>
      <c r="N360" s="1147"/>
      <c r="O360" s="1147"/>
      <c r="P360" s="1147"/>
      <c r="Q360" s="1147"/>
      <c r="R360" s="1147"/>
      <c r="S360" s="1147"/>
      <c r="T360" s="1147"/>
      <c r="U360" s="1147"/>
      <c r="V360" s="1147"/>
      <c r="W360" s="1147"/>
      <c r="X360" s="1147"/>
      <c r="Y360" s="1147"/>
      <c r="Z360" s="1147"/>
      <c r="AA360" s="1147"/>
      <c r="AB360" s="1147"/>
      <c r="AC360" s="1147"/>
      <c r="AD360" s="1147"/>
      <c r="AE360" s="1147"/>
    </row>
    <row r="361" spans="2:31">
      <c r="B361" s="1147"/>
      <c r="C361" s="1147"/>
      <c r="D361" s="1147"/>
      <c r="E361" s="1147"/>
      <c r="F361" s="1147"/>
      <c r="G361" s="1147"/>
      <c r="H361" s="1147"/>
      <c r="I361" s="1147"/>
      <c r="J361" s="1147"/>
      <c r="K361" s="1147"/>
      <c r="L361" s="1147"/>
      <c r="M361" s="1147"/>
      <c r="N361" s="1147"/>
      <c r="O361" s="1147"/>
      <c r="P361" s="1147"/>
      <c r="Q361" s="1147"/>
      <c r="R361" s="1147"/>
      <c r="S361" s="1147"/>
      <c r="T361" s="1147"/>
      <c r="U361" s="1147"/>
      <c r="V361" s="1147"/>
      <c r="W361" s="1147"/>
      <c r="X361" s="1147"/>
      <c r="Y361" s="1147"/>
      <c r="Z361" s="1147"/>
      <c r="AA361" s="1147"/>
      <c r="AB361" s="1147"/>
      <c r="AC361" s="1147"/>
      <c r="AD361" s="1147"/>
      <c r="AE361" s="1147"/>
    </row>
    <row r="362" spans="2:31">
      <c r="B362" s="1147"/>
      <c r="C362" s="1147"/>
      <c r="D362" s="1147"/>
      <c r="E362" s="1147"/>
      <c r="F362" s="1147"/>
      <c r="G362" s="1147"/>
      <c r="H362" s="1147"/>
      <c r="I362" s="1147"/>
      <c r="J362" s="1147"/>
      <c r="K362" s="1147"/>
      <c r="L362" s="1147"/>
      <c r="M362" s="1147"/>
      <c r="N362" s="1147"/>
      <c r="O362" s="1147"/>
      <c r="P362" s="1147"/>
      <c r="Q362" s="1147"/>
      <c r="R362" s="1147"/>
      <c r="S362" s="1147"/>
      <c r="T362" s="1147"/>
      <c r="U362" s="1147"/>
      <c r="V362" s="1147"/>
      <c r="W362" s="1147"/>
      <c r="X362" s="1147"/>
      <c r="Y362" s="1147"/>
      <c r="Z362" s="1147"/>
      <c r="AA362" s="1147"/>
      <c r="AB362" s="1147"/>
      <c r="AC362" s="1147"/>
      <c r="AD362" s="1147"/>
      <c r="AE362" s="1147"/>
    </row>
    <row r="363" spans="2:31">
      <c r="B363" s="1147"/>
      <c r="C363" s="1147"/>
      <c r="D363" s="1147"/>
      <c r="E363" s="1147"/>
      <c r="F363" s="1147"/>
      <c r="G363" s="1147"/>
      <c r="H363" s="1147"/>
      <c r="I363" s="1147"/>
      <c r="J363" s="1147"/>
      <c r="K363" s="1147"/>
      <c r="L363" s="1147"/>
      <c r="M363" s="1147"/>
      <c r="N363" s="1147"/>
      <c r="O363" s="1147"/>
      <c r="P363" s="1147"/>
      <c r="Q363" s="1147"/>
      <c r="R363" s="1147"/>
      <c r="S363" s="1147"/>
      <c r="T363" s="1147"/>
      <c r="U363" s="1147"/>
      <c r="V363" s="1147"/>
      <c r="W363" s="1147"/>
      <c r="X363" s="1147"/>
      <c r="Y363" s="1147"/>
      <c r="Z363" s="1147"/>
      <c r="AA363" s="1147"/>
      <c r="AB363" s="1147"/>
      <c r="AC363" s="1147"/>
      <c r="AD363" s="1147"/>
      <c r="AE363" s="1147"/>
    </row>
    <row r="364" spans="2:31">
      <c r="B364" s="1147"/>
      <c r="C364" s="1147"/>
      <c r="D364" s="1147"/>
      <c r="E364" s="1147"/>
      <c r="F364" s="1147"/>
      <c r="G364" s="1147"/>
      <c r="H364" s="1147"/>
      <c r="I364" s="1147"/>
      <c r="J364" s="1147"/>
      <c r="K364" s="1147"/>
      <c r="L364" s="1147"/>
      <c r="M364" s="1147"/>
      <c r="N364" s="1147"/>
      <c r="O364" s="1147"/>
      <c r="P364" s="1147"/>
      <c r="Q364" s="1147"/>
      <c r="R364" s="1147"/>
      <c r="S364" s="1147"/>
      <c r="T364" s="1147"/>
      <c r="U364" s="1147"/>
      <c r="V364" s="1147"/>
      <c r="W364" s="1147"/>
      <c r="X364" s="1147"/>
      <c r="Y364" s="1147"/>
      <c r="Z364" s="1147"/>
      <c r="AA364" s="1147"/>
      <c r="AB364" s="1147"/>
      <c r="AC364" s="1147"/>
      <c r="AD364" s="1147"/>
      <c r="AE364" s="1147"/>
    </row>
    <row r="365" spans="2:31">
      <c r="B365" s="1147"/>
      <c r="C365" s="1147"/>
      <c r="D365" s="1147"/>
      <c r="E365" s="1147"/>
      <c r="F365" s="1147"/>
      <c r="G365" s="1147"/>
      <c r="H365" s="1147"/>
      <c r="I365" s="1147"/>
      <c r="J365" s="1147"/>
      <c r="K365" s="1147"/>
      <c r="L365" s="1147"/>
      <c r="M365" s="1147"/>
      <c r="N365" s="1147"/>
      <c r="O365" s="1147"/>
      <c r="P365" s="1147"/>
      <c r="Q365" s="1147"/>
      <c r="R365" s="1147"/>
      <c r="S365" s="1147"/>
      <c r="T365" s="1147"/>
      <c r="U365" s="1147"/>
      <c r="V365" s="1147"/>
      <c r="W365" s="1147"/>
      <c r="X365" s="1147"/>
      <c r="Y365" s="1147"/>
      <c r="Z365" s="1147"/>
      <c r="AA365" s="1147"/>
      <c r="AB365" s="1147"/>
      <c r="AC365" s="1147"/>
      <c r="AD365" s="1147"/>
      <c r="AE365" s="1147"/>
    </row>
    <row r="366" spans="2:31">
      <c r="B366" s="1147"/>
      <c r="C366" s="1147"/>
      <c r="D366" s="1147"/>
      <c r="E366" s="1147"/>
      <c r="F366" s="1147"/>
      <c r="G366" s="1147"/>
      <c r="H366" s="1147"/>
      <c r="I366" s="1147"/>
      <c r="J366" s="1147"/>
      <c r="K366" s="1147"/>
      <c r="L366" s="1147"/>
      <c r="M366" s="1147"/>
      <c r="N366" s="1147"/>
      <c r="O366" s="1147"/>
      <c r="P366" s="1147"/>
      <c r="Q366" s="1147"/>
      <c r="R366" s="1147"/>
      <c r="S366" s="1147"/>
      <c r="T366" s="1147"/>
      <c r="U366" s="1147"/>
      <c r="V366" s="1147"/>
      <c r="W366" s="1147"/>
      <c r="X366" s="1147"/>
      <c r="Y366" s="1147"/>
      <c r="Z366" s="1147"/>
      <c r="AA366" s="1147"/>
      <c r="AB366" s="1147"/>
      <c r="AC366" s="1147"/>
      <c r="AD366" s="1147"/>
      <c r="AE366" s="1147"/>
    </row>
    <row r="367" spans="2:31">
      <c r="B367" s="1147"/>
      <c r="C367" s="1147"/>
      <c r="D367" s="1147"/>
      <c r="E367" s="1147"/>
      <c r="F367" s="1147"/>
      <c r="G367" s="1147"/>
      <c r="H367" s="1147"/>
      <c r="I367" s="1147"/>
      <c r="J367" s="1147"/>
      <c r="K367" s="1147"/>
      <c r="L367" s="1147"/>
      <c r="M367" s="1147"/>
      <c r="N367" s="1147"/>
      <c r="O367" s="1147"/>
      <c r="P367" s="1147"/>
      <c r="Q367" s="1147"/>
      <c r="R367" s="1147"/>
      <c r="S367" s="1147"/>
      <c r="T367" s="1147"/>
      <c r="U367" s="1147"/>
      <c r="V367" s="1147"/>
      <c r="W367" s="1147"/>
      <c r="X367" s="1147"/>
      <c r="Y367" s="1147"/>
      <c r="Z367" s="1147"/>
      <c r="AA367" s="1147"/>
      <c r="AB367" s="1147"/>
      <c r="AC367" s="1147"/>
      <c r="AD367" s="1147"/>
      <c r="AE367" s="1147"/>
    </row>
    <row r="368" spans="2:31">
      <c r="B368" s="1147"/>
      <c r="C368" s="1147"/>
      <c r="D368" s="1147"/>
      <c r="E368" s="1147"/>
      <c r="F368" s="1147"/>
      <c r="G368" s="1147"/>
      <c r="H368" s="1147"/>
      <c r="I368" s="1147"/>
      <c r="J368" s="1147"/>
      <c r="K368" s="1147"/>
      <c r="L368" s="1147"/>
      <c r="M368" s="1147"/>
      <c r="N368" s="1147"/>
      <c r="O368" s="1147"/>
      <c r="P368" s="1147"/>
      <c r="Q368" s="1147"/>
      <c r="R368" s="1147"/>
      <c r="S368" s="1147"/>
      <c r="T368" s="1147"/>
      <c r="U368" s="1147"/>
      <c r="V368" s="1147"/>
      <c r="W368" s="1147"/>
      <c r="X368" s="1147"/>
      <c r="Y368" s="1147"/>
      <c r="Z368" s="1147"/>
      <c r="AA368" s="1147"/>
      <c r="AB368" s="1147"/>
      <c r="AC368" s="1147"/>
      <c r="AD368" s="1147"/>
      <c r="AE368" s="1147"/>
    </row>
    <row r="369" spans="2:31">
      <c r="B369" s="1147"/>
      <c r="C369" s="1147"/>
      <c r="D369" s="1147"/>
      <c r="E369" s="1147"/>
      <c r="F369" s="1147"/>
      <c r="G369" s="1147"/>
      <c r="H369" s="1147"/>
      <c r="I369" s="1147"/>
      <c r="J369" s="1147"/>
      <c r="K369" s="1147"/>
      <c r="L369" s="1147"/>
      <c r="M369" s="1147"/>
      <c r="N369" s="1147"/>
      <c r="O369" s="1147"/>
      <c r="P369" s="1147"/>
      <c r="Q369" s="1147"/>
      <c r="R369" s="1147"/>
      <c r="S369" s="1147"/>
      <c r="T369" s="1147"/>
      <c r="U369" s="1147"/>
      <c r="V369" s="1147"/>
      <c r="W369" s="1147"/>
      <c r="X369" s="1147"/>
      <c r="Y369" s="1147"/>
      <c r="Z369" s="1147"/>
      <c r="AA369" s="1147"/>
      <c r="AB369" s="1147"/>
      <c r="AC369" s="1147"/>
      <c r="AD369" s="1147"/>
      <c r="AE369" s="1147"/>
    </row>
    <row r="370" spans="2:31">
      <c r="B370" s="1147"/>
      <c r="C370" s="1147"/>
      <c r="D370" s="1147"/>
      <c r="E370" s="1147"/>
      <c r="F370" s="1147"/>
      <c r="G370" s="1147"/>
      <c r="H370" s="1147"/>
      <c r="I370" s="1147"/>
      <c r="J370" s="1147"/>
      <c r="K370" s="1147"/>
      <c r="L370" s="1147"/>
      <c r="M370" s="1147"/>
      <c r="N370" s="1147"/>
      <c r="O370" s="1147"/>
      <c r="P370" s="1147"/>
      <c r="Q370" s="1147"/>
      <c r="R370" s="1147"/>
      <c r="S370" s="1147"/>
      <c r="T370" s="1147"/>
      <c r="U370" s="1147"/>
      <c r="V370" s="1147"/>
      <c r="W370" s="1147"/>
      <c r="X370" s="1147"/>
      <c r="Y370" s="1147"/>
      <c r="Z370" s="1147"/>
      <c r="AA370" s="1147"/>
      <c r="AB370" s="1147"/>
      <c r="AC370" s="1147"/>
      <c r="AD370" s="1147"/>
      <c r="AE370" s="1147"/>
    </row>
    <row r="371" spans="2:31">
      <c r="B371" s="1147"/>
      <c r="C371" s="1147"/>
      <c r="D371" s="1147"/>
      <c r="E371" s="1147"/>
      <c r="F371" s="1147"/>
      <c r="G371" s="1147"/>
      <c r="H371" s="1147"/>
      <c r="I371" s="1147"/>
      <c r="J371" s="1147"/>
      <c r="K371" s="1147"/>
      <c r="L371" s="1147"/>
      <c r="M371" s="1147"/>
      <c r="N371" s="1147"/>
      <c r="O371" s="1147"/>
      <c r="P371" s="1147"/>
      <c r="Q371" s="1147"/>
      <c r="R371" s="1147"/>
      <c r="S371" s="1147"/>
      <c r="T371" s="1147"/>
      <c r="U371" s="1147"/>
      <c r="V371" s="1147"/>
      <c r="W371" s="1147"/>
      <c r="X371" s="1147"/>
      <c r="Y371" s="1147"/>
      <c r="Z371" s="1147"/>
      <c r="AA371" s="1147"/>
      <c r="AB371" s="1147"/>
      <c r="AC371" s="1147"/>
      <c r="AD371" s="1147"/>
      <c r="AE371" s="1147"/>
    </row>
    <row r="372" spans="2:31">
      <c r="B372" s="1147"/>
      <c r="C372" s="1147"/>
      <c r="D372" s="1147"/>
      <c r="E372" s="1147"/>
      <c r="F372" s="1147"/>
      <c r="G372" s="1147"/>
      <c r="H372" s="1147"/>
      <c r="I372" s="1147"/>
      <c r="J372" s="1147"/>
      <c r="K372" s="1147"/>
      <c r="L372" s="1147"/>
      <c r="M372" s="1147"/>
      <c r="N372" s="1147"/>
      <c r="O372" s="1147"/>
      <c r="P372" s="1147"/>
      <c r="Q372" s="1147"/>
      <c r="R372" s="1147"/>
      <c r="S372" s="1147"/>
      <c r="T372" s="1147"/>
      <c r="U372" s="1147"/>
      <c r="V372" s="1147"/>
      <c r="W372" s="1147"/>
      <c r="X372" s="1147"/>
      <c r="Y372" s="1147"/>
      <c r="Z372" s="1147"/>
      <c r="AA372" s="1147"/>
      <c r="AB372" s="1147"/>
      <c r="AC372" s="1147"/>
      <c r="AD372" s="1147"/>
      <c r="AE372" s="1147"/>
    </row>
    <row r="373" spans="2:31">
      <c r="B373" s="1147"/>
      <c r="C373" s="1147"/>
      <c r="D373" s="1147"/>
      <c r="E373" s="1147"/>
      <c r="F373" s="1147"/>
      <c r="G373" s="1147"/>
      <c r="H373" s="1147"/>
      <c r="I373" s="1147"/>
      <c r="J373" s="1147"/>
      <c r="K373" s="1147"/>
      <c r="L373" s="1147"/>
      <c r="M373" s="1147"/>
      <c r="N373" s="1147"/>
      <c r="O373" s="1147"/>
      <c r="P373" s="1147"/>
      <c r="Q373" s="1147"/>
      <c r="R373" s="1147"/>
      <c r="S373" s="1147"/>
      <c r="T373" s="1147"/>
      <c r="U373" s="1147"/>
      <c r="V373" s="1147"/>
      <c r="W373" s="1147"/>
      <c r="X373" s="1147"/>
      <c r="Y373" s="1147"/>
      <c r="Z373" s="1147"/>
      <c r="AA373" s="1147"/>
      <c r="AB373" s="1147"/>
      <c r="AC373" s="1147"/>
      <c r="AD373" s="1147"/>
      <c r="AE373" s="1147"/>
    </row>
    <row r="374" spans="2:31">
      <c r="B374" s="1147"/>
      <c r="C374" s="1147"/>
      <c r="D374" s="1147"/>
      <c r="E374" s="1147"/>
      <c r="F374" s="1147"/>
      <c r="G374" s="1147"/>
      <c r="H374" s="1147"/>
      <c r="I374" s="1147"/>
      <c r="J374" s="1147"/>
      <c r="K374" s="1147"/>
      <c r="L374" s="1147"/>
      <c r="M374" s="1147"/>
      <c r="N374" s="1147"/>
      <c r="O374" s="1147"/>
      <c r="P374" s="1147"/>
      <c r="Q374" s="1147"/>
      <c r="R374" s="1147"/>
      <c r="S374" s="1147"/>
      <c r="T374" s="1147"/>
      <c r="U374" s="1147"/>
      <c r="V374" s="1147"/>
      <c r="W374" s="1147"/>
      <c r="X374" s="1147"/>
      <c r="Y374" s="1147"/>
      <c r="Z374" s="1147"/>
      <c r="AA374" s="1147"/>
      <c r="AB374" s="1147"/>
      <c r="AC374" s="1147"/>
      <c r="AD374" s="1147"/>
      <c r="AE374" s="1147"/>
    </row>
    <row r="375" spans="2:31">
      <c r="B375" s="1147"/>
      <c r="C375" s="1147"/>
      <c r="D375" s="1147"/>
      <c r="E375" s="1147"/>
      <c r="F375" s="1147"/>
      <c r="G375" s="1147"/>
      <c r="H375" s="1147"/>
      <c r="I375" s="1147"/>
      <c r="J375" s="1147"/>
      <c r="K375" s="1147"/>
      <c r="L375" s="1147"/>
      <c r="M375" s="1147"/>
      <c r="N375" s="1147"/>
      <c r="O375" s="1147"/>
      <c r="P375" s="1147"/>
      <c r="Q375" s="1147"/>
      <c r="R375" s="1147"/>
      <c r="S375" s="1147"/>
      <c r="T375" s="1147"/>
      <c r="U375" s="1147"/>
      <c r="V375" s="1147"/>
      <c r="W375" s="1147"/>
      <c r="X375" s="1147"/>
      <c r="Y375" s="1147"/>
      <c r="Z375" s="1147"/>
      <c r="AA375" s="1147"/>
      <c r="AB375" s="1147"/>
      <c r="AC375" s="1147"/>
      <c r="AD375" s="1147"/>
      <c r="AE375" s="1147"/>
    </row>
    <row r="376" spans="2:31">
      <c r="B376" s="1147"/>
      <c r="C376" s="1147"/>
      <c r="D376" s="1147"/>
      <c r="E376" s="1147"/>
      <c r="F376" s="1147"/>
      <c r="G376" s="1147"/>
      <c r="H376" s="1147"/>
      <c r="I376" s="1147"/>
      <c r="J376" s="1147"/>
      <c r="K376" s="1147"/>
      <c r="L376" s="1147"/>
      <c r="M376" s="1147"/>
      <c r="N376" s="1147"/>
      <c r="O376" s="1147"/>
      <c r="P376" s="1147"/>
      <c r="Q376" s="1147"/>
      <c r="R376" s="1147"/>
      <c r="S376" s="1147"/>
      <c r="T376" s="1147"/>
      <c r="U376" s="1147"/>
      <c r="V376" s="1147"/>
      <c r="W376" s="1147"/>
      <c r="X376" s="1147"/>
      <c r="Y376" s="1147"/>
      <c r="Z376" s="1147"/>
      <c r="AA376" s="1147"/>
      <c r="AB376" s="1147"/>
      <c r="AC376" s="1147"/>
      <c r="AD376" s="1147"/>
      <c r="AE376" s="1147"/>
    </row>
    <row r="377" spans="2:31">
      <c r="B377" s="1147"/>
      <c r="C377" s="1147"/>
      <c r="D377" s="1147"/>
      <c r="E377" s="1147"/>
      <c r="F377" s="1147"/>
      <c r="G377" s="1147"/>
      <c r="H377" s="1147"/>
      <c r="I377" s="1147"/>
      <c r="J377" s="1147"/>
      <c r="K377" s="1147"/>
      <c r="L377" s="1147"/>
      <c r="M377" s="1147"/>
      <c r="N377" s="1147"/>
      <c r="O377" s="1147"/>
      <c r="P377" s="1147"/>
      <c r="Q377" s="1147"/>
      <c r="R377" s="1147"/>
      <c r="S377" s="1147"/>
      <c r="T377" s="1147"/>
      <c r="U377" s="1147"/>
      <c r="V377" s="1147"/>
      <c r="W377" s="1147"/>
      <c r="X377" s="1147"/>
      <c r="Y377" s="1147"/>
      <c r="Z377" s="1147"/>
      <c r="AA377" s="1147"/>
      <c r="AB377" s="1147"/>
      <c r="AC377" s="1147"/>
      <c r="AD377" s="1147"/>
      <c r="AE377" s="1147"/>
    </row>
    <row r="378" spans="2:31">
      <c r="B378" s="1147"/>
      <c r="C378" s="1147"/>
      <c r="D378" s="1147"/>
      <c r="E378" s="1147"/>
      <c r="F378" s="1147"/>
      <c r="G378" s="1147"/>
      <c r="H378" s="1147"/>
      <c r="I378" s="1147"/>
      <c r="J378" s="1147"/>
      <c r="K378" s="1147"/>
      <c r="L378" s="1147"/>
      <c r="M378" s="1147"/>
      <c r="N378" s="1147"/>
      <c r="O378" s="1147"/>
      <c r="P378" s="1147"/>
      <c r="Q378" s="1147"/>
      <c r="R378" s="1147"/>
      <c r="S378" s="1147"/>
      <c r="T378" s="1147"/>
      <c r="U378" s="1147"/>
      <c r="V378" s="1147"/>
      <c r="W378" s="1147"/>
      <c r="X378" s="1147"/>
      <c r="Y378" s="1147"/>
      <c r="Z378" s="1147"/>
      <c r="AA378" s="1147"/>
      <c r="AB378" s="1147"/>
      <c r="AC378" s="1147"/>
      <c r="AD378" s="1147"/>
      <c r="AE378" s="1147"/>
    </row>
    <row r="379" spans="2:31">
      <c r="B379" s="1147"/>
      <c r="C379" s="1147"/>
      <c r="D379" s="1147"/>
      <c r="E379" s="1147"/>
      <c r="F379" s="1147"/>
      <c r="G379" s="1147"/>
      <c r="H379" s="1147"/>
      <c r="I379" s="1147"/>
      <c r="J379" s="1147"/>
      <c r="K379" s="1147"/>
      <c r="L379" s="1147"/>
      <c r="M379" s="1147"/>
      <c r="N379" s="1147"/>
      <c r="O379" s="1147"/>
      <c r="P379" s="1147"/>
      <c r="Q379" s="1147"/>
      <c r="R379" s="1147"/>
      <c r="S379" s="1147"/>
      <c r="T379" s="1147"/>
      <c r="U379" s="1147"/>
      <c r="V379" s="1147"/>
      <c r="W379" s="1147"/>
      <c r="X379" s="1147"/>
      <c r="Y379" s="1147"/>
      <c r="Z379" s="1147"/>
      <c r="AA379" s="1147"/>
      <c r="AB379" s="1147"/>
      <c r="AC379" s="1147"/>
      <c r="AD379" s="1147"/>
      <c r="AE379" s="1147"/>
    </row>
    <row r="380" spans="2:31">
      <c r="B380" s="1147"/>
      <c r="C380" s="1147"/>
      <c r="D380" s="1147"/>
      <c r="E380" s="1147"/>
      <c r="F380" s="1147"/>
      <c r="G380" s="1147"/>
      <c r="H380" s="1147"/>
      <c r="I380" s="1147"/>
      <c r="J380" s="1147"/>
      <c r="K380" s="1147"/>
      <c r="L380" s="1147"/>
      <c r="M380" s="1147"/>
      <c r="N380" s="1147"/>
      <c r="O380" s="1147"/>
      <c r="P380" s="1147"/>
      <c r="Q380" s="1147"/>
      <c r="R380" s="1147"/>
      <c r="S380" s="1147"/>
      <c r="T380" s="1147"/>
      <c r="U380" s="1147"/>
      <c r="V380" s="1147"/>
      <c r="W380" s="1147"/>
      <c r="X380" s="1147"/>
      <c r="Y380" s="1147"/>
      <c r="Z380" s="1147"/>
      <c r="AA380" s="1147"/>
      <c r="AB380" s="1147"/>
      <c r="AC380" s="1147"/>
      <c r="AD380" s="1147"/>
      <c r="AE380" s="1147"/>
    </row>
    <row r="381" spans="2:31">
      <c r="B381" s="1147"/>
      <c r="C381" s="1147"/>
      <c r="D381" s="1147"/>
      <c r="E381" s="1147"/>
      <c r="F381" s="1147"/>
      <c r="G381" s="1147"/>
      <c r="H381" s="1147"/>
      <c r="I381" s="1147"/>
      <c r="J381" s="1147"/>
      <c r="K381" s="1147"/>
      <c r="L381" s="1147"/>
      <c r="M381" s="1147"/>
      <c r="N381" s="1147"/>
      <c r="O381" s="1147"/>
      <c r="P381" s="1147"/>
      <c r="Q381" s="1147"/>
      <c r="R381" s="1147"/>
      <c r="S381" s="1147"/>
      <c r="T381" s="1147"/>
      <c r="U381" s="1147"/>
      <c r="V381" s="1147"/>
      <c r="W381" s="1147"/>
      <c r="X381" s="1147"/>
      <c r="Y381" s="1147"/>
      <c r="Z381" s="1147"/>
      <c r="AA381" s="1147"/>
      <c r="AB381" s="1147"/>
      <c r="AC381" s="1147"/>
      <c r="AD381" s="1147"/>
      <c r="AE381" s="1147"/>
    </row>
    <row r="382" spans="2:31">
      <c r="B382" s="1147"/>
      <c r="C382" s="1147"/>
      <c r="D382" s="1147"/>
      <c r="E382" s="1147"/>
      <c r="F382" s="1147"/>
      <c r="G382" s="1147"/>
      <c r="H382" s="1147"/>
      <c r="I382" s="1147"/>
      <c r="J382" s="1147"/>
      <c r="K382" s="1147"/>
      <c r="L382" s="1147"/>
      <c r="M382" s="1147"/>
      <c r="N382" s="1147"/>
      <c r="O382" s="1147"/>
      <c r="P382" s="1147"/>
      <c r="Q382" s="1147"/>
      <c r="R382" s="1147"/>
      <c r="S382" s="1147"/>
      <c r="T382" s="1147"/>
      <c r="U382" s="1147"/>
      <c r="V382" s="1147"/>
      <c r="W382" s="1147"/>
      <c r="X382" s="1147"/>
      <c r="Y382" s="1147"/>
      <c r="Z382" s="1147"/>
      <c r="AA382" s="1147"/>
      <c r="AB382" s="1147"/>
      <c r="AC382" s="1147"/>
      <c r="AD382" s="1147"/>
      <c r="AE382" s="1147"/>
    </row>
    <row r="383" spans="2:31">
      <c r="B383" s="1147"/>
      <c r="C383" s="1147"/>
      <c r="D383" s="1147"/>
      <c r="E383" s="1147"/>
      <c r="F383" s="1147"/>
      <c r="G383" s="1147"/>
      <c r="H383" s="1147"/>
      <c r="I383" s="1147"/>
      <c r="J383" s="1147"/>
      <c r="K383" s="1147"/>
      <c r="L383" s="1147"/>
      <c r="M383" s="1147"/>
      <c r="N383" s="1147"/>
      <c r="O383" s="1147"/>
      <c r="P383" s="1147"/>
      <c r="Q383" s="1147"/>
      <c r="R383" s="1147"/>
      <c r="S383" s="1147"/>
      <c r="T383" s="1147"/>
      <c r="U383" s="1147"/>
      <c r="V383" s="1147"/>
      <c r="W383" s="1147"/>
      <c r="X383" s="1147"/>
      <c r="Y383" s="1147"/>
      <c r="Z383" s="1147"/>
      <c r="AA383" s="1147"/>
      <c r="AB383" s="1147"/>
      <c r="AC383" s="1147"/>
      <c r="AD383" s="1147"/>
      <c r="AE383" s="1147"/>
    </row>
    <row r="384" spans="2:31">
      <c r="B384" s="1147"/>
      <c r="C384" s="1147"/>
      <c r="D384" s="1147"/>
      <c r="E384" s="1147"/>
      <c r="F384" s="1147"/>
      <c r="G384" s="1147"/>
      <c r="H384" s="1147"/>
      <c r="I384" s="1147"/>
      <c r="J384" s="1147"/>
      <c r="K384" s="1147"/>
      <c r="L384" s="1147"/>
      <c r="M384" s="1147"/>
      <c r="N384" s="1147"/>
      <c r="O384" s="1147"/>
      <c r="P384" s="1147"/>
      <c r="Q384" s="1147"/>
      <c r="R384" s="1147"/>
      <c r="S384" s="1147"/>
      <c r="T384" s="1147"/>
      <c r="U384" s="1147"/>
      <c r="V384" s="1147"/>
      <c r="W384" s="1147"/>
      <c r="X384" s="1147"/>
      <c r="Y384" s="1147"/>
      <c r="Z384" s="1147"/>
      <c r="AA384" s="1147"/>
      <c r="AB384" s="1147"/>
      <c r="AC384" s="1147"/>
      <c r="AD384" s="1147"/>
      <c r="AE384" s="1147"/>
    </row>
    <row r="385" spans="2:31">
      <c r="B385" s="1147"/>
      <c r="C385" s="1147"/>
      <c r="D385" s="1147"/>
      <c r="E385" s="1147"/>
      <c r="F385" s="1147"/>
      <c r="G385" s="1147"/>
      <c r="H385" s="1147"/>
      <c r="I385" s="1147"/>
      <c r="J385" s="1147"/>
      <c r="K385" s="1147"/>
      <c r="L385" s="1147"/>
      <c r="M385" s="1147"/>
      <c r="N385" s="1147"/>
      <c r="O385" s="1147"/>
      <c r="P385" s="1147"/>
      <c r="Q385" s="1147"/>
      <c r="R385" s="1147"/>
      <c r="S385" s="1147"/>
      <c r="T385" s="1147"/>
      <c r="U385" s="1147"/>
      <c r="V385" s="1147"/>
      <c r="W385" s="1147"/>
      <c r="X385" s="1147"/>
      <c r="Y385" s="1147"/>
      <c r="Z385" s="1147"/>
      <c r="AA385" s="1147"/>
      <c r="AB385" s="1147"/>
      <c r="AC385" s="1147"/>
      <c r="AD385" s="1147"/>
      <c r="AE385" s="1147"/>
    </row>
    <row r="386" spans="2:31">
      <c r="B386" s="1147"/>
      <c r="C386" s="1147"/>
      <c r="D386" s="1147"/>
      <c r="E386" s="1147"/>
      <c r="F386" s="1147"/>
      <c r="G386" s="1147"/>
      <c r="H386" s="1147"/>
      <c r="I386" s="1147"/>
      <c r="J386" s="1147"/>
      <c r="K386" s="1147"/>
      <c r="L386" s="1147"/>
      <c r="M386" s="1147"/>
      <c r="N386" s="1147"/>
      <c r="O386" s="1147"/>
      <c r="P386" s="1147"/>
      <c r="Q386" s="1147"/>
      <c r="R386" s="1147"/>
      <c r="S386" s="1147"/>
      <c r="T386" s="1147"/>
      <c r="U386" s="1147"/>
      <c r="V386" s="1147"/>
      <c r="W386" s="1147"/>
      <c r="X386" s="1147"/>
      <c r="Y386" s="1147"/>
      <c r="Z386" s="1147"/>
      <c r="AA386" s="1147"/>
      <c r="AB386" s="1147"/>
      <c r="AC386" s="1147"/>
      <c r="AD386" s="1147"/>
      <c r="AE386" s="1147"/>
    </row>
    <row r="387" spans="2:31">
      <c r="B387" s="1147"/>
      <c r="C387" s="1147"/>
      <c r="D387" s="1147"/>
      <c r="E387" s="1147"/>
      <c r="F387" s="1147"/>
      <c r="G387" s="1147"/>
      <c r="H387" s="1147"/>
      <c r="I387" s="1147"/>
      <c r="J387" s="1147"/>
      <c r="K387" s="1147"/>
      <c r="L387" s="1147"/>
      <c r="M387" s="1147"/>
      <c r="N387" s="1147"/>
      <c r="O387" s="1147"/>
      <c r="P387" s="1147"/>
      <c r="Q387" s="1147"/>
      <c r="R387" s="1147"/>
      <c r="S387" s="1147"/>
      <c r="T387" s="1147"/>
      <c r="U387" s="1147"/>
      <c r="V387" s="1147"/>
      <c r="W387" s="1147"/>
      <c r="X387" s="1147"/>
      <c r="Y387" s="1147"/>
      <c r="Z387" s="1147"/>
      <c r="AA387" s="1147"/>
      <c r="AB387" s="1147"/>
      <c r="AC387" s="1147"/>
      <c r="AD387" s="1147"/>
      <c r="AE387" s="1147"/>
    </row>
    <row r="388" spans="2:31">
      <c r="B388" s="1147"/>
      <c r="C388" s="1147"/>
      <c r="D388" s="1147"/>
      <c r="E388" s="1147"/>
      <c r="F388" s="1147"/>
      <c r="G388" s="1147"/>
      <c r="H388" s="1147"/>
      <c r="I388" s="1147"/>
      <c r="J388" s="1147"/>
      <c r="K388" s="1147"/>
      <c r="L388" s="1147"/>
      <c r="M388" s="1147"/>
      <c r="N388" s="1147"/>
      <c r="O388" s="1147"/>
      <c r="P388" s="1147"/>
      <c r="Q388" s="1147"/>
      <c r="R388" s="1147"/>
      <c r="S388" s="1147"/>
      <c r="T388" s="1147"/>
      <c r="U388" s="1147"/>
      <c r="V388" s="1147"/>
      <c r="W388" s="1147"/>
      <c r="X388" s="1147"/>
      <c r="Y388" s="1147"/>
      <c r="Z388" s="1147"/>
      <c r="AA388" s="1147"/>
      <c r="AB388" s="1147"/>
      <c r="AC388" s="1147"/>
      <c r="AD388" s="1147"/>
      <c r="AE388" s="1147"/>
    </row>
    <row r="389" spans="2:31">
      <c r="B389" s="1147"/>
      <c r="C389" s="1147"/>
      <c r="D389" s="1147"/>
      <c r="E389" s="1147"/>
      <c r="F389" s="1147"/>
      <c r="G389" s="1147"/>
      <c r="H389" s="1147"/>
      <c r="I389" s="1147"/>
      <c r="J389" s="1147"/>
      <c r="K389" s="1147"/>
      <c r="L389" s="1147"/>
      <c r="M389" s="1147"/>
      <c r="N389" s="1147"/>
      <c r="O389" s="1147"/>
      <c r="P389" s="1147"/>
      <c r="Q389" s="1147"/>
      <c r="R389" s="1147"/>
      <c r="S389" s="1147"/>
      <c r="T389" s="1147"/>
      <c r="U389" s="1147"/>
      <c r="V389" s="1147"/>
      <c r="W389" s="1147"/>
      <c r="X389" s="1147"/>
      <c r="Y389" s="1147"/>
      <c r="Z389" s="1147"/>
      <c r="AA389" s="1147"/>
      <c r="AB389" s="1147"/>
      <c r="AC389" s="1147"/>
      <c r="AD389" s="1147"/>
      <c r="AE389" s="1147"/>
    </row>
    <row r="390" spans="2:31">
      <c r="B390" s="1147"/>
      <c r="C390" s="1147"/>
      <c r="D390" s="1147"/>
      <c r="E390" s="1147"/>
      <c r="F390" s="1147"/>
      <c r="G390" s="1147"/>
      <c r="H390" s="1147"/>
      <c r="I390" s="1147"/>
      <c r="J390" s="1147"/>
      <c r="K390" s="1147"/>
      <c r="L390" s="1147"/>
      <c r="M390" s="1147"/>
      <c r="N390" s="1147"/>
      <c r="O390" s="1147"/>
      <c r="P390" s="1147"/>
      <c r="Q390" s="1147"/>
      <c r="R390" s="1147"/>
      <c r="S390" s="1147"/>
      <c r="T390" s="1147"/>
      <c r="U390" s="1147"/>
      <c r="V390" s="1147"/>
      <c r="W390" s="1147"/>
      <c r="X390" s="1147"/>
      <c r="Y390" s="1147"/>
      <c r="Z390" s="1147"/>
      <c r="AA390" s="1147"/>
      <c r="AB390" s="1147"/>
      <c r="AC390" s="1147"/>
      <c r="AD390" s="1147"/>
      <c r="AE390" s="1147"/>
    </row>
    <row r="391" spans="2:31">
      <c r="B391" s="1147"/>
      <c r="C391" s="1147"/>
      <c r="D391" s="1147"/>
      <c r="E391" s="1147"/>
      <c r="F391" s="1147"/>
      <c r="G391" s="1147"/>
      <c r="H391" s="1147"/>
      <c r="I391" s="1147"/>
      <c r="J391" s="1147"/>
      <c r="K391" s="1147"/>
      <c r="L391" s="1147"/>
      <c r="M391" s="1147"/>
      <c r="N391" s="1147"/>
      <c r="O391" s="1147"/>
      <c r="P391" s="1147"/>
      <c r="Q391" s="1147"/>
      <c r="R391" s="1147"/>
      <c r="S391" s="1147"/>
      <c r="T391" s="1147"/>
      <c r="U391" s="1147"/>
      <c r="V391" s="1147"/>
      <c r="W391" s="1147"/>
      <c r="X391" s="1147"/>
      <c r="Y391" s="1147"/>
      <c r="Z391" s="1147"/>
      <c r="AA391" s="1147"/>
      <c r="AB391" s="1147"/>
      <c r="AC391" s="1147"/>
      <c r="AD391" s="1147"/>
      <c r="AE391" s="1147"/>
    </row>
    <row r="392" spans="2:31">
      <c r="B392" s="1147"/>
      <c r="C392" s="1147"/>
      <c r="D392" s="1147"/>
      <c r="E392" s="1147"/>
      <c r="F392" s="1147"/>
      <c r="G392" s="1147"/>
      <c r="H392" s="1147"/>
      <c r="I392" s="1147"/>
      <c r="J392" s="1147"/>
      <c r="K392" s="1147"/>
      <c r="L392" s="1147"/>
      <c r="M392" s="1147"/>
      <c r="N392" s="1147"/>
      <c r="O392" s="1147"/>
      <c r="P392" s="1147"/>
      <c r="Q392" s="1147"/>
      <c r="R392" s="1147"/>
      <c r="S392" s="1147"/>
      <c r="T392" s="1147"/>
      <c r="U392" s="1147"/>
      <c r="V392" s="1147"/>
      <c r="W392" s="1147"/>
      <c r="X392" s="1147"/>
      <c r="Y392" s="1147"/>
      <c r="Z392" s="1147"/>
      <c r="AA392" s="1147"/>
      <c r="AB392" s="1147"/>
      <c r="AC392" s="1147"/>
      <c r="AD392" s="1147"/>
      <c r="AE392" s="1147"/>
    </row>
    <row r="393" spans="2:31">
      <c r="B393" s="1147"/>
      <c r="C393" s="1147"/>
      <c r="D393" s="1147"/>
      <c r="E393" s="1147"/>
      <c r="F393" s="1147"/>
      <c r="G393" s="1147"/>
      <c r="H393" s="1147"/>
      <c r="I393" s="1147"/>
      <c r="J393" s="1147"/>
      <c r="K393" s="1147"/>
      <c r="L393" s="1147"/>
      <c r="M393" s="1147"/>
      <c r="N393" s="1147"/>
      <c r="O393" s="1147"/>
      <c r="P393" s="1147"/>
      <c r="Q393" s="1147"/>
      <c r="R393" s="1147"/>
      <c r="S393" s="1147"/>
      <c r="T393" s="1147"/>
      <c r="U393" s="1147"/>
      <c r="V393" s="1147"/>
      <c r="W393" s="1147"/>
      <c r="X393" s="1147"/>
      <c r="Y393" s="1147"/>
      <c r="Z393" s="1147"/>
      <c r="AA393" s="1147"/>
      <c r="AB393" s="1147"/>
      <c r="AC393" s="1147"/>
      <c r="AD393" s="1147"/>
      <c r="AE393" s="1147"/>
    </row>
    <row r="394" spans="2:31">
      <c r="B394" s="1147"/>
      <c r="C394" s="1147"/>
      <c r="D394" s="1147"/>
      <c r="E394" s="1147"/>
      <c r="F394" s="1147"/>
      <c r="G394" s="1147"/>
      <c r="H394" s="1147"/>
      <c r="I394" s="1147"/>
      <c r="J394" s="1147"/>
      <c r="K394" s="1147"/>
      <c r="L394" s="1147"/>
      <c r="M394" s="1147"/>
      <c r="N394" s="1147"/>
      <c r="O394" s="1147"/>
      <c r="P394" s="1147"/>
      <c r="Q394" s="1147"/>
      <c r="R394" s="1147"/>
      <c r="S394" s="1147"/>
      <c r="T394" s="1147"/>
      <c r="U394" s="1147"/>
      <c r="V394" s="1147"/>
      <c r="W394" s="1147"/>
      <c r="X394" s="1147"/>
      <c r="Y394" s="1147"/>
      <c r="Z394" s="1147"/>
      <c r="AA394" s="1147"/>
      <c r="AB394" s="1147"/>
      <c r="AC394" s="1147"/>
      <c r="AD394" s="1147"/>
      <c r="AE394" s="1147"/>
    </row>
    <row r="395" spans="2:31">
      <c r="B395" s="1147"/>
      <c r="C395" s="1147"/>
      <c r="D395" s="1147"/>
      <c r="E395" s="1147"/>
      <c r="F395" s="1147"/>
      <c r="G395" s="1147"/>
      <c r="H395" s="1147"/>
      <c r="I395" s="1147"/>
      <c r="J395" s="1147"/>
      <c r="K395" s="1147"/>
      <c r="L395" s="1147"/>
      <c r="M395" s="1147"/>
      <c r="N395" s="1147"/>
      <c r="O395" s="1147"/>
      <c r="P395" s="1147"/>
      <c r="Q395" s="1147"/>
      <c r="R395" s="1147"/>
      <c r="S395" s="1147"/>
      <c r="T395" s="1147"/>
      <c r="U395" s="1147"/>
      <c r="V395" s="1147"/>
      <c r="W395" s="1147"/>
      <c r="X395" s="1147"/>
      <c r="Y395" s="1147"/>
      <c r="Z395" s="1147"/>
      <c r="AA395" s="1147"/>
      <c r="AB395" s="1147"/>
      <c r="AC395" s="1147"/>
      <c r="AD395" s="1147"/>
      <c r="AE395" s="1147"/>
    </row>
    <row r="396" spans="2:31">
      <c r="B396" s="1147"/>
      <c r="C396" s="1147"/>
      <c r="D396" s="1147"/>
      <c r="E396" s="1147"/>
      <c r="F396" s="1147"/>
      <c r="G396" s="1147"/>
      <c r="H396" s="1147"/>
      <c r="I396" s="1147"/>
      <c r="J396" s="1147"/>
      <c r="K396" s="1147"/>
      <c r="L396" s="1147"/>
      <c r="M396" s="1147"/>
      <c r="N396" s="1147"/>
      <c r="O396" s="1147"/>
      <c r="P396" s="1147"/>
      <c r="Q396" s="1147"/>
      <c r="R396" s="1147"/>
      <c r="S396" s="1147"/>
      <c r="T396" s="1147"/>
      <c r="U396" s="1147"/>
      <c r="V396" s="1147"/>
      <c r="W396" s="1147"/>
      <c r="X396" s="1147"/>
      <c r="Y396" s="1147"/>
      <c r="Z396" s="1147"/>
      <c r="AA396" s="1147"/>
      <c r="AB396" s="1147"/>
      <c r="AC396" s="1147"/>
      <c r="AD396" s="1147"/>
      <c r="AE396" s="1147"/>
    </row>
    <row r="397" spans="2:31">
      <c r="B397" s="1147"/>
      <c r="C397" s="1147"/>
      <c r="D397" s="1147"/>
      <c r="E397" s="1147"/>
      <c r="F397" s="1147"/>
      <c r="G397" s="1147"/>
      <c r="H397" s="1147"/>
      <c r="I397" s="1147"/>
      <c r="J397" s="1147"/>
      <c r="K397" s="1147"/>
      <c r="L397" s="1147"/>
      <c r="M397" s="1147"/>
      <c r="N397" s="1147"/>
      <c r="O397" s="1147"/>
      <c r="P397" s="1147"/>
      <c r="Q397" s="1147"/>
      <c r="R397" s="1147"/>
      <c r="S397" s="1147"/>
      <c r="T397" s="1147"/>
      <c r="U397" s="1147"/>
      <c r="V397" s="1147"/>
      <c r="W397" s="1147"/>
      <c r="X397" s="1147"/>
      <c r="Y397" s="1147"/>
      <c r="Z397" s="1147"/>
      <c r="AA397" s="1147"/>
      <c r="AB397" s="1147"/>
      <c r="AC397" s="1147"/>
      <c r="AD397" s="1147"/>
      <c r="AE397" s="1147"/>
    </row>
    <row r="398" spans="2:31">
      <c r="B398" s="1147"/>
      <c r="C398" s="1147"/>
      <c r="D398" s="1147"/>
      <c r="E398" s="1147"/>
      <c r="F398" s="1147"/>
      <c r="G398" s="1147"/>
      <c r="H398" s="1147"/>
      <c r="I398" s="1147"/>
      <c r="J398" s="1147"/>
      <c r="K398" s="1147"/>
      <c r="L398" s="1147"/>
      <c r="M398" s="1147"/>
      <c r="N398" s="1147"/>
      <c r="O398" s="1147"/>
      <c r="P398" s="1147"/>
      <c r="Q398" s="1147"/>
      <c r="R398" s="1147"/>
      <c r="S398" s="1147"/>
      <c r="T398" s="1147"/>
      <c r="U398" s="1147"/>
      <c r="V398" s="1147"/>
      <c r="W398" s="1147"/>
      <c r="X398" s="1147"/>
      <c r="Y398" s="1147"/>
      <c r="Z398" s="1147"/>
      <c r="AA398" s="1147"/>
      <c r="AB398" s="1147"/>
      <c r="AC398" s="1147"/>
      <c r="AD398" s="1147"/>
      <c r="AE398" s="1147"/>
    </row>
    <row r="399" spans="2:31">
      <c r="B399" s="1147"/>
      <c r="C399" s="1147"/>
      <c r="D399" s="1147"/>
      <c r="E399" s="1147"/>
      <c r="F399" s="1147"/>
      <c r="G399" s="1147"/>
      <c r="H399" s="1147"/>
      <c r="I399" s="1147"/>
      <c r="J399" s="1147"/>
      <c r="K399" s="1147"/>
      <c r="L399" s="1147"/>
      <c r="M399" s="1147"/>
      <c r="N399" s="1147"/>
      <c r="O399" s="1147"/>
      <c r="P399" s="1147"/>
      <c r="Q399" s="1147"/>
      <c r="R399" s="1147"/>
      <c r="S399" s="1147"/>
      <c r="T399" s="1147"/>
      <c r="U399" s="1147"/>
      <c r="V399" s="1147"/>
      <c r="W399" s="1147"/>
      <c r="X399" s="1147"/>
      <c r="Y399" s="1147"/>
      <c r="Z399" s="1147"/>
      <c r="AA399" s="1147"/>
      <c r="AB399" s="1147"/>
      <c r="AC399" s="1147"/>
      <c r="AD399" s="1147"/>
      <c r="AE399" s="1147"/>
    </row>
    <row r="400" spans="2:31">
      <c r="B400" s="1147"/>
      <c r="C400" s="1147"/>
      <c r="D400" s="1147"/>
      <c r="E400" s="1147"/>
      <c r="F400" s="1147"/>
      <c r="G400" s="1147"/>
      <c r="H400" s="1147"/>
      <c r="I400" s="1147"/>
      <c r="J400" s="1147"/>
      <c r="K400" s="1147"/>
      <c r="L400" s="1147"/>
      <c r="M400" s="1147"/>
      <c r="N400" s="1147"/>
      <c r="O400" s="1147"/>
      <c r="P400" s="1147"/>
      <c r="Q400" s="1147"/>
      <c r="R400" s="1147"/>
      <c r="S400" s="1147"/>
      <c r="T400" s="1147"/>
      <c r="U400" s="1147"/>
      <c r="V400" s="1147"/>
      <c r="W400" s="1147"/>
      <c r="X400" s="1147"/>
      <c r="Y400" s="1147"/>
      <c r="Z400" s="1147"/>
      <c r="AA400" s="1147"/>
      <c r="AB400" s="1147"/>
      <c r="AC400" s="1147"/>
      <c r="AD400" s="1147"/>
      <c r="AE400" s="1147"/>
    </row>
    <row r="401" spans="2:31">
      <c r="B401" s="1147"/>
      <c r="C401" s="1147"/>
      <c r="D401" s="1147"/>
      <c r="E401" s="1147"/>
      <c r="F401" s="1147"/>
      <c r="G401" s="1147"/>
      <c r="H401" s="1147"/>
      <c r="I401" s="1147"/>
      <c r="J401" s="1147"/>
      <c r="K401" s="1147"/>
      <c r="L401" s="1147"/>
      <c r="M401" s="1147"/>
      <c r="N401" s="1147"/>
      <c r="O401" s="1147"/>
      <c r="P401" s="1147"/>
      <c r="Q401" s="1147"/>
      <c r="R401" s="1147"/>
      <c r="S401" s="1147"/>
      <c r="T401" s="1147"/>
      <c r="U401" s="1147"/>
      <c r="V401" s="1147"/>
      <c r="W401" s="1147"/>
      <c r="X401" s="1147"/>
      <c r="Y401" s="1147"/>
      <c r="Z401" s="1147"/>
      <c r="AA401" s="1147"/>
      <c r="AB401" s="1147"/>
      <c r="AC401" s="1147"/>
      <c r="AD401" s="1147"/>
      <c r="AE401" s="1147"/>
    </row>
    <row r="402" spans="2:31">
      <c r="B402" s="1147"/>
      <c r="C402" s="1147"/>
      <c r="D402" s="1147"/>
      <c r="E402" s="1147"/>
      <c r="F402" s="1147"/>
      <c r="G402" s="1147"/>
      <c r="H402" s="1147"/>
      <c r="I402" s="1147"/>
      <c r="J402" s="1147"/>
      <c r="K402" s="1147"/>
      <c r="L402" s="1147"/>
      <c r="M402" s="1147"/>
      <c r="N402" s="1147"/>
      <c r="O402" s="1147"/>
      <c r="P402" s="1147"/>
      <c r="Q402" s="1147"/>
      <c r="R402" s="1147"/>
      <c r="S402" s="1147"/>
      <c r="T402" s="1147"/>
      <c r="U402" s="1147"/>
      <c r="V402" s="1147"/>
      <c r="W402" s="1147"/>
      <c r="X402" s="1147"/>
      <c r="Y402" s="1147"/>
      <c r="Z402" s="1147"/>
      <c r="AA402" s="1147"/>
      <c r="AB402" s="1147"/>
      <c r="AC402" s="1147"/>
      <c r="AD402" s="1147"/>
      <c r="AE402" s="1147"/>
    </row>
    <row r="403" spans="2:31">
      <c r="B403" s="1147"/>
      <c r="C403" s="1147"/>
      <c r="D403" s="1147"/>
      <c r="E403" s="1147"/>
      <c r="F403" s="1147"/>
      <c r="G403" s="1147"/>
      <c r="H403" s="1147"/>
      <c r="I403" s="1147"/>
      <c r="J403" s="1147"/>
      <c r="K403" s="1147"/>
      <c r="L403" s="1147"/>
      <c r="M403" s="1147"/>
      <c r="N403" s="1147"/>
      <c r="O403" s="1147"/>
      <c r="P403" s="1147"/>
      <c r="Q403" s="1147"/>
      <c r="R403" s="1147"/>
      <c r="S403" s="1147"/>
      <c r="T403" s="1147"/>
      <c r="U403" s="1147"/>
      <c r="V403" s="1147"/>
      <c r="W403" s="1147"/>
      <c r="X403" s="1147"/>
      <c r="Y403" s="1147"/>
      <c r="Z403" s="1147"/>
      <c r="AA403" s="1147"/>
      <c r="AB403" s="1147"/>
      <c r="AC403" s="1147"/>
      <c r="AD403" s="1147"/>
      <c r="AE403" s="1147"/>
    </row>
    <row r="404" spans="2:31">
      <c r="B404" s="1147"/>
      <c r="C404" s="1147"/>
      <c r="D404" s="1147"/>
      <c r="E404" s="1147"/>
      <c r="F404" s="1147"/>
      <c r="G404" s="1147"/>
      <c r="H404" s="1147"/>
      <c r="I404" s="1147"/>
      <c r="J404" s="1147"/>
      <c r="K404" s="1147"/>
      <c r="L404" s="1147"/>
      <c r="M404" s="1147"/>
      <c r="N404" s="1147"/>
      <c r="O404" s="1147"/>
      <c r="P404" s="1147"/>
      <c r="Q404" s="1147"/>
      <c r="R404" s="1147"/>
      <c r="S404" s="1147"/>
      <c r="T404" s="1147"/>
      <c r="U404" s="1147"/>
      <c r="V404" s="1147"/>
      <c r="W404" s="1147"/>
      <c r="X404" s="1147"/>
      <c r="Y404" s="1147"/>
      <c r="Z404" s="1147"/>
      <c r="AA404" s="1147"/>
      <c r="AB404" s="1147"/>
      <c r="AC404" s="1147"/>
      <c r="AD404" s="1147"/>
      <c r="AE404" s="1147"/>
    </row>
    <row r="405" spans="2:31">
      <c r="B405" s="1147"/>
      <c r="C405" s="1147"/>
      <c r="D405" s="1147"/>
      <c r="E405" s="1147"/>
      <c r="F405" s="1147"/>
      <c r="G405" s="1147"/>
      <c r="H405" s="1147"/>
      <c r="I405" s="1147"/>
      <c r="J405" s="1147"/>
      <c r="K405" s="1147"/>
      <c r="L405" s="1147"/>
      <c r="M405" s="1147"/>
      <c r="N405" s="1147"/>
      <c r="O405" s="1147"/>
      <c r="P405" s="1147"/>
      <c r="Q405" s="1147"/>
      <c r="R405" s="1147"/>
      <c r="S405" s="1147"/>
      <c r="T405" s="1147"/>
      <c r="U405" s="1147"/>
      <c r="V405" s="1147"/>
      <c r="W405" s="1147"/>
      <c r="X405" s="1147"/>
      <c r="Y405" s="1147"/>
      <c r="Z405" s="1147"/>
      <c r="AA405" s="1147"/>
      <c r="AB405" s="1147"/>
      <c r="AC405" s="1147"/>
      <c r="AD405" s="1147"/>
      <c r="AE405" s="1147"/>
    </row>
    <row r="406" spans="2:31">
      <c r="B406" s="1147"/>
      <c r="C406" s="1147"/>
      <c r="D406" s="1147"/>
      <c r="E406" s="1147"/>
      <c r="F406" s="1147"/>
      <c r="G406" s="1147"/>
      <c r="H406" s="1147"/>
      <c r="I406" s="1147"/>
      <c r="J406" s="1147"/>
      <c r="K406" s="1147"/>
      <c r="L406" s="1147"/>
      <c r="M406" s="1147"/>
      <c r="N406" s="1147"/>
      <c r="O406" s="1147"/>
      <c r="P406" s="1147"/>
      <c r="Q406" s="1147"/>
      <c r="R406" s="1147"/>
      <c r="S406" s="1147"/>
      <c r="T406" s="1147"/>
      <c r="U406" s="1147"/>
      <c r="V406" s="1147"/>
      <c r="W406" s="1147"/>
      <c r="X406" s="1147"/>
      <c r="Y406" s="1147"/>
      <c r="Z406" s="1147"/>
      <c r="AA406" s="1147"/>
      <c r="AB406" s="1147"/>
      <c r="AC406" s="1147"/>
      <c r="AD406" s="1147"/>
      <c r="AE406" s="1147"/>
    </row>
    <row r="407" spans="2:31">
      <c r="B407" s="1147"/>
      <c r="C407" s="1147"/>
      <c r="D407" s="1147"/>
      <c r="E407" s="1147"/>
      <c r="F407" s="1147"/>
      <c r="G407" s="1147"/>
      <c r="H407" s="1147"/>
      <c r="I407" s="1147"/>
      <c r="J407" s="1147"/>
      <c r="K407" s="1147"/>
      <c r="L407" s="1147"/>
      <c r="M407" s="1147"/>
      <c r="N407" s="1147"/>
      <c r="O407" s="1147"/>
      <c r="P407" s="1147"/>
      <c r="Q407" s="1147"/>
      <c r="R407" s="1147"/>
      <c r="S407" s="1147"/>
      <c r="T407" s="1147"/>
      <c r="U407" s="1147"/>
      <c r="V407" s="1147"/>
      <c r="W407" s="1147"/>
      <c r="X407" s="1147"/>
      <c r="Y407" s="1147"/>
      <c r="Z407" s="1147"/>
      <c r="AA407" s="1147"/>
      <c r="AB407" s="1147"/>
      <c r="AC407" s="1147"/>
      <c r="AD407" s="1147"/>
      <c r="AE407" s="1147"/>
    </row>
    <row r="408" spans="2:31">
      <c r="B408" s="1147"/>
      <c r="C408" s="1147"/>
      <c r="D408" s="1147"/>
      <c r="E408" s="1147"/>
      <c r="F408" s="1147"/>
      <c r="G408" s="1147"/>
      <c r="H408" s="1147"/>
      <c r="I408" s="1147"/>
      <c r="J408" s="1147"/>
      <c r="K408" s="1147"/>
      <c r="L408" s="1147"/>
      <c r="M408" s="1147"/>
      <c r="N408" s="1147"/>
      <c r="O408" s="1147"/>
      <c r="P408" s="1147"/>
      <c r="Q408" s="1147"/>
      <c r="R408" s="1147"/>
      <c r="S408" s="1147"/>
      <c r="T408" s="1147"/>
      <c r="U408" s="1147"/>
      <c r="V408" s="1147"/>
      <c r="W408" s="1147"/>
      <c r="X408" s="1147"/>
      <c r="Y408" s="1147"/>
      <c r="Z408" s="1147"/>
      <c r="AA408" s="1147"/>
      <c r="AB408" s="1147"/>
      <c r="AC408" s="1147"/>
      <c r="AD408" s="1147"/>
      <c r="AE408" s="1147"/>
    </row>
    <row r="409" spans="2:31">
      <c r="B409" s="1147"/>
      <c r="C409" s="1147"/>
      <c r="D409" s="1147"/>
      <c r="E409" s="1147"/>
      <c r="F409" s="1147"/>
      <c r="G409" s="1147"/>
      <c r="H409" s="1147"/>
      <c r="I409" s="1147"/>
      <c r="J409" s="1147"/>
      <c r="K409" s="1147"/>
      <c r="L409" s="1147"/>
      <c r="M409" s="1147"/>
      <c r="N409" s="1147"/>
      <c r="O409" s="1147"/>
      <c r="P409" s="1147"/>
      <c r="Q409" s="1147"/>
      <c r="R409" s="1147"/>
      <c r="S409" s="1147"/>
      <c r="T409" s="1147"/>
      <c r="U409" s="1147"/>
      <c r="V409" s="1147"/>
      <c r="W409" s="1147"/>
      <c r="X409" s="1147"/>
      <c r="Y409" s="1147"/>
      <c r="Z409" s="1147"/>
      <c r="AA409" s="1147"/>
      <c r="AB409" s="1147"/>
      <c r="AC409" s="1147"/>
      <c r="AD409" s="1147"/>
      <c r="AE409" s="1147"/>
    </row>
    <row r="410" spans="2:31">
      <c r="B410" s="1147"/>
      <c r="C410" s="1147"/>
      <c r="D410" s="1147"/>
      <c r="E410" s="1147"/>
      <c r="F410" s="1147"/>
      <c r="G410" s="1147"/>
      <c r="H410" s="1147"/>
      <c r="I410" s="1147"/>
      <c r="J410" s="1147"/>
      <c r="K410" s="1147"/>
      <c r="L410" s="1147"/>
      <c r="M410" s="1147"/>
      <c r="N410" s="1147"/>
      <c r="O410" s="1147"/>
      <c r="P410" s="1147"/>
      <c r="Q410" s="1147"/>
      <c r="R410" s="1147"/>
      <c r="S410" s="1147"/>
      <c r="T410" s="1147"/>
      <c r="U410" s="1147"/>
      <c r="V410" s="1147"/>
      <c r="W410" s="1147"/>
      <c r="X410" s="1147"/>
      <c r="Y410" s="1147"/>
      <c r="Z410" s="1147"/>
      <c r="AA410" s="1147"/>
      <c r="AB410" s="1147"/>
      <c r="AC410" s="1147"/>
      <c r="AD410" s="1147"/>
      <c r="AE410" s="1147"/>
    </row>
    <row r="411" spans="2:31">
      <c r="B411" s="1147"/>
      <c r="C411" s="1147"/>
      <c r="D411" s="1147"/>
      <c r="E411" s="1147"/>
      <c r="F411" s="1147"/>
      <c r="G411" s="1147"/>
      <c r="H411" s="1147"/>
      <c r="I411" s="1147"/>
      <c r="J411" s="1147"/>
      <c r="K411" s="1147"/>
      <c r="L411" s="1147"/>
      <c r="M411" s="1147"/>
      <c r="N411" s="1147"/>
      <c r="O411" s="1147"/>
      <c r="P411" s="1147"/>
      <c r="Q411" s="1147"/>
      <c r="R411" s="1147"/>
      <c r="S411" s="1147"/>
      <c r="T411" s="1147"/>
      <c r="U411" s="1147"/>
      <c r="V411" s="1147"/>
      <c r="W411" s="1147"/>
      <c r="X411" s="1147"/>
      <c r="Y411" s="1147"/>
      <c r="Z411" s="1147"/>
      <c r="AA411" s="1147"/>
      <c r="AB411" s="1147"/>
      <c r="AC411" s="1147"/>
      <c r="AD411" s="1147"/>
      <c r="AE411" s="1147"/>
    </row>
    <row r="412" spans="2:31">
      <c r="B412" s="1147"/>
      <c r="C412" s="1147"/>
      <c r="D412" s="1147"/>
      <c r="E412" s="1147"/>
      <c r="F412" s="1147"/>
      <c r="G412" s="1147"/>
      <c r="H412" s="1147"/>
      <c r="I412" s="1147"/>
      <c r="J412" s="1147"/>
      <c r="K412" s="1147"/>
      <c r="L412" s="1147"/>
      <c r="M412" s="1147"/>
      <c r="N412" s="1147"/>
      <c r="O412" s="1147"/>
      <c r="P412" s="1147"/>
      <c r="Q412" s="1147"/>
      <c r="R412" s="1147"/>
      <c r="S412" s="1147"/>
      <c r="T412" s="1147"/>
      <c r="U412" s="1147"/>
      <c r="V412" s="1147"/>
      <c r="W412" s="1147"/>
      <c r="X412" s="1147"/>
      <c r="Y412" s="1147"/>
      <c r="Z412" s="1147"/>
      <c r="AA412" s="1147"/>
      <c r="AB412" s="1147"/>
      <c r="AC412" s="1147"/>
      <c r="AD412" s="1147"/>
      <c r="AE412" s="1147"/>
    </row>
    <row r="413" spans="2:31">
      <c r="B413" s="1147"/>
      <c r="C413" s="1147"/>
      <c r="D413" s="1147"/>
      <c r="E413" s="1147"/>
      <c r="F413" s="1147"/>
      <c r="G413" s="1147"/>
      <c r="H413" s="1147"/>
      <c r="I413" s="1147"/>
      <c r="J413" s="1147"/>
      <c r="K413" s="1147"/>
      <c r="L413" s="1147"/>
      <c r="M413" s="1147"/>
      <c r="N413" s="1147"/>
      <c r="O413" s="1147"/>
      <c r="P413" s="1147"/>
      <c r="Q413" s="1147"/>
      <c r="R413" s="1147"/>
      <c r="S413" s="1147"/>
      <c r="T413" s="1147"/>
      <c r="U413" s="1147"/>
      <c r="V413" s="1147"/>
      <c r="W413" s="1147"/>
      <c r="X413" s="1147"/>
      <c r="Y413" s="1147"/>
      <c r="Z413" s="1147"/>
      <c r="AA413" s="1147"/>
      <c r="AB413" s="1147"/>
      <c r="AC413" s="1147"/>
      <c r="AD413" s="1147"/>
      <c r="AE413" s="1147"/>
    </row>
    <row r="414" spans="2:31">
      <c r="B414" s="1147"/>
      <c r="C414" s="1147"/>
      <c r="D414" s="1147"/>
      <c r="E414" s="1147"/>
      <c r="F414" s="1147"/>
      <c r="G414" s="1147"/>
      <c r="H414" s="1147"/>
      <c r="I414" s="1147"/>
      <c r="J414" s="1147"/>
      <c r="K414" s="1147"/>
      <c r="L414" s="1147"/>
      <c r="M414" s="1147"/>
      <c r="N414" s="1147"/>
      <c r="O414" s="1147"/>
      <c r="P414" s="1147"/>
      <c r="Q414" s="1147"/>
      <c r="R414" s="1147"/>
      <c r="S414" s="1147"/>
      <c r="T414" s="1147"/>
      <c r="U414" s="1147"/>
      <c r="V414" s="1147"/>
      <c r="W414" s="1147"/>
      <c r="X414" s="1147"/>
      <c r="Y414" s="1147"/>
      <c r="Z414" s="1147"/>
      <c r="AA414" s="1147"/>
      <c r="AB414" s="1147"/>
      <c r="AC414" s="1147"/>
      <c r="AD414" s="1147"/>
      <c r="AE414" s="1147"/>
    </row>
    <row r="415" spans="2:31">
      <c r="B415" s="1147"/>
      <c r="C415" s="1147"/>
      <c r="D415" s="1147"/>
      <c r="E415" s="1147"/>
      <c r="F415" s="1147"/>
      <c r="G415" s="1147"/>
      <c r="H415" s="1147"/>
      <c r="I415" s="1147"/>
      <c r="J415" s="1147"/>
      <c r="K415" s="1147"/>
      <c r="L415" s="1147"/>
      <c r="M415" s="1147"/>
      <c r="N415" s="1147"/>
      <c r="O415" s="1147"/>
      <c r="P415" s="1147"/>
      <c r="Q415" s="1147"/>
      <c r="R415" s="1147"/>
      <c r="S415" s="1147"/>
      <c r="T415" s="1147"/>
      <c r="U415" s="1147"/>
      <c r="V415" s="1147"/>
      <c r="W415" s="1147"/>
      <c r="X415" s="1147"/>
      <c r="Y415" s="1147"/>
      <c r="Z415" s="1147"/>
      <c r="AA415" s="1147"/>
      <c r="AB415" s="1147"/>
      <c r="AC415" s="1147"/>
      <c r="AD415" s="1147"/>
      <c r="AE415" s="1147"/>
    </row>
    <row r="416" spans="2:31">
      <c r="B416" s="1147"/>
      <c r="C416" s="1147"/>
      <c r="D416" s="1147"/>
      <c r="E416" s="1147"/>
      <c r="F416" s="1147"/>
      <c r="G416" s="1147"/>
      <c r="H416" s="1147"/>
      <c r="I416" s="1147"/>
      <c r="J416" s="1147"/>
      <c r="K416" s="1147"/>
      <c r="L416" s="1147"/>
      <c r="M416" s="1147"/>
      <c r="N416" s="1147"/>
      <c r="O416" s="1147"/>
      <c r="P416" s="1147"/>
      <c r="Q416" s="1147"/>
      <c r="R416" s="1147"/>
      <c r="S416" s="1147"/>
      <c r="T416" s="1147"/>
      <c r="U416" s="1147"/>
      <c r="V416" s="1147"/>
      <c r="W416" s="1147"/>
      <c r="X416" s="1147"/>
      <c r="Y416" s="1147"/>
      <c r="Z416" s="1147"/>
      <c r="AA416" s="1147"/>
      <c r="AB416" s="1147"/>
      <c r="AC416" s="1147"/>
      <c r="AD416" s="1147"/>
      <c r="AE416" s="1147"/>
    </row>
    <row r="417" spans="2:31">
      <c r="B417" s="1147"/>
      <c r="C417" s="1147"/>
      <c r="D417" s="1147"/>
      <c r="E417" s="1147"/>
      <c r="F417" s="1147"/>
      <c r="G417" s="1147"/>
      <c r="H417" s="1147"/>
      <c r="I417" s="1147"/>
      <c r="J417" s="1147"/>
      <c r="K417" s="1147"/>
      <c r="L417" s="1147"/>
      <c r="M417" s="1147"/>
      <c r="N417" s="1147"/>
      <c r="O417" s="1147"/>
      <c r="P417" s="1147"/>
      <c r="Q417" s="1147"/>
      <c r="R417" s="1147"/>
      <c r="S417" s="1147"/>
      <c r="T417" s="1147"/>
      <c r="U417" s="1147"/>
      <c r="V417" s="1147"/>
      <c r="W417" s="1147"/>
      <c r="X417" s="1147"/>
      <c r="Y417" s="1147"/>
      <c r="Z417" s="1147"/>
      <c r="AA417" s="1147"/>
      <c r="AB417" s="1147"/>
      <c r="AC417" s="1147"/>
      <c r="AD417" s="1147"/>
      <c r="AE417" s="1147"/>
    </row>
    <row r="418" spans="2:31">
      <c r="B418" s="1147"/>
      <c r="C418" s="1147"/>
      <c r="D418" s="1147"/>
      <c r="E418" s="1147"/>
      <c r="F418" s="1147"/>
      <c r="G418" s="1147"/>
      <c r="H418" s="1147"/>
      <c r="I418" s="1147"/>
      <c r="J418" s="1147"/>
      <c r="K418" s="1147"/>
      <c r="L418" s="1147"/>
      <c r="M418" s="1147"/>
      <c r="N418" s="1147"/>
      <c r="O418" s="1147"/>
      <c r="P418" s="1147"/>
      <c r="Q418" s="1147"/>
      <c r="R418" s="1147"/>
      <c r="S418" s="1147"/>
      <c r="T418" s="1147"/>
      <c r="U418" s="1147"/>
      <c r="V418" s="1147"/>
      <c r="W418" s="1147"/>
      <c r="X418" s="1147"/>
      <c r="Y418" s="1147"/>
      <c r="Z418" s="1147"/>
      <c r="AA418" s="1147"/>
      <c r="AB418" s="1147"/>
      <c r="AC418" s="1147"/>
      <c r="AD418" s="1147"/>
      <c r="AE418" s="1147"/>
    </row>
    <row r="419" spans="2:31">
      <c r="B419" s="1147"/>
      <c r="C419" s="1147"/>
      <c r="D419" s="1147"/>
      <c r="E419" s="1147"/>
      <c r="F419" s="1147"/>
      <c r="G419" s="1147"/>
      <c r="H419" s="1147"/>
      <c r="I419" s="1147"/>
      <c r="J419" s="1147"/>
      <c r="K419" s="1147"/>
      <c r="L419" s="1147"/>
      <c r="M419" s="1147"/>
      <c r="N419" s="1147"/>
      <c r="O419" s="1147"/>
      <c r="P419" s="1147"/>
      <c r="Q419" s="1147"/>
      <c r="R419" s="1147"/>
      <c r="S419" s="1147"/>
      <c r="T419" s="1147"/>
      <c r="U419" s="1147"/>
      <c r="V419" s="1147"/>
      <c r="W419" s="1147"/>
      <c r="X419" s="1147"/>
      <c r="Y419" s="1147"/>
      <c r="Z419" s="1147"/>
      <c r="AA419" s="1147"/>
      <c r="AB419" s="1147"/>
      <c r="AC419" s="1147"/>
      <c r="AD419" s="1147"/>
      <c r="AE419" s="1147"/>
    </row>
    <row r="420" spans="2:31">
      <c r="B420" s="1147"/>
      <c r="C420" s="1147"/>
      <c r="D420" s="1147"/>
      <c r="E420" s="1147"/>
      <c r="F420" s="1147"/>
      <c r="G420" s="1147"/>
      <c r="H420" s="1147"/>
      <c r="I420" s="1147"/>
      <c r="J420" s="1147"/>
      <c r="K420" s="1147"/>
      <c r="L420" s="1147"/>
      <c r="M420" s="1147"/>
      <c r="N420" s="1147"/>
      <c r="O420" s="1147"/>
      <c r="P420" s="1147"/>
      <c r="Q420" s="1147"/>
      <c r="R420" s="1147"/>
      <c r="S420" s="1147"/>
      <c r="T420" s="1147"/>
      <c r="U420" s="1147"/>
      <c r="V420" s="1147"/>
      <c r="W420" s="1147"/>
      <c r="X420" s="1147"/>
      <c r="Y420" s="1147"/>
      <c r="Z420" s="1147"/>
      <c r="AA420" s="1147"/>
      <c r="AB420" s="1147"/>
      <c r="AC420" s="1147"/>
      <c r="AD420" s="1147"/>
      <c r="AE420" s="1147"/>
    </row>
    <row r="421" spans="2:31">
      <c r="B421" s="1147"/>
      <c r="C421" s="1147"/>
      <c r="D421" s="1147"/>
      <c r="E421" s="1147"/>
      <c r="F421" s="1147"/>
      <c r="G421" s="1147"/>
      <c r="H421" s="1147"/>
      <c r="I421" s="1147"/>
      <c r="J421" s="1147"/>
      <c r="K421" s="1147"/>
      <c r="L421" s="1147"/>
      <c r="M421" s="1147"/>
      <c r="N421" s="1147"/>
      <c r="O421" s="1147"/>
      <c r="P421" s="1147"/>
      <c r="Q421" s="1147"/>
      <c r="R421" s="1147"/>
      <c r="S421" s="1147"/>
      <c r="T421" s="1147"/>
      <c r="U421" s="1147"/>
      <c r="V421" s="1147"/>
      <c r="W421" s="1147"/>
      <c r="X421" s="1147"/>
      <c r="Y421" s="1147"/>
      <c r="Z421" s="1147"/>
      <c r="AA421" s="1147"/>
      <c r="AB421" s="1147"/>
      <c r="AC421" s="1147"/>
      <c r="AD421" s="1147"/>
      <c r="AE421" s="1147"/>
    </row>
    <row r="422" spans="2:31">
      <c r="B422" s="1147"/>
      <c r="C422" s="1147"/>
      <c r="D422" s="1147"/>
      <c r="E422" s="1147"/>
      <c r="F422" s="1147"/>
      <c r="G422" s="1147"/>
      <c r="H422" s="1147"/>
      <c r="I422" s="1147"/>
      <c r="J422" s="1147"/>
      <c r="K422" s="1147"/>
      <c r="L422" s="1147"/>
      <c r="M422" s="1147"/>
      <c r="N422" s="1147"/>
      <c r="O422" s="1147"/>
      <c r="P422" s="1147"/>
      <c r="Q422" s="1147"/>
      <c r="R422" s="1147"/>
      <c r="S422" s="1147"/>
      <c r="T422" s="1147"/>
      <c r="U422" s="1147"/>
      <c r="V422" s="1147"/>
      <c r="W422" s="1147"/>
      <c r="X422" s="1147"/>
      <c r="Y422" s="1147"/>
      <c r="Z422" s="1147"/>
      <c r="AA422" s="1147"/>
      <c r="AB422" s="1147"/>
      <c r="AC422" s="1147"/>
      <c r="AD422" s="1147"/>
      <c r="AE422" s="1147"/>
    </row>
    <row r="423" spans="2:31">
      <c r="B423" s="1147"/>
      <c r="C423" s="1147"/>
      <c r="D423" s="1147"/>
      <c r="E423" s="1147"/>
      <c r="F423" s="1147"/>
      <c r="G423" s="1147"/>
      <c r="H423" s="1147"/>
      <c r="I423" s="1147"/>
      <c r="J423" s="1147"/>
      <c r="K423" s="1147"/>
      <c r="L423" s="1147"/>
      <c r="M423" s="1147"/>
      <c r="N423" s="1147"/>
      <c r="O423" s="1147"/>
      <c r="P423" s="1147"/>
      <c r="Q423" s="1147"/>
      <c r="R423" s="1147"/>
      <c r="S423" s="1147"/>
      <c r="T423" s="1147"/>
      <c r="U423" s="1147"/>
      <c r="V423" s="1147"/>
      <c r="W423" s="1147"/>
      <c r="X423" s="1147"/>
      <c r="Y423" s="1147"/>
      <c r="Z423" s="1147"/>
      <c r="AA423" s="1147"/>
      <c r="AB423" s="1147"/>
      <c r="AC423" s="1147"/>
      <c r="AD423" s="1147"/>
      <c r="AE423" s="1147"/>
    </row>
    <row r="424" spans="2:31">
      <c r="B424" s="1147"/>
      <c r="C424" s="1147"/>
      <c r="D424" s="1147"/>
      <c r="E424" s="1147"/>
      <c r="F424" s="1147"/>
      <c r="G424" s="1147"/>
      <c r="H424" s="1147"/>
      <c r="I424" s="1147"/>
      <c r="J424" s="1147"/>
      <c r="K424" s="1147"/>
      <c r="L424" s="1147"/>
      <c r="M424" s="1147"/>
      <c r="N424" s="1147"/>
      <c r="O424" s="1147"/>
      <c r="P424" s="1147"/>
      <c r="Q424" s="1147"/>
      <c r="R424" s="1147"/>
      <c r="S424" s="1147"/>
      <c r="T424" s="1147"/>
      <c r="U424" s="1147"/>
      <c r="V424" s="1147"/>
      <c r="W424" s="1147"/>
      <c r="X424" s="1147"/>
      <c r="Y424" s="1147"/>
      <c r="Z424" s="1147"/>
      <c r="AA424" s="1147"/>
      <c r="AB424" s="1147"/>
      <c r="AC424" s="1147"/>
      <c r="AD424" s="1147"/>
      <c r="AE424" s="1147"/>
    </row>
    <row r="425" spans="2:31">
      <c r="B425" s="1147"/>
      <c r="C425" s="1147"/>
      <c r="D425" s="1147"/>
      <c r="E425" s="1147"/>
      <c r="F425" s="1147"/>
      <c r="G425" s="1147"/>
      <c r="H425" s="1147"/>
      <c r="I425" s="1147"/>
      <c r="J425" s="1147"/>
      <c r="K425" s="1147"/>
      <c r="L425" s="1147"/>
      <c r="M425" s="1147"/>
      <c r="N425" s="1147"/>
      <c r="O425" s="1147"/>
      <c r="P425" s="1147"/>
      <c r="Q425" s="1147"/>
      <c r="R425" s="1147"/>
      <c r="S425" s="1147"/>
      <c r="T425" s="1147"/>
      <c r="U425" s="1147"/>
      <c r="V425" s="1147"/>
      <c r="W425" s="1147"/>
      <c r="X425" s="1147"/>
      <c r="Y425" s="1147"/>
      <c r="Z425" s="1147"/>
      <c r="AA425" s="1147"/>
      <c r="AB425" s="1147"/>
      <c r="AC425" s="1147"/>
      <c r="AD425" s="1147"/>
      <c r="AE425" s="1147"/>
    </row>
    <row r="426" spans="2:31">
      <c r="B426" s="1147"/>
      <c r="C426" s="1147"/>
      <c r="D426" s="1147"/>
      <c r="E426" s="1147"/>
      <c r="F426" s="1147"/>
      <c r="G426" s="1147"/>
      <c r="H426" s="1147"/>
      <c r="I426" s="1147"/>
      <c r="J426" s="1147"/>
      <c r="K426" s="1147"/>
      <c r="L426" s="1147"/>
      <c r="M426" s="1147"/>
      <c r="N426" s="1147"/>
      <c r="O426" s="1147"/>
      <c r="P426" s="1147"/>
      <c r="Q426" s="1147"/>
      <c r="R426" s="1147"/>
      <c r="S426" s="1147"/>
      <c r="T426" s="1147"/>
      <c r="U426" s="1147"/>
      <c r="V426" s="1147"/>
      <c r="W426" s="1147"/>
      <c r="X426" s="1147"/>
      <c r="Y426" s="1147"/>
      <c r="Z426" s="1147"/>
      <c r="AA426" s="1147"/>
      <c r="AB426" s="1147"/>
      <c r="AC426" s="1147"/>
      <c r="AD426" s="1147"/>
      <c r="AE426" s="1147"/>
    </row>
    <row r="427" spans="2:31">
      <c r="B427" s="1147"/>
      <c r="C427" s="1147"/>
      <c r="D427" s="1147"/>
      <c r="E427" s="1147"/>
      <c r="F427" s="1147"/>
      <c r="G427" s="1147"/>
      <c r="H427" s="1147"/>
      <c r="I427" s="1147"/>
      <c r="J427" s="1147"/>
      <c r="K427" s="1147"/>
      <c r="L427" s="1147"/>
      <c r="M427" s="1147"/>
      <c r="N427" s="1147"/>
      <c r="O427" s="1147"/>
      <c r="P427" s="1147"/>
      <c r="Q427" s="1147"/>
      <c r="R427" s="1147"/>
      <c r="S427" s="1147"/>
      <c r="T427" s="1147"/>
      <c r="U427" s="1147"/>
      <c r="V427" s="1147"/>
      <c r="W427" s="1147"/>
      <c r="X427" s="1147"/>
      <c r="Y427" s="1147"/>
      <c r="Z427" s="1147"/>
      <c r="AA427" s="1147"/>
      <c r="AB427" s="1147"/>
      <c r="AC427" s="1147"/>
      <c r="AD427" s="1147"/>
      <c r="AE427" s="1147"/>
    </row>
    <row r="428" spans="2:31">
      <c r="B428" s="1147"/>
      <c r="C428" s="1147"/>
      <c r="D428" s="1147"/>
      <c r="E428" s="1147"/>
      <c r="F428" s="1147"/>
      <c r="G428" s="1147"/>
      <c r="H428" s="1147"/>
      <c r="I428" s="1147"/>
      <c r="J428" s="1147"/>
      <c r="K428" s="1147"/>
      <c r="L428" s="1147"/>
      <c r="M428" s="1147"/>
      <c r="N428" s="1147"/>
      <c r="O428" s="1147"/>
      <c r="P428" s="1147"/>
      <c r="Q428" s="1147"/>
      <c r="R428" s="1147"/>
      <c r="S428" s="1147"/>
      <c r="T428" s="1147"/>
      <c r="U428" s="1147"/>
      <c r="V428" s="1147"/>
      <c r="W428" s="1147"/>
      <c r="X428" s="1147"/>
      <c r="Y428" s="1147"/>
      <c r="Z428" s="1147"/>
      <c r="AA428" s="1147"/>
      <c r="AB428" s="1147"/>
      <c r="AC428" s="1147"/>
      <c r="AD428" s="1147"/>
      <c r="AE428" s="1147"/>
    </row>
    <row r="429" spans="2:31">
      <c r="B429" s="1147"/>
      <c r="C429" s="1147"/>
      <c r="D429" s="1147"/>
      <c r="E429" s="1147"/>
      <c r="F429" s="1147"/>
      <c r="G429" s="1147"/>
      <c r="H429" s="1147"/>
      <c r="I429" s="1147"/>
      <c r="J429" s="1147"/>
      <c r="K429" s="1147"/>
      <c r="L429" s="1147"/>
      <c r="M429" s="1147"/>
      <c r="N429" s="1147"/>
      <c r="O429" s="1147"/>
      <c r="P429" s="1147"/>
      <c r="Q429" s="1147"/>
      <c r="R429" s="1147"/>
      <c r="S429" s="1147"/>
      <c r="T429" s="1147"/>
      <c r="U429" s="1147"/>
      <c r="V429" s="1147"/>
      <c r="W429" s="1147"/>
      <c r="X429" s="1147"/>
      <c r="Y429" s="1147"/>
      <c r="Z429" s="1147"/>
      <c r="AA429" s="1147"/>
      <c r="AB429" s="1147"/>
      <c r="AC429" s="1147"/>
      <c r="AD429" s="1147"/>
      <c r="AE429" s="1147"/>
    </row>
    <row r="430" spans="2:31">
      <c r="B430" s="1147"/>
      <c r="C430" s="1147"/>
      <c r="D430" s="1147"/>
      <c r="E430" s="1147"/>
      <c r="F430" s="1147"/>
      <c r="G430" s="1147"/>
      <c r="H430" s="1147"/>
      <c r="I430" s="1147"/>
      <c r="J430" s="1147"/>
      <c r="K430" s="1147"/>
      <c r="L430" s="1147"/>
      <c r="M430" s="1147"/>
      <c r="N430" s="1147"/>
      <c r="O430" s="1147"/>
      <c r="P430" s="1147"/>
      <c r="Q430" s="1147"/>
      <c r="R430" s="1147"/>
      <c r="S430" s="1147"/>
      <c r="T430" s="1147"/>
      <c r="U430" s="1147"/>
      <c r="V430" s="1147"/>
      <c r="W430" s="1147"/>
      <c r="X430" s="1147"/>
      <c r="Y430" s="1147"/>
      <c r="Z430" s="1147"/>
      <c r="AA430" s="1147"/>
      <c r="AB430" s="1147"/>
      <c r="AC430" s="1147"/>
      <c r="AD430" s="1147"/>
      <c r="AE430" s="1147"/>
    </row>
    <row r="431" spans="2:31">
      <c r="B431" s="1147"/>
      <c r="C431" s="1147"/>
      <c r="D431" s="1147"/>
      <c r="E431" s="1147"/>
      <c r="F431" s="1147"/>
      <c r="G431" s="1147"/>
      <c r="H431" s="1147"/>
      <c r="I431" s="1147"/>
      <c r="J431" s="1147"/>
      <c r="K431" s="1147"/>
      <c r="L431" s="1147"/>
      <c r="M431" s="1147"/>
      <c r="N431" s="1147"/>
      <c r="O431" s="1147"/>
      <c r="P431" s="1147"/>
      <c r="Q431" s="1147"/>
      <c r="R431" s="1147"/>
      <c r="S431" s="1147"/>
      <c r="T431" s="1147"/>
      <c r="U431" s="1147"/>
      <c r="V431" s="1147"/>
      <c r="W431" s="1147"/>
      <c r="X431" s="1147"/>
      <c r="Y431" s="1147"/>
      <c r="Z431" s="1147"/>
      <c r="AA431" s="1147"/>
      <c r="AB431" s="1147"/>
      <c r="AC431" s="1147"/>
      <c r="AD431" s="1147"/>
      <c r="AE431" s="1147"/>
    </row>
    <row r="432" spans="2:31">
      <c r="B432" s="1147"/>
      <c r="C432" s="1147"/>
      <c r="D432" s="1147"/>
      <c r="E432" s="1147"/>
      <c r="F432" s="1147"/>
      <c r="G432" s="1147"/>
      <c r="H432" s="1147"/>
      <c r="I432" s="1147"/>
      <c r="J432" s="1147"/>
      <c r="K432" s="1147"/>
      <c r="L432" s="1147"/>
      <c r="M432" s="1147"/>
      <c r="N432" s="1147"/>
      <c r="O432" s="1147"/>
      <c r="P432" s="1147"/>
      <c r="Q432" s="1147"/>
      <c r="R432" s="1147"/>
      <c r="S432" s="1147"/>
      <c r="T432" s="1147"/>
      <c r="U432" s="1147"/>
      <c r="V432" s="1147"/>
      <c r="W432" s="1147"/>
      <c r="X432" s="1147"/>
      <c r="Y432" s="1147"/>
      <c r="Z432" s="1147"/>
      <c r="AA432" s="1147"/>
      <c r="AB432" s="1147"/>
      <c r="AC432" s="1147"/>
      <c r="AD432" s="1147"/>
      <c r="AE432" s="1147"/>
    </row>
    <row r="433" spans="2:31">
      <c r="B433" s="1147"/>
      <c r="C433" s="1147"/>
      <c r="D433" s="1147"/>
      <c r="E433" s="1147"/>
      <c r="F433" s="1147"/>
      <c r="G433" s="1147"/>
      <c r="H433" s="1147"/>
      <c r="I433" s="1147"/>
      <c r="J433" s="1147"/>
      <c r="K433" s="1147"/>
      <c r="L433" s="1147"/>
      <c r="M433" s="1147"/>
      <c r="N433" s="1147"/>
      <c r="O433" s="1147"/>
      <c r="P433" s="1147"/>
      <c r="Q433" s="1147"/>
      <c r="R433" s="1147"/>
      <c r="S433" s="1147"/>
      <c r="T433" s="1147"/>
      <c r="U433" s="1147"/>
      <c r="V433" s="1147"/>
      <c r="W433" s="1147"/>
      <c r="X433" s="1147"/>
      <c r="Y433" s="1147"/>
      <c r="Z433" s="1147"/>
      <c r="AA433" s="1147"/>
      <c r="AB433" s="1147"/>
      <c r="AC433" s="1147"/>
      <c r="AD433" s="1147"/>
      <c r="AE433" s="1147"/>
    </row>
    <row r="434" spans="2:31">
      <c r="B434" s="1147"/>
      <c r="C434" s="1147"/>
      <c r="D434" s="1147"/>
      <c r="E434" s="1147"/>
      <c r="F434" s="1147"/>
      <c r="G434" s="1147"/>
      <c r="H434" s="1147"/>
      <c r="I434" s="1147"/>
      <c r="J434" s="1147"/>
      <c r="K434" s="1147"/>
      <c r="L434" s="1147"/>
      <c r="M434" s="1147"/>
      <c r="N434" s="1147"/>
      <c r="O434" s="1147"/>
      <c r="P434" s="1147"/>
      <c r="Q434" s="1147"/>
      <c r="R434" s="1147"/>
      <c r="S434" s="1147"/>
      <c r="T434" s="1147"/>
      <c r="U434" s="1147"/>
      <c r="V434" s="1147"/>
      <c r="W434" s="1147"/>
      <c r="X434" s="1147"/>
      <c r="Y434" s="1147"/>
      <c r="Z434" s="1147"/>
      <c r="AA434" s="1147"/>
      <c r="AB434" s="1147"/>
      <c r="AC434" s="1147"/>
      <c r="AD434" s="1147"/>
      <c r="AE434" s="1147"/>
    </row>
    <row r="435" spans="2:31">
      <c r="B435" s="1147"/>
      <c r="C435" s="1147"/>
      <c r="D435" s="1147"/>
      <c r="E435" s="1147"/>
      <c r="F435" s="1147"/>
      <c r="G435" s="1147"/>
      <c r="H435" s="1147"/>
      <c r="I435" s="1147"/>
      <c r="J435" s="1147"/>
      <c r="K435" s="1147"/>
      <c r="L435" s="1147"/>
      <c r="M435" s="1147"/>
      <c r="N435" s="1147"/>
      <c r="O435" s="1147"/>
      <c r="P435" s="1147"/>
      <c r="Q435" s="1147"/>
      <c r="R435" s="1147"/>
      <c r="S435" s="1147"/>
      <c r="T435" s="1147"/>
      <c r="U435" s="1147"/>
      <c r="V435" s="1147"/>
      <c r="W435" s="1147"/>
      <c r="X435" s="1147"/>
      <c r="Y435" s="1147"/>
      <c r="Z435" s="1147"/>
      <c r="AA435" s="1147"/>
      <c r="AB435" s="1147"/>
      <c r="AC435" s="1147"/>
      <c r="AD435" s="1147"/>
      <c r="AE435" s="1147"/>
    </row>
    <row r="436" spans="2:31">
      <c r="B436" s="1147"/>
      <c r="C436" s="1147"/>
      <c r="D436" s="1147"/>
      <c r="E436" s="1147"/>
      <c r="F436" s="1147"/>
      <c r="G436" s="1147"/>
      <c r="H436" s="1147"/>
      <c r="I436" s="1147"/>
      <c r="J436" s="1147"/>
      <c r="K436" s="1147"/>
      <c r="L436" s="1147"/>
      <c r="M436" s="1147"/>
      <c r="N436" s="1147"/>
      <c r="O436" s="1147"/>
      <c r="P436" s="1147"/>
      <c r="Q436" s="1147"/>
      <c r="R436" s="1147"/>
      <c r="S436" s="1147"/>
      <c r="T436" s="1147"/>
      <c r="U436" s="1147"/>
      <c r="V436" s="1147"/>
      <c r="W436" s="1147"/>
      <c r="X436" s="1147"/>
      <c r="Y436" s="1147"/>
      <c r="Z436" s="1147"/>
      <c r="AA436" s="1147"/>
      <c r="AB436" s="1147"/>
      <c r="AC436" s="1147"/>
      <c r="AD436" s="1147"/>
      <c r="AE436" s="1147"/>
    </row>
    <row r="437" spans="2:31">
      <c r="B437" s="1147"/>
      <c r="C437" s="1147"/>
      <c r="D437" s="1147"/>
      <c r="E437" s="1147"/>
      <c r="F437" s="1147"/>
      <c r="G437" s="1147"/>
      <c r="H437" s="1147"/>
      <c r="I437" s="1147"/>
      <c r="J437" s="1147"/>
      <c r="K437" s="1147"/>
      <c r="L437" s="1147"/>
      <c r="M437" s="1147"/>
      <c r="N437" s="1147"/>
      <c r="O437" s="1147"/>
      <c r="P437" s="1147"/>
      <c r="Q437" s="1147"/>
      <c r="R437" s="1147"/>
      <c r="S437" s="1147"/>
      <c r="T437" s="1147"/>
      <c r="U437" s="1147"/>
      <c r="V437" s="1147"/>
      <c r="W437" s="1147"/>
      <c r="X437" s="1147"/>
      <c r="Y437" s="1147"/>
      <c r="Z437" s="1147"/>
      <c r="AA437" s="1147"/>
      <c r="AB437" s="1147"/>
      <c r="AC437" s="1147"/>
      <c r="AD437" s="1147"/>
      <c r="AE437" s="1147"/>
    </row>
    <row r="438" spans="2:31">
      <c r="B438" s="1147"/>
      <c r="C438" s="1147"/>
      <c r="D438" s="1147"/>
      <c r="E438" s="1147"/>
      <c r="F438" s="1147"/>
      <c r="G438" s="1147"/>
      <c r="H438" s="1147"/>
      <c r="I438" s="1147"/>
      <c r="J438" s="1147"/>
      <c r="K438" s="1147"/>
      <c r="L438" s="1147"/>
      <c r="M438" s="1147"/>
      <c r="N438" s="1147"/>
      <c r="O438" s="1147"/>
      <c r="P438" s="1147"/>
      <c r="Q438" s="1147"/>
      <c r="R438" s="1147"/>
      <c r="S438" s="1147"/>
      <c r="T438" s="1147"/>
      <c r="U438" s="1147"/>
      <c r="V438" s="1147"/>
      <c r="W438" s="1147"/>
      <c r="X438" s="1147"/>
      <c r="Y438" s="1147"/>
      <c r="Z438" s="1147"/>
      <c r="AA438" s="1147"/>
      <c r="AB438" s="1147"/>
      <c r="AC438" s="1147"/>
      <c r="AD438" s="1147"/>
      <c r="AE438" s="1147"/>
    </row>
    <row r="439" spans="2:31">
      <c r="B439" s="1147"/>
      <c r="C439" s="1147"/>
      <c r="D439" s="1147"/>
      <c r="E439" s="1147"/>
      <c r="F439" s="1147"/>
      <c r="G439" s="1147"/>
      <c r="H439" s="1147"/>
      <c r="I439" s="1147"/>
      <c r="J439" s="1147"/>
      <c r="K439" s="1147"/>
      <c r="L439" s="1147"/>
      <c r="M439" s="1147"/>
      <c r="N439" s="1147"/>
      <c r="O439" s="1147"/>
      <c r="P439" s="1147"/>
      <c r="Q439" s="1147"/>
      <c r="R439" s="1147"/>
      <c r="S439" s="1147"/>
      <c r="T439" s="1147"/>
      <c r="U439" s="1147"/>
      <c r="V439" s="1147"/>
      <c r="W439" s="1147"/>
      <c r="X439" s="1147"/>
      <c r="Y439" s="1147"/>
      <c r="Z439" s="1147"/>
      <c r="AA439" s="1147"/>
      <c r="AB439" s="1147"/>
      <c r="AC439" s="1147"/>
      <c r="AD439" s="1147"/>
      <c r="AE439" s="1147"/>
    </row>
    <row r="440" spans="2:31">
      <c r="B440" s="1147"/>
      <c r="C440" s="1147"/>
      <c r="D440" s="1147"/>
      <c r="E440" s="1147"/>
      <c r="F440" s="1147"/>
      <c r="G440" s="1147"/>
      <c r="H440" s="1147"/>
      <c r="I440" s="1147"/>
      <c r="J440" s="1147"/>
      <c r="K440" s="1147"/>
      <c r="L440" s="1147"/>
      <c r="M440" s="1147"/>
      <c r="N440" s="1147"/>
      <c r="O440" s="1147"/>
      <c r="P440" s="1147"/>
      <c r="Q440" s="1147"/>
      <c r="R440" s="1147"/>
      <c r="S440" s="1147"/>
      <c r="T440" s="1147"/>
      <c r="U440" s="1147"/>
      <c r="V440" s="1147"/>
      <c r="W440" s="1147"/>
      <c r="X440" s="1147"/>
      <c r="Y440" s="1147"/>
      <c r="Z440" s="1147"/>
      <c r="AA440" s="1147"/>
      <c r="AB440" s="1147"/>
      <c r="AC440" s="1147"/>
      <c r="AD440" s="1147"/>
      <c r="AE440" s="1147"/>
    </row>
    <row r="441" spans="2:31">
      <c r="B441" s="1147"/>
      <c r="C441" s="1147"/>
      <c r="D441" s="1147"/>
      <c r="E441" s="1147"/>
      <c r="F441" s="1147"/>
      <c r="G441" s="1147"/>
      <c r="H441" s="1147"/>
      <c r="I441" s="1147"/>
      <c r="J441" s="1147"/>
      <c r="K441" s="1147"/>
      <c r="L441" s="1147"/>
      <c r="M441" s="1147"/>
      <c r="N441" s="1147"/>
      <c r="O441" s="1147"/>
      <c r="P441" s="1147"/>
      <c r="Q441" s="1147"/>
      <c r="R441" s="1147"/>
      <c r="S441" s="1147"/>
      <c r="T441" s="1147"/>
      <c r="U441" s="1147"/>
      <c r="V441" s="1147"/>
      <c r="W441" s="1147"/>
      <c r="X441" s="1147"/>
      <c r="Y441" s="1147"/>
      <c r="Z441" s="1147"/>
      <c r="AA441" s="1147"/>
      <c r="AB441" s="1147"/>
      <c r="AC441" s="1147"/>
      <c r="AD441" s="1147"/>
      <c r="AE441" s="1147"/>
    </row>
    <row r="442" spans="2:31">
      <c r="B442" s="1147"/>
      <c r="C442" s="1147"/>
      <c r="D442" s="1147"/>
      <c r="E442" s="1147"/>
      <c r="F442" s="1147"/>
      <c r="G442" s="1147"/>
      <c r="H442" s="1147"/>
      <c r="I442" s="1147"/>
      <c r="J442" s="1147"/>
      <c r="K442" s="1147"/>
      <c r="L442" s="1147"/>
      <c r="M442" s="1147"/>
      <c r="N442" s="1147"/>
      <c r="O442" s="1147"/>
      <c r="P442" s="1147"/>
      <c r="Q442" s="1147"/>
      <c r="R442" s="1147"/>
      <c r="S442" s="1147"/>
      <c r="T442" s="1147"/>
      <c r="U442" s="1147"/>
      <c r="V442" s="1147"/>
      <c r="W442" s="1147"/>
      <c r="X442" s="1147"/>
      <c r="Y442" s="1147"/>
      <c r="Z442" s="1147"/>
      <c r="AA442" s="1147"/>
      <c r="AB442" s="1147"/>
      <c r="AC442" s="1147"/>
      <c r="AD442" s="1147"/>
      <c r="AE442" s="1147"/>
    </row>
    <row r="443" spans="2:31">
      <c r="B443" s="1147"/>
      <c r="C443" s="1147"/>
      <c r="D443" s="1147"/>
      <c r="E443" s="1147"/>
      <c r="F443" s="1147"/>
      <c r="G443" s="1147"/>
      <c r="H443" s="1147"/>
      <c r="I443" s="1147"/>
      <c r="J443" s="1147"/>
      <c r="K443" s="1147"/>
      <c r="L443" s="1147"/>
      <c r="M443" s="1147"/>
      <c r="N443" s="1147"/>
      <c r="O443" s="1147"/>
      <c r="P443" s="1147"/>
      <c r="Q443" s="1147"/>
      <c r="R443" s="1147"/>
      <c r="S443" s="1147"/>
      <c r="T443" s="1147"/>
      <c r="U443" s="1147"/>
      <c r="V443" s="1147"/>
      <c r="W443" s="1147"/>
      <c r="X443" s="1147"/>
      <c r="Y443" s="1147"/>
      <c r="Z443" s="1147"/>
      <c r="AA443" s="1147"/>
      <c r="AB443" s="1147"/>
      <c r="AC443" s="1147"/>
      <c r="AD443" s="1147"/>
      <c r="AE443" s="1147"/>
    </row>
    <row r="444" spans="2:31">
      <c r="B444" s="1147"/>
      <c r="C444" s="1147"/>
      <c r="D444" s="1147"/>
      <c r="E444" s="1147"/>
      <c r="F444" s="1147"/>
      <c r="G444" s="1147"/>
      <c r="H444" s="1147"/>
      <c r="I444" s="1147"/>
      <c r="J444" s="1147"/>
      <c r="K444" s="1147"/>
      <c r="L444" s="1147"/>
      <c r="M444" s="1147"/>
      <c r="N444" s="1147"/>
      <c r="O444" s="1147"/>
      <c r="P444" s="1147"/>
      <c r="Q444" s="1147"/>
      <c r="R444" s="1147"/>
      <c r="S444" s="1147"/>
      <c r="T444" s="1147"/>
      <c r="U444" s="1147"/>
      <c r="V444" s="1147"/>
      <c r="W444" s="1147"/>
      <c r="X444" s="1147"/>
      <c r="Y444" s="1147"/>
      <c r="Z444" s="1147"/>
      <c r="AA444" s="1147"/>
      <c r="AB444" s="1147"/>
      <c r="AC444" s="1147"/>
      <c r="AD444" s="1147"/>
      <c r="AE444" s="1147"/>
    </row>
    <row r="445" spans="2:31">
      <c r="B445" s="1147"/>
      <c r="C445" s="1147"/>
      <c r="D445" s="1147"/>
      <c r="E445" s="1147"/>
      <c r="F445" s="1147"/>
      <c r="G445" s="1147"/>
      <c r="H445" s="1147"/>
      <c r="I445" s="1147"/>
      <c r="J445" s="1147"/>
      <c r="K445" s="1147"/>
      <c r="L445" s="1147"/>
      <c r="M445" s="1147"/>
      <c r="N445" s="1147"/>
      <c r="O445" s="1147"/>
      <c r="P445" s="1147"/>
      <c r="Q445" s="1147"/>
      <c r="R445" s="1147"/>
      <c r="S445" s="1147"/>
      <c r="T445" s="1147"/>
      <c r="U445" s="1147"/>
      <c r="V445" s="1147"/>
      <c r="W445" s="1147"/>
      <c r="X445" s="1147"/>
      <c r="Y445" s="1147"/>
      <c r="Z445" s="1147"/>
      <c r="AA445" s="1147"/>
      <c r="AB445" s="1147"/>
      <c r="AC445" s="1147"/>
      <c r="AD445" s="1147"/>
      <c r="AE445" s="1147"/>
    </row>
    <row r="446" spans="2:31">
      <c r="B446" s="1147"/>
      <c r="C446" s="1147"/>
      <c r="D446" s="1147"/>
      <c r="E446" s="1147"/>
      <c r="F446" s="1147"/>
      <c r="G446" s="1147"/>
      <c r="H446" s="1147"/>
      <c r="I446" s="1147"/>
      <c r="J446" s="1147"/>
      <c r="K446" s="1147"/>
      <c r="L446" s="1147"/>
      <c r="M446" s="1147"/>
      <c r="N446" s="1147"/>
      <c r="O446" s="1147"/>
      <c r="P446" s="1147"/>
      <c r="Q446" s="1147"/>
      <c r="R446" s="1147"/>
      <c r="S446" s="1147"/>
      <c r="T446" s="1147"/>
      <c r="U446" s="1147"/>
      <c r="V446" s="1147"/>
      <c r="W446" s="1147"/>
      <c r="X446" s="1147"/>
      <c r="Y446" s="1147"/>
      <c r="Z446" s="1147"/>
      <c r="AA446" s="1147"/>
      <c r="AB446" s="1147"/>
      <c r="AC446" s="1147"/>
      <c r="AD446" s="1147"/>
      <c r="AE446" s="1147"/>
    </row>
    <row r="447" spans="2:31">
      <c r="B447" s="1147"/>
      <c r="C447" s="1147"/>
      <c r="D447" s="1147"/>
      <c r="E447" s="1147"/>
      <c r="F447" s="1147"/>
      <c r="G447" s="1147"/>
      <c r="H447" s="1147"/>
      <c r="I447" s="1147"/>
      <c r="J447" s="1147"/>
      <c r="K447" s="1147"/>
      <c r="L447" s="1147"/>
      <c r="M447" s="1147"/>
      <c r="N447" s="1147"/>
      <c r="O447" s="1147"/>
      <c r="P447" s="1147"/>
      <c r="Q447" s="1147"/>
      <c r="R447" s="1147"/>
      <c r="S447" s="1147"/>
      <c r="T447" s="1147"/>
      <c r="U447" s="1147"/>
      <c r="V447" s="1147"/>
      <c r="W447" s="1147"/>
      <c r="X447" s="1147"/>
      <c r="Y447" s="1147"/>
      <c r="Z447" s="1147"/>
      <c r="AA447" s="1147"/>
      <c r="AB447" s="1147"/>
      <c r="AC447" s="1147"/>
      <c r="AD447" s="1147"/>
      <c r="AE447" s="1147"/>
    </row>
    <row r="448" spans="2:31">
      <c r="B448" s="1147"/>
      <c r="C448" s="1147"/>
      <c r="D448" s="1147"/>
      <c r="E448" s="1147"/>
      <c r="F448" s="1147"/>
      <c r="G448" s="1147"/>
      <c r="H448" s="1147"/>
      <c r="I448" s="1147"/>
      <c r="J448" s="1147"/>
      <c r="K448" s="1147"/>
      <c r="L448" s="1147"/>
      <c r="M448" s="1147"/>
      <c r="N448" s="1147"/>
      <c r="O448" s="1147"/>
      <c r="P448" s="1147"/>
      <c r="Q448" s="1147"/>
      <c r="R448" s="1147"/>
      <c r="S448" s="1147"/>
      <c r="T448" s="1147"/>
      <c r="U448" s="1147"/>
      <c r="V448" s="1147"/>
      <c r="W448" s="1147"/>
      <c r="X448" s="1147"/>
      <c r="Y448" s="1147"/>
      <c r="Z448" s="1147"/>
      <c r="AA448" s="1147"/>
      <c r="AB448" s="1147"/>
      <c r="AC448" s="1147"/>
      <c r="AD448" s="1147"/>
      <c r="AE448" s="1147"/>
    </row>
    <row r="449" spans="2:31">
      <c r="B449" s="1147"/>
      <c r="C449" s="1147"/>
      <c r="D449" s="1147"/>
      <c r="E449" s="1147"/>
      <c r="F449" s="1147"/>
      <c r="G449" s="1147"/>
      <c r="H449" s="1147"/>
      <c r="I449" s="1147"/>
      <c r="J449" s="1147"/>
      <c r="K449" s="1147"/>
      <c r="L449" s="1147"/>
      <c r="M449" s="1147"/>
      <c r="N449" s="1147"/>
      <c r="O449" s="1147"/>
      <c r="P449" s="1147"/>
      <c r="Q449" s="1147"/>
      <c r="R449" s="1147"/>
      <c r="S449" s="1147"/>
      <c r="T449" s="1147"/>
      <c r="U449" s="1147"/>
      <c r="V449" s="1147"/>
      <c r="W449" s="1147"/>
      <c r="X449" s="1147"/>
      <c r="Y449" s="1147"/>
      <c r="Z449" s="1147"/>
      <c r="AA449" s="1147"/>
      <c r="AB449" s="1147"/>
      <c r="AC449" s="1147"/>
      <c r="AD449" s="1147"/>
      <c r="AE449" s="1147"/>
    </row>
    <row r="450" spans="2:31">
      <c r="B450" s="1147"/>
      <c r="C450" s="1147"/>
      <c r="D450" s="1147"/>
      <c r="E450" s="1147"/>
      <c r="F450" s="1147"/>
      <c r="G450" s="1147"/>
      <c r="H450" s="1147"/>
      <c r="I450" s="1147"/>
      <c r="J450" s="1147"/>
      <c r="K450" s="1147"/>
      <c r="L450" s="1147"/>
      <c r="M450" s="1147"/>
      <c r="N450" s="1147"/>
      <c r="O450" s="1147"/>
      <c r="P450" s="1147"/>
      <c r="Q450" s="1147"/>
      <c r="R450" s="1147"/>
      <c r="S450" s="1147"/>
      <c r="T450" s="1147"/>
      <c r="U450" s="1147"/>
      <c r="V450" s="1147"/>
      <c r="W450" s="1147"/>
      <c r="X450" s="1147"/>
      <c r="Y450" s="1147"/>
      <c r="Z450" s="1147"/>
      <c r="AA450" s="1147"/>
      <c r="AB450" s="1147"/>
      <c r="AC450" s="1147"/>
      <c r="AD450" s="1147"/>
      <c r="AE450" s="1147"/>
    </row>
    <row r="451" spans="2:31">
      <c r="B451" s="1147"/>
      <c r="C451" s="1147"/>
      <c r="D451" s="1147"/>
      <c r="E451" s="1147"/>
      <c r="F451" s="1147"/>
      <c r="G451" s="1147"/>
      <c r="H451" s="1147"/>
      <c r="I451" s="1147"/>
      <c r="J451" s="1147"/>
      <c r="K451" s="1147"/>
      <c r="L451" s="1147"/>
      <c r="M451" s="1147"/>
      <c r="N451" s="1147"/>
      <c r="O451" s="1147"/>
      <c r="P451" s="1147"/>
      <c r="Q451" s="1147"/>
      <c r="R451" s="1147"/>
      <c r="S451" s="1147"/>
      <c r="T451" s="1147"/>
      <c r="U451" s="1147"/>
      <c r="V451" s="1147"/>
      <c r="W451" s="1147"/>
      <c r="X451" s="1147"/>
      <c r="Y451" s="1147"/>
      <c r="Z451" s="1147"/>
      <c r="AA451" s="1147"/>
      <c r="AB451" s="1147"/>
      <c r="AC451" s="1147"/>
      <c r="AD451" s="1147"/>
      <c r="AE451" s="1147"/>
    </row>
    <row r="452" spans="2:31">
      <c r="B452" s="1147"/>
      <c r="C452" s="1147"/>
      <c r="D452" s="1147"/>
      <c r="E452" s="1147"/>
      <c r="F452" s="1147"/>
      <c r="G452" s="1147"/>
      <c r="H452" s="1147"/>
      <c r="I452" s="1147"/>
      <c r="J452" s="1147"/>
      <c r="K452" s="1147"/>
      <c r="L452" s="1147"/>
      <c r="M452" s="1147"/>
      <c r="N452" s="1147"/>
      <c r="O452" s="1147"/>
      <c r="P452" s="1147"/>
      <c r="Q452" s="1147"/>
      <c r="R452" s="1147"/>
      <c r="S452" s="1147"/>
      <c r="T452" s="1147"/>
      <c r="U452" s="1147"/>
      <c r="V452" s="1147"/>
      <c r="W452" s="1147"/>
      <c r="X452" s="1147"/>
      <c r="Y452" s="1147"/>
      <c r="Z452" s="1147"/>
      <c r="AA452" s="1147"/>
      <c r="AB452" s="1147"/>
      <c r="AC452" s="1147"/>
      <c r="AD452" s="1147"/>
      <c r="AE452" s="1147"/>
    </row>
    <row r="453" spans="2:31">
      <c r="B453" s="1147"/>
      <c r="C453" s="1147"/>
      <c r="D453" s="1147"/>
      <c r="E453" s="1147"/>
      <c r="F453" s="1147"/>
      <c r="G453" s="1147"/>
      <c r="H453" s="1147"/>
      <c r="I453" s="1147"/>
      <c r="J453" s="1147"/>
      <c r="K453" s="1147"/>
      <c r="L453" s="1147"/>
      <c r="M453" s="1147"/>
      <c r="N453" s="1147"/>
      <c r="O453" s="1147"/>
      <c r="P453" s="1147"/>
      <c r="Q453" s="1147"/>
      <c r="R453" s="1147"/>
      <c r="S453" s="1147"/>
      <c r="T453" s="1147"/>
      <c r="U453" s="1147"/>
      <c r="V453" s="1147"/>
      <c r="W453" s="1147"/>
      <c r="X453" s="1147"/>
      <c r="Y453" s="1147"/>
      <c r="Z453" s="1147"/>
      <c r="AA453" s="1147"/>
      <c r="AB453" s="1147"/>
      <c r="AC453" s="1147"/>
      <c r="AD453" s="1147"/>
      <c r="AE453" s="1147"/>
    </row>
    <row r="454" spans="2:31">
      <c r="B454" s="1147"/>
      <c r="C454" s="1147"/>
      <c r="D454" s="1147"/>
      <c r="E454" s="1147"/>
      <c r="F454" s="1147"/>
      <c r="G454" s="1147"/>
      <c r="H454" s="1147"/>
      <c r="I454" s="1147"/>
      <c r="J454" s="1147"/>
      <c r="K454" s="1147"/>
      <c r="L454" s="1147"/>
      <c r="M454" s="1147"/>
      <c r="N454" s="1147"/>
      <c r="O454" s="1147"/>
      <c r="P454" s="1147"/>
      <c r="Q454" s="1147"/>
      <c r="R454" s="1147"/>
      <c r="S454" s="1147"/>
      <c r="T454" s="1147"/>
      <c r="U454" s="1147"/>
      <c r="V454" s="1147"/>
      <c r="W454" s="1147"/>
      <c r="X454" s="1147"/>
      <c r="Y454" s="1147"/>
      <c r="Z454" s="1147"/>
      <c r="AA454" s="1147"/>
      <c r="AB454" s="1147"/>
      <c r="AC454" s="1147"/>
      <c r="AD454" s="1147"/>
      <c r="AE454" s="1147"/>
    </row>
    <row r="455" spans="2:31">
      <c r="B455" s="1147"/>
      <c r="C455" s="1147"/>
      <c r="D455" s="1147"/>
      <c r="E455" s="1147"/>
      <c r="F455" s="1147"/>
      <c r="G455" s="1147"/>
      <c r="H455" s="1147"/>
      <c r="I455" s="1147"/>
      <c r="J455" s="1147"/>
      <c r="K455" s="1147"/>
      <c r="L455" s="1147"/>
      <c r="M455" s="1147"/>
      <c r="N455" s="1147"/>
      <c r="O455" s="1147"/>
      <c r="P455" s="1147"/>
      <c r="Q455" s="1147"/>
      <c r="R455" s="1147"/>
      <c r="S455" s="1147"/>
      <c r="T455" s="1147"/>
      <c r="U455" s="1147"/>
      <c r="V455" s="1147"/>
      <c r="W455" s="1147"/>
      <c r="X455" s="1147"/>
      <c r="Y455" s="1147"/>
      <c r="Z455" s="1147"/>
      <c r="AA455" s="1147"/>
      <c r="AB455" s="1147"/>
      <c r="AC455" s="1147"/>
      <c r="AD455" s="1147"/>
      <c r="AE455" s="1147"/>
    </row>
    <row r="456" spans="2:31">
      <c r="B456" s="1147"/>
      <c r="C456" s="1147"/>
      <c r="D456" s="1147"/>
      <c r="E456" s="1147"/>
      <c r="F456" s="1147"/>
      <c r="G456" s="1147"/>
      <c r="H456" s="1147"/>
      <c r="I456" s="1147"/>
      <c r="J456" s="1147"/>
      <c r="K456" s="1147"/>
      <c r="L456" s="1147"/>
      <c r="M456" s="1147"/>
      <c r="N456" s="1147"/>
      <c r="O456" s="1147"/>
      <c r="P456" s="1147"/>
      <c r="Q456" s="1147"/>
      <c r="R456" s="1147"/>
      <c r="S456" s="1147"/>
      <c r="T456" s="1147"/>
      <c r="U456" s="1147"/>
      <c r="V456" s="1147"/>
      <c r="W456" s="1147"/>
      <c r="X456" s="1147"/>
      <c r="Y456" s="1147"/>
      <c r="Z456" s="1147"/>
      <c r="AA456" s="1147"/>
      <c r="AB456" s="1147"/>
      <c r="AC456" s="1147"/>
      <c r="AD456" s="1147"/>
      <c r="AE456" s="1147"/>
    </row>
    <row r="457" spans="2:31">
      <c r="B457" s="1147"/>
      <c r="C457" s="1147"/>
      <c r="D457" s="1147"/>
      <c r="E457" s="1147"/>
      <c r="F457" s="1147"/>
      <c r="G457" s="1147"/>
      <c r="H457" s="1147"/>
      <c r="I457" s="1147"/>
      <c r="J457" s="1147"/>
      <c r="K457" s="1147"/>
      <c r="L457" s="1147"/>
      <c r="M457" s="1147"/>
      <c r="N457" s="1147"/>
      <c r="O457" s="1147"/>
      <c r="P457" s="1147"/>
      <c r="Q457" s="1147"/>
      <c r="R457" s="1147"/>
      <c r="S457" s="1147"/>
      <c r="T457" s="1147"/>
      <c r="U457" s="1147"/>
      <c r="V457" s="1147"/>
      <c r="W457" s="1147"/>
      <c r="X457" s="1147"/>
      <c r="Y457" s="1147"/>
      <c r="Z457" s="1147"/>
      <c r="AA457" s="1147"/>
      <c r="AB457" s="1147"/>
      <c r="AC457" s="1147"/>
      <c r="AD457" s="1147"/>
      <c r="AE457" s="1147"/>
    </row>
    <row r="458" spans="2:31">
      <c r="B458" s="1147"/>
      <c r="C458" s="1147"/>
      <c r="D458" s="1147"/>
      <c r="E458" s="1147"/>
      <c r="F458" s="1147"/>
      <c r="G458" s="1147"/>
      <c r="H458" s="1147"/>
      <c r="I458" s="1147"/>
      <c r="J458" s="1147"/>
      <c r="K458" s="1147"/>
      <c r="L458" s="1147"/>
      <c r="M458" s="1147"/>
      <c r="N458" s="1147"/>
      <c r="O458" s="1147"/>
      <c r="P458" s="1147"/>
      <c r="Q458" s="1147"/>
      <c r="R458" s="1147"/>
      <c r="S458" s="1147"/>
      <c r="T458" s="1147"/>
      <c r="U458" s="1147"/>
      <c r="V458" s="1147"/>
      <c r="W458" s="1147"/>
      <c r="X458" s="1147"/>
      <c r="Y458" s="1147"/>
      <c r="Z458" s="1147"/>
      <c r="AA458" s="1147"/>
      <c r="AB458" s="1147"/>
      <c r="AC458" s="1147"/>
      <c r="AD458" s="1147"/>
      <c r="AE458" s="1147"/>
    </row>
    <row r="459" spans="2:31">
      <c r="B459" s="1147"/>
      <c r="C459" s="1147"/>
      <c r="D459" s="1147"/>
      <c r="E459" s="1147"/>
      <c r="F459" s="1147"/>
      <c r="G459" s="1147"/>
      <c r="H459" s="1147"/>
      <c r="I459" s="1147"/>
      <c r="J459" s="1147"/>
      <c r="K459" s="1147"/>
      <c r="L459" s="1147"/>
      <c r="M459" s="1147"/>
      <c r="N459" s="1147"/>
      <c r="O459" s="1147"/>
      <c r="P459" s="1147"/>
      <c r="Q459" s="1147"/>
      <c r="R459" s="1147"/>
      <c r="S459" s="1147"/>
      <c r="T459" s="1147"/>
      <c r="U459" s="1147"/>
      <c r="V459" s="1147"/>
      <c r="W459" s="1147"/>
      <c r="X459" s="1147"/>
      <c r="Y459" s="1147"/>
      <c r="Z459" s="1147"/>
      <c r="AA459" s="1147"/>
      <c r="AB459" s="1147"/>
      <c r="AC459" s="1147"/>
      <c r="AD459" s="1147"/>
      <c r="AE459" s="1147"/>
    </row>
    <row r="460" spans="2:31">
      <c r="B460" s="1147"/>
      <c r="C460" s="1147"/>
      <c r="D460" s="1147"/>
      <c r="E460" s="1147"/>
      <c r="F460" s="1147"/>
      <c r="G460" s="1147"/>
      <c r="H460" s="1147"/>
      <c r="I460" s="1147"/>
      <c r="J460" s="1147"/>
      <c r="K460" s="1147"/>
      <c r="L460" s="1147"/>
      <c r="M460" s="1147"/>
      <c r="N460" s="1147"/>
      <c r="O460" s="1147"/>
      <c r="P460" s="1147"/>
      <c r="Q460" s="1147"/>
      <c r="R460" s="1147"/>
      <c r="S460" s="1147"/>
      <c r="T460" s="1147"/>
      <c r="U460" s="1147"/>
      <c r="V460" s="1147"/>
      <c r="W460" s="1147"/>
      <c r="X460" s="1147"/>
      <c r="Y460" s="1147"/>
      <c r="Z460" s="1147"/>
      <c r="AA460" s="1147"/>
      <c r="AB460" s="1147"/>
      <c r="AC460" s="1147"/>
      <c r="AD460" s="1147"/>
      <c r="AE460" s="1147"/>
    </row>
    <row r="461" spans="2:31">
      <c r="B461" s="1147"/>
      <c r="C461" s="1147"/>
      <c r="D461" s="1147"/>
      <c r="E461" s="1147"/>
      <c r="F461" s="1147"/>
      <c r="G461" s="1147"/>
      <c r="H461" s="1147"/>
      <c r="I461" s="1147"/>
      <c r="J461" s="1026"/>
      <c r="K461" s="1147"/>
      <c r="L461" s="1147"/>
      <c r="M461" s="1147"/>
      <c r="N461" s="1147"/>
      <c r="O461" s="1147"/>
      <c r="P461" s="1147"/>
      <c r="Q461" s="1147"/>
      <c r="R461" s="1147"/>
      <c r="S461" s="1147"/>
      <c r="T461" s="1147"/>
      <c r="U461" s="1147"/>
      <c r="V461" s="1147"/>
      <c r="W461" s="1147"/>
      <c r="X461" s="1147"/>
      <c r="Y461" s="1147"/>
      <c r="Z461" s="1147"/>
      <c r="AA461" s="1147"/>
      <c r="AB461" s="1147"/>
      <c r="AC461" s="1147"/>
      <c r="AD461" s="1147"/>
      <c r="AE461" s="1147"/>
    </row>
    <row r="462" spans="2:31">
      <c r="B462" s="1147"/>
      <c r="C462" s="1147"/>
      <c r="D462" s="1147"/>
      <c r="E462" s="1147"/>
      <c r="F462" s="1147"/>
      <c r="G462" s="1147"/>
      <c r="H462" s="1147"/>
      <c r="I462" s="1147"/>
      <c r="J462" s="1480"/>
      <c r="K462" s="1147"/>
      <c r="L462" s="1147"/>
      <c r="M462" s="1147"/>
      <c r="N462" s="1147"/>
      <c r="O462" s="1147"/>
      <c r="P462" s="1147"/>
      <c r="Q462" s="1147"/>
      <c r="R462" s="1147"/>
      <c r="S462" s="1147"/>
      <c r="T462" s="1147"/>
      <c r="U462" s="1147"/>
      <c r="V462" s="1147"/>
      <c r="W462" s="1147"/>
      <c r="X462" s="1147"/>
      <c r="Y462" s="1147"/>
      <c r="Z462" s="1147"/>
      <c r="AA462" s="1147"/>
      <c r="AB462" s="1147"/>
      <c r="AC462" s="1147"/>
      <c r="AD462" s="1147"/>
      <c r="AE462" s="1147"/>
    </row>
    <row r="463" spans="2:31">
      <c r="B463" s="1147"/>
      <c r="C463" s="1147"/>
      <c r="D463" s="1147"/>
      <c r="E463" s="1147"/>
      <c r="F463" s="1147"/>
      <c r="G463" s="1147"/>
      <c r="H463" s="1147"/>
      <c r="I463" s="1147"/>
      <c r="J463" s="1147"/>
      <c r="K463" s="1147"/>
      <c r="L463" s="1147"/>
      <c r="M463" s="1147"/>
      <c r="N463" s="1147"/>
      <c r="O463" s="1147"/>
      <c r="P463" s="1147"/>
      <c r="Q463" s="1147"/>
      <c r="R463" s="1147"/>
      <c r="S463" s="1147"/>
      <c r="T463" s="1147"/>
      <c r="U463" s="1147"/>
      <c r="V463" s="1147"/>
      <c r="W463" s="1147"/>
      <c r="X463" s="1147"/>
      <c r="Y463" s="1147"/>
      <c r="Z463" s="1147"/>
      <c r="AA463" s="1147"/>
      <c r="AB463" s="1147"/>
      <c r="AC463" s="1147"/>
      <c r="AD463" s="1147"/>
      <c r="AE463" s="1147"/>
    </row>
    <row r="464" spans="2:31">
      <c r="B464" s="1147"/>
      <c r="C464" s="1147"/>
      <c r="D464" s="1147"/>
      <c r="E464" s="1147"/>
      <c r="F464" s="1147"/>
      <c r="G464" s="1147"/>
      <c r="H464" s="1147"/>
      <c r="I464" s="1147"/>
      <c r="J464" s="1147"/>
      <c r="K464" s="1147"/>
      <c r="L464" s="1147"/>
      <c r="M464" s="1147"/>
      <c r="N464" s="1147"/>
      <c r="O464" s="1147"/>
      <c r="P464" s="1147"/>
      <c r="Q464" s="1147"/>
      <c r="R464" s="1147"/>
      <c r="S464" s="1147"/>
      <c r="T464" s="1147"/>
      <c r="U464" s="1147"/>
      <c r="V464" s="1147"/>
      <c r="W464" s="1147"/>
      <c r="X464" s="1147"/>
      <c r="Y464" s="1147"/>
      <c r="Z464" s="1147"/>
      <c r="AA464" s="1147"/>
      <c r="AB464" s="1147"/>
      <c r="AC464" s="1147"/>
      <c r="AD464" s="1147"/>
      <c r="AE464" s="1147"/>
    </row>
    <row r="465" spans="2:31">
      <c r="B465" s="1147"/>
      <c r="C465" s="1147"/>
      <c r="D465" s="1147"/>
      <c r="E465" s="1147"/>
      <c r="F465" s="1147"/>
      <c r="G465" s="1147"/>
      <c r="H465" s="1147"/>
      <c r="I465" s="1147"/>
      <c r="J465" s="1147"/>
      <c r="K465" s="1147"/>
      <c r="L465" s="1147"/>
      <c r="M465" s="1147"/>
      <c r="N465" s="1147"/>
      <c r="O465" s="1147"/>
      <c r="P465" s="1147"/>
      <c r="Q465" s="1147"/>
      <c r="R465" s="1147"/>
      <c r="S465" s="1147"/>
      <c r="T465" s="1147"/>
      <c r="U465" s="1147"/>
      <c r="V465" s="1147"/>
      <c r="W465" s="1147"/>
      <c r="X465" s="1147"/>
      <c r="Y465" s="1147"/>
      <c r="Z465" s="1147"/>
      <c r="AA465" s="1147"/>
      <c r="AB465" s="1147"/>
      <c r="AC465" s="1147"/>
      <c r="AD465" s="1147"/>
      <c r="AE465" s="1147"/>
    </row>
    <row r="466" spans="2:31">
      <c r="B466" s="1147"/>
      <c r="C466" s="1147"/>
      <c r="D466" s="1147"/>
      <c r="E466" s="1147"/>
      <c r="F466" s="1147"/>
      <c r="G466" s="1147"/>
      <c r="H466" s="1147"/>
      <c r="I466" s="1147"/>
      <c r="J466" s="1147"/>
      <c r="K466" s="1147"/>
      <c r="L466" s="1147"/>
      <c r="M466" s="1147"/>
      <c r="N466" s="1147"/>
      <c r="O466" s="1147"/>
      <c r="P466" s="1147"/>
      <c r="Q466" s="1147"/>
      <c r="R466" s="1147"/>
      <c r="S466" s="1147"/>
      <c r="T466" s="1147"/>
      <c r="U466" s="1147"/>
      <c r="V466" s="1147"/>
      <c r="W466" s="1147"/>
      <c r="X466" s="1147"/>
      <c r="Y466" s="1147"/>
      <c r="Z466" s="1147"/>
      <c r="AA466" s="1147"/>
      <c r="AB466" s="1147"/>
      <c r="AC466" s="1147"/>
      <c r="AD466" s="1147"/>
      <c r="AE466" s="1147"/>
    </row>
    <row r="467" spans="2:31">
      <c r="B467" s="1147"/>
      <c r="C467" s="1147"/>
      <c r="D467" s="1147"/>
      <c r="E467" s="1147"/>
      <c r="F467" s="1147"/>
      <c r="G467" s="1147"/>
      <c r="H467" s="1147"/>
      <c r="I467" s="1147"/>
      <c r="J467" s="1147"/>
      <c r="K467" s="1147"/>
      <c r="L467" s="1147"/>
      <c r="M467" s="1147"/>
      <c r="N467" s="1147"/>
      <c r="O467" s="1147"/>
      <c r="P467" s="1147"/>
      <c r="Q467" s="1147"/>
      <c r="R467" s="1147"/>
      <c r="S467" s="1147"/>
      <c r="T467" s="1147"/>
      <c r="U467" s="1147"/>
      <c r="V467" s="1147"/>
      <c r="W467" s="1147"/>
      <c r="X467" s="1147"/>
      <c r="Y467" s="1147"/>
      <c r="Z467" s="1147"/>
      <c r="AA467" s="1147"/>
      <c r="AB467" s="1147"/>
      <c r="AC467" s="1147"/>
      <c r="AD467" s="1147"/>
      <c r="AE467" s="1147"/>
    </row>
    <row r="468" spans="2:31">
      <c r="B468" s="1147"/>
      <c r="C468" s="1147"/>
      <c r="D468" s="1147"/>
      <c r="E468" s="1147"/>
      <c r="F468" s="1147"/>
      <c r="G468" s="1147"/>
      <c r="H468" s="1147"/>
      <c r="I468" s="1147"/>
      <c r="J468" s="1147"/>
      <c r="K468" s="1147"/>
      <c r="L468" s="1147"/>
      <c r="M468" s="1147"/>
      <c r="N468" s="1147"/>
      <c r="O468" s="1147"/>
      <c r="P468" s="1147"/>
      <c r="Q468" s="1147"/>
      <c r="R468" s="1147"/>
      <c r="S468" s="1147"/>
      <c r="T468" s="1147"/>
      <c r="U468" s="1147"/>
      <c r="V468" s="1147"/>
      <c r="W468" s="1147"/>
      <c r="X468" s="1147"/>
      <c r="Y468" s="1147"/>
      <c r="Z468" s="1147"/>
      <c r="AA468" s="1147"/>
      <c r="AB468" s="1147"/>
      <c r="AC468" s="1147"/>
      <c r="AD468" s="1147"/>
      <c r="AE468" s="1147"/>
    </row>
    <row r="469" spans="2:31">
      <c r="B469" s="1147"/>
      <c r="C469" s="1147"/>
      <c r="D469" s="1147"/>
      <c r="E469" s="1147"/>
      <c r="F469" s="1147"/>
      <c r="G469" s="1147"/>
      <c r="H469" s="1147"/>
      <c r="I469" s="1147"/>
      <c r="J469" s="1147"/>
      <c r="K469" s="1147"/>
      <c r="L469" s="1147"/>
      <c r="M469" s="1147"/>
      <c r="N469" s="1147"/>
      <c r="O469" s="1147"/>
      <c r="P469" s="1147"/>
      <c r="Q469" s="1147"/>
      <c r="R469" s="1147"/>
      <c r="S469" s="1147"/>
      <c r="T469" s="1147"/>
      <c r="U469" s="1147"/>
      <c r="V469" s="1147"/>
      <c r="W469" s="1147"/>
      <c r="X469" s="1147"/>
      <c r="Y469" s="1147"/>
      <c r="Z469" s="1147"/>
      <c r="AA469" s="1147"/>
      <c r="AB469" s="1147"/>
      <c r="AC469" s="1147"/>
      <c r="AD469" s="1147"/>
      <c r="AE469" s="1147"/>
    </row>
    <row r="470" spans="2:31">
      <c r="B470" s="1147"/>
      <c r="C470" s="1147"/>
      <c r="D470" s="1147"/>
      <c r="E470" s="1147"/>
      <c r="F470" s="1147"/>
      <c r="G470" s="1147"/>
      <c r="H470" s="1147"/>
      <c r="I470" s="1147"/>
      <c r="J470" s="1147"/>
      <c r="K470" s="1147"/>
      <c r="L470" s="1147"/>
      <c r="M470" s="1147"/>
      <c r="N470" s="1147"/>
      <c r="O470" s="1147"/>
      <c r="P470" s="1147"/>
      <c r="Q470" s="1147"/>
      <c r="R470" s="1147"/>
      <c r="S470" s="1147"/>
      <c r="T470" s="1147"/>
      <c r="U470" s="1147"/>
      <c r="V470" s="1147"/>
      <c r="W470" s="1147"/>
      <c r="X470" s="1147"/>
      <c r="Y470" s="1147"/>
      <c r="Z470" s="1147"/>
      <c r="AA470" s="1147"/>
      <c r="AB470" s="1147"/>
      <c r="AC470" s="1147"/>
      <c r="AD470" s="1147"/>
      <c r="AE470" s="1147"/>
    </row>
    <row r="471" spans="2:31">
      <c r="B471" s="1147"/>
      <c r="C471" s="1147"/>
      <c r="D471" s="1147"/>
      <c r="E471" s="1147"/>
      <c r="F471" s="1147"/>
      <c r="G471" s="1147"/>
      <c r="H471" s="1147"/>
      <c r="I471" s="1147"/>
      <c r="J471" s="1147"/>
      <c r="K471" s="1147"/>
      <c r="L471" s="1147"/>
      <c r="M471" s="1147"/>
      <c r="N471" s="1147"/>
      <c r="O471" s="1147"/>
      <c r="P471" s="1147"/>
      <c r="Q471" s="1147"/>
      <c r="R471" s="1147"/>
      <c r="S471" s="1147"/>
      <c r="T471" s="1147"/>
      <c r="U471" s="1147"/>
      <c r="V471" s="1147"/>
      <c r="W471" s="1147"/>
      <c r="X471" s="1147"/>
      <c r="Y471" s="1147"/>
      <c r="Z471" s="1147"/>
      <c r="AA471" s="1147"/>
      <c r="AB471" s="1147"/>
      <c r="AC471" s="1147"/>
      <c r="AD471" s="1147"/>
      <c r="AE471" s="1147"/>
    </row>
    <row r="472" spans="2:31">
      <c r="B472" s="1147"/>
      <c r="C472" s="1147"/>
      <c r="D472" s="1147"/>
      <c r="E472" s="1147"/>
      <c r="F472" s="1147"/>
      <c r="G472" s="1147"/>
      <c r="H472" s="1147"/>
      <c r="I472" s="1147"/>
      <c r="J472" s="1147"/>
      <c r="K472" s="1147"/>
      <c r="L472" s="1147"/>
      <c r="M472" s="1147"/>
      <c r="N472" s="1147"/>
      <c r="O472" s="1147"/>
      <c r="P472" s="1147"/>
      <c r="Q472" s="1147"/>
      <c r="R472" s="1147"/>
      <c r="S472" s="1147"/>
      <c r="T472" s="1147"/>
      <c r="U472" s="1147"/>
      <c r="V472" s="1147"/>
      <c r="W472" s="1147"/>
      <c r="X472" s="1147"/>
      <c r="Y472" s="1147"/>
      <c r="Z472" s="1147"/>
      <c r="AA472" s="1147"/>
      <c r="AB472" s="1147"/>
      <c r="AC472" s="1147"/>
      <c r="AD472" s="1147"/>
      <c r="AE472" s="1147"/>
    </row>
    <row r="473" spans="2:31">
      <c r="B473" s="1147"/>
      <c r="C473" s="1147"/>
      <c r="D473" s="1147"/>
      <c r="E473" s="1147"/>
      <c r="F473" s="1147"/>
      <c r="G473" s="1147"/>
      <c r="H473" s="1147"/>
      <c r="I473" s="1147"/>
      <c r="J473" s="1147"/>
      <c r="K473" s="1147"/>
      <c r="L473" s="1147"/>
      <c r="M473" s="1147"/>
      <c r="N473" s="1147"/>
      <c r="O473" s="1147"/>
      <c r="P473" s="1147"/>
      <c r="Q473" s="1147"/>
      <c r="R473" s="1147"/>
      <c r="S473" s="1147"/>
      <c r="T473" s="1147"/>
      <c r="U473" s="1147"/>
      <c r="V473" s="1147"/>
      <c r="W473" s="1147"/>
      <c r="X473" s="1147"/>
      <c r="Y473" s="1147"/>
      <c r="Z473" s="1147"/>
      <c r="AA473" s="1147"/>
      <c r="AB473" s="1147"/>
      <c r="AC473" s="1147"/>
      <c r="AD473" s="1147"/>
      <c r="AE473" s="1147"/>
    </row>
    <row r="474" spans="2:31">
      <c r="B474" s="1147"/>
      <c r="C474" s="1147"/>
      <c r="D474" s="1147"/>
      <c r="E474" s="1147"/>
      <c r="F474" s="1147"/>
      <c r="G474" s="1147"/>
      <c r="H474" s="1147"/>
      <c r="I474" s="1147"/>
      <c r="J474" s="1147"/>
      <c r="K474" s="1147"/>
      <c r="L474" s="1147"/>
      <c r="M474" s="1147"/>
      <c r="N474" s="1147"/>
      <c r="O474" s="1147"/>
      <c r="P474" s="1147"/>
      <c r="Q474" s="1147"/>
      <c r="R474" s="1147"/>
      <c r="S474" s="1147"/>
      <c r="T474" s="1147"/>
      <c r="U474" s="1147"/>
      <c r="V474" s="1147"/>
      <c r="W474" s="1147"/>
      <c r="X474" s="1147"/>
      <c r="Y474" s="1147"/>
      <c r="Z474" s="1147"/>
      <c r="AA474" s="1147"/>
      <c r="AB474" s="1147"/>
      <c r="AC474" s="1147"/>
      <c r="AD474" s="1147"/>
      <c r="AE474" s="1147"/>
    </row>
    <row r="475" spans="2:31">
      <c r="B475" s="1147"/>
      <c r="C475" s="1147"/>
      <c r="D475" s="1147"/>
      <c r="E475" s="1147"/>
      <c r="F475" s="1147"/>
      <c r="G475" s="1147"/>
      <c r="H475" s="1147"/>
      <c r="I475" s="1147"/>
      <c r="J475" s="1147"/>
      <c r="K475" s="1147"/>
      <c r="L475" s="1147"/>
      <c r="M475" s="1147"/>
      <c r="N475" s="1147"/>
      <c r="O475" s="1147"/>
      <c r="P475" s="1147"/>
      <c r="Q475" s="1147"/>
      <c r="R475" s="1147"/>
      <c r="S475" s="1147"/>
      <c r="T475" s="1147"/>
      <c r="U475" s="1147"/>
      <c r="V475" s="1147"/>
      <c r="W475" s="1147"/>
      <c r="X475" s="1147"/>
      <c r="Y475" s="1147"/>
      <c r="Z475" s="1147"/>
      <c r="AA475" s="1147"/>
      <c r="AB475" s="1147"/>
      <c r="AC475" s="1147"/>
      <c r="AD475" s="1147"/>
      <c r="AE475" s="1147"/>
    </row>
    <row r="476" spans="2:31">
      <c r="B476" s="1147"/>
      <c r="C476" s="1147"/>
      <c r="D476" s="1147"/>
      <c r="E476" s="1147"/>
      <c r="F476" s="1147"/>
      <c r="G476" s="1147"/>
      <c r="H476" s="1147"/>
      <c r="I476" s="1147"/>
      <c r="J476" s="1147"/>
      <c r="K476" s="1147"/>
      <c r="L476" s="1147"/>
      <c r="M476" s="1147"/>
      <c r="N476" s="1147"/>
      <c r="O476" s="1147"/>
      <c r="P476" s="1147"/>
      <c r="Q476" s="1147"/>
      <c r="R476" s="1147"/>
      <c r="S476" s="1147"/>
      <c r="T476" s="1147"/>
      <c r="U476" s="1147"/>
      <c r="V476" s="1147"/>
      <c r="W476" s="1147"/>
      <c r="X476" s="1147"/>
      <c r="Y476" s="1147"/>
      <c r="Z476" s="1147"/>
      <c r="AA476" s="1147"/>
      <c r="AB476" s="1147"/>
      <c r="AC476" s="1147"/>
      <c r="AD476" s="1147"/>
      <c r="AE476" s="1147"/>
    </row>
    <row r="477" spans="2:31">
      <c r="B477" s="1147"/>
      <c r="C477" s="1147"/>
      <c r="D477" s="1147"/>
      <c r="E477" s="1147"/>
      <c r="F477" s="1147"/>
      <c r="G477" s="1147"/>
      <c r="H477" s="1147"/>
      <c r="I477" s="1147"/>
      <c r="J477" s="1147"/>
      <c r="K477" s="1147"/>
      <c r="L477" s="1147"/>
      <c r="M477" s="1147"/>
      <c r="N477" s="1147"/>
      <c r="O477" s="1147"/>
      <c r="P477" s="1147"/>
      <c r="Q477" s="1147"/>
      <c r="R477" s="1147"/>
      <c r="S477" s="1147"/>
      <c r="T477" s="1147"/>
      <c r="U477" s="1147"/>
      <c r="V477" s="1147"/>
      <c r="W477" s="1147"/>
      <c r="X477" s="1147"/>
      <c r="Y477" s="1147"/>
      <c r="Z477" s="1147"/>
      <c r="AA477" s="1147"/>
      <c r="AB477" s="1147"/>
      <c r="AC477" s="1147"/>
      <c r="AD477" s="1147"/>
      <c r="AE477" s="1147"/>
    </row>
    <row r="478" spans="2:31">
      <c r="B478" s="1147"/>
      <c r="C478" s="1147"/>
      <c r="D478" s="1147"/>
      <c r="E478" s="1147"/>
      <c r="F478" s="1147"/>
      <c r="G478" s="1147"/>
      <c r="H478" s="1147"/>
      <c r="I478" s="1147"/>
      <c r="J478" s="1147"/>
      <c r="K478" s="1147"/>
      <c r="L478" s="1147"/>
      <c r="M478" s="1147"/>
      <c r="N478" s="1147"/>
      <c r="O478" s="1147"/>
      <c r="P478" s="1147"/>
      <c r="Q478" s="1147"/>
      <c r="R478" s="1147"/>
      <c r="S478" s="1147"/>
      <c r="T478" s="1147"/>
      <c r="U478" s="1147"/>
      <c r="V478" s="1147"/>
      <c r="W478" s="1147"/>
      <c r="X478" s="1147"/>
      <c r="Y478" s="1147"/>
      <c r="Z478" s="1147"/>
      <c r="AA478" s="1147"/>
      <c r="AB478" s="1147"/>
      <c r="AC478" s="1147"/>
      <c r="AD478" s="1147"/>
      <c r="AE478" s="1147"/>
    </row>
    <row r="479" spans="2:31">
      <c r="B479" s="1147"/>
      <c r="C479" s="1147"/>
      <c r="D479" s="1147"/>
      <c r="E479" s="1147"/>
      <c r="F479" s="1147"/>
      <c r="G479" s="1147"/>
      <c r="H479" s="1147"/>
      <c r="I479" s="1147"/>
      <c r="J479" s="1147"/>
      <c r="K479" s="1147"/>
      <c r="L479" s="1147"/>
      <c r="M479" s="1147"/>
      <c r="N479" s="1147"/>
      <c r="O479" s="1147"/>
      <c r="P479" s="1147"/>
      <c r="Q479" s="1147"/>
      <c r="R479" s="1147"/>
      <c r="S479" s="1147"/>
      <c r="T479" s="1147"/>
      <c r="U479" s="1147"/>
      <c r="V479" s="1147"/>
      <c r="W479" s="1147"/>
      <c r="X479" s="1147"/>
      <c r="Y479" s="1147"/>
      <c r="Z479" s="1147"/>
      <c r="AA479" s="1147"/>
      <c r="AB479" s="1147"/>
      <c r="AC479" s="1147"/>
      <c r="AD479" s="1147"/>
      <c r="AE479" s="1147"/>
    </row>
    <row r="480" spans="2:31">
      <c r="B480" s="1147"/>
      <c r="C480" s="1147"/>
      <c r="D480" s="1147"/>
      <c r="E480" s="1147"/>
      <c r="F480" s="1147"/>
      <c r="G480" s="1147"/>
      <c r="H480" s="1147"/>
      <c r="I480" s="1147"/>
      <c r="J480" s="1147"/>
      <c r="K480" s="1147"/>
      <c r="L480" s="1147"/>
      <c r="M480" s="1147"/>
      <c r="N480" s="1147"/>
      <c r="O480" s="1147"/>
      <c r="P480" s="1147"/>
      <c r="Q480" s="1147"/>
      <c r="R480" s="1147"/>
      <c r="S480" s="1147"/>
      <c r="T480" s="1147"/>
      <c r="U480" s="1147"/>
      <c r="V480" s="1147"/>
      <c r="W480" s="1147"/>
      <c r="X480" s="1147"/>
      <c r="Y480" s="1147"/>
      <c r="Z480" s="1147"/>
      <c r="AA480" s="1147"/>
      <c r="AB480" s="1147"/>
      <c r="AC480" s="1147"/>
      <c r="AD480" s="1147"/>
      <c r="AE480" s="1147"/>
    </row>
    <row r="481" spans="2:31">
      <c r="B481" s="1147"/>
      <c r="C481" s="1147"/>
      <c r="D481" s="1147"/>
      <c r="E481" s="1147"/>
      <c r="F481" s="1147"/>
      <c r="G481" s="1147"/>
      <c r="H481" s="1147"/>
      <c r="I481" s="1147"/>
      <c r="J481" s="1147"/>
      <c r="K481" s="1147"/>
      <c r="L481" s="1147"/>
      <c r="M481" s="1147"/>
      <c r="N481" s="1147"/>
      <c r="O481" s="1147"/>
      <c r="P481" s="1147"/>
      <c r="Q481" s="1147"/>
      <c r="R481" s="1147"/>
      <c r="S481" s="1147"/>
      <c r="T481" s="1147"/>
      <c r="U481" s="1147"/>
      <c r="V481" s="1147"/>
      <c r="W481" s="1147"/>
      <c r="X481" s="1147"/>
      <c r="Y481" s="1147"/>
      <c r="Z481" s="1147"/>
      <c r="AA481" s="1147"/>
      <c r="AB481" s="1147"/>
      <c r="AC481" s="1147"/>
      <c r="AD481" s="1147"/>
      <c r="AE481" s="1147"/>
    </row>
    <row r="482" spans="2:31">
      <c r="B482" s="1147"/>
      <c r="C482" s="1147"/>
      <c r="D482" s="1147"/>
      <c r="E482" s="1147"/>
      <c r="F482" s="1147"/>
      <c r="G482" s="1147"/>
      <c r="H482" s="1147"/>
      <c r="I482" s="1147"/>
      <c r="J482" s="1147"/>
      <c r="K482" s="1147"/>
      <c r="L482" s="1147"/>
      <c r="M482" s="1147"/>
      <c r="N482" s="1147"/>
      <c r="O482" s="1147"/>
      <c r="P482" s="1147"/>
      <c r="Q482" s="1147"/>
      <c r="R482" s="1147"/>
      <c r="S482" s="1147"/>
      <c r="T482" s="1147"/>
      <c r="U482" s="1147"/>
      <c r="V482" s="1147"/>
      <c r="W482" s="1147"/>
      <c r="X482" s="1147"/>
      <c r="Y482" s="1147"/>
      <c r="Z482" s="1147"/>
      <c r="AA482" s="1147"/>
      <c r="AB482" s="1147"/>
      <c r="AC482" s="1147"/>
      <c r="AD482" s="1147"/>
      <c r="AE482" s="1147"/>
    </row>
    <row r="483" spans="2:31">
      <c r="B483" s="1147"/>
      <c r="C483" s="1147"/>
      <c r="D483" s="1147"/>
      <c r="E483" s="1147"/>
      <c r="F483" s="1147"/>
      <c r="G483" s="1147"/>
      <c r="H483" s="1147"/>
      <c r="I483" s="1147"/>
      <c r="J483" s="1147"/>
      <c r="K483" s="1147"/>
      <c r="L483" s="1147"/>
      <c r="M483" s="1147"/>
      <c r="N483" s="1147"/>
      <c r="O483" s="1147"/>
      <c r="P483" s="1147"/>
      <c r="Q483" s="1147"/>
      <c r="R483" s="1147"/>
      <c r="S483" s="1147"/>
      <c r="T483" s="1147"/>
      <c r="U483" s="1147"/>
      <c r="V483" s="1147"/>
      <c r="W483" s="1147"/>
      <c r="X483" s="1147"/>
      <c r="Y483" s="1147"/>
      <c r="Z483" s="1147"/>
      <c r="AA483" s="1147"/>
      <c r="AB483" s="1147"/>
      <c r="AC483" s="1147"/>
      <c r="AD483" s="1147"/>
      <c r="AE483" s="1147"/>
    </row>
    <row r="484" spans="2:31">
      <c r="B484" s="1147"/>
      <c r="C484" s="1147"/>
      <c r="D484" s="1147"/>
      <c r="E484" s="1147"/>
      <c r="F484" s="1147"/>
      <c r="G484" s="1147"/>
      <c r="H484" s="1147"/>
      <c r="I484" s="1147"/>
      <c r="J484" s="1147"/>
      <c r="K484" s="1147"/>
      <c r="L484" s="1147"/>
      <c r="M484" s="1147"/>
      <c r="N484" s="1147"/>
      <c r="O484" s="1147"/>
      <c r="P484" s="1147"/>
      <c r="Q484" s="1147"/>
      <c r="R484" s="1147"/>
      <c r="S484" s="1147"/>
      <c r="T484" s="1147"/>
      <c r="U484" s="1147"/>
      <c r="V484" s="1147"/>
      <c r="W484" s="1147"/>
      <c r="X484" s="1147"/>
      <c r="Y484" s="1147"/>
      <c r="Z484" s="1147"/>
      <c r="AA484" s="1147"/>
      <c r="AB484" s="1147"/>
      <c r="AC484" s="1147"/>
      <c r="AD484" s="1147"/>
      <c r="AE484" s="1147"/>
    </row>
    <row r="485" spans="2:31">
      <c r="B485" s="1147"/>
      <c r="C485" s="1147"/>
      <c r="D485" s="1147"/>
      <c r="E485" s="1147"/>
      <c r="F485" s="1147"/>
      <c r="G485" s="1147"/>
      <c r="H485" s="1147"/>
      <c r="I485" s="1147"/>
      <c r="J485" s="1147"/>
      <c r="K485" s="1147"/>
      <c r="L485" s="1147"/>
      <c r="M485" s="1147"/>
      <c r="N485" s="1147"/>
      <c r="O485" s="1147"/>
      <c r="P485" s="1147"/>
      <c r="Q485" s="1147"/>
      <c r="R485" s="1147"/>
      <c r="S485" s="1147"/>
      <c r="T485" s="1147"/>
      <c r="U485" s="1147"/>
      <c r="V485" s="1147"/>
      <c r="W485" s="1147"/>
      <c r="X485" s="1147"/>
      <c r="Y485" s="1147"/>
      <c r="Z485" s="1147"/>
      <c r="AA485" s="1147"/>
      <c r="AB485" s="1147"/>
      <c r="AC485" s="1147"/>
      <c r="AD485" s="1147"/>
      <c r="AE485" s="1147"/>
    </row>
    <row r="486" spans="2:31">
      <c r="B486" s="1147"/>
      <c r="C486" s="1147"/>
      <c r="D486" s="1147"/>
      <c r="E486" s="1147"/>
      <c r="F486" s="1147"/>
      <c r="G486" s="1147"/>
      <c r="H486" s="1147"/>
      <c r="I486" s="1147"/>
      <c r="J486" s="1147"/>
      <c r="K486" s="1147"/>
      <c r="L486" s="1147"/>
      <c r="M486" s="1147"/>
      <c r="N486" s="1147"/>
      <c r="O486" s="1147"/>
      <c r="P486" s="1147"/>
      <c r="Q486" s="1147"/>
      <c r="R486" s="1147"/>
      <c r="S486" s="1147"/>
      <c r="T486" s="1147"/>
      <c r="U486" s="1147"/>
      <c r="V486" s="1147"/>
      <c r="W486" s="1147"/>
      <c r="X486" s="1147"/>
      <c r="Y486" s="1147"/>
      <c r="Z486" s="1147"/>
      <c r="AA486" s="1147"/>
      <c r="AB486" s="1147"/>
      <c r="AC486" s="1147"/>
      <c r="AD486" s="1147"/>
      <c r="AE486" s="1147"/>
    </row>
    <row r="487" spans="2:31">
      <c r="B487" s="1147"/>
      <c r="C487" s="1147"/>
      <c r="D487" s="1147"/>
      <c r="E487" s="1147"/>
      <c r="F487" s="1147"/>
      <c r="G487" s="1147"/>
      <c r="H487" s="1147"/>
      <c r="I487" s="1147"/>
      <c r="J487" s="1147"/>
      <c r="K487" s="1147"/>
      <c r="L487" s="1147"/>
      <c r="M487" s="1147"/>
      <c r="N487" s="1147"/>
      <c r="O487" s="1147"/>
      <c r="P487" s="1147"/>
      <c r="Q487" s="1147"/>
      <c r="R487" s="1147"/>
      <c r="S487" s="1147"/>
      <c r="T487" s="1147"/>
      <c r="U487" s="1147"/>
      <c r="V487" s="1147"/>
      <c r="W487" s="1147"/>
      <c r="X487" s="1147"/>
      <c r="Y487" s="1147"/>
      <c r="Z487" s="1147"/>
      <c r="AA487" s="1147"/>
      <c r="AB487" s="1147"/>
      <c r="AC487" s="1147"/>
      <c r="AD487" s="1147"/>
      <c r="AE487" s="1147"/>
    </row>
    <row r="488" spans="2:31">
      <c r="B488" s="1147"/>
      <c r="C488" s="1147"/>
      <c r="D488" s="1147"/>
      <c r="E488" s="1147"/>
      <c r="F488" s="1147"/>
      <c r="G488" s="1147"/>
      <c r="H488" s="1147"/>
      <c r="I488" s="1147"/>
      <c r="J488" s="1147"/>
      <c r="K488" s="1147"/>
      <c r="L488" s="1147"/>
      <c r="M488" s="1147"/>
      <c r="N488" s="1147"/>
      <c r="O488" s="1147"/>
      <c r="P488" s="1147"/>
      <c r="Q488" s="1147"/>
      <c r="R488" s="1147"/>
      <c r="S488" s="1147"/>
      <c r="T488" s="1147"/>
      <c r="U488" s="1147"/>
      <c r="V488" s="1147"/>
      <c r="W488" s="1147"/>
      <c r="X488" s="1147"/>
      <c r="Y488" s="1147"/>
      <c r="Z488" s="1147"/>
      <c r="AA488" s="1147"/>
      <c r="AB488" s="1147"/>
      <c r="AC488" s="1147"/>
      <c r="AD488" s="1147"/>
      <c r="AE488" s="1147"/>
    </row>
    <row r="489" spans="2:31">
      <c r="B489" s="1147"/>
      <c r="C489" s="1147"/>
      <c r="D489" s="1147"/>
      <c r="E489" s="1147"/>
      <c r="F489" s="1147"/>
      <c r="G489" s="1147"/>
      <c r="H489" s="1147"/>
      <c r="I489" s="1147"/>
      <c r="J489" s="1147"/>
      <c r="K489" s="1147"/>
      <c r="L489" s="1147"/>
      <c r="M489" s="1147"/>
      <c r="N489" s="1147"/>
      <c r="O489" s="1147"/>
      <c r="P489" s="1147"/>
      <c r="Q489" s="1147"/>
      <c r="R489" s="1147"/>
      <c r="S489" s="1147"/>
      <c r="T489" s="1147"/>
      <c r="U489" s="1147"/>
      <c r="V489" s="1147"/>
      <c r="W489" s="1147"/>
      <c r="X489" s="1147"/>
      <c r="Y489" s="1147"/>
      <c r="Z489" s="1147"/>
      <c r="AA489" s="1147"/>
      <c r="AB489" s="1147"/>
      <c r="AC489" s="1147"/>
      <c r="AD489" s="1147"/>
      <c r="AE489" s="1147"/>
    </row>
    <row r="490" spans="2:31">
      <c r="B490" s="1147"/>
      <c r="C490" s="1147"/>
      <c r="D490" s="1147"/>
      <c r="E490" s="1147"/>
      <c r="F490" s="1147"/>
      <c r="G490" s="1147"/>
      <c r="H490" s="1147"/>
      <c r="I490" s="1147"/>
      <c r="J490" s="1147"/>
      <c r="K490" s="1147"/>
      <c r="L490" s="1147"/>
      <c r="M490" s="1147"/>
      <c r="N490" s="1147"/>
      <c r="O490" s="1147"/>
      <c r="P490" s="1147"/>
      <c r="Q490" s="1147"/>
      <c r="R490" s="1147"/>
      <c r="S490" s="1147"/>
      <c r="T490" s="1147"/>
      <c r="U490" s="1147"/>
      <c r="V490" s="1147"/>
      <c r="W490" s="1147"/>
      <c r="X490" s="1147"/>
      <c r="Y490" s="1147"/>
      <c r="Z490" s="1147"/>
      <c r="AA490" s="1147"/>
      <c r="AB490" s="1147"/>
      <c r="AC490" s="1147"/>
      <c r="AD490" s="1147"/>
      <c r="AE490" s="1147"/>
    </row>
    <row r="491" spans="2:31">
      <c r="B491" s="1147"/>
      <c r="C491" s="1147"/>
      <c r="D491" s="1147"/>
      <c r="E491" s="1147"/>
      <c r="F491" s="1147"/>
      <c r="G491" s="1147"/>
      <c r="H491" s="1147"/>
      <c r="I491" s="1147"/>
      <c r="J491" s="1147"/>
      <c r="K491" s="1147"/>
      <c r="L491" s="1147"/>
      <c r="M491" s="1147"/>
      <c r="N491" s="1147"/>
      <c r="O491" s="1147"/>
      <c r="P491" s="1147"/>
      <c r="Q491" s="1147"/>
      <c r="R491" s="1147"/>
      <c r="S491" s="1147"/>
      <c r="T491" s="1147"/>
      <c r="U491" s="1147"/>
      <c r="V491" s="1147"/>
      <c r="W491" s="1147"/>
      <c r="X491" s="1147"/>
      <c r="Y491" s="1147"/>
      <c r="Z491" s="1147"/>
      <c r="AA491" s="1147"/>
      <c r="AB491" s="1147"/>
      <c r="AC491" s="1147"/>
      <c r="AD491" s="1147"/>
      <c r="AE491" s="1147"/>
    </row>
    <row r="492" spans="2:31">
      <c r="B492" s="1147"/>
      <c r="C492" s="1147"/>
      <c r="D492" s="1147"/>
      <c r="E492" s="1147"/>
      <c r="F492" s="1147"/>
      <c r="G492" s="1147"/>
      <c r="H492" s="1147"/>
      <c r="I492" s="1147"/>
      <c r="J492" s="1147"/>
      <c r="K492" s="1147"/>
      <c r="L492" s="1147"/>
      <c r="M492" s="1147"/>
      <c r="N492" s="1147"/>
      <c r="O492" s="1147"/>
      <c r="P492" s="1147"/>
      <c r="Q492" s="1147"/>
      <c r="R492" s="1147"/>
      <c r="S492" s="1147"/>
      <c r="T492" s="1147"/>
      <c r="U492" s="1147"/>
      <c r="V492" s="1147"/>
      <c r="W492" s="1147"/>
      <c r="X492" s="1147"/>
      <c r="Y492" s="1147"/>
      <c r="Z492" s="1147"/>
      <c r="AA492" s="1147"/>
      <c r="AB492" s="1147"/>
      <c r="AC492" s="1147"/>
      <c r="AD492" s="1147"/>
      <c r="AE492" s="1147"/>
    </row>
    <row r="493" spans="2:31">
      <c r="B493" s="1147"/>
      <c r="C493" s="1147"/>
      <c r="D493" s="1147"/>
      <c r="E493" s="1147"/>
      <c r="F493" s="1147"/>
      <c r="G493" s="1147"/>
      <c r="H493" s="1147"/>
      <c r="I493" s="1147"/>
      <c r="J493" s="1147"/>
      <c r="K493" s="1147"/>
      <c r="L493" s="1147"/>
      <c r="M493" s="1147"/>
      <c r="N493" s="1147"/>
      <c r="O493" s="1147"/>
      <c r="P493" s="1147"/>
      <c r="Q493" s="1147"/>
      <c r="R493" s="1147"/>
      <c r="S493" s="1147"/>
      <c r="T493" s="1147"/>
      <c r="U493" s="1147"/>
      <c r="V493" s="1147"/>
      <c r="W493" s="1147"/>
      <c r="X493" s="1147"/>
      <c r="Y493" s="1147"/>
      <c r="Z493" s="1147"/>
      <c r="AA493" s="1147"/>
      <c r="AB493" s="1147"/>
      <c r="AC493" s="1147"/>
      <c r="AD493" s="1147"/>
      <c r="AE493" s="1147"/>
    </row>
    <row r="494" spans="2:31">
      <c r="B494" s="1147"/>
      <c r="C494" s="1147"/>
      <c r="D494" s="1147"/>
      <c r="E494" s="1147"/>
      <c r="F494" s="1147"/>
      <c r="G494" s="1147"/>
      <c r="H494" s="1147"/>
      <c r="I494" s="1147"/>
      <c r="J494" s="1147"/>
      <c r="K494" s="1147"/>
      <c r="L494" s="1147"/>
      <c r="M494" s="1147"/>
      <c r="N494" s="1147"/>
      <c r="O494" s="1147"/>
      <c r="P494" s="1147"/>
      <c r="Q494" s="1147"/>
      <c r="R494" s="1147"/>
      <c r="S494" s="1147"/>
      <c r="T494" s="1147"/>
      <c r="U494" s="1147"/>
      <c r="V494" s="1147"/>
      <c r="W494" s="1147"/>
      <c r="X494" s="1147"/>
      <c r="Y494" s="1147"/>
      <c r="Z494" s="1147"/>
      <c r="AA494" s="1147"/>
      <c r="AB494" s="1147"/>
      <c r="AC494" s="1147"/>
      <c r="AD494" s="1147"/>
      <c r="AE494" s="1147"/>
    </row>
    <row r="495" spans="2:31">
      <c r="B495" s="1147"/>
      <c r="C495" s="1147"/>
      <c r="D495" s="1147"/>
      <c r="E495" s="1147"/>
      <c r="F495" s="1147"/>
      <c r="G495" s="1147"/>
      <c r="H495" s="1147"/>
      <c r="I495" s="1147"/>
      <c r="J495" s="1147"/>
      <c r="K495" s="1147"/>
      <c r="L495" s="1147"/>
      <c r="M495" s="1147"/>
      <c r="N495" s="1147"/>
      <c r="O495" s="1147"/>
      <c r="P495" s="1147"/>
      <c r="Q495" s="1147"/>
      <c r="R495" s="1147"/>
      <c r="S495" s="1147"/>
      <c r="T495" s="1147"/>
      <c r="U495" s="1147"/>
      <c r="V495" s="1147"/>
      <c r="W495" s="1147"/>
      <c r="X495" s="1147"/>
      <c r="Y495" s="1147"/>
      <c r="Z495" s="1147"/>
      <c r="AA495" s="1147"/>
      <c r="AB495" s="1147"/>
      <c r="AC495" s="1147"/>
      <c r="AD495" s="1147"/>
      <c r="AE495" s="1147"/>
    </row>
    <row r="496" spans="2:31">
      <c r="B496" s="1147"/>
      <c r="C496" s="1147"/>
      <c r="D496" s="1147"/>
      <c r="E496" s="1147"/>
      <c r="F496" s="1147"/>
      <c r="G496" s="1147"/>
      <c r="H496" s="1147"/>
      <c r="I496" s="1147"/>
      <c r="J496" s="1147"/>
      <c r="K496" s="1147"/>
      <c r="L496" s="1147"/>
      <c r="M496" s="1147"/>
      <c r="N496" s="1147"/>
      <c r="O496" s="1147"/>
      <c r="P496" s="1147"/>
      <c r="Q496" s="1147"/>
      <c r="R496" s="1147"/>
      <c r="S496" s="1147"/>
      <c r="T496" s="1147"/>
      <c r="U496" s="1147"/>
      <c r="V496" s="1147"/>
      <c r="W496" s="1147"/>
      <c r="X496" s="1147"/>
      <c r="Y496" s="1147"/>
      <c r="Z496" s="1147"/>
      <c r="AA496" s="1147"/>
      <c r="AB496" s="1147"/>
      <c r="AC496" s="1147"/>
      <c r="AD496" s="1147"/>
      <c r="AE496" s="1147"/>
    </row>
    <row r="497" spans="2:31">
      <c r="B497" s="1147"/>
      <c r="C497" s="1147"/>
      <c r="D497" s="1147"/>
      <c r="E497" s="1147"/>
      <c r="F497" s="1147"/>
      <c r="G497" s="1147"/>
      <c r="H497" s="1147"/>
      <c r="I497" s="1147"/>
      <c r="J497" s="1147"/>
      <c r="K497" s="1147"/>
      <c r="L497" s="1147"/>
      <c r="M497" s="1147"/>
      <c r="N497" s="1147"/>
      <c r="O497" s="1147"/>
      <c r="P497" s="1147"/>
      <c r="Q497" s="1147"/>
      <c r="R497" s="1147"/>
      <c r="S497" s="1147"/>
      <c r="T497" s="1147"/>
      <c r="U497" s="1147"/>
      <c r="V497" s="1147"/>
      <c r="W497" s="1147"/>
      <c r="X497" s="1147"/>
      <c r="Y497" s="1147"/>
      <c r="Z497" s="1147"/>
      <c r="AA497" s="1147"/>
      <c r="AB497" s="1147"/>
      <c r="AC497" s="1147"/>
      <c r="AD497" s="1147"/>
      <c r="AE497" s="1147"/>
    </row>
    <row r="498" spans="2:31">
      <c r="B498" s="1147"/>
      <c r="C498" s="1147"/>
      <c r="D498" s="1147"/>
      <c r="E498" s="1147"/>
      <c r="F498" s="1147"/>
      <c r="G498" s="1147"/>
      <c r="H498" s="1147"/>
      <c r="I498" s="1147"/>
      <c r="J498" s="1147"/>
      <c r="K498" s="1147"/>
      <c r="L498" s="1147"/>
      <c r="M498" s="1147"/>
      <c r="N498" s="1147"/>
      <c r="O498" s="1147"/>
      <c r="P498" s="1147"/>
      <c r="Q498" s="1147"/>
      <c r="R498" s="1147"/>
      <c r="S498" s="1147"/>
      <c r="T498" s="1147"/>
      <c r="U498" s="1147"/>
      <c r="V498" s="1147"/>
      <c r="W498" s="1147"/>
      <c r="X498" s="1147"/>
      <c r="Y498" s="1147"/>
      <c r="Z498" s="1147"/>
      <c r="AA498" s="1147"/>
      <c r="AB498" s="1147"/>
      <c r="AC498" s="1147"/>
      <c r="AD498" s="1147"/>
      <c r="AE498" s="1147"/>
    </row>
    <row r="499" spans="2:31">
      <c r="B499" s="1147"/>
      <c r="C499" s="1147"/>
      <c r="D499" s="1147"/>
      <c r="E499" s="1147"/>
      <c r="F499" s="1147"/>
      <c r="G499" s="1147"/>
      <c r="H499" s="1147"/>
      <c r="I499" s="1147"/>
      <c r="J499" s="1147"/>
      <c r="K499" s="1147"/>
      <c r="L499" s="1147"/>
      <c r="M499" s="1147"/>
      <c r="N499" s="1147"/>
      <c r="O499" s="1147"/>
      <c r="P499" s="1147"/>
      <c r="Q499" s="1147"/>
      <c r="R499" s="1147"/>
      <c r="S499" s="1147"/>
      <c r="T499" s="1147"/>
      <c r="U499" s="1147"/>
      <c r="V499" s="1147"/>
      <c r="W499" s="1147"/>
      <c r="X499" s="1147"/>
      <c r="Y499" s="1147"/>
      <c r="Z499" s="1147"/>
      <c r="AA499" s="1147"/>
      <c r="AB499" s="1147"/>
      <c r="AC499" s="1147"/>
      <c r="AD499" s="1147"/>
      <c r="AE499" s="1147"/>
    </row>
    <row r="500" spans="2:31">
      <c r="B500" s="1147"/>
      <c r="C500" s="1147"/>
      <c r="D500" s="1147"/>
      <c r="E500" s="1147"/>
      <c r="F500" s="1147"/>
      <c r="G500" s="1147"/>
      <c r="H500" s="1147"/>
      <c r="I500" s="1147"/>
      <c r="J500" s="1147"/>
      <c r="K500" s="1147"/>
      <c r="L500" s="1147"/>
      <c r="M500" s="1147"/>
      <c r="N500" s="1147"/>
      <c r="O500" s="1147"/>
      <c r="P500" s="1147"/>
      <c r="Q500" s="1147"/>
      <c r="R500" s="1147"/>
      <c r="S500" s="1147"/>
      <c r="T500" s="1147"/>
      <c r="U500" s="1147"/>
      <c r="V500" s="1147"/>
      <c r="W500" s="1147"/>
      <c r="X500" s="1147"/>
      <c r="Y500" s="1147"/>
      <c r="Z500" s="1147"/>
      <c r="AA500" s="1147"/>
      <c r="AB500" s="1147"/>
      <c r="AC500" s="1147"/>
      <c r="AD500" s="1147"/>
      <c r="AE500" s="1147"/>
    </row>
    <row r="501" spans="2:31">
      <c r="B501" s="1147"/>
      <c r="C501" s="1147"/>
      <c r="D501" s="1147"/>
      <c r="E501" s="1147"/>
      <c r="F501" s="1147"/>
      <c r="G501" s="1147"/>
      <c r="H501" s="1147"/>
      <c r="I501" s="1147"/>
      <c r="J501" s="1147"/>
      <c r="K501" s="1147"/>
      <c r="L501" s="1147"/>
      <c r="M501" s="1147"/>
      <c r="N501" s="1147"/>
      <c r="O501" s="1147"/>
      <c r="P501" s="1147"/>
      <c r="Q501" s="1147"/>
      <c r="R501" s="1147"/>
      <c r="S501" s="1147"/>
      <c r="T501" s="1147"/>
      <c r="U501" s="1147"/>
      <c r="V501" s="1147"/>
      <c r="W501" s="1147"/>
      <c r="X501" s="1147"/>
      <c r="Y501" s="1147"/>
      <c r="Z501" s="1147"/>
      <c r="AA501" s="1147"/>
      <c r="AB501" s="1147"/>
      <c r="AC501" s="1147"/>
      <c r="AD501" s="1147"/>
      <c r="AE501" s="1147"/>
    </row>
    <row r="502" spans="2:31">
      <c r="B502" s="1147"/>
      <c r="C502" s="1147"/>
      <c r="D502" s="1147"/>
      <c r="E502" s="1147"/>
      <c r="F502" s="1147"/>
      <c r="G502" s="1147"/>
      <c r="H502" s="1147"/>
      <c r="I502" s="1147"/>
      <c r="J502" s="1147"/>
      <c r="K502" s="1147"/>
      <c r="L502" s="1147"/>
      <c r="M502" s="1147"/>
      <c r="N502" s="1147"/>
      <c r="O502" s="1147"/>
      <c r="P502" s="1147"/>
      <c r="Q502" s="1147"/>
      <c r="R502" s="1147"/>
      <c r="S502" s="1147"/>
      <c r="T502" s="1147"/>
      <c r="U502" s="1147"/>
      <c r="V502" s="1147"/>
      <c r="W502" s="1147"/>
      <c r="X502" s="1147"/>
      <c r="Y502" s="1147"/>
      <c r="Z502" s="1147"/>
      <c r="AA502" s="1147"/>
      <c r="AB502" s="1147"/>
      <c r="AC502" s="1147"/>
      <c r="AD502" s="1147"/>
      <c r="AE502" s="1147"/>
    </row>
    <row r="503" spans="2:31">
      <c r="B503" s="1147"/>
      <c r="C503" s="1147"/>
      <c r="D503" s="1147"/>
      <c r="E503" s="1147"/>
      <c r="F503" s="1147"/>
      <c r="G503" s="1147"/>
      <c r="H503" s="1147"/>
      <c r="I503" s="1147"/>
      <c r="J503" s="1147"/>
      <c r="K503" s="1147"/>
      <c r="L503" s="1147"/>
      <c r="M503" s="1147"/>
      <c r="N503" s="1147"/>
      <c r="O503" s="1147"/>
      <c r="P503" s="1147"/>
      <c r="Q503" s="1147"/>
      <c r="R503" s="1147"/>
      <c r="S503" s="1147"/>
      <c r="T503" s="1147"/>
      <c r="U503" s="1147"/>
      <c r="V503" s="1147"/>
      <c r="W503" s="1147"/>
      <c r="X503" s="1147"/>
      <c r="Y503" s="1147"/>
      <c r="Z503" s="1147"/>
      <c r="AA503" s="1147"/>
      <c r="AB503" s="1147"/>
      <c r="AC503" s="1147"/>
      <c r="AD503" s="1147"/>
      <c r="AE503" s="1147"/>
    </row>
    <row r="504" spans="2:31">
      <c r="B504" s="1147"/>
      <c r="C504" s="1147"/>
      <c r="D504" s="1147"/>
      <c r="E504" s="1147"/>
      <c r="F504" s="1147"/>
      <c r="G504" s="1147"/>
      <c r="H504" s="1147"/>
      <c r="I504" s="1147"/>
      <c r="J504" s="1147"/>
      <c r="K504" s="1147"/>
      <c r="L504" s="1147"/>
      <c r="M504" s="1147"/>
      <c r="N504" s="1147"/>
      <c r="O504" s="1147"/>
      <c r="P504" s="1147"/>
      <c r="Q504" s="1147"/>
      <c r="R504" s="1147"/>
      <c r="S504" s="1147"/>
      <c r="T504" s="1147"/>
      <c r="U504" s="1147"/>
      <c r="V504" s="1147"/>
      <c r="W504" s="1147"/>
      <c r="X504" s="1147"/>
      <c r="Y504" s="1147"/>
      <c r="Z504" s="1147"/>
      <c r="AA504" s="1147"/>
      <c r="AB504" s="1147"/>
      <c r="AC504" s="1147"/>
      <c r="AD504" s="1147"/>
      <c r="AE504" s="1147"/>
    </row>
    <row r="505" spans="2:31">
      <c r="B505" s="1147"/>
      <c r="C505" s="1147"/>
      <c r="D505" s="1147"/>
      <c r="E505" s="1147"/>
      <c r="F505" s="1147"/>
      <c r="G505" s="1147"/>
      <c r="H505" s="1147"/>
      <c r="I505" s="1147"/>
      <c r="J505" s="1147"/>
      <c r="K505" s="1147"/>
      <c r="L505" s="1147"/>
      <c r="M505" s="1147"/>
      <c r="N505" s="1147"/>
      <c r="O505" s="1147"/>
      <c r="P505" s="1147"/>
      <c r="Q505" s="1147"/>
      <c r="R505" s="1147"/>
      <c r="S505" s="1147"/>
      <c r="T505" s="1147"/>
      <c r="U505" s="1147"/>
      <c r="V505" s="1147"/>
      <c r="W505" s="1147"/>
      <c r="X505" s="1147"/>
      <c r="Y505" s="1147"/>
      <c r="Z505" s="1147"/>
      <c r="AA505" s="1147"/>
      <c r="AB505" s="1147"/>
      <c r="AC505" s="1147"/>
      <c r="AD505" s="1147"/>
      <c r="AE505" s="1147"/>
    </row>
    <row r="506" spans="2:31">
      <c r="B506" s="1147"/>
      <c r="C506" s="1147"/>
      <c r="D506" s="1147"/>
      <c r="E506" s="1147"/>
      <c r="F506" s="1147"/>
      <c r="G506" s="1147"/>
      <c r="H506" s="1147"/>
      <c r="I506" s="1147"/>
      <c r="J506" s="1147"/>
      <c r="K506" s="1147"/>
      <c r="L506" s="1147"/>
      <c r="M506" s="1147"/>
      <c r="N506" s="1147"/>
      <c r="O506" s="1147"/>
      <c r="P506" s="1147"/>
      <c r="Q506" s="1147"/>
      <c r="R506" s="1147"/>
      <c r="S506" s="1147"/>
      <c r="T506" s="1147"/>
      <c r="U506" s="1147"/>
      <c r="V506" s="1147"/>
      <c r="W506" s="1147"/>
      <c r="X506" s="1147"/>
      <c r="Y506" s="1147"/>
      <c r="Z506" s="1147"/>
      <c r="AA506" s="1147"/>
      <c r="AB506" s="1147"/>
      <c r="AC506" s="1147"/>
      <c r="AD506" s="1147"/>
      <c r="AE506" s="1147"/>
    </row>
    <row r="507" spans="2:31">
      <c r="B507" s="1147"/>
      <c r="C507" s="1147"/>
      <c r="D507" s="1147"/>
      <c r="E507" s="1147"/>
      <c r="F507" s="1147"/>
      <c r="G507" s="1147"/>
      <c r="H507" s="1147"/>
      <c r="I507" s="1147"/>
      <c r="J507" s="1147"/>
      <c r="K507" s="1147"/>
      <c r="L507" s="1147"/>
      <c r="M507" s="1147"/>
      <c r="N507" s="1147"/>
      <c r="O507" s="1147"/>
      <c r="P507" s="1147"/>
      <c r="Q507" s="1147"/>
      <c r="R507" s="1147"/>
      <c r="S507" s="1147"/>
      <c r="T507" s="1147"/>
      <c r="U507" s="1147"/>
      <c r="V507" s="1147"/>
      <c r="W507" s="1147"/>
      <c r="X507" s="1147"/>
      <c r="Y507" s="1147"/>
      <c r="Z507" s="1147"/>
      <c r="AA507" s="1147"/>
      <c r="AB507" s="1147"/>
      <c r="AC507" s="1147"/>
      <c r="AD507" s="1147"/>
      <c r="AE507" s="1147"/>
    </row>
    <row r="508" spans="2:31">
      <c r="B508" s="1147"/>
      <c r="C508" s="1147"/>
      <c r="D508" s="1147"/>
      <c r="E508" s="1147"/>
      <c r="F508" s="1147"/>
      <c r="G508" s="1147"/>
      <c r="H508" s="1147"/>
      <c r="I508" s="1147"/>
      <c r="J508" s="1147"/>
      <c r="K508" s="1147"/>
      <c r="L508" s="1147"/>
      <c r="M508" s="1147"/>
      <c r="N508" s="1147"/>
      <c r="O508" s="1147"/>
      <c r="P508" s="1147"/>
      <c r="Q508" s="1147"/>
      <c r="R508" s="1147"/>
      <c r="S508" s="1147"/>
      <c r="T508" s="1147"/>
      <c r="U508" s="1147"/>
      <c r="V508" s="1147"/>
      <c r="W508" s="1147"/>
      <c r="X508" s="1147"/>
      <c r="Y508" s="1147"/>
      <c r="Z508" s="1147"/>
      <c r="AA508" s="1147"/>
      <c r="AB508" s="1147"/>
      <c r="AC508" s="1147"/>
      <c r="AD508" s="1147"/>
      <c r="AE508" s="1147"/>
    </row>
    <row r="509" spans="2:31">
      <c r="B509" s="1147"/>
      <c r="C509" s="1147"/>
      <c r="D509" s="1147"/>
      <c r="E509" s="1147"/>
      <c r="F509" s="1147"/>
      <c r="G509" s="1147"/>
      <c r="H509" s="1147"/>
      <c r="I509" s="1147"/>
      <c r="J509" s="1147"/>
      <c r="K509" s="1147"/>
      <c r="L509" s="1147"/>
      <c r="M509" s="1147"/>
      <c r="N509" s="1147"/>
      <c r="O509" s="1147"/>
      <c r="P509" s="1147"/>
      <c r="Q509" s="1147"/>
      <c r="R509" s="1147"/>
      <c r="S509" s="1147"/>
      <c r="T509" s="1147"/>
      <c r="U509" s="1147"/>
      <c r="V509" s="1147"/>
      <c r="W509" s="1147"/>
      <c r="X509" s="1147"/>
      <c r="Y509" s="1147"/>
      <c r="Z509" s="1147"/>
      <c r="AA509" s="1147"/>
      <c r="AB509" s="1147"/>
      <c r="AC509" s="1147"/>
      <c r="AD509" s="1147"/>
      <c r="AE509" s="1147"/>
    </row>
    <row r="510" spans="2:31">
      <c r="B510" s="1147"/>
      <c r="C510" s="1147"/>
      <c r="D510" s="1147"/>
      <c r="E510" s="1147"/>
      <c r="F510" s="1147"/>
      <c r="G510" s="1147"/>
      <c r="H510" s="1147"/>
      <c r="I510" s="1147"/>
      <c r="J510" s="1147"/>
      <c r="K510" s="1147"/>
      <c r="L510" s="1147"/>
      <c r="M510" s="1147"/>
      <c r="N510" s="1147"/>
      <c r="O510" s="1147"/>
      <c r="P510" s="1147"/>
      <c r="Q510" s="1147"/>
      <c r="R510" s="1147"/>
      <c r="S510" s="1147"/>
      <c r="T510" s="1147"/>
      <c r="U510" s="1147"/>
      <c r="V510" s="1147"/>
      <c r="W510" s="1147"/>
      <c r="X510" s="1147"/>
      <c r="Y510" s="1147"/>
      <c r="Z510" s="1147"/>
      <c r="AA510" s="1147"/>
      <c r="AB510" s="1147"/>
      <c r="AC510" s="1147"/>
      <c r="AD510" s="1147"/>
      <c r="AE510" s="1147"/>
    </row>
    <row r="511" spans="2:31">
      <c r="B511" s="1147"/>
      <c r="C511" s="1147"/>
      <c r="D511" s="1147"/>
      <c r="E511" s="1147"/>
      <c r="F511" s="1147"/>
      <c r="G511" s="1147"/>
      <c r="H511" s="1147"/>
      <c r="I511" s="1147"/>
      <c r="J511" s="1480"/>
      <c r="K511" s="1147"/>
      <c r="L511" s="1147"/>
      <c r="M511" s="1147"/>
      <c r="N511" s="1147"/>
      <c r="O511" s="1147"/>
      <c r="P511" s="1147"/>
      <c r="Q511" s="1147"/>
      <c r="R511" s="1147"/>
      <c r="S511" s="1147"/>
      <c r="T511" s="1147"/>
      <c r="U511" s="1147"/>
      <c r="V511" s="1147"/>
      <c r="W511" s="1147"/>
      <c r="X511" s="1147"/>
      <c r="Y511" s="1147"/>
      <c r="Z511" s="1147"/>
      <c r="AA511" s="1147"/>
      <c r="AB511" s="1147"/>
      <c r="AC511" s="1147"/>
      <c r="AD511" s="1147"/>
      <c r="AE511" s="1147"/>
    </row>
    <row r="512" spans="2:31">
      <c r="B512" s="1147"/>
      <c r="C512" s="1147"/>
      <c r="D512" s="1147"/>
      <c r="E512" s="1147"/>
      <c r="F512" s="1147"/>
      <c r="G512" s="1147"/>
      <c r="H512" s="1147"/>
      <c r="I512" s="1147"/>
      <c r="J512" s="1147"/>
      <c r="K512" s="1147"/>
      <c r="L512" s="1147"/>
      <c r="M512" s="1147"/>
      <c r="N512" s="1147"/>
      <c r="O512" s="1147"/>
      <c r="P512" s="1147"/>
      <c r="Q512" s="1147"/>
      <c r="R512" s="1147"/>
      <c r="S512" s="1147"/>
      <c r="T512" s="1147"/>
      <c r="U512" s="1147"/>
      <c r="V512" s="1147"/>
      <c r="W512" s="1147"/>
      <c r="X512" s="1147"/>
      <c r="Y512" s="1147"/>
      <c r="Z512" s="1147"/>
      <c r="AA512" s="1147"/>
      <c r="AB512" s="1147"/>
      <c r="AC512" s="1147"/>
      <c r="AD512" s="1147"/>
      <c r="AE512" s="1147"/>
    </row>
    <row r="513" spans="2:31">
      <c r="B513" s="1147"/>
      <c r="C513" s="1147"/>
      <c r="D513" s="1147"/>
      <c r="E513" s="1147"/>
      <c r="F513" s="1147"/>
      <c r="G513" s="1147"/>
      <c r="H513" s="1147"/>
      <c r="I513" s="1147"/>
      <c r="J513" s="1147"/>
      <c r="K513" s="1147"/>
      <c r="L513" s="1147"/>
      <c r="M513" s="1147"/>
      <c r="N513" s="1147"/>
      <c r="O513" s="1147"/>
      <c r="P513" s="1147"/>
      <c r="Q513" s="1147"/>
      <c r="R513" s="1147"/>
      <c r="S513" s="1147"/>
      <c r="T513" s="1147"/>
      <c r="U513" s="1147"/>
      <c r="V513" s="1147"/>
      <c r="W513" s="1147"/>
      <c r="X513" s="1147"/>
      <c r="Y513" s="1147"/>
      <c r="Z513" s="1147"/>
      <c r="AA513" s="1147"/>
      <c r="AB513" s="1147"/>
      <c r="AC513" s="1147"/>
      <c r="AD513" s="1147"/>
      <c r="AE513" s="1147"/>
    </row>
    <row r="514" spans="2:31">
      <c r="B514" s="1147"/>
      <c r="C514" s="1147"/>
      <c r="D514" s="1147"/>
      <c r="E514" s="1147"/>
      <c r="F514" s="1147"/>
      <c r="G514" s="1147"/>
      <c r="H514" s="1147"/>
      <c r="I514" s="1147"/>
      <c r="J514" s="1147"/>
      <c r="K514" s="1147"/>
      <c r="L514" s="1147"/>
      <c r="M514" s="1147"/>
      <c r="N514" s="1147"/>
      <c r="O514" s="1147"/>
      <c r="P514" s="1147"/>
      <c r="Q514" s="1147"/>
      <c r="R514" s="1147"/>
      <c r="S514" s="1147"/>
      <c r="T514" s="1147"/>
      <c r="U514" s="1147"/>
      <c r="V514" s="1147"/>
      <c r="W514" s="1147"/>
      <c r="X514" s="1147"/>
      <c r="Y514" s="1147"/>
      <c r="Z514" s="1147"/>
      <c r="AA514" s="1147"/>
      <c r="AB514" s="1147"/>
      <c r="AC514" s="1147"/>
      <c r="AD514" s="1147"/>
      <c r="AE514" s="1147"/>
    </row>
    <row r="515" spans="2:31">
      <c r="B515" s="1147"/>
      <c r="C515" s="1147"/>
      <c r="D515" s="1147"/>
      <c r="E515" s="1147"/>
      <c r="F515" s="1147"/>
      <c r="G515" s="1147"/>
      <c r="H515" s="1147"/>
      <c r="I515" s="1147"/>
      <c r="J515" s="1147"/>
      <c r="K515" s="1147"/>
      <c r="L515" s="1147"/>
      <c r="M515" s="1147"/>
      <c r="N515" s="1147"/>
      <c r="O515" s="1147"/>
      <c r="P515" s="1147"/>
      <c r="Q515" s="1147"/>
      <c r="R515" s="1147"/>
      <c r="S515" s="1147"/>
      <c r="T515" s="1147"/>
      <c r="U515" s="1147"/>
      <c r="V515" s="1147"/>
      <c r="W515" s="1147"/>
      <c r="X515" s="1147"/>
      <c r="Y515" s="1147"/>
      <c r="Z515" s="1147"/>
      <c r="AA515" s="1147"/>
      <c r="AB515" s="1147"/>
      <c r="AC515" s="1147"/>
      <c r="AD515" s="1147"/>
      <c r="AE515" s="1147"/>
    </row>
    <row r="516" spans="2:31">
      <c r="B516" s="1147"/>
      <c r="C516" s="1147"/>
      <c r="D516" s="1147"/>
      <c r="E516" s="1147"/>
      <c r="F516" s="1147"/>
      <c r="G516" s="1147"/>
      <c r="H516" s="1147"/>
      <c r="I516" s="1147"/>
      <c r="J516" s="1147"/>
      <c r="K516" s="1147"/>
      <c r="L516" s="1147"/>
      <c r="M516" s="1147"/>
      <c r="N516" s="1147"/>
      <c r="O516" s="1147"/>
      <c r="P516" s="1147"/>
      <c r="Q516" s="1147"/>
      <c r="R516" s="1147"/>
      <c r="S516" s="1147"/>
      <c r="T516" s="1147"/>
      <c r="U516" s="1147"/>
      <c r="V516" s="1147"/>
      <c r="W516" s="1147"/>
      <c r="X516" s="1147"/>
      <c r="Y516" s="1147"/>
      <c r="Z516" s="1147"/>
      <c r="AA516" s="1147"/>
      <c r="AB516" s="1147"/>
      <c r="AC516" s="1147"/>
      <c r="AD516" s="1147"/>
      <c r="AE516" s="1147"/>
    </row>
    <row r="517" spans="2:31">
      <c r="B517" s="1147"/>
      <c r="C517" s="1147"/>
      <c r="D517" s="1147"/>
      <c r="E517" s="1147"/>
      <c r="F517" s="1147"/>
      <c r="G517" s="1147"/>
      <c r="H517" s="1147"/>
      <c r="I517" s="1147"/>
      <c r="J517" s="1147"/>
      <c r="K517" s="1147"/>
      <c r="L517" s="1147"/>
      <c r="M517" s="1147"/>
      <c r="N517" s="1147"/>
      <c r="O517" s="1147"/>
      <c r="P517" s="1147"/>
      <c r="Q517" s="1147"/>
      <c r="R517" s="1147"/>
      <c r="S517" s="1147"/>
      <c r="T517" s="1147"/>
      <c r="U517" s="1147"/>
      <c r="V517" s="1147"/>
      <c r="W517" s="1147"/>
      <c r="X517" s="1147"/>
      <c r="Y517" s="1147"/>
      <c r="Z517" s="1147"/>
      <c r="AA517" s="1147"/>
      <c r="AB517" s="1147"/>
      <c r="AC517" s="1147"/>
      <c r="AD517" s="1147"/>
      <c r="AE517" s="1147"/>
    </row>
    <row r="518" spans="2:31">
      <c r="B518" s="1147"/>
      <c r="C518" s="1147"/>
      <c r="D518" s="1147"/>
      <c r="E518" s="1147"/>
      <c r="F518" s="1147"/>
      <c r="G518" s="1147"/>
      <c r="H518" s="1147"/>
      <c r="I518" s="1147"/>
      <c r="J518" s="1147"/>
      <c r="K518" s="1147"/>
      <c r="L518" s="1147"/>
      <c r="M518" s="1147"/>
      <c r="N518" s="1147"/>
      <c r="O518" s="1147"/>
      <c r="P518" s="1147"/>
      <c r="Q518" s="1147"/>
      <c r="R518" s="1147"/>
      <c r="S518" s="1147"/>
      <c r="T518" s="1147"/>
      <c r="U518" s="1147"/>
      <c r="V518" s="1147"/>
      <c r="W518" s="1147"/>
      <c r="X518" s="1147"/>
      <c r="Y518" s="1147"/>
      <c r="Z518" s="1147"/>
      <c r="AA518" s="1147"/>
      <c r="AB518" s="1147"/>
      <c r="AC518" s="1147"/>
      <c r="AD518" s="1147"/>
      <c r="AE518" s="1147"/>
    </row>
    <row r="519" spans="2:31">
      <c r="B519" s="1147"/>
      <c r="C519" s="1147"/>
      <c r="D519" s="1147"/>
      <c r="E519" s="1147"/>
      <c r="F519" s="1147"/>
      <c r="G519" s="1147"/>
      <c r="H519" s="1147"/>
      <c r="I519" s="1147"/>
      <c r="J519" s="1147"/>
      <c r="K519" s="1147"/>
      <c r="L519" s="1147"/>
      <c r="M519" s="1147"/>
      <c r="N519" s="1147"/>
      <c r="O519" s="1147"/>
      <c r="P519" s="1147"/>
      <c r="Q519" s="1147"/>
      <c r="R519" s="1147"/>
      <c r="S519" s="1147"/>
      <c r="T519" s="1147"/>
      <c r="U519" s="1147"/>
      <c r="V519" s="1147"/>
      <c r="W519" s="1147"/>
      <c r="X519" s="1147"/>
      <c r="Y519" s="1147"/>
      <c r="Z519" s="1147"/>
      <c r="AA519" s="1147"/>
      <c r="AB519" s="1147"/>
      <c r="AC519" s="1147"/>
      <c r="AD519" s="1147"/>
      <c r="AE519" s="1147"/>
    </row>
    <row r="520" spans="2:31">
      <c r="B520" s="1147"/>
      <c r="C520" s="1147"/>
      <c r="D520" s="1147"/>
      <c r="E520" s="1147"/>
      <c r="F520" s="1147"/>
      <c r="G520" s="1147"/>
      <c r="H520" s="1147"/>
      <c r="I520" s="1147"/>
      <c r="J520" s="1147"/>
      <c r="K520" s="1147"/>
      <c r="L520" s="1147"/>
      <c r="M520" s="1147"/>
      <c r="N520" s="1147"/>
      <c r="O520" s="1147"/>
      <c r="P520" s="1147"/>
      <c r="Q520" s="1147"/>
      <c r="R520" s="1147"/>
      <c r="S520" s="1147"/>
      <c r="T520" s="1147"/>
      <c r="U520" s="1147"/>
      <c r="V520" s="1147"/>
      <c r="W520" s="1147"/>
      <c r="X520" s="1147"/>
      <c r="Y520" s="1147"/>
      <c r="Z520" s="1147"/>
      <c r="AA520" s="1147"/>
      <c r="AB520" s="1147"/>
      <c r="AC520" s="1147"/>
      <c r="AD520" s="1147"/>
      <c r="AE520" s="1147"/>
    </row>
    <row r="521" spans="2:31">
      <c r="B521" s="1147"/>
      <c r="C521" s="1147"/>
      <c r="D521" s="1147"/>
      <c r="E521" s="1147"/>
      <c r="F521" s="1147"/>
      <c r="G521" s="1147"/>
      <c r="H521" s="1147"/>
      <c r="I521" s="1147"/>
      <c r="J521" s="1147"/>
      <c r="K521" s="1147"/>
      <c r="L521" s="1147"/>
      <c r="M521" s="1147"/>
      <c r="N521" s="1147"/>
      <c r="O521" s="1147"/>
      <c r="P521" s="1147"/>
      <c r="Q521" s="1147"/>
      <c r="R521" s="1147"/>
      <c r="S521" s="1147"/>
      <c r="T521" s="1147"/>
      <c r="U521" s="1147"/>
      <c r="V521" s="1147"/>
      <c r="W521" s="1147"/>
      <c r="X521" s="1147"/>
      <c r="Y521" s="1147"/>
      <c r="Z521" s="1147"/>
      <c r="AA521" s="1147"/>
      <c r="AB521" s="1147"/>
      <c r="AC521" s="1147"/>
      <c r="AD521" s="1147"/>
      <c r="AE521" s="1147"/>
    </row>
    <row r="522" spans="2:31">
      <c r="B522" s="1147"/>
      <c r="C522" s="1147"/>
      <c r="D522" s="1147"/>
      <c r="E522" s="1147"/>
      <c r="F522" s="1147"/>
      <c r="G522" s="1147"/>
      <c r="H522" s="1147"/>
      <c r="I522" s="1147"/>
      <c r="J522" s="1147"/>
      <c r="K522" s="1147"/>
      <c r="L522" s="1147"/>
      <c r="M522" s="1147"/>
      <c r="N522" s="1147"/>
      <c r="O522" s="1147"/>
      <c r="P522" s="1147"/>
      <c r="Q522" s="1147"/>
      <c r="R522" s="1147"/>
      <c r="S522" s="1147"/>
      <c r="T522" s="1147"/>
      <c r="U522" s="1147"/>
      <c r="V522" s="1147"/>
      <c r="W522" s="1147"/>
      <c r="X522" s="1147"/>
      <c r="Y522" s="1147"/>
      <c r="Z522" s="1147"/>
      <c r="AA522" s="1147"/>
      <c r="AB522" s="1147"/>
      <c r="AC522" s="1147"/>
      <c r="AD522" s="1147"/>
      <c r="AE522" s="1147"/>
    </row>
    <row r="523" spans="2:31">
      <c r="B523" s="1147"/>
      <c r="C523" s="1147"/>
      <c r="D523" s="1147"/>
      <c r="E523" s="1147"/>
      <c r="F523" s="1147"/>
      <c r="G523" s="1147"/>
      <c r="H523" s="1147"/>
      <c r="I523" s="1147"/>
      <c r="J523" s="1147"/>
      <c r="K523" s="1147"/>
      <c r="L523" s="1147"/>
      <c r="M523" s="1147"/>
      <c r="N523" s="1147"/>
      <c r="O523" s="1147"/>
      <c r="P523" s="1147"/>
      <c r="Q523" s="1147"/>
      <c r="R523" s="1147"/>
      <c r="S523" s="1147"/>
      <c r="T523" s="1147"/>
      <c r="U523" s="1147"/>
      <c r="V523" s="1147"/>
      <c r="W523" s="1147"/>
      <c r="X523" s="1147"/>
      <c r="Y523" s="1147"/>
      <c r="Z523" s="1147"/>
      <c r="AA523" s="1147"/>
      <c r="AB523" s="1147"/>
      <c r="AC523" s="1147"/>
      <c r="AD523" s="1147"/>
      <c r="AE523" s="1147"/>
    </row>
    <row r="524" spans="2:31">
      <c r="B524" s="1147"/>
      <c r="C524" s="1147"/>
      <c r="D524" s="1147"/>
      <c r="E524" s="1147"/>
      <c r="F524" s="1147"/>
      <c r="G524" s="1147"/>
      <c r="H524" s="1147"/>
      <c r="I524" s="1147"/>
      <c r="J524" s="1147"/>
      <c r="K524" s="1147"/>
      <c r="L524" s="1147"/>
      <c r="M524" s="1147"/>
      <c r="N524" s="1147"/>
      <c r="O524" s="1147"/>
      <c r="P524" s="1147"/>
      <c r="Q524" s="1147"/>
      <c r="R524" s="1147"/>
      <c r="S524" s="1147"/>
      <c r="T524" s="1147"/>
      <c r="U524" s="1147"/>
      <c r="V524" s="1147"/>
      <c r="W524" s="1147"/>
      <c r="X524" s="1147"/>
      <c r="Y524" s="1147"/>
      <c r="Z524" s="1147"/>
      <c r="AA524" s="1147"/>
      <c r="AB524" s="1147"/>
      <c r="AC524" s="1147"/>
      <c r="AD524" s="1147"/>
      <c r="AE524" s="1147"/>
    </row>
    <row r="525" spans="2:31">
      <c r="B525" s="1147"/>
      <c r="C525" s="1147"/>
      <c r="D525" s="1147"/>
      <c r="E525" s="1147"/>
      <c r="F525" s="1147"/>
      <c r="G525" s="1147"/>
      <c r="H525" s="1147"/>
      <c r="I525" s="1147"/>
      <c r="J525" s="1147"/>
      <c r="K525" s="1147"/>
      <c r="L525" s="1147"/>
      <c r="M525" s="1147"/>
      <c r="N525" s="1147"/>
      <c r="O525" s="1147"/>
      <c r="P525" s="1147"/>
      <c r="Q525" s="1147"/>
      <c r="R525" s="1147"/>
      <c r="S525" s="1147"/>
      <c r="T525" s="1147"/>
      <c r="U525" s="1147"/>
      <c r="V525" s="1147"/>
      <c r="W525" s="1147"/>
      <c r="X525" s="1147"/>
      <c r="Y525" s="1147"/>
      <c r="Z525" s="1147"/>
      <c r="AA525" s="1147"/>
      <c r="AB525" s="1147"/>
      <c r="AC525" s="1147"/>
      <c r="AD525" s="1147"/>
      <c r="AE525" s="1147"/>
    </row>
    <row r="526" spans="2:31">
      <c r="B526" s="1147"/>
      <c r="C526" s="1147"/>
      <c r="D526" s="1147"/>
      <c r="E526" s="1147"/>
      <c r="F526" s="1147"/>
      <c r="G526" s="1147"/>
      <c r="H526" s="1147"/>
      <c r="I526" s="1147"/>
      <c r="J526" s="1147"/>
      <c r="K526" s="1147"/>
      <c r="L526" s="1147"/>
      <c r="M526" s="1147"/>
      <c r="N526" s="1147"/>
      <c r="O526" s="1147"/>
      <c r="P526" s="1147"/>
      <c r="Q526" s="1147"/>
      <c r="R526" s="1147"/>
      <c r="S526" s="1147"/>
      <c r="T526" s="1147"/>
      <c r="U526" s="1147"/>
      <c r="V526" s="1147"/>
      <c r="W526" s="1147"/>
      <c r="X526" s="1147"/>
      <c r="Y526" s="1147"/>
      <c r="Z526" s="1147"/>
      <c r="AA526" s="1147"/>
      <c r="AB526" s="1147"/>
      <c r="AC526" s="1147"/>
      <c r="AD526" s="1147"/>
      <c r="AE526" s="1147"/>
    </row>
    <row r="527" spans="2:31">
      <c r="B527" s="1147"/>
      <c r="C527" s="1147"/>
      <c r="D527" s="1147"/>
      <c r="E527" s="1147"/>
      <c r="F527" s="1147"/>
      <c r="G527" s="1147"/>
      <c r="H527" s="1147"/>
      <c r="I527" s="1147"/>
      <c r="J527" s="1147"/>
      <c r="K527" s="1147"/>
      <c r="L527" s="1147"/>
      <c r="M527" s="1147"/>
      <c r="N527" s="1147"/>
      <c r="O527" s="1147"/>
      <c r="P527" s="1147"/>
      <c r="Q527" s="1147"/>
      <c r="R527" s="1147"/>
      <c r="S527" s="1147"/>
      <c r="T527" s="1147"/>
      <c r="U527" s="1147"/>
      <c r="V527" s="1147"/>
      <c r="W527" s="1147"/>
      <c r="X527" s="1147"/>
      <c r="Y527" s="1147"/>
      <c r="Z527" s="1147"/>
      <c r="AA527" s="1147"/>
      <c r="AB527" s="1147"/>
      <c r="AC527" s="1147"/>
      <c r="AD527" s="1147"/>
      <c r="AE527" s="1147"/>
    </row>
    <row r="528" spans="2:31">
      <c r="B528" s="1147"/>
      <c r="C528" s="1147"/>
      <c r="D528" s="1147"/>
      <c r="E528" s="1147"/>
      <c r="F528" s="1147"/>
      <c r="G528" s="1147"/>
      <c r="H528" s="1147"/>
      <c r="I528" s="1147"/>
      <c r="J528" s="1147"/>
      <c r="K528" s="1147"/>
      <c r="L528" s="1147"/>
      <c r="M528" s="1147"/>
      <c r="N528" s="1147"/>
      <c r="O528" s="1147"/>
      <c r="P528" s="1147"/>
      <c r="Q528" s="1147"/>
      <c r="R528" s="1147"/>
      <c r="S528" s="1147"/>
      <c r="T528" s="1147"/>
      <c r="U528" s="1147"/>
      <c r="V528" s="1147"/>
      <c r="W528" s="1147"/>
      <c r="X528" s="1147"/>
      <c r="Y528" s="1147"/>
      <c r="Z528" s="1147"/>
      <c r="AA528" s="1147"/>
      <c r="AB528" s="1147"/>
      <c r="AC528" s="1147"/>
      <c r="AD528" s="1147"/>
      <c r="AE528" s="1147"/>
    </row>
    <row r="529" spans="2:31">
      <c r="B529" s="1147"/>
      <c r="C529" s="1147"/>
      <c r="D529" s="1147"/>
      <c r="E529" s="1147"/>
      <c r="F529" s="1147"/>
      <c r="G529" s="1147"/>
      <c r="H529" s="1147"/>
      <c r="I529" s="1147"/>
      <c r="J529" s="1147"/>
      <c r="K529" s="1147"/>
      <c r="L529" s="1147"/>
      <c r="M529" s="1147"/>
      <c r="N529" s="1147"/>
      <c r="O529" s="1147"/>
      <c r="P529" s="1147"/>
      <c r="Q529" s="1147"/>
      <c r="R529" s="1147"/>
      <c r="S529" s="1147"/>
      <c r="T529" s="1147"/>
      <c r="U529" s="1147"/>
      <c r="V529" s="1147"/>
      <c r="W529" s="1147"/>
      <c r="X529" s="1147"/>
      <c r="Y529" s="1147"/>
      <c r="Z529" s="1147"/>
      <c r="AA529" s="1147"/>
      <c r="AB529" s="1147"/>
      <c r="AC529" s="1147"/>
      <c r="AD529" s="1147"/>
      <c r="AE529" s="1147"/>
    </row>
    <row r="530" spans="2:31">
      <c r="B530" s="1147"/>
      <c r="C530" s="1147"/>
      <c r="D530" s="1147"/>
      <c r="E530" s="1147"/>
      <c r="F530" s="1147"/>
      <c r="G530" s="1147"/>
      <c r="H530" s="1147"/>
      <c r="I530" s="1147"/>
      <c r="J530" s="1147"/>
      <c r="K530" s="1147"/>
      <c r="L530" s="1147"/>
      <c r="M530" s="1147"/>
      <c r="N530" s="1147"/>
      <c r="O530" s="1147"/>
      <c r="P530" s="1147"/>
      <c r="Q530" s="1147"/>
      <c r="R530" s="1147"/>
      <c r="S530" s="1147"/>
      <c r="T530" s="1147"/>
      <c r="U530" s="1147"/>
      <c r="V530" s="1147"/>
      <c r="W530" s="1147"/>
      <c r="X530" s="1147"/>
      <c r="Y530" s="1147"/>
      <c r="Z530" s="1147"/>
      <c r="AA530" s="1147"/>
      <c r="AB530" s="1147"/>
      <c r="AC530" s="1147"/>
      <c r="AD530" s="1147"/>
      <c r="AE530" s="1147"/>
    </row>
    <row r="531" spans="2:31">
      <c r="B531" s="1147"/>
      <c r="C531" s="1147"/>
      <c r="D531" s="1147"/>
      <c r="E531" s="1147"/>
      <c r="F531" s="1147"/>
      <c r="G531" s="1147"/>
      <c r="H531" s="1147"/>
      <c r="I531" s="1147"/>
      <c r="J531" s="1147"/>
      <c r="K531" s="1147"/>
      <c r="L531" s="1147"/>
      <c r="M531" s="1147"/>
      <c r="N531" s="1147"/>
      <c r="O531" s="1147"/>
      <c r="P531" s="1147"/>
      <c r="Q531" s="1147"/>
      <c r="R531" s="1147"/>
      <c r="S531" s="1147"/>
      <c r="T531" s="1147"/>
      <c r="U531" s="1147"/>
      <c r="V531" s="1147"/>
      <c r="W531" s="1147"/>
      <c r="X531" s="1147"/>
      <c r="Y531" s="1147"/>
      <c r="Z531" s="1147"/>
      <c r="AA531" s="1147"/>
      <c r="AB531" s="1147"/>
      <c r="AC531" s="1147"/>
      <c r="AD531" s="1147"/>
      <c r="AE531" s="1147"/>
    </row>
    <row r="532" spans="2:31">
      <c r="B532" s="1147"/>
      <c r="C532" s="1147"/>
      <c r="D532" s="1147"/>
      <c r="E532" s="1147"/>
      <c r="F532" s="1147"/>
      <c r="G532" s="1147"/>
      <c r="H532" s="1147"/>
      <c r="I532" s="1147"/>
      <c r="J532" s="1147"/>
      <c r="K532" s="1147"/>
      <c r="L532" s="1147"/>
      <c r="M532" s="1147"/>
      <c r="N532" s="1147"/>
      <c r="O532" s="1147"/>
      <c r="P532" s="1147"/>
      <c r="Q532" s="1147"/>
      <c r="R532" s="1147"/>
      <c r="S532" s="1147"/>
      <c r="T532" s="1147"/>
      <c r="U532" s="1147"/>
      <c r="V532" s="1147"/>
      <c r="W532" s="1147"/>
      <c r="X532" s="1147"/>
      <c r="Y532" s="1147"/>
      <c r="Z532" s="1147"/>
      <c r="AA532" s="1147"/>
      <c r="AB532" s="1147"/>
      <c r="AC532" s="1147"/>
      <c r="AD532" s="1147"/>
      <c r="AE532" s="1147"/>
    </row>
    <row r="533" spans="2:31">
      <c r="B533" s="1147"/>
      <c r="C533" s="1147"/>
      <c r="D533" s="1147"/>
      <c r="E533" s="1147"/>
      <c r="F533" s="1147"/>
      <c r="G533" s="1147"/>
      <c r="H533" s="1147"/>
      <c r="I533" s="1147"/>
      <c r="J533" s="1147"/>
      <c r="K533" s="1147"/>
      <c r="L533" s="1147"/>
      <c r="M533" s="1147"/>
      <c r="N533" s="1147"/>
      <c r="O533" s="1147"/>
      <c r="P533" s="1147"/>
      <c r="Q533" s="1147"/>
      <c r="R533" s="1147"/>
      <c r="S533" s="1147"/>
      <c r="T533" s="1147"/>
      <c r="U533" s="1147"/>
      <c r="V533" s="1147"/>
      <c r="W533" s="1147"/>
      <c r="X533" s="1147"/>
      <c r="Y533" s="1147"/>
      <c r="Z533" s="1147"/>
      <c r="AA533" s="1147"/>
      <c r="AB533" s="1147"/>
      <c r="AC533" s="1147"/>
      <c r="AD533" s="1147"/>
      <c r="AE533" s="1147"/>
    </row>
    <row r="534" spans="2:31">
      <c r="B534" s="1147"/>
      <c r="C534" s="1147"/>
      <c r="D534" s="1147"/>
      <c r="E534" s="1147"/>
      <c r="F534" s="1147"/>
      <c r="G534" s="1147"/>
      <c r="H534" s="1147"/>
      <c r="I534" s="1147"/>
      <c r="J534" s="1147"/>
      <c r="K534" s="1147"/>
      <c r="L534" s="1147"/>
      <c r="M534" s="1147"/>
      <c r="N534" s="1147"/>
      <c r="O534" s="1147"/>
      <c r="P534" s="1147"/>
      <c r="Q534" s="1147"/>
      <c r="R534" s="1147"/>
      <c r="S534" s="1147"/>
      <c r="T534" s="1147"/>
      <c r="U534" s="1147"/>
      <c r="V534" s="1147"/>
      <c r="W534" s="1147"/>
      <c r="X534" s="1147"/>
      <c r="Y534" s="1147"/>
      <c r="Z534" s="1147"/>
      <c r="AA534" s="1147"/>
      <c r="AB534" s="1147"/>
      <c r="AC534" s="1147"/>
      <c r="AD534" s="1147"/>
      <c r="AE534" s="1147"/>
    </row>
    <row r="535" spans="2:31">
      <c r="B535" s="1147"/>
      <c r="C535" s="1147"/>
      <c r="D535" s="1147"/>
      <c r="E535" s="1147"/>
      <c r="F535" s="1147"/>
      <c r="G535" s="1147"/>
      <c r="H535" s="1147"/>
      <c r="I535" s="1147"/>
      <c r="J535" s="1147"/>
      <c r="K535" s="1147"/>
      <c r="L535" s="1147"/>
      <c r="M535" s="1147"/>
      <c r="N535" s="1147"/>
      <c r="O535" s="1147"/>
      <c r="P535" s="1147"/>
      <c r="Q535" s="1147"/>
      <c r="R535" s="1147"/>
      <c r="S535" s="1147"/>
      <c r="T535" s="1147"/>
      <c r="U535" s="1147"/>
      <c r="V535" s="1147"/>
      <c r="W535" s="1147"/>
      <c r="X535" s="1147"/>
      <c r="Y535" s="1147"/>
      <c r="Z535" s="1147"/>
      <c r="AA535" s="1147"/>
      <c r="AB535" s="1147"/>
      <c r="AC535" s="1147"/>
      <c r="AD535" s="1147"/>
      <c r="AE535" s="1147"/>
    </row>
    <row r="536" spans="2:31">
      <c r="B536" s="1147"/>
      <c r="C536" s="1147"/>
      <c r="D536" s="1147"/>
      <c r="E536" s="1147"/>
      <c r="F536" s="1147"/>
      <c r="G536" s="1147"/>
      <c r="H536" s="1147"/>
      <c r="I536" s="1147"/>
      <c r="J536" s="1147"/>
      <c r="K536" s="1147"/>
      <c r="L536" s="1147"/>
      <c r="M536" s="1147"/>
      <c r="N536" s="1147"/>
      <c r="O536" s="1147"/>
      <c r="P536" s="1147"/>
      <c r="Q536" s="1147"/>
      <c r="R536" s="1147"/>
      <c r="S536" s="1147"/>
      <c r="T536" s="1147"/>
      <c r="U536" s="1147"/>
      <c r="V536" s="1147"/>
      <c r="W536" s="1147"/>
      <c r="X536" s="1147"/>
      <c r="Y536" s="1147"/>
      <c r="Z536" s="1147"/>
      <c r="AA536" s="1147"/>
      <c r="AB536" s="1147"/>
      <c r="AC536" s="1147"/>
      <c r="AD536" s="1147"/>
      <c r="AE536" s="1147"/>
    </row>
    <row r="537" spans="2:31">
      <c r="B537" s="1147"/>
      <c r="C537" s="1147"/>
      <c r="D537" s="1147"/>
      <c r="E537" s="1147"/>
      <c r="F537" s="1147"/>
      <c r="G537" s="1147"/>
      <c r="H537" s="1147"/>
      <c r="I537" s="1147"/>
      <c r="J537" s="1147"/>
      <c r="K537" s="1147"/>
      <c r="L537" s="1147"/>
      <c r="M537" s="1147"/>
      <c r="N537" s="1147"/>
      <c r="O537" s="1147"/>
      <c r="P537" s="1147"/>
      <c r="Q537" s="1147"/>
      <c r="R537" s="1147"/>
      <c r="S537" s="1147"/>
      <c r="T537" s="1147"/>
      <c r="U537" s="1147"/>
      <c r="V537" s="1147"/>
      <c r="W537" s="1147"/>
      <c r="X537" s="1147"/>
      <c r="Y537" s="1147"/>
      <c r="Z537" s="1147"/>
      <c r="AA537" s="1147"/>
      <c r="AB537" s="1147"/>
      <c r="AC537" s="1147"/>
      <c r="AD537" s="1147"/>
      <c r="AE537" s="1147"/>
    </row>
  </sheetData>
  <printOptions horizontalCentered="1"/>
  <pageMargins left="0.5" right="0.5" top="0.5" bottom="0.5" header="0.5" footer="0.5"/>
  <pageSetup scale="55" orientation="landscape" r:id="rId1"/>
  <headerFooter alignWithMargins="0"/>
  <rowBreaks count="1" manualBreakCount="1">
    <brk id="42"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5"/>
  <sheetViews>
    <sheetView topLeftCell="A28" zoomScale="70" zoomScaleNormal="70" workbookViewId="0">
      <selection activeCell="E64" sqref="E64"/>
    </sheetView>
  </sheetViews>
  <sheetFormatPr defaultColWidth="9.77734375" defaultRowHeight="15"/>
  <cols>
    <col min="1" max="1" width="7.77734375" customWidth="1"/>
    <col min="2" max="2" width="42.21875" customWidth="1"/>
    <col min="3" max="3" width="15.77734375" customWidth="1"/>
    <col min="5" max="5" width="16.5546875" customWidth="1"/>
    <col min="6" max="6" width="18.88671875" bestFit="1" customWidth="1"/>
    <col min="7" max="7" width="16.44140625" bestFit="1" customWidth="1"/>
    <col min="8" max="8" width="17.88671875" customWidth="1"/>
    <col min="9" max="9" width="17.21875" customWidth="1"/>
    <col min="10" max="10" width="17.5546875" style="1589" customWidth="1"/>
    <col min="11" max="11" width="9.77734375" style="1589"/>
    <col min="16" max="16" width="20.109375" bestFit="1" customWidth="1"/>
  </cols>
  <sheetData>
    <row r="1" spans="1:32" ht="18.75" thickBot="1">
      <c r="A1" s="64" t="str">
        <f>'Data Sheet'!A56</f>
        <v>Annual Report of VERIZON NEW YORK INC.                                                                                                       For the period ending DECEMBER 31, 2017</v>
      </c>
      <c r="B1" s="777"/>
      <c r="C1" s="777"/>
      <c r="D1" s="777"/>
      <c r="E1" s="777"/>
      <c r="F1" s="723"/>
      <c r="G1" s="65"/>
      <c r="H1" s="777"/>
      <c r="I1" s="723"/>
      <c r="J1" s="1740"/>
      <c r="K1" s="1740"/>
      <c r="L1" s="723"/>
      <c r="M1" s="723"/>
      <c r="N1" s="723"/>
      <c r="O1" s="723"/>
      <c r="P1" s="723"/>
      <c r="Q1" s="723"/>
      <c r="R1" s="723"/>
      <c r="S1" s="723"/>
      <c r="T1" s="723"/>
      <c r="U1" s="723"/>
      <c r="V1" s="723"/>
    </row>
    <row r="2" spans="1:32" ht="18.75" thickTop="1">
      <c r="A2" s="1150" t="s">
        <v>711</v>
      </c>
      <c r="B2" s="1151"/>
      <c r="C2" s="1151"/>
      <c r="D2" s="1151"/>
      <c r="E2" s="1151"/>
      <c r="F2" s="1151" t="s">
        <v>711</v>
      </c>
      <c r="G2" s="1151" t="s">
        <v>711</v>
      </c>
      <c r="H2" s="1152"/>
      <c r="I2" s="723"/>
      <c r="J2" s="1740"/>
      <c r="K2" s="1740"/>
      <c r="L2" s="723"/>
      <c r="M2" s="723"/>
      <c r="N2" s="723"/>
      <c r="O2" s="723"/>
      <c r="P2" s="723"/>
      <c r="Q2" s="723"/>
      <c r="R2" s="723"/>
      <c r="S2" s="723"/>
      <c r="T2" s="723"/>
      <c r="U2" s="723"/>
      <c r="V2" s="723"/>
    </row>
    <row r="3" spans="1:32" ht="18">
      <c r="A3" s="1153" t="s">
        <v>3465</v>
      </c>
      <c r="B3" s="1154"/>
      <c r="C3" s="1155"/>
      <c r="D3" s="1156"/>
      <c r="E3" s="1156"/>
      <c r="F3" s="1156"/>
      <c r="G3" s="1156"/>
      <c r="H3" s="1157"/>
      <c r="I3" s="723"/>
      <c r="J3" s="1740"/>
      <c r="K3" s="1740"/>
      <c r="L3" s="723"/>
      <c r="M3" s="723"/>
      <c r="N3" s="723"/>
      <c r="O3" s="723"/>
      <c r="P3" s="723"/>
      <c r="Q3" s="723"/>
      <c r="R3" s="723"/>
      <c r="S3" s="723"/>
      <c r="T3" s="723"/>
      <c r="U3" s="723"/>
      <c r="V3" s="723"/>
    </row>
    <row r="4" spans="1:32" ht="18">
      <c r="A4" s="1158"/>
      <c r="B4" s="1156"/>
      <c r="C4" s="1155"/>
      <c r="D4" s="1156"/>
      <c r="E4" s="1156"/>
      <c r="F4" s="1156"/>
      <c r="G4" s="1156"/>
      <c r="H4" s="1157"/>
      <c r="I4" s="723"/>
      <c r="J4" s="1740"/>
      <c r="K4" s="1740"/>
      <c r="L4" s="723"/>
      <c r="M4" s="723"/>
      <c r="N4" s="723"/>
      <c r="O4" s="723"/>
      <c r="P4" s="723"/>
      <c r="Q4" s="723"/>
      <c r="R4" s="723"/>
      <c r="S4" s="723"/>
      <c r="T4" s="723"/>
      <c r="U4" s="723"/>
      <c r="V4" s="723"/>
    </row>
    <row r="5" spans="1:32" ht="18">
      <c r="A5" s="1153" t="s">
        <v>2605</v>
      </c>
      <c r="B5" s="1154"/>
      <c r="C5" s="1155"/>
      <c r="D5" s="1156"/>
      <c r="E5" s="1156"/>
      <c r="F5" s="1156"/>
      <c r="G5" s="1156"/>
      <c r="H5" s="1157"/>
      <c r="I5" s="723"/>
      <c r="J5" s="1740"/>
      <c r="K5" s="1740"/>
      <c r="L5" s="723"/>
      <c r="M5" s="723"/>
      <c r="N5" s="723"/>
      <c r="O5" s="723"/>
      <c r="P5" s="723"/>
      <c r="Q5" s="723"/>
      <c r="R5" s="723"/>
      <c r="S5" s="723"/>
      <c r="T5" s="723"/>
      <c r="U5" s="723"/>
      <c r="V5" s="723"/>
    </row>
    <row r="6" spans="1:32" ht="18">
      <c r="A6" s="1159"/>
      <c r="B6" s="1160"/>
      <c r="C6" s="1160"/>
      <c r="D6" s="1160"/>
      <c r="E6" s="1160"/>
      <c r="F6" s="1160"/>
      <c r="G6" s="1160"/>
      <c r="H6" s="1161"/>
      <c r="I6" s="723"/>
      <c r="J6" s="1740"/>
      <c r="K6" s="1740"/>
      <c r="L6" s="723"/>
      <c r="M6" s="723"/>
      <c r="N6" s="723"/>
      <c r="O6" s="723"/>
      <c r="P6" s="723"/>
      <c r="Q6" s="723"/>
      <c r="R6" s="723"/>
      <c r="S6" s="723"/>
      <c r="T6" s="723"/>
      <c r="U6" s="723"/>
      <c r="V6" s="723"/>
    </row>
    <row r="7" spans="1:32" ht="18">
      <c r="A7" s="1159"/>
      <c r="B7" s="1162" t="s">
        <v>242</v>
      </c>
      <c r="C7" s="1163"/>
      <c r="D7" s="1163"/>
      <c r="E7" s="1163"/>
      <c r="F7" s="1163"/>
      <c r="G7" s="1163"/>
      <c r="H7" s="1164"/>
      <c r="I7" s="723"/>
      <c r="J7" s="1740"/>
      <c r="K7" s="1740"/>
      <c r="L7" s="723"/>
      <c r="M7" s="723"/>
      <c r="N7" s="723"/>
      <c r="O7" s="723"/>
      <c r="P7" s="723"/>
      <c r="Q7" s="723"/>
      <c r="R7" s="723"/>
      <c r="S7" s="723"/>
      <c r="T7" s="723"/>
      <c r="U7" s="723"/>
      <c r="V7" s="723"/>
    </row>
    <row r="8" spans="1:32" ht="18">
      <c r="A8" s="1159"/>
      <c r="B8" s="1162" t="s">
        <v>243</v>
      </c>
      <c r="C8" s="1163"/>
      <c r="D8" s="1163"/>
      <c r="E8" s="1163"/>
      <c r="F8" s="1163"/>
      <c r="G8" s="1163"/>
      <c r="H8" s="1164"/>
      <c r="I8" s="723"/>
      <c r="J8" s="1740"/>
      <c r="K8" s="1740"/>
      <c r="L8" s="723"/>
      <c r="M8" s="723"/>
      <c r="N8" s="723"/>
      <c r="O8" s="723"/>
      <c r="P8" s="723"/>
      <c r="Q8" s="723"/>
      <c r="R8" s="723"/>
      <c r="S8" s="723"/>
      <c r="T8" s="723"/>
      <c r="U8" s="723"/>
      <c r="V8" s="723"/>
    </row>
    <row r="9" spans="1:32" ht="18.75" thickBot="1">
      <c r="A9" s="1165"/>
      <c r="B9" s="1166"/>
      <c r="C9" s="1166"/>
      <c r="D9" s="1166"/>
      <c r="E9" s="1166"/>
      <c r="F9" s="1166" t="s">
        <v>711</v>
      </c>
      <c r="G9" s="1166"/>
      <c r="H9" s="1167"/>
      <c r="I9" s="723"/>
      <c r="J9" s="1740"/>
      <c r="K9" s="1740"/>
      <c r="L9" s="723"/>
      <c r="M9" s="723"/>
      <c r="N9" s="723"/>
      <c r="O9" s="723"/>
      <c r="P9" s="723"/>
      <c r="Q9" s="723"/>
      <c r="R9" s="723"/>
      <c r="S9" s="723"/>
      <c r="T9" s="723"/>
      <c r="U9" s="723"/>
      <c r="V9" s="723"/>
    </row>
    <row r="10" spans="1:32" ht="18.75" thickTop="1">
      <c r="A10" s="1168"/>
      <c r="B10" s="1139"/>
      <c r="C10" s="1160"/>
      <c r="D10" s="1148" t="s">
        <v>244</v>
      </c>
      <c r="E10" s="1140"/>
      <c r="F10" s="1163" t="s">
        <v>245</v>
      </c>
      <c r="G10" s="1140"/>
      <c r="H10" s="1169"/>
      <c r="I10" s="723"/>
      <c r="J10" s="1740"/>
      <c r="K10" s="1740"/>
      <c r="L10" s="723"/>
      <c r="M10" s="723"/>
      <c r="N10" s="723"/>
      <c r="O10" s="723"/>
      <c r="P10" s="723"/>
      <c r="Q10" s="723"/>
      <c r="R10" s="723"/>
      <c r="S10" s="723"/>
      <c r="T10" s="723"/>
      <c r="U10" s="723"/>
      <c r="V10" s="723"/>
    </row>
    <row r="11" spans="1:32" ht="18">
      <c r="A11" s="1170" t="s">
        <v>36</v>
      </c>
      <c r="B11" s="1144" t="s">
        <v>1421</v>
      </c>
      <c r="C11" s="1171" t="s">
        <v>923</v>
      </c>
      <c r="D11" s="1172" t="s">
        <v>1907</v>
      </c>
      <c r="E11" s="1138"/>
      <c r="F11" s="1173" t="s">
        <v>1907</v>
      </c>
      <c r="G11" s="1138"/>
      <c r="H11" s="1174" t="s">
        <v>923</v>
      </c>
      <c r="I11" s="723"/>
      <c r="J11" s="1741"/>
      <c r="K11" s="1741"/>
      <c r="L11" s="1028"/>
      <c r="M11" s="1028"/>
      <c r="N11" s="1028"/>
      <c r="O11" s="1028"/>
      <c r="P11" s="1028"/>
      <c r="Q11" s="723"/>
      <c r="R11" s="723"/>
      <c r="S11" s="723"/>
      <c r="T11" s="723"/>
      <c r="U11" s="723"/>
      <c r="V11" s="723"/>
    </row>
    <row r="12" spans="1:32" ht="18">
      <c r="A12" s="1170" t="s">
        <v>48</v>
      </c>
      <c r="B12" s="1144" t="s">
        <v>246</v>
      </c>
      <c r="C12" s="1171" t="s">
        <v>372</v>
      </c>
      <c r="D12" s="1143" t="s">
        <v>1900</v>
      </c>
      <c r="E12" s="1144" t="s">
        <v>1731</v>
      </c>
      <c r="F12" s="1144" t="s">
        <v>1900</v>
      </c>
      <c r="G12" s="1144" t="s">
        <v>1731</v>
      </c>
      <c r="H12" s="1174" t="s">
        <v>376</v>
      </c>
      <c r="I12" s="723"/>
      <c r="J12" s="1741"/>
      <c r="K12" s="1741"/>
      <c r="L12" s="1028"/>
      <c r="M12" s="1028"/>
      <c r="N12" s="1028"/>
      <c r="O12" s="1028"/>
      <c r="P12" s="1028"/>
      <c r="Q12" s="723"/>
      <c r="R12" s="723"/>
      <c r="S12" s="723"/>
      <c r="T12" s="723"/>
      <c r="U12" s="723"/>
      <c r="V12" s="723"/>
    </row>
    <row r="13" spans="1:32" ht="18">
      <c r="A13" s="1168"/>
      <c r="B13" s="1139"/>
      <c r="C13" s="1171" t="s">
        <v>2215</v>
      </c>
      <c r="D13" s="1143" t="s">
        <v>48</v>
      </c>
      <c r="E13" s="1139"/>
      <c r="F13" s="1144" t="s">
        <v>48</v>
      </c>
      <c r="G13" s="1139"/>
      <c r="H13" s="1174" t="s">
        <v>2215</v>
      </c>
      <c r="I13" s="723"/>
      <c r="J13" s="1741"/>
      <c r="K13" s="1741"/>
      <c r="L13" s="1028"/>
      <c r="M13" s="1028"/>
      <c r="N13" s="1028"/>
      <c r="O13" s="1028"/>
      <c r="P13" s="1028"/>
      <c r="Q13" s="723"/>
      <c r="R13" s="723"/>
      <c r="S13" s="723"/>
      <c r="T13" s="723"/>
      <c r="U13" s="723"/>
      <c r="V13" s="723"/>
    </row>
    <row r="14" spans="1:32" ht="18">
      <c r="A14" s="1168"/>
      <c r="B14" s="1144" t="s">
        <v>462</v>
      </c>
      <c r="C14" s="1171" t="s">
        <v>463</v>
      </c>
      <c r="D14" s="1143" t="s">
        <v>464</v>
      </c>
      <c r="E14" s="1144" t="s">
        <v>62</v>
      </c>
      <c r="F14" s="1144" t="s">
        <v>63</v>
      </c>
      <c r="G14" s="1144" t="s">
        <v>64</v>
      </c>
      <c r="H14" s="1174" t="s">
        <v>65</v>
      </c>
      <c r="I14" s="723"/>
      <c r="J14" s="1740"/>
      <c r="K14" s="1740"/>
      <c r="L14" s="723"/>
      <c r="M14" s="723"/>
      <c r="N14" s="723"/>
      <c r="O14" s="723"/>
      <c r="P14" s="723"/>
      <c r="Q14" s="723"/>
      <c r="R14" s="723"/>
      <c r="S14" s="723"/>
      <c r="T14" s="723"/>
      <c r="U14" s="723"/>
      <c r="V14" s="723"/>
    </row>
    <row r="15" spans="1:32" ht="18.75" thickBot="1">
      <c r="A15" s="1175"/>
      <c r="B15" s="1176"/>
      <c r="C15" s="1149"/>
      <c r="D15" s="1177"/>
      <c r="E15" s="1176"/>
      <c r="F15" s="1176"/>
      <c r="G15" s="1176"/>
      <c r="H15" s="1178"/>
      <c r="I15" s="723"/>
      <c r="N15" s="723"/>
      <c r="O15" s="723"/>
      <c r="P15" s="723"/>
      <c r="Q15" s="723"/>
      <c r="R15" s="723"/>
      <c r="S15" s="723"/>
      <c r="T15" s="723"/>
      <c r="U15" s="723"/>
      <c r="V15" s="723"/>
    </row>
    <row r="16" spans="1:32" ht="18">
      <c r="A16" s="1159"/>
      <c r="B16" s="1142"/>
      <c r="C16" s="1142"/>
      <c r="D16" s="1179"/>
      <c r="E16" s="1142"/>
      <c r="F16" s="1160"/>
      <c r="G16" s="1142"/>
      <c r="H16" s="1161"/>
      <c r="I16" s="723"/>
      <c r="J16" s="1742"/>
      <c r="K16" s="1742"/>
      <c r="L16" s="1147"/>
      <c r="M16" s="1147"/>
      <c r="N16" s="1028"/>
      <c r="O16" s="1028"/>
      <c r="P16" s="1028"/>
      <c r="Q16" s="1028"/>
      <c r="R16" s="1028"/>
      <c r="S16" s="1028"/>
      <c r="T16" s="1028"/>
      <c r="U16" s="1028"/>
      <c r="V16" s="1028"/>
      <c r="W16" s="1147"/>
      <c r="X16" s="1147"/>
      <c r="Y16" s="1147"/>
      <c r="Z16" s="1147"/>
      <c r="AA16" s="1147"/>
      <c r="AB16" s="1147"/>
      <c r="AC16" s="1147"/>
      <c r="AD16" s="1147"/>
      <c r="AE16" s="1147"/>
      <c r="AF16" s="1147"/>
    </row>
    <row r="17" spans="1:32" ht="18">
      <c r="A17" s="1180">
        <v>1</v>
      </c>
      <c r="B17" s="1613" t="s">
        <v>2964</v>
      </c>
      <c r="C17" s="1744">
        <f t="shared" ref="C17:C19" si="0">+H17+G17-E17</f>
        <v>2052317210.6299996</v>
      </c>
      <c r="D17" s="1615"/>
      <c r="E17" s="1614">
        <v>2242729700.48</v>
      </c>
      <c r="F17" s="1616"/>
      <c r="G17" s="1614">
        <v>3794231912.46</v>
      </c>
      <c r="H17" s="1183">
        <v>500814998.64999998</v>
      </c>
      <c r="I17" s="1733"/>
      <c r="J17" s="1836"/>
      <c r="K17" s="1741"/>
      <c r="L17" s="1028"/>
      <c r="M17" s="1028"/>
      <c r="N17" s="1028"/>
      <c r="O17" s="1028"/>
      <c r="P17" s="1737"/>
      <c r="Q17" s="1028"/>
      <c r="R17" s="1028"/>
      <c r="S17" s="1028"/>
      <c r="T17" s="1028"/>
      <c r="U17" s="1028"/>
      <c r="V17" s="1028"/>
      <c r="W17" s="1147"/>
      <c r="X17" s="1147"/>
      <c r="Y17" s="1147"/>
      <c r="Z17" s="1147"/>
      <c r="AA17" s="1147"/>
      <c r="AB17" s="1147"/>
      <c r="AC17" s="1147"/>
      <c r="AD17" s="1147"/>
      <c r="AE17" s="1147"/>
      <c r="AF17" s="1147"/>
    </row>
    <row r="18" spans="1:32" ht="18">
      <c r="A18" s="1180"/>
      <c r="B18" s="1613" t="s">
        <v>2965</v>
      </c>
      <c r="C18" s="1744"/>
      <c r="D18" s="1615"/>
      <c r="E18" s="1614"/>
      <c r="F18" s="1616"/>
      <c r="G18" s="1614"/>
      <c r="H18" s="1184">
        <v>0</v>
      </c>
      <c r="I18" s="1835"/>
      <c r="J18" s="1836"/>
      <c r="K18" s="1741"/>
      <c r="L18" s="1028"/>
      <c r="M18" s="1028"/>
      <c r="N18" s="1028"/>
      <c r="O18" s="1028"/>
      <c r="P18" s="1737"/>
      <c r="Q18" s="1028"/>
      <c r="R18" s="1028"/>
      <c r="S18" s="1028"/>
      <c r="T18" s="1028"/>
      <c r="U18" s="1028"/>
      <c r="V18" s="1028"/>
      <c r="W18" s="1147"/>
      <c r="X18" s="1147"/>
      <c r="Y18" s="1147"/>
      <c r="Z18" s="1147"/>
      <c r="AA18" s="1147"/>
      <c r="AB18" s="1147"/>
      <c r="AC18" s="1147"/>
      <c r="AD18" s="1147"/>
      <c r="AE18" s="1147"/>
      <c r="AF18" s="1147"/>
    </row>
    <row r="19" spans="1:32" ht="18">
      <c r="A19" s="1180">
        <v>2</v>
      </c>
      <c r="B19" s="1613" t="s">
        <v>2966</v>
      </c>
      <c r="C19" s="1744">
        <f t="shared" si="0"/>
        <v>4968177421.8199997</v>
      </c>
      <c r="D19" s="1615"/>
      <c r="E19" s="1614">
        <v>2485269574.2600002</v>
      </c>
      <c r="F19" s="1616"/>
      <c r="G19" s="1614">
        <v>2208637081.8400002</v>
      </c>
      <c r="H19" s="1183">
        <v>5244809914.2399998</v>
      </c>
      <c r="I19" s="1733"/>
      <c r="J19" s="1836"/>
      <c r="K19" s="1741"/>
      <c r="L19" s="1028"/>
      <c r="M19" s="1028"/>
      <c r="N19" s="1028"/>
      <c r="O19" s="1028"/>
      <c r="P19" s="1737"/>
      <c r="Q19" s="1028"/>
      <c r="R19" s="1028"/>
      <c r="S19" s="1028"/>
      <c r="T19" s="1028"/>
      <c r="U19" s="1028"/>
      <c r="V19" s="1028"/>
      <c r="W19" s="1147"/>
      <c r="X19" s="1147"/>
      <c r="Y19" s="1147"/>
      <c r="Z19" s="1147"/>
      <c r="AA19" s="1147"/>
      <c r="AB19" s="1147"/>
      <c r="AC19" s="1147"/>
      <c r="AD19" s="1147"/>
      <c r="AE19" s="1147"/>
      <c r="AF19" s="1147"/>
    </row>
    <row r="20" spans="1:32" ht="18">
      <c r="A20" s="1180">
        <v>3</v>
      </c>
      <c r="B20" s="1613" t="s">
        <v>2967</v>
      </c>
      <c r="C20" s="1744">
        <f t="shared" ref="C20:C30" si="1">+H20+G20-E20</f>
        <v>1294426.0099999979</v>
      </c>
      <c r="D20" s="1615"/>
      <c r="E20" s="1614">
        <v>12641605.620000001</v>
      </c>
      <c r="F20" s="1616"/>
      <c r="G20" s="1614">
        <v>5544096.0700000003</v>
      </c>
      <c r="H20" s="1183">
        <v>8391935.5599999987</v>
      </c>
      <c r="I20" s="1733"/>
      <c r="J20" s="1836"/>
      <c r="K20" s="1741"/>
      <c r="L20" s="1028"/>
      <c r="M20" s="1028"/>
      <c r="N20" s="1028"/>
      <c r="O20" s="1028"/>
      <c r="P20" s="1737"/>
      <c r="Q20" s="1028"/>
      <c r="R20" s="1028"/>
      <c r="S20" s="1028"/>
      <c r="T20" s="1028"/>
      <c r="U20" s="1028"/>
      <c r="V20" s="1028"/>
      <c r="W20" s="1147"/>
      <c r="X20" s="1147"/>
      <c r="Y20" s="1147"/>
      <c r="Z20" s="1147"/>
      <c r="AA20" s="1147"/>
      <c r="AB20" s="1147"/>
      <c r="AC20" s="1147"/>
      <c r="AD20" s="1147"/>
      <c r="AE20" s="1147"/>
      <c r="AF20" s="1147"/>
    </row>
    <row r="21" spans="1:32" ht="18">
      <c r="A21" s="1180">
        <v>4</v>
      </c>
      <c r="B21" s="1613" t="s">
        <v>3468</v>
      </c>
      <c r="C21" s="1744">
        <f t="shared" si="1"/>
        <v>129236721.5299999</v>
      </c>
      <c r="D21" s="1615"/>
      <c r="E21" s="1614">
        <v>108418852.68000002</v>
      </c>
      <c r="F21" s="1616"/>
      <c r="G21" s="1614">
        <v>103495657.68999994</v>
      </c>
      <c r="H21" s="1183">
        <v>134159916.52</v>
      </c>
      <c r="I21" s="1733"/>
      <c r="J21" s="1906"/>
      <c r="K21" s="1741"/>
      <c r="L21" s="723"/>
      <c r="M21" s="723"/>
      <c r="N21" s="723"/>
      <c r="O21" s="723"/>
      <c r="P21" s="1442"/>
      <c r="Q21" s="723"/>
      <c r="R21" s="723"/>
      <c r="S21" s="723"/>
      <c r="T21" s="723"/>
      <c r="U21" s="723"/>
      <c r="V21" s="723"/>
    </row>
    <row r="22" spans="1:32" ht="18">
      <c r="A22" s="1180">
        <v>5</v>
      </c>
      <c r="B22" s="1613" t="s">
        <v>2968</v>
      </c>
      <c r="C22" s="1744">
        <f t="shared" si="1"/>
        <v>2381357.9</v>
      </c>
      <c r="D22" s="1615"/>
      <c r="E22" s="1614">
        <v>482688.49999999994</v>
      </c>
      <c r="F22" s="1616"/>
      <c r="G22" s="1614">
        <v>1172280.0699999998</v>
      </c>
      <c r="H22" s="1183">
        <v>1691766.33</v>
      </c>
      <c r="I22" s="1733"/>
      <c r="J22" s="1836"/>
      <c r="K22" s="1740"/>
      <c r="L22" s="723"/>
      <c r="M22" s="723"/>
      <c r="N22" s="723"/>
      <c r="O22" s="723"/>
      <c r="P22" s="1442"/>
      <c r="Q22" s="723"/>
      <c r="R22" s="723"/>
      <c r="S22" s="723"/>
      <c r="T22" s="723"/>
      <c r="U22" s="723"/>
      <c r="V22" s="723"/>
    </row>
    <row r="23" spans="1:32" ht="18">
      <c r="A23" s="1180">
        <v>6</v>
      </c>
      <c r="B23" s="1613" t="s">
        <v>2969</v>
      </c>
      <c r="C23" s="1744">
        <f t="shared" si="1"/>
        <v>5097204.1299999971</v>
      </c>
      <c r="D23" s="1615"/>
      <c r="E23" s="1614">
        <v>8565639.3100000005</v>
      </c>
      <c r="F23" s="1616"/>
      <c r="G23" s="1614">
        <v>2726537.7499999991</v>
      </c>
      <c r="H23" s="1183">
        <v>10936305.689999999</v>
      </c>
      <c r="I23" s="1733"/>
      <c r="J23" s="1836"/>
      <c r="K23" s="1740"/>
      <c r="L23" s="723"/>
      <c r="M23" s="723"/>
      <c r="N23" s="723"/>
      <c r="O23" s="723"/>
      <c r="P23" s="1442"/>
      <c r="Q23" s="723"/>
      <c r="R23" s="723"/>
      <c r="S23" s="723"/>
      <c r="T23" s="723"/>
      <c r="U23" s="723"/>
      <c r="V23" s="723"/>
    </row>
    <row r="24" spans="1:32" ht="18">
      <c r="A24" s="1180">
        <v>7</v>
      </c>
      <c r="B24" s="1613" t="s">
        <v>2970</v>
      </c>
      <c r="C24" s="1744">
        <f t="shared" si="1"/>
        <v>2806841.19</v>
      </c>
      <c r="D24" s="1615"/>
      <c r="E24" s="1614">
        <v>0</v>
      </c>
      <c r="F24" s="1616"/>
      <c r="G24" s="1614">
        <v>1037890.6599999999</v>
      </c>
      <c r="H24" s="1183">
        <v>1768950.53</v>
      </c>
      <c r="I24" s="1733"/>
      <c r="J24" s="1836"/>
      <c r="K24" s="1740"/>
      <c r="L24" s="723"/>
      <c r="M24" s="723"/>
      <c r="N24" s="723"/>
      <c r="O24" s="723"/>
      <c r="P24" s="1442"/>
      <c r="Q24" s="723"/>
      <c r="R24" s="723"/>
      <c r="S24" s="723"/>
      <c r="T24" s="723"/>
      <c r="U24" s="723"/>
      <c r="V24" s="723"/>
    </row>
    <row r="25" spans="1:32" ht="18">
      <c r="A25" s="1180">
        <v>8</v>
      </c>
      <c r="B25" s="1617" t="s">
        <v>3466</v>
      </c>
      <c r="C25" s="1744">
        <f t="shared" si="1"/>
        <v>33058487.860000007</v>
      </c>
      <c r="D25" s="1615"/>
      <c r="E25" s="1614">
        <v>9929204.2599999998</v>
      </c>
      <c r="F25" s="1616"/>
      <c r="G25" s="1614">
        <v>17042186.420000002</v>
      </c>
      <c r="H25" s="1183">
        <v>25945505.699999999</v>
      </c>
      <c r="I25" s="1733"/>
      <c r="J25" s="1836"/>
      <c r="K25" s="1740"/>
      <c r="L25" s="723"/>
      <c r="M25" s="723"/>
      <c r="N25" s="723"/>
      <c r="O25" s="723"/>
      <c r="P25" s="1442"/>
      <c r="Q25" s="723"/>
      <c r="R25" s="723"/>
      <c r="S25" s="723"/>
      <c r="T25" s="723"/>
      <c r="U25" s="723"/>
      <c r="V25" s="723"/>
    </row>
    <row r="26" spans="1:32" ht="18">
      <c r="A26" s="1180">
        <v>9</v>
      </c>
      <c r="B26" s="1617" t="s">
        <v>2972</v>
      </c>
      <c r="C26" s="1744">
        <f t="shared" si="1"/>
        <v>-87781878.160000324</v>
      </c>
      <c r="D26" s="1615"/>
      <c r="E26" s="1614">
        <v>2462356515.2600002</v>
      </c>
      <c r="F26" s="1616"/>
      <c r="G26" s="1614">
        <v>2347368637.1399999</v>
      </c>
      <c r="H26" s="1183">
        <v>27205999.960000001</v>
      </c>
      <c r="I26" s="1733"/>
      <c r="J26" s="1836"/>
      <c r="K26" s="1740"/>
      <c r="L26" s="723"/>
      <c r="M26" s="723"/>
      <c r="N26" s="723"/>
      <c r="O26" s="723"/>
      <c r="P26" s="1442"/>
      <c r="Q26" s="723"/>
      <c r="R26" s="723"/>
      <c r="S26" s="723"/>
      <c r="T26" s="723"/>
      <c r="U26" s="723"/>
      <c r="V26" s="723"/>
    </row>
    <row r="27" spans="1:32" ht="18">
      <c r="A27" s="1180">
        <v>10</v>
      </c>
      <c r="B27" s="1617" t="s">
        <v>3470</v>
      </c>
      <c r="C27" s="1744">
        <f t="shared" si="1"/>
        <v>56292937.780000001</v>
      </c>
      <c r="D27" s="1181"/>
      <c r="E27" s="1145">
        <v>49335197.939999998</v>
      </c>
      <c r="F27" s="1182"/>
      <c r="G27" s="1145">
        <v>60210055.519999996</v>
      </c>
      <c r="H27" s="1184">
        <v>45418080.200000003</v>
      </c>
      <c r="I27" s="1835"/>
      <c r="J27" s="1836"/>
      <c r="K27" s="1740"/>
      <c r="L27" s="723"/>
      <c r="M27" s="723"/>
      <c r="N27" s="723"/>
      <c r="O27" s="723"/>
      <c r="P27" s="1442"/>
      <c r="Q27" s="723"/>
      <c r="R27" s="723"/>
      <c r="S27" s="723"/>
      <c r="T27" s="723"/>
      <c r="U27" s="723"/>
      <c r="V27" s="723"/>
    </row>
    <row r="28" spans="1:32" ht="18">
      <c r="A28" s="1180">
        <v>11</v>
      </c>
      <c r="B28" s="1613" t="s">
        <v>3469</v>
      </c>
      <c r="C28" s="1744">
        <f t="shared" si="1"/>
        <v>2281948.0500000026</v>
      </c>
      <c r="D28" s="1615"/>
      <c r="E28" s="1614">
        <v>8584469.1499999985</v>
      </c>
      <c r="F28" s="1616"/>
      <c r="G28" s="1614">
        <v>8794339.3000000007</v>
      </c>
      <c r="H28" s="1183">
        <v>2072077.9</v>
      </c>
      <c r="I28" s="1733"/>
      <c r="J28" s="1836"/>
      <c r="K28" s="1741"/>
      <c r="L28" s="1028"/>
      <c r="M28" s="1028"/>
      <c r="N28" s="1028"/>
      <c r="O28" s="723"/>
      <c r="P28" s="1442"/>
      <c r="Q28" s="723"/>
      <c r="R28" s="723"/>
      <c r="S28" s="723"/>
      <c r="T28" s="723"/>
      <c r="U28" s="723"/>
      <c r="V28" s="723"/>
    </row>
    <row r="29" spans="1:32" ht="18">
      <c r="A29" s="1180">
        <v>12</v>
      </c>
      <c r="B29" s="1617" t="s">
        <v>2971</v>
      </c>
      <c r="C29" s="1744">
        <f t="shared" si="1"/>
        <v>0</v>
      </c>
      <c r="D29" s="1615"/>
      <c r="E29" s="1614">
        <v>88658196</v>
      </c>
      <c r="F29" s="1616"/>
      <c r="G29" s="1614">
        <v>0</v>
      </c>
      <c r="H29" s="1183">
        <v>88658196</v>
      </c>
      <c r="I29" s="1733"/>
      <c r="J29" s="1836"/>
      <c r="K29" s="1740"/>
      <c r="L29" s="723"/>
      <c r="M29" s="723"/>
      <c r="N29" s="723"/>
      <c r="O29" s="723"/>
      <c r="P29" s="1442"/>
      <c r="Q29" s="723"/>
      <c r="R29" s="723"/>
      <c r="S29" s="723"/>
      <c r="T29" s="723"/>
      <c r="U29" s="723"/>
      <c r="V29" s="723"/>
    </row>
    <row r="30" spans="1:32" ht="18">
      <c r="A30" s="1180">
        <v>13</v>
      </c>
      <c r="B30" s="1617" t="s">
        <v>2973</v>
      </c>
      <c r="C30" s="1744">
        <f t="shared" si="1"/>
        <v>3562.5</v>
      </c>
      <c r="D30" s="1615"/>
      <c r="E30" s="1614">
        <v>0</v>
      </c>
      <c r="F30" s="1616"/>
      <c r="G30" s="1614">
        <v>0</v>
      </c>
      <c r="H30" s="1183">
        <v>3562.5</v>
      </c>
      <c r="I30" s="1733"/>
      <c r="J30" s="1836"/>
      <c r="K30" s="1740"/>
      <c r="L30" s="723"/>
      <c r="M30" s="723"/>
      <c r="N30" s="723"/>
      <c r="O30" s="723"/>
      <c r="P30" s="723"/>
      <c r="Q30" s="723"/>
      <c r="R30" s="723"/>
      <c r="S30" s="723"/>
      <c r="T30" s="723"/>
      <c r="U30" s="723"/>
      <c r="V30" s="723"/>
    </row>
    <row r="31" spans="1:32" ht="18">
      <c r="A31" s="1180"/>
      <c r="B31" s="1617"/>
      <c r="C31" s="1744"/>
      <c r="D31" s="1615"/>
      <c r="E31" s="1614"/>
      <c r="F31" s="1616"/>
      <c r="G31" s="1614"/>
      <c r="H31" s="1183"/>
      <c r="I31" s="1739"/>
      <c r="J31" s="1836"/>
      <c r="K31" s="1740"/>
      <c r="L31" s="723"/>
      <c r="M31" s="723"/>
      <c r="N31" s="723"/>
      <c r="O31" s="723"/>
      <c r="P31" s="723"/>
      <c r="Q31" s="723"/>
      <c r="R31" s="723"/>
      <c r="S31" s="723"/>
      <c r="T31" s="723"/>
      <c r="U31" s="723"/>
      <c r="V31" s="723"/>
    </row>
    <row r="32" spans="1:32" ht="18.75" thickBot="1">
      <c r="A32" s="1185"/>
      <c r="B32" s="1186" t="s">
        <v>247</v>
      </c>
      <c r="C32" s="1187">
        <f>SUM(C17:C30)</f>
        <v>7165166241.2399979</v>
      </c>
      <c r="D32" s="1188"/>
      <c r="E32" s="1187">
        <f>SUM(E17:E30)</f>
        <v>7476971643.46</v>
      </c>
      <c r="F32" s="1189"/>
      <c r="G32" s="1187">
        <f>SUM(G17:G30)</f>
        <v>8550260674.9199991</v>
      </c>
      <c r="H32" s="1190">
        <f>SUM(H17:H30)</f>
        <v>6091877209.7799988</v>
      </c>
      <c r="I32" s="1739"/>
      <c r="J32" s="1740"/>
      <c r="K32" s="1740"/>
      <c r="L32" s="723"/>
      <c r="M32" s="723"/>
      <c r="N32" s="723"/>
      <c r="O32" s="723"/>
      <c r="P32" s="723"/>
      <c r="Q32" s="723"/>
      <c r="R32" s="723"/>
      <c r="S32" s="723"/>
      <c r="T32" s="723"/>
      <c r="U32" s="723"/>
      <c r="V32" s="723"/>
    </row>
    <row r="33" spans="1:22" ht="18">
      <c r="A33" s="1191"/>
      <c r="B33" s="1192"/>
      <c r="C33" s="1192"/>
      <c r="D33" s="1192"/>
      <c r="E33" s="1192"/>
      <c r="F33" s="1192"/>
      <c r="G33" s="1192"/>
      <c r="H33" s="1193"/>
      <c r="I33" s="723"/>
      <c r="J33" s="1740"/>
      <c r="K33" s="1740"/>
      <c r="L33" s="723"/>
      <c r="M33" s="723"/>
      <c r="N33" s="723"/>
      <c r="O33" s="723"/>
      <c r="P33" s="723"/>
      <c r="Q33" s="723"/>
      <c r="R33" s="723"/>
      <c r="S33" s="723"/>
      <c r="T33" s="723"/>
      <c r="U33" s="723"/>
      <c r="V33" s="723"/>
    </row>
    <row r="34" spans="1:22" ht="18.75" thickBot="1">
      <c r="A34" s="1194"/>
      <c r="B34" s="1095"/>
      <c r="C34" s="1745"/>
      <c r="D34" s="1745"/>
      <c r="E34" s="1745"/>
      <c r="F34" s="1745"/>
      <c r="G34" s="1745"/>
      <c r="H34" s="1859"/>
      <c r="I34" s="723"/>
      <c r="J34" s="1741"/>
      <c r="K34" s="1147"/>
      <c r="L34" s="1028"/>
      <c r="M34" s="1028"/>
      <c r="N34" s="1028"/>
      <c r="O34" s="723"/>
      <c r="P34" s="723"/>
      <c r="Q34" s="723"/>
      <c r="R34" s="723"/>
      <c r="S34" s="723"/>
      <c r="T34" s="723"/>
      <c r="U34" s="723"/>
      <c r="V34" s="723"/>
    </row>
    <row r="35" spans="1:22" ht="18.75" thickTop="1">
      <c r="A35" s="1195" t="s">
        <v>2606</v>
      </c>
      <c r="B35" s="1196"/>
      <c r="C35" s="1197"/>
      <c r="D35" s="1197"/>
      <c r="E35" s="1197"/>
      <c r="F35" s="1197"/>
      <c r="G35" s="1197"/>
      <c r="H35" s="1198"/>
      <c r="I35" s="723"/>
      <c r="J35" s="1740"/>
      <c r="K35" s="1740"/>
      <c r="L35" s="723"/>
      <c r="M35" s="723"/>
      <c r="N35" s="723"/>
      <c r="O35" s="723"/>
      <c r="P35" s="723"/>
      <c r="Q35" s="723"/>
      <c r="R35" s="723"/>
      <c r="S35" s="723"/>
      <c r="T35" s="723"/>
      <c r="U35" s="723"/>
      <c r="V35" s="723"/>
    </row>
    <row r="36" spans="1:22" ht="18">
      <c r="A36" s="1194"/>
      <c r="B36" s="1095"/>
      <c r="C36" s="1095"/>
      <c r="D36" s="1095"/>
      <c r="E36" s="1095"/>
      <c r="F36" s="1095"/>
      <c r="G36" s="1095"/>
      <c r="H36" s="1199"/>
      <c r="I36" s="723"/>
      <c r="J36" s="1740"/>
      <c r="K36" s="1740"/>
      <c r="L36" s="723"/>
      <c r="M36" s="723"/>
      <c r="N36" s="723"/>
      <c r="O36" s="723"/>
      <c r="P36" s="723"/>
      <c r="Q36" s="723"/>
      <c r="R36" s="723"/>
      <c r="S36" s="723"/>
      <c r="T36" s="723"/>
      <c r="U36" s="723"/>
      <c r="V36" s="723"/>
    </row>
    <row r="37" spans="1:22" ht="18">
      <c r="A37" s="1194"/>
      <c r="B37" s="1095" t="s">
        <v>1017</v>
      </c>
      <c r="C37" s="1095"/>
      <c r="D37" s="1095"/>
      <c r="E37" s="1095"/>
      <c r="F37" s="1095"/>
      <c r="G37" s="1095"/>
      <c r="H37" s="1199"/>
      <c r="I37" s="723"/>
      <c r="J37" s="1740"/>
      <c r="K37" s="1740"/>
      <c r="L37" s="723"/>
      <c r="M37" s="723"/>
      <c r="N37" s="723"/>
      <c r="O37" s="723"/>
      <c r="P37" s="723"/>
      <c r="Q37" s="723"/>
      <c r="R37" s="723"/>
      <c r="S37" s="723"/>
      <c r="T37" s="723"/>
      <c r="U37" s="723"/>
      <c r="V37" s="723"/>
    </row>
    <row r="38" spans="1:22" ht="18">
      <c r="A38" s="1194"/>
      <c r="B38" s="1095" t="s">
        <v>2607</v>
      </c>
      <c r="C38" s="1095"/>
      <c r="D38" s="1095"/>
      <c r="E38" s="1095"/>
      <c r="F38" s="1095"/>
      <c r="G38" s="1095"/>
      <c r="H38" s="1199"/>
      <c r="I38" s="723"/>
      <c r="J38" s="1853"/>
      <c r="K38" s="1740"/>
      <c r="L38" s="723"/>
      <c r="M38" s="723"/>
      <c r="N38" s="723"/>
      <c r="O38" s="723"/>
      <c r="P38" s="723"/>
      <c r="Q38" s="723"/>
      <c r="R38" s="723"/>
      <c r="S38" s="723"/>
      <c r="T38" s="723"/>
      <c r="U38" s="723"/>
      <c r="V38" s="723"/>
    </row>
    <row r="39" spans="1:22" ht="18">
      <c r="A39" s="1194"/>
      <c r="B39" s="1095" t="s">
        <v>2608</v>
      </c>
      <c r="C39" s="1095"/>
      <c r="D39" s="1095"/>
      <c r="E39" s="1095"/>
      <c r="F39" s="1095"/>
      <c r="G39" s="1095"/>
      <c r="H39" s="1199"/>
      <c r="I39" s="723"/>
      <c r="J39" s="1740"/>
      <c r="K39" s="1740"/>
      <c r="L39" s="723"/>
      <c r="M39" s="723"/>
      <c r="N39" s="723"/>
      <c r="O39" s="723"/>
      <c r="P39" s="723"/>
      <c r="Q39" s="723"/>
      <c r="R39" s="723"/>
      <c r="S39" s="723"/>
      <c r="T39" s="723"/>
      <c r="U39" s="723"/>
      <c r="V39" s="723"/>
    </row>
    <row r="40" spans="1:22" ht="18">
      <c r="A40" s="1194"/>
      <c r="B40" s="1095" t="s">
        <v>1985</v>
      </c>
      <c r="C40" s="1095"/>
      <c r="D40" s="1095"/>
      <c r="E40" s="1095"/>
      <c r="F40" s="1095"/>
      <c r="G40" s="1095"/>
      <c r="H40" s="1199"/>
      <c r="I40" s="723"/>
      <c r="J40" s="1740"/>
      <c r="K40" s="1740"/>
      <c r="L40" s="723"/>
      <c r="M40" s="723"/>
      <c r="N40" s="723"/>
      <c r="O40" s="723"/>
      <c r="P40" s="723"/>
      <c r="Q40" s="723"/>
      <c r="R40" s="723"/>
      <c r="S40" s="723"/>
      <c r="T40" s="723"/>
      <c r="U40" s="723"/>
      <c r="V40" s="723"/>
    </row>
    <row r="41" spans="1:22" ht="18.75" thickBot="1">
      <c r="A41" s="1200"/>
      <c r="B41" s="1201" t="s">
        <v>2609</v>
      </c>
      <c r="C41" s="1201"/>
      <c r="D41" s="1201"/>
      <c r="E41" s="1201"/>
      <c r="F41" s="1201"/>
      <c r="G41" s="1201"/>
      <c r="H41" s="1202"/>
      <c r="I41" s="723"/>
      <c r="J41" s="1740"/>
      <c r="K41" s="1740"/>
      <c r="L41" s="723"/>
      <c r="M41" s="723"/>
      <c r="N41" s="723"/>
      <c r="O41" s="723"/>
      <c r="P41" s="723"/>
      <c r="Q41" s="723"/>
      <c r="R41" s="723"/>
      <c r="S41" s="723"/>
      <c r="T41" s="723"/>
      <c r="U41" s="723"/>
      <c r="V41" s="723"/>
    </row>
    <row r="42" spans="1:22" ht="18.75" thickTop="1">
      <c r="A42" s="1203"/>
      <c r="B42" s="1204"/>
      <c r="C42" s="1204"/>
      <c r="D42" s="1095"/>
      <c r="E42" s="1204"/>
      <c r="F42" s="1204"/>
      <c r="G42" s="1038"/>
      <c r="H42" s="1199"/>
      <c r="I42" s="723"/>
      <c r="J42" s="1740"/>
      <c r="K42" s="1740"/>
      <c r="L42" s="723"/>
      <c r="M42" s="723"/>
      <c r="N42" s="723"/>
      <c r="O42" s="723"/>
      <c r="P42" s="723"/>
      <c r="Q42" s="723"/>
      <c r="R42" s="723"/>
      <c r="S42" s="723"/>
      <c r="T42" s="723"/>
      <c r="U42" s="723"/>
      <c r="V42" s="723"/>
    </row>
    <row r="43" spans="1:22" ht="18">
      <c r="A43" s="1203"/>
      <c r="B43" s="1204"/>
      <c r="C43" s="1205" t="s">
        <v>923</v>
      </c>
      <c r="D43" s="1206" t="s">
        <v>2107</v>
      </c>
      <c r="E43" s="1207"/>
      <c r="F43" s="1204"/>
      <c r="G43" s="1485"/>
      <c r="H43" s="1208" t="s">
        <v>1385</v>
      </c>
      <c r="I43" s="723"/>
      <c r="J43" s="1740"/>
      <c r="K43" s="1740"/>
      <c r="L43" s="723"/>
      <c r="M43" s="723"/>
      <c r="N43" s="723"/>
      <c r="O43" s="723"/>
      <c r="P43" s="723"/>
      <c r="Q43" s="723"/>
      <c r="R43" s="723"/>
      <c r="S43" s="723"/>
      <c r="T43" s="723"/>
      <c r="U43" s="723"/>
      <c r="V43" s="723"/>
    </row>
    <row r="44" spans="1:22" ht="18">
      <c r="A44" s="1209" t="s">
        <v>1032</v>
      </c>
      <c r="B44" s="1205" t="s">
        <v>1906</v>
      </c>
      <c r="C44" s="1205" t="s">
        <v>372</v>
      </c>
      <c r="D44" s="1053" t="s">
        <v>1033</v>
      </c>
      <c r="E44" s="1053" t="s">
        <v>1731</v>
      </c>
      <c r="F44" s="1205" t="s">
        <v>1387</v>
      </c>
      <c r="G44" s="1485"/>
      <c r="H44" s="1208" t="s">
        <v>1034</v>
      </c>
      <c r="I44" s="723"/>
      <c r="J44" s="1740"/>
      <c r="K44" s="1740"/>
      <c r="L44" s="723"/>
      <c r="M44" s="723"/>
      <c r="N44" s="723"/>
      <c r="O44" s="723"/>
      <c r="P44" s="723"/>
      <c r="Q44" s="723"/>
      <c r="R44" s="723"/>
      <c r="S44" s="723"/>
      <c r="T44" s="723"/>
      <c r="U44" s="723"/>
      <c r="V44" s="723"/>
    </row>
    <row r="45" spans="1:22" ht="18">
      <c r="A45" s="1209" t="s">
        <v>1035</v>
      </c>
      <c r="B45" s="1205" t="s">
        <v>462</v>
      </c>
      <c r="C45" s="1205" t="s">
        <v>2215</v>
      </c>
      <c r="D45" s="1205" t="s">
        <v>464</v>
      </c>
      <c r="E45" s="1205" t="s">
        <v>62</v>
      </c>
      <c r="F45" s="1205" t="s">
        <v>63</v>
      </c>
      <c r="G45" s="1485"/>
      <c r="H45" s="1208" t="s">
        <v>2215</v>
      </c>
      <c r="I45" s="723"/>
      <c r="J45" s="1740"/>
      <c r="K45" s="1740"/>
      <c r="L45" s="723"/>
      <c r="M45" s="723"/>
      <c r="N45" s="723"/>
      <c r="O45" s="723"/>
      <c r="P45" s="723"/>
      <c r="Q45" s="723"/>
      <c r="R45" s="723"/>
      <c r="S45" s="723"/>
      <c r="T45" s="723"/>
      <c r="U45" s="723"/>
      <c r="V45" s="723"/>
    </row>
    <row r="46" spans="1:22" ht="18.75" thickBot="1">
      <c r="A46" s="1210"/>
      <c r="B46" s="1211"/>
      <c r="C46" s="1212" t="s">
        <v>463</v>
      </c>
      <c r="D46" s="1211"/>
      <c r="E46" s="1211"/>
      <c r="F46" s="1211"/>
      <c r="G46" s="1486"/>
      <c r="H46" s="1213" t="s">
        <v>64</v>
      </c>
      <c r="I46" s="723"/>
      <c r="J46" s="1740"/>
      <c r="K46" s="1740"/>
      <c r="L46" s="723"/>
      <c r="M46" s="723"/>
      <c r="N46" s="723"/>
      <c r="O46" s="1028"/>
      <c r="P46" s="1028"/>
      <c r="Q46" s="1028"/>
      <c r="R46" s="1028"/>
      <c r="S46" s="1028"/>
      <c r="T46" s="1028"/>
      <c r="U46" s="1028"/>
      <c r="V46" s="723"/>
    </row>
    <row r="47" spans="1:22" ht="18">
      <c r="A47" s="1180">
        <f>A30+1</f>
        <v>14</v>
      </c>
      <c r="B47" s="1146"/>
      <c r="C47" s="1145"/>
      <c r="D47" s="1181"/>
      <c r="E47" s="1145"/>
      <c r="F47" s="1182"/>
      <c r="G47" s="1145"/>
      <c r="H47" s="1183"/>
      <c r="I47" s="723"/>
      <c r="J47" s="1740"/>
      <c r="O47" s="1028"/>
      <c r="P47" s="1028"/>
      <c r="Q47" s="1028"/>
      <c r="R47" s="1028"/>
      <c r="S47" s="1028"/>
      <c r="T47" s="1028"/>
      <c r="U47" s="1028"/>
      <c r="V47" s="723"/>
    </row>
    <row r="48" spans="1:22" ht="18">
      <c r="A48" s="1180">
        <f>+A47+1</f>
        <v>15</v>
      </c>
      <c r="B48" s="717" t="s">
        <v>2974</v>
      </c>
      <c r="C48" s="1077">
        <f>+H48+E48-F48</f>
        <v>37231586</v>
      </c>
      <c r="D48" s="186"/>
      <c r="E48" s="1360">
        <v>0</v>
      </c>
      <c r="F48" s="1360">
        <v>6620988</v>
      </c>
      <c r="G48" s="1145"/>
      <c r="H48" s="1184">
        <v>43852574</v>
      </c>
      <c r="I48" s="1835"/>
      <c r="J48" s="1854"/>
      <c r="O48" s="1028"/>
      <c r="P48" s="1028"/>
      <c r="Q48" s="1028"/>
      <c r="R48" s="1028"/>
      <c r="S48" s="1028"/>
      <c r="T48" s="1028"/>
      <c r="U48" s="1028"/>
      <c r="V48" s="723"/>
    </row>
    <row r="49" spans="1:22" ht="18">
      <c r="A49" s="1180">
        <f t="shared" ref="A49:A57" si="2">+A48+1</f>
        <v>16</v>
      </c>
      <c r="B49" s="717" t="s">
        <v>2975</v>
      </c>
      <c r="C49" s="1077">
        <f t="shared" ref="C49:C53" si="3">+H49+E49-F49</f>
        <v>968851</v>
      </c>
      <c r="D49" s="186"/>
      <c r="E49" s="1360">
        <v>175970</v>
      </c>
      <c r="F49" s="1360">
        <v>1162727</v>
      </c>
      <c r="G49" s="1145"/>
      <c r="H49" s="1184">
        <v>1955608</v>
      </c>
      <c r="I49" s="1835"/>
      <c r="J49" s="1854"/>
      <c r="O49" s="1028"/>
      <c r="P49" s="1028"/>
      <c r="Q49" s="1028"/>
      <c r="R49" s="1028"/>
      <c r="S49" s="1028"/>
      <c r="T49" s="1028"/>
      <c r="U49" s="1028"/>
      <c r="V49" s="723"/>
    </row>
    <row r="50" spans="1:22" ht="18">
      <c r="A50" s="1180">
        <f t="shared" si="2"/>
        <v>17</v>
      </c>
      <c r="B50" s="717" t="s">
        <v>2976</v>
      </c>
      <c r="C50" s="1077">
        <f t="shared" si="3"/>
        <v>1239019</v>
      </c>
      <c r="D50" s="186"/>
      <c r="E50" s="1360">
        <v>2788466</v>
      </c>
      <c r="F50" s="1360">
        <v>1634369</v>
      </c>
      <c r="G50" s="1145"/>
      <c r="H50" s="1184">
        <v>84922</v>
      </c>
      <c r="I50" s="1835"/>
      <c r="J50" s="1854"/>
      <c r="L50" s="723"/>
      <c r="M50" s="723"/>
      <c r="N50" s="723"/>
      <c r="O50" s="1028"/>
      <c r="P50" s="1028"/>
      <c r="Q50" s="1028"/>
      <c r="R50" s="1028"/>
      <c r="S50" s="1028"/>
      <c r="T50" s="1028"/>
      <c r="U50" s="1028"/>
      <c r="V50" s="723"/>
    </row>
    <row r="51" spans="1:22" ht="18">
      <c r="A51" s="1180">
        <f t="shared" si="2"/>
        <v>18</v>
      </c>
      <c r="B51" s="717" t="s">
        <v>3467</v>
      </c>
      <c r="C51" s="1077">
        <f t="shared" si="3"/>
        <v>44397483.669999979</v>
      </c>
      <c r="D51" s="186"/>
      <c r="E51" s="1360">
        <v>50632069.999999948</v>
      </c>
      <c r="F51" s="1360">
        <v>50180221.609999962</v>
      </c>
      <c r="G51" s="1145"/>
      <c r="H51" s="1184">
        <v>43945635.280000001</v>
      </c>
      <c r="I51" s="1835"/>
      <c r="J51" s="1854"/>
      <c r="N51" s="1028"/>
      <c r="O51" s="1028"/>
      <c r="P51" s="723"/>
      <c r="Q51" s="723"/>
      <c r="R51" s="723"/>
      <c r="S51" s="723"/>
      <c r="T51" s="723"/>
      <c r="U51" s="723"/>
      <c r="V51" s="723"/>
    </row>
    <row r="52" spans="1:22" ht="18">
      <c r="A52" s="1180">
        <f t="shared" si="2"/>
        <v>19</v>
      </c>
      <c r="B52" s="717" t="s">
        <v>2977</v>
      </c>
      <c r="C52" s="1077">
        <f t="shared" si="3"/>
        <v>1408726.3300000085</v>
      </c>
      <c r="D52" s="186"/>
      <c r="E52" s="1360">
        <v>1840301.4999999977</v>
      </c>
      <c r="F52" s="1360">
        <v>1147813.8599999892</v>
      </c>
      <c r="G52" s="1145"/>
      <c r="H52" s="1184">
        <v>716238.69</v>
      </c>
      <c r="I52" s="1835"/>
      <c r="J52" s="1854"/>
      <c r="N52" s="723"/>
      <c r="O52" s="723"/>
      <c r="P52" s="723"/>
      <c r="Q52" s="723"/>
      <c r="R52" s="723"/>
      <c r="S52" s="723"/>
      <c r="T52" s="723"/>
      <c r="U52" s="723"/>
      <c r="V52" s="723"/>
    </row>
    <row r="53" spans="1:22" ht="18">
      <c r="A53" s="1180">
        <f t="shared" si="2"/>
        <v>20</v>
      </c>
      <c r="B53" s="717" t="s">
        <v>2978</v>
      </c>
      <c r="C53" s="1077">
        <f t="shared" si="3"/>
        <v>2066492.3500000022</v>
      </c>
      <c r="D53" s="186"/>
      <c r="E53" s="1360">
        <v>1456553.5000000007</v>
      </c>
      <c r="F53" s="1360">
        <v>1452679.6199999985</v>
      </c>
      <c r="G53" s="1145"/>
      <c r="H53" s="1184">
        <v>2062618.47</v>
      </c>
      <c r="I53" s="1835"/>
      <c r="J53" s="1854"/>
      <c r="L53" s="723"/>
      <c r="M53" s="723"/>
      <c r="N53" s="723"/>
      <c r="O53" s="723"/>
      <c r="P53" s="723"/>
      <c r="Q53" s="723"/>
      <c r="R53" s="723"/>
      <c r="S53" s="723"/>
      <c r="T53" s="723"/>
      <c r="U53" s="723"/>
      <c r="V53" s="723"/>
    </row>
    <row r="54" spans="1:22" ht="18">
      <c r="A54" s="1180">
        <f t="shared" si="2"/>
        <v>21</v>
      </c>
      <c r="B54" s="717" t="s">
        <v>2980</v>
      </c>
      <c r="C54" s="1077">
        <f>+H54+E54-F54-1</f>
        <v>34320767.810000032</v>
      </c>
      <c r="D54" s="186"/>
      <c r="E54" s="1360">
        <v>110962581.93000002</v>
      </c>
      <c r="F54" s="1360">
        <v>144052696.03</v>
      </c>
      <c r="G54" s="1145"/>
      <c r="H54" s="1184">
        <v>67410882.909999996</v>
      </c>
      <c r="I54" s="1835"/>
      <c r="J54" s="1854"/>
      <c r="L54" s="723"/>
      <c r="M54" s="723"/>
      <c r="N54" s="723"/>
      <c r="O54" s="723"/>
      <c r="P54" s="723"/>
      <c r="Q54" s="723"/>
      <c r="R54" s="723"/>
      <c r="S54" s="723"/>
      <c r="T54" s="723"/>
      <c r="U54" s="723"/>
      <c r="V54" s="723"/>
    </row>
    <row r="55" spans="1:22" ht="18">
      <c r="A55" s="1180">
        <f t="shared" si="2"/>
        <v>22</v>
      </c>
      <c r="B55" s="717"/>
      <c r="C55" s="1360"/>
      <c r="D55" s="1261"/>
      <c r="E55" s="1360"/>
      <c r="F55" s="1618"/>
      <c r="G55" s="1145"/>
      <c r="H55" s="1184"/>
      <c r="I55" s="723"/>
      <c r="J55" s="1743"/>
      <c r="L55" s="723"/>
      <c r="M55" s="723"/>
      <c r="N55" s="723"/>
      <c r="O55" s="723"/>
      <c r="P55" s="723"/>
      <c r="Q55" s="723"/>
      <c r="R55" s="723"/>
      <c r="S55" s="723"/>
      <c r="T55" s="723"/>
      <c r="U55" s="723"/>
      <c r="V55" s="723"/>
    </row>
    <row r="56" spans="1:22" ht="18">
      <c r="A56" s="1180">
        <f t="shared" si="2"/>
        <v>23</v>
      </c>
      <c r="B56" s="1146"/>
      <c r="C56" s="1145"/>
      <c r="D56" s="1181"/>
      <c r="E56" s="1145"/>
      <c r="F56" s="1182"/>
      <c r="G56" s="1145"/>
      <c r="H56" s="1184"/>
      <c r="I56" s="723"/>
      <c r="J56" s="1906"/>
      <c r="K56" s="1741"/>
      <c r="L56" s="723"/>
      <c r="M56" s="723"/>
      <c r="N56" s="723"/>
      <c r="O56" s="723"/>
      <c r="P56" s="723"/>
      <c r="Q56" s="723"/>
      <c r="R56" s="723"/>
      <c r="S56" s="723"/>
      <c r="T56" s="723"/>
      <c r="U56" s="723"/>
      <c r="V56" s="723"/>
    </row>
    <row r="57" spans="1:22" ht="18">
      <c r="A57" s="1180">
        <f t="shared" si="2"/>
        <v>24</v>
      </c>
      <c r="B57" s="1146"/>
      <c r="C57" s="1145"/>
      <c r="D57" s="1145"/>
      <c r="E57" s="1145"/>
      <c r="F57" s="1182"/>
      <c r="G57" s="1145"/>
      <c r="H57" s="1184"/>
      <c r="I57" s="723"/>
      <c r="J57" s="1743"/>
      <c r="L57" s="723"/>
      <c r="M57" s="723"/>
      <c r="N57" s="723"/>
      <c r="O57" s="723"/>
      <c r="P57" s="723"/>
      <c r="Q57" s="723"/>
      <c r="R57" s="723"/>
      <c r="S57" s="723"/>
      <c r="T57" s="723"/>
      <c r="U57" s="723"/>
      <c r="V57" s="723"/>
    </row>
    <row r="58" spans="1:22" ht="18">
      <c r="A58" s="1159"/>
      <c r="B58" s="1142"/>
      <c r="C58" s="1141"/>
      <c r="D58" s="1179"/>
      <c r="E58" s="1141"/>
      <c r="F58" s="1141"/>
      <c r="G58" s="1141"/>
      <c r="H58" s="1214"/>
      <c r="I58" s="723"/>
      <c r="J58" s="1740"/>
      <c r="L58" s="723"/>
      <c r="M58" s="723"/>
      <c r="N58" s="723"/>
      <c r="O58" s="723"/>
      <c r="P58" s="723"/>
      <c r="Q58" s="723"/>
      <c r="R58" s="723"/>
      <c r="S58" s="723"/>
      <c r="T58" s="723"/>
      <c r="U58" s="723"/>
      <c r="V58" s="723"/>
    </row>
    <row r="59" spans="1:22" ht="18.75" thickBot="1">
      <c r="A59" s="1215">
        <f>+A57+1</f>
        <v>25</v>
      </c>
      <c r="B59" s="1216" t="s">
        <v>247</v>
      </c>
      <c r="C59" s="1217">
        <f>SUM(C47:C57)</f>
        <v>121632926.16000004</v>
      </c>
      <c r="D59" s="1218"/>
      <c r="E59" s="1217">
        <f>SUM(E47:E57)</f>
        <v>167855942.92999998</v>
      </c>
      <c r="F59" s="1217">
        <f>SUM(F47:F57)</f>
        <v>206251495.11999995</v>
      </c>
      <c r="G59" s="1217"/>
      <c r="H59" s="1219">
        <f>SUM(H47:H57)</f>
        <v>160028479.34999999</v>
      </c>
      <c r="I59" s="723"/>
      <c r="J59" s="1740"/>
      <c r="L59" s="723"/>
      <c r="M59" s="723"/>
      <c r="N59" s="723"/>
      <c r="O59" s="723"/>
      <c r="P59" s="723"/>
      <c r="Q59" s="723"/>
      <c r="R59" s="723"/>
      <c r="S59" s="723"/>
      <c r="T59" s="723"/>
      <c r="U59" s="723"/>
      <c r="V59" s="723"/>
    </row>
    <row r="60" spans="1:22" ht="18.75" thickTop="1">
      <c r="A60" s="164"/>
      <c r="B60" s="723"/>
      <c r="C60" s="723"/>
      <c r="D60" s="723"/>
      <c r="E60" s="723"/>
      <c r="F60" s="723"/>
      <c r="G60" s="723"/>
      <c r="H60" s="1220"/>
      <c r="I60" s="1220"/>
      <c r="J60" s="1740"/>
      <c r="K60" s="1740"/>
      <c r="L60" s="723"/>
      <c r="M60" s="723"/>
      <c r="N60" s="723"/>
      <c r="O60" s="723"/>
      <c r="P60" s="723"/>
      <c r="Q60" s="723"/>
      <c r="R60" s="723"/>
      <c r="S60" s="723"/>
      <c r="T60" s="723"/>
      <c r="U60" s="723"/>
      <c r="V60" s="723"/>
    </row>
    <row r="61" spans="1:22" ht="18">
      <c r="A61" s="1443"/>
      <c r="B61" s="1220"/>
      <c r="C61" s="1220"/>
      <c r="D61" s="1220">
        <v>50</v>
      </c>
      <c r="E61" s="1220"/>
      <c r="F61" s="1220"/>
      <c r="G61" s="1220"/>
      <c r="H61" s="1220"/>
      <c r="I61" s="723"/>
      <c r="J61" s="1740"/>
      <c r="K61" s="1740"/>
      <c r="L61" s="723"/>
      <c r="M61" s="723"/>
      <c r="N61" s="723"/>
      <c r="O61" s="723"/>
      <c r="P61" s="723"/>
      <c r="Q61" s="723"/>
      <c r="R61" s="723"/>
      <c r="S61" s="723"/>
      <c r="T61" s="723"/>
      <c r="U61" s="723"/>
      <c r="V61" s="723"/>
    </row>
    <row r="62" spans="1:22" ht="18">
      <c r="A62" s="1220"/>
      <c r="B62" s="1220"/>
      <c r="C62" s="1220"/>
      <c r="D62" s="1220"/>
      <c r="E62" s="1160"/>
      <c r="F62" s="1160"/>
      <c r="G62" s="1160"/>
      <c r="H62" s="1160"/>
      <c r="I62" s="723"/>
      <c r="J62" s="1740"/>
      <c r="K62" s="1740"/>
      <c r="L62" s="723"/>
      <c r="M62" s="723"/>
      <c r="N62" s="723"/>
      <c r="O62" s="723"/>
      <c r="P62" s="723"/>
      <c r="Q62" s="723"/>
      <c r="R62" s="723"/>
      <c r="S62" s="723"/>
      <c r="T62" s="723"/>
      <c r="U62" s="723"/>
      <c r="V62" s="723"/>
    </row>
    <row r="63" spans="1:22" ht="18">
      <c r="A63" s="1220"/>
      <c r="B63" s="1220"/>
      <c r="C63" s="1220"/>
      <c r="D63" s="1220"/>
      <c r="E63" s="1746"/>
      <c r="F63" s="1747"/>
      <c r="G63" s="1028"/>
      <c r="H63" s="1028"/>
      <c r="I63" s="723"/>
      <c r="J63" s="1740"/>
      <c r="K63" s="1740"/>
      <c r="L63" s="723"/>
      <c r="M63" s="723"/>
      <c r="N63" s="723"/>
      <c r="O63" s="723"/>
      <c r="P63" s="723"/>
      <c r="Q63" s="723"/>
      <c r="R63" s="723"/>
      <c r="S63" s="723"/>
      <c r="T63" s="723"/>
    </row>
    <row r="64" spans="1:22" ht="18">
      <c r="A64" s="1220"/>
      <c r="B64" s="1220"/>
      <c r="C64" s="1220"/>
      <c r="D64" s="1220"/>
      <c r="E64" s="1733"/>
      <c r="F64" s="1748"/>
      <c r="G64" s="1160"/>
      <c r="H64" s="1160"/>
      <c r="I64" s="723"/>
      <c r="J64" s="1740"/>
      <c r="K64" s="1740"/>
      <c r="L64" s="723"/>
      <c r="M64" s="723"/>
      <c r="N64" s="723"/>
      <c r="O64" s="723"/>
      <c r="P64" s="723"/>
      <c r="Q64" s="723"/>
      <c r="R64" s="723"/>
      <c r="S64" s="723"/>
      <c r="T64" s="723"/>
      <c r="U64" s="723"/>
      <c r="V64" s="723"/>
    </row>
    <row r="65" spans="1:22" ht="18">
      <c r="A65" s="1220"/>
      <c r="B65" s="1220"/>
      <c r="C65" s="1220"/>
      <c r="D65" s="1220"/>
      <c r="E65" s="1160"/>
      <c r="F65" s="1160"/>
      <c r="G65" s="1160"/>
      <c r="H65" s="1160"/>
      <c r="I65" s="723"/>
      <c r="J65" s="1740"/>
      <c r="K65" s="1740"/>
      <c r="L65" s="723"/>
      <c r="M65" s="723"/>
      <c r="N65" s="723"/>
      <c r="O65" s="723"/>
      <c r="P65" s="723"/>
      <c r="Q65" s="723"/>
      <c r="R65" s="723"/>
      <c r="S65" s="723"/>
      <c r="T65" s="723"/>
      <c r="U65" s="723"/>
      <c r="V65" s="723"/>
    </row>
    <row r="66" spans="1:22" ht="18">
      <c r="A66" s="1220"/>
      <c r="B66" s="1220"/>
      <c r="C66" s="1220"/>
      <c r="D66" s="1220"/>
      <c r="E66" s="1220"/>
      <c r="F66" s="1220"/>
      <c r="G66" s="1220"/>
      <c r="H66" s="1220"/>
      <c r="I66" s="723"/>
      <c r="J66" s="1740"/>
      <c r="K66" s="1740"/>
      <c r="L66" s="723"/>
      <c r="M66" s="723"/>
      <c r="N66" s="723"/>
    </row>
    <row r="67" spans="1:22" ht="18">
      <c r="A67" s="1220"/>
      <c r="B67" s="1220"/>
      <c r="C67" s="1220"/>
      <c r="D67" s="1220"/>
      <c r="E67" s="1220"/>
      <c r="F67" s="1220"/>
      <c r="G67" s="1220"/>
      <c r="H67" s="1220"/>
      <c r="I67" s="723"/>
      <c r="J67" s="1740"/>
      <c r="K67" s="1740"/>
      <c r="L67" s="723"/>
      <c r="M67" s="723"/>
      <c r="N67" s="723"/>
    </row>
    <row r="68" spans="1:22" ht="18">
      <c r="A68" s="1220"/>
      <c r="B68" s="1220"/>
      <c r="C68" s="1220"/>
      <c r="D68" s="1220"/>
      <c r="E68" s="1220"/>
      <c r="F68" s="1220"/>
      <c r="G68" s="1220"/>
      <c r="H68" s="1220"/>
      <c r="I68" s="723"/>
      <c r="J68" s="1740"/>
      <c r="K68" s="1740"/>
      <c r="L68" s="723"/>
      <c r="M68" s="723"/>
      <c r="N68" s="723"/>
    </row>
    <row r="69" spans="1:22" ht="18">
      <c r="A69" s="1220"/>
      <c r="B69" s="1220"/>
      <c r="C69" s="1220"/>
      <c r="D69" s="1220"/>
      <c r="E69" s="1220"/>
      <c r="F69" s="1220"/>
      <c r="G69" s="1220"/>
      <c r="H69" s="1221"/>
      <c r="I69" s="723"/>
      <c r="J69" s="1740"/>
      <c r="K69" s="1740"/>
      <c r="L69" s="723"/>
      <c r="M69" s="723"/>
      <c r="N69" s="723"/>
    </row>
    <row r="70" spans="1:22" ht="18">
      <c r="A70" s="1222"/>
      <c r="B70" s="1222"/>
      <c r="C70" s="1222"/>
      <c r="D70" s="1222"/>
      <c r="E70" s="1222"/>
      <c r="F70" s="1222"/>
      <c r="G70" s="1222"/>
      <c r="H70" s="1222"/>
      <c r="I70" s="723"/>
      <c r="J70" s="1740"/>
      <c r="K70" s="1740"/>
      <c r="L70" s="723"/>
      <c r="M70" s="723"/>
      <c r="N70" s="723"/>
    </row>
    <row r="71" spans="1:22" ht="18">
      <c r="A71" s="723"/>
      <c r="B71" s="723"/>
      <c r="C71" s="723"/>
      <c r="D71" s="723"/>
      <c r="E71" s="723"/>
      <c r="F71" s="723"/>
      <c r="G71" s="723"/>
      <c r="H71" s="723"/>
      <c r="I71" s="723"/>
      <c r="J71" s="1740"/>
      <c r="K71" s="1740"/>
      <c r="L71" s="723"/>
      <c r="M71" s="723"/>
      <c r="N71" s="723"/>
    </row>
    <row r="72" spans="1:22" ht="18">
      <c r="A72" s="723"/>
      <c r="B72" s="723"/>
      <c r="C72" s="723"/>
      <c r="D72" s="723"/>
      <c r="E72" s="723"/>
      <c r="F72" s="723"/>
      <c r="G72" s="723"/>
      <c r="H72" s="723"/>
      <c r="I72" s="723"/>
      <c r="J72" s="1740"/>
      <c r="K72" s="1740"/>
      <c r="L72" s="723"/>
      <c r="M72" s="723"/>
      <c r="N72" s="723"/>
    </row>
    <row r="73" spans="1:22" ht="18">
      <c r="A73" s="723"/>
      <c r="B73" s="723"/>
      <c r="C73" s="723"/>
      <c r="D73" s="723"/>
      <c r="E73" s="723"/>
      <c r="F73" s="723"/>
      <c r="G73" s="723"/>
      <c r="H73" s="723"/>
      <c r="I73" s="723"/>
      <c r="J73" s="1740"/>
      <c r="K73" s="1740"/>
      <c r="L73" s="723"/>
      <c r="M73" s="723"/>
      <c r="N73" s="723"/>
    </row>
    <row r="74" spans="1:22" ht="18">
      <c r="A74" s="723"/>
      <c r="B74" s="723"/>
      <c r="C74" s="1442"/>
      <c r="D74" s="1442"/>
      <c r="E74" s="1442"/>
      <c r="F74" s="1442"/>
      <c r="G74" s="1442"/>
      <c r="H74" s="1442"/>
      <c r="I74" s="723"/>
      <c r="J74" s="1740"/>
      <c r="K74" s="1740"/>
      <c r="L74" s="723"/>
      <c r="M74" s="723"/>
      <c r="N74" s="723"/>
    </row>
    <row r="75" spans="1:22" ht="18">
      <c r="A75" s="723"/>
      <c r="B75" s="723"/>
      <c r="C75" s="723"/>
      <c r="D75" s="723"/>
      <c r="E75" s="723"/>
      <c r="F75" s="723"/>
      <c r="G75" s="723"/>
      <c r="H75" s="723"/>
      <c r="I75" s="723"/>
      <c r="J75" s="1740"/>
      <c r="K75" s="1740"/>
      <c r="L75" s="723"/>
      <c r="M75" s="723"/>
      <c r="N75" s="723"/>
    </row>
    <row r="76" spans="1:22" ht="18">
      <c r="A76" s="723"/>
      <c r="B76" s="723"/>
      <c r="C76" s="723"/>
      <c r="D76" s="723"/>
      <c r="E76" s="723"/>
      <c r="F76" s="723"/>
      <c r="G76" s="723"/>
      <c r="H76" s="723"/>
      <c r="I76" s="723"/>
      <c r="J76" s="1740"/>
      <c r="K76" s="1740"/>
      <c r="L76" s="723"/>
      <c r="M76" s="723"/>
      <c r="N76" s="723"/>
    </row>
    <row r="77" spans="1:22" ht="18">
      <c r="A77" s="723"/>
      <c r="B77" s="723"/>
      <c r="C77" s="723"/>
      <c r="D77" s="723"/>
      <c r="E77" s="723"/>
      <c r="F77" s="723"/>
      <c r="G77" s="723"/>
      <c r="H77" s="723"/>
      <c r="I77" s="723"/>
      <c r="J77" s="1740"/>
      <c r="K77" s="1740"/>
      <c r="L77" s="723"/>
      <c r="M77" s="723"/>
      <c r="N77" s="723"/>
    </row>
    <row r="78" spans="1:22" ht="18">
      <c r="A78" s="723"/>
      <c r="B78" s="723"/>
      <c r="C78" s="723"/>
      <c r="D78" s="723"/>
      <c r="E78" s="723"/>
      <c r="F78" s="723"/>
      <c r="G78" s="723"/>
      <c r="H78" s="723"/>
      <c r="I78" s="723"/>
      <c r="J78" s="1740"/>
      <c r="K78" s="1740"/>
      <c r="L78" s="723"/>
      <c r="M78" s="723"/>
      <c r="N78" s="723"/>
    </row>
    <row r="79" spans="1:22" ht="18">
      <c r="A79" s="723"/>
      <c r="B79" s="723"/>
      <c r="C79" s="723"/>
      <c r="D79" s="723"/>
      <c r="E79" s="723"/>
      <c r="F79" s="723"/>
      <c r="G79" s="723"/>
      <c r="H79" s="723"/>
      <c r="I79" s="723"/>
      <c r="J79" s="1740"/>
      <c r="K79" s="1740"/>
      <c r="L79" s="723"/>
      <c r="M79" s="723"/>
      <c r="N79" s="723"/>
    </row>
    <row r="80" spans="1:22" ht="18">
      <c r="A80" s="723"/>
      <c r="B80" s="723"/>
      <c r="C80" s="723"/>
      <c r="D80" s="723"/>
      <c r="E80" s="723"/>
      <c r="F80" s="723"/>
      <c r="G80" s="723"/>
      <c r="H80" s="723"/>
      <c r="I80" s="723"/>
      <c r="J80" s="1740"/>
      <c r="K80" s="1740"/>
      <c r="L80" s="723"/>
      <c r="M80" s="723"/>
      <c r="N80" s="723"/>
    </row>
    <row r="81" spans="1:22" ht="18">
      <c r="A81" s="723"/>
      <c r="B81" s="723"/>
      <c r="C81" s="723"/>
      <c r="D81" s="723"/>
      <c r="E81" s="723"/>
      <c r="F81" s="723"/>
      <c r="G81" s="723"/>
      <c r="H81" s="723"/>
      <c r="I81" s="723"/>
      <c r="J81" s="1740"/>
      <c r="K81" s="1740"/>
      <c r="L81" s="723"/>
      <c r="M81" s="723"/>
      <c r="N81" s="723"/>
    </row>
    <row r="82" spans="1:22" ht="18">
      <c r="A82" s="723"/>
      <c r="B82" s="723"/>
      <c r="C82" s="723"/>
      <c r="D82" s="723"/>
      <c r="E82" s="723"/>
      <c r="F82" s="723"/>
      <c r="G82" s="723"/>
      <c r="H82" s="723"/>
      <c r="I82" s="723"/>
      <c r="J82" s="1740"/>
      <c r="K82" s="1740"/>
      <c r="L82" s="723"/>
      <c r="M82" s="723"/>
      <c r="N82" s="723"/>
    </row>
    <row r="83" spans="1:22" ht="18">
      <c r="A83" s="723"/>
      <c r="B83" s="723"/>
      <c r="C83" s="723"/>
      <c r="D83" s="723"/>
      <c r="E83" s="723"/>
      <c r="F83" s="723"/>
      <c r="G83" s="723"/>
      <c r="H83" s="723"/>
      <c r="I83" s="723"/>
      <c r="J83" s="1740"/>
      <c r="K83" s="1740"/>
      <c r="L83" s="723"/>
      <c r="M83" s="723"/>
      <c r="N83" s="723"/>
    </row>
    <row r="84" spans="1:22" ht="18">
      <c r="A84" s="723"/>
      <c r="B84" s="723"/>
      <c r="C84" s="723"/>
      <c r="D84" s="723"/>
      <c r="E84" s="723"/>
      <c r="F84" s="723"/>
      <c r="G84" s="723"/>
      <c r="H84" s="723"/>
      <c r="I84" s="723"/>
      <c r="J84" s="1740"/>
      <c r="K84" s="1740"/>
      <c r="L84" s="723"/>
      <c r="M84" s="723"/>
      <c r="N84" s="723"/>
    </row>
    <row r="85" spans="1:22" ht="18">
      <c r="A85" s="723"/>
      <c r="B85" s="723"/>
      <c r="C85" s="723"/>
      <c r="D85" s="723"/>
      <c r="E85" s="723"/>
      <c r="F85" s="723"/>
      <c r="G85" s="723"/>
      <c r="H85" s="723"/>
      <c r="I85" s="723"/>
      <c r="J85" s="1740"/>
      <c r="K85" s="1740"/>
      <c r="L85" s="723"/>
      <c r="M85" s="723"/>
      <c r="N85" s="723"/>
    </row>
    <row r="86" spans="1:22" ht="18">
      <c r="A86" s="723"/>
      <c r="B86" s="723"/>
      <c r="C86" s="723"/>
      <c r="D86" s="723"/>
      <c r="E86" s="723"/>
      <c r="F86" s="723"/>
      <c r="G86" s="723"/>
      <c r="H86" s="723"/>
      <c r="I86" s="723"/>
      <c r="J86" s="1740"/>
      <c r="K86" s="1740"/>
      <c r="L86" s="723"/>
      <c r="M86" s="723"/>
      <c r="N86" s="723"/>
    </row>
    <row r="87" spans="1:22" ht="18">
      <c r="A87" s="723"/>
      <c r="B87" s="723"/>
      <c r="C87" s="723"/>
      <c r="D87" s="723"/>
      <c r="E87" s="723"/>
      <c r="F87" s="723"/>
      <c r="G87" s="723"/>
      <c r="H87" s="723"/>
      <c r="I87" s="723"/>
      <c r="J87" s="1740"/>
      <c r="K87" s="1740"/>
      <c r="L87" s="723"/>
      <c r="M87" s="723"/>
      <c r="N87" s="723"/>
    </row>
    <row r="88" spans="1:22" ht="18">
      <c r="A88" s="723"/>
      <c r="B88" s="723"/>
      <c r="C88" s="723"/>
      <c r="D88" s="723"/>
      <c r="E88" s="723"/>
      <c r="F88" s="723"/>
      <c r="G88" s="723"/>
      <c r="H88" s="723"/>
      <c r="I88" s="723"/>
      <c r="J88" s="1740"/>
      <c r="K88" s="1740"/>
      <c r="L88" s="723"/>
      <c r="M88" s="723"/>
      <c r="N88" s="723"/>
      <c r="O88" s="723"/>
      <c r="P88" s="723"/>
      <c r="Q88" s="723"/>
      <c r="R88" s="723"/>
      <c r="S88" s="723"/>
      <c r="T88" s="723"/>
      <c r="U88" s="723"/>
      <c r="V88" s="723"/>
    </row>
    <row r="89" spans="1:22" ht="18">
      <c r="A89" s="723"/>
      <c r="B89" s="723"/>
      <c r="C89" s="723"/>
      <c r="D89" s="723"/>
      <c r="E89" s="723"/>
      <c r="F89" s="723"/>
      <c r="G89" s="723"/>
      <c r="H89" s="723"/>
      <c r="I89" s="723"/>
      <c r="J89" s="1740"/>
      <c r="K89" s="1740"/>
      <c r="L89" s="723"/>
      <c r="M89" s="723"/>
      <c r="N89" s="723"/>
      <c r="O89" s="723"/>
      <c r="P89" s="723"/>
      <c r="Q89" s="723"/>
      <c r="R89" s="723"/>
      <c r="S89" s="723"/>
      <c r="T89" s="723"/>
      <c r="U89" s="723"/>
      <c r="V89" s="723"/>
    </row>
    <row r="90" spans="1:22" ht="18">
      <c r="A90" s="723"/>
      <c r="B90" s="723"/>
      <c r="C90" s="723"/>
      <c r="D90" s="723"/>
      <c r="E90" s="723"/>
      <c r="F90" s="723"/>
      <c r="G90" s="723"/>
      <c r="H90" s="723"/>
      <c r="I90" s="723"/>
      <c r="J90" s="1740"/>
      <c r="K90" s="1740"/>
      <c r="L90" s="723"/>
      <c r="M90" s="723"/>
      <c r="N90" s="723"/>
      <c r="O90" s="723"/>
      <c r="P90" s="723"/>
      <c r="Q90" s="723"/>
      <c r="R90" s="723"/>
      <c r="S90" s="723"/>
      <c r="T90" s="723"/>
      <c r="U90" s="723"/>
      <c r="V90" s="723"/>
    </row>
    <row r="91" spans="1:22" ht="18">
      <c r="A91" s="723"/>
      <c r="B91" s="723"/>
      <c r="C91" s="723"/>
      <c r="D91" s="723"/>
      <c r="E91" s="723"/>
      <c r="F91" s="723"/>
      <c r="G91" s="723"/>
      <c r="H91" s="723"/>
    </row>
    <row r="92" spans="1:22" ht="18">
      <c r="A92" s="723"/>
      <c r="B92" s="723"/>
      <c r="C92" s="723"/>
      <c r="D92" s="723"/>
      <c r="E92" s="723"/>
      <c r="F92" s="723"/>
      <c r="G92" s="723"/>
      <c r="H92" s="723"/>
    </row>
    <row r="93" spans="1:22" ht="18">
      <c r="A93" s="723"/>
      <c r="B93" s="723"/>
      <c r="C93" s="723"/>
      <c r="D93" s="723"/>
      <c r="E93" s="723"/>
      <c r="F93" s="723"/>
      <c r="G93" s="723"/>
      <c r="H93" s="723"/>
    </row>
    <row r="94" spans="1:22" ht="18">
      <c r="A94" s="723"/>
      <c r="B94" s="723"/>
      <c r="C94" s="723"/>
      <c r="D94" s="723"/>
      <c r="E94" s="723"/>
      <c r="F94" s="723"/>
      <c r="G94" s="723"/>
      <c r="H94" s="723"/>
    </row>
    <row r="95" spans="1:22" ht="18">
      <c r="A95" s="723"/>
      <c r="B95" s="723"/>
      <c r="C95" s="723"/>
      <c r="D95" s="723"/>
      <c r="E95" s="723"/>
      <c r="F95" s="723"/>
      <c r="G95" s="723"/>
      <c r="H95" s="723"/>
    </row>
  </sheetData>
  <pageMargins left="0.7" right="0.7" top="0.75" bottom="0.75" header="0.3" footer="0.3"/>
  <pageSetup scale="52"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AA836"/>
  <sheetViews>
    <sheetView defaultGridColor="0" colorId="22" zoomScale="75" zoomScaleNormal="75" workbookViewId="0">
      <selection activeCell="B37" sqref="B37"/>
    </sheetView>
  </sheetViews>
  <sheetFormatPr defaultColWidth="9.77734375" defaultRowHeight="15"/>
  <cols>
    <col min="1" max="1" width="5.77734375" customWidth="1"/>
    <col min="2" max="2" width="77.77734375" customWidth="1"/>
    <col min="3" max="3" width="12.77734375" customWidth="1"/>
    <col min="4" max="5" width="15.77734375" customWidth="1"/>
    <col min="7" max="7" width="14.6640625" bestFit="1" customWidth="1"/>
    <col min="8" max="8" width="38.33203125" customWidth="1"/>
    <col min="9" max="9" width="14.77734375" customWidth="1"/>
    <col min="10" max="10" width="17.109375" bestFit="1" customWidth="1"/>
    <col min="11" max="11" width="21.109375" customWidth="1"/>
    <col min="12" max="12" width="17.21875" bestFit="1" customWidth="1"/>
    <col min="13" max="14" width="17.109375" bestFit="1" customWidth="1"/>
    <col min="15" max="15" width="13" customWidth="1"/>
  </cols>
  <sheetData>
    <row r="1" spans="1:26" ht="18.75" thickBot="1">
      <c r="A1" s="64" t="str">
        <f>'Data Sheet'!A56</f>
        <v>Annual Report of VERIZON NEW YORK INC.                                                                                                       For the period ending DECEMBER 31, 2017</v>
      </c>
      <c r="B1" s="65"/>
      <c r="C1" s="723"/>
      <c r="D1" s="65"/>
      <c r="E1" s="65"/>
      <c r="F1" s="65"/>
    </row>
    <row r="2" spans="1:26" ht="15.95" customHeight="1">
      <c r="A2" s="66"/>
      <c r="B2" s="67"/>
      <c r="C2" s="67"/>
      <c r="D2" s="67"/>
      <c r="E2" s="68"/>
      <c r="F2" s="65"/>
    </row>
    <row r="3" spans="1:26" ht="19.899999999999999" customHeight="1">
      <c r="A3" s="541" t="s">
        <v>1050</v>
      </c>
      <c r="B3" s="105"/>
      <c r="C3" s="105"/>
      <c r="D3" s="105"/>
      <c r="E3" s="152"/>
      <c r="F3" s="65"/>
    </row>
    <row r="4" spans="1:26" ht="16.899999999999999" customHeight="1">
      <c r="A4" s="72"/>
      <c r="B4" s="65"/>
      <c r="C4" s="65"/>
      <c r="D4" s="65"/>
      <c r="E4" s="73"/>
      <c r="F4" s="65"/>
    </row>
    <row r="5" spans="1:26" ht="16.899999999999999" customHeight="1">
      <c r="A5" s="95" t="s">
        <v>1870</v>
      </c>
      <c r="B5" s="65" t="s">
        <v>1051</v>
      </c>
      <c r="C5" s="65"/>
      <c r="D5" s="65"/>
      <c r="E5" s="73"/>
      <c r="F5" s="65"/>
    </row>
    <row r="6" spans="1:26" ht="16.899999999999999" customHeight="1">
      <c r="A6" s="72"/>
      <c r="B6" s="65" t="s">
        <v>1052</v>
      </c>
      <c r="C6" s="65"/>
      <c r="D6" s="65"/>
      <c r="E6" s="73"/>
      <c r="F6" s="65"/>
    </row>
    <row r="7" spans="1:26" ht="16.899999999999999" customHeight="1">
      <c r="A7" s="72"/>
      <c r="B7" s="65" t="s">
        <v>1053</v>
      </c>
      <c r="C7" s="65"/>
      <c r="D7" s="65"/>
      <c r="E7" s="73"/>
      <c r="F7" s="65"/>
    </row>
    <row r="8" spans="1:26" ht="16.899999999999999" customHeight="1">
      <c r="A8" s="95" t="s">
        <v>1884</v>
      </c>
      <c r="B8" s="65" t="s">
        <v>1054</v>
      </c>
      <c r="C8" s="65"/>
      <c r="D8" s="65"/>
      <c r="E8" s="73"/>
      <c r="F8" s="65"/>
    </row>
    <row r="9" spans="1:26" ht="16.899999999999999" customHeight="1">
      <c r="A9" s="72"/>
      <c r="B9" s="65" t="s">
        <v>1055</v>
      </c>
      <c r="C9" s="65"/>
      <c r="D9" s="65"/>
      <c r="E9" s="73"/>
      <c r="F9" s="65"/>
    </row>
    <row r="10" spans="1:26" ht="16.899999999999999" customHeight="1">
      <c r="A10" s="72"/>
      <c r="B10" s="65" t="s">
        <v>1056</v>
      </c>
      <c r="C10" s="65"/>
      <c r="D10" s="65"/>
      <c r="E10" s="73"/>
      <c r="F10" s="65"/>
    </row>
    <row r="11" spans="1:26" ht="16.899999999999999" customHeight="1">
      <c r="A11" s="72"/>
      <c r="B11" s="65" t="s">
        <v>1057</v>
      </c>
      <c r="C11" s="65"/>
      <c r="D11" s="65"/>
      <c r="E11" s="73"/>
      <c r="F11" s="65"/>
    </row>
    <row r="12" spans="1:26" ht="16.899999999999999" customHeight="1">
      <c r="A12" s="95" t="s">
        <v>1233</v>
      </c>
      <c r="B12" s="65" t="s">
        <v>1058</v>
      </c>
      <c r="C12" s="65"/>
      <c r="D12" s="65"/>
      <c r="E12" s="73"/>
      <c r="F12" s="65"/>
    </row>
    <row r="13" spans="1:26" ht="16.899999999999999" customHeight="1">
      <c r="A13" s="72"/>
      <c r="B13" s="65" t="s">
        <v>1059</v>
      </c>
      <c r="C13" s="65"/>
      <c r="D13" s="65"/>
      <c r="E13" s="73"/>
      <c r="F13" s="65"/>
    </row>
    <row r="14" spans="1:26" ht="16.899999999999999" customHeight="1">
      <c r="A14" s="213"/>
      <c r="B14" s="180"/>
      <c r="C14" s="181" t="s">
        <v>1421</v>
      </c>
      <c r="D14" s="180"/>
      <c r="E14" s="290"/>
      <c r="F14" s="65"/>
    </row>
    <row r="15" spans="1:26" ht="16.899999999999999" customHeight="1">
      <c r="A15" s="90" t="s">
        <v>36</v>
      </c>
      <c r="B15" s="183" t="s">
        <v>888</v>
      </c>
      <c r="C15" s="183" t="s">
        <v>1060</v>
      </c>
      <c r="D15" s="183" t="s">
        <v>2107</v>
      </c>
      <c r="E15" s="138" t="s">
        <v>1387</v>
      </c>
      <c r="F15" s="65"/>
      <c r="G15" s="1147"/>
      <c r="H15" s="1147"/>
      <c r="I15" s="1147"/>
      <c r="J15" s="1147"/>
      <c r="K15" s="1147"/>
      <c r="L15" s="1147"/>
      <c r="M15" s="1147"/>
      <c r="N15" s="1147"/>
      <c r="O15" s="1147"/>
      <c r="P15" s="1147"/>
      <c r="Q15" s="1147"/>
      <c r="R15" s="1147"/>
      <c r="S15" s="1147"/>
      <c r="T15" s="1147"/>
      <c r="U15" s="1147"/>
      <c r="V15" s="1147"/>
      <c r="W15" s="1147"/>
      <c r="X15" s="1147"/>
      <c r="Y15" s="1147"/>
      <c r="Z15" s="1147"/>
    </row>
    <row r="16" spans="1:26" ht="16.899999999999999" customHeight="1">
      <c r="A16" s="90" t="s">
        <v>48</v>
      </c>
      <c r="B16" s="183" t="s">
        <v>462</v>
      </c>
      <c r="C16" s="183" t="s">
        <v>463</v>
      </c>
      <c r="D16" s="183" t="s">
        <v>464</v>
      </c>
      <c r="E16" s="138" t="s">
        <v>62</v>
      </c>
      <c r="F16" s="65"/>
      <c r="G16" s="1147"/>
      <c r="H16" s="1147"/>
      <c r="I16" s="1147"/>
      <c r="J16" s="1147"/>
      <c r="K16" s="1147"/>
      <c r="L16" s="1147"/>
      <c r="M16" s="1147"/>
      <c r="N16" s="1147"/>
      <c r="O16" s="1147"/>
      <c r="P16" s="1147"/>
      <c r="Q16" s="1147"/>
      <c r="R16" s="1147"/>
      <c r="S16" s="1147"/>
      <c r="T16" s="1147"/>
      <c r="U16" s="1147"/>
      <c r="V16" s="1147"/>
      <c r="W16" s="1147"/>
      <c r="X16" s="1147"/>
      <c r="Y16" s="1147"/>
      <c r="Z16" s="1147"/>
    </row>
    <row r="17" spans="1:26" ht="16.899999999999999" customHeight="1">
      <c r="A17" s="77" t="s">
        <v>467</v>
      </c>
      <c r="B17" s="185"/>
      <c r="C17" s="185"/>
      <c r="D17" s="787"/>
      <c r="E17" s="788"/>
      <c r="F17" s="65"/>
      <c r="G17" s="1026"/>
      <c r="H17" s="1147"/>
      <c r="I17" s="1147"/>
      <c r="J17" s="1147"/>
      <c r="K17" s="1147"/>
      <c r="L17" s="1147"/>
      <c r="M17" s="1147"/>
      <c r="N17" s="1147"/>
      <c r="O17" s="1147"/>
      <c r="P17" s="1147"/>
      <c r="Q17" s="1147"/>
      <c r="R17" s="1147"/>
      <c r="S17" s="1147"/>
      <c r="T17" s="1147"/>
      <c r="U17" s="1147"/>
      <c r="V17" s="1147"/>
      <c r="W17" s="1147"/>
      <c r="X17" s="1147"/>
      <c r="Y17" s="1147"/>
      <c r="Z17" s="1147"/>
    </row>
    <row r="18" spans="1:26" ht="16.899999999999999" customHeight="1">
      <c r="A18" s="90" t="s">
        <v>825</v>
      </c>
      <c r="B18" s="1289"/>
      <c r="C18" s="186"/>
      <c r="D18" s="188"/>
      <c r="E18" s="189"/>
      <c r="F18" s="65"/>
      <c r="G18" s="1147"/>
      <c r="H18" s="1147"/>
      <c r="I18" s="1147"/>
      <c r="J18" s="1147"/>
      <c r="K18" s="1147"/>
      <c r="L18" s="1147"/>
      <c r="M18" s="1147"/>
      <c r="N18" s="1147"/>
      <c r="O18" s="1147"/>
      <c r="P18" s="1147"/>
      <c r="Q18" s="1147"/>
      <c r="R18" s="1147"/>
      <c r="S18" s="1147"/>
      <c r="T18" s="1147"/>
      <c r="U18" s="1147"/>
      <c r="V18" s="1147"/>
      <c r="W18" s="1147"/>
      <c r="X18" s="1147"/>
      <c r="Y18" s="1147"/>
      <c r="Z18" s="1147"/>
    </row>
    <row r="19" spans="1:26" ht="16.899999999999999" customHeight="1">
      <c r="A19" s="90" t="s">
        <v>1067</v>
      </c>
      <c r="B19" s="1289"/>
      <c r="C19" s="186"/>
      <c r="D19" s="188"/>
      <c r="E19" s="189"/>
      <c r="F19" s="65"/>
      <c r="G19" s="1147"/>
      <c r="H19" s="1147"/>
      <c r="I19" s="1147"/>
      <c r="J19" s="1147"/>
      <c r="K19" s="1147"/>
      <c r="L19" s="1147"/>
      <c r="M19" s="1147"/>
      <c r="N19" s="1147"/>
      <c r="O19" s="1147"/>
      <c r="P19" s="1147"/>
      <c r="Q19" s="1147"/>
      <c r="R19" s="1147"/>
      <c r="S19" s="1147"/>
      <c r="T19" s="1147"/>
      <c r="U19" s="1147"/>
      <c r="V19" s="1147"/>
      <c r="W19" s="1147"/>
      <c r="X19" s="1147"/>
      <c r="Y19" s="1147"/>
      <c r="Z19" s="1147"/>
    </row>
    <row r="20" spans="1:26" ht="16.899999999999999" customHeight="1">
      <c r="A20" s="90" t="s">
        <v>71</v>
      </c>
      <c r="B20" s="1289"/>
      <c r="C20" s="186"/>
      <c r="D20" s="188"/>
      <c r="E20" s="189"/>
      <c r="F20" s="65"/>
      <c r="G20" s="1026"/>
      <c r="H20" s="1147"/>
      <c r="I20" s="1147"/>
      <c r="J20" s="1147"/>
      <c r="K20" s="1147"/>
      <c r="L20" s="1147"/>
      <c r="M20" s="1147"/>
      <c r="N20" s="1147"/>
      <c r="O20" s="1147"/>
      <c r="P20" s="1147"/>
      <c r="Q20" s="1147"/>
      <c r="R20" s="1147"/>
      <c r="S20" s="1147"/>
      <c r="T20" s="1147"/>
      <c r="U20" s="1147"/>
      <c r="V20" s="1147"/>
      <c r="W20" s="1147"/>
      <c r="X20" s="1147"/>
      <c r="Y20" s="1147"/>
      <c r="Z20" s="1147"/>
    </row>
    <row r="21" spans="1:26" ht="16.899999999999999" customHeight="1">
      <c r="A21" s="90" t="s">
        <v>72</v>
      </c>
      <c r="B21" s="1289"/>
      <c r="C21" s="186"/>
      <c r="D21" s="188"/>
      <c r="E21" s="189"/>
      <c r="F21" s="65"/>
      <c r="G21" s="1147"/>
      <c r="H21" s="1147"/>
      <c r="I21" s="1147"/>
      <c r="J21" s="1147"/>
      <c r="K21" s="1147"/>
      <c r="L21" s="1147"/>
      <c r="M21" s="1147"/>
      <c r="N21" s="1147"/>
      <c r="O21" s="1147"/>
      <c r="P21" s="1147"/>
      <c r="Q21" s="1147"/>
      <c r="R21" s="1147"/>
      <c r="S21" s="1147"/>
      <c r="T21" s="1147"/>
      <c r="U21" s="1147"/>
      <c r="V21" s="1147"/>
      <c r="W21" s="1147"/>
      <c r="X21" s="1147"/>
      <c r="Y21" s="1147"/>
      <c r="Z21" s="1147"/>
    </row>
    <row r="22" spans="1:26" ht="16.899999999999999" customHeight="1">
      <c r="A22" s="90" t="s">
        <v>476</v>
      </c>
      <c r="B22" s="1289"/>
      <c r="C22" s="186">
        <v>4550.8</v>
      </c>
      <c r="D22" s="188"/>
      <c r="E22" s="189"/>
      <c r="F22" s="65"/>
      <c r="G22" s="1147"/>
      <c r="H22" s="1147"/>
      <c r="I22" s="1147"/>
      <c r="J22" s="1147"/>
      <c r="K22" s="1147"/>
      <c r="L22" s="1026"/>
      <c r="M22" s="1147"/>
      <c r="N22" s="1147"/>
      <c r="O22" s="1147"/>
      <c r="P22" s="1147"/>
      <c r="Q22" s="1147"/>
      <c r="R22" s="1147"/>
      <c r="S22" s="1147"/>
      <c r="T22" s="1147"/>
      <c r="U22" s="1147"/>
      <c r="V22" s="1147"/>
      <c r="W22" s="1147"/>
      <c r="X22" s="1147"/>
      <c r="Y22" s="1147"/>
      <c r="Z22" s="1147"/>
    </row>
    <row r="23" spans="1:26" ht="16.899999999999999" customHeight="1">
      <c r="A23" s="90" t="s">
        <v>479</v>
      </c>
      <c r="B23" s="1289"/>
      <c r="C23" s="186"/>
      <c r="D23" s="188"/>
      <c r="E23" s="189"/>
      <c r="F23" s="65"/>
      <c r="G23" s="1147"/>
      <c r="H23" s="1147"/>
      <c r="I23" s="1694"/>
      <c r="J23" s="1694"/>
      <c r="K23" s="1694"/>
      <c r="L23" s="1746"/>
      <c r="M23" s="1147"/>
      <c r="N23" s="1147"/>
      <c r="O23" s="1147"/>
      <c r="P23" s="1147"/>
      <c r="Q23" s="1147"/>
      <c r="R23" s="1147"/>
      <c r="S23" s="1147"/>
      <c r="T23" s="1147"/>
      <c r="U23" s="1147"/>
      <c r="V23" s="1147"/>
      <c r="W23" s="1147"/>
      <c r="X23" s="1147"/>
      <c r="Y23" s="1147"/>
      <c r="Z23" s="1147"/>
    </row>
    <row r="24" spans="1:26" ht="16.899999999999999" customHeight="1">
      <c r="A24" s="90" t="s">
        <v>2076</v>
      </c>
      <c r="B24" s="1289"/>
      <c r="C24" s="186"/>
      <c r="D24" s="188"/>
      <c r="E24" s="189"/>
      <c r="F24" s="65"/>
      <c r="G24" s="1147"/>
      <c r="H24" s="1147"/>
      <c r="I24" s="1694"/>
      <c r="J24" s="1694"/>
      <c r="K24" s="1694"/>
      <c r="L24" s="1746"/>
      <c r="M24" s="1147"/>
      <c r="N24" s="1147"/>
      <c r="O24" s="1147"/>
      <c r="P24" s="1147"/>
      <c r="Q24" s="1147"/>
      <c r="R24" s="1147"/>
      <c r="S24" s="1147"/>
      <c r="T24" s="1147"/>
      <c r="U24" s="1147"/>
      <c r="V24" s="1147"/>
      <c r="W24" s="1147"/>
      <c r="X24" s="1147"/>
      <c r="Y24" s="1147"/>
      <c r="Z24" s="1147"/>
    </row>
    <row r="25" spans="1:26" ht="16.899999999999999" customHeight="1">
      <c r="A25" s="90" t="s">
        <v>337</v>
      </c>
      <c r="B25" s="1289"/>
      <c r="C25" s="186"/>
      <c r="D25" s="188"/>
      <c r="E25" s="189"/>
      <c r="F25" s="65"/>
      <c r="G25" s="1147"/>
      <c r="H25" s="1147"/>
      <c r="I25" s="1694"/>
      <c r="J25" s="1694"/>
      <c r="K25" s="1694"/>
      <c r="L25" s="1746"/>
      <c r="M25" s="1147"/>
      <c r="N25" s="1147"/>
      <c r="O25" s="1147"/>
      <c r="P25" s="1147"/>
      <c r="Q25" s="1147"/>
      <c r="R25" s="1147"/>
      <c r="S25" s="1147"/>
      <c r="T25" s="1147"/>
      <c r="U25" s="1147"/>
      <c r="V25" s="1147"/>
      <c r="W25" s="1147"/>
      <c r="X25" s="1147"/>
      <c r="Y25" s="1147"/>
      <c r="Z25" s="1147"/>
    </row>
    <row r="26" spans="1:26" ht="16.899999999999999" customHeight="1" thickBot="1">
      <c r="A26" s="90" t="s">
        <v>73</v>
      </c>
      <c r="B26" s="1289" t="s">
        <v>47</v>
      </c>
      <c r="C26" s="186"/>
      <c r="D26" s="1290">
        <f>SUM(D22:D25)</f>
        <v>0</v>
      </c>
      <c r="E26" s="1291">
        <f>SUM(E22:E25)</f>
        <v>0</v>
      </c>
      <c r="F26" s="65"/>
      <c r="G26" s="1147"/>
      <c r="H26" s="1147"/>
      <c r="I26" s="1694"/>
      <c r="J26" s="1694"/>
      <c r="K26" s="1694"/>
      <c r="L26" s="1746"/>
      <c r="M26" s="1147"/>
      <c r="N26" s="1147"/>
      <c r="O26" s="1147"/>
      <c r="P26" s="1147"/>
      <c r="Q26" s="1147"/>
      <c r="R26" s="1147"/>
      <c r="S26" s="1147"/>
      <c r="T26" s="1147"/>
      <c r="U26" s="1147"/>
      <c r="V26" s="1147"/>
      <c r="W26" s="1147"/>
      <c r="X26" s="1147"/>
      <c r="Y26" s="1147"/>
      <c r="Z26" s="1147"/>
    </row>
    <row r="27" spans="1:26" ht="16.899999999999999" customHeight="1" thickTop="1">
      <c r="A27" s="90" t="s">
        <v>74</v>
      </c>
      <c r="B27" s="186"/>
      <c r="C27" s="186"/>
      <c r="D27" s="188"/>
      <c r="E27" s="189"/>
      <c r="F27" s="65"/>
      <c r="G27" s="1147"/>
      <c r="H27" s="1147"/>
      <c r="I27" s="1147"/>
      <c r="J27" s="1147"/>
      <c r="K27" s="1147"/>
      <c r="L27" s="1147"/>
      <c r="M27" s="1147"/>
      <c r="N27" s="1147"/>
      <c r="O27" s="1147"/>
      <c r="P27" s="1147"/>
      <c r="Q27" s="1147"/>
      <c r="R27" s="1147"/>
      <c r="S27" s="1147"/>
      <c r="T27" s="1147"/>
      <c r="U27" s="1147"/>
      <c r="V27" s="1147"/>
      <c r="W27" s="1147"/>
      <c r="X27" s="1147"/>
      <c r="Y27" s="1147"/>
      <c r="Z27" s="1147"/>
    </row>
    <row r="28" spans="1:26" ht="16.899999999999999" customHeight="1">
      <c r="A28" s="90" t="s">
        <v>75</v>
      </c>
      <c r="B28" s="186"/>
      <c r="C28" s="186"/>
      <c r="D28" s="188"/>
      <c r="E28" s="189"/>
      <c r="F28" s="65"/>
      <c r="G28" s="1147"/>
      <c r="H28" s="1147"/>
      <c r="I28" s="1147"/>
      <c r="J28" s="1147"/>
      <c r="K28" s="1147"/>
      <c r="L28" s="1147"/>
      <c r="M28" s="1147"/>
      <c r="N28" s="1147"/>
      <c r="O28" s="1147"/>
      <c r="P28" s="1147"/>
      <c r="Q28" s="1147"/>
      <c r="R28" s="1147"/>
      <c r="S28" s="1147"/>
      <c r="T28" s="1147"/>
      <c r="U28" s="1147"/>
      <c r="V28" s="1147"/>
      <c r="W28" s="1147"/>
      <c r="X28" s="1147"/>
      <c r="Y28" s="1147"/>
      <c r="Z28" s="1147"/>
    </row>
    <row r="29" spans="1:26" ht="16.899999999999999" customHeight="1">
      <c r="A29" s="90" t="s">
        <v>76</v>
      </c>
      <c r="B29" s="186"/>
      <c r="C29" s="186"/>
      <c r="D29" s="188"/>
      <c r="E29" s="189"/>
      <c r="F29" s="65"/>
      <c r="G29" s="1147"/>
      <c r="H29" s="1147"/>
      <c r="I29" s="1694"/>
      <c r="J29" s="1746"/>
      <c r="K29" s="1694"/>
      <c r="L29" s="1746"/>
      <c r="M29" s="1147"/>
      <c r="N29" s="1147"/>
      <c r="O29" s="1147"/>
      <c r="P29" s="1147"/>
      <c r="Q29" s="1147"/>
      <c r="R29" s="1147"/>
      <c r="S29" s="1147"/>
      <c r="T29" s="1147"/>
      <c r="U29" s="1147"/>
      <c r="V29" s="1147"/>
      <c r="W29" s="1147"/>
      <c r="X29" s="1147"/>
      <c r="Y29" s="1147"/>
      <c r="Z29" s="1147"/>
    </row>
    <row r="30" spans="1:26" ht="16.899999999999999" customHeight="1">
      <c r="A30" s="90" t="s">
        <v>77</v>
      </c>
      <c r="B30" s="186"/>
      <c r="C30" s="186"/>
      <c r="D30" s="188"/>
      <c r="E30" s="189"/>
      <c r="F30" s="65"/>
      <c r="G30" s="1147"/>
      <c r="H30" s="1147"/>
      <c r="I30" s="1694"/>
      <c r="J30" s="1746"/>
      <c r="K30" s="1694"/>
      <c r="L30" s="1746"/>
      <c r="M30" s="1147"/>
      <c r="N30" s="1147"/>
      <c r="O30" s="1147"/>
      <c r="P30" s="1147"/>
      <c r="Q30" s="1147"/>
      <c r="R30" s="1147"/>
      <c r="S30" s="1147"/>
      <c r="T30" s="1147"/>
      <c r="U30" s="1147"/>
      <c r="V30" s="1147"/>
      <c r="W30" s="1147"/>
      <c r="X30" s="1147"/>
      <c r="Y30" s="1147"/>
      <c r="Z30" s="1147"/>
    </row>
    <row r="31" spans="1:26" ht="16.899999999999999" customHeight="1">
      <c r="A31" s="90" t="s">
        <v>78</v>
      </c>
      <c r="B31" s="186" t="s">
        <v>3553</v>
      </c>
      <c r="C31" s="186">
        <v>4550.1000000000004</v>
      </c>
      <c r="D31" s="188">
        <v>21059399.270000279</v>
      </c>
      <c r="E31" s="189"/>
      <c r="F31" s="65"/>
      <c r="G31" s="1147"/>
      <c r="H31" s="1147"/>
      <c r="I31" s="1147"/>
      <c r="J31" s="1147"/>
      <c r="K31" s="1147"/>
      <c r="L31" s="1147"/>
      <c r="M31" s="1147"/>
      <c r="N31" s="1147"/>
      <c r="O31" s="1147"/>
      <c r="P31" s="1147"/>
      <c r="Q31" s="1147"/>
      <c r="R31" s="1147"/>
      <c r="S31" s="1147"/>
      <c r="T31" s="1147"/>
      <c r="U31" s="1147"/>
      <c r="V31" s="1147"/>
      <c r="W31" s="1147"/>
      <c r="X31" s="1147"/>
      <c r="Y31" s="1147"/>
      <c r="Z31" s="1147"/>
    </row>
    <row r="32" spans="1:26" ht="16.899999999999999" customHeight="1">
      <c r="A32" s="90" t="s">
        <v>79</v>
      </c>
      <c r="B32" s="186" t="s">
        <v>3533</v>
      </c>
      <c r="C32" s="186"/>
      <c r="D32" s="188"/>
      <c r="E32" s="189">
        <v>772987245</v>
      </c>
      <c r="F32" s="65"/>
      <c r="G32" s="1147"/>
      <c r="H32" s="1518"/>
      <c r="I32" s="1147"/>
      <c r="J32" s="1147"/>
      <c r="K32" s="1147"/>
      <c r="L32" s="1147"/>
      <c r="M32" s="1147"/>
      <c r="N32" s="1147"/>
      <c r="O32" s="1147"/>
      <c r="P32" s="1147"/>
      <c r="Q32" s="1147"/>
      <c r="R32" s="1147"/>
      <c r="S32" s="1147"/>
      <c r="T32" s="1147"/>
      <c r="U32" s="1147"/>
      <c r="V32" s="1147"/>
      <c r="W32" s="1147"/>
      <c r="X32" s="1147"/>
      <c r="Y32" s="1147"/>
      <c r="Z32" s="1147"/>
    </row>
    <row r="33" spans="1:26" ht="16.899999999999999" customHeight="1">
      <c r="A33" s="90" t="s">
        <v>80</v>
      </c>
      <c r="B33" s="186"/>
      <c r="C33" s="186"/>
      <c r="D33" s="188"/>
      <c r="E33" s="189"/>
      <c r="F33" s="65"/>
      <c r="G33" s="1147"/>
      <c r="H33" s="1147"/>
      <c r="I33" s="1147"/>
      <c r="J33" s="1147"/>
      <c r="K33" s="1147"/>
      <c r="L33" s="1147"/>
      <c r="M33" s="1147"/>
      <c r="N33" s="1147"/>
      <c r="O33" s="1147"/>
      <c r="P33" s="1147"/>
      <c r="Q33" s="1147"/>
      <c r="R33" s="1147"/>
      <c r="S33" s="1147"/>
      <c r="T33" s="1147"/>
      <c r="U33" s="1147"/>
      <c r="V33" s="1147"/>
      <c r="W33" s="1147"/>
      <c r="X33" s="1147"/>
      <c r="Y33" s="1147"/>
      <c r="Z33" s="1147"/>
    </row>
    <row r="34" spans="1:26" ht="16.899999999999999" customHeight="1">
      <c r="A34" s="90" t="s">
        <v>81</v>
      </c>
      <c r="B34" s="186" t="s">
        <v>47</v>
      </c>
      <c r="C34" s="186"/>
      <c r="D34" s="188">
        <f>+D31</f>
        <v>21059399.270000279</v>
      </c>
      <c r="E34" s="189">
        <f>SUM(E31:E33)</f>
        <v>772987245</v>
      </c>
      <c r="F34" s="65"/>
      <c r="G34" s="1147"/>
      <c r="H34" s="1147"/>
      <c r="I34" s="1694"/>
      <c r="J34" s="1694"/>
      <c r="K34" s="1694"/>
      <c r="L34" s="1746"/>
      <c r="M34" s="1026"/>
      <c r="N34" s="1147"/>
      <c r="O34" s="1147"/>
      <c r="P34" s="1147"/>
      <c r="Q34" s="1147"/>
      <c r="R34" s="1147"/>
      <c r="S34" s="1147"/>
      <c r="T34" s="1147"/>
      <c r="U34" s="1147"/>
      <c r="V34" s="1147"/>
      <c r="W34" s="1147"/>
      <c r="X34" s="1147"/>
      <c r="Y34" s="1147"/>
      <c r="Z34" s="1147"/>
    </row>
    <row r="35" spans="1:26" ht="16.899999999999999" customHeight="1">
      <c r="A35" s="90" t="s">
        <v>82</v>
      </c>
      <c r="B35" s="186"/>
      <c r="C35" s="186"/>
      <c r="D35" s="188"/>
      <c r="E35" s="189"/>
      <c r="F35" s="65"/>
      <c r="G35" s="1147"/>
      <c r="H35" s="1147"/>
      <c r="I35" s="1694"/>
      <c r="J35" s="1694"/>
      <c r="K35" s="1694"/>
      <c r="L35" s="1746"/>
      <c r="M35" s="1147"/>
      <c r="N35" s="1147"/>
      <c r="O35" s="1147"/>
      <c r="P35" s="1147"/>
      <c r="Q35" s="1147"/>
      <c r="R35" s="1147"/>
      <c r="S35" s="1147"/>
      <c r="T35" s="1147"/>
      <c r="U35" s="1147"/>
      <c r="V35" s="1147"/>
      <c r="W35" s="1147"/>
      <c r="X35" s="1147"/>
      <c r="Y35" s="1147"/>
      <c r="Z35" s="1147"/>
    </row>
    <row r="36" spans="1:26" ht="16.899999999999999" customHeight="1">
      <c r="A36" s="90" t="s">
        <v>83</v>
      </c>
      <c r="B36" s="186"/>
      <c r="C36" s="186"/>
      <c r="D36" s="188"/>
      <c r="E36" s="189"/>
      <c r="F36" s="65"/>
      <c r="G36" s="1147"/>
      <c r="H36" s="1147"/>
      <c r="I36" s="1694"/>
      <c r="J36" s="1694"/>
      <c r="K36" s="1694"/>
      <c r="L36" s="1746"/>
      <c r="M36" s="1147"/>
      <c r="N36" s="1147"/>
      <c r="O36" s="1147"/>
      <c r="P36" s="1147"/>
      <c r="Q36" s="1147"/>
      <c r="R36" s="1147"/>
      <c r="S36" s="1147"/>
      <c r="T36" s="1147"/>
      <c r="U36" s="1147"/>
      <c r="V36" s="1147"/>
      <c r="W36" s="1147"/>
      <c r="X36" s="1147"/>
      <c r="Y36" s="1147"/>
      <c r="Z36" s="1147"/>
    </row>
    <row r="37" spans="1:26" ht="16.899999999999999" customHeight="1">
      <c r="A37" s="90" t="s">
        <v>84</v>
      </c>
      <c r="B37" s="186"/>
      <c r="C37" s="186"/>
      <c r="D37" s="188"/>
      <c r="E37" s="189"/>
      <c r="F37" s="65"/>
      <c r="G37" s="1147"/>
      <c r="H37" s="1147"/>
      <c r="I37" s="1694"/>
      <c r="J37" s="1694"/>
      <c r="K37" s="1694"/>
      <c r="L37" s="1746"/>
      <c r="M37" s="1147"/>
      <c r="N37" s="1147"/>
      <c r="O37" s="1147"/>
      <c r="P37" s="1147"/>
      <c r="Q37" s="1147"/>
      <c r="R37" s="1147"/>
      <c r="S37" s="1147"/>
      <c r="T37" s="1147"/>
      <c r="U37" s="1147"/>
      <c r="V37" s="1147"/>
      <c r="W37" s="1147"/>
      <c r="X37" s="1147"/>
      <c r="Y37" s="1147"/>
      <c r="Z37" s="1147"/>
    </row>
    <row r="38" spans="1:26" ht="16.899999999999999" customHeight="1">
      <c r="A38" s="90" t="s">
        <v>85</v>
      </c>
      <c r="B38" s="186" t="s">
        <v>3553</v>
      </c>
      <c r="C38" s="186">
        <v>4520</v>
      </c>
      <c r="D38" s="188"/>
      <c r="E38" s="189">
        <v>21182617.019999236</v>
      </c>
      <c r="F38" s="65"/>
      <c r="G38" s="1147"/>
      <c r="H38" s="1147"/>
      <c r="I38" s="1147"/>
      <c r="J38" s="1147"/>
      <c r="K38" s="1147"/>
      <c r="L38" s="1147"/>
      <c r="M38" s="1147"/>
      <c r="N38" s="1147"/>
      <c r="O38" s="1147"/>
      <c r="P38" s="1147"/>
      <c r="Q38" s="1147"/>
      <c r="R38" s="1147"/>
      <c r="S38" s="1147"/>
      <c r="T38" s="1147"/>
      <c r="U38" s="1147"/>
      <c r="V38" s="1147"/>
      <c r="W38" s="1147"/>
      <c r="X38" s="1147"/>
      <c r="Y38" s="1147"/>
      <c r="Z38" s="1147"/>
    </row>
    <row r="39" spans="1:26" ht="16.899999999999999" customHeight="1">
      <c r="A39" s="90" t="s">
        <v>86</v>
      </c>
      <c r="B39" s="186" t="s">
        <v>46</v>
      </c>
      <c r="C39" s="186"/>
      <c r="D39" s="188">
        <v>427053.03999999911</v>
      </c>
      <c r="E39" s="189"/>
      <c r="F39" s="65"/>
      <c r="G39" s="1147"/>
      <c r="H39" s="1147"/>
      <c r="I39" s="1147"/>
      <c r="J39" s="1147"/>
      <c r="K39" s="1147"/>
      <c r="L39" s="1026"/>
      <c r="M39" s="1147"/>
      <c r="N39" s="1147"/>
      <c r="O39" s="1147"/>
      <c r="P39" s="1147"/>
      <c r="Q39" s="1147"/>
      <c r="R39" s="1147"/>
      <c r="S39" s="1147"/>
      <c r="T39" s="1147"/>
      <c r="U39" s="1147"/>
      <c r="V39" s="1147"/>
      <c r="W39" s="1147"/>
      <c r="X39" s="1147"/>
      <c r="Y39" s="1147"/>
      <c r="Z39" s="1147"/>
    </row>
    <row r="40" spans="1:26" ht="16.899999999999999" customHeight="1">
      <c r="A40" s="90" t="s">
        <v>87</v>
      </c>
      <c r="B40" s="186" t="s">
        <v>47</v>
      </c>
      <c r="C40" s="186"/>
      <c r="D40" s="188">
        <f>+D39</f>
        <v>427053.03999999911</v>
      </c>
      <c r="E40" s="189">
        <f>E38+E39</f>
        <v>21182617.019999236</v>
      </c>
      <c r="F40" s="65"/>
      <c r="G40" s="1147"/>
      <c r="H40" s="1147"/>
      <c r="I40" s="1694"/>
      <c r="J40" s="1694"/>
      <c r="K40" s="1694"/>
      <c r="L40" s="1746"/>
      <c r="M40" s="1147"/>
      <c r="N40" s="1147"/>
      <c r="O40" s="1480"/>
      <c r="P40" s="1147"/>
      <c r="Q40" s="1147"/>
      <c r="R40" s="1147"/>
      <c r="S40" s="1147"/>
      <c r="T40" s="1147"/>
      <c r="U40" s="1147"/>
      <c r="V40" s="1147"/>
      <c r="W40" s="1147"/>
      <c r="X40" s="1147"/>
      <c r="Y40" s="1147"/>
      <c r="Z40" s="1147"/>
    </row>
    <row r="41" spans="1:26" ht="16.899999999999999" customHeight="1">
      <c r="A41" s="90" t="s">
        <v>88</v>
      </c>
      <c r="B41" s="186"/>
      <c r="C41" s="186"/>
      <c r="D41" s="188"/>
      <c r="E41" s="189"/>
      <c r="F41" s="65"/>
      <c r="G41" s="1147"/>
      <c r="H41" s="1147"/>
      <c r="I41" s="1694"/>
      <c r="J41" s="1694"/>
      <c r="K41" s="1694"/>
      <c r="L41" s="1746"/>
      <c r="M41" s="1147"/>
      <c r="N41" s="1147"/>
      <c r="O41" s="1147"/>
      <c r="P41" s="1147"/>
      <c r="Q41" s="1147"/>
      <c r="R41" s="1147"/>
      <c r="S41" s="1147"/>
      <c r="T41" s="1147"/>
      <c r="U41" s="1147"/>
      <c r="V41" s="1147"/>
      <c r="W41" s="1147"/>
      <c r="X41" s="1147"/>
      <c r="Y41" s="1147"/>
      <c r="Z41" s="1147"/>
    </row>
    <row r="42" spans="1:26" ht="16.899999999999999" customHeight="1">
      <c r="A42" s="90" t="s">
        <v>2088</v>
      </c>
      <c r="B42" s="186"/>
      <c r="C42" s="186"/>
      <c r="D42" s="188"/>
      <c r="E42" s="189"/>
      <c r="F42" s="65"/>
      <c r="G42" s="1147"/>
      <c r="H42" s="1147"/>
      <c r="I42" s="1694"/>
      <c r="J42" s="1694"/>
      <c r="K42" s="1694"/>
      <c r="L42" s="1746"/>
      <c r="M42" s="1147"/>
      <c r="N42" s="1147"/>
      <c r="O42" s="1147"/>
      <c r="P42" s="1147"/>
      <c r="Q42" s="1147"/>
      <c r="R42" s="1147"/>
      <c r="S42" s="1147"/>
      <c r="T42" s="1147"/>
      <c r="U42" s="1147"/>
      <c r="V42" s="1147"/>
      <c r="W42" s="1147"/>
      <c r="X42" s="1147"/>
      <c r="Y42" s="1147"/>
      <c r="Z42" s="1147"/>
    </row>
    <row r="43" spans="1:26" ht="16.899999999999999" customHeight="1">
      <c r="A43" s="90" t="s">
        <v>2090</v>
      </c>
      <c r="B43" s="186"/>
      <c r="C43" s="186"/>
      <c r="D43" s="188"/>
      <c r="E43" s="189"/>
      <c r="F43" s="65"/>
      <c r="G43" s="1147"/>
      <c r="H43" s="1147"/>
      <c r="I43" s="1694"/>
      <c r="J43" s="1694"/>
      <c r="K43" s="1694"/>
      <c r="L43" s="1746"/>
      <c r="M43" s="1147"/>
      <c r="N43" s="1147"/>
      <c r="O43" s="1147"/>
      <c r="P43" s="1147"/>
      <c r="Q43" s="1147"/>
      <c r="R43" s="1147"/>
      <c r="S43" s="1147"/>
      <c r="T43" s="1147"/>
      <c r="U43" s="1147"/>
      <c r="V43" s="1147"/>
      <c r="W43" s="1147"/>
      <c r="X43" s="1147"/>
      <c r="Y43" s="1147"/>
      <c r="Z43" s="1147"/>
    </row>
    <row r="44" spans="1:26" ht="16.899999999999999" customHeight="1">
      <c r="A44" s="90" t="s">
        <v>2093</v>
      </c>
      <c r="B44" s="186"/>
      <c r="C44" s="186"/>
      <c r="D44" s="188"/>
      <c r="E44" s="189"/>
      <c r="F44" s="65"/>
      <c r="G44" s="1147"/>
      <c r="H44" s="1147"/>
      <c r="I44" s="1694"/>
      <c r="J44" s="1694"/>
      <c r="K44" s="1694"/>
      <c r="L44" s="1746"/>
      <c r="M44" s="1026"/>
      <c r="N44" s="1147"/>
      <c r="O44" s="1147"/>
      <c r="P44" s="1147"/>
      <c r="Q44" s="1147"/>
      <c r="R44" s="1147"/>
      <c r="S44" s="1147"/>
      <c r="T44" s="1147"/>
      <c r="U44" s="1147"/>
      <c r="V44" s="1147"/>
      <c r="W44" s="1147"/>
      <c r="X44" s="1147"/>
      <c r="Y44" s="1147"/>
      <c r="Z44" s="1147"/>
    </row>
    <row r="45" spans="1:26" ht="16.899999999999999" customHeight="1">
      <c r="A45" s="90" t="s">
        <v>2096</v>
      </c>
      <c r="B45" s="186"/>
      <c r="C45" s="186"/>
      <c r="D45" s="188"/>
      <c r="E45" s="189"/>
      <c r="F45" s="65"/>
      <c r="G45" s="1147"/>
      <c r="H45" s="1147"/>
      <c r="I45" s="1147"/>
      <c r="J45" s="1147"/>
      <c r="K45" s="1147"/>
      <c r="L45" s="1147"/>
      <c r="M45" s="1147"/>
      <c r="N45" s="1147"/>
      <c r="O45" s="1147"/>
      <c r="P45" s="1147"/>
      <c r="Q45" s="1147"/>
      <c r="R45" s="1147"/>
      <c r="S45" s="1147"/>
      <c r="T45" s="1147"/>
      <c r="U45" s="1147"/>
      <c r="V45" s="1147"/>
      <c r="W45" s="1147"/>
      <c r="X45" s="1147"/>
      <c r="Y45" s="1147"/>
      <c r="Z45" s="1147"/>
    </row>
    <row r="46" spans="1:26" ht="16.899999999999999" customHeight="1">
      <c r="A46" s="90" t="s">
        <v>2410</v>
      </c>
      <c r="B46" s="186"/>
      <c r="C46" s="186"/>
      <c r="D46" s="188"/>
      <c r="E46" s="189"/>
      <c r="F46" s="65"/>
      <c r="G46" s="1147"/>
      <c r="H46" s="1147"/>
      <c r="I46" s="1147"/>
      <c r="J46" s="1694"/>
      <c r="K46" s="1694"/>
      <c r="L46" s="1746"/>
      <c r="M46" s="1026"/>
      <c r="N46" s="1147"/>
      <c r="O46" s="1518"/>
      <c r="P46" s="1147"/>
      <c r="Q46" s="1147"/>
      <c r="R46" s="1147"/>
      <c r="S46" s="1147"/>
      <c r="T46" s="1147"/>
      <c r="U46" s="1147"/>
      <c r="V46" s="1147"/>
      <c r="W46" s="1147"/>
      <c r="X46" s="1147"/>
      <c r="Y46" s="1147"/>
      <c r="Z46" s="1147"/>
    </row>
    <row r="47" spans="1:26" ht="16.899999999999999" customHeight="1">
      <c r="A47" s="90" t="s">
        <v>2413</v>
      </c>
      <c r="B47" s="186"/>
      <c r="C47" s="186"/>
      <c r="D47" s="188"/>
      <c r="E47" s="189"/>
      <c r="F47" s="65"/>
      <c r="G47" s="1147"/>
      <c r="H47" s="1147"/>
      <c r="I47" s="1147"/>
      <c r="J47" s="1694"/>
      <c r="K47" s="1694"/>
      <c r="L47" s="1147"/>
      <c r="M47" s="1147"/>
      <c r="N47" s="1147"/>
      <c r="O47" s="1480"/>
      <c r="P47" s="1147"/>
      <c r="Q47" s="1147"/>
      <c r="R47" s="1147"/>
      <c r="S47" s="1147"/>
      <c r="T47" s="1147"/>
      <c r="U47" s="1147"/>
      <c r="V47" s="1147"/>
      <c r="W47" s="1147"/>
      <c r="X47" s="1147"/>
      <c r="Y47" s="1147"/>
      <c r="Z47" s="1147"/>
    </row>
    <row r="48" spans="1:26" ht="16.899999999999999" customHeight="1">
      <c r="A48" s="90" t="s">
        <v>2416</v>
      </c>
      <c r="B48" s="186"/>
      <c r="C48" s="186"/>
      <c r="D48" s="188"/>
      <c r="E48" s="189"/>
      <c r="F48" s="65"/>
      <c r="G48" s="1147"/>
      <c r="H48" s="1147"/>
      <c r="I48" s="1147"/>
      <c r="J48" s="1746"/>
      <c r="K48" s="1746"/>
      <c r="L48" s="1746"/>
      <c r="M48" s="1147"/>
      <c r="N48" s="1147"/>
      <c r="O48" s="1746"/>
      <c r="P48" s="1147"/>
      <c r="Q48" s="1147"/>
      <c r="R48" s="1147"/>
      <c r="S48" s="1147"/>
      <c r="T48" s="1147"/>
      <c r="U48" s="1147"/>
      <c r="V48" s="1147"/>
      <c r="W48" s="1147"/>
      <c r="X48" s="1147"/>
      <c r="Y48" s="1147"/>
      <c r="Z48" s="1147"/>
    </row>
    <row r="49" spans="1:27" ht="16.899999999999999" customHeight="1">
      <c r="A49" s="90" t="s">
        <v>2420</v>
      </c>
      <c r="B49" s="186"/>
      <c r="C49" s="186"/>
      <c r="D49" s="188"/>
      <c r="E49" s="189"/>
      <c r="F49" s="65"/>
      <c r="G49" s="1147"/>
      <c r="H49" s="1147"/>
      <c r="I49" s="1147"/>
      <c r="J49" s="1694"/>
      <c r="K49" s="1694"/>
      <c r="L49" s="1746"/>
      <c r="M49" s="1147"/>
      <c r="N49" s="1147"/>
      <c r="O49" s="1147"/>
      <c r="P49" s="1147"/>
      <c r="Q49" s="1147"/>
      <c r="R49" s="1147"/>
      <c r="S49" s="1147"/>
      <c r="T49" s="1147"/>
      <c r="U49" s="1147"/>
      <c r="V49" s="1147"/>
      <c r="W49" s="1147"/>
      <c r="X49" s="1147"/>
      <c r="Y49" s="1147"/>
      <c r="Z49" s="1147"/>
    </row>
    <row r="50" spans="1:27" ht="16.899999999999999" customHeight="1">
      <c r="A50" s="90" t="s">
        <v>2423</v>
      </c>
      <c r="B50" s="186"/>
      <c r="C50" s="186"/>
      <c r="D50" s="188"/>
      <c r="E50" s="189"/>
      <c r="F50" s="65"/>
      <c r="G50" s="1147"/>
      <c r="H50" s="1147"/>
      <c r="I50" s="1147"/>
      <c r="J50" s="1694"/>
      <c r="K50" s="1694"/>
      <c r="L50" s="1746"/>
      <c r="M50" s="1147"/>
      <c r="N50" s="1147"/>
      <c r="O50" s="1147"/>
      <c r="P50" s="1147"/>
      <c r="Q50" s="1147"/>
      <c r="R50" s="1147"/>
      <c r="S50" s="1147"/>
      <c r="T50" s="1147"/>
      <c r="U50" s="1147"/>
      <c r="V50" s="1147"/>
      <c r="W50" s="1147"/>
      <c r="X50" s="1147"/>
      <c r="Y50" s="1147"/>
      <c r="Z50" s="1147"/>
    </row>
    <row r="51" spans="1:27" ht="16.899999999999999" customHeight="1">
      <c r="A51" s="90" t="s">
        <v>2426</v>
      </c>
      <c r="B51" s="186"/>
      <c r="C51" s="186"/>
      <c r="D51" s="188"/>
      <c r="E51" s="189"/>
      <c r="F51" s="65"/>
      <c r="G51" s="1147"/>
      <c r="H51" s="1147"/>
      <c r="I51" s="1147"/>
      <c r="J51" s="1694"/>
      <c r="K51" s="1694"/>
      <c r="L51" s="1746"/>
      <c r="M51" s="1147"/>
      <c r="N51" s="1147"/>
      <c r="O51" s="1480"/>
      <c r="P51" s="1147"/>
      <c r="Q51" s="1147"/>
      <c r="R51" s="1147"/>
      <c r="S51" s="1147"/>
      <c r="T51" s="1147"/>
      <c r="U51" s="1147"/>
      <c r="V51" s="1147"/>
      <c r="W51" s="1147"/>
      <c r="X51" s="1147"/>
      <c r="Y51" s="1147"/>
      <c r="Z51" s="1147"/>
    </row>
    <row r="52" spans="1:27" ht="16.899999999999999" customHeight="1">
      <c r="A52" s="90" t="s">
        <v>1849</v>
      </c>
      <c r="B52" s="186"/>
      <c r="C52" s="186"/>
      <c r="D52" s="188"/>
      <c r="E52" s="189"/>
      <c r="F52" s="65"/>
      <c r="G52" s="1147"/>
      <c r="H52" s="1147"/>
      <c r="I52" s="1147"/>
      <c r="J52" s="1694"/>
      <c r="K52" s="1694"/>
      <c r="L52" s="1746"/>
      <c r="M52" s="1147"/>
      <c r="N52" s="1147"/>
      <c r="O52" s="1147"/>
      <c r="P52" s="1147"/>
      <c r="Q52" s="1147"/>
      <c r="R52" s="1147"/>
      <c r="S52" s="1147"/>
      <c r="T52" s="1147"/>
      <c r="U52" s="1147"/>
      <c r="V52" s="1147"/>
      <c r="W52" s="1147"/>
      <c r="X52" s="1147"/>
      <c r="Y52" s="1147"/>
      <c r="Z52" s="1147"/>
    </row>
    <row r="53" spans="1:27" ht="16.899999999999999" customHeight="1">
      <c r="A53" s="90" t="s">
        <v>1851</v>
      </c>
      <c r="B53" s="186"/>
      <c r="C53" s="186"/>
      <c r="D53" s="188"/>
      <c r="E53" s="189"/>
      <c r="F53" s="65"/>
      <c r="G53" s="1147"/>
      <c r="H53" s="1147"/>
      <c r="I53" s="1147"/>
      <c r="J53" s="1147"/>
      <c r="K53" s="1147"/>
      <c r="L53" s="1147"/>
      <c r="M53" s="1147"/>
      <c r="N53" s="1147"/>
      <c r="O53" s="1480"/>
      <c r="P53" s="1026"/>
      <c r="Q53" s="1147"/>
      <c r="R53" s="1026"/>
      <c r="S53" s="1147"/>
      <c r="T53" s="1147"/>
      <c r="U53" s="1147"/>
      <c r="V53" s="1147"/>
      <c r="W53" s="1147"/>
      <c r="X53" s="1147"/>
      <c r="Y53" s="1147"/>
      <c r="Z53" s="1147"/>
      <c r="AA53" s="1147"/>
    </row>
    <row r="54" spans="1:27" ht="15.75" customHeight="1">
      <c r="A54" s="90" t="s">
        <v>1852</v>
      </c>
      <c r="B54" s="186"/>
      <c r="C54" s="186"/>
      <c r="D54" s="188"/>
      <c r="E54" s="189"/>
      <c r="F54" s="65"/>
      <c r="G54" s="1147"/>
      <c r="H54" s="1147"/>
      <c r="I54" s="1147"/>
      <c r="J54" s="1147"/>
      <c r="K54" s="1147"/>
      <c r="L54" s="1147"/>
      <c r="M54" s="1147"/>
      <c r="N54" s="1147"/>
      <c r="O54" s="1147"/>
      <c r="P54" s="1927"/>
      <c r="Q54" s="1927"/>
      <c r="R54" s="1927"/>
      <c r="S54" s="1927"/>
      <c r="T54" s="1927"/>
      <c r="U54" s="1927"/>
      <c r="V54" s="1927"/>
      <c r="W54" s="1927"/>
      <c r="X54" s="1927"/>
      <c r="Y54" s="1927"/>
      <c r="Z54" s="1927"/>
    </row>
    <row r="55" spans="1:27" ht="16.899999999999999" customHeight="1">
      <c r="A55" s="90" t="s">
        <v>1856</v>
      </c>
      <c r="B55" s="186"/>
      <c r="C55" s="186"/>
      <c r="D55" s="188"/>
      <c r="E55" s="189"/>
      <c r="F55" s="65"/>
      <c r="G55" s="1147"/>
      <c r="H55" s="1147"/>
      <c r="I55" s="1147"/>
      <c r="J55" s="1147"/>
      <c r="K55" s="1147"/>
      <c r="L55" s="1147"/>
      <c r="M55" s="1147"/>
      <c r="N55" s="1147"/>
      <c r="O55" s="1480"/>
      <c r="P55" s="1026"/>
      <c r="Q55" s="1147"/>
      <c r="R55" s="1026"/>
      <c r="S55" s="1147"/>
      <c r="T55" s="1147"/>
      <c r="U55" s="1147"/>
      <c r="V55" s="1147"/>
      <c r="W55" s="1147"/>
      <c r="X55" s="1147"/>
      <c r="Y55" s="1147"/>
      <c r="Z55" s="1147"/>
    </row>
    <row r="56" spans="1:27" ht="16.899999999999999" customHeight="1">
      <c r="A56" s="90" t="s">
        <v>1858</v>
      </c>
      <c r="B56" s="186"/>
      <c r="C56" s="186"/>
      <c r="D56" s="188"/>
      <c r="E56" s="189"/>
      <c r="F56" s="65"/>
      <c r="G56" s="1026"/>
      <c r="H56" s="1147"/>
      <c r="I56" s="1147"/>
      <c r="J56" s="1147"/>
      <c r="K56" s="1147"/>
      <c r="L56" s="1026"/>
      <c r="M56" s="1147"/>
      <c r="N56" s="1147"/>
      <c r="O56" s="1147"/>
      <c r="P56" s="1147"/>
      <c r="Q56" s="1147"/>
      <c r="R56" s="1147"/>
      <c r="S56" s="1147"/>
      <c r="T56" s="1147"/>
      <c r="U56" s="1147"/>
      <c r="V56" s="1147"/>
      <c r="W56" s="1147"/>
      <c r="X56" s="1147"/>
      <c r="Y56" s="1147"/>
      <c r="Z56" s="1147"/>
    </row>
    <row r="57" spans="1:27" ht="16.899999999999999" customHeight="1">
      <c r="A57" s="90" t="s">
        <v>2439</v>
      </c>
      <c r="B57" s="186"/>
      <c r="C57" s="186"/>
      <c r="D57" s="188"/>
      <c r="E57" s="189"/>
      <c r="F57" s="65"/>
      <c r="G57" s="1147"/>
      <c r="H57" s="1147"/>
      <c r="I57" s="1147"/>
      <c r="J57" s="1026"/>
      <c r="K57" s="1026"/>
      <c r="L57" s="1026"/>
      <c r="M57" s="1147"/>
      <c r="N57" s="1147"/>
      <c r="O57" s="1147"/>
      <c r="P57" s="1147"/>
      <c r="Q57" s="1147"/>
      <c r="R57" s="1147"/>
      <c r="S57" s="1147"/>
      <c r="T57" s="1147"/>
      <c r="U57" s="1147"/>
      <c r="V57" s="1147"/>
      <c r="W57" s="1147"/>
      <c r="X57" s="1147"/>
      <c r="Y57" s="1147"/>
      <c r="Z57" s="1147"/>
    </row>
    <row r="58" spans="1:27" ht="16.899999999999999" customHeight="1">
      <c r="A58" s="90" t="s">
        <v>2442</v>
      </c>
      <c r="B58" s="186"/>
      <c r="C58" s="186"/>
      <c r="D58" s="188"/>
      <c r="E58" s="189"/>
      <c r="F58" s="65"/>
      <c r="G58" s="1147"/>
      <c r="H58" s="1147"/>
      <c r="I58" s="1694"/>
      <c r="J58" s="1480"/>
      <c r="K58" s="1480"/>
      <c r="L58" s="1480"/>
      <c r="M58" s="1480"/>
      <c r="N58" s="1026"/>
      <c r="O58" s="1147"/>
      <c r="P58" s="1147"/>
      <c r="Q58" s="1147"/>
      <c r="R58" s="1147"/>
      <c r="S58" s="1147"/>
      <c r="T58" s="1147"/>
      <c r="U58" s="1147"/>
      <c r="V58" s="1147"/>
      <c r="W58" s="1147"/>
      <c r="X58" s="1147"/>
      <c r="Y58" s="1147"/>
      <c r="Z58" s="1147"/>
    </row>
    <row r="59" spans="1:27" ht="16.899999999999999" customHeight="1">
      <c r="A59" s="90" t="s">
        <v>2444</v>
      </c>
      <c r="B59" s="186"/>
      <c r="C59" s="186"/>
      <c r="D59" s="188"/>
      <c r="E59" s="189"/>
      <c r="F59" s="65"/>
      <c r="G59" s="1147"/>
      <c r="H59" s="1147"/>
      <c r="I59" s="1694"/>
      <c r="J59" s="1480"/>
      <c r="K59" s="1480"/>
      <c r="L59" s="1480"/>
      <c r="M59" s="1694"/>
      <c r="N59" s="1147"/>
      <c r="O59" s="1147"/>
      <c r="P59" s="1147"/>
      <c r="Q59" s="1147"/>
      <c r="R59" s="1147"/>
      <c r="S59" s="1147"/>
      <c r="T59" s="1147"/>
      <c r="U59" s="1147"/>
      <c r="V59" s="1147"/>
      <c r="W59" s="1147"/>
      <c r="X59" s="1147"/>
      <c r="Y59" s="1147"/>
      <c r="Z59" s="1147"/>
    </row>
    <row r="60" spans="1:27" ht="16.899999999999999" customHeight="1">
      <c r="A60" s="90" t="s">
        <v>2447</v>
      </c>
      <c r="B60" s="186"/>
      <c r="C60" s="186"/>
      <c r="D60" s="188"/>
      <c r="E60" s="189"/>
      <c r="F60" s="65"/>
      <c r="G60" s="1147"/>
      <c r="H60" s="1147"/>
      <c r="I60" s="1694"/>
      <c r="J60" s="1480"/>
      <c r="K60" s="1480"/>
      <c r="L60" s="1480"/>
      <c r="M60" s="1904"/>
      <c r="N60" s="1147"/>
      <c r="O60" s="1147"/>
      <c r="P60" s="1147"/>
      <c r="Q60" s="1147"/>
      <c r="R60" s="1147"/>
      <c r="S60" s="1147"/>
      <c r="T60" s="1147"/>
      <c r="U60" s="1147"/>
      <c r="V60" s="1147"/>
      <c r="W60" s="1147"/>
      <c r="X60" s="1147"/>
      <c r="Y60" s="1147"/>
      <c r="Z60" s="1147"/>
    </row>
    <row r="61" spans="1:27" ht="16.899999999999999" customHeight="1">
      <c r="A61" s="90" t="s">
        <v>2450</v>
      </c>
      <c r="B61" s="186"/>
      <c r="C61" s="186"/>
      <c r="D61" s="188"/>
      <c r="E61" s="189"/>
      <c r="F61" s="65"/>
      <c r="G61" s="1147"/>
      <c r="H61" s="1147"/>
      <c r="I61" s="1694"/>
      <c r="J61" s="1480"/>
      <c r="K61" s="1480"/>
      <c r="L61" s="1480"/>
      <c r="M61" s="1694"/>
      <c r="N61" s="1147"/>
      <c r="O61" s="1147"/>
      <c r="P61" s="1147"/>
      <c r="Q61" s="1147"/>
      <c r="R61" s="1147"/>
      <c r="S61" s="1147"/>
      <c r="T61" s="1147"/>
      <c r="U61" s="1147"/>
      <c r="V61" s="1147"/>
      <c r="W61" s="1147"/>
      <c r="X61" s="1147"/>
      <c r="Y61" s="1147"/>
      <c r="Z61" s="1147"/>
    </row>
    <row r="62" spans="1:27" ht="16.899999999999999" customHeight="1">
      <c r="A62" s="90" t="s">
        <v>2450</v>
      </c>
      <c r="B62" s="186"/>
      <c r="C62" s="186"/>
      <c r="D62" s="188"/>
      <c r="E62" s="189"/>
      <c r="F62" s="65"/>
      <c r="G62" s="1147"/>
      <c r="H62" s="1147"/>
      <c r="I62" s="1694"/>
      <c r="J62" s="1480"/>
      <c r="K62" s="1480"/>
      <c r="L62" s="1480"/>
      <c r="M62" s="1694"/>
      <c r="N62" s="1147"/>
      <c r="O62" s="1147"/>
      <c r="P62" s="1147"/>
      <c r="Q62" s="1147"/>
      <c r="R62" s="1147"/>
      <c r="S62" s="1147"/>
      <c r="T62" s="1147"/>
      <c r="U62" s="1147"/>
      <c r="V62" s="1147"/>
      <c r="W62" s="1147"/>
      <c r="X62" s="1147"/>
      <c r="Y62" s="1147"/>
      <c r="Z62" s="1147"/>
    </row>
    <row r="63" spans="1:27" ht="16.899999999999999" customHeight="1">
      <c r="A63" s="90" t="s">
        <v>2452</v>
      </c>
      <c r="B63" s="186"/>
      <c r="C63" s="186"/>
      <c r="D63" s="188"/>
      <c r="E63" s="189"/>
      <c r="F63" s="65"/>
      <c r="G63" s="1147"/>
      <c r="H63" s="1147"/>
      <c r="I63" s="1147"/>
      <c r="J63" s="1839"/>
      <c r="K63" s="1480"/>
      <c r="L63" s="1480"/>
      <c r="M63" s="1694"/>
      <c r="N63" s="1147"/>
      <c r="O63" s="1147"/>
      <c r="P63" s="1147"/>
      <c r="Q63" s="1147"/>
      <c r="R63" s="1147"/>
      <c r="S63" s="1147"/>
      <c r="T63" s="1147"/>
      <c r="U63" s="1147"/>
      <c r="V63" s="1147"/>
      <c r="W63" s="1147"/>
      <c r="X63" s="1147"/>
      <c r="Y63" s="1147"/>
      <c r="Z63" s="1147"/>
    </row>
    <row r="64" spans="1:27" ht="16.899999999999999" customHeight="1">
      <c r="A64" s="90" t="s">
        <v>1575</v>
      </c>
      <c r="B64" s="186"/>
      <c r="C64" s="186"/>
      <c r="D64" s="188"/>
      <c r="E64" s="189"/>
      <c r="F64" s="65"/>
      <c r="G64" s="1147"/>
      <c r="H64" s="1147"/>
      <c r="I64" s="1147"/>
      <c r="J64" s="1480"/>
      <c r="K64" s="1480"/>
      <c r="L64" s="1480"/>
      <c r="M64" s="1480"/>
      <c r="N64" s="1746"/>
      <c r="O64" s="1147"/>
      <c r="P64" s="1147"/>
      <c r="Q64" s="1147"/>
      <c r="R64" s="1147"/>
      <c r="S64" s="1147"/>
      <c r="T64" s="1147"/>
      <c r="U64" s="1147"/>
      <c r="V64" s="1147"/>
      <c r="W64" s="1147"/>
      <c r="X64" s="1147"/>
      <c r="Y64" s="1147"/>
      <c r="Z64" s="1147"/>
    </row>
    <row r="65" spans="1:26" ht="16.899999999999999" customHeight="1">
      <c r="A65" s="90" t="s">
        <v>786</v>
      </c>
      <c r="B65" s="186"/>
      <c r="C65" s="186"/>
      <c r="D65" s="188"/>
      <c r="E65" s="189"/>
      <c r="F65" s="65"/>
      <c r="G65" s="1147"/>
      <c r="H65" s="1147"/>
      <c r="I65" s="1147"/>
      <c r="J65" s="1480"/>
      <c r="K65" s="1480"/>
      <c r="L65" s="1480"/>
      <c r="M65" s="1694"/>
      <c r="N65" s="1147"/>
      <c r="O65" s="1147"/>
      <c r="P65" s="1147"/>
      <c r="Q65" s="1147"/>
      <c r="R65" s="1147"/>
      <c r="S65" s="1147"/>
      <c r="T65" s="1147"/>
      <c r="U65" s="1147"/>
      <c r="V65" s="1147"/>
      <c r="W65" s="1147"/>
      <c r="X65" s="1147"/>
      <c r="Y65" s="1147"/>
      <c r="Z65" s="1147"/>
    </row>
    <row r="66" spans="1:26" ht="16.899999999999999" customHeight="1">
      <c r="A66" s="90" t="s">
        <v>2134</v>
      </c>
      <c r="B66" s="186"/>
      <c r="C66" s="186"/>
      <c r="D66" s="188"/>
      <c r="E66" s="189"/>
      <c r="F66" s="65"/>
      <c r="G66" s="1147"/>
      <c r="H66" s="1147"/>
      <c r="I66" s="1147"/>
      <c r="J66" s="1839"/>
      <c r="K66" s="1480"/>
      <c r="L66" s="1480"/>
      <c r="M66" s="1904"/>
      <c r="N66" s="1147"/>
      <c r="O66" s="1147"/>
      <c r="P66" s="1147"/>
      <c r="Q66" s="1147"/>
      <c r="R66" s="1147"/>
      <c r="S66" s="1147"/>
      <c r="T66" s="1147"/>
      <c r="U66" s="1147"/>
      <c r="V66" s="1147"/>
      <c r="W66" s="1147"/>
      <c r="X66" s="1147"/>
      <c r="Y66" s="1147"/>
      <c r="Z66" s="1147"/>
    </row>
    <row r="67" spans="1:26" ht="16.899999999999999" customHeight="1">
      <c r="A67" s="82" t="s">
        <v>1580</v>
      </c>
      <c r="B67" s="194"/>
      <c r="C67" s="194"/>
      <c r="D67" s="197"/>
      <c r="E67" s="198"/>
      <c r="F67" s="65"/>
      <c r="G67" s="1147"/>
      <c r="H67" s="1147"/>
      <c r="I67" s="1147"/>
      <c r="J67" s="1480"/>
      <c r="K67" s="1480"/>
      <c r="L67" s="1480"/>
      <c r="M67" s="1905"/>
      <c r="N67" s="1839"/>
      <c r="O67" s="1147"/>
      <c r="P67" s="1147"/>
      <c r="Q67" s="1147"/>
      <c r="R67" s="1147"/>
      <c r="S67" s="1147"/>
      <c r="T67" s="1147"/>
      <c r="U67" s="1147"/>
      <c r="V67" s="1147"/>
      <c r="W67" s="1147"/>
      <c r="X67" s="1147"/>
      <c r="Y67" s="1147"/>
      <c r="Z67" s="1147"/>
    </row>
    <row r="68" spans="1:26" ht="16.899999999999999" customHeight="1">
      <c r="A68" s="1003" t="s">
        <v>1285</v>
      </c>
      <c r="B68" s="1003"/>
      <c r="C68" s="1003"/>
      <c r="D68" s="1003"/>
      <c r="E68" s="1003"/>
      <c r="F68" s="65"/>
      <c r="G68" s="1147"/>
      <c r="H68" s="1147"/>
      <c r="I68" s="1147"/>
      <c r="J68" s="1480"/>
      <c r="K68" s="1480"/>
      <c r="L68" s="1480"/>
      <c r="M68" s="1147"/>
      <c r="N68" s="1147"/>
      <c r="O68" s="1147"/>
      <c r="P68" s="1147"/>
      <c r="Q68" s="1147"/>
      <c r="R68" s="1147"/>
      <c r="S68" s="1147"/>
      <c r="T68" s="1147"/>
      <c r="U68" s="1147"/>
      <c r="V68" s="1147"/>
      <c r="W68" s="1147"/>
      <c r="X68" s="1147"/>
      <c r="Y68" s="1147"/>
      <c r="Z68" s="1147"/>
    </row>
    <row r="69" spans="1:26" ht="16.899999999999999" customHeight="1">
      <c r="A69" s="132">
        <v>50</v>
      </c>
      <c r="B69" s="105">
        <v>51</v>
      </c>
      <c r="C69" s="105"/>
      <c r="D69" s="105"/>
      <c r="E69" s="105"/>
      <c r="F69" s="65"/>
      <c r="G69" s="1147"/>
      <c r="H69" s="1147"/>
      <c r="I69" s="1147"/>
      <c r="J69" s="1480"/>
      <c r="K69" s="1480"/>
      <c r="L69" s="1480"/>
      <c r="M69" s="1694"/>
      <c r="N69" s="1147"/>
      <c r="O69" s="1147"/>
      <c r="P69" s="1147"/>
      <c r="Q69" s="1147"/>
      <c r="R69" s="1147"/>
      <c r="S69" s="1147"/>
      <c r="T69" s="1147"/>
      <c r="U69" s="1147"/>
      <c r="V69" s="1147"/>
      <c r="W69" s="1147"/>
      <c r="X69" s="1147"/>
      <c r="Y69" s="1147"/>
      <c r="Z69" s="1147"/>
    </row>
    <row r="70" spans="1:26">
      <c r="A70" s="65"/>
      <c r="E70" s="1483"/>
      <c r="G70" s="1147"/>
      <c r="H70" s="1147"/>
      <c r="I70" s="1147"/>
      <c r="J70" s="1480"/>
      <c r="K70" s="1480"/>
      <c r="L70" s="1480"/>
      <c r="M70" s="1694"/>
      <c r="N70" s="1147"/>
      <c r="O70" s="1147"/>
      <c r="P70" s="1147"/>
      <c r="Q70" s="1147"/>
      <c r="R70" s="1147"/>
      <c r="S70" s="1147"/>
      <c r="T70" s="1147"/>
      <c r="U70" s="1147"/>
      <c r="V70" s="1147"/>
      <c r="W70" s="1147"/>
      <c r="X70" s="1147"/>
      <c r="Y70" s="1147"/>
      <c r="Z70" s="1147"/>
    </row>
    <row r="71" spans="1:26">
      <c r="A71" s="65"/>
      <c r="E71" s="1483"/>
      <c r="G71" s="1147"/>
      <c r="H71" s="1147"/>
      <c r="I71" s="1147"/>
      <c r="J71" s="1839"/>
      <c r="K71" s="1480"/>
      <c r="L71" s="1480"/>
      <c r="M71" s="1694"/>
      <c r="N71" s="1147"/>
      <c r="O71" s="1147"/>
      <c r="P71" s="1147"/>
      <c r="Q71" s="1147"/>
      <c r="R71" s="1147"/>
      <c r="S71" s="1147"/>
      <c r="T71" s="1147"/>
      <c r="U71" s="1147"/>
      <c r="V71" s="1147"/>
      <c r="W71" s="1147"/>
      <c r="X71" s="1147"/>
      <c r="Y71" s="1147"/>
      <c r="Z71" s="1147"/>
    </row>
    <row r="72" spans="1:26">
      <c r="A72" s="65"/>
      <c r="G72" s="1147"/>
      <c r="H72" s="1147"/>
      <c r="I72" s="1147"/>
      <c r="J72" s="1839"/>
      <c r="K72" s="1480"/>
      <c r="L72" s="1480"/>
      <c r="M72" s="1694"/>
      <c r="N72" s="1147"/>
      <c r="O72" s="1147"/>
      <c r="P72" s="1147"/>
      <c r="Q72" s="1147"/>
      <c r="R72" s="1147"/>
      <c r="S72" s="1147"/>
      <c r="T72" s="1147"/>
      <c r="U72" s="1147"/>
      <c r="V72" s="1147"/>
      <c r="W72" s="1147"/>
      <c r="X72" s="1147"/>
      <c r="Y72" s="1147"/>
      <c r="Z72" s="1147"/>
    </row>
    <row r="73" spans="1:26">
      <c r="A73" s="65"/>
      <c r="G73" s="1147"/>
      <c r="H73" s="1147"/>
      <c r="I73" s="1147"/>
      <c r="J73" s="1839"/>
      <c r="K73" s="1480"/>
      <c r="L73" s="1480"/>
      <c r="M73" s="1694"/>
      <c r="N73" s="1147"/>
      <c r="O73" s="1147"/>
      <c r="P73" s="1147"/>
      <c r="Q73" s="1147"/>
      <c r="R73" s="1147"/>
      <c r="S73" s="1147"/>
      <c r="T73" s="1147"/>
      <c r="U73" s="1147"/>
      <c r="V73" s="1147"/>
      <c r="W73" s="1147"/>
      <c r="X73" s="1147"/>
      <c r="Y73" s="1147"/>
      <c r="Z73" s="1147"/>
    </row>
    <row r="74" spans="1:26">
      <c r="A74" s="65"/>
      <c r="G74" s="1147"/>
      <c r="H74" s="1147"/>
      <c r="I74" s="1147"/>
      <c r="J74" s="1839"/>
      <c r="K74" s="1839"/>
      <c r="L74" s="1147"/>
      <c r="M74" s="1839"/>
      <c r="N74" s="1147"/>
      <c r="O74" s="1147"/>
      <c r="P74" s="1147"/>
      <c r="Q74" s="1147"/>
      <c r="R74" s="1147"/>
      <c r="S74" s="1147"/>
      <c r="T74" s="1147"/>
      <c r="U74" s="1147"/>
      <c r="V74" s="1147"/>
      <c r="W74" s="1147"/>
      <c r="X74" s="1147"/>
      <c r="Y74" s="1147"/>
      <c r="Z74" s="1147"/>
    </row>
    <row r="75" spans="1:26">
      <c r="A75" s="65"/>
      <c r="G75" s="1147"/>
      <c r="H75" s="1147"/>
      <c r="I75" s="1147"/>
      <c r="J75" s="1147"/>
      <c r="K75" s="1147"/>
      <c r="L75" s="1147"/>
      <c r="M75" s="1147"/>
      <c r="N75" s="1147"/>
      <c r="O75" s="1147"/>
      <c r="P75" s="1147"/>
      <c r="Q75" s="1147"/>
      <c r="R75" s="1147"/>
      <c r="S75" s="1147"/>
      <c r="T75" s="1147"/>
      <c r="U75" s="1147"/>
      <c r="V75" s="1147"/>
      <c r="W75" s="1147"/>
      <c r="X75" s="1147"/>
      <c r="Y75" s="1147"/>
      <c r="Z75" s="1147"/>
    </row>
    <row r="76" spans="1:26">
      <c r="A76" s="65"/>
      <c r="G76" s="1147"/>
      <c r="H76" s="1147"/>
      <c r="I76" s="1147"/>
      <c r="J76" s="1147"/>
      <c r="K76" s="1147"/>
      <c r="L76" s="1147"/>
      <c r="M76" s="1147"/>
      <c r="N76" s="1147"/>
      <c r="O76" s="1147"/>
      <c r="P76" s="1147"/>
      <c r="Q76" s="1147"/>
      <c r="R76" s="1147"/>
      <c r="S76" s="1147"/>
      <c r="T76" s="1147"/>
      <c r="U76" s="1147"/>
      <c r="V76" s="1147"/>
      <c r="W76" s="1147"/>
      <c r="X76" s="1147"/>
      <c r="Y76" s="1147"/>
      <c r="Z76" s="1147"/>
    </row>
    <row r="77" spans="1:26">
      <c r="A77" s="65"/>
      <c r="F77" s="1147"/>
      <c r="G77" s="1147"/>
      <c r="H77" s="1147"/>
      <c r="I77" s="1147"/>
      <c r="J77" s="1147"/>
      <c r="K77" s="1147"/>
      <c r="L77" s="1147"/>
      <c r="M77" s="1147"/>
      <c r="N77" s="1147"/>
      <c r="O77" s="1147"/>
      <c r="P77" s="1147"/>
      <c r="Q77" s="1147"/>
      <c r="R77" s="1147"/>
      <c r="S77" s="1147"/>
      <c r="T77" s="1147"/>
      <c r="U77" s="1147"/>
      <c r="V77" s="1147"/>
      <c r="W77" s="1147"/>
      <c r="X77" s="1147"/>
      <c r="Y77" s="1147"/>
      <c r="Z77" s="1147"/>
    </row>
    <row r="78" spans="1:26" ht="15.75" customHeight="1">
      <c r="A78" s="65"/>
      <c r="F78" s="1147"/>
      <c r="G78" s="1147"/>
      <c r="H78" s="1147"/>
      <c r="I78" s="1147"/>
      <c r="J78" s="1147"/>
      <c r="K78" s="1147"/>
      <c r="L78" s="1026"/>
      <c r="M78" s="1026"/>
      <c r="N78" s="1147"/>
      <c r="O78" s="1147"/>
      <c r="P78" s="1147"/>
      <c r="Q78" s="1147"/>
      <c r="R78" s="1147"/>
      <c r="S78" s="1147"/>
      <c r="T78" s="1147"/>
      <c r="U78" s="1147"/>
      <c r="V78" s="1147"/>
      <c r="W78" s="1147"/>
      <c r="X78" s="1147"/>
      <c r="Y78" s="1147"/>
      <c r="Z78" s="1147"/>
    </row>
    <row r="79" spans="1:26">
      <c r="A79" s="65"/>
      <c r="F79" s="1147"/>
      <c r="G79" s="1147"/>
      <c r="H79" s="1147"/>
      <c r="I79" s="1147"/>
      <c r="J79" s="1147"/>
      <c r="K79" s="1147"/>
      <c r="L79" s="1841"/>
      <c r="M79" s="1841"/>
      <c r="N79" s="1841"/>
      <c r="O79" s="1147"/>
      <c r="P79" s="1147"/>
      <c r="Q79" s="1147"/>
      <c r="R79" s="1147"/>
      <c r="S79" s="1147"/>
      <c r="T79" s="1147"/>
      <c r="U79" s="1147"/>
      <c r="V79" s="1147"/>
      <c r="W79" s="1147"/>
      <c r="X79" s="1147"/>
      <c r="Y79" s="1147"/>
      <c r="Z79" s="1147"/>
    </row>
    <row r="80" spans="1:26">
      <c r="A80" s="65"/>
      <c r="F80" s="1147"/>
      <c r="G80" s="1147"/>
      <c r="H80" s="1147"/>
      <c r="I80" s="1147"/>
      <c r="J80" s="1147"/>
      <c r="K80" s="1147"/>
      <c r="L80" s="1841"/>
      <c r="M80" s="1841"/>
      <c r="N80" s="1841"/>
      <c r="O80" s="1147"/>
      <c r="P80" s="1147"/>
      <c r="Q80" s="1147"/>
      <c r="R80" s="1147"/>
      <c r="S80" s="1147"/>
      <c r="T80" s="1147"/>
      <c r="U80" s="1147"/>
      <c r="V80" s="1147"/>
      <c r="W80" s="1147"/>
      <c r="X80" s="1147"/>
      <c r="Y80" s="1147"/>
      <c r="Z80" s="1147"/>
    </row>
    <row r="81" spans="1:26">
      <c r="A81" s="65"/>
      <c r="F81" s="1147"/>
      <c r="G81" s="1147"/>
      <c r="H81" s="1147"/>
      <c r="I81" s="1147"/>
      <c r="J81" s="1147"/>
      <c r="K81" s="1147"/>
      <c r="L81" s="1480"/>
      <c r="M81" s="1480"/>
      <c r="N81" s="1480"/>
      <c r="O81" s="1147"/>
      <c r="P81" s="1147"/>
      <c r="Q81" s="1147"/>
      <c r="R81" s="1147"/>
      <c r="S81" s="1147"/>
      <c r="T81" s="1147"/>
      <c r="U81" s="1147"/>
      <c r="V81" s="1147"/>
      <c r="W81" s="1147"/>
      <c r="X81" s="1147"/>
      <c r="Y81" s="1147"/>
      <c r="Z81" s="1147"/>
    </row>
    <row r="82" spans="1:26">
      <c r="A82" s="65"/>
      <c r="F82" s="1147"/>
      <c r="G82" s="1147"/>
      <c r="H82" s="1147"/>
      <c r="I82" s="1147"/>
      <c r="J82" s="1147"/>
      <c r="K82" s="1147"/>
      <c r="L82" s="1480"/>
      <c r="M82" s="1480"/>
      <c r="N82" s="1480"/>
      <c r="O82" s="1147"/>
      <c r="P82" s="1147"/>
      <c r="Q82" s="1147"/>
      <c r="R82" s="1147"/>
      <c r="S82" s="1147"/>
      <c r="T82" s="1147"/>
      <c r="U82" s="1147"/>
      <c r="V82" s="1147"/>
      <c r="W82" s="1147"/>
      <c r="X82" s="1147"/>
      <c r="Y82" s="1147"/>
      <c r="Z82" s="1147"/>
    </row>
    <row r="83" spans="1:26">
      <c r="A83" s="65"/>
      <c r="F83" s="1147"/>
      <c r="G83" s="1147"/>
      <c r="H83" s="1147"/>
      <c r="I83" s="1147"/>
      <c r="J83" s="1147"/>
      <c r="K83" s="1147"/>
      <c r="L83" s="1480"/>
      <c r="M83" s="1480"/>
      <c r="N83" s="1480"/>
      <c r="O83" s="1147"/>
      <c r="P83" s="1147"/>
      <c r="Q83" s="1147"/>
      <c r="R83" s="1147"/>
      <c r="S83" s="1147"/>
      <c r="T83" s="1147"/>
      <c r="U83" s="1147"/>
      <c r="V83" s="1147"/>
      <c r="W83" s="1147"/>
      <c r="X83" s="1147"/>
      <c r="Y83" s="1147"/>
      <c r="Z83" s="1147"/>
    </row>
    <row r="84" spans="1:26">
      <c r="A84" s="65"/>
      <c r="F84" s="1147"/>
      <c r="G84" s="1147"/>
      <c r="H84" s="1147"/>
      <c r="I84" s="1147"/>
      <c r="J84" s="1147"/>
      <c r="K84" s="1147"/>
      <c r="L84" s="1480"/>
      <c r="M84" s="1480"/>
      <c r="N84" s="1480"/>
      <c r="O84" s="1147"/>
      <c r="P84" s="1147"/>
      <c r="Q84" s="1147"/>
      <c r="R84" s="1147"/>
      <c r="S84" s="1147"/>
      <c r="T84" s="1147"/>
      <c r="U84" s="1147"/>
      <c r="V84" s="1147"/>
      <c r="W84" s="1147"/>
      <c r="X84" s="1147"/>
      <c r="Y84" s="1147"/>
      <c r="Z84" s="1147"/>
    </row>
    <row r="85" spans="1:26">
      <c r="A85" s="65"/>
      <c r="F85" s="1147"/>
      <c r="G85" s="1147"/>
      <c r="H85" s="1147"/>
      <c r="I85" s="1147"/>
      <c r="J85" s="1147"/>
      <c r="K85" s="1147"/>
      <c r="L85" s="1480"/>
      <c r="M85" s="1480"/>
      <c r="N85" s="1480"/>
      <c r="O85" s="1147"/>
      <c r="P85" s="1147"/>
      <c r="Q85" s="1147"/>
      <c r="R85" s="1147"/>
      <c r="S85" s="1147"/>
      <c r="T85" s="1147"/>
      <c r="U85" s="1147"/>
      <c r="V85" s="1147"/>
      <c r="W85" s="1147"/>
      <c r="X85" s="1147"/>
      <c r="Y85" s="1147"/>
      <c r="Z85" s="1147"/>
    </row>
    <row r="86" spans="1:26">
      <c r="A86" s="65"/>
      <c r="F86" s="1147"/>
      <c r="G86" s="1147"/>
      <c r="H86" s="1147"/>
      <c r="I86" s="1147"/>
      <c r="J86" s="1147"/>
      <c r="K86" s="1147"/>
      <c r="L86" s="1480"/>
      <c r="M86" s="1480"/>
      <c r="N86" s="1480"/>
      <c r="O86" s="1839"/>
      <c r="P86" s="1147"/>
      <c r="Q86" s="1147"/>
      <c r="R86" s="1147"/>
      <c r="S86" s="1147"/>
      <c r="T86" s="1147"/>
      <c r="U86" s="1147"/>
      <c r="V86" s="1147"/>
      <c r="W86" s="1147"/>
      <c r="X86" s="1147"/>
      <c r="Y86" s="1147"/>
      <c r="Z86" s="1147"/>
    </row>
    <row r="87" spans="1:26">
      <c r="A87" s="65"/>
      <c r="F87" s="1147"/>
      <c r="G87" s="1147"/>
      <c r="H87" s="1147"/>
      <c r="I87" s="1147"/>
      <c r="J87" s="1147"/>
      <c r="K87" s="1147"/>
      <c r="L87" s="1480"/>
      <c r="M87" s="1480"/>
      <c r="N87" s="1480"/>
      <c r="O87" s="1147"/>
      <c r="P87" s="1147"/>
      <c r="Q87" s="1147"/>
      <c r="R87" s="1147"/>
      <c r="S87" s="1147"/>
      <c r="T87" s="1147"/>
      <c r="U87" s="1147"/>
      <c r="V87" s="1147"/>
      <c r="W87" s="1147"/>
      <c r="X87" s="1147"/>
      <c r="Y87" s="1147"/>
      <c r="Z87" s="1147"/>
    </row>
    <row r="88" spans="1:26">
      <c r="A88" s="65"/>
      <c r="F88" s="1147"/>
      <c r="G88" s="1147"/>
      <c r="H88" s="1147"/>
      <c r="I88" s="1147"/>
      <c r="J88" s="1147"/>
      <c r="K88" s="1147"/>
      <c r="L88" s="1480"/>
      <c r="M88" s="1480"/>
      <c r="N88" s="1480"/>
      <c r="O88" s="1147"/>
      <c r="P88" s="1147"/>
      <c r="Q88" s="1147"/>
      <c r="R88" s="1147"/>
      <c r="S88" s="1147"/>
      <c r="T88" s="1147"/>
      <c r="U88" s="1147"/>
      <c r="V88" s="1147"/>
      <c r="W88" s="1147"/>
      <c r="X88" s="1147"/>
      <c r="Y88" s="1147"/>
      <c r="Z88" s="1147"/>
    </row>
    <row r="89" spans="1:26">
      <c r="A89" s="65"/>
      <c r="F89" s="1147"/>
      <c r="G89" s="1147"/>
      <c r="H89" s="1147"/>
      <c r="I89" s="1147"/>
      <c r="J89" s="1147"/>
      <c r="K89" s="1147"/>
      <c r="L89" s="1480"/>
      <c r="M89" s="1480"/>
      <c r="N89" s="1480"/>
      <c r="O89" s="1839"/>
      <c r="P89" s="1147"/>
      <c r="Q89" s="1147"/>
      <c r="R89" s="1147"/>
      <c r="S89" s="1147"/>
      <c r="T89" s="1147"/>
      <c r="U89" s="1147"/>
      <c r="V89" s="1147"/>
      <c r="W89" s="1147"/>
      <c r="X89" s="1147"/>
      <c r="Y89" s="1147"/>
      <c r="Z89" s="1147"/>
    </row>
    <row r="90" spans="1:26">
      <c r="A90" s="65"/>
      <c r="F90" s="1147"/>
      <c r="G90" s="1147"/>
      <c r="H90" s="1147"/>
      <c r="I90" s="1147"/>
      <c r="J90" s="1147"/>
      <c r="K90" s="1147"/>
      <c r="L90" s="1480"/>
      <c r="M90" s="1480"/>
      <c r="N90" s="1480"/>
      <c r="O90" s="1147"/>
      <c r="P90" s="1147"/>
      <c r="Q90" s="1147"/>
      <c r="R90" s="1147"/>
      <c r="S90" s="1147"/>
      <c r="T90" s="1147"/>
      <c r="U90" s="1147"/>
      <c r="V90" s="1147"/>
      <c r="W90" s="1147"/>
      <c r="X90" s="1147"/>
      <c r="Y90" s="1147"/>
      <c r="Z90" s="1147"/>
    </row>
    <row r="91" spans="1:26">
      <c r="A91" s="65"/>
      <c r="F91" s="1147"/>
      <c r="G91" s="1147"/>
      <c r="H91" s="1147"/>
      <c r="I91" s="1147"/>
      <c r="J91" s="1147"/>
      <c r="K91" s="1147"/>
      <c r="L91" s="1480"/>
      <c r="M91" s="1480"/>
      <c r="N91" s="1480"/>
      <c r="O91" s="1147"/>
      <c r="P91" s="1147"/>
      <c r="Q91" s="1147"/>
      <c r="R91" s="1147"/>
      <c r="S91" s="1147"/>
      <c r="T91" s="1147"/>
      <c r="U91" s="1147"/>
      <c r="V91" s="1147"/>
      <c r="W91" s="1147"/>
      <c r="X91" s="1147"/>
      <c r="Y91" s="1147"/>
      <c r="Z91" s="1147"/>
    </row>
    <row r="92" spans="1:26">
      <c r="A92" s="65"/>
      <c r="F92" s="1147"/>
      <c r="G92" s="1147"/>
      <c r="H92" s="1147"/>
      <c r="I92" s="1147"/>
      <c r="J92" s="1147"/>
      <c r="K92" s="1147"/>
      <c r="L92" s="1480"/>
      <c r="M92" s="1480"/>
      <c r="N92" s="1480"/>
      <c r="O92" s="1839"/>
      <c r="P92" s="1147"/>
      <c r="Q92" s="1147"/>
      <c r="R92" s="1147"/>
      <c r="S92" s="1147"/>
      <c r="T92" s="1147"/>
      <c r="U92" s="1147"/>
      <c r="V92" s="1147"/>
      <c r="W92" s="1147"/>
      <c r="X92" s="1147"/>
      <c r="Y92" s="1147"/>
      <c r="Z92" s="1147"/>
    </row>
    <row r="93" spans="1:26">
      <c r="A93" s="65"/>
      <c r="F93" s="1147"/>
      <c r="G93" s="1147"/>
      <c r="H93" s="1147"/>
      <c r="I93" s="1147"/>
      <c r="J93" s="1147"/>
      <c r="K93" s="1147"/>
      <c r="L93" s="1480"/>
      <c r="M93" s="1480"/>
      <c r="N93" s="1480"/>
      <c r="O93" s="1147"/>
      <c r="P93" s="1147"/>
      <c r="Q93" s="1147"/>
      <c r="R93" s="1147"/>
      <c r="S93" s="1147"/>
      <c r="T93" s="1147"/>
      <c r="U93" s="1147"/>
      <c r="V93" s="1147"/>
      <c r="W93" s="1147"/>
      <c r="X93" s="1147"/>
      <c r="Y93" s="1147"/>
      <c r="Z93" s="1147"/>
    </row>
    <row r="94" spans="1:26">
      <c r="A94" s="65"/>
      <c r="F94" s="1147"/>
      <c r="G94" s="1147"/>
      <c r="H94" s="1147"/>
      <c r="I94" s="1147"/>
      <c r="J94" s="1147"/>
      <c r="K94" s="1147"/>
      <c r="L94" s="1480"/>
      <c r="M94" s="1480"/>
      <c r="N94" s="1480"/>
      <c r="O94" s="1147"/>
      <c r="P94" s="1147"/>
      <c r="Q94" s="1147"/>
      <c r="R94" s="1147"/>
      <c r="S94" s="1147"/>
      <c r="T94" s="1147"/>
      <c r="U94" s="1147"/>
      <c r="V94" s="1147"/>
      <c r="W94" s="1147"/>
      <c r="X94" s="1147"/>
      <c r="Y94" s="1147"/>
      <c r="Z94" s="1147"/>
    </row>
    <row r="95" spans="1:26">
      <c r="A95" s="65"/>
      <c r="F95" s="1147"/>
      <c r="G95" s="1147"/>
      <c r="H95" s="1147"/>
      <c r="I95" s="1147"/>
      <c r="J95" s="1147"/>
      <c r="K95" s="1147"/>
      <c r="L95" s="1841"/>
      <c r="M95" s="1841"/>
      <c r="N95" s="1841"/>
      <c r="O95" s="1147"/>
      <c r="P95" s="1147"/>
      <c r="Q95" s="1147"/>
      <c r="R95" s="1147"/>
      <c r="S95" s="1147"/>
      <c r="T95" s="1147"/>
      <c r="U95" s="1147"/>
      <c r="V95" s="1147"/>
      <c r="W95" s="1147"/>
      <c r="X95" s="1147"/>
      <c r="Y95" s="1147"/>
      <c r="Z95" s="1147"/>
    </row>
    <row r="96" spans="1:26">
      <c r="A96" s="65"/>
      <c r="F96" s="1147"/>
      <c r="G96" s="1147"/>
      <c r="H96" s="1147"/>
      <c r="I96" s="1147"/>
      <c r="J96" s="1147"/>
      <c r="K96" s="1147"/>
      <c r="L96" s="1842"/>
      <c r="M96" s="1841"/>
      <c r="N96" s="1841"/>
      <c r="O96" s="1147"/>
      <c r="P96" s="1147"/>
      <c r="Q96" s="1147"/>
      <c r="R96" s="1147"/>
      <c r="S96" s="1147"/>
      <c r="T96" s="1147"/>
      <c r="U96" s="1147"/>
      <c r="V96" s="1147"/>
      <c r="W96" s="1147"/>
      <c r="X96" s="1147"/>
      <c r="Y96" s="1147"/>
      <c r="Z96" s="1147"/>
    </row>
    <row r="97" spans="1:26">
      <c r="A97" s="65"/>
      <c r="F97" s="1147"/>
      <c r="G97" s="1147"/>
      <c r="H97" s="1147"/>
      <c r="I97" s="1839"/>
      <c r="J97" s="1480"/>
      <c r="K97" s="1480"/>
      <c r="L97" s="1839"/>
      <c r="M97" s="1841"/>
      <c r="N97" s="1841"/>
      <c r="O97" s="1147"/>
      <c r="P97" s="1147"/>
      <c r="Q97" s="1147"/>
      <c r="R97" s="1147"/>
      <c r="S97" s="1147"/>
      <c r="T97" s="1147"/>
      <c r="U97" s="1147"/>
      <c r="V97" s="1147"/>
      <c r="W97" s="1147"/>
      <c r="X97" s="1147"/>
      <c r="Y97" s="1147"/>
      <c r="Z97" s="1147"/>
    </row>
    <row r="98" spans="1:26">
      <c r="A98" s="65"/>
      <c r="F98" s="1147"/>
      <c r="G98" s="1147"/>
      <c r="H98" s="1147"/>
      <c r="I98" s="1147"/>
      <c r="J98" s="1694"/>
      <c r="K98" s="1147"/>
      <c r="L98" s="1839"/>
      <c r="M98" s="1841"/>
      <c r="N98" s="1841"/>
      <c r="O98" s="1147"/>
      <c r="P98" s="1147"/>
      <c r="Q98" s="1147"/>
      <c r="R98" s="1147"/>
      <c r="S98" s="1147"/>
      <c r="T98" s="1147"/>
      <c r="U98" s="1147"/>
      <c r="V98" s="1147"/>
      <c r="W98" s="1147"/>
      <c r="X98" s="1147"/>
      <c r="Y98" s="1147"/>
      <c r="Z98" s="1147"/>
    </row>
    <row r="99" spans="1:26">
      <c r="A99" s="65"/>
      <c r="F99" s="1147"/>
      <c r="G99" s="1147"/>
      <c r="H99" s="1147"/>
      <c r="I99" s="1839"/>
      <c r="J99" s="1694"/>
      <c r="K99" s="1480"/>
      <c r="L99" s="1839"/>
      <c r="M99" s="1839"/>
      <c r="N99" s="1842"/>
      <c r="O99" s="1147"/>
      <c r="P99" s="1147"/>
      <c r="Q99" s="1147"/>
      <c r="R99" s="1147"/>
      <c r="S99" s="1147"/>
      <c r="T99" s="1147"/>
      <c r="U99" s="1147"/>
      <c r="V99" s="1147"/>
      <c r="W99" s="1147"/>
      <c r="X99" s="1147"/>
      <c r="Y99" s="1147"/>
      <c r="Z99" s="1147"/>
    </row>
    <row r="100" spans="1:26">
      <c r="A100" s="65"/>
      <c r="F100" s="1147"/>
      <c r="G100" s="1147"/>
      <c r="H100" s="1147"/>
      <c r="I100" s="1839"/>
      <c r="J100" s="1839"/>
      <c r="K100" s="1480"/>
      <c r="L100" s="1839"/>
      <c r="M100" s="1480"/>
      <c r="N100" s="1842"/>
      <c r="O100" s="1147"/>
      <c r="P100" s="1147"/>
      <c r="Q100" s="1147"/>
      <c r="R100" s="1147"/>
      <c r="S100" s="1147"/>
      <c r="T100" s="1147"/>
      <c r="U100" s="1147"/>
      <c r="V100" s="1147"/>
      <c r="W100" s="1147"/>
      <c r="X100" s="1147"/>
      <c r="Y100" s="1147"/>
      <c r="Z100" s="1147"/>
    </row>
    <row r="101" spans="1:26">
      <c r="A101" s="65"/>
      <c r="F101" s="1147"/>
      <c r="G101" s="1147"/>
      <c r="H101" s="1147"/>
      <c r="I101" s="1839"/>
      <c r="J101" s="1694"/>
      <c r="K101" s="1480"/>
      <c r="L101" s="1839"/>
      <c r="M101" s="1841"/>
      <c r="N101" s="1480"/>
      <c r="O101" s="1147"/>
      <c r="P101" s="1147"/>
      <c r="Q101" s="1147"/>
      <c r="R101" s="1147"/>
      <c r="S101" s="1147"/>
      <c r="T101" s="1147"/>
      <c r="U101" s="1147"/>
      <c r="V101" s="1147"/>
      <c r="W101" s="1147"/>
      <c r="X101" s="1147"/>
      <c r="Y101" s="1147"/>
      <c r="Z101" s="1147"/>
    </row>
    <row r="102" spans="1:26">
      <c r="A102" s="65"/>
      <c r="F102" s="1147"/>
      <c r="G102" s="1147"/>
      <c r="H102" s="1147"/>
      <c r="I102" s="1839"/>
      <c r="J102" s="1839"/>
      <c r="K102" s="1480"/>
      <c r="L102" s="1839"/>
      <c r="M102" s="1841"/>
      <c r="N102" s="1841"/>
      <c r="O102" s="1147"/>
      <c r="P102" s="1147"/>
      <c r="Q102" s="1147"/>
      <c r="R102" s="1147"/>
      <c r="S102" s="1147"/>
      <c r="T102" s="1147"/>
      <c r="U102" s="1147"/>
      <c r="V102" s="1147"/>
      <c r="W102" s="1147"/>
      <c r="X102" s="1147"/>
      <c r="Y102" s="1147"/>
      <c r="Z102" s="1147"/>
    </row>
    <row r="103" spans="1:26">
      <c r="A103" s="65"/>
      <c r="F103" s="1147"/>
      <c r="G103" s="1147"/>
      <c r="H103" s="1147"/>
      <c r="I103" s="1839"/>
      <c r="J103" s="1839"/>
      <c r="K103" s="1480"/>
      <c r="L103" s="1839"/>
      <c r="M103" s="1839"/>
      <c r="N103" s="1147"/>
      <c r="O103" s="1147"/>
      <c r="P103" s="1147"/>
      <c r="Q103" s="1147"/>
      <c r="R103" s="1147"/>
      <c r="S103" s="1147"/>
      <c r="T103" s="1147"/>
      <c r="U103" s="1147"/>
      <c r="V103" s="1147"/>
      <c r="W103" s="1147"/>
      <c r="X103" s="1147"/>
      <c r="Y103" s="1147"/>
      <c r="Z103" s="1147"/>
    </row>
    <row r="104" spans="1:26">
      <c r="A104" s="65"/>
      <c r="F104" s="1147"/>
      <c r="G104" s="1147"/>
      <c r="H104" s="1147"/>
      <c r="I104" s="1839"/>
      <c r="J104" s="1839"/>
      <c r="K104" s="1480"/>
      <c r="L104" s="1839"/>
      <c r="M104" s="1841"/>
      <c r="N104" s="1841"/>
      <c r="O104" s="1147"/>
      <c r="P104" s="1147"/>
      <c r="Q104" s="1147"/>
      <c r="R104" s="1147"/>
      <c r="S104" s="1147"/>
      <c r="T104" s="1147"/>
      <c r="U104" s="1147"/>
      <c r="V104" s="1147"/>
      <c r="W104" s="1147"/>
      <c r="X104" s="1147"/>
      <c r="Y104" s="1147"/>
      <c r="Z104" s="1147"/>
    </row>
    <row r="105" spans="1:26">
      <c r="A105" s="65"/>
      <c r="F105" s="1147"/>
      <c r="G105" s="1147"/>
      <c r="H105" s="1147"/>
      <c r="I105" s="1839"/>
      <c r="J105" s="1839"/>
      <c r="K105" s="1480"/>
      <c r="L105" s="1839"/>
      <c r="M105" s="1841"/>
      <c r="N105" s="1841"/>
      <c r="O105" s="1147"/>
      <c r="P105" s="1147"/>
      <c r="Q105" s="1147"/>
      <c r="R105" s="1147"/>
      <c r="S105" s="1147"/>
      <c r="T105" s="1147"/>
      <c r="U105" s="1147"/>
      <c r="V105" s="1147"/>
      <c r="W105" s="1147"/>
      <c r="X105" s="1147"/>
      <c r="Y105" s="1147"/>
      <c r="Z105" s="1147"/>
    </row>
    <row r="106" spans="1:26">
      <c r="A106" s="65"/>
      <c r="F106" s="1147"/>
      <c r="G106" s="1147"/>
      <c r="H106" s="1147"/>
      <c r="I106" s="1147"/>
      <c r="J106" s="1147"/>
      <c r="K106" s="1147"/>
      <c r="L106" s="1841"/>
      <c r="M106" s="1841"/>
      <c r="N106" s="1841"/>
      <c r="O106" s="1147"/>
      <c r="P106" s="1147"/>
      <c r="Q106" s="1147"/>
      <c r="R106" s="1147"/>
      <c r="S106" s="1147"/>
      <c r="T106" s="1147"/>
      <c r="U106" s="1147"/>
      <c r="V106" s="1147"/>
      <c r="W106" s="1147"/>
      <c r="X106" s="1147"/>
      <c r="Y106" s="1147"/>
      <c r="Z106" s="1147"/>
    </row>
    <row r="107" spans="1:26">
      <c r="A107" s="65"/>
      <c r="F107" s="1147"/>
      <c r="G107" s="1147"/>
      <c r="H107" s="1147"/>
      <c r="I107" s="1147"/>
      <c r="J107" s="1147"/>
      <c r="K107" s="1147"/>
      <c r="L107" s="1841"/>
      <c r="M107" s="1841"/>
      <c r="N107" s="1841"/>
      <c r="O107" s="1147"/>
      <c r="P107" s="1147"/>
      <c r="Q107" s="1147"/>
      <c r="R107" s="1147"/>
      <c r="S107" s="1147"/>
      <c r="T107" s="1147"/>
      <c r="U107" s="1147"/>
      <c r="V107" s="1147"/>
      <c r="W107" s="1147"/>
      <c r="X107" s="1147"/>
      <c r="Y107" s="1147"/>
      <c r="Z107" s="1147"/>
    </row>
    <row r="108" spans="1:26">
      <c r="A108" s="65"/>
      <c r="F108" s="1147"/>
      <c r="G108" s="1147"/>
      <c r="H108" s="1147"/>
      <c r="I108" s="1147"/>
      <c r="J108" s="1147"/>
      <c r="K108" s="1147"/>
      <c r="L108" s="1841"/>
      <c r="M108" s="1841"/>
      <c r="N108" s="1841"/>
      <c r="O108" s="1147"/>
      <c r="P108" s="1147"/>
      <c r="Q108" s="1147"/>
      <c r="R108" s="1147"/>
      <c r="S108" s="1147"/>
      <c r="T108" s="1147"/>
      <c r="U108" s="1147"/>
      <c r="V108" s="1147"/>
      <c r="W108" s="1147"/>
      <c r="X108" s="1147"/>
      <c r="Y108" s="1147"/>
      <c r="Z108" s="1147"/>
    </row>
    <row r="109" spans="1:26">
      <c r="A109" s="65"/>
      <c r="F109" s="1147"/>
      <c r="G109" s="1147"/>
      <c r="H109" s="1147"/>
      <c r="I109" s="1147"/>
      <c r="J109" s="1147"/>
      <c r="K109" s="1147"/>
      <c r="L109" s="1841"/>
      <c r="M109" s="1841"/>
      <c r="N109" s="1841"/>
      <c r="O109" s="1147"/>
      <c r="P109" s="1147"/>
      <c r="Q109" s="1147"/>
      <c r="R109" s="1147"/>
      <c r="S109" s="1147"/>
      <c r="T109" s="1147"/>
      <c r="U109" s="1147"/>
      <c r="V109" s="1147"/>
      <c r="W109" s="1147"/>
      <c r="X109" s="1147"/>
      <c r="Y109" s="1147"/>
      <c r="Z109" s="1147"/>
    </row>
    <row r="110" spans="1:26">
      <c r="A110" s="65"/>
      <c r="F110" s="1147"/>
      <c r="G110" s="1147"/>
      <c r="H110" s="1147"/>
      <c r="I110" s="1147"/>
      <c r="J110" s="1147"/>
      <c r="K110" s="1147"/>
      <c r="L110" s="1841"/>
      <c r="M110" s="1841"/>
      <c r="N110" s="1841"/>
      <c r="O110" s="1147"/>
      <c r="P110" s="1147"/>
      <c r="Q110" s="1147"/>
      <c r="R110" s="1147"/>
      <c r="S110" s="1147"/>
      <c r="T110" s="1147"/>
      <c r="U110" s="1147"/>
      <c r="V110" s="1147"/>
      <c r="W110" s="1147"/>
      <c r="X110" s="1147"/>
      <c r="Y110" s="1147"/>
      <c r="Z110" s="1147"/>
    </row>
    <row r="111" spans="1:26">
      <c r="A111" s="65"/>
      <c r="F111" s="1147"/>
      <c r="G111" s="1147"/>
      <c r="H111" s="1147"/>
      <c r="I111" s="1147"/>
      <c r="J111" s="1147"/>
      <c r="K111" s="1147"/>
      <c r="L111" s="1841"/>
      <c r="M111" s="1841"/>
      <c r="N111" s="1841"/>
      <c r="O111" s="1147"/>
      <c r="P111" s="1147"/>
      <c r="Q111" s="1147"/>
      <c r="R111" s="1147"/>
      <c r="S111" s="1147"/>
      <c r="T111" s="1147"/>
      <c r="U111" s="1147"/>
      <c r="V111" s="1147"/>
      <c r="W111" s="1147"/>
      <c r="X111" s="1147"/>
      <c r="Y111" s="1147"/>
      <c r="Z111" s="1147"/>
    </row>
    <row r="112" spans="1:26">
      <c r="A112" s="65"/>
      <c r="F112" s="1147"/>
      <c r="G112" s="1147"/>
      <c r="H112" s="1147"/>
      <c r="I112" s="1147"/>
      <c r="J112" s="1147"/>
      <c r="K112" s="1147"/>
      <c r="L112" s="1841"/>
      <c r="M112" s="1841"/>
      <c r="N112" s="1841"/>
      <c r="O112" s="1147"/>
      <c r="P112" s="1147"/>
      <c r="Q112" s="1147"/>
      <c r="R112" s="1147"/>
      <c r="S112" s="1147"/>
      <c r="T112" s="1147"/>
      <c r="U112" s="1147"/>
      <c r="V112" s="1147"/>
      <c r="W112" s="1147"/>
      <c r="X112" s="1147"/>
      <c r="Y112" s="1147"/>
      <c r="Z112" s="1147"/>
    </row>
    <row r="113" spans="1:26">
      <c r="A113" s="65"/>
      <c r="F113" s="1147"/>
      <c r="G113" s="1147"/>
      <c r="H113" s="1147"/>
      <c r="I113" s="1147"/>
      <c r="J113" s="1147"/>
      <c r="K113" s="1147"/>
      <c r="L113" s="1841"/>
      <c r="M113" s="1841"/>
      <c r="N113" s="1841"/>
      <c r="O113" s="1147"/>
      <c r="P113" s="1147"/>
      <c r="Q113" s="1147"/>
      <c r="R113" s="1147"/>
      <c r="S113" s="1147"/>
      <c r="T113" s="1147"/>
      <c r="U113" s="1147"/>
      <c r="V113" s="1147"/>
      <c r="W113" s="1147"/>
      <c r="X113" s="1147"/>
      <c r="Y113" s="1147"/>
      <c r="Z113" s="1147"/>
    </row>
    <row r="114" spans="1:26">
      <c r="A114" s="65"/>
      <c r="F114" s="1147"/>
      <c r="G114" s="1147"/>
      <c r="H114" s="1147"/>
      <c r="I114" s="1147"/>
      <c r="J114" s="1147"/>
      <c r="K114" s="1147"/>
      <c r="L114" s="1841"/>
      <c r="M114" s="1841"/>
      <c r="N114" s="1841"/>
      <c r="O114" s="1147"/>
      <c r="P114" s="1147"/>
      <c r="Q114" s="1147"/>
      <c r="R114" s="1147"/>
      <c r="S114" s="1147"/>
      <c r="T114" s="1147"/>
      <c r="U114" s="1147"/>
      <c r="V114" s="1147"/>
      <c r="W114" s="1147"/>
      <c r="X114" s="1147"/>
      <c r="Y114" s="1147"/>
      <c r="Z114" s="1147"/>
    </row>
    <row r="115" spans="1:26">
      <c r="A115" s="65"/>
      <c r="F115" s="1147"/>
      <c r="G115" s="1147"/>
      <c r="H115" s="1147"/>
      <c r="I115" s="1147"/>
      <c r="J115" s="1147"/>
      <c r="K115" s="1840"/>
      <c r="L115" s="1840"/>
      <c r="M115" s="1840"/>
      <c r="N115" s="1147"/>
      <c r="O115" s="1147"/>
      <c r="P115" s="1147"/>
      <c r="Q115" s="1147"/>
      <c r="R115" s="1147"/>
      <c r="S115" s="1147"/>
      <c r="T115" s="1147"/>
      <c r="U115" s="1147"/>
      <c r="V115" s="1147"/>
      <c r="W115" s="1147"/>
      <c r="X115" s="1147"/>
      <c r="Y115" s="1147"/>
      <c r="Z115" s="1147"/>
    </row>
    <row r="116" spans="1:26">
      <c r="A116" s="65"/>
      <c r="F116" s="1147"/>
      <c r="G116" s="1147"/>
      <c r="H116" s="1147"/>
      <c r="I116" s="1147"/>
      <c r="J116" s="1147"/>
      <c r="K116" s="1843"/>
      <c r="L116" s="1480"/>
      <c r="M116" s="1480"/>
      <c r="N116" s="1147"/>
      <c r="O116" s="1147"/>
      <c r="P116" s="1147"/>
      <c r="Q116" s="1147"/>
      <c r="R116" s="1147"/>
      <c r="S116" s="1147"/>
      <c r="T116" s="1147"/>
      <c r="U116" s="1147"/>
      <c r="V116" s="1147"/>
      <c r="W116" s="1147"/>
      <c r="X116" s="1147"/>
      <c r="Y116" s="1147"/>
      <c r="Z116" s="1147"/>
    </row>
    <row r="117" spans="1:26">
      <c r="A117" s="65"/>
      <c r="F117" s="1147"/>
      <c r="G117" s="1147"/>
      <c r="H117" s="1147"/>
      <c r="I117" s="1147"/>
      <c r="J117" s="1147"/>
      <c r="K117" s="1843"/>
      <c r="L117" s="1480"/>
      <c r="M117" s="1480"/>
      <c r="N117" s="1147"/>
      <c r="O117" s="1147"/>
      <c r="P117" s="1147"/>
      <c r="Q117" s="1147"/>
      <c r="R117" s="1147"/>
      <c r="S117" s="1147"/>
      <c r="T117" s="1147"/>
      <c r="U117" s="1147"/>
      <c r="V117" s="1147"/>
      <c r="W117" s="1147"/>
      <c r="X117" s="1147"/>
      <c r="Y117" s="1147"/>
      <c r="Z117" s="1147"/>
    </row>
    <row r="118" spans="1:26">
      <c r="A118" s="65"/>
      <c r="F118" s="1147"/>
      <c r="G118" s="1147"/>
      <c r="H118" s="1147"/>
      <c r="I118" s="1147"/>
      <c r="J118" s="1147"/>
      <c r="K118" s="1843"/>
      <c r="L118" s="1480"/>
      <c r="M118" s="1480"/>
      <c r="N118" s="1147"/>
      <c r="O118" s="1147"/>
      <c r="P118" s="1147"/>
      <c r="Q118" s="1147"/>
      <c r="R118" s="1147"/>
      <c r="S118" s="1147"/>
      <c r="T118" s="1147"/>
      <c r="U118" s="1147"/>
      <c r="V118" s="1147"/>
      <c r="W118" s="1147"/>
      <c r="X118" s="1147"/>
      <c r="Y118" s="1147"/>
      <c r="Z118" s="1147"/>
    </row>
    <row r="119" spans="1:26">
      <c r="A119" s="65"/>
      <c r="F119" s="1147"/>
      <c r="G119" s="1147"/>
      <c r="H119" s="1147"/>
      <c r="I119" s="1147"/>
      <c r="J119" s="1147"/>
      <c r="K119" s="1843"/>
      <c r="L119" s="1480"/>
      <c r="M119" s="1480"/>
      <c r="N119" s="1147"/>
      <c r="O119" s="1147"/>
      <c r="P119" s="1147"/>
      <c r="Q119" s="1147"/>
      <c r="R119" s="1147"/>
      <c r="S119" s="1147"/>
      <c r="T119" s="1147"/>
      <c r="U119" s="1147"/>
      <c r="V119" s="1147"/>
      <c r="W119" s="1147"/>
      <c r="X119" s="1147"/>
      <c r="Y119" s="1147"/>
      <c r="Z119" s="1147"/>
    </row>
    <row r="120" spans="1:26">
      <c r="A120" s="65"/>
      <c r="F120" s="1147"/>
      <c r="G120" s="1147"/>
      <c r="H120" s="1147"/>
      <c r="I120" s="1147"/>
      <c r="J120" s="1147"/>
      <c r="K120" s="1843"/>
      <c r="L120" s="1480"/>
      <c r="M120" s="1480"/>
      <c r="N120" s="1147"/>
      <c r="O120" s="1147"/>
      <c r="P120" s="1147"/>
      <c r="Q120" s="1147"/>
      <c r="R120" s="1147"/>
      <c r="S120" s="1147"/>
      <c r="T120" s="1147"/>
      <c r="U120" s="1147"/>
      <c r="V120" s="1147"/>
      <c r="W120" s="1147"/>
      <c r="X120" s="1147"/>
      <c r="Y120" s="1147"/>
      <c r="Z120" s="1147"/>
    </row>
    <row r="121" spans="1:26">
      <c r="A121" s="65"/>
      <c r="F121" s="1147"/>
      <c r="G121" s="1147"/>
      <c r="H121" s="1147"/>
      <c r="I121" s="1147"/>
      <c r="J121" s="1147"/>
      <c r="K121" s="1843"/>
      <c r="L121" s="1480"/>
      <c r="M121" s="1480"/>
      <c r="N121" s="1147"/>
      <c r="O121" s="1147"/>
      <c r="P121" s="1147"/>
      <c r="Q121" s="1147"/>
      <c r="R121" s="1147"/>
      <c r="S121" s="1147"/>
      <c r="T121" s="1147"/>
      <c r="U121" s="1147"/>
      <c r="V121" s="1147"/>
      <c r="W121" s="1147"/>
      <c r="X121" s="1147"/>
      <c r="Y121" s="1147"/>
      <c r="Z121" s="1147"/>
    </row>
    <row r="122" spans="1:26">
      <c r="A122" s="65"/>
      <c r="F122" s="1147"/>
      <c r="G122" s="1147"/>
      <c r="H122" s="1147"/>
      <c r="I122" s="1147"/>
      <c r="J122" s="1147"/>
      <c r="K122" s="1843"/>
      <c r="L122" s="1480"/>
      <c r="M122" s="1480"/>
      <c r="N122" s="1147"/>
      <c r="O122" s="1147"/>
      <c r="P122" s="1147"/>
      <c r="Q122" s="1147"/>
      <c r="R122" s="1147"/>
      <c r="S122" s="1147"/>
      <c r="T122" s="1147"/>
      <c r="U122" s="1147"/>
      <c r="V122" s="1147"/>
      <c r="W122" s="1147"/>
      <c r="X122" s="1147"/>
      <c r="Y122" s="1147"/>
      <c r="Z122" s="1147"/>
    </row>
    <row r="123" spans="1:26">
      <c r="A123" s="65"/>
      <c r="F123" s="1147"/>
      <c r="G123" s="1147"/>
      <c r="H123" s="1147"/>
      <c r="I123" s="1147"/>
      <c r="J123" s="1147"/>
      <c r="K123" s="1843"/>
      <c r="L123" s="1480"/>
      <c r="M123" s="1480"/>
      <c r="N123" s="1147"/>
      <c r="O123" s="1147"/>
      <c r="P123" s="1147"/>
      <c r="Q123" s="1147"/>
      <c r="R123" s="1147"/>
      <c r="S123" s="1147"/>
      <c r="T123" s="1147"/>
      <c r="U123" s="1147"/>
      <c r="V123" s="1147"/>
      <c r="W123" s="1147"/>
      <c r="X123" s="1147"/>
      <c r="Y123" s="1147"/>
      <c r="Z123" s="1147"/>
    </row>
    <row r="124" spans="1:26">
      <c r="A124" s="65"/>
      <c r="F124" s="1147"/>
      <c r="G124" s="1147"/>
      <c r="H124" s="1147"/>
      <c r="I124" s="1147"/>
      <c r="J124" s="1147"/>
      <c r="K124" s="1843"/>
      <c r="L124" s="1480"/>
      <c r="M124" s="1480"/>
      <c r="N124" s="1147"/>
      <c r="O124" s="1147"/>
      <c r="P124" s="1147"/>
      <c r="Q124" s="1147"/>
      <c r="R124" s="1147"/>
      <c r="S124" s="1147"/>
      <c r="T124" s="1147"/>
      <c r="U124" s="1147"/>
      <c r="V124" s="1147"/>
      <c r="W124" s="1147"/>
      <c r="X124" s="1147"/>
      <c r="Y124" s="1147"/>
      <c r="Z124" s="1147"/>
    </row>
    <row r="125" spans="1:26">
      <c r="A125" s="65"/>
      <c r="F125" s="1147"/>
      <c r="G125" s="1147"/>
      <c r="H125" s="1147"/>
      <c r="I125" s="1147"/>
      <c r="J125" s="1147"/>
      <c r="K125" s="1843"/>
      <c r="L125" s="1480"/>
      <c r="M125" s="1480"/>
      <c r="N125" s="1147"/>
      <c r="O125" s="1147"/>
      <c r="P125" s="1147"/>
      <c r="Q125" s="1147"/>
      <c r="R125" s="1147"/>
      <c r="S125" s="1147"/>
      <c r="T125" s="1147"/>
      <c r="U125" s="1147"/>
      <c r="V125" s="1147"/>
      <c r="W125" s="1147"/>
      <c r="X125" s="1147"/>
      <c r="Y125" s="1147"/>
      <c r="Z125" s="1147"/>
    </row>
    <row r="126" spans="1:26">
      <c r="A126" s="65"/>
      <c r="F126" s="1147"/>
      <c r="G126" s="1147"/>
      <c r="H126" s="1147"/>
      <c r="I126" s="1147"/>
      <c r="J126" s="1147"/>
      <c r="K126" s="1843"/>
      <c r="L126" s="1480"/>
      <c r="M126" s="1480"/>
      <c r="N126" s="1147"/>
      <c r="O126" s="1147"/>
      <c r="P126" s="1147"/>
      <c r="Q126" s="1147"/>
      <c r="R126" s="1147"/>
      <c r="S126" s="1147"/>
      <c r="T126" s="1147"/>
      <c r="U126" s="1147"/>
      <c r="V126" s="1147"/>
      <c r="W126" s="1147"/>
      <c r="X126" s="1147"/>
      <c r="Y126" s="1147"/>
      <c r="Z126" s="1147"/>
    </row>
    <row r="127" spans="1:26">
      <c r="A127" s="65"/>
      <c r="F127" s="1147"/>
      <c r="G127" s="1147"/>
      <c r="H127" s="1147"/>
      <c r="I127" s="1147"/>
      <c r="J127" s="1147"/>
      <c r="K127" s="1843"/>
      <c r="L127" s="1480"/>
      <c r="M127" s="1480"/>
      <c r="N127" s="1839"/>
      <c r="O127" s="1147"/>
      <c r="P127" s="1147"/>
      <c r="Q127" s="1147"/>
      <c r="R127" s="1147"/>
      <c r="S127" s="1147"/>
      <c r="T127" s="1147"/>
      <c r="U127" s="1147"/>
      <c r="V127" s="1147"/>
      <c r="W127" s="1147"/>
      <c r="X127" s="1147"/>
      <c r="Y127" s="1147"/>
      <c r="Z127" s="1147"/>
    </row>
    <row r="128" spans="1:26">
      <c r="A128" s="65"/>
      <c r="F128" s="1147"/>
      <c r="G128" s="1147"/>
      <c r="H128" s="1147"/>
      <c r="I128" s="1147"/>
      <c r="J128" s="1147"/>
      <c r="K128" s="1147"/>
      <c r="L128" s="1841"/>
      <c r="M128" s="1841"/>
      <c r="N128" s="1841"/>
      <c r="O128" s="1147"/>
      <c r="P128" s="1147"/>
      <c r="Q128" s="1147"/>
      <c r="R128" s="1147"/>
      <c r="S128" s="1147"/>
      <c r="T128" s="1147"/>
      <c r="U128" s="1147"/>
      <c r="V128" s="1147"/>
      <c r="W128" s="1147"/>
      <c r="X128" s="1147"/>
      <c r="Y128" s="1147"/>
      <c r="Z128" s="1147"/>
    </row>
    <row r="129" spans="1:26">
      <c r="A129" s="65"/>
      <c r="F129" s="1147"/>
      <c r="G129" s="1147"/>
      <c r="H129" s="1147"/>
      <c r="I129" s="1147"/>
      <c r="J129" s="1147"/>
      <c r="K129" s="1147"/>
      <c r="L129" s="1841"/>
      <c r="M129" s="1841"/>
      <c r="N129" s="1841"/>
      <c r="O129" s="1147"/>
      <c r="P129" s="1147"/>
      <c r="Q129" s="1147"/>
      <c r="R129" s="1147"/>
      <c r="S129" s="1147"/>
      <c r="T129" s="1147"/>
      <c r="U129" s="1147"/>
      <c r="V129" s="1147"/>
      <c r="W129" s="1147"/>
      <c r="X129" s="1147"/>
      <c r="Y129" s="1147"/>
      <c r="Z129" s="1147"/>
    </row>
    <row r="130" spans="1:26">
      <c r="A130" s="65"/>
      <c r="F130" s="1147"/>
      <c r="G130" s="1147"/>
      <c r="H130" s="1147"/>
      <c r="I130" s="1147"/>
      <c r="J130" s="1147"/>
      <c r="K130" s="1147"/>
      <c r="L130" s="1841"/>
      <c r="M130" s="1841"/>
      <c r="N130" s="1841"/>
      <c r="O130" s="1147"/>
      <c r="P130" s="1147"/>
      <c r="Q130" s="1147"/>
      <c r="R130" s="1147"/>
      <c r="S130" s="1147"/>
      <c r="T130" s="1147"/>
      <c r="U130" s="1147"/>
      <c r="V130" s="1147"/>
      <c r="W130" s="1147"/>
      <c r="X130" s="1147"/>
      <c r="Y130" s="1147"/>
      <c r="Z130" s="1147"/>
    </row>
    <row r="131" spans="1:26">
      <c r="A131" s="65"/>
      <c r="F131" s="1147"/>
      <c r="G131" s="1147"/>
      <c r="H131" s="1147"/>
      <c r="I131" s="1147"/>
      <c r="J131" s="1147"/>
      <c r="K131" s="1147"/>
      <c r="L131" s="1841"/>
      <c r="M131" s="1841"/>
      <c r="N131" s="1841"/>
      <c r="O131" s="1147"/>
      <c r="P131" s="1147"/>
      <c r="Q131" s="1147"/>
      <c r="R131" s="1147"/>
      <c r="S131" s="1147"/>
      <c r="T131" s="1147"/>
      <c r="U131" s="1147"/>
      <c r="V131" s="1147"/>
      <c r="W131" s="1147"/>
      <c r="X131" s="1147"/>
      <c r="Y131" s="1147"/>
      <c r="Z131" s="1147"/>
    </row>
    <row r="132" spans="1:26">
      <c r="A132" s="65"/>
      <c r="F132" s="1147"/>
      <c r="G132" s="1147"/>
      <c r="H132" s="1147"/>
      <c r="I132" s="1147"/>
      <c r="J132" s="1147"/>
      <c r="K132" s="1147"/>
      <c r="L132" s="1841"/>
      <c r="M132" s="1841"/>
      <c r="N132" s="1841"/>
      <c r="O132" s="1147"/>
      <c r="P132" s="1147"/>
      <c r="Q132" s="1147"/>
      <c r="R132" s="1147"/>
      <c r="S132" s="1147"/>
      <c r="T132" s="1147"/>
      <c r="U132" s="1147"/>
      <c r="V132" s="1147"/>
      <c r="W132" s="1147"/>
      <c r="X132" s="1147"/>
      <c r="Y132" s="1147"/>
      <c r="Z132" s="1147"/>
    </row>
    <row r="133" spans="1:26">
      <c r="A133" s="65"/>
      <c r="F133" s="1147"/>
      <c r="G133" s="1147"/>
      <c r="H133" s="1147"/>
      <c r="I133" s="1147"/>
      <c r="J133" s="1147"/>
      <c r="K133" s="1147"/>
      <c r="L133" s="1841"/>
      <c r="M133" s="1841"/>
      <c r="N133" s="1841"/>
      <c r="O133" s="1147"/>
      <c r="P133" s="1147"/>
      <c r="Q133" s="1147"/>
      <c r="R133" s="1147"/>
      <c r="S133" s="1147"/>
      <c r="T133" s="1147"/>
      <c r="U133" s="1147"/>
      <c r="V133" s="1147"/>
      <c r="W133" s="1147"/>
      <c r="X133" s="1147"/>
      <c r="Y133" s="1147"/>
      <c r="Z133" s="1147"/>
    </row>
    <row r="134" spans="1:26">
      <c r="A134" s="65"/>
      <c r="F134" s="1147"/>
      <c r="G134" s="1147"/>
      <c r="H134" s="1147"/>
      <c r="I134" s="1147"/>
      <c r="J134" s="1147"/>
      <c r="K134" s="1147"/>
      <c r="L134" s="1841"/>
      <c r="M134" s="1841"/>
      <c r="N134" s="1841"/>
      <c r="O134" s="1147"/>
      <c r="P134" s="1147"/>
      <c r="Q134" s="1147"/>
      <c r="R134" s="1147"/>
      <c r="S134" s="1147"/>
      <c r="T134" s="1147"/>
      <c r="U134" s="1147"/>
      <c r="V134" s="1147"/>
      <c r="W134" s="1147"/>
      <c r="X134" s="1147"/>
      <c r="Y134" s="1147"/>
      <c r="Z134" s="1147"/>
    </row>
    <row r="135" spans="1:26">
      <c r="A135" s="65"/>
      <c r="F135" s="1147"/>
      <c r="G135" s="1147"/>
      <c r="H135" s="1147"/>
      <c r="I135" s="1147"/>
      <c r="J135" s="1147"/>
      <c r="K135" s="1147"/>
      <c r="L135" s="1841"/>
      <c r="M135" s="1841"/>
      <c r="N135" s="1841"/>
      <c r="O135" s="1147"/>
      <c r="P135" s="1147"/>
      <c r="Q135" s="1147"/>
      <c r="R135" s="1147"/>
      <c r="S135" s="1147"/>
      <c r="T135" s="1147"/>
      <c r="U135" s="1147"/>
      <c r="V135" s="1147"/>
      <c r="W135" s="1147"/>
      <c r="X135" s="1147"/>
      <c r="Y135" s="1147"/>
      <c r="Z135" s="1147"/>
    </row>
    <row r="136" spans="1:26">
      <c r="A136" s="65"/>
      <c r="F136" s="1147"/>
      <c r="G136" s="1147"/>
      <c r="H136" s="1147"/>
      <c r="I136" s="1147"/>
      <c r="J136" s="1147"/>
      <c r="K136" s="1147"/>
      <c r="L136" s="1841"/>
      <c r="M136" s="1841"/>
      <c r="N136" s="1841"/>
      <c r="O136" s="1147"/>
      <c r="P136" s="1147"/>
      <c r="Q136" s="1147"/>
      <c r="R136" s="1147"/>
      <c r="S136" s="1147"/>
      <c r="T136" s="1147"/>
      <c r="U136" s="1147"/>
      <c r="V136" s="1147"/>
      <c r="W136" s="1147"/>
      <c r="X136" s="1147"/>
      <c r="Y136" s="1147"/>
      <c r="Z136" s="1147"/>
    </row>
    <row r="137" spans="1:26">
      <c r="A137" s="65"/>
      <c r="F137" s="1147"/>
      <c r="G137" s="1147"/>
      <c r="H137" s="1147"/>
      <c r="I137" s="1147"/>
      <c r="J137" s="1147"/>
      <c r="K137" s="1147"/>
      <c r="L137" s="1841"/>
      <c r="M137" s="1841"/>
      <c r="N137" s="1841"/>
      <c r="O137" s="1147"/>
      <c r="P137" s="1147"/>
      <c r="Q137" s="1147"/>
      <c r="R137" s="1147"/>
      <c r="S137" s="1147"/>
      <c r="T137" s="1147"/>
      <c r="U137" s="1147"/>
      <c r="V137" s="1147"/>
      <c r="W137" s="1147"/>
      <c r="X137" s="1147"/>
      <c r="Y137" s="1147"/>
      <c r="Z137" s="1147"/>
    </row>
    <row r="138" spans="1:26">
      <c r="A138" s="65"/>
      <c r="F138" s="1147"/>
      <c r="G138" s="1147"/>
      <c r="H138" s="1147"/>
      <c r="I138" s="1147"/>
      <c r="J138" s="1147"/>
      <c r="K138" s="1147"/>
      <c r="L138" s="1841"/>
      <c r="M138" s="1841"/>
      <c r="N138" s="1841"/>
      <c r="O138" s="1147"/>
      <c r="P138" s="1147"/>
      <c r="Q138" s="1147"/>
      <c r="R138" s="1147"/>
      <c r="S138" s="1147"/>
      <c r="T138" s="1147"/>
      <c r="U138" s="1147"/>
      <c r="V138" s="1147"/>
      <c r="W138" s="1147"/>
      <c r="X138" s="1147"/>
      <c r="Y138" s="1147"/>
      <c r="Z138" s="1147"/>
    </row>
    <row r="139" spans="1:26">
      <c r="A139" s="65"/>
      <c r="F139" s="1147"/>
      <c r="G139" s="1147"/>
      <c r="H139" s="1147"/>
      <c r="I139" s="1147"/>
      <c r="J139" s="1147"/>
      <c r="K139" s="1147"/>
      <c r="L139" s="1841"/>
      <c r="M139" s="1841"/>
      <c r="N139" s="1841"/>
      <c r="O139" s="1147"/>
      <c r="P139" s="1147"/>
      <c r="Q139" s="1147"/>
      <c r="R139" s="1147"/>
      <c r="S139" s="1147"/>
      <c r="T139" s="1147"/>
      <c r="U139" s="1147"/>
      <c r="V139" s="1147"/>
      <c r="W139" s="1147"/>
      <c r="X139" s="1147"/>
      <c r="Y139" s="1147"/>
      <c r="Z139" s="1147"/>
    </row>
    <row r="140" spans="1:26">
      <c r="A140" s="65"/>
      <c r="F140" s="1147"/>
      <c r="G140" s="1147"/>
      <c r="H140" s="1147"/>
      <c r="I140" s="1147"/>
      <c r="J140" s="1147"/>
      <c r="K140" s="1147"/>
      <c r="L140" s="1841"/>
      <c r="M140" s="1841"/>
      <c r="N140" s="1841"/>
      <c r="O140" s="1147"/>
      <c r="P140" s="1147"/>
      <c r="Q140" s="1147"/>
      <c r="R140" s="1147"/>
      <c r="S140" s="1147"/>
      <c r="T140" s="1147"/>
      <c r="U140" s="1147"/>
      <c r="V140" s="1147"/>
      <c r="W140" s="1147"/>
      <c r="X140" s="1147"/>
      <c r="Y140" s="1147"/>
      <c r="Z140" s="1147"/>
    </row>
    <row r="141" spans="1:26">
      <c r="A141" s="65"/>
      <c r="F141" s="1147"/>
      <c r="G141" s="1147"/>
      <c r="H141" s="1147"/>
      <c r="I141" s="1147"/>
      <c r="J141" s="1147"/>
      <c r="K141" s="1147"/>
      <c r="L141" s="1841"/>
      <c r="M141" s="1841"/>
      <c r="N141" s="1841"/>
      <c r="O141" s="1147"/>
      <c r="P141" s="1147"/>
      <c r="Q141" s="1147"/>
      <c r="R141" s="1147"/>
      <c r="S141" s="1147"/>
      <c r="T141" s="1147"/>
      <c r="U141" s="1147"/>
      <c r="V141" s="1147"/>
      <c r="W141" s="1147"/>
      <c r="X141" s="1147"/>
      <c r="Y141" s="1147"/>
      <c r="Z141" s="1147"/>
    </row>
    <row r="142" spans="1:26">
      <c r="A142" s="65"/>
      <c r="F142" s="1147"/>
      <c r="G142" s="1147"/>
      <c r="H142" s="1147"/>
      <c r="I142" s="1694"/>
      <c r="J142" s="1694"/>
      <c r="K142" s="1694"/>
      <c r="L142" s="1147"/>
      <c r="M142" s="1147"/>
      <c r="N142" s="1147"/>
      <c r="O142" s="1147"/>
      <c r="P142" s="1147"/>
      <c r="Q142" s="1147"/>
      <c r="R142" s="1147"/>
      <c r="S142" s="1147"/>
      <c r="T142" s="1147"/>
      <c r="U142" s="1147"/>
      <c r="V142" s="1147"/>
      <c r="W142" s="1147"/>
      <c r="X142" s="1147"/>
      <c r="Y142" s="1147"/>
      <c r="Z142" s="1147"/>
    </row>
    <row r="143" spans="1:26">
      <c r="A143" s="65"/>
      <c r="F143" s="1147"/>
      <c r="G143" s="1147"/>
      <c r="H143" s="1147"/>
      <c r="I143" s="1694"/>
      <c r="J143" s="1694"/>
      <c r="K143" s="1694"/>
      <c r="L143" s="1746"/>
      <c r="M143" s="1147"/>
      <c r="N143" s="1147"/>
      <c r="O143" s="1147"/>
      <c r="P143" s="1147"/>
      <c r="Q143" s="1147"/>
      <c r="R143" s="1147"/>
      <c r="S143" s="1147"/>
      <c r="T143" s="1147"/>
      <c r="U143" s="1147"/>
      <c r="V143" s="1147"/>
      <c r="W143" s="1147"/>
      <c r="X143" s="1147"/>
      <c r="Y143" s="1147"/>
      <c r="Z143" s="1147"/>
    </row>
    <row r="144" spans="1:26">
      <c r="A144" s="65"/>
      <c r="F144" s="1147"/>
      <c r="G144" s="1147"/>
      <c r="H144" s="1147"/>
      <c r="I144" s="1694"/>
      <c r="J144" s="1694"/>
      <c r="K144" s="1840"/>
      <c r="L144" s="1839"/>
      <c r="M144" s="1746"/>
      <c r="N144" s="1746"/>
      <c r="O144" s="1147"/>
      <c r="P144" s="1147"/>
      <c r="Q144" s="1147"/>
      <c r="R144" s="1147"/>
      <c r="S144" s="1147"/>
      <c r="T144" s="1147"/>
      <c r="U144" s="1147"/>
      <c r="V144" s="1147"/>
      <c r="W144" s="1147"/>
      <c r="X144" s="1147"/>
      <c r="Y144" s="1147"/>
      <c r="Z144" s="1147"/>
    </row>
    <row r="145" spans="1:26">
      <c r="A145" s="65"/>
      <c r="F145" s="1147"/>
      <c r="G145" s="1147"/>
      <c r="H145" s="1147"/>
      <c r="I145" s="1147"/>
      <c r="J145" s="1147"/>
      <c r="K145" s="1147"/>
      <c r="L145" s="1839"/>
      <c r="M145" s="1147"/>
      <c r="N145" s="1147"/>
      <c r="O145" s="1147"/>
      <c r="P145" s="1147"/>
      <c r="Q145" s="1147"/>
      <c r="R145" s="1147"/>
      <c r="S145" s="1147"/>
      <c r="T145" s="1147"/>
      <c r="U145" s="1147"/>
      <c r="V145" s="1147"/>
      <c r="W145" s="1147"/>
      <c r="X145" s="1147"/>
      <c r="Y145" s="1147"/>
      <c r="Z145" s="1147"/>
    </row>
    <row r="146" spans="1:26">
      <c r="A146" s="65"/>
      <c r="F146" s="1147"/>
      <c r="G146" s="1147"/>
      <c r="H146" s="1147"/>
      <c r="I146" s="1147"/>
      <c r="J146" s="1147"/>
      <c r="K146" s="1147"/>
      <c r="L146" s="1839"/>
      <c r="M146" s="1147"/>
      <c r="N146" s="1147"/>
      <c r="O146" s="1147"/>
      <c r="P146" s="1147"/>
      <c r="Q146" s="1147"/>
      <c r="R146" s="1147"/>
      <c r="S146" s="1147"/>
      <c r="T146" s="1147"/>
      <c r="U146" s="1147"/>
      <c r="V146" s="1147"/>
      <c r="W146" s="1147"/>
      <c r="X146" s="1147"/>
      <c r="Y146" s="1147"/>
      <c r="Z146" s="1147"/>
    </row>
    <row r="147" spans="1:26">
      <c r="F147" s="1147"/>
      <c r="G147" s="1147"/>
      <c r="H147" s="1147"/>
      <c r="I147" s="1147"/>
      <c r="J147" s="1147"/>
      <c r="K147" s="1147"/>
      <c r="L147" s="1147"/>
      <c r="M147" s="1147"/>
      <c r="N147" s="1147"/>
      <c r="O147" s="1147"/>
      <c r="P147" s="1147"/>
      <c r="Q147" s="1147"/>
      <c r="R147" s="1147"/>
      <c r="S147" s="1147"/>
      <c r="T147" s="1147"/>
      <c r="U147" s="1147"/>
      <c r="V147" s="1147"/>
      <c r="W147" s="1147"/>
      <c r="X147" s="1147"/>
      <c r="Y147" s="1147"/>
      <c r="Z147" s="1147"/>
    </row>
    <row r="148" spans="1:26">
      <c r="F148" s="1147"/>
      <c r="G148" s="1147"/>
      <c r="H148" s="1147"/>
      <c r="I148" s="1147"/>
      <c r="J148" s="1147"/>
      <c r="K148" s="1147"/>
      <c r="L148" s="1147"/>
      <c r="M148" s="1147"/>
      <c r="N148" s="1147"/>
      <c r="O148" s="1147"/>
      <c r="P148" s="1147"/>
      <c r="Q148" s="1147"/>
      <c r="R148" s="1147"/>
      <c r="S148" s="1147"/>
      <c r="T148" s="1147"/>
      <c r="U148" s="1147"/>
      <c r="V148" s="1147"/>
      <c r="W148" s="1147"/>
      <c r="X148" s="1147"/>
      <c r="Y148" s="1147"/>
      <c r="Z148" s="1147"/>
    </row>
    <row r="149" spans="1:26">
      <c r="F149" s="1147"/>
      <c r="G149" s="1147"/>
      <c r="H149" s="1147"/>
      <c r="I149" s="1147"/>
      <c r="J149" s="1147"/>
      <c r="K149" s="1147"/>
      <c r="L149" s="1147"/>
      <c r="M149" s="1147"/>
      <c r="N149" s="1147"/>
      <c r="O149" s="1147"/>
      <c r="P149" s="1147"/>
      <c r="Q149" s="1147"/>
      <c r="R149" s="1147"/>
      <c r="S149" s="1147"/>
      <c r="T149" s="1147"/>
      <c r="U149" s="1147"/>
      <c r="V149" s="1147"/>
      <c r="W149" s="1147"/>
      <c r="X149" s="1147"/>
      <c r="Y149" s="1147"/>
      <c r="Z149" s="1147"/>
    </row>
    <row r="150" spans="1:26">
      <c r="F150" s="1147"/>
      <c r="G150" s="1147"/>
      <c r="H150" s="1147"/>
      <c r="I150" s="1147"/>
      <c r="J150" s="1147"/>
      <c r="K150" s="1147"/>
      <c r="L150" s="1147"/>
      <c r="M150" s="1147"/>
      <c r="N150" s="1147"/>
      <c r="O150" s="1147"/>
      <c r="P150" s="1147"/>
      <c r="Q150" s="1147"/>
      <c r="R150" s="1147"/>
      <c r="S150" s="1147"/>
      <c r="T150" s="1147"/>
      <c r="U150" s="1147"/>
      <c r="V150" s="1147"/>
      <c r="W150" s="1147"/>
      <c r="X150" s="1147"/>
      <c r="Y150" s="1147"/>
      <c r="Z150" s="1147"/>
    </row>
    <row r="151" spans="1:26">
      <c r="F151" s="1147"/>
      <c r="G151" s="1147"/>
      <c r="H151" s="1147"/>
      <c r="I151" s="1147"/>
      <c r="J151" s="1147"/>
      <c r="K151" s="1147"/>
      <c r="L151" s="1147"/>
      <c r="M151" s="1147"/>
      <c r="N151" s="1147"/>
      <c r="O151" s="1147"/>
      <c r="P151" s="1147"/>
      <c r="Q151" s="1147"/>
      <c r="R151" s="1147"/>
      <c r="S151" s="1147"/>
      <c r="T151" s="1147"/>
      <c r="U151" s="1147"/>
      <c r="V151" s="1147"/>
      <c r="W151" s="1147"/>
      <c r="X151" s="1147"/>
      <c r="Y151" s="1147"/>
      <c r="Z151" s="1147"/>
    </row>
    <row r="152" spans="1:26">
      <c r="F152" s="1147"/>
      <c r="G152" s="1147"/>
      <c r="H152" s="1147"/>
      <c r="I152" s="1147"/>
      <c r="J152" s="1147"/>
      <c r="K152" s="1147"/>
      <c r="L152" s="1147"/>
      <c r="M152" s="1147"/>
      <c r="N152" s="1147"/>
      <c r="O152" s="1147"/>
      <c r="P152" s="1147"/>
      <c r="Q152" s="1147"/>
      <c r="R152" s="1147"/>
      <c r="S152" s="1147"/>
      <c r="T152" s="1147"/>
      <c r="U152" s="1147"/>
      <c r="V152" s="1147"/>
      <c r="W152" s="1147"/>
      <c r="X152" s="1147"/>
      <c r="Y152" s="1147"/>
      <c r="Z152" s="1147"/>
    </row>
    <row r="153" spans="1:26">
      <c r="G153" s="1147"/>
      <c r="H153" s="1147"/>
      <c r="I153" s="1147"/>
      <c r="J153" s="1147"/>
      <c r="K153" s="1147"/>
      <c r="L153" s="1147"/>
      <c r="M153" s="1147"/>
      <c r="N153" s="1147"/>
      <c r="O153" s="1147"/>
      <c r="P153" s="1147"/>
      <c r="Q153" s="1147"/>
      <c r="R153" s="1147"/>
      <c r="S153" s="1147"/>
      <c r="T153" s="1147"/>
      <c r="U153" s="1147"/>
      <c r="V153" s="1147"/>
      <c r="W153" s="1147"/>
      <c r="X153" s="1147"/>
      <c r="Y153" s="1147"/>
      <c r="Z153" s="1147"/>
    </row>
    <row r="154" spans="1:26">
      <c r="G154" s="1147"/>
      <c r="H154" s="1147"/>
      <c r="I154" s="1147"/>
      <c r="J154" s="1147"/>
      <c r="K154" s="1147"/>
      <c r="L154" s="1147"/>
      <c r="M154" s="1147"/>
      <c r="N154" s="1147"/>
      <c r="O154" s="1147"/>
      <c r="P154" s="1147"/>
      <c r="Q154" s="1147"/>
      <c r="R154" s="1147"/>
      <c r="S154" s="1147"/>
      <c r="T154" s="1147"/>
      <c r="U154" s="1147"/>
      <c r="V154" s="1147"/>
      <c r="W154" s="1147"/>
      <c r="X154" s="1147"/>
      <c r="Y154" s="1147"/>
      <c r="Z154" s="1147"/>
    </row>
    <row r="155" spans="1:26">
      <c r="G155" s="1147"/>
      <c r="H155" s="1147"/>
      <c r="I155" s="1147"/>
      <c r="J155" s="1147"/>
      <c r="K155" s="1147"/>
      <c r="L155" s="1147"/>
      <c r="M155" s="1147"/>
      <c r="N155" s="1147"/>
      <c r="O155" s="1147"/>
      <c r="P155" s="1147"/>
      <c r="Q155" s="1147"/>
      <c r="R155" s="1147"/>
      <c r="S155" s="1147"/>
      <c r="T155" s="1147"/>
      <c r="U155" s="1147"/>
      <c r="V155" s="1147"/>
      <c r="W155" s="1147"/>
      <c r="X155" s="1147"/>
      <c r="Y155" s="1147"/>
      <c r="Z155" s="1147"/>
    </row>
    <row r="156" spans="1:26">
      <c r="G156" s="1147"/>
      <c r="H156" s="1147"/>
      <c r="I156" s="1147"/>
      <c r="J156" s="1147"/>
      <c r="K156" s="1147"/>
      <c r="L156" s="1147"/>
      <c r="M156" s="1147"/>
      <c r="N156" s="1147"/>
      <c r="O156" s="1147"/>
      <c r="P156" s="1147"/>
      <c r="Q156" s="1147"/>
      <c r="R156" s="1147"/>
      <c r="S156" s="1147"/>
      <c r="T156" s="1147"/>
      <c r="U156" s="1147"/>
      <c r="V156" s="1147"/>
      <c r="W156" s="1147"/>
      <c r="X156" s="1147"/>
      <c r="Y156" s="1147"/>
      <c r="Z156" s="1147"/>
    </row>
    <row r="157" spans="1:26">
      <c r="G157" s="1147"/>
      <c r="H157" s="1147"/>
      <c r="I157" s="1147"/>
      <c r="J157" s="1147"/>
      <c r="K157" s="1147"/>
      <c r="L157" s="1147"/>
      <c r="M157" s="1147"/>
      <c r="N157" s="1147"/>
      <c r="O157" s="1147"/>
      <c r="P157" s="1147"/>
      <c r="Q157" s="1147"/>
      <c r="R157" s="1147"/>
      <c r="S157" s="1147"/>
      <c r="T157" s="1147"/>
      <c r="U157" s="1147"/>
      <c r="V157" s="1147"/>
      <c r="W157" s="1147"/>
      <c r="X157" s="1147"/>
      <c r="Y157" s="1147"/>
      <c r="Z157" s="1147"/>
    </row>
    <row r="158" spans="1:26">
      <c r="G158" s="1147"/>
      <c r="H158" s="1147"/>
      <c r="I158" s="1147"/>
      <c r="J158" s="1147"/>
      <c r="K158" s="1147"/>
      <c r="L158" s="1147"/>
      <c r="M158" s="1147"/>
      <c r="N158" s="1147"/>
      <c r="O158" s="1147"/>
      <c r="P158" s="1147"/>
      <c r="Q158" s="1147"/>
      <c r="R158" s="1147"/>
      <c r="S158" s="1147"/>
      <c r="T158" s="1147"/>
      <c r="U158" s="1147"/>
      <c r="V158" s="1147"/>
      <c r="W158" s="1147"/>
      <c r="X158" s="1147"/>
      <c r="Y158" s="1147"/>
      <c r="Z158" s="1147"/>
    </row>
    <row r="159" spans="1:26">
      <c r="G159" s="1147"/>
      <c r="H159" s="1147"/>
      <c r="I159" s="1147"/>
      <c r="J159" s="1147"/>
      <c r="K159" s="1147"/>
      <c r="L159" s="1147"/>
      <c r="M159" s="1147"/>
      <c r="N159" s="1147"/>
      <c r="O159" s="1147"/>
      <c r="P159" s="1147"/>
      <c r="Q159" s="1147"/>
      <c r="R159" s="1147"/>
      <c r="S159" s="1147"/>
      <c r="T159" s="1147"/>
      <c r="U159" s="1147"/>
      <c r="V159" s="1147"/>
      <c r="W159" s="1147"/>
      <c r="X159" s="1147"/>
      <c r="Y159" s="1147"/>
      <c r="Z159" s="1147"/>
    </row>
    <row r="160" spans="1:26">
      <c r="G160" s="1147"/>
      <c r="H160" s="1147"/>
      <c r="I160" s="1147"/>
      <c r="J160" s="1147"/>
      <c r="K160" s="1147"/>
      <c r="L160" s="1147"/>
      <c r="M160" s="1147"/>
      <c r="N160" s="1147"/>
      <c r="O160" s="1147"/>
      <c r="P160" s="1147"/>
      <c r="Q160" s="1147"/>
      <c r="R160" s="1147"/>
      <c r="S160" s="1147"/>
      <c r="T160" s="1147"/>
      <c r="U160" s="1147"/>
      <c r="V160" s="1147"/>
      <c r="W160" s="1147"/>
      <c r="X160" s="1147"/>
      <c r="Y160" s="1147"/>
      <c r="Z160" s="1147"/>
    </row>
    <row r="161" spans="7:26">
      <c r="G161" s="1147"/>
      <c r="H161" s="1147"/>
      <c r="I161" s="1147"/>
      <c r="J161" s="1147"/>
      <c r="K161" s="1147"/>
      <c r="L161" s="1147"/>
      <c r="M161" s="1147"/>
      <c r="N161" s="1147"/>
      <c r="O161" s="1147"/>
      <c r="P161" s="1147"/>
      <c r="Q161" s="1147"/>
      <c r="R161" s="1147"/>
      <c r="S161" s="1147"/>
      <c r="T161" s="1147"/>
      <c r="U161" s="1147"/>
      <c r="V161" s="1147"/>
      <c r="W161" s="1147"/>
      <c r="X161" s="1147"/>
      <c r="Y161" s="1147"/>
      <c r="Z161" s="1147"/>
    </row>
    <row r="162" spans="7:26">
      <c r="G162" s="1147"/>
      <c r="H162" s="1147"/>
      <c r="I162" s="1147"/>
      <c r="J162" s="1147"/>
      <c r="K162" s="1147"/>
      <c r="L162" s="1147"/>
      <c r="M162" s="1147"/>
      <c r="N162" s="1147"/>
      <c r="O162" s="1147"/>
      <c r="P162" s="1147"/>
      <c r="Q162" s="1147"/>
      <c r="R162" s="1147"/>
      <c r="S162" s="1147"/>
      <c r="T162" s="1147"/>
      <c r="U162" s="1147"/>
      <c r="V162" s="1147"/>
      <c r="W162" s="1147"/>
      <c r="X162" s="1147"/>
      <c r="Y162" s="1147"/>
      <c r="Z162" s="1147"/>
    </row>
    <row r="163" spans="7:26">
      <c r="G163" s="1147"/>
      <c r="H163" s="1147"/>
      <c r="I163" s="1147"/>
      <c r="J163" s="1147"/>
      <c r="K163" s="1147"/>
      <c r="L163" s="1147"/>
      <c r="M163" s="1147"/>
      <c r="N163" s="1147"/>
      <c r="O163" s="1147"/>
      <c r="P163" s="1147"/>
      <c r="Q163" s="1147"/>
      <c r="R163" s="1147"/>
      <c r="S163" s="1147"/>
      <c r="T163" s="1147"/>
      <c r="U163" s="1147"/>
      <c r="V163" s="1147"/>
      <c r="W163" s="1147"/>
      <c r="X163" s="1147"/>
      <c r="Y163" s="1147"/>
      <c r="Z163" s="1147"/>
    </row>
    <row r="164" spans="7:26">
      <c r="G164" s="1147"/>
      <c r="H164" s="1147"/>
      <c r="I164" s="1147"/>
      <c r="J164" s="1147"/>
      <c r="K164" s="1147"/>
      <c r="L164" s="1147"/>
      <c r="M164" s="1147"/>
      <c r="N164" s="1147"/>
      <c r="O164" s="1147"/>
      <c r="P164" s="1147"/>
      <c r="Q164" s="1147"/>
      <c r="R164" s="1147"/>
      <c r="S164" s="1147"/>
      <c r="T164" s="1147"/>
      <c r="U164" s="1147"/>
      <c r="V164" s="1147"/>
      <c r="W164" s="1147"/>
      <c r="X164" s="1147"/>
      <c r="Y164" s="1147"/>
      <c r="Z164" s="1147"/>
    </row>
    <row r="165" spans="7:26">
      <c r="G165" s="1147"/>
      <c r="H165" s="1147"/>
      <c r="I165" s="1147"/>
      <c r="J165" s="1147"/>
      <c r="K165" s="1147"/>
      <c r="L165" s="1147"/>
      <c r="M165" s="1147"/>
      <c r="N165" s="1147"/>
      <c r="O165" s="1147"/>
      <c r="P165" s="1147"/>
      <c r="Q165" s="1147"/>
      <c r="R165" s="1147"/>
      <c r="S165" s="1147"/>
      <c r="T165" s="1147"/>
      <c r="U165" s="1147"/>
      <c r="V165" s="1147"/>
      <c r="W165" s="1147"/>
      <c r="X165" s="1147"/>
      <c r="Y165" s="1147"/>
      <c r="Z165" s="1147"/>
    </row>
    <row r="166" spans="7:26">
      <c r="G166" s="1147"/>
      <c r="H166" s="1147"/>
      <c r="I166" s="1147"/>
      <c r="J166" s="1147"/>
      <c r="K166" s="1147"/>
      <c r="L166" s="1147"/>
      <c r="M166" s="1147"/>
      <c r="N166" s="1147"/>
      <c r="O166" s="1147"/>
      <c r="P166" s="1147"/>
      <c r="Q166" s="1147"/>
      <c r="R166" s="1147"/>
      <c r="S166" s="1147"/>
      <c r="T166" s="1147"/>
      <c r="U166" s="1147"/>
      <c r="V166" s="1147"/>
      <c r="W166" s="1147"/>
      <c r="X166" s="1147"/>
      <c r="Y166" s="1147"/>
      <c r="Z166" s="1147"/>
    </row>
    <row r="167" spans="7:26">
      <c r="G167" s="1147"/>
      <c r="H167" s="1147"/>
      <c r="I167" s="1147"/>
      <c r="J167" s="1147"/>
      <c r="K167" s="1147"/>
      <c r="L167" s="1147"/>
      <c r="M167" s="1147"/>
      <c r="N167" s="1147"/>
      <c r="O167" s="1147"/>
      <c r="P167" s="1147"/>
      <c r="Q167" s="1147"/>
      <c r="R167" s="1147"/>
      <c r="S167" s="1147"/>
      <c r="T167" s="1147"/>
      <c r="U167" s="1147"/>
      <c r="V167" s="1147"/>
      <c r="W167" s="1147"/>
      <c r="X167" s="1147"/>
      <c r="Y167" s="1147"/>
      <c r="Z167" s="1147"/>
    </row>
    <row r="168" spans="7:26">
      <c r="G168" s="1147"/>
      <c r="H168" s="1147"/>
      <c r="I168" s="1147"/>
      <c r="J168" s="1147"/>
      <c r="K168" s="1147"/>
      <c r="L168" s="1147"/>
      <c r="M168" s="1147"/>
      <c r="N168" s="1147"/>
      <c r="O168" s="1147"/>
      <c r="P168" s="1147"/>
      <c r="Q168" s="1147"/>
      <c r="R168" s="1147"/>
      <c r="S168" s="1147"/>
      <c r="T168" s="1147"/>
      <c r="U168" s="1147"/>
      <c r="V168" s="1147"/>
      <c r="W168" s="1147"/>
      <c r="X168" s="1147"/>
      <c r="Y168" s="1147"/>
      <c r="Z168" s="1147"/>
    </row>
    <row r="169" spans="7:26">
      <c r="G169" s="1147"/>
      <c r="H169" s="1147"/>
      <c r="I169" s="1147"/>
      <c r="J169" s="1147"/>
      <c r="K169" s="1147"/>
      <c r="L169" s="1147"/>
      <c r="M169" s="1147"/>
      <c r="N169" s="1147"/>
      <c r="O169" s="1147"/>
      <c r="P169" s="1147"/>
      <c r="Q169" s="1147"/>
      <c r="R169" s="1147"/>
      <c r="S169" s="1147"/>
      <c r="T169" s="1147"/>
      <c r="U169" s="1147"/>
      <c r="V169" s="1147"/>
      <c r="W169" s="1147"/>
      <c r="X169" s="1147"/>
      <c r="Y169" s="1147"/>
      <c r="Z169" s="1147"/>
    </row>
    <row r="170" spans="7:26">
      <c r="G170" s="1147"/>
      <c r="H170" s="1147"/>
      <c r="I170" s="1147"/>
      <c r="J170" s="1147"/>
      <c r="K170" s="1147"/>
      <c r="L170" s="1147"/>
      <c r="M170" s="1147"/>
      <c r="N170" s="1147"/>
      <c r="O170" s="1147"/>
      <c r="P170" s="1147"/>
      <c r="Q170" s="1147"/>
      <c r="R170" s="1147"/>
      <c r="S170" s="1147"/>
      <c r="T170" s="1147"/>
      <c r="U170" s="1147"/>
      <c r="V170" s="1147"/>
      <c r="W170" s="1147"/>
      <c r="X170" s="1147"/>
      <c r="Y170" s="1147"/>
      <c r="Z170" s="1147"/>
    </row>
    <row r="171" spans="7:26">
      <c r="G171" s="1147"/>
      <c r="H171" s="1147"/>
      <c r="I171" s="1147"/>
      <c r="J171" s="1147"/>
      <c r="K171" s="1147"/>
      <c r="L171" s="1147"/>
      <c r="M171" s="1147"/>
      <c r="N171" s="1147"/>
      <c r="O171" s="1147"/>
      <c r="P171" s="1147"/>
      <c r="Q171" s="1147"/>
      <c r="R171" s="1147"/>
      <c r="S171" s="1147"/>
      <c r="T171" s="1147"/>
      <c r="U171" s="1147"/>
      <c r="V171" s="1147"/>
      <c r="W171" s="1147"/>
      <c r="X171" s="1147"/>
      <c r="Y171" s="1147"/>
      <c r="Z171" s="1147"/>
    </row>
    <row r="172" spans="7:26">
      <c r="G172" s="1147"/>
      <c r="H172" s="1147"/>
      <c r="I172" s="1147"/>
      <c r="J172" s="1147"/>
      <c r="K172" s="1147"/>
      <c r="L172" s="1147"/>
      <c r="M172" s="1147"/>
      <c r="N172" s="1147"/>
      <c r="O172" s="1147"/>
      <c r="P172" s="1147"/>
      <c r="Q172" s="1147"/>
      <c r="R172" s="1147"/>
      <c r="S172" s="1147"/>
      <c r="T172" s="1147"/>
      <c r="U172" s="1147"/>
      <c r="V172" s="1147"/>
      <c r="W172" s="1147"/>
      <c r="X172" s="1147"/>
      <c r="Y172" s="1147"/>
      <c r="Z172" s="1147"/>
    </row>
    <row r="173" spans="7:26">
      <c r="G173" s="1147"/>
      <c r="H173" s="1147"/>
      <c r="I173" s="1147"/>
      <c r="J173" s="1147"/>
      <c r="K173" s="1147"/>
      <c r="L173" s="1147"/>
      <c r="M173" s="1147"/>
      <c r="N173" s="1147"/>
      <c r="O173" s="1147"/>
      <c r="P173" s="1147"/>
      <c r="Q173" s="1147"/>
      <c r="R173" s="1147"/>
      <c r="S173" s="1147"/>
      <c r="T173" s="1147"/>
      <c r="U173" s="1147"/>
      <c r="V173" s="1147"/>
      <c r="W173" s="1147"/>
      <c r="X173" s="1147"/>
      <c r="Y173" s="1147"/>
      <c r="Z173" s="1147"/>
    </row>
    <row r="174" spans="7:26">
      <c r="G174" s="1147"/>
      <c r="H174" s="1147"/>
      <c r="I174" s="1147"/>
      <c r="J174" s="1147"/>
      <c r="K174" s="1147"/>
      <c r="L174" s="1147"/>
      <c r="M174" s="1147"/>
      <c r="N174" s="1147"/>
      <c r="O174" s="1147"/>
      <c r="P174" s="1147"/>
      <c r="Q174" s="1147"/>
      <c r="R174" s="1147"/>
      <c r="S174" s="1147"/>
      <c r="T174" s="1147"/>
      <c r="U174" s="1147"/>
      <c r="V174" s="1147"/>
      <c r="W174" s="1147"/>
      <c r="X174" s="1147"/>
      <c r="Y174" s="1147"/>
      <c r="Z174" s="1147"/>
    </row>
    <row r="175" spans="7:26">
      <c r="G175" s="1147"/>
      <c r="H175" s="1147"/>
      <c r="I175" s="1147"/>
      <c r="J175" s="1147"/>
      <c r="K175" s="1147"/>
      <c r="L175" s="1147"/>
      <c r="M175" s="1147"/>
      <c r="N175" s="1147"/>
      <c r="O175" s="1147"/>
      <c r="P175" s="1147"/>
      <c r="Q175" s="1147"/>
      <c r="R175" s="1147"/>
      <c r="S175" s="1147"/>
      <c r="T175" s="1147"/>
      <c r="U175" s="1147"/>
      <c r="V175" s="1147"/>
      <c r="W175" s="1147"/>
      <c r="X175" s="1147"/>
      <c r="Y175" s="1147"/>
      <c r="Z175" s="1147"/>
    </row>
    <row r="176" spans="7:26">
      <c r="G176" s="1147"/>
      <c r="H176" s="1147"/>
      <c r="I176" s="1147"/>
      <c r="J176" s="1147"/>
      <c r="K176" s="1147"/>
      <c r="L176" s="1147"/>
      <c r="M176" s="1147"/>
      <c r="N176" s="1147"/>
      <c r="O176" s="1147"/>
      <c r="P176" s="1147"/>
      <c r="Q176" s="1147"/>
      <c r="R176" s="1147"/>
      <c r="S176" s="1147"/>
      <c r="T176" s="1147"/>
      <c r="U176" s="1147"/>
      <c r="V176" s="1147"/>
      <c r="W176" s="1147"/>
      <c r="X176" s="1147"/>
      <c r="Y176" s="1147"/>
      <c r="Z176" s="1147"/>
    </row>
    <row r="177" spans="7:26">
      <c r="G177" s="1147"/>
      <c r="H177" s="1147"/>
      <c r="I177" s="1147"/>
      <c r="J177" s="1147"/>
      <c r="K177" s="1147"/>
      <c r="L177" s="1147"/>
      <c r="M177" s="1147"/>
      <c r="N177" s="1147"/>
      <c r="O177" s="1147"/>
      <c r="P177" s="1147"/>
      <c r="Q177" s="1147"/>
      <c r="R177" s="1147"/>
      <c r="S177" s="1147"/>
      <c r="T177" s="1147"/>
      <c r="U177" s="1147"/>
      <c r="V177" s="1147"/>
      <c r="W177" s="1147"/>
      <c r="X177" s="1147"/>
      <c r="Y177" s="1147"/>
      <c r="Z177" s="1147"/>
    </row>
    <row r="178" spans="7:26">
      <c r="G178" s="1147"/>
      <c r="H178" s="1147"/>
      <c r="I178" s="1147"/>
      <c r="J178" s="1147"/>
      <c r="K178" s="1147"/>
      <c r="L178" s="1147"/>
      <c r="M178" s="1147"/>
      <c r="N178" s="1147"/>
      <c r="O178" s="1147"/>
      <c r="P178" s="1147"/>
      <c r="Q178" s="1147"/>
      <c r="R178" s="1147"/>
      <c r="S178" s="1147"/>
      <c r="T178" s="1147"/>
      <c r="U178" s="1147"/>
      <c r="V178" s="1147"/>
      <c r="W178" s="1147"/>
      <c r="X178" s="1147"/>
      <c r="Y178" s="1147"/>
      <c r="Z178" s="1147"/>
    </row>
    <row r="179" spans="7:26">
      <c r="G179" s="1147"/>
      <c r="H179" s="1147"/>
      <c r="I179" s="1147"/>
      <c r="J179" s="1147"/>
      <c r="K179" s="1147"/>
      <c r="L179" s="1147"/>
      <c r="M179" s="1147"/>
      <c r="N179" s="1147"/>
      <c r="O179" s="1147"/>
      <c r="P179" s="1147"/>
      <c r="Q179" s="1147"/>
      <c r="R179" s="1147"/>
      <c r="S179" s="1147"/>
      <c r="T179" s="1147"/>
      <c r="U179" s="1147"/>
      <c r="V179" s="1147"/>
      <c r="W179" s="1147"/>
      <c r="X179" s="1147"/>
      <c r="Y179" s="1147"/>
      <c r="Z179" s="1147"/>
    </row>
    <row r="180" spans="7:26">
      <c r="G180" s="1147"/>
      <c r="H180" s="1147"/>
      <c r="I180" s="1147"/>
      <c r="J180" s="1147"/>
      <c r="K180" s="1147"/>
      <c r="L180" s="1147"/>
      <c r="M180" s="1147"/>
      <c r="N180" s="1147"/>
      <c r="O180" s="1147"/>
      <c r="P180" s="1147"/>
      <c r="Q180" s="1147"/>
      <c r="R180" s="1147"/>
      <c r="S180" s="1147"/>
      <c r="T180" s="1147"/>
      <c r="U180" s="1147"/>
      <c r="V180" s="1147"/>
      <c r="W180" s="1147"/>
      <c r="X180" s="1147"/>
      <c r="Y180" s="1147"/>
      <c r="Z180" s="1147"/>
    </row>
    <row r="181" spans="7:26">
      <c r="G181" s="1147"/>
      <c r="H181" s="1147"/>
      <c r="I181" s="1147"/>
      <c r="J181" s="1147"/>
      <c r="K181" s="1147"/>
      <c r="L181" s="1147"/>
      <c r="M181" s="1147"/>
      <c r="N181" s="1147"/>
      <c r="O181" s="1147"/>
      <c r="P181" s="1147"/>
      <c r="Q181" s="1147"/>
      <c r="R181" s="1147"/>
      <c r="S181" s="1147"/>
      <c r="T181" s="1147"/>
      <c r="U181" s="1147"/>
      <c r="V181" s="1147"/>
      <c r="W181" s="1147"/>
      <c r="X181" s="1147"/>
      <c r="Y181" s="1147"/>
      <c r="Z181" s="1147"/>
    </row>
    <row r="182" spans="7:26">
      <c r="G182" s="1147"/>
      <c r="H182" s="1147"/>
      <c r="I182" s="1147"/>
      <c r="J182" s="1147"/>
      <c r="K182" s="1147"/>
      <c r="L182" s="1147"/>
      <c r="M182" s="1147"/>
      <c r="N182" s="1147"/>
      <c r="O182" s="1147"/>
      <c r="P182" s="1147"/>
      <c r="Q182" s="1147"/>
      <c r="R182" s="1147"/>
      <c r="S182" s="1147"/>
      <c r="T182" s="1147"/>
      <c r="U182" s="1147"/>
      <c r="V182" s="1147"/>
      <c r="W182" s="1147"/>
      <c r="X182" s="1147"/>
      <c r="Y182" s="1147"/>
      <c r="Z182" s="1147"/>
    </row>
    <row r="183" spans="7:26">
      <c r="G183" s="1147"/>
      <c r="H183" s="1147"/>
      <c r="I183" s="1147"/>
      <c r="J183" s="1147"/>
      <c r="K183" s="1147"/>
      <c r="L183" s="1147"/>
      <c r="M183" s="1147"/>
      <c r="N183" s="1147"/>
      <c r="O183" s="1147"/>
      <c r="P183" s="1147"/>
      <c r="Q183" s="1147"/>
      <c r="R183" s="1147"/>
      <c r="S183" s="1147"/>
      <c r="T183" s="1147"/>
      <c r="U183" s="1147"/>
      <c r="V183" s="1147"/>
      <c r="W183" s="1147"/>
      <c r="X183" s="1147"/>
      <c r="Y183" s="1147"/>
      <c r="Z183" s="1147"/>
    </row>
    <row r="184" spans="7:26">
      <c r="G184" s="1147"/>
      <c r="H184" s="1147"/>
      <c r="I184" s="1147"/>
      <c r="J184" s="1147"/>
      <c r="K184" s="1147"/>
      <c r="L184" s="1147"/>
      <c r="M184" s="1147"/>
      <c r="N184" s="1147"/>
      <c r="O184" s="1147"/>
      <c r="P184" s="1147"/>
      <c r="Q184" s="1147"/>
      <c r="R184" s="1147"/>
      <c r="S184" s="1147"/>
      <c r="T184" s="1147"/>
      <c r="U184" s="1147"/>
      <c r="V184" s="1147"/>
      <c r="W184" s="1147"/>
      <c r="X184" s="1147"/>
      <c r="Y184" s="1147"/>
      <c r="Z184" s="1147"/>
    </row>
    <row r="185" spans="7:26">
      <c r="G185" s="1147"/>
      <c r="H185" s="1147"/>
      <c r="I185" s="1147"/>
      <c r="J185" s="1147"/>
      <c r="K185" s="1147"/>
      <c r="L185" s="1147"/>
      <c r="M185" s="1147"/>
      <c r="N185" s="1147"/>
      <c r="O185" s="1147"/>
      <c r="P185" s="1147"/>
      <c r="Q185" s="1147"/>
      <c r="R185" s="1147"/>
      <c r="S185" s="1147"/>
      <c r="T185" s="1147"/>
      <c r="U185" s="1147"/>
      <c r="V185" s="1147"/>
      <c r="W185" s="1147"/>
      <c r="X185" s="1147"/>
      <c r="Y185" s="1147"/>
      <c r="Z185" s="1147"/>
    </row>
    <row r="186" spans="7:26">
      <c r="G186" s="1147"/>
      <c r="H186" s="1147"/>
      <c r="I186" s="1147"/>
      <c r="J186" s="1147"/>
      <c r="K186" s="1147"/>
      <c r="L186" s="1147"/>
      <c r="M186" s="1147"/>
      <c r="N186" s="1147"/>
      <c r="O186" s="1147"/>
      <c r="P186" s="1147"/>
      <c r="Q186" s="1147"/>
      <c r="R186" s="1147"/>
      <c r="S186" s="1147"/>
      <c r="T186" s="1147"/>
      <c r="U186" s="1147"/>
      <c r="V186" s="1147"/>
      <c r="W186" s="1147"/>
      <c r="X186" s="1147"/>
      <c r="Y186" s="1147"/>
      <c r="Z186" s="1147"/>
    </row>
    <row r="187" spans="7:26">
      <c r="G187" s="1147"/>
      <c r="H187" s="1147"/>
      <c r="I187" s="1147"/>
      <c r="J187" s="1147"/>
      <c r="K187" s="1147"/>
      <c r="L187" s="1147"/>
      <c r="M187" s="1147"/>
      <c r="N187" s="1147"/>
      <c r="O187" s="1147"/>
      <c r="P187" s="1147"/>
      <c r="Q187" s="1147"/>
      <c r="R187" s="1147"/>
      <c r="S187" s="1147"/>
      <c r="T187" s="1147"/>
      <c r="U187" s="1147"/>
      <c r="V187" s="1147"/>
      <c r="W187" s="1147"/>
      <c r="X187" s="1147"/>
      <c r="Y187" s="1147"/>
      <c r="Z187" s="1147"/>
    </row>
    <row r="188" spans="7:26">
      <c r="G188" s="1147"/>
      <c r="H188" s="1147"/>
      <c r="I188" s="1147"/>
      <c r="J188" s="1147"/>
      <c r="K188" s="1147"/>
      <c r="L188" s="1147"/>
      <c r="M188" s="1147"/>
      <c r="N188" s="1147"/>
      <c r="O188" s="1147"/>
      <c r="P188" s="1147"/>
      <c r="Q188" s="1147"/>
      <c r="R188" s="1147"/>
      <c r="S188" s="1147"/>
      <c r="T188" s="1147"/>
      <c r="U188" s="1147"/>
      <c r="V188" s="1147"/>
      <c r="W188" s="1147"/>
      <c r="X188" s="1147"/>
      <c r="Y188" s="1147"/>
      <c r="Z188" s="1147"/>
    </row>
    <row r="189" spans="7:26">
      <c r="G189" s="1147"/>
      <c r="H189" s="1147"/>
      <c r="I189" s="1147"/>
      <c r="J189" s="1147"/>
      <c r="K189" s="1147"/>
      <c r="L189" s="1147"/>
      <c r="M189" s="1147"/>
      <c r="N189" s="1147"/>
      <c r="O189" s="1147"/>
      <c r="P189" s="1147"/>
      <c r="Q189" s="1147"/>
      <c r="R189" s="1147"/>
      <c r="S189" s="1147"/>
      <c r="T189" s="1147"/>
      <c r="U189" s="1147"/>
      <c r="V189" s="1147"/>
      <c r="W189" s="1147"/>
      <c r="X189" s="1147"/>
      <c r="Y189" s="1147"/>
      <c r="Z189" s="1147"/>
    </row>
    <row r="190" spans="7:26">
      <c r="G190" s="1147"/>
      <c r="H190" s="1147"/>
      <c r="I190" s="1147"/>
      <c r="J190" s="1147"/>
      <c r="K190" s="1147"/>
      <c r="L190" s="1147"/>
      <c r="M190" s="1147"/>
      <c r="N190" s="1147"/>
      <c r="O190" s="1147"/>
      <c r="P190" s="1147"/>
      <c r="Q190" s="1147"/>
      <c r="R190" s="1147"/>
      <c r="S190" s="1147"/>
      <c r="T190" s="1147"/>
      <c r="U190" s="1147"/>
      <c r="V190" s="1147"/>
      <c r="W190" s="1147"/>
      <c r="X190" s="1147"/>
      <c r="Y190" s="1147"/>
      <c r="Z190" s="1147"/>
    </row>
    <row r="191" spans="7:26">
      <c r="G191" s="1147"/>
      <c r="H191" s="1147"/>
      <c r="I191" s="1147"/>
      <c r="J191" s="1147"/>
      <c r="K191" s="1147"/>
      <c r="L191" s="1147"/>
      <c r="M191" s="1147"/>
      <c r="N191" s="1147"/>
      <c r="O191" s="1147"/>
      <c r="P191" s="1147"/>
      <c r="Q191" s="1147"/>
      <c r="R191" s="1147"/>
      <c r="S191" s="1147"/>
      <c r="T191" s="1147"/>
      <c r="U191" s="1147"/>
      <c r="V191" s="1147"/>
      <c r="W191" s="1147"/>
      <c r="X191" s="1147"/>
      <c r="Y191" s="1147"/>
      <c r="Z191" s="1147"/>
    </row>
    <row r="192" spans="7:26">
      <c r="G192" s="1147"/>
      <c r="H192" s="1147"/>
      <c r="I192" s="1147"/>
      <c r="J192" s="1147"/>
      <c r="K192" s="1147"/>
      <c r="L192" s="1147"/>
      <c r="M192" s="1147"/>
      <c r="N192" s="1147"/>
      <c r="O192" s="1147"/>
      <c r="P192" s="1147"/>
      <c r="Q192" s="1147"/>
      <c r="R192" s="1147"/>
      <c r="S192" s="1147"/>
      <c r="T192" s="1147"/>
      <c r="U192" s="1147"/>
      <c r="V192" s="1147"/>
      <c r="W192" s="1147"/>
      <c r="X192" s="1147"/>
      <c r="Y192" s="1147"/>
      <c r="Z192" s="1147"/>
    </row>
    <row r="193" spans="2:26">
      <c r="G193" s="1147"/>
      <c r="H193" s="1147"/>
      <c r="I193" s="1147"/>
      <c r="J193" s="1147"/>
      <c r="K193" s="1147"/>
      <c r="L193" s="1147"/>
      <c r="M193" s="1147"/>
      <c r="N193" s="1147"/>
      <c r="O193" s="1147"/>
      <c r="P193" s="1147"/>
      <c r="Q193" s="1147"/>
      <c r="R193" s="1147"/>
      <c r="S193" s="1147"/>
      <c r="T193" s="1147"/>
      <c r="U193" s="1147"/>
      <c r="V193" s="1147"/>
      <c r="W193" s="1147"/>
      <c r="X193" s="1147"/>
      <c r="Y193" s="1147"/>
      <c r="Z193" s="1147"/>
    </row>
    <row r="194" spans="2:26">
      <c r="G194" s="1147"/>
      <c r="H194" s="1147"/>
      <c r="I194" s="1147"/>
      <c r="J194" s="1147"/>
      <c r="K194" s="1147"/>
      <c r="L194" s="1147"/>
      <c r="M194" s="1147"/>
      <c r="N194" s="1147"/>
      <c r="O194" s="1147"/>
      <c r="P194" s="1147"/>
      <c r="Q194" s="1147"/>
      <c r="R194" s="1147"/>
      <c r="S194" s="1147"/>
      <c r="T194" s="1147"/>
      <c r="U194" s="1147"/>
      <c r="V194" s="1147"/>
      <c r="W194" s="1147"/>
      <c r="X194" s="1147"/>
      <c r="Y194" s="1147"/>
      <c r="Z194" s="1147"/>
    </row>
    <row r="195" spans="2:26">
      <c r="G195" s="1147"/>
      <c r="H195" s="1147"/>
      <c r="I195" s="1147"/>
      <c r="J195" s="1147"/>
      <c r="K195" s="1147"/>
      <c r="L195" s="1147"/>
      <c r="M195" s="1147"/>
      <c r="N195" s="1147"/>
      <c r="O195" s="1147"/>
      <c r="P195" s="1147"/>
      <c r="Q195" s="1147"/>
      <c r="R195" s="1147"/>
      <c r="S195" s="1147"/>
      <c r="T195" s="1147"/>
      <c r="U195" s="1147"/>
      <c r="V195" s="1147"/>
      <c r="W195" s="1147"/>
      <c r="X195" s="1147"/>
      <c r="Y195" s="1147"/>
      <c r="Z195" s="1147"/>
    </row>
    <row r="196" spans="2:26">
      <c r="G196" s="1147"/>
      <c r="H196" s="1147"/>
      <c r="I196" s="1147"/>
      <c r="J196" s="1147"/>
      <c r="K196" s="1147"/>
      <c r="L196" s="1147"/>
      <c r="M196" s="1147"/>
      <c r="N196" s="1147"/>
      <c r="O196" s="1147"/>
      <c r="P196" s="1147"/>
      <c r="Q196" s="1147"/>
      <c r="R196" s="1147"/>
      <c r="S196" s="1147"/>
      <c r="T196" s="1147"/>
      <c r="U196" s="1147"/>
      <c r="V196" s="1147"/>
      <c r="W196" s="1147"/>
      <c r="X196" s="1147"/>
      <c r="Y196" s="1147"/>
      <c r="Z196" s="1147"/>
    </row>
    <row r="197" spans="2:26">
      <c r="B197" s="1838" t="s">
        <v>3552</v>
      </c>
      <c r="G197" s="1147"/>
      <c r="H197" s="1147"/>
      <c r="I197" s="1147"/>
      <c r="J197" s="1147"/>
      <c r="K197" s="1147"/>
      <c r="L197" s="1147"/>
      <c r="M197" s="1147"/>
      <c r="N197" s="1147"/>
      <c r="O197" s="1147"/>
      <c r="P197" s="1147"/>
      <c r="Q197" s="1147"/>
      <c r="R197" s="1147"/>
      <c r="S197" s="1147"/>
      <c r="T197" s="1147"/>
      <c r="U197" s="1147"/>
      <c r="V197" s="1147"/>
      <c r="W197" s="1147"/>
      <c r="X197" s="1147"/>
      <c r="Y197" s="1147"/>
      <c r="Z197" s="1147"/>
    </row>
    <row r="198" spans="2:26">
      <c r="G198" s="1147"/>
      <c r="H198" s="1147"/>
      <c r="I198" s="1147"/>
      <c r="J198" s="1147"/>
      <c r="K198" s="1147"/>
      <c r="L198" s="1147"/>
      <c r="M198" s="1147"/>
      <c r="N198" s="1147"/>
      <c r="O198" s="1147"/>
      <c r="P198" s="1147"/>
      <c r="Q198" s="1147"/>
      <c r="R198" s="1147"/>
      <c r="S198" s="1147"/>
      <c r="T198" s="1147"/>
      <c r="U198" s="1147"/>
      <c r="V198" s="1147"/>
      <c r="W198" s="1147"/>
      <c r="X198" s="1147"/>
      <c r="Y198" s="1147"/>
      <c r="Z198" s="1147"/>
    </row>
    <row r="199" spans="2:26">
      <c r="G199" s="1147"/>
      <c r="H199" s="1147"/>
      <c r="I199" s="1147"/>
      <c r="J199" s="1147"/>
      <c r="K199" s="1147"/>
      <c r="L199" s="1147"/>
      <c r="M199" s="1147"/>
      <c r="N199" s="1147"/>
      <c r="O199" s="1147"/>
      <c r="P199" s="1147"/>
      <c r="Q199" s="1147"/>
      <c r="R199" s="1147"/>
      <c r="S199" s="1147"/>
      <c r="T199" s="1147"/>
      <c r="U199" s="1147"/>
      <c r="V199" s="1147"/>
      <c r="W199" s="1147"/>
      <c r="X199" s="1147"/>
      <c r="Y199" s="1147"/>
      <c r="Z199" s="1147"/>
    </row>
    <row r="200" spans="2:26">
      <c r="G200" s="1147"/>
      <c r="H200" s="1147"/>
      <c r="I200" s="1147"/>
      <c r="J200" s="1147"/>
      <c r="K200" s="1147"/>
      <c r="L200" s="1147"/>
      <c r="M200" s="1147"/>
      <c r="N200" s="1147"/>
      <c r="O200" s="1147"/>
      <c r="P200" s="1147"/>
      <c r="Q200" s="1147"/>
      <c r="R200" s="1147"/>
      <c r="S200" s="1147"/>
      <c r="T200" s="1147"/>
      <c r="U200" s="1147"/>
      <c r="V200" s="1147"/>
      <c r="W200" s="1147"/>
      <c r="X200" s="1147"/>
      <c r="Y200" s="1147"/>
      <c r="Z200" s="1147"/>
    </row>
    <row r="201" spans="2:26">
      <c r="G201" s="1147"/>
      <c r="H201" s="1147"/>
      <c r="I201" s="1147"/>
      <c r="J201" s="1147"/>
      <c r="K201" s="1147"/>
      <c r="L201" s="1147"/>
      <c r="M201" s="1147"/>
      <c r="N201" s="1147"/>
      <c r="O201" s="1147"/>
      <c r="P201" s="1147"/>
      <c r="Q201" s="1147"/>
      <c r="R201" s="1147"/>
      <c r="S201" s="1147"/>
      <c r="T201" s="1147"/>
      <c r="U201" s="1147"/>
      <c r="V201" s="1147"/>
      <c r="W201" s="1147"/>
      <c r="X201" s="1147"/>
      <c r="Y201" s="1147"/>
      <c r="Z201" s="1147"/>
    </row>
    <row r="202" spans="2:26">
      <c r="G202" s="1147"/>
      <c r="H202" s="1147"/>
      <c r="I202" s="1147"/>
      <c r="J202" s="1147"/>
      <c r="K202" s="1147"/>
      <c r="L202" s="1147"/>
      <c r="M202" s="1147"/>
      <c r="N202" s="1147"/>
      <c r="O202" s="1147"/>
      <c r="P202" s="1147"/>
      <c r="Q202" s="1147"/>
      <c r="R202" s="1147"/>
      <c r="S202" s="1147"/>
      <c r="T202" s="1147"/>
      <c r="U202" s="1147"/>
      <c r="V202" s="1147"/>
      <c r="W202" s="1147"/>
      <c r="X202" s="1147"/>
      <c r="Y202" s="1147"/>
      <c r="Z202" s="1147"/>
    </row>
    <row r="203" spans="2:26">
      <c r="G203" s="1147"/>
      <c r="H203" s="1147"/>
      <c r="I203" s="1147"/>
      <c r="J203" s="1147"/>
      <c r="K203" s="1147"/>
      <c r="L203" s="1147"/>
      <c r="M203" s="1147"/>
      <c r="N203" s="1147"/>
      <c r="O203" s="1147"/>
      <c r="P203" s="1147"/>
      <c r="Q203" s="1147"/>
      <c r="R203" s="1147"/>
      <c r="S203" s="1147"/>
      <c r="T203" s="1147"/>
      <c r="U203" s="1147"/>
      <c r="V203" s="1147"/>
      <c r="W203" s="1147"/>
      <c r="X203" s="1147"/>
      <c r="Y203" s="1147"/>
      <c r="Z203" s="1147"/>
    </row>
    <row r="204" spans="2:26">
      <c r="G204" s="1147"/>
      <c r="H204" s="1147"/>
      <c r="I204" s="1147"/>
      <c r="J204" s="1147"/>
      <c r="K204" s="1147"/>
      <c r="L204" s="1147"/>
      <c r="M204" s="1147"/>
      <c r="N204" s="1147"/>
      <c r="O204" s="1147"/>
      <c r="P204" s="1147"/>
      <c r="Q204" s="1147"/>
      <c r="R204" s="1147"/>
      <c r="S204" s="1147"/>
      <c r="T204" s="1147"/>
      <c r="U204" s="1147"/>
      <c r="V204" s="1147"/>
      <c r="W204" s="1147"/>
      <c r="X204" s="1147"/>
      <c r="Y204" s="1147"/>
      <c r="Z204" s="1147"/>
    </row>
    <row r="205" spans="2:26">
      <c r="G205" s="1147"/>
      <c r="H205" s="1147"/>
      <c r="I205" s="1147"/>
      <c r="J205" s="1147"/>
      <c r="K205" s="1147"/>
      <c r="L205" s="1147"/>
      <c r="M205" s="1147"/>
      <c r="N205" s="1147"/>
      <c r="O205" s="1147"/>
      <c r="P205" s="1147"/>
      <c r="Q205" s="1147"/>
      <c r="R205" s="1147"/>
      <c r="S205" s="1147"/>
      <c r="T205" s="1147"/>
      <c r="U205" s="1147"/>
      <c r="V205" s="1147"/>
      <c r="W205" s="1147"/>
      <c r="X205" s="1147"/>
      <c r="Y205" s="1147"/>
      <c r="Z205" s="1147"/>
    </row>
    <row r="206" spans="2:26">
      <c r="G206" s="1147"/>
      <c r="H206" s="1147"/>
      <c r="I206" s="1147"/>
      <c r="J206" s="1147"/>
      <c r="K206" s="1147"/>
      <c r="L206" s="1147"/>
      <c r="M206" s="1147"/>
      <c r="N206" s="1147"/>
      <c r="O206" s="1147"/>
      <c r="P206" s="1147"/>
      <c r="Q206" s="1147"/>
      <c r="R206" s="1147"/>
      <c r="S206" s="1147"/>
      <c r="T206" s="1147"/>
      <c r="U206" s="1147"/>
      <c r="V206" s="1147"/>
      <c r="W206" s="1147"/>
      <c r="X206" s="1147"/>
      <c r="Y206" s="1147"/>
      <c r="Z206" s="1147"/>
    </row>
    <row r="207" spans="2:26">
      <c r="G207" s="1147"/>
      <c r="H207" s="1147"/>
      <c r="I207" s="1147"/>
      <c r="J207" s="1147"/>
      <c r="K207" s="1147"/>
      <c r="L207" s="1147"/>
      <c r="M207" s="1147"/>
      <c r="N207" s="1147"/>
      <c r="O207" s="1147"/>
      <c r="P207" s="1147"/>
      <c r="Q207" s="1147"/>
      <c r="R207" s="1147"/>
      <c r="S207" s="1147"/>
      <c r="T207" s="1147"/>
      <c r="U207" s="1147"/>
      <c r="V207" s="1147"/>
      <c r="W207" s="1147"/>
      <c r="X207" s="1147"/>
      <c r="Y207" s="1147"/>
      <c r="Z207" s="1147"/>
    </row>
    <row r="208" spans="2:26">
      <c r="G208" s="1147"/>
      <c r="H208" s="1147"/>
      <c r="I208" s="1147"/>
      <c r="J208" s="1147"/>
      <c r="K208" s="1147"/>
      <c r="L208" s="1147"/>
      <c r="M208" s="1147"/>
      <c r="N208" s="1147"/>
      <c r="O208" s="1147"/>
      <c r="P208" s="1147"/>
      <c r="Q208" s="1147"/>
      <c r="R208" s="1147"/>
      <c r="S208" s="1147"/>
      <c r="T208" s="1147"/>
      <c r="U208" s="1147"/>
      <c r="V208" s="1147"/>
      <c r="W208" s="1147"/>
      <c r="X208" s="1147"/>
      <c r="Y208" s="1147"/>
      <c r="Z208" s="1147"/>
    </row>
    <row r="209" spans="7:26">
      <c r="G209" s="1147"/>
      <c r="H209" s="1147"/>
      <c r="I209" s="1147"/>
      <c r="J209" s="1147"/>
      <c r="K209" s="1147"/>
      <c r="L209" s="1147"/>
      <c r="M209" s="1147"/>
      <c r="N209" s="1147"/>
      <c r="O209" s="1147"/>
      <c r="P209" s="1147"/>
      <c r="Q209" s="1147"/>
      <c r="R209" s="1147"/>
      <c r="S209" s="1147"/>
      <c r="T209" s="1147"/>
      <c r="U209" s="1147"/>
      <c r="V209" s="1147"/>
      <c r="W209" s="1147"/>
      <c r="X209" s="1147"/>
      <c r="Y209" s="1147"/>
      <c r="Z209" s="1147"/>
    </row>
    <row r="210" spans="7:26">
      <c r="G210" s="1147"/>
      <c r="H210" s="1147"/>
      <c r="I210" s="1147"/>
      <c r="J210" s="1147"/>
      <c r="K210" s="1147"/>
      <c r="L210" s="1147"/>
      <c r="M210" s="1147"/>
      <c r="N210" s="1147"/>
      <c r="O210" s="1147"/>
      <c r="P210" s="1147"/>
      <c r="Q210" s="1147"/>
      <c r="R210" s="1147"/>
      <c r="S210" s="1147"/>
      <c r="T210" s="1147"/>
      <c r="U210" s="1147"/>
      <c r="V210" s="1147"/>
      <c r="W210" s="1147"/>
      <c r="X210" s="1147"/>
      <c r="Y210" s="1147"/>
      <c r="Z210" s="1147"/>
    </row>
    <row r="211" spans="7:26">
      <c r="G211" s="1147"/>
      <c r="H211" s="1147"/>
      <c r="I211" s="1147"/>
      <c r="J211" s="1147"/>
      <c r="K211" s="1147"/>
      <c r="L211" s="1147"/>
      <c r="M211" s="1147"/>
      <c r="N211" s="1147"/>
      <c r="O211" s="1147"/>
      <c r="P211" s="1147"/>
      <c r="Q211" s="1147"/>
      <c r="R211" s="1147"/>
      <c r="S211" s="1147"/>
      <c r="T211" s="1147"/>
      <c r="U211" s="1147"/>
      <c r="V211" s="1147"/>
      <c r="W211" s="1147"/>
      <c r="X211" s="1147"/>
      <c r="Y211" s="1147"/>
      <c r="Z211" s="1147"/>
    </row>
    <row r="212" spans="7:26">
      <c r="G212" s="1147"/>
      <c r="H212" s="1147"/>
      <c r="I212" s="1147"/>
      <c r="J212" s="1147"/>
      <c r="K212" s="1147"/>
      <c r="L212" s="1147"/>
      <c r="M212" s="1147"/>
      <c r="N212" s="1147"/>
      <c r="O212" s="1147"/>
      <c r="P212" s="1147"/>
      <c r="Q212" s="1147"/>
      <c r="R212" s="1147"/>
      <c r="S212" s="1147"/>
      <c r="T212" s="1147"/>
      <c r="U212" s="1147"/>
      <c r="V212" s="1147"/>
      <c r="W212" s="1147"/>
      <c r="X212" s="1147"/>
      <c r="Y212" s="1147"/>
      <c r="Z212" s="1147"/>
    </row>
    <row r="213" spans="7:26">
      <c r="G213" s="1147"/>
      <c r="H213" s="1147"/>
      <c r="I213" s="1147"/>
      <c r="J213" s="1147"/>
      <c r="K213" s="1147"/>
      <c r="L213" s="1147"/>
      <c r="M213" s="1147"/>
      <c r="N213" s="1147"/>
      <c r="O213" s="1147"/>
      <c r="P213" s="1147"/>
      <c r="Q213" s="1147"/>
      <c r="R213" s="1147"/>
      <c r="S213" s="1147"/>
      <c r="T213" s="1147"/>
      <c r="U213" s="1147"/>
      <c r="V213" s="1147"/>
      <c r="W213" s="1147"/>
      <c r="X213" s="1147"/>
      <c r="Y213" s="1147"/>
      <c r="Z213" s="1147"/>
    </row>
    <row r="214" spans="7:26">
      <c r="G214" s="1147"/>
      <c r="H214" s="1147"/>
      <c r="I214" s="1147"/>
      <c r="J214" s="1147"/>
      <c r="K214" s="1147"/>
      <c r="L214" s="1147"/>
      <c r="M214" s="1147"/>
      <c r="N214" s="1147"/>
      <c r="O214" s="1147"/>
      <c r="P214" s="1147"/>
      <c r="Q214" s="1147"/>
      <c r="R214" s="1147"/>
      <c r="S214" s="1147"/>
      <c r="T214" s="1147"/>
      <c r="U214" s="1147"/>
      <c r="V214" s="1147"/>
      <c r="W214" s="1147"/>
      <c r="X214" s="1147"/>
      <c r="Y214" s="1147"/>
      <c r="Z214" s="1147"/>
    </row>
    <row r="215" spans="7:26">
      <c r="G215" s="1147"/>
      <c r="H215" s="1147"/>
      <c r="I215" s="1147"/>
      <c r="J215" s="1147"/>
      <c r="K215" s="1147"/>
      <c r="L215" s="1147"/>
      <c r="M215" s="1147"/>
      <c r="N215" s="1147"/>
      <c r="O215" s="1147"/>
      <c r="P215" s="1147"/>
      <c r="Q215" s="1147"/>
      <c r="R215" s="1147"/>
      <c r="S215" s="1147"/>
      <c r="T215" s="1147"/>
      <c r="U215" s="1147"/>
      <c r="V215" s="1147"/>
      <c r="W215" s="1147"/>
      <c r="X215" s="1147"/>
      <c r="Y215" s="1147"/>
      <c r="Z215" s="1147"/>
    </row>
    <row r="216" spans="7:26">
      <c r="G216" s="1147"/>
      <c r="H216" s="1147"/>
      <c r="I216" s="1147"/>
      <c r="J216" s="1147"/>
      <c r="K216" s="1147"/>
      <c r="L216" s="1147"/>
      <c r="M216" s="1147"/>
      <c r="N216" s="1147"/>
      <c r="O216" s="1147"/>
      <c r="P216" s="1147"/>
      <c r="Q216" s="1147"/>
      <c r="R216" s="1147"/>
      <c r="S216" s="1147"/>
      <c r="T216" s="1147"/>
      <c r="U216" s="1147"/>
      <c r="V216" s="1147"/>
      <c r="W216" s="1147"/>
      <c r="X216" s="1147"/>
      <c r="Y216" s="1147"/>
      <c r="Z216" s="1147"/>
    </row>
    <row r="217" spans="7:26">
      <c r="G217" s="1147"/>
      <c r="H217" s="1147"/>
      <c r="I217" s="1147"/>
      <c r="J217" s="1147"/>
      <c r="K217" s="1147"/>
      <c r="L217" s="1147"/>
      <c r="M217" s="1147"/>
      <c r="N217" s="1147"/>
      <c r="O217" s="1147"/>
      <c r="P217" s="1147"/>
      <c r="Q217" s="1147"/>
      <c r="R217" s="1147"/>
      <c r="S217" s="1147"/>
      <c r="T217" s="1147"/>
      <c r="U217" s="1147"/>
      <c r="V217" s="1147"/>
      <c r="W217" s="1147"/>
      <c r="X217" s="1147"/>
      <c r="Y217" s="1147"/>
      <c r="Z217" s="1147"/>
    </row>
    <row r="218" spans="7:26">
      <c r="G218" s="1147"/>
      <c r="H218" s="1147"/>
      <c r="I218" s="1147"/>
      <c r="J218" s="1147"/>
      <c r="K218" s="1147"/>
      <c r="L218" s="1147"/>
      <c r="M218" s="1147"/>
      <c r="N218" s="1147"/>
      <c r="O218" s="1147"/>
      <c r="P218" s="1147"/>
      <c r="Q218" s="1147"/>
      <c r="R218" s="1147"/>
      <c r="S218" s="1147"/>
      <c r="T218" s="1147"/>
      <c r="U218" s="1147"/>
      <c r="V218" s="1147"/>
      <c r="W218" s="1147"/>
      <c r="X218" s="1147"/>
      <c r="Y218" s="1147"/>
      <c r="Z218" s="1147"/>
    </row>
    <row r="219" spans="7:26">
      <c r="G219" s="1147"/>
      <c r="H219" s="1147"/>
      <c r="I219" s="1147"/>
      <c r="J219" s="1147"/>
      <c r="K219" s="1147"/>
      <c r="L219" s="1147"/>
      <c r="M219" s="1147"/>
      <c r="N219" s="1147"/>
      <c r="O219" s="1147"/>
      <c r="P219" s="1147"/>
      <c r="Q219" s="1147"/>
      <c r="R219" s="1147"/>
      <c r="S219" s="1147"/>
      <c r="T219" s="1147"/>
      <c r="U219" s="1147"/>
      <c r="V219" s="1147"/>
      <c r="W219" s="1147"/>
      <c r="X219" s="1147"/>
      <c r="Y219" s="1147"/>
      <c r="Z219" s="1147"/>
    </row>
    <row r="220" spans="7:26">
      <c r="G220" s="1147"/>
      <c r="H220" s="1147"/>
      <c r="I220" s="1147"/>
      <c r="J220" s="1147"/>
      <c r="K220" s="1147"/>
      <c r="L220" s="1147"/>
      <c r="M220" s="1147"/>
      <c r="N220" s="1147"/>
      <c r="O220" s="1147"/>
      <c r="P220" s="1147"/>
      <c r="Q220" s="1147"/>
      <c r="R220" s="1147"/>
      <c r="S220" s="1147"/>
      <c r="T220" s="1147"/>
      <c r="U220" s="1147"/>
      <c r="V220" s="1147"/>
      <c r="W220" s="1147"/>
      <c r="X220" s="1147"/>
      <c r="Y220" s="1147"/>
      <c r="Z220" s="1147"/>
    </row>
    <row r="221" spans="7:26">
      <c r="G221" s="1147"/>
      <c r="H221" s="1147"/>
      <c r="I221" s="1147"/>
      <c r="J221" s="1147"/>
      <c r="K221" s="1147"/>
      <c r="L221" s="1147"/>
      <c r="M221" s="1147"/>
      <c r="N221" s="1147"/>
      <c r="O221" s="1147"/>
      <c r="P221" s="1147"/>
      <c r="Q221" s="1147"/>
      <c r="R221" s="1147"/>
      <c r="S221" s="1147"/>
      <c r="T221" s="1147"/>
      <c r="U221" s="1147"/>
      <c r="V221" s="1147"/>
      <c r="W221" s="1147"/>
      <c r="X221" s="1147"/>
      <c r="Y221" s="1147"/>
      <c r="Z221" s="1147"/>
    </row>
    <row r="222" spans="7:26">
      <c r="G222" s="1147"/>
      <c r="H222" s="1147"/>
      <c r="I222" s="1147"/>
      <c r="J222" s="1147"/>
      <c r="K222" s="1147"/>
      <c r="L222" s="1147"/>
      <c r="M222" s="1147"/>
      <c r="N222" s="1147"/>
      <c r="O222" s="1147"/>
      <c r="P222" s="1147"/>
      <c r="Q222" s="1147"/>
      <c r="R222" s="1147"/>
      <c r="S222" s="1147"/>
      <c r="T222" s="1147"/>
      <c r="U222" s="1147"/>
      <c r="V222" s="1147"/>
      <c r="W222" s="1147"/>
      <c r="X222" s="1147"/>
      <c r="Y222" s="1147"/>
      <c r="Z222" s="1147"/>
    </row>
    <row r="223" spans="7:26">
      <c r="G223" s="1147"/>
      <c r="H223" s="1147"/>
      <c r="I223" s="1147"/>
      <c r="J223" s="1147"/>
      <c r="K223" s="1147"/>
      <c r="L223" s="1147"/>
      <c r="M223" s="1147"/>
      <c r="N223" s="1147"/>
      <c r="O223" s="1147"/>
      <c r="P223" s="1147"/>
      <c r="Q223" s="1147"/>
      <c r="R223" s="1147"/>
      <c r="S223" s="1147"/>
      <c r="T223" s="1147"/>
      <c r="U223" s="1147"/>
      <c r="V223" s="1147"/>
      <c r="W223" s="1147"/>
      <c r="X223" s="1147"/>
      <c r="Y223" s="1147"/>
      <c r="Z223" s="1147"/>
    </row>
    <row r="224" spans="7:26">
      <c r="G224" s="1147"/>
      <c r="H224" s="1147"/>
      <c r="I224" s="1147"/>
      <c r="J224" s="1147"/>
      <c r="K224" s="1147"/>
      <c r="L224" s="1147"/>
      <c r="M224" s="1147"/>
      <c r="N224" s="1147"/>
      <c r="O224" s="1147"/>
      <c r="P224" s="1147"/>
      <c r="Q224" s="1147"/>
      <c r="R224" s="1147"/>
      <c r="S224" s="1147"/>
      <c r="T224" s="1147"/>
      <c r="U224" s="1147"/>
      <c r="V224" s="1147"/>
      <c r="W224" s="1147"/>
      <c r="X224" s="1147"/>
      <c r="Y224" s="1147"/>
      <c r="Z224" s="1147"/>
    </row>
    <row r="225" spans="7:26">
      <c r="G225" s="1147"/>
      <c r="H225" s="1147"/>
      <c r="I225" s="1147"/>
      <c r="J225" s="1147"/>
      <c r="K225" s="1147"/>
      <c r="L225" s="1147"/>
      <c r="M225" s="1147"/>
      <c r="N225" s="1147"/>
      <c r="O225" s="1147"/>
      <c r="P225" s="1147"/>
      <c r="Q225" s="1147"/>
      <c r="R225" s="1147"/>
      <c r="S225" s="1147"/>
      <c r="T225" s="1147"/>
      <c r="U225" s="1147"/>
      <c r="V225" s="1147"/>
      <c r="W225" s="1147"/>
      <c r="X225" s="1147"/>
      <c r="Y225" s="1147"/>
      <c r="Z225" s="1147"/>
    </row>
    <row r="226" spans="7:26">
      <c r="G226" s="1147"/>
      <c r="H226" s="1147"/>
      <c r="I226" s="1147"/>
      <c r="J226" s="1147"/>
      <c r="K226" s="1147"/>
      <c r="L226" s="1147"/>
      <c r="M226" s="1147"/>
      <c r="N226" s="1147"/>
      <c r="O226" s="1147"/>
      <c r="P226" s="1147"/>
      <c r="Q226" s="1147"/>
      <c r="R226" s="1147"/>
      <c r="S226" s="1147"/>
      <c r="T226" s="1147"/>
      <c r="U226" s="1147"/>
      <c r="V226" s="1147"/>
      <c r="W226" s="1147"/>
      <c r="X226" s="1147"/>
      <c r="Y226" s="1147"/>
      <c r="Z226" s="1147"/>
    </row>
    <row r="227" spans="7:26">
      <c r="G227" s="1147"/>
      <c r="H227" s="1147"/>
      <c r="I227" s="1147"/>
      <c r="J227" s="1147"/>
      <c r="K227" s="1147"/>
      <c r="L227" s="1147"/>
      <c r="M227" s="1147"/>
      <c r="N227" s="1147"/>
      <c r="O227" s="1147"/>
      <c r="P227" s="1147"/>
      <c r="Q227" s="1147"/>
      <c r="R227" s="1147"/>
      <c r="S227" s="1147"/>
      <c r="T227" s="1147"/>
      <c r="U227" s="1147"/>
      <c r="V227" s="1147"/>
      <c r="W227" s="1147"/>
      <c r="X227" s="1147"/>
      <c r="Y227" s="1147"/>
      <c r="Z227" s="1147"/>
    </row>
    <row r="228" spans="7:26">
      <c r="G228" s="1147"/>
      <c r="H228" s="1147"/>
      <c r="I228" s="1147"/>
      <c r="J228" s="1147"/>
      <c r="K228" s="1147"/>
      <c r="L228" s="1147"/>
      <c r="M228" s="1147"/>
      <c r="N228" s="1147"/>
      <c r="O228" s="1147"/>
      <c r="P228" s="1147"/>
      <c r="Q228" s="1147"/>
      <c r="R228" s="1147"/>
      <c r="S228" s="1147"/>
      <c r="T228" s="1147"/>
      <c r="U228" s="1147"/>
      <c r="V228" s="1147"/>
      <c r="W228" s="1147"/>
      <c r="X228" s="1147"/>
      <c r="Y228" s="1147"/>
      <c r="Z228" s="1147"/>
    </row>
    <row r="229" spans="7:26">
      <c r="G229" s="1147"/>
      <c r="H229" s="1147"/>
      <c r="I229" s="1147"/>
      <c r="J229" s="1147"/>
      <c r="K229" s="1147"/>
      <c r="L229" s="1147"/>
      <c r="M229" s="1147"/>
      <c r="N229" s="1147"/>
      <c r="O229" s="1147"/>
      <c r="P229" s="1147"/>
      <c r="Q229" s="1147"/>
      <c r="R229" s="1147"/>
      <c r="S229" s="1147"/>
      <c r="T229" s="1147"/>
      <c r="U229" s="1147"/>
      <c r="V229" s="1147"/>
      <c r="W229" s="1147"/>
      <c r="X229" s="1147"/>
      <c r="Y229" s="1147"/>
      <c r="Z229" s="1147"/>
    </row>
    <row r="230" spans="7:26">
      <c r="G230" s="1147"/>
      <c r="H230" s="1147"/>
      <c r="I230" s="1147"/>
      <c r="J230" s="1147"/>
      <c r="K230" s="1147"/>
      <c r="L230" s="1147"/>
      <c r="M230" s="1147"/>
      <c r="N230" s="1147"/>
      <c r="O230" s="1147"/>
      <c r="P230" s="1147"/>
      <c r="Q230" s="1147"/>
      <c r="R230" s="1147"/>
      <c r="S230" s="1147"/>
      <c r="T230" s="1147"/>
      <c r="U230" s="1147"/>
      <c r="V230" s="1147"/>
      <c r="W230" s="1147"/>
      <c r="X230" s="1147"/>
      <c r="Y230" s="1147"/>
      <c r="Z230" s="1147"/>
    </row>
    <row r="231" spans="7:26">
      <c r="G231" s="1147"/>
      <c r="H231" s="1147"/>
      <c r="I231" s="1147"/>
      <c r="J231" s="1147"/>
      <c r="K231" s="1147"/>
      <c r="L231" s="1147"/>
      <c r="M231" s="1147"/>
      <c r="N231" s="1147"/>
      <c r="O231" s="1147"/>
      <c r="P231" s="1147"/>
      <c r="Q231" s="1147"/>
      <c r="R231" s="1147"/>
      <c r="S231" s="1147"/>
      <c r="T231" s="1147"/>
      <c r="U231" s="1147"/>
      <c r="V231" s="1147"/>
      <c r="W231" s="1147"/>
      <c r="X231" s="1147"/>
      <c r="Y231" s="1147"/>
      <c r="Z231" s="1147"/>
    </row>
    <row r="232" spans="7:26">
      <c r="G232" s="1147"/>
      <c r="H232" s="1147"/>
      <c r="I232" s="1147"/>
      <c r="J232" s="1147"/>
      <c r="K232" s="1147"/>
      <c r="L232" s="1147"/>
      <c r="M232" s="1147"/>
      <c r="N232" s="1147"/>
      <c r="O232" s="1147"/>
      <c r="P232" s="1147"/>
      <c r="Q232" s="1147"/>
      <c r="R232" s="1147"/>
      <c r="S232" s="1147"/>
      <c r="T232" s="1147"/>
      <c r="U232" s="1147"/>
      <c r="V232" s="1147"/>
      <c r="W232" s="1147"/>
      <c r="X232" s="1147"/>
      <c r="Y232" s="1147"/>
      <c r="Z232" s="1147"/>
    </row>
    <row r="233" spans="7:26">
      <c r="G233" s="1147"/>
      <c r="H233" s="1147"/>
      <c r="I233" s="1147"/>
      <c r="J233" s="1147"/>
      <c r="K233" s="1147"/>
      <c r="L233" s="1147"/>
      <c r="M233" s="1147"/>
      <c r="N233" s="1147"/>
      <c r="O233" s="1147"/>
      <c r="P233" s="1147"/>
      <c r="Q233" s="1147"/>
      <c r="R233" s="1147"/>
      <c r="S233" s="1147"/>
      <c r="T233" s="1147"/>
      <c r="U233" s="1147"/>
      <c r="V233" s="1147"/>
      <c r="W233" s="1147"/>
      <c r="X233" s="1147"/>
      <c r="Y233" s="1147"/>
      <c r="Z233" s="1147"/>
    </row>
    <row r="234" spans="7:26">
      <c r="G234" s="1147"/>
      <c r="H234" s="1147"/>
      <c r="I234" s="1147"/>
      <c r="J234" s="1147"/>
      <c r="K234" s="1147"/>
      <c r="L234" s="1147"/>
      <c r="M234" s="1147"/>
      <c r="N234" s="1147"/>
      <c r="O234" s="1147"/>
      <c r="P234" s="1147"/>
      <c r="Q234" s="1147"/>
      <c r="R234" s="1147"/>
      <c r="S234" s="1147"/>
      <c r="T234" s="1147"/>
      <c r="U234" s="1147"/>
      <c r="V234" s="1147"/>
      <c r="W234" s="1147"/>
      <c r="X234" s="1147"/>
      <c r="Y234" s="1147"/>
      <c r="Z234" s="1147"/>
    </row>
    <row r="235" spans="7:26">
      <c r="G235" s="1147"/>
      <c r="H235" s="1147"/>
      <c r="I235" s="1147"/>
      <c r="J235" s="1147"/>
      <c r="K235" s="1147"/>
      <c r="L235" s="1147"/>
      <c r="M235" s="1147"/>
      <c r="N235" s="1147"/>
      <c r="O235" s="1147"/>
      <c r="P235" s="1147"/>
      <c r="Q235" s="1147"/>
      <c r="R235" s="1147"/>
      <c r="S235" s="1147"/>
      <c r="T235" s="1147"/>
      <c r="U235" s="1147"/>
      <c r="V235" s="1147"/>
      <c r="W235" s="1147"/>
      <c r="X235" s="1147"/>
      <c r="Y235" s="1147"/>
      <c r="Z235" s="1147"/>
    </row>
    <row r="236" spans="7:26">
      <c r="G236" s="1147"/>
      <c r="H236" s="1147"/>
      <c r="I236" s="1147"/>
      <c r="J236" s="1147"/>
      <c r="K236" s="1147"/>
      <c r="L236" s="1147"/>
      <c r="M236" s="1147"/>
      <c r="N236" s="1147"/>
      <c r="O236" s="1147"/>
      <c r="P236" s="1147"/>
      <c r="Q236" s="1147"/>
      <c r="R236" s="1147"/>
      <c r="S236" s="1147"/>
      <c r="T236" s="1147"/>
      <c r="U236" s="1147"/>
      <c r="V236" s="1147"/>
      <c r="W236" s="1147"/>
      <c r="X236" s="1147"/>
      <c r="Y236" s="1147"/>
      <c r="Z236" s="1147"/>
    </row>
    <row r="237" spans="7:26">
      <c r="G237" s="1147"/>
      <c r="H237" s="1147"/>
      <c r="I237" s="1147"/>
      <c r="J237" s="1147"/>
      <c r="K237" s="1147"/>
      <c r="L237" s="1147"/>
      <c r="M237" s="1147"/>
      <c r="N237" s="1147"/>
      <c r="O237" s="1147"/>
      <c r="P237" s="1147"/>
      <c r="Q237" s="1147"/>
      <c r="R237" s="1147"/>
      <c r="S237" s="1147"/>
      <c r="T237" s="1147"/>
      <c r="U237" s="1147"/>
      <c r="V237" s="1147"/>
      <c r="W237" s="1147"/>
      <c r="X237" s="1147"/>
      <c r="Y237" s="1147"/>
      <c r="Z237" s="1147"/>
    </row>
    <row r="238" spans="7:26">
      <c r="G238" s="1147"/>
      <c r="H238" s="1147"/>
      <c r="I238" s="1147"/>
      <c r="J238" s="1147"/>
      <c r="K238" s="1147"/>
      <c r="L238" s="1147"/>
      <c r="M238" s="1147"/>
      <c r="N238" s="1147"/>
      <c r="O238" s="1147"/>
      <c r="P238" s="1147"/>
      <c r="Q238" s="1147"/>
      <c r="R238" s="1147"/>
      <c r="S238" s="1147"/>
      <c r="T238" s="1147"/>
      <c r="U238" s="1147"/>
      <c r="V238" s="1147"/>
      <c r="W238" s="1147"/>
      <c r="X238" s="1147"/>
      <c r="Y238" s="1147"/>
      <c r="Z238" s="1147"/>
    </row>
    <row r="239" spans="7:26">
      <c r="G239" s="1147"/>
      <c r="H239" s="1147"/>
      <c r="I239" s="1147"/>
      <c r="J239" s="1147"/>
      <c r="K239" s="1147"/>
      <c r="L239" s="1147"/>
      <c r="M239" s="1147"/>
      <c r="N239" s="1147"/>
      <c r="O239" s="1147"/>
      <c r="P239" s="1147"/>
      <c r="Q239" s="1147"/>
      <c r="R239" s="1147"/>
      <c r="S239" s="1147"/>
      <c r="T239" s="1147"/>
      <c r="U239" s="1147"/>
      <c r="V239" s="1147"/>
      <c r="W239" s="1147"/>
      <c r="X239" s="1147"/>
      <c r="Y239" s="1147"/>
      <c r="Z239" s="1147"/>
    </row>
    <row r="240" spans="7:26">
      <c r="G240" s="1147"/>
      <c r="H240" s="1147"/>
      <c r="I240" s="1147"/>
      <c r="J240" s="1147"/>
      <c r="K240" s="1147"/>
      <c r="L240" s="1147"/>
      <c r="M240" s="1147"/>
      <c r="N240" s="1147"/>
      <c r="O240" s="1147"/>
      <c r="P240" s="1147"/>
      <c r="Q240" s="1147"/>
      <c r="R240" s="1147"/>
      <c r="S240" s="1147"/>
      <c r="T240" s="1147"/>
      <c r="U240" s="1147"/>
      <c r="V240" s="1147"/>
      <c r="W240" s="1147"/>
      <c r="X240" s="1147"/>
      <c r="Y240" s="1147"/>
      <c r="Z240" s="1147"/>
    </row>
    <row r="241" spans="7:26">
      <c r="G241" s="1147"/>
      <c r="H241" s="1147"/>
      <c r="I241" s="1147"/>
      <c r="J241" s="1147"/>
      <c r="K241" s="1147"/>
      <c r="L241" s="1147"/>
      <c r="M241" s="1147"/>
      <c r="N241" s="1147"/>
      <c r="O241" s="1147"/>
      <c r="P241" s="1147"/>
      <c r="Q241" s="1147"/>
      <c r="R241" s="1147"/>
      <c r="S241" s="1147"/>
      <c r="T241" s="1147"/>
      <c r="U241" s="1147"/>
      <c r="V241" s="1147"/>
      <c r="W241" s="1147"/>
      <c r="X241" s="1147"/>
      <c r="Y241" s="1147"/>
      <c r="Z241" s="1147"/>
    </row>
    <row r="242" spans="7:26">
      <c r="G242" s="1147"/>
      <c r="H242" s="1147"/>
      <c r="I242" s="1147"/>
      <c r="J242" s="1147"/>
      <c r="K242" s="1147"/>
      <c r="L242" s="1147"/>
      <c r="M242" s="1147"/>
      <c r="N242" s="1147"/>
      <c r="O242" s="1147"/>
      <c r="P242" s="1147"/>
      <c r="Q242" s="1147"/>
      <c r="R242" s="1147"/>
      <c r="S242" s="1147"/>
      <c r="T242" s="1147"/>
      <c r="U242" s="1147"/>
      <c r="V242" s="1147"/>
      <c r="W242" s="1147"/>
      <c r="X242" s="1147"/>
      <c r="Y242" s="1147"/>
      <c r="Z242" s="1147"/>
    </row>
    <row r="243" spans="7:26">
      <c r="G243" s="1147"/>
      <c r="H243" s="1147"/>
      <c r="I243" s="1147"/>
      <c r="J243" s="1147"/>
      <c r="K243" s="1147"/>
      <c r="L243" s="1147"/>
      <c r="M243" s="1147"/>
      <c r="N243" s="1147"/>
      <c r="O243" s="1147"/>
      <c r="P243" s="1147"/>
      <c r="Q243" s="1147"/>
      <c r="R243" s="1147"/>
      <c r="S243" s="1147"/>
      <c r="T243" s="1147"/>
      <c r="U243" s="1147"/>
      <c r="V243" s="1147"/>
      <c r="W243" s="1147"/>
      <c r="X243" s="1147"/>
      <c r="Y243" s="1147"/>
      <c r="Z243" s="1147"/>
    </row>
    <row r="244" spans="7:26">
      <c r="G244" s="1147"/>
      <c r="H244" s="1147"/>
      <c r="I244" s="1147"/>
      <c r="J244" s="1147"/>
      <c r="K244" s="1147"/>
      <c r="L244" s="1147"/>
      <c r="M244" s="1147"/>
      <c r="N244" s="1147"/>
      <c r="O244" s="1147"/>
      <c r="P244" s="1147"/>
      <c r="Q244" s="1147"/>
      <c r="R244" s="1147"/>
      <c r="S244" s="1147"/>
      <c r="T244" s="1147"/>
      <c r="U244" s="1147"/>
      <c r="V244" s="1147"/>
      <c r="W244" s="1147"/>
      <c r="X244" s="1147"/>
      <c r="Y244" s="1147"/>
      <c r="Z244" s="1147"/>
    </row>
    <row r="245" spans="7:26">
      <c r="G245" s="1147"/>
      <c r="H245" s="1147"/>
      <c r="I245" s="1147"/>
      <c r="J245" s="1147"/>
      <c r="K245" s="1147"/>
      <c r="L245" s="1147"/>
      <c r="M245" s="1147"/>
      <c r="N245" s="1147"/>
      <c r="O245" s="1147"/>
      <c r="P245" s="1147"/>
      <c r="Q245" s="1147"/>
      <c r="R245" s="1147"/>
      <c r="S245" s="1147"/>
      <c r="T245" s="1147"/>
      <c r="U245" s="1147"/>
      <c r="V245" s="1147"/>
      <c r="W245" s="1147"/>
      <c r="X245" s="1147"/>
      <c r="Y245" s="1147"/>
      <c r="Z245" s="1147"/>
    </row>
    <row r="246" spans="7:26">
      <c r="G246" s="1147"/>
      <c r="H246" s="1147"/>
      <c r="I246" s="1147"/>
      <c r="J246" s="1147"/>
      <c r="K246" s="1147"/>
      <c r="L246" s="1147"/>
      <c r="M246" s="1147"/>
      <c r="N246" s="1147"/>
      <c r="O246" s="1147"/>
      <c r="P246" s="1147"/>
      <c r="Q246" s="1147"/>
      <c r="R246" s="1147"/>
      <c r="S246" s="1147"/>
      <c r="T246" s="1147"/>
      <c r="U246" s="1147"/>
      <c r="V246" s="1147"/>
      <c r="W246" s="1147"/>
      <c r="X246" s="1147"/>
      <c r="Y246" s="1147"/>
      <c r="Z246" s="1147"/>
    </row>
    <row r="247" spans="7:26">
      <c r="G247" s="1147"/>
      <c r="H247" s="1147"/>
      <c r="I247" s="1147"/>
      <c r="J247" s="1147"/>
      <c r="K247" s="1147"/>
      <c r="L247" s="1147"/>
      <c r="M247" s="1147"/>
      <c r="N247" s="1147"/>
      <c r="O247" s="1147"/>
      <c r="P247" s="1147"/>
      <c r="Q247" s="1147"/>
      <c r="R247" s="1147"/>
      <c r="S247" s="1147"/>
      <c r="T247" s="1147"/>
      <c r="U247" s="1147"/>
      <c r="V247" s="1147"/>
      <c r="W247" s="1147"/>
      <c r="X247" s="1147"/>
      <c r="Y247" s="1147"/>
      <c r="Z247" s="1147"/>
    </row>
    <row r="248" spans="7:26">
      <c r="G248" s="1147"/>
      <c r="H248" s="1147"/>
      <c r="I248" s="1147"/>
      <c r="J248" s="1147"/>
      <c r="K248" s="1147"/>
      <c r="L248" s="1147"/>
      <c r="M248" s="1147"/>
      <c r="N248" s="1147"/>
      <c r="O248" s="1147"/>
      <c r="P248" s="1147"/>
      <c r="Q248" s="1147"/>
      <c r="R248" s="1147"/>
      <c r="S248" s="1147"/>
      <c r="T248" s="1147"/>
      <c r="U248" s="1147"/>
      <c r="V248" s="1147"/>
      <c r="W248" s="1147"/>
      <c r="X248" s="1147"/>
      <c r="Y248" s="1147"/>
      <c r="Z248" s="1147"/>
    </row>
    <row r="249" spans="7:26">
      <c r="G249" s="1147"/>
      <c r="H249" s="1147"/>
      <c r="I249" s="1147"/>
      <c r="J249" s="1147"/>
      <c r="K249" s="1147"/>
      <c r="L249" s="1147"/>
      <c r="M249" s="1147"/>
      <c r="N249" s="1147"/>
      <c r="O249" s="1147"/>
      <c r="P249" s="1147"/>
      <c r="Q249" s="1147"/>
      <c r="R249" s="1147"/>
      <c r="S249" s="1147"/>
      <c r="T249" s="1147"/>
      <c r="U249" s="1147"/>
      <c r="V249" s="1147"/>
      <c r="W249" s="1147"/>
      <c r="X249" s="1147"/>
      <c r="Y249" s="1147"/>
      <c r="Z249" s="1147"/>
    </row>
    <row r="250" spans="7:26">
      <c r="G250" s="1147"/>
      <c r="H250" s="1147"/>
      <c r="I250" s="1147"/>
      <c r="J250" s="1147"/>
      <c r="K250" s="1147"/>
      <c r="L250" s="1147"/>
      <c r="M250" s="1147"/>
      <c r="N250" s="1147"/>
      <c r="O250" s="1147"/>
      <c r="P250" s="1147"/>
      <c r="Q250" s="1147"/>
      <c r="R250" s="1147"/>
      <c r="S250" s="1147"/>
      <c r="T250" s="1147"/>
      <c r="U250" s="1147"/>
      <c r="V250" s="1147"/>
      <c r="W250" s="1147"/>
      <c r="X250" s="1147"/>
      <c r="Y250" s="1147"/>
      <c r="Z250" s="1147"/>
    </row>
    <row r="251" spans="7:26">
      <c r="G251" s="1147"/>
      <c r="H251" s="1147"/>
      <c r="I251" s="1147"/>
      <c r="J251" s="1147"/>
      <c r="K251" s="1147"/>
      <c r="L251" s="1147"/>
      <c r="M251" s="1147"/>
      <c r="N251" s="1147"/>
      <c r="O251" s="1147"/>
      <c r="P251" s="1147"/>
      <c r="Q251" s="1147"/>
      <c r="R251" s="1147"/>
      <c r="S251" s="1147"/>
      <c r="T251" s="1147"/>
      <c r="U251" s="1147"/>
      <c r="V251" s="1147"/>
      <c r="W251" s="1147"/>
      <c r="X251" s="1147"/>
      <c r="Y251" s="1147"/>
      <c r="Z251" s="1147"/>
    </row>
    <row r="252" spans="7:26">
      <c r="G252" s="1147"/>
      <c r="H252" s="1147"/>
      <c r="I252" s="1147"/>
      <c r="J252" s="1147"/>
      <c r="K252" s="1147"/>
      <c r="L252" s="1147"/>
      <c r="M252" s="1147"/>
      <c r="N252" s="1147"/>
      <c r="O252" s="1147"/>
      <c r="P252" s="1147"/>
      <c r="Q252" s="1147"/>
      <c r="R252" s="1147"/>
      <c r="S252" s="1147"/>
      <c r="T252" s="1147"/>
      <c r="U252" s="1147"/>
      <c r="V252" s="1147"/>
      <c r="W252" s="1147"/>
      <c r="X252" s="1147"/>
      <c r="Y252" s="1147"/>
      <c r="Z252" s="1147"/>
    </row>
    <row r="253" spans="7:26">
      <c r="G253" s="1147"/>
      <c r="H253" s="1147"/>
      <c r="I253" s="1147"/>
      <c r="J253" s="1147"/>
      <c r="K253" s="1147"/>
      <c r="L253" s="1147"/>
      <c r="M253" s="1147"/>
      <c r="N253" s="1147"/>
      <c r="O253" s="1147"/>
      <c r="P253" s="1147"/>
      <c r="Q253" s="1147"/>
      <c r="R253" s="1147"/>
      <c r="S253" s="1147"/>
      <c r="T253" s="1147"/>
      <c r="U253" s="1147"/>
      <c r="V253" s="1147"/>
      <c r="W253" s="1147"/>
      <c r="X253" s="1147"/>
      <c r="Y253" s="1147"/>
      <c r="Z253" s="1147"/>
    </row>
    <row r="254" spans="7:26">
      <c r="G254" s="1147"/>
      <c r="H254" s="1147"/>
      <c r="I254" s="1147"/>
      <c r="J254" s="1147"/>
      <c r="K254" s="1147"/>
      <c r="L254" s="1147"/>
      <c r="M254" s="1147"/>
      <c r="N254" s="1147"/>
      <c r="O254" s="1147"/>
      <c r="P254" s="1147"/>
      <c r="Q254" s="1147"/>
      <c r="R254" s="1147"/>
      <c r="S254" s="1147"/>
      <c r="T254" s="1147"/>
      <c r="U254" s="1147"/>
      <c r="V254" s="1147"/>
      <c r="W254" s="1147"/>
      <c r="X254" s="1147"/>
      <c r="Y254" s="1147"/>
      <c r="Z254" s="1147"/>
    </row>
    <row r="255" spans="7:26">
      <c r="G255" s="1147"/>
      <c r="H255" s="1147"/>
      <c r="I255" s="1147"/>
      <c r="J255" s="1147"/>
      <c r="K255" s="1147"/>
      <c r="L255" s="1147"/>
      <c r="M255" s="1147"/>
      <c r="N255" s="1147"/>
      <c r="O255" s="1147"/>
      <c r="P255" s="1147"/>
      <c r="Q255" s="1147"/>
      <c r="R255" s="1147"/>
      <c r="S255" s="1147"/>
      <c r="T255" s="1147"/>
      <c r="U255" s="1147"/>
      <c r="V255" s="1147"/>
      <c r="W255" s="1147"/>
      <c r="X255" s="1147"/>
      <c r="Y255" s="1147"/>
      <c r="Z255" s="1147"/>
    </row>
    <row r="256" spans="7:26">
      <c r="G256" s="1147"/>
      <c r="H256" s="1147"/>
      <c r="I256" s="1147"/>
      <c r="J256" s="1147"/>
      <c r="K256" s="1147"/>
      <c r="L256" s="1147"/>
      <c r="M256" s="1147"/>
      <c r="N256" s="1147"/>
      <c r="O256" s="1147"/>
      <c r="P256" s="1147"/>
      <c r="Q256" s="1147"/>
      <c r="R256" s="1147"/>
      <c r="S256" s="1147"/>
      <c r="T256" s="1147"/>
      <c r="U256" s="1147"/>
      <c r="V256" s="1147"/>
      <c r="W256" s="1147"/>
      <c r="X256" s="1147"/>
      <c r="Y256" s="1147"/>
      <c r="Z256" s="1147"/>
    </row>
    <row r="257" spans="7:26">
      <c r="G257" s="1147"/>
      <c r="H257" s="1147"/>
      <c r="I257" s="1147"/>
      <c r="J257" s="1147"/>
      <c r="K257" s="1147"/>
      <c r="L257" s="1147"/>
      <c r="M257" s="1147"/>
      <c r="N257" s="1147"/>
      <c r="O257" s="1147"/>
      <c r="P257" s="1147"/>
      <c r="Q257" s="1147"/>
      <c r="R257" s="1147"/>
      <c r="S257" s="1147"/>
      <c r="T257" s="1147"/>
      <c r="U257" s="1147"/>
      <c r="V257" s="1147"/>
      <c r="W257" s="1147"/>
      <c r="X257" s="1147"/>
      <c r="Y257" s="1147"/>
      <c r="Z257" s="1147"/>
    </row>
    <row r="258" spans="7:26">
      <c r="G258" s="1147"/>
      <c r="H258" s="1147"/>
      <c r="I258" s="1147"/>
      <c r="J258" s="1147"/>
      <c r="K258" s="1147"/>
      <c r="L258" s="1147"/>
      <c r="M258" s="1147"/>
      <c r="N258" s="1147"/>
      <c r="O258" s="1147"/>
      <c r="P258" s="1147"/>
      <c r="Q258" s="1147"/>
      <c r="R258" s="1147"/>
      <c r="S258" s="1147"/>
      <c r="T258" s="1147"/>
      <c r="U258" s="1147"/>
      <c r="V258" s="1147"/>
      <c r="W258" s="1147"/>
      <c r="X258" s="1147"/>
      <c r="Y258" s="1147"/>
      <c r="Z258" s="1147"/>
    </row>
    <row r="259" spans="7:26">
      <c r="G259" s="1147"/>
      <c r="H259" s="1147"/>
      <c r="I259" s="1147"/>
      <c r="J259" s="1147"/>
      <c r="K259" s="1147"/>
      <c r="L259" s="1147"/>
      <c r="M259" s="1147"/>
      <c r="N259" s="1147"/>
      <c r="O259" s="1147"/>
      <c r="P259" s="1147"/>
      <c r="Q259" s="1147"/>
      <c r="R259" s="1147"/>
      <c r="S259" s="1147"/>
      <c r="T259" s="1147"/>
      <c r="U259" s="1147"/>
      <c r="V259" s="1147"/>
      <c r="W259" s="1147"/>
      <c r="X259" s="1147"/>
      <c r="Y259" s="1147"/>
      <c r="Z259" s="1147"/>
    </row>
    <row r="260" spans="7:26">
      <c r="G260" s="1147"/>
      <c r="H260" s="1147"/>
      <c r="I260" s="1147"/>
      <c r="J260" s="1147"/>
      <c r="K260" s="1147"/>
      <c r="L260" s="1147"/>
      <c r="M260" s="1147"/>
      <c r="N260" s="1147"/>
      <c r="O260" s="1147"/>
      <c r="P260" s="1147"/>
      <c r="Q260" s="1147"/>
      <c r="R260" s="1147"/>
      <c r="S260" s="1147"/>
      <c r="T260" s="1147"/>
      <c r="U260" s="1147"/>
      <c r="V260" s="1147"/>
      <c r="W260" s="1147"/>
      <c r="X260" s="1147"/>
      <c r="Y260" s="1147"/>
      <c r="Z260" s="1147"/>
    </row>
    <row r="261" spans="7:26">
      <c r="G261" s="1147"/>
      <c r="H261" s="1147"/>
      <c r="I261" s="1147"/>
      <c r="J261" s="1147"/>
      <c r="K261" s="1147"/>
      <c r="L261" s="1147"/>
      <c r="M261" s="1147"/>
      <c r="N261" s="1147"/>
      <c r="O261" s="1147"/>
      <c r="P261" s="1147"/>
      <c r="Q261" s="1147"/>
      <c r="R261" s="1147"/>
      <c r="S261" s="1147"/>
      <c r="T261" s="1147"/>
      <c r="U261" s="1147"/>
      <c r="V261" s="1147"/>
      <c r="W261" s="1147"/>
      <c r="X261" s="1147"/>
      <c r="Y261" s="1147"/>
      <c r="Z261" s="1147"/>
    </row>
    <row r="262" spans="7:26">
      <c r="G262" s="1147"/>
      <c r="H262" s="1147"/>
      <c r="I262" s="1147"/>
      <c r="J262" s="1147"/>
      <c r="K262" s="1147"/>
      <c r="L262" s="1147"/>
      <c r="M262" s="1147"/>
      <c r="N262" s="1147"/>
      <c r="O262" s="1147"/>
      <c r="P262" s="1147"/>
      <c r="Q262" s="1147"/>
      <c r="R262" s="1147"/>
      <c r="S262" s="1147"/>
      <c r="T262" s="1147"/>
      <c r="U262" s="1147"/>
      <c r="V262" s="1147"/>
      <c r="W262" s="1147"/>
      <c r="X262" s="1147"/>
      <c r="Y262" s="1147"/>
      <c r="Z262" s="1147"/>
    </row>
    <row r="263" spans="7:26">
      <c r="G263" s="1147"/>
      <c r="H263" s="1147"/>
      <c r="I263" s="1147"/>
      <c r="J263" s="1147"/>
      <c r="K263" s="1147"/>
      <c r="L263" s="1147"/>
      <c r="M263" s="1147"/>
      <c r="N263" s="1147"/>
      <c r="O263" s="1147"/>
      <c r="P263" s="1147"/>
      <c r="Q263" s="1147"/>
      <c r="R263" s="1147"/>
      <c r="S263" s="1147"/>
      <c r="T263" s="1147"/>
      <c r="U263" s="1147"/>
      <c r="V263" s="1147"/>
      <c r="W263" s="1147"/>
      <c r="X263" s="1147"/>
      <c r="Y263" s="1147"/>
      <c r="Z263" s="1147"/>
    </row>
    <row r="264" spans="7:26">
      <c r="G264" s="1147"/>
      <c r="H264" s="1147"/>
      <c r="I264" s="1147"/>
      <c r="J264" s="1147"/>
      <c r="K264" s="1147"/>
      <c r="L264" s="1147"/>
      <c r="M264" s="1147"/>
      <c r="N264" s="1147"/>
      <c r="O264" s="1147"/>
      <c r="P264" s="1147"/>
      <c r="Q264" s="1147"/>
      <c r="R264" s="1147"/>
      <c r="S264" s="1147"/>
      <c r="T264" s="1147"/>
      <c r="U264" s="1147"/>
      <c r="V264" s="1147"/>
      <c r="W264" s="1147"/>
      <c r="X264" s="1147"/>
      <c r="Y264" s="1147"/>
      <c r="Z264" s="1147"/>
    </row>
    <row r="265" spans="7:26">
      <c r="G265" s="1147"/>
      <c r="H265" s="1147"/>
      <c r="I265" s="1147"/>
      <c r="J265" s="1147"/>
      <c r="K265" s="1147"/>
      <c r="L265" s="1147"/>
      <c r="M265" s="1147"/>
      <c r="N265" s="1147"/>
      <c r="O265" s="1147"/>
      <c r="P265" s="1147"/>
      <c r="Q265" s="1147"/>
      <c r="R265" s="1147"/>
      <c r="S265" s="1147"/>
      <c r="T265" s="1147"/>
      <c r="U265" s="1147"/>
      <c r="V265" s="1147"/>
      <c r="W265" s="1147"/>
      <c r="X265" s="1147"/>
      <c r="Y265" s="1147"/>
      <c r="Z265" s="1147"/>
    </row>
    <row r="266" spans="7:26">
      <c r="G266" s="1147"/>
      <c r="H266" s="1147"/>
      <c r="I266" s="1147"/>
      <c r="J266" s="1147"/>
      <c r="K266" s="1147"/>
      <c r="L266" s="1147"/>
      <c r="M266" s="1147"/>
      <c r="N266" s="1147"/>
      <c r="O266" s="1147"/>
      <c r="P266" s="1147"/>
      <c r="Q266" s="1147"/>
      <c r="R266" s="1147"/>
      <c r="S266" s="1147"/>
      <c r="T266" s="1147"/>
      <c r="U266" s="1147"/>
      <c r="V266" s="1147"/>
      <c r="W266" s="1147"/>
      <c r="X266" s="1147"/>
      <c r="Y266" s="1147"/>
      <c r="Z266" s="1147"/>
    </row>
    <row r="267" spans="7:26">
      <c r="G267" s="1147"/>
      <c r="H267" s="1147"/>
      <c r="I267" s="1147"/>
      <c r="J267" s="1147"/>
      <c r="K267" s="1147"/>
      <c r="L267" s="1147"/>
      <c r="M267" s="1147"/>
      <c r="N267" s="1147"/>
      <c r="O267" s="1147"/>
      <c r="P267" s="1147"/>
      <c r="Q267" s="1147"/>
      <c r="R267" s="1147"/>
      <c r="S267" s="1147"/>
      <c r="T267" s="1147"/>
      <c r="U267" s="1147"/>
      <c r="V267" s="1147"/>
      <c r="W267" s="1147"/>
      <c r="X267" s="1147"/>
      <c r="Y267" s="1147"/>
      <c r="Z267" s="1147"/>
    </row>
    <row r="268" spans="7:26">
      <c r="G268" s="1147"/>
      <c r="H268" s="1147"/>
      <c r="I268" s="1147"/>
      <c r="J268" s="1147"/>
      <c r="K268" s="1147"/>
      <c r="L268" s="1147"/>
      <c r="M268" s="1147"/>
      <c r="N268" s="1147"/>
      <c r="O268" s="1147"/>
      <c r="P268" s="1147"/>
      <c r="Q268" s="1147"/>
      <c r="R268" s="1147"/>
      <c r="S268" s="1147"/>
      <c r="T268" s="1147"/>
      <c r="U268" s="1147"/>
      <c r="V268" s="1147"/>
      <c r="W268" s="1147"/>
      <c r="X268" s="1147"/>
      <c r="Y268" s="1147"/>
      <c r="Z268" s="1147"/>
    </row>
    <row r="269" spans="7:26">
      <c r="G269" s="1147"/>
      <c r="H269" s="1147"/>
      <c r="I269" s="1147"/>
      <c r="J269" s="1147"/>
      <c r="K269" s="1147"/>
      <c r="L269" s="1147"/>
      <c r="M269" s="1147"/>
      <c r="N269" s="1147"/>
      <c r="O269" s="1147"/>
      <c r="P269" s="1147"/>
      <c r="Q269" s="1147"/>
      <c r="R269" s="1147"/>
      <c r="S269" s="1147"/>
      <c r="T269" s="1147"/>
      <c r="U269" s="1147"/>
      <c r="V269" s="1147"/>
      <c r="W269" s="1147"/>
      <c r="X269" s="1147"/>
      <c r="Y269" s="1147"/>
      <c r="Z269" s="1147"/>
    </row>
    <row r="270" spans="7:26">
      <c r="G270" s="1147"/>
      <c r="H270" s="1147"/>
      <c r="I270" s="1147"/>
      <c r="J270" s="1147"/>
      <c r="K270" s="1147"/>
      <c r="L270" s="1147"/>
      <c r="M270" s="1147"/>
      <c r="N270" s="1147"/>
      <c r="O270" s="1147"/>
      <c r="P270" s="1147"/>
      <c r="Q270" s="1147"/>
      <c r="R270" s="1147"/>
      <c r="S270" s="1147"/>
      <c r="T270" s="1147"/>
      <c r="U270" s="1147"/>
      <c r="V270" s="1147"/>
      <c r="W270" s="1147"/>
      <c r="X270" s="1147"/>
      <c r="Y270" s="1147"/>
      <c r="Z270" s="1147"/>
    </row>
    <row r="271" spans="7:26">
      <c r="G271" s="1147"/>
      <c r="H271" s="1147"/>
      <c r="I271" s="1147"/>
      <c r="J271" s="1147"/>
      <c r="K271" s="1147"/>
      <c r="L271" s="1147"/>
      <c r="M271" s="1147"/>
      <c r="N271" s="1147"/>
      <c r="O271" s="1147"/>
      <c r="P271" s="1147"/>
      <c r="Q271" s="1147"/>
      <c r="R271" s="1147"/>
      <c r="S271" s="1147"/>
      <c r="T271" s="1147"/>
      <c r="U271" s="1147"/>
      <c r="V271" s="1147"/>
      <c r="W271" s="1147"/>
      <c r="X271" s="1147"/>
      <c r="Y271" s="1147"/>
      <c r="Z271" s="1147"/>
    </row>
    <row r="272" spans="7:26">
      <c r="G272" s="1147"/>
      <c r="H272" s="1147"/>
      <c r="I272" s="1147"/>
      <c r="J272" s="1147"/>
      <c r="K272" s="1147"/>
      <c r="L272" s="1147"/>
      <c r="M272" s="1147"/>
      <c r="N272" s="1147"/>
      <c r="O272" s="1147"/>
      <c r="P272" s="1147"/>
      <c r="Q272" s="1147"/>
      <c r="R272" s="1147"/>
      <c r="S272" s="1147"/>
      <c r="T272" s="1147"/>
      <c r="U272" s="1147"/>
      <c r="V272" s="1147"/>
      <c r="W272" s="1147"/>
      <c r="X272" s="1147"/>
      <c r="Y272" s="1147"/>
      <c r="Z272" s="1147"/>
    </row>
    <row r="273" spans="7:26">
      <c r="G273" s="1147"/>
      <c r="H273" s="1147"/>
      <c r="I273" s="1147"/>
      <c r="J273" s="1147"/>
      <c r="K273" s="1147"/>
      <c r="L273" s="1147"/>
      <c r="M273" s="1147"/>
      <c r="N273" s="1147"/>
      <c r="O273" s="1147"/>
      <c r="P273" s="1147"/>
      <c r="Q273" s="1147"/>
      <c r="R273" s="1147"/>
      <c r="S273" s="1147"/>
      <c r="T273" s="1147"/>
      <c r="U273" s="1147"/>
      <c r="V273" s="1147"/>
      <c r="W273" s="1147"/>
      <c r="X273" s="1147"/>
      <c r="Y273" s="1147"/>
      <c r="Z273" s="1147"/>
    </row>
    <row r="274" spans="7:26">
      <c r="G274" s="1147"/>
      <c r="H274" s="1147"/>
      <c r="I274" s="1147"/>
      <c r="J274" s="1147"/>
      <c r="K274" s="1147"/>
      <c r="L274" s="1147"/>
      <c r="M274" s="1147"/>
      <c r="N274" s="1147"/>
      <c r="O274" s="1147"/>
      <c r="P274" s="1147"/>
      <c r="Q274" s="1147"/>
      <c r="R274" s="1147"/>
      <c r="S274" s="1147"/>
      <c r="T274" s="1147"/>
      <c r="U274" s="1147"/>
      <c r="V274" s="1147"/>
      <c r="W274" s="1147"/>
      <c r="X274" s="1147"/>
      <c r="Y274" s="1147"/>
      <c r="Z274" s="1147"/>
    </row>
    <row r="275" spans="7:26">
      <c r="G275" s="1147"/>
      <c r="H275" s="1147"/>
      <c r="I275" s="1147"/>
      <c r="J275" s="1147"/>
      <c r="K275" s="1147"/>
      <c r="L275" s="1147"/>
      <c r="M275" s="1147"/>
      <c r="N275" s="1147"/>
      <c r="O275" s="1147"/>
      <c r="P275" s="1147"/>
      <c r="Q275" s="1147"/>
      <c r="R275" s="1147"/>
      <c r="S275" s="1147"/>
      <c r="T275" s="1147"/>
      <c r="U275" s="1147"/>
      <c r="V275" s="1147"/>
      <c r="W275" s="1147"/>
      <c r="X275" s="1147"/>
      <c r="Y275" s="1147"/>
      <c r="Z275" s="1147"/>
    </row>
    <row r="276" spans="7:26">
      <c r="G276" s="1147"/>
      <c r="H276" s="1147"/>
      <c r="I276" s="1147"/>
      <c r="J276" s="1147"/>
      <c r="K276" s="1147"/>
      <c r="L276" s="1147"/>
      <c r="M276" s="1147"/>
      <c r="N276" s="1147"/>
      <c r="O276" s="1147"/>
      <c r="P276" s="1147"/>
      <c r="Q276" s="1147"/>
      <c r="R276" s="1147"/>
      <c r="S276" s="1147"/>
      <c r="T276" s="1147"/>
      <c r="U276" s="1147"/>
      <c r="V276" s="1147"/>
      <c r="W276" s="1147"/>
      <c r="X276" s="1147"/>
      <c r="Y276" s="1147"/>
      <c r="Z276" s="1147"/>
    </row>
    <row r="277" spans="7:26">
      <c r="G277" s="1147"/>
      <c r="H277" s="1147"/>
      <c r="I277" s="1147"/>
      <c r="J277" s="1147"/>
      <c r="K277" s="1147"/>
      <c r="L277" s="1147"/>
      <c r="M277" s="1147"/>
      <c r="N277" s="1147"/>
      <c r="O277" s="1147"/>
      <c r="P277" s="1147"/>
      <c r="Q277" s="1147"/>
      <c r="R277" s="1147"/>
      <c r="S277" s="1147"/>
      <c r="T277" s="1147"/>
      <c r="U277" s="1147"/>
      <c r="V277" s="1147"/>
      <c r="W277" s="1147"/>
      <c r="X277" s="1147"/>
      <c r="Y277" s="1147"/>
      <c r="Z277" s="1147"/>
    </row>
    <row r="278" spans="7:26">
      <c r="G278" s="1147"/>
      <c r="H278" s="1147"/>
      <c r="I278" s="1147"/>
      <c r="J278" s="1147"/>
      <c r="K278" s="1147"/>
      <c r="L278" s="1147"/>
      <c r="M278" s="1147"/>
      <c r="N278" s="1147"/>
      <c r="O278" s="1147"/>
      <c r="P278" s="1147"/>
      <c r="Q278" s="1147"/>
      <c r="R278" s="1147"/>
      <c r="S278" s="1147"/>
      <c r="T278" s="1147"/>
      <c r="U278" s="1147"/>
      <c r="V278" s="1147"/>
      <c r="W278" s="1147"/>
      <c r="X278" s="1147"/>
      <c r="Y278" s="1147"/>
      <c r="Z278" s="1147"/>
    </row>
    <row r="279" spans="7:26">
      <c r="G279" s="1147"/>
      <c r="H279" s="1147"/>
      <c r="I279" s="1147"/>
      <c r="J279" s="1147"/>
      <c r="K279" s="1147"/>
      <c r="L279" s="1147"/>
      <c r="M279" s="1147"/>
      <c r="N279" s="1147"/>
      <c r="O279" s="1147"/>
      <c r="P279" s="1147"/>
      <c r="Q279" s="1147"/>
      <c r="R279" s="1147"/>
      <c r="S279" s="1147"/>
      <c r="T279" s="1147"/>
      <c r="U279" s="1147"/>
      <c r="V279" s="1147"/>
      <c r="W279" s="1147"/>
      <c r="X279" s="1147"/>
      <c r="Y279" s="1147"/>
      <c r="Z279" s="1147"/>
    </row>
    <row r="280" spans="7:26">
      <c r="G280" s="1147"/>
      <c r="H280" s="1147"/>
      <c r="I280" s="1147"/>
      <c r="J280" s="1147"/>
      <c r="K280" s="1147"/>
      <c r="L280" s="1147"/>
      <c r="M280" s="1147"/>
      <c r="N280" s="1147"/>
      <c r="O280" s="1147"/>
      <c r="P280" s="1147"/>
      <c r="Q280" s="1147"/>
      <c r="R280" s="1147"/>
      <c r="S280" s="1147"/>
      <c r="T280" s="1147"/>
      <c r="U280" s="1147"/>
      <c r="V280" s="1147"/>
      <c r="W280" s="1147"/>
      <c r="X280" s="1147"/>
      <c r="Y280" s="1147"/>
      <c r="Z280" s="1147"/>
    </row>
    <row r="281" spans="7:26">
      <c r="G281" s="1147"/>
      <c r="H281" s="1147"/>
      <c r="I281" s="1147"/>
      <c r="J281" s="1147"/>
      <c r="K281" s="1147"/>
      <c r="L281" s="1147"/>
      <c r="M281" s="1147"/>
      <c r="N281" s="1147"/>
      <c r="O281" s="1147"/>
      <c r="P281" s="1147"/>
      <c r="Q281" s="1147"/>
      <c r="R281" s="1147"/>
      <c r="S281" s="1147"/>
      <c r="T281" s="1147"/>
      <c r="U281" s="1147"/>
      <c r="V281" s="1147"/>
      <c r="W281" s="1147"/>
      <c r="X281" s="1147"/>
      <c r="Y281" s="1147"/>
      <c r="Z281" s="1147"/>
    </row>
    <row r="282" spans="7:26">
      <c r="G282" s="1147"/>
      <c r="H282" s="1147"/>
      <c r="I282" s="1147"/>
      <c r="J282" s="1147"/>
      <c r="K282" s="1147"/>
      <c r="L282" s="1147"/>
      <c r="M282" s="1147"/>
      <c r="N282" s="1147"/>
      <c r="O282" s="1147"/>
      <c r="P282" s="1147"/>
      <c r="Q282" s="1147"/>
      <c r="R282" s="1147"/>
      <c r="S282" s="1147"/>
      <c r="T282" s="1147"/>
      <c r="U282" s="1147"/>
      <c r="V282" s="1147"/>
      <c r="W282" s="1147"/>
      <c r="X282" s="1147"/>
      <c r="Y282" s="1147"/>
      <c r="Z282" s="1147"/>
    </row>
    <row r="283" spans="7:26">
      <c r="G283" s="1147"/>
      <c r="H283" s="1147"/>
      <c r="I283" s="1147"/>
      <c r="J283" s="1147"/>
      <c r="K283" s="1147"/>
      <c r="L283" s="1147"/>
      <c r="M283" s="1147"/>
      <c r="N283" s="1147"/>
      <c r="O283" s="1147"/>
      <c r="P283" s="1147"/>
      <c r="Q283" s="1147"/>
      <c r="R283" s="1147"/>
      <c r="S283" s="1147"/>
      <c r="T283" s="1147"/>
      <c r="U283" s="1147"/>
      <c r="V283" s="1147"/>
      <c r="W283" s="1147"/>
      <c r="X283" s="1147"/>
      <c r="Y283" s="1147"/>
      <c r="Z283" s="1147"/>
    </row>
    <row r="284" spans="7:26">
      <c r="G284" s="1147"/>
      <c r="H284" s="1147"/>
      <c r="I284" s="1147"/>
      <c r="J284" s="1147"/>
      <c r="K284" s="1147"/>
      <c r="L284" s="1147"/>
      <c r="M284" s="1147"/>
      <c r="N284" s="1147"/>
      <c r="O284" s="1147"/>
      <c r="P284" s="1147"/>
      <c r="Q284" s="1147"/>
      <c r="R284" s="1147"/>
      <c r="S284" s="1147"/>
      <c r="T284" s="1147"/>
      <c r="U284" s="1147"/>
      <c r="V284" s="1147"/>
      <c r="W284" s="1147"/>
      <c r="X284" s="1147"/>
      <c r="Y284" s="1147"/>
      <c r="Z284" s="1147"/>
    </row>
    <row r="285" spans="7:26">
      <c r="G285" s="1147"/>
      <c r="H285" s="1147"/>
      <c r="I285" s="1147"/>
      <c r="J285" s="1147"/>
      <c r="K285" s="1147"/>
      <c r="L285" s="1147"/>
      <c r="M285" s="1147"/>
      <c r="N285" s="1147"/>
      <c r="O285" s="1147"/>
      <c r="P285" s="1147"/>
      <c r="Q285" s="1147"/>
      <c r="R285" s="1147"/>
      <c r="S285" s="1147"/>
      <c r="T285" s="1147"/>
      <c r="U285" s="1147"/>
      <c r="V285" s="1147"/>
      <c r="W285" s="1147"/>
      <c r="X285" s="1147"/>
      <c r="Y285" s="1147"/>
      <c r="Z285" s="1147"/>
    </row>
    <row r="286" spans="7:26">
      <c r="G286" s="1147"/>
      <c r="H286" s="1147"/>
      <c r="I286" s="1147"/>
      <c r="J286" s="1147"/>
      <c r="K286" s="1147"/>
      <c r="L286" s="1147"/>
      <c r="M286" s="1147"/>
      <c r="N286" s="1147"/>
      <c r="O286" s="1147"/>
      <c r="P286" s="1147"/>
      <c r="Q286" s="1147"/>
      <c r="R286" s="1147"/>
      <c r="S286" s="1147"/>
      <c r="T286" s="1147"/>
      <c r="U286" s="1147"/>
      <c r="V286" s="1147"/>
      <c r="W286" s="1147"/>
      <c r="X286" s="1147"/>
      <c r="Y286" s="1147"/>
      <c r="Z286" s="1147"/>
    </row>
    <row r="287" spans="7:26">
      <c r="G287" s="1147"/>
      <c r="H287" s="1147"/>
      <c r="I287" s="1147"/>
      <c r="J287" s="1147"/>
      <c r="K287" s="1147"/>
      <c r="L287" s="1147"/>
      <c r="M287" s="1147"/>
      <c r="N287" s="1147"/>
      <c r="O287" s="1147"/>
      <c r="P287" s="1147"/>
      <c r="Q287" s="1147"/>
      <c r="R287" s="1147"/>
      <c r="S287" s="1147"/>
      <c r="T287" s="1147"/>
      <c r="U287" s="1147"/>
      <c r="V287" s="1147"/>
      <c r="W287" s="1147"/>
      <c r="X287" s="1147"/>
      <c r="Y287" s="1147"/>
      <c r="Z287" s="1147"/>
    </row>
    <row r="288" spans="7:26">
      <c r="G288" s="1147"/>
      <c r="H288" s="1147"/>
      <c r="I288" s="1147"/>
      <c r="J288" s="1147"/>
      <c r="K288" s="1147"/>
      <c r="L288" s="1147"/>
      <c r="M288" s="1147"/>
      <c r="N288" s="1147"/>
      <c r="O288" s="1147"/>
      <c r="P288" s="1147"/>
      <c r="Q288" s="1147"/>
      <c r="R288" s="1147"/>
      <c r="S288" s="1147"/>
      <c r="T288" s="1147"/>
      <c r="U288" s="1147"/>
      <c r="V288" s="1147"/>
      <c r="W288" s="1147"/>
      <c r="X288" s="1147"/>
      <c r="Y288" s="1147"/>
      <c r="Z288" s="1147"/>
    </row>
    <row r="289" spans="7:26">
      <c r="G289" s="1147"/>
      <c r="H289" s="1147"/>
      <c r="I289" s="1147"/>
      <c r="J289" s="1147"/>
      <c r="K289" s="1147"/>
      <c r="L289" s="1147"/>
      <c r="M289" s="1147"/>
      <c r="N289" s="1147"/>
      <c r="O289" s="1147"/>
      <c r="P289" s="1147"/>
      <c r="Q289" s="1147"/>
      <c r="R289" s="1147"/>
      <c r="S289" s="1147"/>
      <c r="T289" s="1147"/>
      <c r="U289" s="1147"/>
      <c r="V289" s="1147"/>
      <c r="W289" s="1147"/>
      <c r="X289" s="1147"/>
      <c r="Y289" s="1147"/>
      <c r="Z289" s="1147"/>
    </row>
    <row r="290" spans="7:26">
      <c r="G290" s="1147"/>
      <c r="H290" s="1147"/>
      <c r="I290" s="1147"/>
      <c r="J290" s="1147"/>
      <c r="K290" s="1147"/>
      <c r="L290" s="1147"/>
      <c r="M290" s="1147"/>
      <c r="N290" s="1147"/>
      <c r="O290" s="1147"/>
      <c r="P290" s="1147"/>
      <c r="Q290" s="1147"/>
      <c r="R290" s="1147"/>
      <c r="S290" s="1147"/>
      <c r="T290" s="1147"/>
      <c r="U290" s="1147"/>
      <c r="V290" s="1147"/>
      <c r="W290" s="1147"/>
      <c r="X290" s="1147"/>
      <c r="Y290" s="1147"/>
      <c r="Z290" s="1147"/>
    </row>
    <row r="291" spans="7:26">
      <c r="G291" s="1147"/>
      <c r="H291" s="1147"/>
      <c r="I291" s="1147"/>
      <c r="J291" s="1147"/>
      <c r="K291" s="1147"/>
      <c r="L291" s="1147"/>
      <c r="M291" s="1147"/>
      <c r="N291" s="1147"/>
      <c r="O291" s="1147"/>
      <c r="P291" s="1147"/>
      <c r="Q291" s="1147"/>
      <c r="R291" s="1147"/>
      <c r="S291" s="1147"/>
      <c r="T291" s="1147"/>
      <c r="U291" s="1147"/>
      <c r="V291" s="1147"/>
      <c r="W291" s="1147"/>
      <c r="X291" s="1147"/>
      <c r="Y291" s="1147"/>
      <c r="Z291" s="1147"/>
    </row>
    <row r="292" spans="7:26">
      <c r="G292" s="1147"/>
      <c r="H292" s="1147"/>
      <c r="I292" s="1147"/>
      <c r="J292" s="1147"/>
      <c r="K292" s="1147"/>
      <c r="L292" s="1147"/>
      <c r="M292" s="1147"/>
      <c r="N292" s="1147"/>
      <c r="O292" s="1147"/>
      <c r="P292" s="1147"/>
      <c r="Q292" s="1147"/>
      <c r="R292" s="1147"/>
      <c r="S292" s="1147"/>
      <c r="T292" s="1147"/>
      <c r="U292" s="1147"/>
      <c r="V292" s="1147"/>
      <c r="W292" s="1147"/>
      <c r="X292" s="1147"/>
      <c r="Y292" s="1147"/>
      <c r="Z292" s="1147"/>
    </row>
    <row r="293" spans="7:26">
      <c r="G293" s="1147"/>
      <c r="H293" s="1147"/>
      <c r="I293" s="1147"/>
      <c r="J293" s="1147"/>
      <c r="K293" s="1147"/>
      <c r="L293" s="1147"/>
      <c r="M293" s="1147"/>
      <c r="N293" s="1147"/>
      <c r="O293" s="1147"/>
      <c r="P293" s="1147"/>
      <c r="Q293" s="1147"/>
      <c r="R293" s="1147"/>
      <c r="S293" s="1147"/>
      <c r="T293" s="1147"/>
      <c r="U293" s="1147"/>
      <c r="V293" s="1147"/>
      <c r="W293" s="1147"/>
      <c r="X293" s="1147"/>
      <c r="Y293" s="1147"/>
      <c r="Z293" s="1147"/>
    </row>
    <row r="294" spans="7:26">
      <c r="G294" s="1147"/>
      <c r="H294" s="1147"/>
      <c r="I294" s="1147"/>
      <c r="J294" s="1147"/>
      <c r="K294" s="1147"/>
      <c r="L294" s="1147"/>
      <c r="M294" s="1147"/>
      <c r="N294" s="1147"/>
      <c r="O294" s="1147"/>
      <c r="P294" s="1147"/>
      <c r="Q294" s="1147"/>
      <c r="R294" s="1147"/>
      <c r="S294" s="1147"/>
      <c r="T294" s="1147"/>
      <c r="U294" s="1147"/>
      <c r="V294" s="1147"/>
      <c r="W294" s="1147"/>
      <c r="X294" s="1147"/>
      <c r="Y294" s="1147"/>
      <c r="Z294" s="1147"/>
    </row>
    <row r="295" spans="7:26">
      <c r="G295" s="1147"/>
      <c r="H295" s="1147"/>
      <c r="I295" s="1147"/>
      <c r="J295" s="1147"/>
      <c r="K295" s="1147"/>
      <c r="L295" s="1147"/>
      <c r="M295" s="1147"/>
      <c r="N295" s="1147"/>
      <c r="O295" s="1147"/>
      <c r="P295" s="1147"/>
      <c r="Q295" s="1147"/>
      <c r="R295" s="1147"/>
      <c r="S295" s="1147"/>
      <c r="T295" s="1147"/>
      <c r="U295" s="1147"/>
      <c r="V295" s="1147"/>
      <c r="W295" s="1147"/>
      <c r="X295" s="1147"/>
      <c r="Y295" s="1147"/>
      <c r="Z295" s="1147"/>
    </row>
    <row r="296" spans="7:26">
      <c r="G296" s="1147"/>
      <c r="H296" s="1147"/>
      <c r="I296" s="1147"/>
      <c r="J296" s="1147"/>
      <c r="K296" s="1147"/>
      <c r="L296" s="1147"/>
      <c r="M296" s="1147"/>
      <c r="N296" s="1147"/>
      <c r="O296" s="1147"/>
      <c r="P296" s="1147"/>
      <c r="Q296" s="1147"/>
      <c r="R296" s="1147"/>
      <c r="S296" s="1147"/>
      <c r="T296" s="1147"/>
      <c r="U296" s="1147"/>
      <c r="V296" s="1147"/>
      <c r="W296" s="1147"/>
      <c r="X296" s="1147"/>
      <c r="Y296" s="1147"/>
      <c r="Z296" s="1147"/>
    </row>
    <row r="297" spans="7:26">
      <c r="G297" s="1147"/>
      <c r="H297" s="1147"/>
      <c r="I297" s="1147"/>
      <c r="J297" s="1147"/>
      <c r="K297" s="1147"/>
      <c r="L297" s="1147"/>
      <c r="M297" s="1147"/>
      <c r="N297" s="1147"/>
      <c r="O297" s="1147"/>
      <c r="P297" s="1147"/>
      <c r="Q297" s="1147"/>
      <c r="R297" s="1147"/>
      <c r="S297" s="1147"/>
      <c r="T297" s="1147"/>
      <c r="U297" s="1147"/>
      <c r="V297" s="1147"/>
      <c r="W297" s="1147"/>
      <c r="X297" s="1147"/>
      <c r="Y297" s="1147"/>
      <c r="Z297" s="1147"/>
    </row>
    <row r="298" spans="7:26">
      <c r="G298" s="1147"/>
      <c r="H298" s="1147"/>
      <c r="I298" s="1147"/>
      <c r="J298" s="1147"/>
      <c r="K298" s="1147"/>
      <c r="L298" s="1147"/>
      <c r="M298" s="1147"/>
      <c r="N298" s="1147"/>
      <c r="O298" s="1147"/>
      <c r="P298" s="1147"/>
      <c r="Q298" s="1147"/>
      <c r="R298" s="1147"/>
      <c r="S298" s="1147"/>
      <c r="T298" s="1147"/>
      <c r="U298" s="1147"/>
      <c r="V298" s="1147"/>
      <c r="W298" s="1147"/>
      <c r="X298" s="1147"/>
      <c r="Y298" s="1147"/>
      <c r="Z298" s="1147"/>
    </row>
    <row r="299" spans="7:26">
      <c r="G299" s="1147"/>
      <c r="H299" s="1147"/>
      <c r="I299" s="1147"/>
      <c r="J299" s="1147"/>
      <c r="K299" s="1147"/>
      <c r="L299" s="1147"/>
      <c r="M299" s="1147"/>
      <c r="N299" s="1147"/>
      <c r="O299" s="1147"/>
      <c r="P299" s="1147"/>
      <c r="Q299" s="1147"/>
      <c r="R299" s="1147"/>
      <c r="S299" s="1147"/>
      <c r="T299" s="1147"/>
      <c r="U299" s="1147"/>
      <c r="V299" s="1147"/>
      <c r="W299" s="1147"/>
      <c r="X299" s="1147"/>
      <c r="Y299" s="1147"/>
      <c r="Z299" s="1147"/>
    </row>
    <row r="300" spans="7:26">
      <c r="G300" s="1147"/>
      <c r="H300" s="1147"/>
      <c r="I300" s="1147"/>
      <c r="J300" s="1147"/>
      <c r="K300" s="1147"/>
      <c r="L300" s="1147"/>
      <c r="M300" s="1147"/>
      <c r="N300" s="1147"/>
      <c r="O300" s="1147"/>
      <c r="P300" s="1147"/>
      <c r="Q300" s="1147"/>
      <c r="R300" s="1147"/>
      <c r="S300" s="1147"/>
      <c r="T300" s="1147"/>
      <c r="U300" s="1147"/>
      <c r="V300" s="1147"/>
      <c r="W300" s="1147"/>
      <c r="X300" s="1147"/>
      <c r="Y300" s="1147"/>
      <c r="Z300" s="1147"/>
    </row>
    <row r="301" spans="7:26">
      <c r="G301" s="1147"/>
      <c r="H301" s="1147"/>
      <c r="I301" s="1147"/>
      <c r="J301" s="1147"/>
      <c r="K301" s="1147"/>
      <c r="L301" s="1147"/>
      <c r="M301" s="1147"/>
      <c r="N301" s="1147"/>
      <c r="O301" s="1147"/>
      <c r="P301" s="1147"/>
      <c r="Q301" s="1147"/>
      <c r="R301" s="1147"/>
      <c r="S301" s="1147"/>
      <c r="T301" s="1147"/>
      <c r="U301" s="1147"/>
      <c r="V301" s="1147"/>
      <c r="W301" s="1147"/>
      <c r="X301" s="1147"/>
      <c r="Y301" s="1147"/>
      <c r="Z301" s="1147"/>
    </row>
    <row r="302" spans="7:26">
      <c r="G302" s="1147"/>
      <c r="H302" s="1147"/>
      <c r="I302" s="1147"/>
      <c r="J302" s="1147"/>
      <c r="K302" s="1147"/>
      <c r="L302" s="1147"/>
      <c r="M302" s="1147"/>
      <c r="N302" s="1147"/>
      <c r="O302" s="1147"/>
      <c r="P302" s="1147"/>
      <c r="Q302" s="1147"/>
      <c r="R302" s="1147"/>
      <c r="S302" s="1147"/>
      <c r="T302" s="1147"/>
      <c r="U302" s="1147"/>
      <c r="V302" s="1147"/>
      <c r="W302" s="1147"/>
      <c r="X302" s="1147"/>
      <c r="Y302" s="1147"/>
      <c r="Z302" s="1147"/>
    </row>
    <row r="303" spans="7:26">
      <c r="G303" s="1147"/>
      <c r="H303" s="1147"/>
      <c r="I303" s="1147"/>
      <c r="J303" s="1147"/>
      <c r="K303" s="1147"/>
      <c r="L303" s="1147"/>
      <c r="M303" s="1147"/>
      <c r="N303" s="1147"/>
      <c r="O303" s="1147"/>
      <c r="P303" s="1147"/>
      <c r="Q303" s="1147"/>
      <c r="R303" s="1147"/>
      <c r="S303" s="1147"/>
      <c r="T303" s="1147"/>
      <c r="U303" s="1147"/>
      <c r="V303" s="1147"/>
      <c r="W303" s="1147"/>
      <c r="X303" s="1147"/>
      <c r="Y303" s="1147"/>
      <c r="Z303" s="1147"/>
    </row>
    <row r="304" spans="7:26">
      <c r="G304" s="1147"/>
      <c r="H304" s="1147"/>
      <c r="I304" s="1147"/>
      <c r="J304" s="1147"/>
      <c r="K304" s="1147"/>
      <c r="L304" s="1147"/>
      <c r="M304" s="1147"/>
      <c r="N304" s="1147"/>
      <c r="O304" s="1147"/>
      <c r="P304" s="1147"/>
      <c r="Q304" s="1147"/>
      <c r="R304" s="1147"/>
      <c r="S304" s="1147"/>
      <c r="T304" s="1147"/>
      <c r="U304" s="1147"/>
      <c r="V304" s="1147"/>
      <c r="W304" s="1147"/>
      <c r="X304" s="1147"/>
      <c r="Y304" s="1147"/>
      <c r="Z304" s="1147"/>
    </row>
    <row r="305" spans="7:26">
      <c r="G305" s="1147"/>
      <c r="H305" s="1147"/>
      <c r="I305" s="1147"/>
      <c r="J305" s="1147"/>
      <c r="K305" s="1147"/>
      <c r="L305" s="1147"/>
      <c r="M305" s="1147"/>
      <c r="N305" s="1147"/>
      <c r="O305" s="1147"/>
      <c r="P305" s="1147"/>
      <c r="Q305" s="1147"/>
      <c r="R305" s="1147"/>
      <c r="S305" s="1147"/>
      <c r="T305" s="1147"/>
      <c r="U305" s="1147"/>
      <c r="V305" s="1147"/>
      <c r="W305" s="1147"/>
      <c r="X305" s="1147"/>
      <c r="Y305" s="1147"/>
      <c r="Z305" s="1147"/>
    </row>
    <row r="306" spans="7:26">
      <c r="G306" s="1147"/>
      <c r="H306" s="1147"/>
      <c r="I306" s="1147"/>
      <c r="J306" s="1147"/>
      <c r="K306" s="1147"/>
      <c r="L306" s="1147"/>
      <c r="M306" s="1147"/>
      <c r="N306" s="1147"/>
      <c r="O306" s="1147"/>
      <c r="P306" s="1147"/>
      <c r="Q306" s="1147"/>
      <c r="R306" s="1147"/>
      <c r="S306" s="1147"/>
      <c r="T306" s="1147"/>
      <c r="U306" s="1147"/>
      <c r="V306" s="1147"/>
      <c r="W306" s="1147"/>
      <c r="X306" s="1147"/>
      <c r="Y306" s="1147"/>
      <c r="Z306" s="1147"/>
    </row>
    <row r="307" spans="7:26">
      <c r="G307" s="1147"/>
      <c r="H307" s="1147"/>
      <c r="I307" s="1147"/>
      <c r="J307" s="1147"/>
      <c r="K307" s="1147"/>
      <c r="L307" s="1147"/>
      <c r="M307" s="1147"/>
      <c r="N307" s="1147"/>
      <c r="O307" s="1147"/>
      <c r="P307" s="1147"/>
      <c r="Q307" s="1147"/>
      <c r="R307" s="1147"/>
      <c r="S307" s="1147"/>
      <c r="T307" s="1147"/>
      <c r="U307" s="1147"/>
      <c r="V307" s="1147"/>
      <c r="W307" s="1147"/>
      <c r="X307" s="1147"/>
      <c r="Y307" s="1147"/>
      <c r="Z307" s="1147"/>
    </row>
    <row r="308" spans="7:26">
      <c r="G308" s="1147"/>
      <c r="H308" s="1147"/>
      <c r="I308" s="1147"/>
      <c r="J308" s="1147"/>
      <c r="K308" s="1147"/>
      <c r="L308" s="1147"/>
      <c r="M308" s="1147"/>
      <c r="N308" s="1147"/>
      <c r="O308" s="1147"/>
      <c r="P308" s="1147"/>
      <c r="Q308" s="1147"/>
      <c r="R308" s="1147"/>
      <c r="S308" s="1147"/>
      <c r="T308" s="1147"/>
      <c r="U308" s="1147"/>
      <c r="V308" s="1147"/>
      <c r="W308" s="1147"/>
      <c r="X308" s="1147"/>
      <c r="Y308" s="1147"/>
      <c r="Z308" s="1147"/>
    </row>
    <row r="309" spans="7:26">
      <c r="G309" s="1147"/>
      <c r="H309" s="1147"/>
      <c r="I309" s="1147"/>
      <c r="J309" s="1147"/>
      <c r="K309" s="1147"/>
      <c r="L309" s="1147"/>
      <c r="M309" s="1147"/>
      <c r="N309" s="1147"/>
      <c r="O309" s="1147"/>
      <c r="P309" s="1147"/>
      <c r="Q309" s="1147"/>
      <c r="R309" s="1147"/>
      <c r="S309" s="1147"/>
      <c r="T309" s="1147"/>
      <c r="U309" s="1147"/>
      <c r="V309" s="1147"/>
      <c r="W309" s="1147"/>
      <c r="X309" s="1147"/>
      <c r="Y309" s="1147"/>
      <c r="Z309" s="1147"/>
    </row>
    <row r="310" spans="7:26">
      <c r="G310" s="1147"/>
      <c r="H310" s="1147"/>
      <c r="I310" s="1147"/>
      <c r="J310" s="1147"/>
      <c r="K310" s="1147"/>
      <c r="L310" s="1147"/>
      <c r="M310" s="1147"/>
      <c r="N310" s="1147"/>
      <c r="O310" s="1147"/>
      <c r="P310" s="1147"/>
      <c r="Q310" s="1147"/>
      <c r="R310" s="1147"/>
      <c r="S310" s="1147"/>
      <c r="T310" s="1147"/>
      <c r="U310" s="1147"/>
      <c r="V310" s="1147"/>
      <c r="W310" s="1147"/>
      <c r="X310" s="1147"/>
      <c r="Y310" s="1147"/>
      <c r="Z310" s="1147"/>
    </row>
    <row r="311" spans="7:26">
      <c r="G311" s="1147"/>
      <c r="H311" s="1147"/>
      <c r="I311" s="1147"/>
      <c r="J311" s="1147"/>
      <c r="K311" s="1147"/>
      <c r="L311" s="1147"/>
      <c r="M311" s="1147"/>
      <c r="N311" s="1147"/>
      <c r="O311" s="1147"/>
      <c r="P311" s="1147"/>
      <c r="Q311" s="1147"/>
      <c r="R311" s="1147"/>
      <c r="S311" s="1147"/>
      <c r="T311" s="1147"/>
      <c r="U311" s="1147"/>
      <c r="V311" s="1147"/>
      <c r="W311" s="1147"/>
      <c r="X311" s="1147"/>
      <c r="Y311" s="1147"/>
      <c r="Z311" s="1147"/>
    </row>
    <row r="312" spans="7:26">
      <c r="G312" s="1147"/>
      <c r="H312" s="1147"/>
      <c r="I312" s="1147"/>
      <c r="J312" s="1147"/>
      <c r="K312" s="1147"/>
      <c r="L312" s="1147"/>
      <c r="M312" s="1147"/>
      <c r="N312" s="1147"/>
      <c r="O312" s="1147"/>
      <c r="P312" s="1147"/>
      <c r="Q312" s="1147"/>
      <c r="R312" s="1147"/>
      <c r="S312" s="1147"/>
      <c r="T312" s="1147"/>
      <c r="U312" s="1147"/>
      <c r="V312" s="1147"/>
      <c r="W312" s="1147"/>
      <c r="X312" s="1147"/>
      <c r="Y312" s="1147"/>
      <c r="Z312" s="1147"/>
    </row>
    <row r="313" spans="7:26">
      <c r="G313" s="1147"/>
      <c r="H313" s="1147"/>
      <c r="I313" s="1147"/>
      <c r="J313" s="1147"/>
      <c r="K313" s="1147"/>
      <c r="L313" s="1147"/>
      <c r="M313" s="1147"/>
      <c r="N313" s="1147"/>
      <c r="O313" s="1147"/>
      <c r="P313" s="1147"/>
      <c r="Q313" s="1147"/>
      <c r="R313" s="1147"/>
      <c r="S313" s="1147"/>
      <c r="T313" s="1147"/>
      <c r="U313" s="1147"/>
      <c r="V313" s="1147"/>
      <c r="W313" s="1147"/>
      <c r="X313" s="1147"/>
      <c r="Y313" s="1147"/>
      <c r="Z313" s="1147"/>
    </row>
    <row r="314" spans="7:26">
      <c r="G314" s="1147"/>
      <c r="H314" s="1147"/>
      <c r="I314" s="1147"/>
      <c r="J314" s="1147"/>
      <c r="K314" s="1147"/>
      <c r="L314" s="1147"/>
      <c r="M314" s="1147"/>
      <c r="N314" s="1147"/>
      <c r="O314" s="1147"/>
      <c r="P314" s="1147"/>
      <c r="Q314" s="1147"/>
      <c r="R314" s="1147"/>
      <c r="S314" s="1147"/>
      <c r="T314" s="1147"/>
      <c r="U314" s="1147"/>
      <c r="V314" s="1147"/>
      <c r="W314" s="1147"/>
      <c r="X314" s="1147"/>
      <c r="Y314" s="1147"/>
      <c r="Z314" s="1147"/>
    </row>
    <row r="411" spans="2:2">
      <c r="B411" s="1838" t="s">
        <v>3551</v>
      </c>
    </row>
    <row r="523" spans="2:2">
      <c r="B523" t="s">
        <v>3554</v>
      </c>
    </row>
    <row r="638" spans="7:9">
      <c r="H638" s="1369"/>
      <c r="I638" s="1369"/>
    </row>
    <row r="639" spans="7:9">
      <c r="G639" s="1369"/>
      <c r="H639" s="1369"/>
      <c r="I639" s="1369"/>
    </row>
    <row r="640" spans="7:9">
      <c r="G640" s="1369"/>
      <c r="H640" s="1369"/>
      <c r="I640" s="1369"/>
    </row>
    <row r="641" spans="7:9">
      <c r="G641" s="1369"/>
      <c r="H641" s="1369"/>
      <c r="I641" s="1369"/>
    </row>
    <row r="642" spans="7:9">
      <c r="G642" s="1369"/>
      <c r="H642" s="1369"/>
      <c r="I642" s="1369"/>
    </row>
    <row r="643" spans="7:9">
      <c r="G643" s="1369"/>
      <c r="H643" s="1369"/>
      <c r="I643" s="1369"/>
    </row>
    <row r="644" spans="7:9">
      <c r="G644" s="1369"/>
      <c r="H644" s="1369"/>
      <c r="I644" s="1369"/>
    </row>
    <row r="645" spans="7:9">
      <c r="G645" s="1369"/>
      <c r="H645" s="1369"/>
      <c r="I645" s="1369"/>
    </row>
    <row r="646" spans="7:9">
      <c r="G646" s="1369"/>
      <c r="H646" s="1369"/>
      <c r="I646" s="1369"/>
    </row>
    <row r="647" spans="7:9">
      <c r="G647" s="1369"/>
      <c r="H647" s="1369"/>
      <c r="I647" s="1369"/>
    </row>
    <row r="648" spans="7:9">
      <c r="G648" s="1369"/>
      <c r="H648" s="1369"/>
      <c r="I648" s="1369"/>
    </row>
    <row r="649" spans="7:9">
      <c r="G649" s="1369"/>
      <c r="H649" s="1369"/>
      <c r="I649" s="1369"/>
    </row>
    <row r="650" spans="7:9">
      <c r="G650" s="1369"/>
      <c r="H650" s="1369"/>
      <c r="I650" s="1369"/>
    </row>
    <row r="651" spans="7:9">
      <c r="G651" s="1369"/>
      <c r="H651" s="1369"/>
      <c r="I651" s="1369"/>
    </row>
    <row r="652" spans="7:9">
      <c r="G652" s="1369"/>
      <c r="H652" s="1369"/>
      <c r="I652" s="1369"/>
    </row>
    <row r="653" spans="7:9">
      <c r="G653" s="1369"/>
      <c r="H653" s="1369"/>
      <c r="I653" s="1369"/>
    </row>
    <row r="654" spans="7:9">
      <c r="G654" s="1369"/>
      <c r="H654" s="1369"/>
      <c r="I654" s="1369"/>
    </row>
    <row r="655" spans="7:9">
      <c r="G655" s="1369"/>
      <c r="H655" s="1369"/>
      <c r="I655" s="1369"/>
    </row>
    <row r="835" spans="6:7">
      <c r="F835" s="130"/>
      <c r="G835" s="1367"/>
    </row>
    <row r="836" spans="6:7">
      <c r="F836" s="130"/>
      <c r="G836" s="1367"/>
    </row>
  </sheetData>
  <mergeCells count="1">
    <mergeCell ref="P54:Z54"/>
  </mergeCells>
  <printOptions horizontalCentered="1"/>
  <pageMargins left="0.5" right="0.5" top="0.5" bottom="0.5" header="0.5" footer="0.5"/>
  <pageSetup scale="5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51" r:id="rId4" name="Button 47">
              <controlPr locked="0" defaultSize="0" autoFill="0" autoLine="0" autoPict="0">
                <anchor moveWithCells="1" sizeWithCells="1">
                  <from>
                    <xdr:col>0</xdr:col>
                    <xdr:colOff>0</xdr:colOff>
                    <xdr:row>72</xdr:row>
                    <xdr:rowOff>114300</xdr:rowOff>
                  </from>
                  <to>
                    <xdr:col>0</xdr:col>
                    <xdr:colOff>0</xdr:colOff>
                    <xdr:row>75</xdr:row>
                    <xdr:rowOff>114300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166"/>
  <sheetViews>
    <sheetView topLeftCell="A13" workbookViewId="0">
      <selection activeCell="K99" sqref="K99"/>
    </sheetView>
  </sheetViews>
  <sheetFormatPr defaultRowHeight="15"/>
  <cols>
    <col min="4" max="4" width="15" bestFit="1" customWidth="1"/>
    <col min="5" max="5" width="13.88671875" bestFit="1" customWidth="1"/>
  </cols>
  <sheetData>
    <row r="3" spans="1:5" ht="15.75">
      <c r="A3" s="1571"/>
      <c r="B3" s="1574" t="s">
        <v>3360</v>
      </c>
      <c r="C3" s="1571"/>
      <c r="D3" s="1571"/>
      <c r="E3" s="1571"/>
    </row>
    <row r="4" spans="1:5" ht="15.75">
      <c r="A4" s="1574" t="s">
        <v>3329</v>
      </c>
      <c r="B4" s="1571" t="s">
        <v>3361</v>
      </c>
      <c r="C4" s="1571" t="s">
        <v>3362</v>
      </c>
      <c r="D4" s="1573" t="s">
        <v>3363</v>
      </c>
      <c r="E4" s="1571"/>
    </row>
    <row r="5" spans="1:5" ht="15.75">
      <c r="A5" s="1571" t="s">
        <v>2502</v>
      </c>
      <c r="B5" s="1572"/>
      <c r="C5" s="1572">
        <v>0</v>
      </c>
      <c r="D5" s="1573">
        <v>0</v>
      </c>
      <c r="E5" s="1571"/>
    </row>
    <row r="6" spans="1:5" ht="15.75">
      <c r="A6" s="1571" t="s">
        <v>2534</v>
      </c>
      <c r="B6" s="1572"/>
      <c r="C6" s="1572">
        <v>0</v>
      </c>
      <c r="D6" s="1573">
        <v>0</v>
      </c>
      <c r="E6" s="1571"/>
    </row>
    <row r="7" spans="1:5" ht="15.75">
      <c r="A7" s="1571" t="s">
        <v>2535</v>
      </c>
      <c r="B7" s="1572"/>
      <c r="C7" s="1572">
        <v>567180794.20000005</v>
      </c>
      <c r="D7" s="1573">
        <v>567180794.20000005</v>
      </c>
      <c r="E7" s="1571"/>
    </row>
    <row r="8" spans="1:5" ht="15.75">
      <c r="A8" s="1571" t="s">
        <v>2537</v>
      </c>
      <c r="B8" s="1572"/>
      <c r="C8" s="1572">
        <v>-14325888.410000019</v>
      </c>
      <c r="D8" s="1573">
        <v>-14325888.410000019</v>
      </c>
      <c r="E8" s="1571"/>
    </row>
    <row r="9" spans="1:5" ht="15.75">
      <c r="A9" s="1571" t="s">
        <v>2539</v>
      </c>
      <c r="B9" s="1572"/>
      <c r="C9" s="1572">
        <v>461528160.25999999</v>
      </c>
      <c r="D9" s="1573">
        <v>461528160.25999999</v>
      </c>
      <c r="E9" s="1571"/>
    </row>
    <row r="10" spans="1:5" ht="15.75">
      <c r="A10" s="1571" t="s">
        <v>2541</v>
      </c>
      <c r="B10" s="1572"/>
      <c r="C10" s="1572">
        <v>-22060388.249999996</v>
      </c>
      <c r="D10" s="1573">
        <v>-22060388.249999996</v>
      </c>
      <c r="E10" s="1571"/>
    </row>
    <row r="11" spans="1:5" ht="15.75">
      <c r="A11" s="1571" t="s">
        <v>2543</v>
      </c>
      <c r="B11" s="1572"/>
      <c r="C11" s="1572">
        <v>-8164624.4500000002</v>
      </c>
      <c r="D11" s="1573">
        <v>-8164624.4500000002</v>
      </c>
      <c r="E11" s="1571"/>
    </row>
    <row r="12" spans="1:5" ht="15.75">
      <c r="A12" s="1571" t="s">
        <v>2551</v>
      </c>
      <c r="B12" s="1572"/>
      <c r="C12" s="1572">
        <v>-936338.26</v>
      </c>
      <c r="D12" s="1573">
        <v>-936338.26</v>
      </c>
      <c r="E12" s="1571"/>
    </row>
    <row r="13" spans="1:5" ht="15.75">
      <c r="A13" s="1571" t="s">
        <v>2553</v>
      </c>
      <c r="B13" s="1572">
        <v>-1605742.37</v>
      </c>
      <c r="C13" s="1572">
        <v>8165929.2800000003</v>
      </c>
      <c r="D13" s="1573">
        <v>6560186.9100000001</v>
      </c>
      <c r="E13" s="1571"/>
    </row>
    <row r="14" spans="1:5" ht="15.75">
      <c r="A14" s="1571" t="s">
        <v>2557</v>
      </c>
      <c r="B14" s="1572"/>
      <c r="C14" s="1572">
        <v>42838471.93</v>
      </c>
      <c r="D14" s="1573">
        <v>42838471.93</v>
      </c>
      <c r="E14" s="1571"/>
    </row>
    <row r="15" spans="1:5" ht="15.75">
      <c r="A15" s="1571" t="s">
        <v>2563</v>
      </c>
      <c r="B15" s="1572"/>
      <c r="C15" s="1572">
        <v>846433.26</v>
      </c>
      <c r="D15" s="1573">
        <v>846433.26</v>
      </c>
      <c r="E15" s="1571"/>
    </row>
    <row r="16" spans="1:5" ht="15.75">
      <c r="A16" s="1571" t="s">
        <v>1529</v>
      </c>
      <c r="B16" s="1572"/>
      <c r="C16" s="1572">
        <v>31482076.539999999</v>
      </c>
      <c r="D16" s="1573">
        <v>31482076.539999999</v>
      </c>
      <c r="E16" s="1577"/>
    </row>
    <row r="17" spans="1:5" ht="15.75">
      <c r="A17" s="1571" t="s">
        <v>2396</v>
      </c>
      <c r="B17" s="1572"/>
      <c r="C17" s="1572">
        <v>432585909.10000002</v>
      </c>
      <c r="D17" s="1573">
        <v>432585909.10000002</v>
      </c>
      <c r="E17" s="1571"/>
    </row>
    <row r="18" spans="1:5" ht="15.75">
      <c r="A18" s="1571" t="s">
        <v>2400</v>
      </c>
      <c r="B18" s="1572"/>
      <c r="C18" s="1572">
        <v>3166666.67</v>
      </c>
      <c r="D18" s="1573">
        <v>3166666.67</v>
      </c>
      <c r="E18" s="1571"/>
    </row>
    <row r="19" spans="1:5" ht="15.75">
      <c r="A19" s="1571" t="s">
        <v>2404</v>
      </c>
      <c r="B19" s="1572"/>
      <c r="C19" s="1572">
        <v>1596465</v>
      </c>
      <c r="D19" s="1573">
        <v>1596465</v>
      </c>
      <c r="E19" s="1571"/>
    </row>
    <row r="20" spans="1:5" ht="15.75">
      <c r="A20" s="1571" t="s">
        <v>2408</v>
      </c>
      <c r="B20" s="1572"/>
      <c r="C20" s="1572">
        <v>30307293.070000019</v>
      </c>
      <c r="D20" s="1573">
        <v>30307293.070000019</v>
      </c>
      <c r="E20" s="1571"/>
    </row>
    <row r="21" spans="1:5" ht="15.75">
      <c r="A21" s="1571" t="s">
        <v>2414</v>
      </c>
      <c r="B21" s="1572">
        <v>-3743514.93</v>
      </c>
      <c r="C21" s="1572">
        <v>76323994.26000005</v>
      </c>
      <c r="D21" s="1573">
        <v>72580479.330000058</v>
      </c>
      <c r="E21" s="1571"/>
    </row>
    <row r="22" spans="1:5" ht="15.75">
      <c r="A22" s="1571" t="s">
        <v>2417</v>
      </c>
      <c r="B22" s="1572"/>
      <c r="C22" s="1572">
        <v>0</v>
      </c>
      <c r="D22" s="1573">
        <v>0</v>
      </c>
      <c r="E22" s="1577"/>
    </row>
    <row r="23" spans="1:5" ht="15.75">
      <c r="A23" s="1571" t="s">
        <v>2433</v>
      </c>
      <c r="B23" s="1572">
        <v>67708284.61999999</v>
      </c>
      <c r="C23" s="1572">
        <v>631457355.98000002</v>
      </c>
      <c r="D23" s="1575">
        <v>699165640.60000002</v>
      </c>
      <c r="E23" s="1576"/>
    </row>
    <row r="24" spans="1:5" ht="15.75">
      <c r="A24" s="1571" t="s">
        <v>2437</v>
      </c>
      <c r="B24" s="1572">
        <v>-63962562.340000004</v>
      </c>
      <c r="C24" s="1572">
        <v>63845287.469999999</v>
      </c>
      <c r="D24" s="1575">
        <v>-117274.87000000477</v>
      </c>
      <c r="E24" s="1576"/>
    </row>
    <row r="25" spans="1:5" ht="15.75">
      <c r="A25" s="1571" t="s">
        <v>386</v>
      </c>
      <c r="B25" s="1572"/>
      <c r="C25" s="1572">
        <v>54692530.640000001</v>
      </c>
      <c r="D25" s="1575">
        <v>54692530.640000001</v>
      </c>
      <c r="E25" s="1576"/>
    </row>
    <row r="26" spans="1:5" ht="15.75">
      <c r="A26" s="1571" t="s">
        <v>388</v>
      </c>
      <c r="B26" s="1572">
        <v>818836.12</v>
      </c>
      <c r="C26" s="1572">
        <v>130276188.58</v>
      </c>
      <c r="D26" s="1575">
        <v>131095024.7</v>
      </c>
      <c r="E26" s="1576"/>
    </row>
    <row r="27" spans="1:5" ht="15.75">
      <c r="A27" s="1571" t="s">
        <v>392</v>
      </c>
      <c r="B27" s="1572">
        <v>721146.37000000011</v>
      </c>
      <c r="C27" s="1572">
        <v>150777621.72999999</v>
      </c>
      <c r="D27" s="1575">
        <v>151498768.09999999</v>
      </c>
      <c r="E27" s="1576"/>
    </row>
    <row r="28" spans="1:5" ht="15.75">
      <c r="A28" s="1571" t="s">
        <v>398</v>
      </c>
      <c r="B28" s="1572">
        <v>802079.14</v>
      </c>
      <c r="C28" s="1572">
        <v>2921409109.0300002</v>
      </c>
      <c r="D28" s="1575">
        <v>2922211188.1700001</v>
      </c>
      <c r="E28" s="1576"/>
    </row>
    <row r="29" spans="1:5" ht="15.75">
      <c r="A29" s="1571" t="s">
        <v>400</v>
      </c>
      <c r="B29" s="1572"/>
      <c r="C29" s="1572">
        <v>5274626.2699999996</v>
      </c>
      <c r="D29" s="1575">
        <v>5274626.2699999996</v>
      </c>
      <c r="E29" s="1576"/>
    </row>
    <row r="30" spans="1:5" ht="15.75">
      <c r="A30" s="1571" t="s">
        <v>402</v>
      </c>
      <c r="B30" s="1572"/>
      <c r="C30" s="1572">
        <v>5999255.3000000007</v>
      </c>
      <c r="D30" s="1575">
        <v>5999255.3000000007</v>
      </c>
      <c r="E30" s="1576"/>
    </row>
    <row r="31" spans="1:5" ht="15.75">
      <c r="A31" s="1571" t="s">
        <v>2263</v>
      </c>
      <c r="B31" s="1572"/>
      <c r="C31" s="1572">
        <v>54766619.579999998</v>
      </c>
      <c r="D31" s="1575">
        <v>54766619.579999998</v>
      </c>
      <c r="E31" s="1576"/>
    </row>
    <row r="32" spans="1:5" ht="15.75">
      <c r="A32" s="1571" t="s">
        <v>2267</v>
      </c>
      <c r="B32" s="1572"/>
      <c r="C32" s="1572">
        <v>4097.92</v>
      </c>
      <c r="D32" s="1575">
        <v>4097.92</v>
      </c>
      <c r="E32" s="1576"/>
    </row>
    <row r="33" spans="1:5" ht="15.75">
      <c r="A33" s="1571" t="s">
        <v>2269</v>
      </c>
      <c r="B33" s="1572">
        <v>0</v>
      </c>
      <c r="C33" s="1572">
        <v>3103850323.52</v>
      </c>
      <c r="D33" s="1575">
        <v>3103850323.52</v>
      </c>
      <c r="E33" s="1367"/>
    </row>
    <row r="34" spans="1:5" ht="15.75">
      <c r="A34" s="1571" t="s">
        <v>627</v>
      </c>
      <c r="B34" s="1572"/>
      <c r="C34" s="1572">
        <v>19061446.960000001</v>
      </c>
      <c r="D34" s="1575">
        <v>19061446.960000001</v>
      </c>
      <c r="E34" s="1367"/>
    </row>
    <row r="35" spans="1:5" ht="15.75">
      <c r="A35" s="1571" t="s">
        <v>629</v>
      </c>
      <c r="B35" s="1572"/>
      <c r="C35" s="1572">
        <v>1543325.56</v>
      </c>
      <c r="D35" s="1575">
        <v>1543325.56</v>
      </c>
      <c r="E35" s="1367"/>
    </row>
    <row r="36" spans="1:5" ht="15.75">
      <c r="A36" s="1571" t="s">
        <v>633</v>
      </c>
      <c r="B36" s="1572">
        <v>564534.47</v>
      </c>
      <c r="C36" s="1572">
        <v>7271073934.3999996</v>
      </c>
      <c r="D36" s="1575">
        <v>7271638468.8700008</v>
      </c>
      <c r="E36" s="1367"/>
    </row>
    <row r="37" spans="1:5" ht="15.75">
      <c r="A37" s="1571" t="s">
        <v>644</v>
      </c>
      <c r="B37" s="1572"/>
      <c r="C37" s="1572">
        <v>10880767.41</v>
      </c>
      <c r="D37" s="1575">
        <v>10880767.41</v>
      </c>
      <c r="E37" s="1367"/>
    </row>
    <row r="38" spans="1:5" ht="15.75">
      <c r="A38" s="1571" t="s">
        <v>646</v>
      </c>
      <c r="B38" s="1572"/>
      <c r="C38" s="1572">
        <v>182763563.56999999</v>
      </c>
      <c r="D38" s="1575">
        <v>182763563.56999999</v>
      </c>
      <c r="E38" s="1367"/>
    </row>
    <row r="39" spans="1:5" ht="15.75">
      <c r="A39" s="1571" t="s">
        <v>1392</v>
      </c>
      <c r="B39" s="1572">
        <v>124131.36</v>
      </c>
      <c r="C39" s="1572">
        <v>840946117.28999996</v>
      </c>
      <c r="D39" s="1575">
        <v>841070248.64999998</v>
      </c>
      <c r="E39" s="1367"/>
    </row>
    <row r="40" spans="1:5" ht="15.75">
      <c r="A40" s="1571" t="s">
        <v>1393</v>
      </c>
      <c r="B40" s="1572">
        <v>-188220318.43000001</v>
      </c>
      <c r="C40" s="1572">
        <v>6365416071.6199989</v>
      </c>
      <c r="D40" s="1575">
        <v>6177195753.1899996</v>
      </c>
      <c r="E40" s="1367"/>
    </row>
    <row r="41" spans="1:5" ht="15.75">
      <c r="A41" s="1571" t="s">
        <v>1394</v>
      </c>
      <c r="B41" s="1572">
        <v>-55835715.560000055</v>
      </c>
      <c r="C41" s="1572">
        <v>2700824731.9699998</v>
      </c>
      <c r="D41" s="1575">
        <v>2644989016.4099998</v>
      </c>
      <c r="E41" s="1367"/>
    </row>
    <row r="42" spans="1:5" ht="15.75">
      <c r="A42" s="1571" t="s">
        <v>1395</v>
      </c>
      <c r="B42" s="1572">
        <v>-12138914.060000001</v>
      </c>
      <c r="C42" s="1572">
        <v>1281321144.4200001</v>
      </c>
      <c r="D42" s="1575">
        <v>1269182230.3600001</v>
      </c>
      <c r="E42" s="1367"/>
    </row>
    <row r="43" spans="1:5" ht="15.75">
      <c r="A43" s="1571" t="s">
        <v>1396</v>
      </c>
      <c r="B43" s="1572"/>
      <c r="C43" s="1572">
        <v>5020231.43</v>
      </c>
      <c r="D43" s="1575">
        <v>5020231.43</v>
      </c>
      <c r="E43" s="1367"/>
    </row>
    <row r="44" spans="1:5" ht="15.75">
      <c r="A44" s="1571" t="s">
        <v>1398</v>
      </c>
      <c r="B44" s="1572">
        <v>-4951090.25</v>
      </c>
      <c r="C44" s="1572">
        <v>1230441178.75</v>
      </c>
      <c r="D44" s="1575">
        <v>1225490088.5</v>
      </c>
      <c r="E44" s="1367"/>
    </row>
    <row r="45" spans="1:5" ht="15.75">
      <c r="A45" s="1571" t="s">
        <v>1400</v>
      </c>
      <c r="B45" s="1572">
        <v>86307.05</v>
      </c>
      <c r="C45" s="1572">
        <v>2089225970.3000002</v>
      </c>
      <c r="D45" s="1575">
        <v>2089312277.3500001</v>
      </c>
      <c r="E45" s="1367"/>
    </row>
    <row r="46" spans="1:5" ht="15.75">
      <c r="A46" s="1571" t="s">
        <v>3251</v>
      </c>
      <c r="B46" s="1572"/>
      <c r="C46" s="1572">
        <v>25313785.859999999</v>
      </c>
      <c r="D46" s="1575">
        <v>25313785.859999999</v>
      </c>
      <c r="E46" s="1367"/>
    </row>
    <row r="47" spans="1:5" ht="15.75">
      <c r="A47" s="1571" t="s">
        <v>3252</v>
      </c>
      <c r="B47" s="1572">
        <v>6363.7700000000186</v>
      </c>
      <c r="C47" s="1572">
        <v>73510569.590000018</v>
      </c>
      <c r="D47" s="1575">
        <v>73516933.360000014</v>
      </c>
      <c r="E47" s="1367"/>
    </row>
    <row r="48" spans="1:5" ht="15.75">
      <c r="A48" s="1571" t="s">
        <v>3253</v>
      </c>
      <c r="B48" s="1572">
        <v>23519739.700000033</v>
      </c>
      <c r="C48" s="1572">
        <v>21181611.99000001</v>
      </c>
      <c r="D48" s="1575">
        <v>44701351.690000057</v>
      </c>
      <c r="E48" s="1575">
        <f>SUM(D23:D48)</f>
        <v>29010120289.099998</v>
      </c>
    </row>
    <row r="49" spans="1:4" ht="15.75">
      <c r="A49" s="1571" t="s">
        <v>2241</v>
      </c>
      <c r="B49" s="1572">
        <v>264811452.30000004</v>
      </c>
      <c r="C49" s="1572">
        <v>-18735377826.309998</v>
      </c>
      <c r="D49" s="1573">
        <v>-18470566374.009998</v>
      </c>
    </row>
    <row r="50" spans="1:4" ht="15.75">
      <c r="A50" s="1571" t="s">
        <v>2246</v>
      </c>
      <c r="B50" s="1572">
        <v>-134174.53</v>
      </c>
      <c r="C50" s="1572">
        <v>134174.53</v>
      </c>
      <c r="D50" s="1573">
        <v>0</v>
      </c>
    </row>
    <row r="51" spans="1:4" ht="15.75">
      <c r="A51" s="1571" t="s">
        <v>2249</v>
      </c>
      <c r="B51" s="1572">
        <v>15777.540000000037</v>
      </c>
      <c r="C51" s="1572">
        <v>-18818617.890000001</v>
      </c>
      <c r="D51" s="1573">
        <v>-18802840.350000001</v>
      </c>
    </row>
    <row r="52" spans="1:4" ht="15.75">
      <c r="A52" s="1571" t="s">
        <v>2457</v>
      </c>
      <c r="B52" s="1572"/>
      <c r="C52" s="1572">
        <v>-718019267.72000003</v>
      </c>
      <c r="D52" s="1573">
        <v>-718019267.72000003</v>
      </c>
    </row>
    <row r="53" spans="1:4" ht="15.75">
      <c r="A53" s="1571" t="s">
        <v>2459</v>
      </c>
      <c r="B53" s="1572"/>
      <c r="C53" s="1572">
        <v>-104521132.36000009</v>
      </c>
      <c r="D53" s="1573">
        <v>-104521132.36000009</v>
      </c>
    </row>
    <row r="54" spans="1:4" ht="15.75">
      <c r="A54" s="1571" t="s">
        <v>2461</v>
      </c>
      <c r="B54" s="1572"/>
      <c r="C54" s="1572">
        <v>-4569653698</v>
      </c>
      <c r="D54" s="1573">
        <v>-4569653698</v>
      </c>
    </row>
    <row r="55" spans="1:4" ht="15.75">
      <c r="A55" s="1571" t="s">
        <v>2465</v>
      </c>
      <c r="B55" s="1572">
        <v>533261.19999999995</v>
      </c>
      <c r="C55" s="1572">
        <v>-184813782.49000001</v>
      </c>
      <c r="D55" s="1573">
        <v>-184280521.29000002</v>
      </c>
    </row>
    <row r="56" spans="1:4" ht="15.75">
      <c r="A56" s="1571" t="s">
        <v>2467</v>
      </c>
      <c r="B56" s="1572"/>
      <c r="C56" s="1572">
        <v>-694735.26</v>
      </c>
      <c r="D56" s="1573">
        <v>-694735.26</v>
      </c>
    </row>
    <row r="57" spans="1:4" ht="15.75">
      <c r="A57" s="1571" t="s">
        <v>2469</v>
      </c>
      <c r="B57" s="1572"/>
      <c r="C57" s="1572">
        <v>0</v>
      </c>
      <c r="D57" s="1573">
        <v>0</v>
      </c>
    </row>
    <row r="58" spans="1:4" ht="15.75">
      <c r="A58" s="1571" t="s">
        <v>2471</v>
      </c>
      <c r="B58" s="1572"/>
      <c r="C58" s="1572">
        <v>-622076.99</v>
      </c>
      <c r="D58" s="1573">
        <v>-622076.99</v>
      </c>
    </row>
    <row r="59" spans="1:4" ht="15.75">
      <c r="A59" s="1571" t="s">
        <v>2473</v>
      </c>
      <c r="B59" s="1572"/>
      <c r="C59" s="1572">
        <v>93102461.220000014</v>
      </c>
      <c r="D59" s="1573">
        <v>93102461.220000014</v>
      </c>
    </row>
    <row r="60" spans="1:4" ht="15.75">
      <c r="A60" s="1571" t="s">
        <v>2475</v>
      </c>
      <c r="B60" s="1572"/>
      <c r="C60" s="1572">
        <v>-19657531.529999997</v>
      </c>
      <c r="D60" s="1573">
        <v>-19657531.529999997</v>
      </c>
    </row>
    <row r="61" spans="1:4" ht="15.75">
      <c r="A61" s="1571" t="s">
        <v>2481</v>
      </c>
      <c r="B61" s="1572"/>
      <c r="C61" s="1572">
        <v>-193149961.88</v>
      </c>
      <c r="D61" s="1573">
        <v>-193149961.88</v>
      </c>
    </row>
    <row r="62" spans="1:4" ht="15.75">
      <c r="A62" s="1571" t="s">
        <v>2483</v>
      </c>
      <c r="B62" s="1572"/>
      <c r="C62" s="1572">
        <v>-101507574.90000001</v>
      </c>
      <c r="D62" s="1573">
        <v>-101507574.90000001</v>
      </c>
    </row>
    <row r="63" spans="1:4" ht="15.75">
      <c r="A63" s="1571" t="s">
        <v>2487</v>
      </c>
      <c r="B63" s="1572"/>
      <c r="C63" s="1572">
        <v>-315180000</v>
      </c>
      <c r="D63" s="1573">
        <v>-315180000</v>
      </c>
    </row>
    <row r="64" spans="1:4" ht="15.75">
      <c r="A64" s="1571" t="s">
        <v>2491</v>
      </c>
      <c r="B64" s="1572"/>
      <c r="C64" s="1572">
        <v>2265940.75</v>
      </c>
      <c r="D64" s="1573">
        <v>2265940.75</v>
      </c>
    </row>
    <row r="65" spans="1:4" ht="15.75">
      <c r="A65" s="1571" t="s">
        <v>1332</v>
      </c>
      <c r="B65" s="1572"/>
      <c r="C65" s="1572">
        <v>-2405159.15</v>
      </c>
      <c r="D65" s="1573">
        <v>-2405159.15</v>
      </c>
    </row>
    <row r="66" spans="1:4" ht="15.75">
      <c r="A66" s="1571" t="s">
        <v>1340</v>
      </c>
      <c r="B66" s="1572"/>
      <c r="C66" s="1572">
        <v>-7165166241.9699984</v>
      </c>
      <c r="D66" s="1573">
        <v>-7165166241.9699984</v>
      </c>
    </row>
    <row r="67" spans="1:4" ht="15.75">
      <c r="A67" s="1571" t="s">
        <v>1342</v>
      </c>
      <c r="B67" s="1572"/>
      <c r="C67" s="1572">
        <v>-5730894</v>
      </c>
      <c r="D67" s="1573">
        <v>-5730894</v>
      </c>
    </row>
    <row r="68" spans="1:4" ht="15.75">
      <c r="A68" s="1571" t="s">
        <v>1346</v>
      </c>
      <c r="B68" s="1572">
        <v>79117966.405000001</v>
      </c>
      <c r="C68" s="1572">
        <v>-458697330.39999998</v>
      </c>
      <c r="D68" s="1573">
        <v>-379579363.99500024</v>
      </c>
    </row>
    <row r="69" spans="1:4" ht="15.75">
      <c r="A69" s="1571" t="s">
        <v>1348</v>
      </c>
      <c r="B69" s="1572">
        <v>-89626395.234999985</v>
      </c>
      <c r="C69" s="1572">
        <v>152148927.84999999</v>
      </c>
      <c r="D69" s="1573">
        <v>62522532.61500001</v>
      </c>
    </row>
    <row r="70" spans="1:4" ht="15.75">
      <c r="A70" s="1571" t="s">
        <v>1350</v>
      </c>
      <c r="B70" s="1572"/>
      <c r="C70" s="1572">
        <v>-121632927.16</v>
      </c>
      <c r="D70" s="1573">
        <v>-121632927.16</v>
      </c>
    </row>
    <row r="71" spans="1:4" ht="15.75">
      <c r="A71" s="1571" t="s">
        <v>3331</v>
      </c>
      <c r="B71" s="1572"/>
      <c r="C71" s="1572">
        <v>-1000010</v>
      </c>
      <c r="D71" s="1573">
        <v>-1000010</v>
      </c>
    </row>
    <row r="72" spans="1:4" ht="15.75">
      <c r="A72" s="1571" t="s">
        <v>1360</v>
      </c>
      <c r="B72" s="1572">
        <v>484599999.84999996</v>
      </c>
      <c r="C72" s="1572">
        <v>-9560539828.8499985</v>
      </c>
      <c r="D72" s="1573">
        <v>-9075939829</v>
      </c>
    </row>
    <row r="73" spans="1:4" ht="15.75">
      <c r="A73" s="1571" t="s">
        <v>3332</v>
      </c>
      <c r="B73" s="1572">
        <v>-503154277.98999977</v>
      </c>
      <c r="C73" s="1572">
        <v>10129820767.33</v>
      </c>
      <c r="D73" s="1573">
        <v>9626666489.3400002</v>
      </c>
    </row>
    <row r="74" spans="1:4" ht="15.75">
      <c r="A74" s="1571" t="s">
        <v>3333</v>
      </c>
      <c r="B74" s="1572"/>
      <c r="C74" s="1572">
        <v>-636266163.89999998</v>
      </c>
      <c r="D74" s="1573">
        <v>-636266163.89999998</v>
      </c>
    </row>
    <row r="75" spans="1:4" ht="15.75">
      <c r="A75" s="1571" t="s">
        <v>3334</v>
      </c>
      <c r="B75" s="1572"/>
      <c r="C75" s="1572">
        <v>37356.49</v>
      </c>
      <c r="D75" s="1573">
        <v>37356.49</v>
      </c>
    </row>
    <row r="76" spans="1:4" ht="15.75">
      <c r="A76" s="1571" t="s">
        <v>3335</v>
      </c>
      <c r="B76" s="1572"/>
      <c r="C76" s="1572">
        <v>-20166437.120000001</v>
      </c>
      <c r="D76" s="1573">
        <v>-20166437.120000001</v>
      </c>
    </row>
    <row r="77" spans="1:4" ht="15.75">
      <c r="A77" s="1571" t="s">
        <v>3336</v>
      </c>
      <c r="B77" s="1572"/>
      <c r="C77" s="1572">
        <v>-44149315.43</v>
      </c>
      <c r="D77" s="1573">
        <v>-44149315.43</v>
      </c>
    </row>
    <row r="78" spans="1:4" ht="15.75">
      <c r="A78" s="1571" t="s">
        <v>3337</v>
      </c>
      <c r="B78" s="1572"/>
      <c r="C78" s="1572">
        <v>37152.120000000003</v>
      </c>
      <c r="D78" s="1573">
        <v>37152.120000000003</v>
      </c>
    </row>
    <row r="79" spans="1:4" ht="15.75">
      <c r="A79" s="1571" t="s">
        <v>3338</v>
      </c>
      <c r="B79" s="1572"/>
      <c r="C79" s="1572">
        <v>-246210304.20999998</v>
      </c>
      <c r="D79" s="1573">
        <v>-246210304.20999998</v>
      </c>
    </row>
    <row r="80" spans="1:4" ht="15.75">
      <c r="A80" s="1571" t="s">
        <v>3339</v>
      </c>
      <c r="B80" s="1572"/>
      <c r="C80" s="1572">
        <v>-268513142.11000001</v>
      </c>
      <c r="D80" s="1573">
        <v>-268513142.11000001</v>
      </c>
    </row>
    <row r="81" spans="1:4" ht="15.75">
      <c r="A81" s="1571" t="s">
        <v>3341</v>
      </c>
      <c r="B81" s="1572"/>
      <c r="C81" s="1572">
        <v>-79320774.180000007</v>
      </c>
      <c r="D81" s="1573">
        <v>-79320774.180000007</v>
      </c>
    </row>
    <row r="82" spans="1:4" ht="15.75">
      <c r="A82" s="1571" t="s">
        <v>3342</v>
      </c>
      <c r="B82" s="1572"/>
      <c r="C82" s="1572">
        <v>-1987796784.2499998</v>
      </c>
      <c r="D82" s="1573">
        <v>-1987796784.2499998</v>
      </c>
    </row>
    <row r="83" spans="1:4" ht="15.75">
      <c r="A83" s="1571" t="s">
        <v>3340</v>
      </c>
      <c r="B83" s="1572"/>
      <c r="C83" s="1572">
        <v>-33466300.699999999</v>
      </c>
      <c r="D83" s="1573">
        <v>-33466300.699999999</v>
      </c>
    </row>
    <row r="84" spans="1:4" ht="15.75">
      <c r="A84" s="1571" t="s">
        <v>3343</v>
      </c>
      <c r="B84" s="1572"/>
      <c r="C84" s="1572">
        <v>-44511383.100000009</v>
      </c>
      <c r="D84" s="1573">
        <v>-44511383.100000009</v>
      </c>
    </row>
    <row r="85" spans="1:4" ht="15.75">
      <c r="A85" s="1571" t="s">
        <v>3344</v>
      </c>
      <c r="B85" s="1572"/>
      <c r="C85" s="1572">
        <v>-39.53</v>
      </c>
      <c r="D85" s="1573">
        <v>-39.53</v>
      </c>
    </row>
    <row r="86" spans="1:4" ht="15.75">
      <c r="A86" s="1571" t="s">
        <v>3345</v>
      </c>
      <c r="B86" s="1572"/>
      <c r="C86" s="1572">
        <v>-385051.63</v>
      </c>
      <c r="D86" s="1573">
        <v>-385051.63</v>
      </c>
    </row>
    <row r="87" spans="1:4" ht="15.75">
      <c r="A87" s="1571" t="s">
        <v>3346</v>
      </c>
      <c r="B87" s="1572"/>
      <c r="C87" s="1572">
        <v>-160139.21000000002</v>
      </c>
      <c r="D87" s="1573">
        <v>-160139.21000000002</v>
      </c>
    </row>
    <row r="88" spans="1:4" ht="15.75">
      <c r="A88" s="1571" t="s">
        <v>3347</v>
      </c>
      <c r="B88" s="1572"/>
      <c r="C88" s="1572">
        <v>-25756284.16</v>
      </c>
      <c r="D88" s="1573">
        <v>-25756284.16</v>
      </c>
    </row>
    <row r="89" spans="1:4" ht="15.75">
      <c r="A89" s="1571" t="s">
        <v>3348</v>
      </c>
      <c r="B89" s="1572"/>
      <c r="C89" s="1572">
        <v>-243223.7</v>
      </c>
      <c r="D89" s="1573">
        <v>-243223.7</v>
      </c>
    </row>
    <row r="90" spans="1:4" ht="15.75">
      <c r="A90" s="1571" t="s">
        <v>3354</v>
      </c>
      <c r="B90" s="1572"/>
      <c r="C90" s="1572">
        <v>-18640736.57</v>
      </c>
      <c r="D90" s="1573">
        <v>-18640736.57</v>
      </c>
    </row>
    <row r="91" spans="1:4" ht="15.75">
      <c r="A91" s="1571" t="s">
        <v>3349</v>
      </c>
      <c r="B91" s="1572"/>
      <c r="C91" s="1572">
        <v>-191776918.28</v>
      </c>
      <c r="D91" s="1573">
        <v>-191776918.28</v>
      </c>
    </row>
    <row r="92" spans="1:4" ht="15.75">
      <c r="A92" s="1571" t="s">
        <v>3350</v>
      </c>
      <c r="B92" s="1572"/>
      <c r="C92" s="1572">
        <v>4469.9500000000007</v>
      </c>
      <c r="D92" s="1573">
        <v>4469.9500000000007</v>
      </c>
    </row>
    <row r="93" spans="1:4" ht="15.75">
      <c r="A93" s="1571" t="s">
        <v>3351</v>
      </c>
      <c r="B93" s="1572"/>
      <c r="C93" s="1572">
        <v>-106515.37</v>
      </c>
      <c r="D93" s="1573">
        <v>-106515.37</v>
      </c>
    </row>
    <row r="94" spans="1:4" ht="15.75">
      <c r="A94" s="1571" t="s">
        <v>3352</v>
      </c>
      <c r="B94" s="1572"/>
      <c r="C94" s="1572">
        <v>-61794216.480000004</v>
      </c>
      <c r="D94" s="1573">
        <v>-61794216.480000004</v>
      </c>
    </row>
    <row r="95" spans="1:4" ht="15.75">
      <c r="A95" s="1571" t="s">
        <v>3353</v>
      </c>
      <c r="B95" s="1572"/>
      <c r="C95" s="1572">
        <v>-58073478.789999999</v>
      </c>
      <c r="D95" s="1573">
        <v>-58073478.789999999</v>
      </c>
    </row>
    <row r="96" spans="1:4" ht="15.75">
      <c r="A96" s="1571" t="s">
        <v>3355</v>
      </c>
      <c r="B96" s="1572"/>
      <c r="C96" s="1572">
        <v>-1554675695.0900004</v>
      </c>
      <c r="D96" s="1573">
        <v>-1554675695.0900004</v>
      </c>
    </row>
    <row r="97" spans="1:4" ht="15.75">
      <c r="A97" s="1571" t="s">
        <v>3357</v>
      </c>
      <c r="B97" s="1572"/>
      <c r="C97" s="1572">
        <v>14892114.719999999</v>
      </c>
      <c r="D97" s="1573">
        <v>14892114.719999999</v>
      </c>
    </row>
    <row r="98" spans="1:4" ht="15.75">
      <c r="A98" s="1571" t="s">
        <v>3356</v>
      </c>
      <c r="B98" s="1572"/>
      <c r="C98" s="1572">
        <v>16259552.139999999</v>
      </c>
      <c r="D98" s="1573">
        <v>16259552.139999999</v>
      </c>
    </row>
    <row r="99" spans="1:4" ht="15.75">
      <c r="A99" s="1571" t="s">
        <v>1935</v>
      </c>
      <c r="B99" s="1572"/>
      <c r="C99" s="1572">
        <v>40542929.939999998</v>
      </c>
      <c r="D99" s="1573">
        <v>40542929.939999998</v>
      </c>
    </row>
    <row r="100" spans="1:4" ht="15.75">
      <c r="A100" s="1571" t="s">
        <v>1939</v>
      </c>
      <c r="B100" s="1572"/>
      <c r="C100" s="1572">
        <v>2116641.54</v>
      </c>
      <c r="D100" s="1573">
        <v>2116641.54</v>
      </c>
    </row>
    <row r="101" spans="1:4" ht="15.75">
      <c r="A101" s="1571" t="s">
        <v>1940</v>
      </c>
      <c r="B101" s="1572"/>
      <c r="C101" s="1572">
        <v>-1057412.3600000001</v>
      </c>
      <c r="D101" s="1573">
        <v>-1057412.3600000001</v>
      </c>
    </row>
    <row r="102" spans="1:4" ht="15.75">
      <c r="A102" s="1571" t="s">
        <v>1945</v>
      </c>
      <c r="B102" s="1572"/>
      <c r="C102" s="1572">
        <v>132998016.8</v>
      </c>
      <c r="D102" s="1573">
        <v>132998016.8</v>
      </c>
    </row>
    <row r="103" spans="1:4" ht="15.75">
      <c r="A103" s="1571" t="s">
        <v>1947</v>
      </c>
      <c r="B103" s="1572"/>
      <c r="C103" s="1572">
        <v>1501398.22</v>
      </c>
      <c r="D103" s="1573">
        <v>1501398.22</v>
      </c>
    </row>
    <row r="104" spans="1:4" ht="15.75">
      <c r="A104" s="1571" t="s">
        <v>1949</v>
      </c>
      <c r="B104" s="1572"/>
      <c r="C104" s="1572">
        <v>2634657.3000000003</v>
      </c>
      <c r="D104" s="1573">
        <v>2634657.3000000003</v>
      </c>
    </row>
    <row r="105" spans="1:4" ht="15.75">
      <c r="A105" s="1571" t="s">
        <v>1950</v>
      </c>
      <c r="B105" s="1572"/>
      <c r="C105" s="1572">
        <v>70830266.650000006</v>
      </c>
      <c r="D105" s="1573">
        <v>70830266.650000006</v>
      </c>
    </row>
    <row r="106" spans="1:4" ht="15.75">
      <c r="A106" s="1571" t="s">
        <v>1953</v>
      </c>
      <c r="B106" s="1572"/>
      <c r="C106" s="1572">
        <v>4019136.87</v>
      </c>
      <c r="D106" s="1573">
        <v>4019136.87</v>
      </c>
    </row>
    <row r="107" spans="1:4" ht="15.75">
      <c r="A107" s="1571" t="s">
        <v>1955</v>
      </c>
      <c r="B107" s="1572"/>
      <c r="C107" s="1572">
        <v>79197951.339999989</v>
      </c>
      <c r="D107" s="1573">
        <v>79197951.339999989</v>
      </c>
    </row>
    <row r="108" spans="1:4" ht="15.75">
      <c r="A108" s="1571" t="s">
        <v>1960</v>
      </c>
      <c r="B108" s="1572"/>
      <c r="C108" s="1572">
        <v>92275.07</v>
      </c>
      <c r="D108" s="1573">
        <v>92275.07</v>
      </c>
    </row>
    <row r="109" spans="1:4" ht="15.75">
      <c r="A109" s="1571" t="s">
        <v>1963</v>
      </c>
      <c r="B109" s="1572"/>
      <c r="C109" s="1572">
        <v>322936.19</v>
      </c>
      <c r="D109" s="1573">
        <v>322936.19</v>
      </c>
    </row>
    <row r="110" spans="1:4" ht="15.75">
      <c r="A110" s="1571" t="s">
        <v>1964</v>
      </c>
      <c r="B110" s="1572">
        <v>-5622.03</v>
      </c>
      <c r="C110" s="1572">
        <v>106800372.18000001</v>
      </c>
      <c r="D110" s="1573">
        <v>106794750.15000001</v>
      </c>
    </row>
    <row r="111" spans="1:4" ht="15.75">
      <c r="A111" s="1571" t="s">
        <v>1973</v>
      </c>
      <c r="B111" s="1572"/>
      <c r="C111" s="1572">
        <v>1331148822.9299998</v>
      </c>
      <c r="D111" s="1573">
        <v>1331148822.9299998</v>
      </c>
    </row>
    <row r="112" spans="1:4" ht="15.75">
      <c r="A112" s="1571" t="s">
        <v>1477</v>
      </c>
      <c r="B112" s="1572">
        <v>5658.63</v>
      </c>
      <c r="C112" s="1572">
        <v>29058848.600000001</v>
      </c>
      <c r="D112" s="1573">
        <v>29064507.23</v>
      </c>
    </row>
    <row r="113" spans="1:4" ht="15.75">
      <c r="A113" s="1571" t="s">
        <v>1478</v>
      </c>
      <c r="B113" s="1572">
        <v>18450.060000000001</v>
      </c>
      <c r="C113" s="1572">
        <v>252890683.51000002</v>
      </c>
      <c r="D113" s="1573">
        <v>252909133.56999999</v>
      </c>
    </row>
    <row r="114" spans="1:4" ht="15.75">
      <c r="A114" s="1571" t="s">
        <v>1479</v>
      </c>
      <c r="B114" s="1572"/>
      <c r="C114" s="1572">
        <v>98970480.609999985</v>
      </c>
      <c r="D114" s="1573">
        <v>98970480.609999985</v>
      </c>
    </row>
    <row r="115" spans="1:4" ht="15.75">
      <c r="A115" s="1571" t="s">
        <v>1480</v>
      </c>
      <c r="B115" s="1572">
        <v>6394.38</v>
      </c>
      <c r="C115" s="1572">
        <v>50503572.359999999</v>
      </c>
      <c r="D115" s="1573">
        <v>50509966.740000002</v>
      </c>
    </row>
    <row r="116" spans="1:4" ht="15.75">
      <c r="A116" s="1571" t="s">
        <v>1481</v>
      </c>
      <c r="B116" s="1572"/>
      <c r="C116" s="1572">
        <v>10762.47</v>
      </c>
      <c r="D116" s="1573">
        <v>10762.47</v>
      </c>
    </row>
    <row r="117" spans="1:4" ht="15.75">
      <c r="A117" s="1571" t="s">
        <v>1483</v>
      </c>
      <c r="B117" s="1572"/>
      <c r="C117" s="1572">
        <v>6804262.4699999997</v>
      </c>
      <c r="D117" s="1573">
        <v>6804262.4699999997</v>
      </c>
    </row>
    <row r="118" spans="1:4" ht="15.75">
      <c r="A118" s="1571" t="s">
        <v>1484</v>
      </c>
      <c r="B118" s="1572"/>
      <c r="C118" s="1572">
        <v>17757709.110000003</v>
      </c>
      <c r="D118" s="1573">
        <v>17757709.110000003</v>
      </c>
    </row>
    <row r="119" spans="1:4" ht="15.75">
      <c r="A119" s="1571" t="s">
        <v>1485</v>
      </c>
      <c r="B119" s="1572">
        <v>-56576.639999999999</v>
      </c>
      <c r="C119" s="1572">
        <v>137247656.84999999</v>
      </c>
      <c r="D119" s="1573">
        <v>137191080.21000001</v>
      </c>
    </row>
    <row r="120" spans="1:4" ht="15.75">
      <c r="A120" s="1571" t="s">
        <v>2276</v>
      </c>
      <c r="B120" s="1572"/>
      <c r="C120" s="1572">
        <v>25218102.800000001</v>
      </c>
      <c r="D120" s="1573">
        <v>25218102.800000001</v>
      </c>
    </row>
    <row r="121" spans="1:4" ht="15.75">
      <c r="A121" s="1571" t="s">
        <v>2281</v>
      </c>
      <c r="B121" s="1572"/>
      <c r="C121" s="1572">
        <v>40212886.979999997</v>
      </c>
      <c r="D121" s="1573">
        <v>40212886.979999997</v>
      </c>
    </row>
    <row r="122" spans="1:4" ht="15.75">
      <c r="A122" s="1571" t="s">
        <v>2283</v>
      </c>
      <c r="B122" s="1572"/>
      <c r="C122" s="1572">
        <v>13049712.210000001</v>
      </c>
      <c r="D122" s="1573">
        <v>13049712.210000001</v>
      </c>
    </row>
    <row r="123" spans="1:4" ht="15.75">
      <c r="A123" s="1571" t="s">
        <v>2285</v>
      </c>
      <c r="B123" s="1572"/>
      <c r="C123" s="1572">
        <v>48978606.550000004</v>
      </c>
      <c r="D123" s="1573">
        <v>48978606.550000004</v>
      </c>
    </row>
    <row r="124" spans="1:4" ht="15.75">
      <c r="A124" s="1571" t="s">
        <v>2287</v>
      </c>
      <c r="B124" s="1572"/>
      <c r="C124" s="1572">
        <v>684907783.92000008</v>
      </c>
      <c r="D124" s="1573">
        <v>684907783.92000008</v>
      </c>
    </row>
    <row r="125" spans="1:4" ht="15.75">
      <c r="A125" s="1571" t="s">
        <v>2289</v>
      </c>
      <c r="B125" s="1572"/>
      <c r="C125" s="1572">
        <v>79460431.060000002</v>
      </c>
      <c r="D125" s="1573">
        <v>79460431.060000002</v>
      </c>
    </row>
    <row r="126" spans="1:4" ht="15.75">
      <c r="A126" s="1571" t="s">
        <v>2293</v>
      </c>
      <c r="B126" s="1572"/>
      <c r="C126" s="1572">
        <v>114374311.94</v>
      </c>
      <c r="D126" s="1573">
        <v>114374311.94</v>
      </c>
    </row>
    <row r="127" spans="1:4" ht="15.75">
      <c r="A127" s="1571" t="s">
        <v>2296</v>
      </c>
      <c r="B127" s="1572"/>
      <c r="C127" s="1572">
        <v>1002869137.2699997</v>
      </c>
      <c r="D127" s="1573">
        <v>1002869137.2699997</v>
      </c>
    </row>
    <row r="128" spans="1:4" ht="15.75">
      <c r="A128" s="1571" t="s">
        <v>2300</v>
      </c>
      <c r="B128" s="1572"/>
      <c r="C128" s="1572">
        <v>16613310.92</v>
      </c>
      <c r="D128" s="1573">
        <v>16613310.92</v>
      </c>
    </row>
    <row r="129" spans="1:4" ht="15.75">
      <c r="A129" s="1571" t="s">
        <v>2302</v>
      </c>
      <c r="B129" s="1572"/>
      <c r="C129" s="1572">
        <v>20113267.830000002</v>
      </c>
      <c r="D129" s="1573">
        <v>20113267.830000002</v>
      </c>
    </row>
    <row r="130" spans="1:4" ht="15.75">
      <c r="A130" s="1571" t="s">
        <v>2311</v>
      </c>
      <c r="B130" s="1572"/>
      <c r="C130" s="1572">
        <v>254748718.53</v>
      </c>
      <c r="D130" s="1573">
        <v>254748718.53</v>
      </c>
    </row>
    <row r="131" spans="1:4" ht="15.75">
      <c r="A131" s="1571" t="s">
        <v>2315</v>
      </c>
      <c r="B131" s="1572"/>
      <c r="C131" s="1572">
        <v>53285869.279999994</v>
      </c>
      <c r="D131" s="1573">
        <v>53285869.279999994</v>
      </c>
    </row>
    <row r="132" spans="1:4" ht="15.75">
      <c r="A132" s="1571" t="s">
        <v>2320</v>
      </c>
      <c r="B132" s="1572"/>
      <c r="C132" s="1572">
        <v>445923.01</v>
      </c>
      <c r="D132" s="1573">
        <v>445923.01</v>
      </c>
    </row>
    <row r="133" spans="1:4" ht="15.75">
      <c r="A133" s="1571" t="s">
        <v>3358</v>
      </c>
      <c r="B133" s="1572"/>
      <c r="C133" s="1572">
        <v>19084466.02</v>
      </c>
      <c r="D133" s="1573">
        <v>19084466.02</v>
      </c>
    </row>
    <row r="134" spans="1:4" ht="15.75">
      <c r="A134" s="1571" t="s">
        <v>3359</v>
      </c>
      <c r="B134" s="1572"/>
      <c r="C134" s="1572">
        <v>382973970.94</v>
      </c>
      <c r="D134" s="1573">
        <v>382973970.94</v>
      </c>
    </row>
    <row r="135" spans="1:4" ht="15.75">
      <c r="A135" s="1571" t="s">
        <v>2337</v>
      </c>
      <c r="B135" s="1572"/>
      <c r="C135" s="1572">
        <v>90128510.129999995</v>
      </c>
      <c r="D135" s="1573">
        <v>90128510.129999995</v>
      </c>
    </row>
    <row r="136" spans="1:4" ht="15.75">
      <c r="A136" s="1571" t="s">
        <v>2339</v>
      </c>
      <c r="B136" s="1572"/>
      <c r="C136" s="1572">
        <v>1692120.4500000002</v>
      </c>
      <c r="D136" s="1573">
        <v>1692120.4500000002</v>
      </c>
    </row>
    <row r="137" spans="1:4" ht="15.75">
      <c r="A137" s="1571" t="s">
        <v>2345</v>
      </c>
      <c r="B137" s="1572"/>
      <c r="C137" s="1572">
        <v>36153162.719999999</v>
      </c>
      <c r="D137" s="1573">
        <v>36153162.719999999</v>
      </c>
    </row>
    <row r="138" spans="1:4" ht="15.75">
      <c r="A138" s="1571" t="s">
        <v>2348</v>
      </c>
      <c r="B138" s="1572"/>
      <c r="C138" s="1572">
        <v>14991335.550000001</v>
      </c>
      <c r="D138" s="1573">
        <v>14991335.550000001</v>
      </c>
    </row>
    <row r="139" spans="1:4" ht="15.75">
      <c r="A139" s="1571" t="s">
        <v>2351</v>
      </c>
      <c r="B139" s="1572"/>
      <c r="C139" s="1572">
        <v>35169419.729999997</v>
      </c>
      <c r="D139" s="1573">
        <v>35169419.729999997</v>
      </c>
    </row>
    <row r="140" spans="1:4" ht="15.75">
      <c r="A140" s="1571" t="s">
        <v>2354</v>
      </c>
      <c r="B140" s="1572"/>
      <c r="C140" s="1572">
        <v>4930464.71</v>
      </c>
      <c r="D140" s="1573">
        <v>4930464.71</v>
      </c>
    </row>
    <row r="141" spans="1:4" ht="15.75">
      <c r="A141" s="1571" t="s">
        <v>2357</v>
      </c>
      <c r="B141" s="1572"/>
      <c r="C141" s="1572">
        <v>18016854.989999998</v>
      </c>
      <c r="D141" s="1573">
        <v>18016854.989999998</v>
      </c>
    </row>
    <row r="142" spans="1:4" ht="15.75">
      <c r="A142" s="1571" t="s">
        <v>2360</v>
      </c>
      <c r="B142" s="1572"/>
      <c r="C142" s="1572">
        <v>3797319.02</v>
      </c>
      <c r="D142" s="1573">
        <v>3797319.02</v>
      </c>
    </row>
    <row r="143" spans="1:4" ht="15.75">
      <c r="A143" s="1571" t="s">
        <v>2363</v>
      </c>
      <c r="B143" s="1572"/>
      <c r="C143" s="1572">
        <v>-1353.1200000000001</v>
      </c>
      <c r="D143" s="1573">
        <v>-1353.1200000000001</v>
      </c>
    </row>
    <row r="144" spans="1:4" ht="15.75">
      <c r="A144" s="1571" t="s">
        <v>2366</v>
      </c>
      <c r="B144" s="1572">
        <v>53871755.279999942</v>
      </c>
      <c r="C144" s="1572">
        <v>940886007.05999994</v>
      </c>
      <c r="D144" s="1573">
        <v>994757762.33999991</v>
      </c>
    </row>
    <row r="145" spans="1:4" ht="15.75">
      <c r="A145" s="1571" t="s">
        <v>1444</v>
      </c>
      <c r="B145" s="1572"/>
      <c r="C145" s="1572">
        <v>-12337.24</v>
      </c>
      <c r="D145" s="1573">
        <v>-12337.24</v>
      </c>
    </row>
    <row r="146" spans="1:4" ht="15.75">
      <c r="A146" s="1571" t="s">
        <v>406</v>
      </c>
      <c r="B146" s="1572"/>
      <c r="C146" s="1572">
        <v>-19533899.969999999</v>
      </c>
      <c r="D146" s="1573">
        <v>-19533899.969999999</v>
      </c>
    </row>
    <row r="147" spans="1:4" ht="15.75">
      <c r="A147" s="1571" t="s">
        <v>408</v>
      </c>
      <c r="B147" s="1572"/>
      <c r="C147" s="1572">
        <v>-1414.01</v>
      </c>
      <c r="D147" s="1573">
        <v>-1414.01</v>
      </c>
    </row>
    <row r="148" spans="1:4" ht="15.75">
      <c r="A148" s="1571" t="s">
        <v>412</v>
      </c>
      <c r="B148" s="1572"/>
      <c r="C148" s="1572">
        <v>-1662221</v>
      </c>
      <c r="D148" s="1573">
        <v>-1662221</v>
      </c>
    </row>
    <row r="149" spans="1:4" ht="15.75">
      <c r="A149" s="1571" t="s">
        <v>414</v>
      </c>
      <c r="B149" s="1572"/>
      <c r="C149" s="1572">
        <v>-630802787.16999996</v>
      </c>
      <c r="D149" s="1573">
        <v>-630802787.16999996</v>
      </c>
    </row>
    <row r="150" spans="1:4" ht="15.75">
      <c r="A150" s="1571" t="s">
        <v>416</v>
      </c>
      <c r="B150" s="1572"/>
      <c r="C150" s="1572">
        <v>-5441943.8100000005</v>
      </c>
      <c r="D150" s="1573">
        <v>-5441943.8100000005</v>
      </c>
    </row>
    <row r="151" spans="1:4" ht="15.75">
      <c r="A151" s="1571" t="s">
        <v>418</v>
      </c>
      <c r="B151" s="1572"/>
      <c r="C151" s="1572">
        <v>461757476.04000002</v>
      </c>
      <c r="D151" s="1573">
        <v>461757476.04000002</v>
      </c>
    </row>
    <row r="152" spans="1:4" ht="15.75">
      <c r="A152" s="1571" t="s">
        <v>420</v>
      </c>
      <c r="B152" s="1572">
        <v>-21559368.765700005</v>
      </c>
      <c r="C152" s="1572">
        <v>1128807.4500000067</v>
      </c>
      <c r="D152" s="1573">
        <v>-20430561.315700002</v>
      </c>
    </row>
    <row r="153" spans="1:4" ht="15.75">
      <c r="A153" s="1571" t="s">
        <v>427</v>
      </c>
      <c r="B153" s="1572"/>
      <c r="C153" s="1572">
        <v>-884520.73</v>
      </c>
      <c r="D153" s="1573">
        <v>-884520.73</v>
      </c>
    </row>
    <row r="154" spans="1:4" ht="15.75">
      <c r="A154" s="1571" t="s">
        <v>431</v>
      </c>
      <c r="B154" s="1572"/>
      <c r="C154" s="1572">
        <v>-24580161.600000001</v>
      </c>
      <c r="D154" s="1573">
        <v>-24580161.600000001</v>
      </c>
    </row>
    <row r="155" spans="1:4" ht="15.75">
      <c r="A155" s="1571" t="s">
        <v>435</v>
      </c>
      <c r="B155" s="1572"/>
      <c r="C155" s="1572">
        <v>-150715374.59999999</v>
      </c>
      <c r="D155" s="1573">
        <v>-150715374.59999999</v>
      </c>
    </row>
    <row r="156" spans="1:4" ht="15.75">
      <c r="A156" s="1571" t="s">
        <v>437</v>
      </c>
      <c r="B156" s="1572">
        <v>-53871755.300000012</v>
      </c>
      <c r="C156" s="1572">
        <v>161192965.90000001</v>
      </c>
      <c r="D156" s="1573">
        <v>107321210.59999999</v>
      </c>
    </row>
    <row r="157" spans="1:4" ht="15.75">
      <c r="A157" s="1571" t="s">
        <v>439</v>
      </c>
      <c r="B157" s="1572"/>
      <c r="C157" s="1572">
        <v>6437377.8900000006</v>
      </c>
      <c r="D157" s="1573">
        <v>6437377.8900000006</v>
      </c>
    </row>
    <row r="158" spans="1:4" ht="15.75">
      <c r="A158" s="1571" t="s">
        <v>1536</v>
      </c>
      <c r="B158" s="1572"/>
      <c r="C158" s="1572">
        <v>5958305.8300000001</v>
      </c>
      <c r="D158" s="1573">
        <v>5958305.8300000001</v>
      </c>
    </row>
    <row r="159" spans="1:4" ht="15.75">
      <c r="A159" s="1571" t="s">
        <v>1539</v>
      </c>
      <c r="B159" s="1572"/>
      <c r="C159" s="1572">
        <v>-47665449.57</v>
      </c>
      <c r="D159" s="1573">
        <v>-47665449.57</v>
      </c>
    </row>
    <row r="160" spans="1:4" ht="15.75">
      <c r="A160" s="1571" t="s">
        <v>1541</v>
      </c>
      <c r="B160" s="1572"/>
      <c r="C160" s="1572">
        <v>3750000</v>
      </c>
      <c r="D160" s="1573">
        <v>3750000</v>
      </c>
    </row>
    <row r="161" spans="1:8" ht="15.75">
      <c r="A161" s="1571" t="s">
        <v>1543</v>
      </c>
      <c r="B161" s="1572">
        <v>21533891.265700001</v>
      </c>
      <c r="C161" s="1572">
        <v>-69562920.87999998</v>
      </c>
      <c r="D161" s="1573">
        <v>-48029029.614299998</v>
      </c>
      <c r="E161" s="1571"/>
      <c r="F161" s="1571"/>
      <c r="G161" s="1571"/>
      <c r="H161" s="1571"/>
    </row>
    <row r="162" spans="1:8" ht="15.75">
      <c r="A162" s="1571" t="s">
        <v>1549</v>
      </c>
      <c r="B162" s="1572"/>
      <c r="C162" s="1572">
        <v>344972746.57000005</v>
      </c>
      <c r="D162" s="1573">
        <v>344972746.57000005</v>
      </c>
      <c r="E162" s="1571"/>
      <c r="F162" s="1571"/>
      <c r="G162" s="1571"/>
      <c r="H162" s="1571"/>
    </row>
    <row r="163" spans="1:8" ht="15.75">
      <c r="A163" s="1571" t="s">
        <v>1551</v>
      </c>
      <c r="B163" s="1572"/>
      <c r="C163" s="1572">
        <v>232077.12</v>
      </c>
      <c r="D163" s="1573">
        <v>232077.12</v>
      </c>
      <c r="E163" s="1571"/>
      <c r="F163" s="1571"/>
      <c r="G163" s="1571"/>
      <c r="H163" s="1571"/>
    </row>
    <row r="164" spans="1:8" ht="15.75">
      <c r="A164" s="1571" t="s">
        <v>1552</v>
      </c>
      <c r="B164" s="1572"/>
      <c r="C164" s="1572">
        <v>73566.03</v>
      </c>
      <c r="D164" s="1573">
        <v>73566.03</v>
      </c>
      <c r="E164" s="1571"/>
      <c r="F164" s="1571"/>
      <c r="G164" s="1571"/>
      <c r="H164" s="1571"/>
    </row>
    <row r="165" spans="1:8" ht="15.75">
      <c r="A165" s="1571" t="s">
        <v>1553</v>
      </c>
      <c r="B165" s="1572"/>
      <c r="C165" s="1572">
        <v>-12046437.939999999</v>
      </c>
      <c r="D165" s="1573">
        <v>-12046437.939999999</v>
      </c>
      <c r="E165" s="1571"/>
      <c r="F165" s="1571" t="s">
        <v>1577</v>
      </c>
      <c r="G165" s="1571"/>
      <c r="H165" s="1577">
        <v>1048246731.9499992</v>
      </c>
    </row>
    <row r="166" spans="1:8" ht="15.75">
      <c r="A166" s="1571" t="s">
        <v>3330</v>
      </c>
      <c r="B166" s="1572">
        <v>1.0800001509487629</v>
      </c>
      <c r="C166" s="1572">
        <v>1.2300092782825232</v>
      </c>
      <c r="D166" s="1573">
        <v>2.3100004997104406</v>
      </c>
      <c r="E166" s="1571"/>
      <c r="F166" s="1571"/>
      <c r="G166" s="1571"/>
      <c r="H166" s="1571"/>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91"/>
  <sheetViews>
    <sheetView defaultGridColor="0" topLeftCell="A34" colorId="22" zoomScale="75" zoomScaleNormal="75" workbookViewId="0">
      <selection activeCell="I27" sqref="I27"/>
    </sheetView>
  </sheetViews>
  <sheetFormatPr defaultColWidth="9.77734375" defaultRowHeight="15"/>
  <cols>
    <col min="1" max="1" width="5.77734375" customWidth="1"/>
    <col min="2" max="2" width="7.77734375" customWidth="1"/>
    <col min="3" max="3" width="55.77734375" customWidth="1"/>
    <col min="4" max="5" width="16.77734375" customWidth="1"/>
  </cols>
  <sheetData>
    <row r="1" spans="1:6" ht="15.75" thickBot="1">
      <c r="A1" s="64" t="str">
        <f>'Data Sheet'!A54</f>
        <v>Annual Report of VERIZON NEW YORK INC.                                                                                           For the period ending DECEMBER 31, 2017</v>
      </c>
      <c r="B1" s="2"/>
      <c r="C1" s="65"/>
      <c r="D1" s="65"/>
      <c r="E1" s="65"/>
      <c r="F1" s="65"/>
    </row>
    <row r="2" spans="1:6">
      <c r="A2" s="66"/>
      <c r="B2" s="67"/>
      <c r="C2" s="67"/>
      <c r="D2" s="67"/>
      <c r="E2" s="556"/>
      <c r="F2" s="65"/>
    </row>
    <row r="3" spans="1:6" ht="18">
      <c r="A3" s="541" t="s">
        <v>1061</v>
      </c>
      <c r="B3" s="161"/>
      <c r="C3" s="105"/>
      <c r="D3" s="105"/>
      <c r="E3" s="152"/>
      <c r="F3" s="65"/>
    </row>
    <row r="4" spans="1:6" ht="15" customHeight="1">
      <c r="A4" s="72"/>
      <c r="B4" s="65"/>
      <c r="C4" s="65"/>
      <c r="D4" s="65"/>
      <c r="E4" s="73"/>
      <c r="F4" s="65"/>
    </row>
    <row r="5" spans="1:6" ht="15" customHeight="1">
      <c r="A5" s="213"/>
      <c r="B5" s="178"/>
      <c r="C5" s="180"/>
      <c r="D5" s="180"/>
      <c r="E5" s="290"/>
      <c r="F5" s="65"/>
    </row>
    <row r="6" spans="1:6" ht="15" customHeight="1">
      <c r="A6" s="96"/>
      <c r="B6" s="65"/>
      <c r="C6" s="175"/>
      <c r="D6" s="183" t="s">
        <v>1062</v>
      </c>
      <c r="E6" s="138" t="s">
        <v>778</v>
      </c>
      <c r="F6" s="65"/>
    </row>
    <row r="7" spans="1:6" ht="15" customHeight="1">
      <c r="A7" s="90" t="s">
        <v>36</v>
      </c>
      <c r="B7" s="132" t="s">
        <v>551</v>
      </c>
      <c r="C7" s="566"/>
      <c r="D7" s="183" t="s">
        <v>47</v>
      </c>
      <c r="E7" s="138" t="s">
        <v>47</v>
      </c>
      <c r="F7" s="65"/>
    </row>
    <row r="8" spans="1:6" ht="15" customHeight="1">
      <c r="A8" s="90" t="s">
        <v>48</v>
      </c>
      <c r="B8" s="132" t="s">
        <v>462</v>
      </c>
      <c r="C8" s="566"/>
      <c r="D8" s="183" t="s">
        <v>463</v>
      </c>
      <c r="E8" s="138" t="s">
        <v>464</v>
      </c>
      <c r="F8" s="65"/>
    </row>
    <row r="9" spans="1:6" ht="15" customHeight="1">
      <c r="A9" s="96"/>
      <c r="B9" s="65"/>
      <c r="C9" s="175"/>
      <c r="D9" s="175"/>
      <c r="E9" s="73"/>
      <c r="F9" s="65"/>
    </row>
    <row r="10" spans="1:6" ht="15" customHeight="1">
      <c r="A10" s="77"/>
      <c r="B10" s="178" t="s">
        <v>1063</v>
      </c>
      <c r="C10" s="180"/>
      <c r="D10" s="291"/>
      <c r="E10" s="292"/>
      <c r="F10" s="65"/>
    </row>
    <row r="11" spans="1:6" ht="15" customHeight="1">
      <c r="A11" s="90">
        <v>1</v>
      </c>
      <c r="B11" s="65" t="s">
        <v>1064</v>
      </c>
      <c r="C11" s="175" t="s">
        <v>1065</v>
      </c>
      <c r="D11" s="1478">
        <v>535735322.43000001</v>
      </c>
      <c r="E11" s="1625">
        <v>636228807.40999997</v>
      </c>
      <c r="F11" s="65"/>
    </row>
    <row r="12" spans="1:6" ht="15" customHeight="1">
      <c r="A12" s="90">
        <v>2</v>
      </c>
      <c r="B12" s="65" t="s">
        <v>1977</v>
      </c>
      <c r="C12" s="175" t="s">
        <v>1978</v>
      </c>
      <c r="D12" s="188">
        <v>-14250.85</v>
      </c>
      <c r="E12" s="189">
        <v>0</v>
      </c>
      <c r="F12" s="65"/>
    </row>
    <row r="13" spans="1:6" ht="15" customHeight="1">
      <c r="A13" s="90">
        <v>3</v>
      </c>
      <c r="B13" s="65" t="s">
        <v>1979</v>
      </c>
      <c r="C13" s="175" t="s">
        <v>1980</v>
      </c>
      <c r="D13" s="188">
        <v>12679923.939999999</v>
      </c>
      <c r="E13" s="189">
        <v>20166437.120000001</v>
      </c>
      <c r="F13" s="65"/>
    </row>
    <row r="14" spans="1:6" ht="15" customHeight="1">
      <c r="A14" s="90">
        <v>4</v>
      </c>
      <c r="B14" s="65" t="s">
        <v>1981</v>
      </c>
      <c r="C14" s="175" t="s">
        <v>1982</v>
      </c>
      <c r="D14" s="188">
        <v>0</v>
      </c>
      <c r="E14" s="189">
        <v>0</v>
      </c>
      <c r="F14" s="65"/>
    </row>
    <row r="15" spans="1:6" ht="15" customHeight="1">
      <c r="A15" s="90">
        <v>5</v>
      </c>
      <c r="B15" s="65" t="s">
        <v>1983</v>
      </c>
      <c r="C15" s="175" t="s">
        <v>1984</v>
      </c>
      <c r="D15" s="188">
        <v>0</v>
      </c>
      <c r="E15" s="189">
        <v>0</v>
      </c>
      <c r="F15" s="65"/>
    </row>
    <row r="16" spans="1:6" ht="15" customHeight="1">
      <c r="A16" s="90">
        <v>6</v>
      </c>
      <c r="B16" s="65" t="s">
        <v>1597</v>
      </c>
      <c r="C16" s="175" t="s">
        <v>1598</v>
      </c>
      <c r="D16" s="188">
        <v>42813873.939999998</v>
      </c>
      <c r="E16" s="189">
        <v>44149315.43</v>
      </c>
      <c r="F16" s="65"/>
    </row>
    <row r="17" spans="1:9" ht="15" customHeight="1">
      <c r="A17" s="90">
        <v>7</v>
      </c>
      <c r="B17" s="65" t="s">
        <v>1599</v>
      </c>
      <c r="C17" s="175" t="s">
        <v>1600</v>
      </c>
      <c r="D17" s="188">
        <v>0</v>
      </c>
      <c r="E17" s="189">
        <v>0</v>
      </c>
      <c r="F17" s="65"/>
    </row>
    <row r="18" spans="1:9" ht="15" customHeight="1">
      <c r="A18" s="90">
        <v>8</v>
      </c>
      <c r="B18" s="65" t="s">
        <v>1601</v>
      </c>
      <c r="C18" s="175" t="s">
        <v>1602</v>
      </c>
      <c r="D18" s="188">
        <v>252347867.75999999</v>
      </c>
      <c r="E18" s="189">
        <v>246173152.08999997</v>
      </c>
      <c r="F18" s="65"/>
    </row>
    <row r="19" spans="1:9" ht="15" customHeight="1">
      <c r="A19" s="90">
        <v>9</v>
      </c>
      <c r="B19" s="65" t="s">
        <v>1603</v>
      </c>
      <c r="C19" s="175" t="s">
        <v>1604</v>
      </c>
      <c r="D19" s="188"/>
      <c r="E19" s="189"/>
      <c r="F19" s="65"/>
    </row>
    <row r="20" spans="1:9" ht="15" customHeight="1">
      <c r="A20" s="90">
        <v>10</v>
      </c>
      <c r="B20" s="65"/>
      <c r="C20" s="183" t="s">
        <v>1605</v>
      </c>
      <c r="D20" s="564">
        <f>SUM(D11:D19)</f>
        <v>843562737.22000003</v>
      </c>
      <c r="E20" s="565">
        <f>SUM(E11:E19)</f>
        <v>946717712.04999995</v>
      </c>
      <c r="F20" s="65"/>
    </row>
    <row r="21" spans="1:9" ht="15" customHeight="1">
      <c r="A21" s="90"/>
      <c r="B21" s="65" t="s">
        <v>1606</v>
      </c>
      <c r="C21" s="175"/>
      <c r="D21" s="285"/>
      <c r="E21" s="250"/>
      <c r="F21" s="65"/>
    </row>
    <row r="22" spans="1:9" ht="15" customHeight="1">
      <c r="A22" s="90">
        <v>11</v>
      </c>
      <c r="B22" s="65" t="s">
        <v>1607</v>
      </c>
      <c r="C22" s="175" t="s">
        <v>1608</v>
      </c>
      <c r="D22" s="188">
        <v>243351318.75</v>
      </c>
      <c r="E22" s="189">
        <v>268513142.11000001</v>
      </c>
      <c r="F22" s="65"/>
    </row>
    <row r="23" spans="1:9" ht="15" customHeight="1">
      <c r="A23" s="90">
        <v>12</v>
      </c>
      <c r="B23" s="65" t="s">
        <v>1609</v>
      </c>
      <c r="C23" s="175" t="s">
        <v>1610</v>
      </c>
      <c r="D23" s="188">
        <v>69948384.180000007</v>
      </c>
      <c r="E23" s="189">
        <v>79320774.180000007</v>
      </c>
      <c r="F23" s="65"/>
    </row>
    <row r="24" spans="1:9" ht="15" customHeight="1">
      <c r="A24" s="90">
        <v>13</v>
      </c>
      <c r="B24" s="65" t="s">
        <v>1611</v>
      </c>
      <c r="C24" s="175" t="s">
        <v>1612</v>
      </c>
      <c r="D24" s="188">
        <v>1953542082.24</v>
      </c>
      <c r="E24" s="189">
        <v>1987796784.2499998</v>
      </c>
      <c r="F24" s="65"/>
    </row>
    <row r="25" spans="1:9" ht="15" customHeight="1">
      <c r="A25" s="90">
        <v>14</v>
      </c>
      <c r="B25" s="65" t="s">
        <v>1613</v>
      </c>
      <c r="C25" s="175" t="s">
        <v>1614</v>
      </c>
      <c r="D25" s="188">
        <v>30126808.98</v>
      </c>
      <c r="E25" s="189">
        <v>33466300.699999999</v>
      </c>
      <c r="F25" s="65"/>
    </row>
    <row r="26" spans="1:9" ht="15" customHeight="1">
      <c r="A26" s="90">
        <v>15</v>
      </c>
      <c r="B26" s="65"/>
      <c r="C26" s="183" t="s">
        <v>1615</v>
      </c>
      <c r="D26" s="564">
        <f>SUM(D22:D25)</f>
        <v>2296968594.1500001</v>
      </c>
      <c r="E26" s="565">
        <f>SUM(E22:E25)</f>
        <v>2369097001.2399998</v>
      </c>
      <c r="F26" s="65"/>
    </row>
    <row r="27" spans="1:9" ht="15" customHeight="1">
      <c r="A27" s="90"/>
      <c r="B27" s="65" t="s">
        <v>1616</v>
      </c>
      <c r="C27" s="175"/>
      <c r="D27" s="285"/>
      <c r="E27" s="250"/>
      <c r="F27" s="65"/>
    </row>
    <row r="28" spans="1:9" ht="15" customHeight="1">
      <c r="A28" s="90">
        <v>16</v>
      </c>
      <c r="B28" s="65" t="s">
        <v>1617</v>
      </c>
      <c r="C28" s="175" t="s">
        <v>1618</v>
      </c>
      <c r="D28" s="188">
        <v>37340785.119999997</v>
      </c>
      <c r="E28" s="189">
        <v>44205629.510000005</v>
      </c>
      <c r="F28" s="65"/>
    </row>
    <row r="29" spans="1:9" ht="15" customHeight="1">
      <c r="A29" s="90">
        <v>17</v>
      </c>
      <c r="B29" s="65" t="s">
        <v>1619</v>
      </c>
      <c r="C29" s="175" t="s">
        <v>1620</v>
      </c>
      <c r="D29" s="188">
        <v>321815.72000000003</v>
      </c>
      <c r="E29" s="189">
        <v>0</v>
      </c>
      <c r="F29" s="65"/>
    </row>
    <row r="30" spans="1:9" ht="15" customHeight="1">
      <c r="A30" s="90">
        <v>18</v>
      </c>
      <c r="B30" s="65" t="s">
        <v>1621</v>
      </c>
      <c r="C30" s="175" t="s">
        <v>1622</v>
      </c>
      <c r="D30" s="188">
        <v>38502.33</v>
      </c>
      <c r="E30" s="189">
        <v>385091.16000000003</v>
      </c>
      <c r="F30" s="65"/>
    </row>
    <row r="31" spans="1:9" ht="15" customHeight="1">
      <c r="A31" s="90">
        <v>19</v>
      </c>
      <c r="B31" s="65" t="s">
        <v>1623</v>
      </c>
      <c r="C31" s="175" t="s">
        <v>1624</v>
      </c>
      <c r="D31" s="188">
        <v>0</v>
      </c>
      <c r="E31" s="189">
        <v>0</v>
      </c>
      <c r="F31" s="65"/>
    </row>
    <row r="32" spans="1:9" ht="15" customHeight="1">
      <c r="A32" s="90">
        <v>20</v>
      </c>
      <c r="B32" s="65" t="s">
        <v>1625</v>
      </c>
      <c r="C32" s="175" t="s">
        <v>1626</v>
      </c>
      <c r="D32" s="188">
        <v>114741.56</v>
      </c>
      <c r="E32" s="189">
        <v>160139.21000000002</v>
      </c>
      <c r="F32" s="65"/>
      <c r="G32" s="1026"/>
      <c r="H32" s="1147"/>
      <c r="I32" s="1147"/>
    </row>
    <row r="33" spans="1:9" ht="15" customHeight="1">
      <c r="A33" s="90">
        <v>21</v>
      </c>
      <c r="B33" s="65" t="s">
        <v>1627</v>
      </c>
      <c r="C33" s="175" t="s">
        <v>1628</v>
      </c>
      <c r="D33" s="188">
        <v>0</v>
      </c>
      <c r="E33" s="189">
        <v>0</v>
      </c>
      <c r="F33" s="65"/>
      <c r="G33" s="1147"/>
      <c r="H33" s="1147"/>
      <c r="I33" s="1147"/>
    </row>
    <row r="34" spans="1:9" ht="15" customHeight="1">
      <c r="A34" s="90">
        <v>22</v>
      </c>
      <c r="B34" s="65" t="s">
        <v>1629</v>
      </c>
      <c r="C34" s="175" t="s">
        <v>1630</v>
      </c>
      <c r="D34" s="188">
        <v>0</v>
      </c>
      <c r="E34" s="189">
        <v>0</v>
      </c>
      <c r="F34" s="65"/>
      <c r="G34" s="1026"/>
      <c r="H34" s="1147"/>
      <c r="I34" s="1147"/>
    </row>
    <row r="35" spans="1:9" ht="15" customHeight="1">
      <c r="A35" s="90">
        <v>23</v>
      </c>
      <c r="B35" s="65" t="s">
        <v>1631</v>
      </c>
      <c r="C35" s="175" t="s">
        <v>1632</v>
      </c>
      <c r="D35" s="188">
        <v>22932308.810000002</v>
      </c>
      <c r="E35" s="189">
        <v>25756284.16</v>
      </c>
      <c r="F35" s="65"/>
      <c r="G35" s="1147"/>
      <c r="H35" s="1147"/>
      <c r="I35" s="1147"/>
    </row>
    <row r="36" spans="1:9" ht="15" customHeight="1">
      <c r="A36" s="90">
        <v>24</v>
      </c>
      <c r="B36" s="65" t="s">
        <v>1633</v>
      </c>
      <c r="C36" s="175" t="s">
        <v>1634</v>
      </c>
      <c r="D36" s="188">
        <v>0</v>
      </c>
      <c r="E36" s="189">
        <v>0</v>
      </c>
      <c r="F36" s="65"/>
      <c r="G36" s="1026"/>
      <c r="H36" s="1147"/>
      <c r="I36" s="1147"/>
    </row>
    <row r="37" spans="1:9" ht="15" customHeight="1">
      <c r="A37" s="90">
        <v>25</v>
      </c>
      <c r="B37" s="65" t="s">
        <v>1635</v>
      </c>
      <c r="C37" s="175" t="s">
        <v>1636</v>
      </c>
      <c r="D37" s="188">
        <v>0</v>
      </c>
      <c r="E37" s="189">
        <v>0</v>
      </c>
      <c r="F37" s="65"/>
      <c r="G37" s="1147"/>
      <c r="H37" s="1147"/>
      <c r="I37" s="1147"/>
    </row>
    <row r="38" spans="1:9" ht="15" customHeight="1">
      <c r="A38" s="90">
        <v>26</v>
      </c>
      <c r="B38" s="65" t="s">
        <v>1637</v>
      </c>
      <c r="C38" s="175" t="s">
        <v>1638</v>
      </c>
      <c r="D38" s="188">
        <v>0</v>
      </c>
      <c r="E38" s="189">
        <v>0</v>
      </c>
      <c r="F38" s="65"/>
      <c r="G38" s="1026"/>
      <c r="H38" s="1147"/>
      <c r="I38" s="1147"/>
    </row>
    <row r="39" spans="1:9" ht="15" customHeight="1">
      <c r="A39" s="90">
        <v>27</v>
      </c>
      <c r="B39" s="65" t="s">
        <v>1639</v>
      </c>
      <c r="C39" s="175" t="s">
        <v>1640</v>
      </c>
      <c r="D39" s="188">
        <v>-316145.45999999996</v>
      </c>
      <c r="E39" s="189">
        <v>243223.7</v>
      </c>
      <c r="F39" s="65"/>
      <c r="I39" s="1147"/>
    </row>
    <row r="40" spans="1:9" ht="15" customHeight="1">
      <c r="A40" s="90">
        <v>28</v>
      </c>
      <c r="B40" s="65" t="s">
        <v>1641</v>
      </c>
      <c r="C40" s="175" t="s">
        <v>1642</v>
      </c>
      <c r="D40" s="188">
        <v>254467.72</v>
      </c>
      <c r="E40" s="189">
        <v>305753.59000000003</v>
      </c>
      <c r="F40" s="65"/>
      <c r="G40" s="1026"/>
      <c r="H40" s="1026"/>
      <c r="I40" s="1147"/>
    </row>
    <row r="41" spans="1:9" ht="15" customHeight="1">
      <c r="A41" s="90">
        <v>29</v>
      </c>
      <c r="B41" s="65"/>
      <c r="C41" s="183" t="s">
        <v>1643</v>
      </c>
      <c r="D41" s="564">
        <f>SUM(D28:D40)</f>
        <v>60686475.799999997</v>
      </c>
      <c r="E41" s="565">
        <f>SUM(E28:E40)</f>
        <v>71056121.330000013</v>
      </c>
      <c r="F41" s="65"/>
    </row>
    <row r="42" spans="1:9" ht="15" customHeight="1">
      <c r="A42" s="90"/>
      <c r="B42" s="65" t="s">
        <v>1644</v>
      </c>
      <c r="C42" s="175"/>
      <c r="D42" s="285"/>
      <c r="E42" s="250"/>
      <c r="F42" s="65"/>
    </row>
    <row r="43" spans="1:9" ht="15" customHeight="1">
      <c r="A43" s="90">
        <v>30</v>
      </c>
      <c r="B43" s="65" t="s">
        <v>1645</v>
      </c>
      <c r="C43" s="175" t="s">
        <v>1646</v>
      </c>
      <c r="D43" s="188">
        <v>16937174.199999999</v>
      </c>
      <c r="E43" s="189">
        <v>18640736.57</v>
      </c>
      <c r="F43" s="65"/>
    </row>
    <row r="44" spans="1:9" ht="15" customHeight="1">
      <c r="A44" s="90">
        <v>31</v>
      </c>
      <c r="B44" s="65" t="s">
        <v>1647</v>
      </c>
      <c r="C44" s="175" t="s">
        <v>1648</v>
      </c>
      <c r="D44" s="188">
        <v>152062589.18000001</v>
      </c>
      <c r="E44" s="189">
        <v>191776918.28</v>
      </c>
      <c r="F44" s="65"/>
    </row>
    <row r="45" spans="1:9" ht="15" customHeight="1">
      <c r="A45" s="90">
        <v>32</v>
      </c>
      <c r="B45" s="65" t="s">
        <v>1649</v>
      </c>
      <c r="C45" s="175" t="s">
        <v>1101</v>
      </c>
      <c r="D45" s="188">
        <v>0</v>
      </c>
      <c r="E45" s="189">
        <v>0</v>
      </c>
      <c r="F45" s="65"/>
    </row>
    <row r="46" spans="1:9" ht="15" customHeight="1">
      <c r="A46" s="90">
        <v>33</v>
      </c>
      <c r="B46" s="65" t="s">
        <v>1650</v>
      </c>
      <c r="C46" s="175" t="s">
        <v>1651</v>
      </c>
      <c r="D46" s="188">
        <v>-57992.69</v>
      </c>
      <c r="E46" s="189">
        <v>-4469.9500000000007</v>
      </c>
      <c r="F46" s="65"/>
    </row>
    <row r="47" spans="1:9" ht="15" customHeight="1">
      <c r="A47" s="90">
        <v>34</v>
      </c>
      <c r="B47" s="65" t="s">
        <v>1652</v>
      </c>
      <c r="C47" s="175" t="s">
        <v>1653</v>
      </c>
      <c r="D47" s="188">
        <v>0</v>
      </c>
      <c r="E47" s="189">
        <v>0</v>
      </c>
      <c r="F47" s="65"/>
    </row>
    <row r="48" spans="1:9" ht="15" customHeight="1">
      <c r="A48" s="90">
        <v>35</v>
      </c>
      <c r="B48" s="65" t="s">
        <v>1654</v>
      </c>
      <c r="C48" s="175" t="s">
        <v>1655</v>
      </c>
      <c r="D48" s="188">
        <v>4528.6000000000004</v>
      </c>
      <c r="E48" s="189">
        <v>106515.37</v>
      </c>
      <c r="F48" s="65"/>
    </row>
    <row r="49" spans="1:6" ht="15" customHeight="1">
      <c r="A49" s="90">
        <v>36</v>
      </c>
      <c r="B49" s="65" t="s">
        <v>1656</v>
      </c>
      <c r="C49" s="175" t="s">
        <v>1657</v>
      </c>
      <c r="D49" s="188">
        <v>75836701.560000002</v>
      </c>
      <c r="E49" s="189">
        <v>61794216.480000004</v>
      </c>
      <c r="F49" s="65"/>
    </row>
    <row r="50" spans="1:6" ht="15" customHeight="1">
      <c r="A50" s="90">
        <v>37</v>
      </c>
      <c r="B50" s="65" t="s">
        <v>1658</v>
      </c>
      <c r="C50" s="175" t="s">
        <v>1659</v>
      </c>
      <c r="D50" s="188">
        <v>0</v>
      </c>
      <c r="E50" s="189">
        <v>0</v>
      </c>
      <c r="F50" s="65"/>
    </row>
    <row r="51" spans="1:6" ht="15" customHeight="1">
      <c r="A51" s="90">
        <v>38</v>
      </c>
      <c r="B51" s="65" t="s">
        <v>1660</v>
      </c>
      <c r="C51" s="175" t="s">
        <v>1661</v>
      </c>
      <c r="D51" s="188">
        <v>17013418.039999999</v>
      </c>
      <c r="E51" s="189">
        <v>51550246.899999999</v>
      </c>
      <c r="F51" s="65"/>
    </row>
    <row r="52" spans="1:6" ht="15" customHeight="1">
      <c r="A52" s="90">
        <v>39</v>
      </c>
      <c r="B52" s="65" t="s">
        <v>1662</v>
      </c>
      <c r="C52" s="175" t="s">
        <v>1663</v>
      </c>
      <c r="D52" s="188">
        <v>3550581.25</v>
      </c>
      <c r="E52" s="189">
        <v>6523231.8899999997</v>
      </c>
      <c r="F52" s="65"/>
    </row>
    <row r="53" spans="1:6" ht="15" customHeight="1">
      <c r="A53" s="90">
        <v>40</v>
      </c>
      <c r="B53" s="65" t="s">
        <v>1664</v>
      </c>
      <c r="C53" s="175" t="s">
        <v>1080</v>
      </c>
      <c r="D53" s="188">
        <v>1547573945.9099987</v>
      </c>
      <c r="E53" s="189">
        <v>1554675695.0900004</v>
      </c>
      <c r="F53" s="65"/>
    </row>
    <row r="54" spans="1:6" ht="15" customHeight="1">
      <c r="A54" s="90">
        <v>41</v>
      </c>
      <c r="B54" s="65"/>
      <c r="C54" s="183" t="s">
        <v>1665</v>
      </c>
      <c r="D54" s="564">
        <f>SUM(D43:D53)</f>
        <v>1812920946.0499988</v>
      </c>
      <c r="E54" s="565">
        <f>SUM(E43:E53)</f>
        <v>1885063090.6300004</v>
      </c>
      <c r="F54" s="65"/>
    </row>
    <row r="55" spans="1:6" ht="15" customHeight="1">
      <c r="A55" s="90"/>
      <c r="B55" s="65" t="s">
        <v>1666</v>
      </c>
      <c r="C55" s="175"/>
      <c r="D55" s="285"/>
      <c r="E55" s="250"/>
      <c r="F55" s="65"/>
    </row>
    <row r="56" spans="1:6" ht="15" customHeight="1">
      <c r="A56" s="90">
        <v>42</v>
      </c>
      <c r="B56" s="65" t="s">
        <v>1667</v>
      </c>
      <c r="C56" s="175" t="s">
        <v>1668</v>
      </c>
      <c r="D56" s="188">
        <v>6784430.2699999996</v>
      </c>
      <c r="E56" s="189">
        <v>14892114.719999999</v>
      </c>
      <c r="F56" s="65"/>
    </row>
    <row r="57" spans="1:6" ht="15" customHeight="1">
      <c r="A57" s="90">
        <v>43</v>
      </c>
      <c r="B57" s="65" t="s">
        <v>1669</v>
      </c>
      <c r="C57" s="175" t="s">
        <v>1670</v>
      </c>
      <c r="D57" s="188">
        <v>21283899.760000002</v>
      </c>
      <c r="E57" s="189">
        <v>16259552.139999999</v>
      </c>
      <c r="F57" s="65"/>
    </row>
    <row r="58" spans="1:6" ht="15" customHeight="1">
      <c r="A58" s="90">
        <v>44</v>
      </c>
      <c r="B58" s="65"/>
      <c r="C58" s="183" t="s">
        <v>1671</v>
      </c>
      <c r="D58" s="564">
        <f>D56+D57</f>
        <v>28068330.030000001</v>
      </c>
      <c r="E58" s="565">
        <f>E56+E57</f>
        <v>31151666.859999999</v>
      </c>
      <c r="F58" s="65"/>
    </row>
    <row r="59" spans="1:6" ht="15" customHeight="1">
      <c r="A59" s="790">
        <v>45</v>
      </c>
      <c r="B59" s="791"/>
      <c r="C59" s="792" t="s">
        <v>1672</v>
      </c>
      <c r="D59" s="611">
        <f>D20+D26+D41+D54-D58</f>
        <v>4986070423.1899996</v>
      </c>
      <c r="E59" s="612">
        <f>E20+E26+E41+E54-E58</f>
        <v>5240782258.3900003</v>
      </c>
      <c r="F59" s="65"/>
    </row>
    <row r="60" spans="1:6" ht="15" customHeight="1">
      <c r="A60" s="90">
        <v>46</v>
      </c>
      <c r="B60" s="28" t="s">
        <v>1923</v>
      </c>
      <c r="C60" s="186"/>
      <c r="D60" s="793" t="s">
        <v>882</v>
      </c>
      <c r="E60" s="794" t="s">
        <v>882</v>
      </c>
      <c r="F60" s="65"/>
    </row>
    <row r="61" spans="1:6" ht="15" customHeight="1" thickBot="1">
      <c r="A61" s="286">
        <v>47</v>
      </c>
      <c r="B61" s="147"/>
      <c r="C61" s="795" t="s">
        <v>1924</v>
      </c>
      <c r="D61" s="796" t="s">
        <v>882</v>
      </c>
      <c r="E61" s="797" t="s">
        <v>882</v>
      </c>
      <c r="F61" s="65"/>
    </row>
    <row r="62" spans="1:6" ht="15" customHeight="1">
      <c r="A62" s="65"/>
      <c r="B62" s="65"/>
      <c r="C62" s="65"/>
      <c r="D62" s="249"/>
      <c r="E62" s="302" t="s">
        <v>1285</v>
      </c>
      <c r="F62" s="65"/>
    </row>
    <row r="63" spans="1:6" ht="15" customHeight="1">
      <c r="A63" s="132">
        <v>52</v>
      </c>
      <c r="B63" s="798"/>
      <c r="C63" s="105"/>
      <c r="D63" s="798"/>
      <c r="E63" s="798"/>
      <c r="F63" s="65"/>
    </row>
    <row r="64" spans="1:6">
      <c r="A64" s="65"/>
      <c r="C64" s="130"/>
      <c r="D64" s="1367"/>
    </row>
    <row r="65" spans="1:4">
      <c r="A65" s="65"/>
      <c r="C65" s="1882"/>
      <c r="D65" s="1519"/>
    </row>
    <row r="66" spans="1:4">
      <c r="A66" s="65"/>
      <c r="C66" s="1882"/>
      <c r="D66" s="1147"/>
    </row>
    <row r="67" spans="1:4">
      <c r="A67" s="65"/>
      <c r="C67" s="1882"/>
      <c r="D67" s="1147"/>
    </row>
    <row r="68" spans="1:4">
      <c r="A68" s="65"/>
      <c r="C68" s="1882"/>
      <c r="D68" s="1147"/>
    </row>
    <row r="69" spans="1:4">
      <c r="A69" s="65"/>
    </row>
    <row r="70" spans="1:4">
      <c r="A70" s="65"/>
    </row>
    <row r="71" spans="1:4">
      <c r="A71" s="65"/>
    </row>
    <row r="72" spans="1:4">
      <c r="A72" s="65"/>
    </row>
    <row r="73" spans="1:4">
      <c r="A73" s="65"/>
    </row>
    <row r="74" spans="1:4">
      <c r="A74" s="65"/>
    </row>
    <row r="75" spans="1:4">
      <c r="A75" s="65"/>
    </row>
    <row r="76" spans="1:4">
      <c r="A76" s="65"/>
    </row>
    <row r="77" spans="1:4">
      <c r="A77" s="65"/>
    </row>
    <row r="78" spans="1:4">
      <c r="A78" s="65"/>
    </row>
    <row r="79" spans="1:4">
      <c r="A79" s="65"/>
    </row>
    <row r="80" spans="1:4">
      <c r="A80" s="65"/>
    </row>
    <row r="81" spans="1:6">
      <c r="A81" s="65"/>
    </row>
    <row r="82" spans="1:6">
      <c r="A82" s="65"/>
      <c r="B82" s="65"/>
      <c r="C82" s="65"/>
      <c r="D82" s="249"/>
      <c r="E82" s="249"/>
      <c r="F82" s="65"/>
    </row>
    <row r="83" spans="1:6">
      <c r="A83" s="65"/>
      <c r="B83" s="65"/>
      <c r="C83" s="65"/>
      <c r="D83" s="249"/>
      <c r="E83" s="249"/>
      <c r="F83" s="65"/>
    </row>
    <row r="84" spans="1:6">
      <c r="A84" s="65"/>
      <c r="B84" s="65"/>
      <c r="C84" s="65"/>
      <c r="D84" s="249"/>
      <c r="E84" s="249"/>
      <c r="F84" s="65"/>
    </row>
    <row r="85" spans="1:6">
      <c r="A85" s="65"/>
      <c r="B85" s="65"/>
      <c r="C85" s="65"/>
      <c r="D85" s="249"/>
      <c r="E85" s="249"/>
      <c r="F85" s="65"/>
    </row>
    <row r="86" spans="1:6">
      <c r="A86" s="65"/>
      <c r="B86" s="65"/>
      <c r="C86" s="65"/>
      <c r="D86" s="249"/>
      <c r="E86" s="249"/>
      <c r="F86" s="65"/>
    </row>
    <row r="87" spans="1:6">
      <c r="A87" s="65"/>
      <c r="B87" s="65"/>
      <c r="C87" s="65"/>
      <c r="D87" s="249"/>
      <c r="E87" s="249"/>
      <c r="F87" s="65"/>
    </row>
    <row r="88" spans="1:6">
      <c r="A88" s="65"/>
      <c r="B88" s="65"/>
      <c r="C88" s="65"/>
      <c r="D88" s="249"/>
      <c r="E88" s="249"/>
      <c r="F88" s="65"/>
    </row>
    <row r="89" spans="1:6">
      <c r="A89" s="65"/>
      <c r="B89" s="65"/>
      <c r="C89" s="65"/>
      <c r="D89" s="249"/>
      <c r="E89" s="249"/>
      <c r="F89" s="65"/>
    </row>
    <row r="90" spans="1:6">
      <c r="A90" s="65"/>
      <c r="B90" s="65"/>
      <c r="C90" s="65"/>
      <c r="D90" s="249"/>
      <c r="E90" s="249"/>
      <c r="F90" s="65"/>
    </row>
    <row r="91" spans="1:6">
      <c r="A91" s="65"/>
      <c r="B91" s="65"/>
      <c r="C91" s="65"/>
      <c r="D91" s="249"/>
      <c r="E91" s="249"/>
      <c r="F91" s="65"/>
    </row>
  </sheetData>
  <printOptions horizontalCentered="1"/>
  <pageMargins left="0.5" right="0.5" top="0.5" bottom="0.5" header="0.5" footer="0.5"/>
  <pageSetup scale="76"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8176" r:id="rId4" name="Button 48">
              <controlPr locked="0" defaultSize="0" autoFill="0" autoLine="0" autoPict="0">
                <anchor moveWithCells="1" sizeWithCells="1">
                  <from>
                    <xdr:col>0</xdr:col>
                    <xdr:colOff>0</xdr:colOff>
                    <xdr:row>64</xdr:row>
                    <xdr:rowOff>47625</xdr:rowOff>
                  </from>
                  <to>
                    <xdr:col>0</xdr:col>
                    <xdr:colOff>0</xdr:colOff>
                    <xdr:row>67</xdr:row>
                    <xdr:rowOff>152400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E72"/>
  <sheetViews>
    <sheetView defaultGridColor="0" topLeftCell="A25" colorId="22" zoomScale="75" zoomScaleNormal="75" workbookViewId="0">
      <selection activeCell="A56" sqref="A56"/>
    </sheetView>
  </sheetViews>
  <sheetFormatPr defaultColWidth="9.77734375" defaultRowHeight="15"/>
  <cols>
    <col min="1" max="1" width="6.77734375" customWidth="1"/>
    <col min="2" max="2" width="75.77734375" customWidth="1"/>
    <col min="3" max="4" width="37.77734375" customWidth="1"/>
  </cols>
  <sheetData>
    <row r="1" spans="1:5" ht="15" customHeight="1" thickBot="1">
      <c r="A1" s="2" t="str">
        <f>'Data Sheet'!A56</f>
        <v>Annual Report of VERIZON NEW YORK INC.                                                                                                       For the period ending DECEMBER 31, 2017</v>
      </c>
      <c r="B1" s="723"/>
      <c r="C1" s="2"/>
      <c r="D1" s="2"/>
      <c r="E1" s="65"/>
    </row>
    <row r="2" spans="1:5" ht="15" customHeight="1">
      <c r="A2" s="266"/>
      <c r="B2" s="726"/>
      <c r="C2" s="163"/>
      <c r="D2" s="267"/>
      <c r="E2" s="65"/>
    </row>
    <row r="3" spans="1:5" ht="15" customHeight="1">
      <c r="A3" s="154"/>
      <c r="B3" s="723"/>
      <c r="C3" s="2"/>
      <c r="D3" s="270"/>
      <c r="E3" s="65"/>
    </row>
    <row r="4" spans="1:5" ht="15" customHeight="1">
      <c r="A4" s="541"/>
      <c r="B4" s="728"/>
      <c r="C4" s="161"/>
      <c r="D4" s="268"/>
      <c r="E4" s="65"/>
    </row>
    <row r="5" spans="1:5" ht="15" customHeight="1">
      <c r="A5" s="154"/>
      <c r="B5" s="723"/>
      <c r="C5" s="2"/>
      <c r="D5" s="270"/>
      <c r="E5" s="65"/>
    </row>
    <row r="6" spans="1:5" ht="15" customHeight="1">
      <c r="A6" s="154"/>
      <c r="B6" s="723"/>
      <c r="C6" s="2"/>
      <c r="D6" s="270"/>
      <c r="E6" s="65"/>
    </row>
    <row r="7" spans="1:5" ht="15" customHeight="1">
      <c r="A7" s="154"/>
      <c r="B7" s="723"/>
      <c r="C7" s="2"/>
      <c r="D7" s="270"/>
      <c r="E7" s="65"/>
    </row>
    <row r="8" spans="1:5" ht="15" customHeight="1">
      <c r="A8" s="154"/>
      <c r="B8" s="723"/>
      <c r="C8" s="2"/>
      <c r="D8" s="270"/>
      <c r="E8" s="65"/>
    </row>
    <row r="9" spans="1:5" ht="15" customHeight="1">
      <c r="A9" s="154"/>
      <c r="B9" s="723"/>
      <c r="C9" s="161"/>
      <c r="D9" s="268"/>
      <c r="E9" s="65"/>
    </row>
    <row r="10" spans="1:5" ht="15" customHeight="1">
      <c r="A10" s="154"/>
      <c r="B10" s="723"/>
      <c r="C10" s="161"/>
      <c r="D10" s="268"/>
      <c r="E10" s="65"/>
    </row>
    <row r="11" spans="1:5" ht="15" customHeight="1">
      <c r="A11" s="154"/>
      <c r="B11" s="723"/>
      <c r="C11" s="2"/>
      <c r="D11" s="270"/>
      <c r="E11" s="65"/>
    </row>
    <row r="12" spans="1:5" ht="15" customHeight="1">
      <c r="A12" s="154"/>
      <c r="B12" s="723"/>
      <c r="C12" s="2"/>
      <c r="D12" s="270"/>
      <c r="E12" s="65"/>
    </row>
    <row r="13" spans="1:5" ht="15" customHeight="1">
      <c r="A13" s="154"/>
      <c r="B13" s="723"/>
      <c r="C13" s="2"/>
      <c r="D13" s="270"/>
      <c r="E13" s="65"/>
    </row>
    <row r="14" spans="1:5" ht="15" customHeight="1">
      <c r="A14" s="154"/>
      <c r="B14" s="723"/>
      <c r="C14" s="2"/>
      <c r="D14" s="270"/>
      <c r="E14" s="65"/>
    </row>
    <row r="15" spans="1:5" ht="15" customHeight="1">
      <c r="A15" s="154"/>
      <c r="B15" s="769"/>
      <c r="C15" s="480"/>
      <c r="D15" s="542"/>
      <c r="E15" s="65"/>
    </row>
    <row r="16" spans="1:5" ht="15" customHeight="1">
      <c r="A16" s="154"/>
      <c r="B16" s="769"/>
      <c r="C16" s="427"/>
      <c r="D16" s="428"/>
      <c r="E16" s="65"/>
    </row>
    <row r="17" spans="1:5" ht="15" customHeight="1">
      <c r="A17" s="154"/>
      <c r="B17" s="769"/>
      <c r="C17" s="427"/>
      <c r="D17" s="428"/>
      <c r="E17" s="65"/>
    </row>
    <row r="18" spans="1:5" ht="15" customHeight="1">
      <c r="A18" s="154"/>
      <c r="B18" s="769"/>
      <c r="C18" s="427"/>
      <c r="D18" s="428"/>
      <c r="E18" s="65"/>
    </row>
    <row r="19" spans="1:5" ht="15" customHeight="1">
      <c r="A19" s="154"/>
      <c r="B19" s="769"/>
      <c r="C19" s="427"/>
      <c r="D19" s="428"/>
      <c r="E19" s="65"/>
    </row>
    <row r="20" spans="1:5" ht="15" customHeight="1">
      <c r="A20" s="154"/>
      <c r="B20" s="769"/>
      <c r="C20" s="427"/>
      <c r="D20" s="428"/>
      <c r="E20" s="65"/>
    </row>
    <row r="21" spans="1:5" ht="15" customHeight="1">
      <c r="A21" s="154"/>
      <c r="B21" s="769"/>
      <c r="C21" s="427"/>
      <c r="D21" s="428"/>
      <c r="E21" s="65"/>
    </row>
    <row r="22" spans="1:5" ht="15" customHeight="1">
      <c r="A22" s="154"/>
      <c r="B22" s="769"/>
      <c r="C22" s="427"/>
      <c r="D22" s="428"/>
      <c r="E22" s="65"/>
    </row>
    <row r="23" spans="1:5" ht="15" customHeight="1">
      <c r="A23" s="154"/>
      <c r="B23" s="769"/>
      <c r="C23" s="427"/>
      <c r="D23" s="428"/>
      <c r="E23" s="65"/>
    </row>
    <row r="24" spans="1:5" ht="15" customHeight="1">
      <c r="A24" s="154"/>
      <c r="B24" s="769"/>
      <c r="C24" s="427"/>
      <c r="D24" s="428"/>
      <c r="E24" s="65"/>
    </row>
    <row r="25" spans="1:5" ht="15" customHeight="1">
      <c r="A25" s="541" t="s">
        <v>1408</v>
      </c>
      <c r="B25" s="543"/>
      <c r="C25" s="799"/>
      <c r="D25" s="800"/>
      <c r="E25" s="65"/>
    </row>
    <row r="26" spans="1:5" ht="15" customHeight="1">
      <c r="A26" s="154"/>
      <c r="B26" s="769"/>
      <c r="C26" s="427"/>
      <c r="D26" s="428"/>
      <c r="E26" s="65"/>
    </row>
    <row r="27" spans="1:5" ht="15" customHeight="1">
      <c r="A27" s="154"/>
      <c r="B27" s="769"/>
      <c r="C27" s="427"/>
      <c r="D27" s="428"/>
      <c r="E27" s="65"/>
    </row>
    <row r="28" spans="1:5" ht="15" customHeight="1">
      <c r="A28" s="154"/>
      <c r="B28" s="769"/>
      <c r="C28" s="427"/>
      <c r="D28" s="428"/>
      <c r="E28" s="65"/>
    </row>
    <row r="29" spans="1:5" ht="15" customHeight="1">
      <c r="A29" s="154"/>
      <c r="B29" s="769"/>
      <c r="C29" s="427"/>
      <c r="D29" s="428"/>
      <c r="E29" s="65"/>
    </row>
    <row r="30" spans="1:5" ht="15" customHeight="1">
      <c r="A30" s="154"/>
      <c r="B30" s="769"/>
      <c r="C30" s="427"/>
      <c r="D30" s="428"/>
      <c r="E30" s="65"/>
    </row>
    <row r="31" spans="1:5" ht="15" customHeight="1">
      <c r="A31" s="154"/>
      <c r="B31" s="769"/>
      <c r="C31" s="427"/>
      <c r="D31" s="428"/>
      <c r="E31" s="65"/>
    </row>
    <row r="32" spans="1:5" ht="15" customHeight="1">
      <c r="A32" s="154"/>
      <c r="B32" s="769"/>
      <c r="C32" s="427"/>
      <c r="D32" s="428"/>
      <c r="E32" s="65"/>
    </row>
    <row r="33" spans="1:5" ht="15" customHeight="1">
      <c r="A33" s="154"/>
      <c r="B33" s="769"/>
      <c r="C33" s="427"/>
      <c r="D33" s="428"/>
      <c r="E33" s="65"/>
    </row>
    <row r="34" spans="1:5" ht="15" customHeight="1">
      <c r="A34" s="154"/>
      <c r="B34" s="769"/>
      <c r="C34" s="427"/>
      <c r="D34" s="428"/>
      <c r="E34" s="65"/>
    </row>
    <row r="35" spans="1:5" ht="15" customHeight="1">
      <c r="A35" s="154"/>
      <c r="B35" s="769"/>
      <c r="C35" s="427"/>
      <c r="D35" s="428"/>
      <c r="E35" s="65"/>
    </row>
    <row r="36" spans="1:5" ht="15" customHeight="1">
      <c r="A36" s="154"/>
      <c r="B36" s="769"/>
      <c r="C36" s="427"/>
      <c r="D36" s="428"/>
      <c r="E36" s="65"/>
    </row>
    <row r="37" spans="1:5" ht="15" customHeight="1">
      <c r="A37" s="154"/>
      <c r="B37" s="769"/>
      <c r="C37" s="427"/>
      <c r="D37" s="428"/>
      <c r="E37" s="65"/>
    </row>
    <row r="38" spans="1:5" ht="15" customHeight="1">
      <c r="A38" s="154"/>
      <c r="B38" s="769"/>
      <c r="C38" s="427"/>
      <c r="D38" s="428"/>
      <c r="E38" s="65"/>
    </row>
    <row r="39" spans="1:5" ht="15" customHeight="1">
      <c r="A39" s="154"/>
      <c r="B39" s="769"/>
      <c r="C39" s="427"/>
      <c r="D39" s="428"/>
      <c r="E39" s="65"/>
    </row>
    <row r="40" spans="1:5" ht="15" customHeight="1">
      <c r="A40" s="154"/>
      <c r="B40" s="769"/>
      <c r="C40" s="427"/>
      <c r="D40" s="428"/>
      <c r="E40" s="65"/>
    </row>
    <row r="41" spans="1:5" ht="15" customHeight="1">
      <c r="A41" s="154"/>
      <c r="B41" s="769"/>
      <c r="C41" s="427"/>
      <c r="D41" s="428"/>
      <c r="E41" s="65"/>
    </row>
    <row r="42" spans="1:5" ht="15" customHeight="1">
      <c r="A42" s="154"/>
      <c r="B42" s="769"/>
      <c r="C42" s="427"/>
      <c r="D42" s="428"/>
      <c r="E42" s="65"/>
    </row>
    <row r="43" spans="1:5" ht="15" customHeight="1">
      <c r="A43" s="154"/>
      <c r="B43" s="769"/>
      <c r="C43" s="427"/>
      <c r="D43" s="428"/>
      <c r="E43" s="65"/>
    </row>
    <row r="44" spans="1:5" ht="15" customHeight="1">
      <c r="A44" s="154"/>
      <c r="B44" s="769"/>
      <c r="C44" s="427"/>
      <c r="D44" s="428"/>
      <c r="E44" s="65"/>
    </row>
    <row r="45" spans="1:5" ht="15" customHeight="1">
      <c r="A45" s="154"/>
      <c r="B45" s="769"/>
      <c r="C45" s="427"/>
      <c r="D45" s="428"/>
      <c r="E45" s="65"/>
    </row>
    <row r="46" spans="1:5" ht="15" customHeight="1">
      <c r="A46" s="154"/>
      <c r="B46" s="769"/>
      <c r="C46" s="427"/>
      <c r="D46" s="428"/>
      <c r="E46" s="65"/>
    </row>
    <row r="47" spans="1:5" ht="15" customHeight="1">
      <c r="A47" s="154"/>
      <c r="B47" s="769"/>
      <c r="C47" s="427"/>
      <c r="D47" s="428"/>
      <c r="E47" s="65"/>
    </row>
    <row r="48" spans="1:5" ht="15" customHeight="1">
      <c r="A48" s="154"/>
      <c r="B48" s="769"/>
      <c r="C48" s="427"/>
      <c r="D48" s="428"/>
      <c r="E48" s="65"/>
    </row>
    <row r="49" spans="1:5" ht="15" customHeight="1">
      <c r="A49" s="154"/>
      <c r="B49" s="769"/>
      <c r="C49" s="427"/>
      <c r="D49" s="428"/>
      <c r="E49" s="65"/>
    </row>
    <row r="50" spans="1:5" ht="15" customHeight="1">
      <c r="A50" s="154"/>
      <c r="B50" s="769"/>
      <c r="C50" s="427"/>
      <c r="D50" s="428"/>
      <c r="E50" s="65"/>
    </row>
    <row r="51" spans="1:5" ht="15" customHeight="1">
      <c r="A51" s="154"/>
      <c r="B51" s="769"/>
      <c r="C51" s="427"/>
      <c r="D51" s="428"/>
      <c r="E51" s="65"/>
    </row>
    <row r="52" spans="1:5" ht="15" customHeight="1">
      <c r="A52" s="154"/>
      <c r="B52" s="769"/>
      <c r="C52" s="155"/>
      <c r="D52" s="428"/>
      <c r="E52" s="65"/>
    </row>
    <row r="53" spans="1:5" ht="15" customHeight="1" thickBot="1">
      <c r="A53" s="304"/>
      <c r="B53" s="774"/>
      <c r="C53" s="545"/>
      <c r="D53" s="546"/>
      <c r="E53" s="65"/>
    </row>
    <row r="54" spans="1:5" ht="15" customHeight="1">
      <c r="A54" s="65" t="s">
        <v>1525</v>
      </c>
      <c r="B54" s="723"/>
      <c r="C54" s="65"/>
      <c r="D54" s="65"/>
      <c r="E54" s="65"/>
    </row>
    <row r="55" spans="1:5" ht="15" customHeight="1">
      <c r="A55" s="132">
        <v>53</v>
      </c>
      <c r="B55" s="728"/>
      <c r="C55" s="132"/>
      <c r="D55" s="132"/>
      <c r="E55" s="65"/>
    </row>
    <row r="56" spans="1:5" ht="18.95" customHeight="1">
      <c r="A56" s="65"/>
    </row>
    <row r="57" spans="1:5" ht="18.95" customHeight="1">
      <c r="A57" s="65"/>
    </row>
    <row r="58" spans="1:5" ht="18.95" customHeight="1">
      <c r="A58" s="65"/>
    </row>
    <row r="59" spans="1:5" ht="18.95" customHeight="1">
      <c r="A59" s="65"/>
    </row>
    <row r="60" spans="1:5" ht="18.95" customHeight="1">
      <c r="A60" s="65"/>
    </row>
    <row r="61" spans="1:5" ht="18.95" customHeight="1">
      <c r="A61" s="65"/>
    </row>
    <row r="62" spans="1:5" ht="18.95" customHeight="1">
      <c r="A62" s="65"/>
    </row>
    <row r="63" spans="1:5">
      <c r="A63" s="65"/>
    </row>
    <row r="64" spans="1:5">
      <c r="A64" s="65"/>
    </row>
    <row r="65" spans="1:1">
      <c r="A65" s="65"/>
    </row>
    <row r="66" spans="1:1">
      <c r="A66" s="65"/>
    </row>
    <row r="67" spans="1:1">
      <c r="A67" s="65"/>
    </row>
    <row r="68" spans="1:1">
      <c r="A68" s="65"/>
    </row>
    <row r="69" spans="1:1">
      <c r="A69" s="65"/>
    </row>
    <row r="70" spans="1:1">
      <c r="A70" s="65"/>
    </row>
    <row r="71" spans="1:1">
      <c r="A71" s="65"/>
    </row>
    <row r="72" spans="1:1">
      <c r="A72" s="65"/>
    </row>
  </sheetData>
  <printOptions horizontalCentered="1"/>
  <pageMargins left="0.5" right="0.5" top="0.5" bottom="0.5" header="0.5" footer="0.5"/>
  <pageSetup scale="66"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201" r:id="rId4" name="Button 49">
              <controlPr locked="0" defaultSize="0" autoFill="0" autoLine="0" autoPict="0">
                <anchor moveWithCells="1" sizeWithCells="1">
                  <from>
                    <xdr:col>0</xdr:col>
                    <xdr:colOff>0</xdr:colOff>
                    <xdr:row>57</xdr:row>
                    <xdr:rowOff>0</xdr:rowOff>
                  </from>
                  <to>
                    <xdr:col>0</xdr:col>
                    <xdr:colOff>0</xdr:colOff>
                    <xdr:row>59</xdr:row>
                    <xdr:rowOff>114300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209"/>
  <sheetViews>
    <sheetView topLeftCell="A121" zoomScale="75" zoomScaleNormal="75" workbookViewId="0">
      <selection activeCell="I126" sqref="I126"/>
    </sheetView>
  </sheetViews>
  <sheetFormatPr defaultColWidth="9.77734375" defaultRowHeight="15"/>
  <cols>
    <col min="1" max="1" width="4.109375" customWidth="1"/>
    <col min="2" max="2" width="5.77734375" customWidth="1"/>
    <col min="3" max="3" width="7.77734375" customWidth="1"/>
    <col min="4" max="4" width="48" customWidth="1"/>
    <col min="5" max="5" width="19.33203125" customWidth="1"/>
    <col min="6" max="9" width="16.77734375" customWidth="1"/>
    <col min="10" max="10" width="5.77734375" customWidth="1"/>
    <col min="11" max="11" width="18.21875" style="1369" customWidth="1"/>
    <col min="12" max="12" width="13" style="1369" bestFit="1" customWidth="1"/>
    <col min="15" max="15" width="16.88671875" bestFit="1" customWidth="1"/>
    <col min="17" max="17" width="16.88671875" bestFit="1" customWidth="1"/>
  </cols>
  <sheetData>
    <row r="1" spans="2:13" ht="18" customHeight="1" thickBot="1">
      <c r="B1" s="1447" t="str">
        <f>+CONAMEDATE6</f>
        <v>Annual Report of VERIZON NEW YORK INC.                                                                                                       For the period ending DECEMBER 31, 2017</v>
      </c>
      <c r="C1" s="723"/>
      <c r="D1" s="723"/>
      <c r="E1" s="723"/>
      <c r="F1" s="723"/>
      <c r="G1" s="723"/>
      <c r="H1" s="723"/>
      <c r="I1" s="723"/>
      <c r="J1" s="723"/>
      <c r="K1" s="1448"/>
    </row>
    <row r="2" spans="2:13" ht="18" customHeight="1">
      <c r="B2" s="724"/>
      <c r="C2" s="726"/>
      <c r="D2" s="726"/>
      <c r="E2" s="726"/>
      <c r="F2" s="726"/>
      <c r="G2" s="726"/>
      <c r="H2" s="726"/>
      <c r="I2" s="725"/>
      <c r="J2" s="727"/>
      <c r="K2" s="1448"/>
    </row>
    <row r="3" spans="2:13" ht="18" customHeight="1">
      <c r="B3" s="541" t="s">
        <v>1925</v>
      </c>
      <c r="C3" s="1222"/>
      <c r="D3" s="1222"/>
      <c r="E3" s="1222"/>
      <c r="F3" s="1222"/>
      <c r="G3" s="1223"/>
      <c r="H3" s="1224"/>
      <c r="I3" s="1222"/>
      <c r="J3" s="729"/>
      <c r="K3" s="1448"/>
    </row>
    <row r="4" spans="2:13" ht="18" customHeight="1" thickBot="1">
      <c r="B4" s="1225"/>
      <c r="C4" s="1226"/>
      <c r="D4" s="1226"/>
      <c r="E4" s="1226"/>
      <c r="F4" s="1226"/>
      <c r="G4" s="1226"/>
      <c r="H4" s="1226"/>
      <c r="I4" s="1226"/>
      <c r="J4" s="1227"/>
      <c r="K4" s="1448"/>
    </row>
    <row r="5" spans="2:13" ht="18" customHeight="1">
      <c r="B5" s="736"/>
      <c r="C5" s="1220"/>
      <c r="D5" s="747"/>
      <c r="E5" s="747"/>
      <c r="F5" s="747"/>
      <c r="G5" s="730"/>
      <c r="H5" s="674" t="s">
        <v>1062</v>
      </c>
      <c r="I5" s="674" t="s">
        <v>778</v>
      </c>
      <c r="J5" s="730"/>
      <c r="K5" s="1448"/>
    </row>
    <row r="6" spans="2:13" ht="18" customHeight="1">
      <c r="B6" s="673" t="s">
        <v>36</v>
      </c>
      <c r="C6" s="1220"/>
      <c r="D6" s="674" t="s">
        <v>551</v>
      </c>
      <c r="E6" s="674" t="s">
        <v>1927</v>
      </c>
      <c r="F6" s="674" t="s">
        <v>1928</v>
      </c>
      <c r="G6" s="677" t="s">
        <v>1929</v>
      </c>
      <c r="H6" s="674" t="s">
        <v>47</v>
      </c>
      <c r="I6" s="674" t="s">
        <v>47</v>
      </c>
      <c r="J6" s="677" t="s">
        <v>36</v>
      </c>
      <c r="K6" s="1448"/>
    </row>
    <row r="7" spans="2:13" ht="18" customHeight="1">
      <c r="B7" s="673" t="s">
        <v>48</v>
      </c>
      <c r="C7" s="1220"/>
      <c r="D7" s="674" t="s">
        <v>462</v>
      </c>
      <c r="E7" s="674" t="s">
        <v>1930</v>
      </c>
      <c r="F7" s="674" t="s">
        <v>1931</v>
      </c>
      <c r="G7" s="677" t="s">
        <v>1932</v>
      </c>
      <c r="H7" s="674" t="s">
        <v>2613</v>
      </c>
      <c r="I7" s="674" t="s">
        <v>64</v>
      </c>
      <c r="J7" s="677" t="s">
        <v>48</v>
      </c>
      <c r="K7" s="1909"/>
      <c r="L7" s="1480"/>
      <c r="M7" s="1147"/>
    </row>
    <row r="8" spans="2:13" ht="18" customHeight="1" thickBot="1">
      <c r="B8" s="1228"/>
      <c r="C8" s="774"/>
      <c r="D8" s="847"/>
      <c r="E8" s="847"/>
      <c r="F8" s="847"/>
      <c r="G8" s="775"/>
      <c r="H8" s="847"/>
      <c r="I8" s="847"/>
      <c r="J8" s="775"/>
      <c r="K8" s="1909"/>
      <c r="L8" s="1909"/>
      <c r="M8" s="1147"/>
    </row>
    <row r="9" spans="2:13" ht="18" customHeight="1">
      <c r="B9" s="736"/>
      <c r="C9" s="1220"/>
      <c r="D9" s="819" t="s">
        <v>1933</v>
      </c>
      <c r="E9" s="747"/>
      <c r="F9" s="747"/>
      <c r="G9" s="765"/>
      <c r="H9" s="747"/>
      <c r="I9" s="747"/>
      <c r="J9" s="730"/>
      <c r="K9" s="1910"/>
      <c r="L9" s="1480"/>
      <c r="M9" s="1147"/>
    </row>
    <row r="10" spans="2:13" ht="18" customHeight="1">
      <c r="B10" s="736"/>
      <c r="C10" s="802"/>
      <c r="D10" s="803" t="s">
        <v>1934</v>
      </c>
      <c r="E10" s="747"/>
      <c r="F10" s="747"/>
      <c r="G10" s="765"/>
      <c r="H10" s="747"/>
      <c r="I10" s="747"/>
      <c r="J10" s="730"/>
      <c r="K10" s="1910"/>
      <c r="L10" s="1480"/>
      <c r="M10" s="1147"/>
    </row>
    <row r="11" spans="2:13" ht="18" customHeight="1">
      <c r="B11" s="673" t="s">
        <v>467</v>
      </c>
      <c r="C11" s="723" t="s">
        <v>1935</v>
      </c>
      <c r="D11" s="747" t="s">
        <v>1936</v>
      </c>
      <c r="E11" s="692">
        <v>0</v>
      </c>
      <c r="F11" s="692">
        <v>0</v>
      </c>
      <c r="G11" s="692">
        <v>45997264.170000002</v>
      </c>
      <c r="H11" s="804">
        <f>SUM(E11:G11)</f>
        <v>45997264.170000002</v>
      </c>
      <c r="I11" s="692">
        <v>40542929.939999998</v>
      </c>
      <c r="J11" s="677" t="s">
        <v>467</v>
      </c>
      <c r="K11" s="1910"/>
      <c r="L11" s="1480"/>
      <c r="M11" s="1147"/>
    </row>
    <row r="12" spans="2:13" ht="18" customHeight="1">
      <c r="B12" s="673" t="s">
        <v>825</v>
      </c>
      <c r="C12" s="676" t="s">
        <v>1094</v>
      </c>
      <c r="D12" s="747" t="s">
        <v>1937</v>
      </c>
      <c r="E12" s="692">
        <v>0</v>
      </c>
      <c r="F12" s="692">
        <v>0</v>
      </c>
      <c r="G12" s="692">
        <v>0</v>
      </c>
      <c r="H12" s="804">
        <f t="shared" ref="H12:H22" si="0">SUM(E12:G12)</f>
        <v>0</v>
      </c>
      <c r="I12" s="692">
        <v>0</v>
      </c>
      <c r="J12" s="677" t="s">
        <v>825</v>
      </c>
      <c r="K12" s="1910"/>
      <c r="L12" s="1480"/>
      <c r="M12" s="1147"/>
    </row>
    <row r="13" spans="2:13" ht="18" customHeight="1">
      <c r="B13" s="673" t="s">
        <v>1067</v>
      </c>
      <c r="C13" s="676" t="s">
        <v>1094</v>
      </c>
      <c r="D13" s="747" t="s">
        <v>1938</v>
      </c>
      <c r="E13" s="692">
        <v>0</v>
      </c>
      <c r="F13" s="692">
        <v>0</v>
      </c>
      <c r="G13" s="692">
        <v>45997264.170000002</v>
      </c>
      <c r="H13" s="804">
        <f t="shared" si="0"/>
        <v>45997264.170000002</v>
      </c>
      <c r="I13" s="804">
        <v>40542929.939999998</v>
      </c>
      <c r="J13" s="677" t="s">
        <v>1067</v>
      </c>
      <c r="K13" s="1910"/>
      <c r="L13" s="1480"/>
      <c r="M13" s="1147"/>
    </row>
    <row r="14" spans="2:13" ht="18" customHeight="1">
      <c r="B14" s="673" t="s">
        <v>71</v>
      </c>
      <c r="C14" s="723" t="s">
        <v>1939</v>
      </c>
      <c r="D14" s="747" t="s">
        <v>391</v>
      </c>
      <c r="E14" s="692">
        <v>0</v>
      </c>
      <c r="F14" s="692">
        <v>0</v>
      </c>
      <c r="G14" s="692">
        <v>2301483.5499999998</v>
      </c>
      <c r="H14" s="804">
        <f t="shared" si="0"/>
        <v>2301483.5499999998</v>
      </c>
      <c r="I14" s="692">
        <v>2116641.54</v>
      </c>
      <c r="J14" s="677" t="s">
        <v>71</v>
      </c>
      <c r="K14" s="1910"/>
      <c r="L14" s="1480"/>
      <c r="M14" s="1147"/>
    </row>
    <row r="15" spans="2:13" ht="18" customHeight="1">
      <c r="B15" s="673" t="s">
        <v>72</v>
      </c>
      <c r="C15" s="676" t="s">
        <v>1094</v>
      </c>
      <c r="D15" s="747" t="s">
        <v>1937</v>
      </c>
      <c r="E15" s="692">
        <v>0</v>
      </c>
      <c r="F15" s="692">
        <v>0</v>
      </c>
      <c r="G15" s="692">
        <v>0</v>
      </c>
      <c r="H15" s="804">
        <f t="shared" si="0"/>
        <v>0</v>
      </c>
      <c r="I15" s="692">
        <v>0</v>
      </c>
      <c r="J15" s="677" t="s">
        <v>72</v>
      </c>
      <c r="K15" s="1910"/>
      <c r="L15" s="1480"/>
      <c r="M15" s="1147"/>
    </row>
    <row r="16" spans="2:13" ht="18" customHeight="1">
      <c r="B16" s="673" t="s">
        <v>476</v>
      </c>
      <c r="C16" s="676" t="s">
        <v>1094</v>
      </c>
      <c r="D16" s="747" t="s">
        <v>1938</v>
      </c>
      <c r="E16" s="692">
        <v>0</v>
      </c>
      <c r="F16" s="692">
        <v>0</v>
      </c>
      <c r="G16" s="692">
        <v>2301483.5499999998</v>
      </c>
      <c r="H16" s="804">
        <f t="shared" si="0"/>
        <v>2301483.5499999998</v>
      </c>
      <c r="I16" s="804">
        <v>2116641.54</v>
      </c>
      <c r="J16" s="677" t="s">
        <v>476</v>
      </c>
      <c r="K16" s="1910"/>
      <c r="L16" s="1480"/>
      <c r="M16" s="1147"/>
    </row>
    <row r="17" spans="2:13" ht="18" customHeight="1">
      <c r="B17" s="673" t="s">
        <v>479</v>
      </c>
      <c r="C17" s="723" t="s">
        <v>1940</v>
      </c>
      <c r="D17" s="747" t="s">
        <v>393</v>
      </c>
      <c r="E17" s="692">
        <v>0</v>
      </c>
      <c r="F17" s="692">
        <v>0</v>
      </c>
      <c r="G17" s="692">
        <v>72619.239999999991</v>
      </c>
      <c r="H17" s="804">
        <f t="shared" si="0"/>
        <v>72619.239999999991</v>
      </c>
      <c r="I17" s="692">
        <v>-1057412.3600000003</v>
      </c>
      <c r="J17" s="677" t="s">
        <v>479</v>
      </c>
      <c r="K17" s="1910"/>
      <c r="L17" s="1480"/>
      <c r="M17" s="1147"/>
    </row>
    <row r="18" spans="2:13" ht="18" customHeight="1">
      <c r="B18" s="673" t="s">
        <v>2076</v>
      </c>
      <c r="C18" s="676" t="s">
        <v>1094</v>
      </c>
      <c r="D18" s="747" t="s">
        <v>1937</v>
      </c>
      <c r="E18" s="692">
        <v>0</v>
      </c>
      <c r="F18" s="692">
        <v>0</v>
      </c>
      <c r="G18" s="692">
        <v>0</v>
      </c>
      <c r="H18" s="804">
        <f t="shared" si="0"/>
        <v>0</v>
      </c>
      <c r="I18" s="692">
        <v>0</v>
      </c>
      <c r="J18" s="677" t="s">
        <v>2076</v>
      </c>
      <c r="K18" s="1910"/>
      <c r="L18" s="1480"/>
      <c r="M18" s="1147"/>
    </row>
    <row r="19" spans="2:13" ht="18" customHeight="1">
      <c r="B19" s="673" t="s">
        <v>337</v>
      </c>
      <c r="C19" s="676" t="s">
        <v>1094</v>
      </c>
      <c r="D19" s="747" t="s">
        <v>1938</v>
      </c>
      <c r="E19" s="692">
        <v>0</v>
      </c>
      <c r="F19" s="692">
        <v>0</v>
      </c>
      <c r="G19" s="692">
        <v>72619.239999999991</v>
      </c>
      <c r="H19" s="804">
        <f t="shared" si="0"/>
        <v>72619.239999999991</v>
      </c>
      <c r="I19" s="804">
        <v>-1057412.3600000003</v>
      </c>
      <c r="J19" s="677" t="s">
        <v>337</v>
      </c>
      <c r="K19" s="1910"/>
      <c r="L19" s="1480"/>
      <c r="M19" s="1147"/>
    </row>
    <row r="20" spans="2:13" ht="18" customHeight="1">
      <c r="B20" s="673" t="s">
        <v>73</v>
      </c>
      <c r="C20" s="723" t="s">
        <v>1941</v>
      </c>
      <c r="D20" s="747" t="s">
        <v>395</v>
      </c>
      <c r="E20" s="692">
        <v>0</v>
      </c>
      <c r="F20" s="692">
        <v>0</v>
      </c>
      <c r="G20" s="692">
        <v>0</v>
      </c>
      <c r="H20" s="804">
        <f t="shared" si="0"/>
        <v>0</v>
      </c>
      <c r="I20" s="692">
        <v>0</v>
      </c>
      <c r="J20" s="677" t="s">
        <v>73</v>
      </c>
      <c r="K20" s="1910"/>
      <c r="L20" s="1480"/>
      <c r="M20" s="1147"/>
    </row>
    <row r="21" spans="2:13" ht="18" customHeight="1">
      <c r="B21" s="673" t="s">
        <v>74</v>
      </c>
      <c r="C21" s="723" t="s">
        <v>1942</v>
      </c>
      <c r="D21" s="747" t="s">
        <v>397</v>
      </c>
      <c r="E21" s="692">
        <v>0</v>
      </c>
      <c r="F21" s="692">
        <v>0</v>
      </c>
      <c r="G21" s="692">
        <v>0</v>
      </c>
      <c r="H21" s="804">
        <f t="shared" si="0"/>
        <v>0</v>
      </c>
      <c r="I21" s="692">
        <v>0</v>
      </c>
      <c r="J21" s="677" t="s">
        <v>74</v>
      </c>
      <c r="K21" s="1910"/>
      <c r="L21" s="1480"/>
      <c r="M21" s="1147"/>
    </row>
    <row r="22" spans="2:13" ht="18" customHeight="1">
      <c r="B22" s="673" t="s">
        <v>75</v>
      </c>
      <c r="C22" s="676" t="s">
        <v>1094</v>
      </c>
      <c r="D22" s="747" t="s">
        <v>1937</v>
      </c>
      <c r="E22" s="692">
        <v>0</v>
      </c>
      <c r="F22" s="692">
        <v>0</v>
      </c>
      <c r="G22" s="692">
        <v>0</v>
      </c>
      <c r="H22" s="804">
        <f t="shared" si="0"/>
        <v>0</v>
      </c>
      <c r="I22" s="692">
        <v>0</v>
      </c>
      <c r="J22" s="677" t="s">
        <v>75</v>
      </c>
      <c r="K22" s="1910"/>
      <c r="L22" s="1480"/>
      <c r="M22" s="1147"/>
    </row>
    <row r="23" spans="2:13" ht="18" customHeight="1">
      <c r="B23" s="673" t="s">
        <v>76</v>
      </c>
      <c r="C23" s="676" t="s">
        <v>1094</v>
      </c>
      <c r="D23" s="747" t="s">
        <v>1938</v>
      </c>
      <c r="E23" s="692">
        <v>0</v>
      </c>
      <c r="F23" s="692">
        <v>0</v>
      </c>
      <c r="G23" s="692">
        <v>0</v>
      </c>
      <c r="H23" s="804">
        <f>SUM(E23:G23)</f>
        <v>0</v>
      </c>
      <c r="I23" s="804">
        <v>0</v>
      </c>
      <c r="J23" s="677" t="s">
        <v>76</v>
      </c>
      <c r="K23" s="1910"/>
      <c r="L23" s="1480"/>
      <c r="M23" s="1147"/>
    </row>
    <row r="24" spans="2:13" ht="18" customHeight="1">
      <c r="B24" s="673" t="s">
        <v>77</v>
      </c>
      <c r="C24" s="723" t="s">
        <v>1943</v>
      </c>
      <c r="D24" s="805" t="s">
        <v>1934</v>
      </c>
      <c r="E24" s="807">
        <f>E23+E19+E16+E13</f>
        <v>0</v>
      </c>
      <c r="F24" s="807">
        <f>F23+F19+F16+F13</f>
        <v>0</v>
      </c>
      <c r="G24" s="807">
        <f>G23+G19+G16+G13</f>
        <v>48371366.960000001</v>
      </c>
      <c r="H24" s="1449">
        <f>SUM(E24:G24)</f>
        <v>48371366.960000001</v>
      </c>
      <c r="I24" s="806">
        <f>+I19+I16+I13</f>
        <v>41602159.119999997</v>
      </c>
      <c r="J24" s="677" t="s">
        <v>77</v>
      </c>
      <c r="K24" s="1835"/>
      <c r="L24" s="1480"/>
      <c r="M24" s="1147"/>
    </row>
    <row r="25" spans="2:13" ht="18" customHeight="1">
      <c r="B25" s="736"/>
      <c r="C25" s="723"/>
      <c r="D25" s="747"/>
      <c r="E25" s="808"/>
      <c r="F25" s="808"/>
      <c r="G25" s="826"/>
      <c r="H25" s="808"/>
      <c r="I25" s="808"/>
      <c r="J25" s="730"/>
      <c r="K25" s="1910"/>
      <c r="L25" s="1480"/>
      <c r="M25" s="1147"/>
    </row>
    <row r="26" spans="2:13" ht="18" customHeight="1">
      <c r="B26" s="736"/>
      <c r="C26" s="802"/>
      <c r="D26" s="803" t="s">
        <v>1944</v>
      </c>
      <c r="E26" s="804"/>
      <c r="F26" s="804"/>
      <c r="G26" s="695"/>
      <c r="H26" s="804"/>
      <c r="I26" s="804"/>
      <c r="J26" s="730"/>
      <c r="K26" s="1910"/>
      <c r="L26" s="1480"/>
      <c r="M26" s="1147"/>
    </row>
    <row r="27" spans="2:13" ht="18" customHeight="1">
      <c r="B27" s="673" t="s">
        <v>78</v>
      </c>
      <c r="C27" s="723" t="s">
        <v>1945</v>
      </c>
      <c r="D27" s="747" t="s">
        <v>1946</v>
      </c>
      <c r="E27" s="692">
        <v>257219.74821019851</v>
      </c>
      <c r="F27" s="692">
        <v>79182.299243030109</v>
      </c>
      <c r="G27" s="692">
        <v>106895960.25254677</v>
      </c>
      <c r="H27" s="804">
        <f t="shared" ref="H27:H29" si="1">SUM(E27:G27)</f>
        <v>107232362.3</v>
      </c>
      <c r="I27" s="692">
        <v>143655287.34</v>
      </c>
      <c r="J27" s="677" t="s">
        <v>78</v>
      </c>
      <c r="K27" s="1910"/>
      <c r="L27" s="1480"/>
      <c r="M27" s="1147"/>
    </row>
    <row r="28" spans="2:13" ht="18" customHeight="1">
      <c r="B28" s="673" t="s">
        <v>79</v>
      </c>
      <c r="C28" s="723" t="s">
        <v>1947</v>
      </c>
      <c r="D28" s="747" t="s">
        <v>1948</v>
      </c>
      <c r="E28" s="692">
        <v>28695.109927563495</v>
      </c>
      <c r="F28" s="692">
        <v>7869.7565241528355</v>
      </c>
      <c r="G28" s="692">
        <v>12848.023548283671</v>
      </c>
      <c r="H28" s="804">
        <f t="shared" si="1"/>
        <v>49412.89</v>
      </c>
      <c r="I28" s="692">
        <v>1501398.2199999997</v>
      </c>
      <c r="J28" s="677" t="s">
        <v>79</v>
      </c>
      <c r="K28" s="1910"/>
      <c r="L28" s="1480"/>
      <c r="M28" s="1147"/>
    </row>
    <row r="29" spans="2:13" ht="18" customHeight="1">
      <c r="B29" s="673" t="s">
        <v>80</v>
      </c>
      <c r="C29" s="723" t="s">
        <v>1949</v>
      </c>
      <c r="D29" s="747" t="s">
        <v>403</v>
      </c>
      <c r="E29" s="692">
        <v>460632.92359442369</v>
      </c>
      <c r="F29" s="692">
        <v>177980.44609722073</v>
      </c>
      <c r="G29" s="692">
        <v>49739.370308355647</v>
      </c>
      <c r="H29" s="804">
        <f t="shared" si="1"/>
        <v>688352.74000000011</v>
      </c>
      <c r="I29" s="692">
        <v>2634657.3000000003</v>
      </c>
      <c r="J29" s="677" t="s">
        <v>80</v>
      </c>
      <c r="K29" s="1910"/>
      <c r="L29" s="1480"/>
      <c r="M29" s="1147"/>
    </row>
    <row r="30" spans="2:13" ht="18" customHeight="1">
      <c r="B30" s="673" t="s">
        <v>81</v>
      </c>
      <c r="C30" s="723" t="s">
        <v>1950</v>
      </c>
      <c r="D30" s="747" t="s">
        <v>2264</v>
      </c>
      <c r="E30" s="692">
        <v>26441391.033415511</v>
      </c>
      <c r="F30" s="692">
        <v>8083494.3941152059</v>
      </c>
      <c r="G30" s="692">
        <v>40841674.402469277</v>
      </c>
      <c r="H30" s="804">
        <f>SUM(E30:G30)</f>
        <v>75366559.829999998</v>
      </c>
      <c r="I30" s="696">
        <v>70830266.649999976</v>
      </c>
      <c r="J30" s="677" t="s">
        <v>81</v>
      </c>
      <c r="K30" s="1910"/>
      <c r="L30" s="1480"/>
      <c r="M30" s="1147"/>
    </row>
    <row r="31" spans="2:13" ht="18" customHeight="1">
      <c r="B31" s="673" t="s">
        <v>82</v>
      </c>
      <c r="C31" s="723" t="s">
        <v>1951</v>
      </c>
      <c r="D31" s="805" t="s">
        <v>1944</v>
      </c>
      <c r="E31" s="807">
        <f>SUM(E27:E30)</f>
        <v>27187938.815147698</v>
      </c>
      <c r="F31" s="807">
        <f>SUM(F27:F30)</f>
        <v>8348526.8959796093</v>
      </c>
      <c r="G31" s="807">
        <f>SUM(G27:G30)</f>
        <v>147800222.04887271</v>
      </c>
      <c r="H31" s="1449">
        <f>SUM(E31:G31)</f>
        <v>183336687.76000002</v>
      </c>
      <c r="I31" s="810">
        <f>SUM(I27:I30)</f>
        <v>218621609.50999999</v>
      </c>
      <c r="J31" s="677" t="s">
        <v>82</v>
      </c>
      <c r="K31" s="1910"/>
      <c r="L31" s="1480"/>
      <c r="M31" s="1147"/>
    </row>
    <row r="32" spans="2:13" ht="18" customHeight="1">
      <c r="B32" s="736"/>
      <c r="C32" s="723"/>
      <c r="D32" s="747"/>
      <c r="E32" s="804"/>
      <c r="F32" s="804"/>
      <c r="G32" s="695"/>
      <c r="H32" s="808"/>
      <c r="I32" s="804"/>
      <c r="J32" s="730"/>
      <c r="K32" s="1910"/>
      <c r="L32" s="1480"/>
      <c r="M32" s="1147"/>
    </row>
    <row r="33" spans="2:13" ht="18" customHeight="1">
      <c r="B33" s="736"/>
      <c r="C33" s="802"/>
      <c r="D33" s="803" t="s">
        <v>1952</v>
      </c>
      <c r="E33" s="804"/>
      <c r="F33" s="804"/>
      <c r="G33" s="695"/>
      <c r="H33" s="804"/>
      <c r="I33" s="804"/>
      <c r="J33" s="730"/>
      <c r="K33" s="1910"/>
      <c r="L33" s="1480"/>
      <c r="M33" s="1147"/>
    </row>
    <row r="34" spans="2:13" ht="18" customHeight="1">
      <c r="B34" s="673" t="s">
        <v>83</v>
      </c>
      <c r="C34" s="723" t="s">
        <v>1953</v>
      </c>
      <c r="D34" s="747" t="s">
        <v>1954</v>
      </c>
      <c r="E34" s="692">
        <v>2274208.928018786</v>
      </c>
      <c r="F34" s="692">
        <v>798216.6595520894</v>
      </c>
      <c r="G34" s="692">
        <v>150270.61242912457</v>
      </c>
      <c r="H34" s="804">
        <f t="shared" ref="H34:H36" si="2">SUM(E34:G34)</f>
        <v>3222696.2</v>
      </c>
      <c r="I34" s="692">
        <v>4019287.29</v>
      </c>
      <c r="J34" s="677" t="s">
        <v>83</v>
      </c>
      <c r="K34" s="1910"/>
      <c r="L34" s="1480"/>
      <c r="M34" s="1147"/>
    </row>
    <row r="35" spans="2:13" ht="18" customHeight="1">
      <c r="B35" s="673" t="s">
        <v>84</v>
      </c>
      <c r="C35" s="723" t="s">
        <v>1955</v>
      </c>
      <c r="D35" s="747" t="s">
        <v>1956</v>
      </c>
      <c r="E35" s="692">
        <v>65993048.370278068</v>
      </c>
      <c r="F35" s="692">
        <v>24045570.172454223</v>
      </c>
      <c r="G35" s="692">
        <v>-3274809.2127322848</v>
      </c>
      <c r="H35" s="804">
        <f t="shared" si="2"/>
        <v>86763809.330000013</v>
      </c>
      <c r="I35" s="692">
        <v>82520501.370000005</v>
      </c>
      <c r="J35" s="677" t="s">
        <v>84</v>
      </c>
      <c r="K35" s="1910"/>
      <c r="L35" s="1480"/>
      <c r="M35" s="1147"/>
    </row>
    <row r="36" spans="2:13" ht="18" customHeight="1">
      <c r="B36" s="673" t="s">
        <v>85</v>
      </c>
      <c r="C36" s="723" t="s">
        <v>1957</v>
      </c>
      <c r="D36" s="747" t="s">
        <v>1958</v>
      </c>
      <c r="E36" s="692">
        <v>0</v>
      </c>
      <c r="F36" s="692">
        <v>0</v>
      </c>
      <c r="G36" s="692">
        <v>0</v>
      </c>
      <c r="H36" s="804">
        <f t="shared" si="2"/>
        <v>0</v>
      </c>
      <c r="I36" s="696">
        <v>0</v>
      </c>
      <c r="J36" s="677" t="s">
        <v>85</v>
      </c>
      <c r="K36" s="1910"/>
      <c r="L36" s="1480"/>
      <c r="M36" s="1147"/>
    </row>
    <row r="37" spans="2:13" ht="18" customHeight="1">
      <c r="B37" s="673" t="s">
        <v>86</v>
      </c>
      <c r="C37" s="723" t="s">
        <v>1959</v>
      </c>
      <c r="D37" s="1731" t="s">
        <v>1952</v>
      </c>
      <c r="E37" s="807">
        <f>SUM(E34:E36)</f>
        <v>68267257.298296854</v>
      </c>
      <c r="F37" s="807">
        <f>SUM(F34:F36)</f>
        <v>24843786.832006313</v>
      </c>
      <c r="G37" s="807">
        <f>SUM(G34:G36)</f>
        <v>-3124538.60030316</v>
      </c>
      <c r="H37" s="1449">
        <f>SUM(E37:G37)</f>
        <v>89986505.530000016</v>
      </c>
      <c r="I37" s="810">
        <f>SUM(I34:I36)</f>
        <v>86539788.660000011</v>
      </c>
      <c r="J37" s="677" t="s">
        <v>86</v>
      </c>
      <c r="K37" s="1910"/>
      <c r="L37" s="1480"/>
      <c r="M37" s="1147"/>
    </row>
    <row r="38" spans="2:13" ht="18" customHeight="1">
      <c r="B38" s="673" t="s">
        <v>87</v>
      </c>
      <c r="C38" s="723" t="s">
        <v>1960</v>
      </c>
      <c r="D38" s="812" t="s">
        <v>1961</v>
      </c>
      <c r="E38" s="692">
        <f>+'[2]Sch 44 Input'!$D$21</f>
        <v>83115.843828921454</v>
      </c>
      <c r="F38" s="692">
        <f>+'[2]Sch 44 Input'!$E$21</f>
        <v>30909.781000095594</v>
      </c>
      <c r="G38" s="692">
        <f>+'[2]Sch 44 Input'!$F$21+'[2]Sch 44 Input'!$J$77</f>
        <v>378.92517098294803</v>
      </c>
      <c r="H38" s="1449">
        <f>SUM(E38:G38)</f>
        <v>114404.55</v>
      </c>
      <c r="I38" s="1449">
        <v>100053.5</v>
      </c>
      <c r="J38" s="677" t="s">
        <v>87</v>
      </c>
      <c r="K38" s="1910"/>
      <c r="L38" s="1480"/>
      <c r="M38" s="1147"/>
    </row>
    <row r="39" spans="2:13" ht="18" customHeight="1">
      <c r="B39" s="736"/>
      <c r="C39" s="723"/>
      <c r="D39" s="805"/>
      <c r="E39" s="692"/>
      <c r="F39" s="692"/>
      <c r="G39" s="875"/>
      <c r="H39" s="808"/>
      <c r="I39" s="692"/>
      <c r="J39" s="730"/>
      <c r="K39" s="1910"/>
      <c r="L39" s="1480"/>
      <c r="M39" s="1147"/>
    </row>
    <row r="40" spans="2:13" ht="18" customHeight="1">
      <c r="B40" s="736"/>
      <c r="C40" s="802"/>
      <c r="D40" s="803" t="s">
        <v>1962</v>
      </c>
      <c r="E40" s="804"/>
      <c r="F40" s="804"/>
      <c r="G40" s="695"/>
      <c r="H40" s="804"/>
      <c r="I40" s="804"/>
      <c r="J40" s="730"/>
      <c r="K40" s="1910"/>
      <c r="L40" s="1480"/>
      <c r="M40" s="1147"/>
    </row>
    <row r="41" spans="2:13" ht="18" customHeight="1">
      <c r="B41" s="673" t="s">
        <v>88</v>
      </c>
      <c r="C41" s="723" t="s">
        <v>1963</v>
      </c>
      <c r="D41" s="747" t="s">
        <v>630</v>
      </c>
      <c r="E41" s="692">
        <v>30364.68339567861</v>
      </c>
      <c r="F41" s="692">
        <v>11329.371749772909</v>
      </c>
      <c r="G41" s="692">
        <v>96.534854548477597</v>
      </c>
      <c r="H41" s="804">
        <f t="shared" ref="H41:H42" si="3">SUM(E41:G41)</f>
        <v>41790.589999999997</v>
      </c>
      <c r="I41" s="692">
        <v>322936.19</v>
      </c>
      <c r="J41" s="677" t="s">
        <v>88</v>
      </c>
      <c r="K41" s="1910"/>
      <c r="L41" s="1480"/>
      <c r="M41" s="1147"/>
    </row>
    <row r="42" spans="2:13" ht="18" customHeight="1">
      <c r="B42" s="673" t="s">
        <v>2088</v>
      </c>
      <c r="C42" s="723" t="s">
        <v>1964</v>
      </c>
      <c r="D42" s="747" t="s">
        <v>634</v>
      </c>
      <c r="E42" s="692">
        <v>75625345.280121416</v>
      </c>
      <c r="F42" s="692">
        <v>27853978.458803751</v>
      </c>
      <c r="G42" s="692">
        <v>11789285.331075042</v>
      </c>
      <c r="H42" s="804">
        <f t="shared" si="3"/>
        <v>115268609.0700002</v>
      </c>
      <c r="I42" s="696">
        <v>110496858.37</v>
      </c>
      <c r="J42" s="677" t="s">
        <v>2088</v>
      </c>
      <c r="K42" s="1910"/>
      <c r="L42" s="1480"/>
      <c r="M42" s="1147"/>
    </row>
    <row r="43" spans="2:13" ht="18" customHeight="1">
      <c r="B43" s="673" t="s">
        <v>2090</v>
      </c>
      <c r="C43" s="723" t="s">
        <v>1965</v>
      </c>
      <c r="D43" s="805" t="s">
        <v>1962</v>
      </c>
      <c r="E43" s="807">
        <f>+E42+E41</f>
        <v>75655709.9635171</v>
      </c>
      <c r="F43" s="807">
        <f>+F42+F41</f>
        <v>27865307.830553524</v>
      </c>
      <c r="G43" s="807">
        <f>+G42+G41</f>
        <v>11789381.865929591</v>
      </c>
      <c r="H43" s="1449">
        <f>SUM(E43:G43)</f>
        <v>115310399.66000022</v>
      </c>
      <c r="I43" s="810">
        <f>SUM(I41:I42)</f>
        <v>110819794.56</v>
      </c>
      <c r="J43" s="677" t="s">
        <v>2090</v>
      </c>
      <c r="K43" s="1910"/>
      <c r="L43" s="1480"/>
      <c r="M43" s="1147"/>
    </row>
    <row r="44" spans="2:13" ht="18" customHeight="1">
      <c r="B44" s="736"/>
      <c r="C44" s="723"/>
      <c r="D44" s="747"/>
      <c r="E44" s="804"/>
      <c r="F44" s="804"/>
      <c r="G44" s="695"/>
      <c r="H44" s="808"/>
      <c r="I44" s="804"/>
      <c r="J44" s="730"/>
      <c r="K44" s="1910"/>
      <c r="L44" s="1480"/>
      <c r="M44" s="1147"/>
    </row>
    <row r="45" spans="2:13" ht="18" customHeight="1">
      <c r="B45" s="736"/>
      <c r="C45" s="802"/>
      <c r="D45" s="803" t="s">
        <v>1966</v>
      </c>
      <c r="E45" s="804"/>
      <c r="F45" s="804"/>
      <c r="G45" s="695"/>
      <c r="H45" s="804"/>
      <c r="I45" s="804"/>
      <c r="J45" s="730"/>
      <c r="K45" s="1910"/>
      <c r="L45" s="1480"/>
      <c r="M45" s="1147"/>
    </row>
    <row r="46" spans="2:13" ht="18" customHeight="1">
      <c r="B46" s="673" t="s">
        <v>2093</v>
      </c>
      <c r="C46" s="723" t="s">
        <v>1967</v>
      </c>
      <c r="D46" s="747" t="s">
        <v>639</v>
      </c>
      <c r="E46" s="692">
        <v>0</v>
      </c>
      <c r="F46" s="692">
        <v>0</v>
      </c>
      <c r="G46" s="692">
        <v>0</v>
      </c>
      <c r="H46" s="804">
        <f t="shared" ref="H46:H50" si="4">SUM(E46:G46)</f>
        <v>0</v>
      </c>
      <c r="I46" s="692">
        <v>0</v>
      </c>
      <c r="J46" s="677" t="s">
        <v>2093</v>
      </c>
      <c r="K46" s="1910"/>
      <c r="L46" s="1480"/>
      <c r="M46" s="1147"/>
    </row>
    <row r="47" spans="2:13" ht="18" customHeight="1">
      <c r="B47" s="673" t="s">
        <v>2096</v>
      </c>
      <c r="C47" s="723" t="s">
        <v>1968</v>
      </c>
      <c r="D47" s="747" t="s">
        <v>641</v>
      </c>
      <c r="E47" s="692">
        <v>0</v>
      </c>
      <c r="F47" s="692">
        <v>0</v>
      </c>
      <c r="G47" s="692">
        <v>0</v>
      </c>
      <c r="H47" s="804">
        <f t="shared" si="4"/>
        <v>0</v>
      </c>
      <c r="I47" s="692">
        <v>0</v>
      </c>
      <c r="J47" s="677" t="s">
        <v>2096</v>
      </c>
      <c r="K47" s="1910"/>
      <c r="L47" s="1480"/>
      <c r="M47" s="1147"/>
    </row>
    <row r="48" spans="2:13" ht="18" customHeight="1">
      <c r="B48" s="673" t="s">
        <v>2410</v>
      </c>
      <c r="C48" s="723" t="s">
        <v>1969</v>
      </c>
      <c r="D48" s="747" t="s">
        <v>1970</v>
      </c>
      <c r="E48" s="692">
        <v>0</v>
      </c>
      <c r="F48" s="692">
        <v>0</v>
      </c>
      <c r="G48" s="692">
        <v>0</v>
      </c>
      <c r="H48" s="804">
        <f t="shared" si="4"/>
        <v>0</v>
      </c>
      <c r="I48" s="692">
        <v>0</v>
      </c>
      <c r="J48" s="677" t="s">
        <v>2410</v>
      </c>
      <c r="K48" s="1910"/>
      <c r="L48" s="1480"/>
      <c r="M48" s="1147"/>
    </row>
    <row r="49" spans="2:13" ht="18" customHeight="1">
      <c r="B49" s="673" t="s">
        <v>2413</v>
      </c>
      <c r="C49" s="723" t="s">
        <v>1971</v>
      </c>
      <c r="D49" s="747" t="s">
        <v>1972</v>
      </c>
      <c r="E49" s="692">
        <v>589.6171348860006</v>
      </c>
      <c r="F49" s="692">
        <v>228.80453798919652</v>
      </c>
      <c r="G49" s="692">
        <v>1.6883271248028962</v>
      </c>
      <c r="H49" s="804">
        <f t="shared" si="4"/>
        <v>820.11</v>
      </c>
      <c r="I49" s="692">
        <v>0</v>
      </c>
      <c r="J49" s="677" t="s">
        <v>2413</v>
      </c>
      <c r="K49" s="1910"/>
      <c r="L49" s="1480"/>
      <c r="M49" s="1147"/>
    </row>
    <row r="50" spans="2:13" ht="18" customHeight="1">
      <c r="B50" s="673" t="s">
        <v>2416</v>
      </c>
      <c r="C50" s="723" t="s">
        <v>1973</v>
      </c>
      <c r="D50" s="747" t="s">
        <v>647</v>
      </c>
      <c r="E50" s="692">
        <v>307857185.36066723</v>
      </c>
      <c r="F50" s="692">
        <v>113822637.59571195</v>
      </c>
      <c r="G50" s="692">
        <v>1002544668.8136208</v>
      </c>
      <c r="H50" s="810">
        <f t="shared" si="4"/>
        <v>1424224491.77</v>
      </c>
      <c r="I50" s="696">
        <v>1331218529.48</v>
      </c>
      <c r="J50" s="677" t="s">
        <v>2416</v>
      </c>
      <c r="K50" s="1910"/>
      <c r="L50" s="1480"/>
      <c r="M50" s="1147"/>
    </row>
    <row r="51" spans="2:13" ht="18" customHeight="1" thickBot="1">
      <c r="B51" s="748" t="s">
        <v>2420</v>
      </c>
      <c r="C51" s="774" t="s">
        <v>1974</v>
      </c>
      <c r="D51" s="813" t="s">
        <v>1966</v>
      </c>
      <c r="E51" s="814">
        <f t="shared" ref="E51:G51" si="5">SUM(E46:E50)</f>
        <v>307857774.9778021</v>
      </c>
      <c r="F51" s="814">
        <f t="shared" si="5"/>
        <v>113822866.40024993</v>
      </c>
      <c r="G51" s="815">
        <f t="shared" si="5"/>
        <v>1002544670.5019479</v>
      </c>
      <c r="H51" s="1912">
        <f>SUM(E51:G51)</f>
        <v>1424225311.8799999</v>
      </c>
      <c r="I51" s="814">
        <f>SUM(I46:I50)</f>
        <v>1331218529.48</v>
      </c>
      <c r="J51" s="817" t="s">
        <v>2420</v>
      </c>
      <c r="K51" s="1910"/>
      <c r="L51" s="1480"/>
      <c r="M51" s="1147"/>
    </row>
    <row r="52" spans="2:13" ht="18" customHeight="1">
      <c r="B52" s="723"/>
      <c r="C52" s="723"/>
      <c r="D52" s="723"/>
      <c r="E52" s="723"/>
      <c r="F52" s="723"/>
      <c r="G52" s="723"/>
      <c r="H52" s="723"/>
      <c r="I52" s="776"/>
      <c r="J52" s="723"/>
      <c r="K52" s="1910"/>
      <c r="L52" s="1480"/>
      <c r="M52" s="1147"/>
    </row>
    <row r="53" spans="2:13" ht="18" customHeight="1">
      <c r="B53" s="728"/>
      <c r="C53" s="728"/>
      <c r="D53" s="728"/>
      <c r="E53" s="964">
        <v>54</v>
      </c>
      <c r="F53" s="728"/>
      <c r="G53" s="728"/>
      <c r="H53" s="728"/>
      <c r="I53" s="728"/>
      <c r="J53" s="728"/>
      <c r="K53" s="1910"/>
      <c r="L53" s="1480"/>
      <c r="M53" s="1147"/>
    </row>
    <row r="54" spans="2:13" ht="18" customHeight="1" thickBot="1">
      <c r="B54" s="1447"/>
      <c r="C54" s="723"/>
      <c r="D54" s="723"/>
      <c r="E54" s="723"/>
      <c r="F54" s="723"/>
      <c r="G54" s="723"/>
      <c r="H54" s="723"/>
      <c r="I54" s="723"/>
      <c r="J54" s="723"/>
      <c r="K54" s="1910"/>
      <c r="L54" s="1480"/>
      <c r="M54" s="1147"/>
    </row>
    <row r="55" spans="2:13" ht="18" customHeight="1">
      <c r="B55" s="724"/>
      <c r="C55" s="726"/>
      <c r="D55" s="726"/>
      <c r="E55" s="726"/>
      <c r="F55" s="726"/>
      <c r="G55" s="726"/>
      <c r="H55" s="726"/>
      <c r="I55" s="726"/>
      <c r="J55" s="727"/>
      <c r="K55" s="1910"/>
      <c r="L55" s="1480"/>
      <c r="M55" s="1147"/>
    </row>
    <row r="56" spans="2:13" ht="18" customHeight="1">
      <c r="B56" s="541" t="s">
        <v>1926</v>
      </c>
      <c r="C56" s="1222"/>
      <c r="D56" s="1222"/>
      <c r="E56" s="1222"/>
      <c r="F56" s="1222"/>
      <c r="G56" s="729"/>
      <c r="H56" s="1222"/>
      <c r="I56" s="1222"/>
      <c r="J56" s="729"/>
      <c r="K56" s="1910"/>
      <c r="L56" s="1480"/>
      <c r="M56" s="1147"/>
    </row>
    <row r="57" spans="2:13" ht="18" customHeight="1">
      <c r="B57" s="164"/>
      <c r="C57" s="1220"/>
      <c r="D57" s="1220"/>
      <c r="E57" s="1220"/>
      <c r="F57" s="1220"/>
      <c r="G57" s="1220"/>
      <c r="H57" s="764"/>
      <c r="I57" s="1222"/>
      <c r="J57" s="729"/>
      <c r="K57" s="1910"/>
      <c r="L57" s="1480"/>
      <c r="M57" s="1147"/>
    </row>
    <row r="58" spans="2:13" ht="18" customHeight="1">
      <c r="B58" s="768"/>
      <c r="C58" s="759"/>
      <c r="D58" s="732"/>
      <c r="E58" s="742"/>
      <c r="F58" s="732"/>
      <c r="G58" s="763"/>
      <c r="H58" s="734" t="s">
        <v>1062</v>
      </c>
      <c r="I58" s="734" t="s">
        <v>778</v>
      </c>
      <c r="J58" s="743"/>
      <c r="K58" s="1910"/>
      <c r="L58" s="1480"/>
      <c r="M58" s="1147"/>
    </row>
    <row r="59" spans="2:13" ht="18" customHeight="1">
      <c r="B59" s="673" t="s">
        <v>36</v>
      </c>
      <c r="C59" s="1220"/>
      <c r="D59" s="1230" t="s">
        <v>551</v>
      </c>
      <c r="E59" s="818" t="s">
        <v>1927</v>
      </c>
      <c r="F59" s="818" t="s">
        <v>1928</v>
      </c>
      <c r="G59" s="678" t="s">
        <v>1929</v>
      </c>
      <c r="H59" s="674" t="s">
        <v>47</v>
      </c>
      <c r="I59" s="674" t="s">
        <v>47</v>
      </c>
      <c r="J59" s="677" t="s">
        <v>36</v>
      </c>
      <c r="K59" s="1910"/>
      <c r="L59" s="1480"/>
      <c r="M59" s="1147"/>
    </row>
    <row r="60" spans="2:13" ht="18" customHeight="1">
      <c r="B60" s="673" t="s">
        <v>48</v>
      </c>
      <c r="C60" s="1220"/>
      <c r="D60" s="674" t="s">
        <v>462</v>
      </c>
      <c r="E60" s="675" t="s">
        <v>1930</v>
      </c>
      <c r="F60" s="674" t="s">
        <v>1931</v>
      </c>
      <c r="G60" s="678" t="s">
        <v>62</v>
      </c>
      <c r="H60" s="674" t="s">
        <v>2613</v>
      </c>
      <c r="I60" s="674" t="s">
        <v>64</v>
      </c>
      <c r="J60" s="677" t="s">
        <v>48</v>
      </c>
      <c r="K60" s="1910"/>
      <c r="L60" s="1480"/>
      <c r="M60" s="1147"/>
    </row>
    <row r="61" spans="2:13" ht="18" customHeight="1" thickBot="1">
      <c r="B61" s="1228"/>
      <c r="C61" s="774"/>
      <c r="D61" s="847"/>
      <c r="E61" s="1231"/>
      <c r="F61" s="847"/>
      <c r="G61" s="1249"/>
      <c r="H61" s="847"/>
      <c r="I61" s="847"/>
      <c r="J61" s="775"/>
      <c r="K61" s="1910"/>
      <c r="L61" s="1480"/>
      <c r="M61" s="1147"/>
    </row>
    <row r="62" spans="2:13" ht="18" customHeight="1">
      <c r="B62" s="736"/>
      <c r="C62" s="1220"/>
      <c r="D62" s="674" t="s">
        <v>1475</v>
      </c>
      <c r="E62" s="747"/>
      <c r="F62" s="747"/>
      <c r="G62" s="765"/>
      <c r="H62" s="747"/>
      <c r="I62" s="747"/>
      <c r="J62" s="730"/>
      <c r="K62" s="1910"/>
      <c r="L62" s="1480"/>
      <c r="M62" s="1147"/>
    </row>
    <row r="63" spans="2:13" ht="18" customHeight="1">
      <c r="B63" s="736"/>
      <c r="C63" s="802"/>
      <c r="D63" s="803" t="s">
        <v>1476</v>
      </c>
      <c r="E63" s="747"/>
      <c r="F63" s="747"/>
      <c r="G63" s="765"/>
      <c r="H63" s="747"/>
      <c r="I63" s="747"/>
      <c r="J63" s="730"/>
      <c r="K63" s="1910"/>
      <c r="L63" s="1480"/>
      <c r="M63" s="1147"/>
    </row>
    <row r="64" spans="2:13" ht="18" customHeight="1">
      <c r="B64" s="673" t="s">
        <v>2423</v>
      </c>
      <c r="C64" s="723" t="s">
        <v>1477</v>
      </c>
      <c r="D64" s="747" t="s">
        <v>650</v>
      </c>
      <c r="E64" s="692">
        <v>27021704.000467662</v>
      </c>
      <c r="F64" s="692">
        <v>10087063.176954787</v>
      </c>
      <c r="G64" s="692">
        <v>9987927.0625775494</v>
      </c>
      <c r="H64" s="804">
        <f t="shared" ref="H64:H72" si="6">SUM(E64:G64)</f>
        <v>47096694.239999995</v>
      </c>
      <c r="I64" s="692">
        <v>29064507.229999997</v>
      </c>
      <c r="J64" s="677" t="s">
        <v>2423</v>
      </c>
      <c r="K64" s="1910"/>
      <c r="L64" s="1480"/>
      <c r="M64" s="1147"/>
    </row>
    <row r="65" spans="2:13" ht="18" customHeight="1">
      <c r="B65" s="673" t="s">
        <v>2426</v>
      </c>
      <c r="C65" s="723" t="s">
        <v>1478</v>
      </c>
      <c r="D65" s="747" t="s">
        <v>652</v>
      </c>
      <c r="E65" s="692">
        <v>356941147.30935287</v>
      </c>
      <c r="F65" s="692">
        <v>133213595.88559882</v>
      </c>
      <c r="G65" s="692">
        <v>-267232692.05495185</v>
      </c>
      <c r="H65" s="804">
        <f t="shared" si="6"/>
        <v>222922051.13999987</v>
      </c>
      <c r="I65" s="692">
        <v>252907278.24000007</v>
      </c>
      <c r="J65" s="677" t="s">
        <v>2426</v>
      </c>
      <c r="K65" s="1910"/>
      <c r="L65" s="1480"/>
      <c r="M65" s="1147"/>
    </row>
    <row r="66" spans="2:13" ht="18" customHeight="1">
      <c r="B66" s="673" t="s">
        <v>1849</v>
      </c>
      <c r="C66" s="723" t="s">
        <v>1479</v>
      </c>
      <c r="D66" s="747" t="s">
        <v>654</v>
      </c>
      <c r="E66" s="692">
        <v>132781356.83436136</v>
      </c>
      <c r="F66" s="692">
        <v>48605964.955902554</v>
      </c>
      <c r="G66" s="692">
        <v>-68017468.300263926</v>
      </c>
      <c r="H66" s="804">
        <f t="shared" si="6"/>
        <v>113369853.48999999</v>
      </c>
      <c r="I66" s="692">
        <v>98970480.609999955</v>
      </c>
      <c r="J66" s="677" t="s">
        <v>1849</v>
      </c>
      <c r="K66" s="1910"/>
      <c r="L66" s="1480"/>
      <c r="M66" s="1147"/>
    </row>
    <row r="67" spans="2:13" ht="18" customHeight="1">
      <c r="B67" s="673" t="s">
        <v>1851</v>
      </c>
      <c r="C67" s="723" t="s">
        <v>1480</v>
      </c>
      <c r="D67" s="747" t="s">
        <v>656</v>
      </c>
      <c r="E67" s="692">
        <v>58640112.355511986</v>
      </c>
      <c r="F67" s="692">
        <v>23060667.886032578</v>
      </c>
      <c r="G67" s="692">
        <v>-44827990.75154455</v>
      </c>
      <c r="H67" s="804">
        <f t="shared" si="6"/>
        <v>36872789.49000001</v>
      </c>
      <c r="I67" s="692">
        <v>50509966.740000002</v>
      </c>
      <c r="J67" s="677" t="s">
        <v>1851</v>
      </c>
      <c r="K67" s="1910"/>
      <c r="L67" s="1480"/>
      <c r="M67" s="1147"/>
    </row>
    <row r="68" spans="2:13" ht="18" customHeight="1">
      <c r="B68" s="673" t="s">
        <v>1852</v>
      </c>
      <c r="C68" s="723" t="s">
        <v>1481</v>
      </c>
      <c r="D68" s="747" t="s">
        <v>658</v>
      </c>
      <c r="E68" s="692">
        <v>31410.564836486501</v>
      </c>
      <c r="F68" s="692">
        <v>11670.132955219147</v>
      </c>
      <c r="G68" s="692">
        <v>3157.8822082943507</v>
      </c>
      <c r="H68" s="804">
        <f t="shared" si="6"/>
        <v>46238.58</v>
      </c>
      <c r="I68" s="692">
        <v>10762.47</v>
      </c>
      <c r="J68" s="677" t="s">
        <v>1852</v>
      </c>
      <c r="K68" s="1910"/>
      <c r="L68" s="1480"/>
      <c r="M68" s="1147"/>
    </row>
    <row r="69" spans="2:13" ht="18" customHeight="1">
      <c r="B69" s="673" t="s">
        <v>1856</v>
      </c>
      <c r="C69" s="723" t="s">
        <v>1482</v>
      </c>
      <c r="D69" s="747" t="s">
        <v>660</v>
      </c>
      <c r="E69" s="692">
        <v>0</v>
      </c>
      <c r="F69" s="692">
        <v>0</v>
      </c>
      <c r="G69" s="692">
        <v>0</v>
      </c>
      <c r="H69" s="804">
        <f t="shared" si="6"/>
        <v>0</v>
      </c>
      <c r="I69" s="692">
        <v>0</v>
      </c>
      <c r="J69" s="677" t="s">
        <v>1856</v>
      </c>
      <c r="K69" s="1910"/>
      <c r="L69" s="1480"/>
      <c r="M69" s="1147"/>
    </row>
    <row r="70" spans="2:13" ht="18" customHeight="1">
      <c r="B70" s="673" t="s">
        <v>1858</v>
      </c>
      <c r="C70" s="723" t="s">
        <v>1483</v>
      </c>
      <c r="D70" s="747" t="s">
        <v>662</v>
      </c>
      <c r="E70" s="692">
        <v>4337441.4376228023</v>
      </c>
      <c r="F70" s="692">
        <v>1667908.6016102198</v>
      </c>
      <c r="G70" s="692">
        <v>-85512.999233021896</v>
      </c>
      <c r="H70" s="804">
        <f t="shared" si="6"/>
        <v>5919837.04</v>
      </c>
      <c r="I70" s="692">
        <v>6804262.4699999997</v>
      </c>
      <c r="J70" s="677" t="s">
        <v>1858</v>
      </c>
      <c r="K70" s="1910"/>
      <c r="L70" s="1480"/>
      <c r="M70" s="1147"/>
    </row>
    <row r="71" spans="2:13" ht="18" customHeight="1">
      <c r="B71" s="673" t="s">
        <v>2439</v>
      </c>
      <c r="C71" s="1028" t="s">
        <v>1484</v>
      </c>
      <c r="D71" s="1139" t="s">
        <v>664</v>
      </c>
      <c r="E71" s="692">
        <v>0</v>
      </c>
      <c r="F71" s="692">
        <v>0</v>
      </c>
      <c r="G71" s="692">
        <v>0</v>
      </c>
      <c r="H71" s="804">
        <f t="shared" si="6"/>
        <v>0</v>
      </c>
      <c r="I71" s="692">
        <v>0</v>
      </c>
      <c r="J71" s="677" t="s">
        <v>2439</v>
      </c>
      <c r="K71" s="1910"/>
      <c r="L71" s="1480"/>
      <c r="M71" s="1147"/>
    </row>
    <row r="72" spans="2:13" ht="18" customHeight="1">
      <c r="B72" s="673" t="s">
        <v>2442</v>
      </c>
      <c r="C72" s="723" t="s">
        <v>1485</v>
      </c>
      <c r="D72" s="747" t="s">
        <v>1401</v>
      </c>
      <c r="E72" s="692">
        <v>2015967.393610405</v>
      </c>
      <c r="F72" s="692">
        <v>602921.59027428774</v>
      </c>
      <c r="G72" s="692">
        <v>153842069.10611531</v>
      </c>
      <c r="H72" s="804">
        <f t="shared" si="6"/>
        <v>156460958.09</v>
      </c>
      <c r="I72" s="692">
        <v>137247656.89000005</v>
      </c>
      <c r="J72" s="677" t="s">
        <v>2442</v>
      </c>
      <c r="K72" s="1910"/>
      <c r="L72" s="1480"/>
      <c r="M72" s="1026"/>
    </row>
    <row r="73" spans="2:13" ht="18" customHeight="1">
      <c r="B73" s="673" t="s">
        <v>2444</v>
      </c>
      <c r="C73" s="723" t="s">
        <v>1486</v>
      </c>
      <c r="D73" s="805" t="s">
        <v>1476</v>
      </c>
      <c r="E73" s="808">
        <f>SUM(E64:E72)</f>
        <v>581769139.89576352</v>
      </c>
      <c r="F73" s="808">
        <f>SUM(F64:F72)</f>
        <v>217249792.22932845</v>
      </c>
      <c r="G73" s="808">
        <f>SUM(G64:G72)</f>
        <v>-216330510.05509219</v>
      </c>
      <c r="H73" s="1292">
        <f>SUM(E73:G73)</f>
        <v>582688422.06999981</v>
      </c>
      <c r="I73" s="808">
        <f>SUM(I64:I72)</f>
        <v>575514914.6500001</v>
      </c>
      <c r="J73" s="677" t="s">
        <v>2444</v>
      </c>
      <c r="K73" s="1910"/>
      <c r="L73" s="1480"/>
      <c r="M73" s="1147"/>
    </row>
    <row r="74" spans="2:13" ht="18" customHeight="1">
      <c r="B74" s="673" t="s">
        <v>2447</v>
      </c>
      <c r="C74" s="723" t="s">
        <v>711</v>
      </c>
      <c r="D74" s="674" t="s">
        <v>1487</v>
      </c>
      <c r="E74" s="806">
        <f>+E73+E51+E43+E37+E31+E24+E38</f>
        <v>1060820936.7943561</v>
      </c>
      <c r="F74" s="806">
        <f t="shared" ref="F74:G74" si="7">+F73+F51+F43+F37+F31+F24+F38</f>
        <v>392161189.96911788</v>
      </c>
      <c r="G74" s="806">
        <f t="shared" si="7"/>
        <v>991050971.64652586</v>
      </c>
      <c r="H74" s="806">
        <f>SUM(E74:G74)</f>
        <v>2444033098.4099998</v>
      </c>
      <c r="I74" s="806">
        <f>I24+I31+I37+I38+I43+I51+I73</f>
        <v>2364416849.48</v>
      </c>
      <c r="J74" s="677" t="s">
        <v>2447</v>
      </c>
      <c r="K74" s="1910"/>
      <c r="L74" s="1480"/>
      <c r="M74" s="1147"/>
    </row>
    <row r="75" spans="2:13" ht="18" customHeight="1">
      <c r="B75" s="736"/>
      <c r="C75" s="723"/>
      <c r="D75" s="747"/>
      <c r="E75" s="808"/>
      <c r="F75" s="808"/>
      <c r="G75" s="826"/>
      <c r="H75" s="808"/>
      <c r="I75" s="808"/>
      <c r="J75" s="730"/>
      <c r="K75" s="1910"/>
      <c r="L75" s="1480"/>
      <c r="M75" s="1147"/>
    </row>
    <row r="76" spans="2:13" ht="18" customHeight="1">
      <c r="B76" s="673" t="s">
        <v>711</v>
      </c>
      <c r="C76" s="676" t="s">
        <v>1094</v>
      </c>
      <c r="D76" s="819" t="s">
        <v>1488</v>
      </c>
      <c r="E76" s="804"/>
      <c r="F76" s="804"/>
      <c r="G76" s="695"/>
      <c r="H76" s="804"/>
      <c r="I76" s="804"/>
      <c r="J76" s="677" t="s">
        <v>711</v>
      </c>
      <c r="K76" s="1910"/>
      <c r="L76" s="1480"/>
      <c r="M76" s="1147"/>
    </row>
    <row r="77" spans="2:13" ht="18" customHeight="1">
      <c r="B77" s="736"/>
      <c r="C77" s="802"/>
      <c r="D77" s="803" t="s">
        <v>1489</v>
      </c>
      <c r="E77" s="804"/>
      <c r="F77" s="804"/>
      <c r="G77" s="695"/>
      <c r="H77" s="804"/>
      <c r="I77" s="804"/>
      <c r="J77" s="730"/>
      <c r="K77" s="1910"/>
      <c r="L77" s="1480"/>
      <c r="M77" s="1147"/>
    </row>
    <row r="78" spans="2:13" ht="18" customHeight="1">
      <c r="B78" s="673" t="s">
        <v>2450</v>
      </c>
      <c r="C78" s="723" t="s">
        <v>2274</v>
      </c>
      <c r="D78" s="747" t="s">
        <v>2275</v>
      </c>
      <c r="E78" s="692">
        <v>0</v>
      </c>
      <c r="F78" s="692">
        <v>0</v>
      </c>
      <c r="G78" s="692">
        <v>0</v>
      </c>
      <c r="H78" s="804">
        <f t="shared" ref="H78:H81" si="8">SUM(E78:G78)</f>
        <v>0</v>
      </c>
      <c r="I78" s="692">
        <v>0</v>
      </c>
      <c r="J78" s="677" t="s">
        <v>2450</v>
      </c>
      <c r="K78" s="1910"/>
      <c r="L78" s="1480"/>
      <c r="M78" s="1147"/>
    </row>
    <row r="79" spans="2:13" ht="18" customHeight="1">
      <c r="B79" s="673" t="s">
        <v>2452</v>
      </c>
      <c r="C79" s="723" t="s">
        <v>2276</v>
      </c>
      <c r="D79" s="747" t="s">
        <v>2277</v>
      </c>
      <c r="E79" s="692">
        <v>5816149.5399505794</v>
      </c>
      <c r="F79" s="692">
        <v>1981713.9909565139</v>
      </c>
      <c r="G79" s="692">
        <v>19907011.389092915</v>
      </c>
      <c r="H79" s="804">
        <f t="shared" si="8"/>
        <v>27704874.920000009</v>
      </c>
      <c r="I79" s="692">
        <v>25218102.800000008</v>
      </c>
      <c r="J79" s="677" t="s">
        <v>2452</v>
      </c>
      <c r="K79" s="1910"/>
      <c r="L79" s="1480"/>
      <c r="M79" s="1147"/>
    </row>
    <row r="80" spans="2:13" ht="18" customHeight="1">
      <c r="B80" s="673" t="s">
        <v>1575</v>
      </c>
      <c r="C80" s="723" t="s">
        <v>1094</v>
      </c>
      <c r="D80" s="747" t="s">
        <v>1937</v>
      </c>
      <c r="E80" s="692">
        <v>0</v>
      </c>
      <c r="F80" s="692">
        <v>0</v>
      </c>
      <c r="G80" s="692">
        <v>0</v>
      </c>
      <c r="H80" s="804">
        <f t="shared" si="8"/>
        <v>0</v>
      </c>
      <c r="I80" s="692">
        <v>0</v>
      </c>
      <c r="J80" s="677" t="s">
        <v>1575</v>
      </c>
      <c r="K80" s="1910"/>
      <c r="L80" s="1480"/>
      <c r="M80" s="1147"/>
    </row>
    <row r="81" spans="2:13" ht="18" customHeight="1">
      <c r="B81" s="673" t="s">
        <v>786</v>
      </c>
      <c r="C81" s="723" t="s">
        <v>711</v>
      </c>
      <c r="D81" s="747" t="s">
        <v>1938</v>
      </c>
      <c r="E81" s="692">
        <v>5816149.5399505794</v>
      </c>
      <c r="F81" s="692">
        <v>1981713.9909565139</v>
      </c>
      <c r="G81" s="692">
        <v>19907011.389092915</v>
      </c>
      <c r="H81" s="804">
        <f t="shared" si="8"/>
        <v>27704874.920000009</v>
      </c>
      <c r="I81" s="804">
        <v>25218102.800000008</v>
      </c>
      <c r="J81" s="677" t="s">
        <v>786</v>
      </c>
      <c r="K81" s="1910"/>
      <c r="L81" s="1480"/>
      <c r="M81" s="1147"/>
    </row>
    <row r="82" spans="2:13" ht="18" customHeight="1">
      <c r="B82" s="673" t="s">
        <v>2134</v>
      </c>
      <c r="C82" s="723" t="s">
        <v>2278</v>
      </c>
      <c r="D82" s="805" t="s">
        <v>2279</v>
      </c>
      <c r="E82" s="806">
        <f>E78+E81</f>
        <v>5816149.5399505794</v>
      </c>
      <c r="F82" s="806">
        <f>F78+F81</f>
        <v>1981713.9909565139</v>
      </c>
      <c r="G82" s="1229">
        <f>G78+G81</f>
        <v>19907011.389092915</v>
      </c>
      <c r="H82" s="1292">
        <f>SUM(E82:G82)</f>
        <v>27704874.920000009</v>
      </c>
      <c r="I82" s="806">
        <f>I78+I81</f>
        <v>25218102.800000008</v>
      </c>
      <c r="J82" s="677" t="s">
        <v>2134</v>
      </c>
      <c r="K82" s="1910"/>
      <c r="L82" s="1480"/>
      <c r="M82" s="1147"/>
    </row>
    <row r="83" spans="2:13" ht="18" customHeight="1">
      <c r="B83" s="736"/>
      <c r="C83" s="723"/>
      <c r="D83" s="747"/>
      <c r="E83" s="808"/>
      <c r="F83" s="808"/>
      <c r="G83" s="826"/>
      <c r="H83" s="808"/>
      <c r="I83" s="808"/>
      <c r="J83" s="730"/>
      <c r="K83" s="1910"/>
      <c r="L83" s="1480"/>
      <c r="M83" s="1147"/>
    </row>
    <row r="84" spans="2:13" ht="18" customHeight="1">
      <c r="B84" s="736"/>
      <c r="C84" s="802"/>
      <c r="D84" s="803" t="s">
        <v>2280</v>
      </c>
      <c r="E84" s="804"/>
      <c r="F84" s="804"/>
      <c r="G84" s="695"/>
      <c r="H84" s="804"/>
      <c r="I84" s="804"/>
      <c r="J84" s="730"/>
      <c r="K84" s="1910"/>
      <c r="L84" s="1480"/>
      <c r="M84" s="1147"/>
    </row>
    <row r="85" spans="2:13" ht="18" customHeight="1">
      <c r="B85" s="673" t="s">
        <v>1580</v>
      </c>
      <c r="C85" s="723" t="s">
        <v>2281</v>
      </c>
      <c r="D85" s="747" t="s">
        <v>2282</v>
      </c>
      <c r="E85" s="692">
        <v>0</v>
      </c>
      <c r="F85" s="692">
        <v>0</v>
      </c>
      <c r="G85" s="692">
        <v>35296859.290000007</v>
      </c>
      <c r="H85" s="804">
        <f>SUM(E85:G85)</f>
        <v>35296859.290000007</v>
      </c>
      <c r="I85" s="692">
        <v>40212886.980000004</v>
      </c>
      <c r="J85" s="677" t="s">
        <v>1580</v>
      </c>
      <c r="K85" s="1910"/>
      <c r="L85" s="1480"/>
      <c r="M85" s="1147"/>
    </row>
    <row r="86" spans="2:13" ht="18" customHeight="1">
      <c r="B86" s="673" t="s">
        <v>1582</v>
      </c>
      <c r="C86" s="723" t="s">
        <v>2283</v>
      </c>
      <c r="D86" s="747" t="s">
        <v>2284</v>
      </c>
      <c r="E86" s="692">
        <v>275725.05117514369</v>
      </c>
      <c r="F86" s="692">
        <v>72160.696832439891</v>
      </c>
      <c r="G86" s="692">
        <v>11981510.901992414</v>
      </c>
      <c r="H86" s="804">
        <f t="shared" ref="H86:H92" si="9">SUM(E86:G86)</f>
        <v>12329396.649999999</v>
      </c>
      <c r="I86" s="692">
        <v>13049712.210000001</v>
      </c>
      <c r="J86" s="677" t="s">
        <v>1582</v>
      </c>
      <c r="K86" s="1910"/>
      <c r="L86" s="1480"/>
      <c r="M86" s="1147"/>
    </row>
    <row r="87" spans="2:13" ht="18" customHeight="1">
      <c r="B87" s="673" t="s">
        <v>1584</v>
      </c>
      <c r="C87" s="723" t="s">
        <v>2285</v>
      </c>
      <c r="D87" s="747" t="s">
        <v>2286</v>
      </c>
      <c r="E87" s="692">
        <v>35205582.816255517</v>
      </c>
      <c r="F87" s="692">
        <v>12353833.577763388</v>
      </c>
      <c r="G87" s="692">
        <v>61827.255981090842</v>
      </c>
      <c r="H87" s="804">
        <f t="shared" si="9"/>
        <v>47621243.649999991</v>
      </c>
      <c r="I87" s="692">
        <v>48978606.549999997</v>
      </c>
      <c r="J87" s="677" t="s">
        <v>1584</v>
      </c>
      <c r="K87" s="1910"/>
      <c r="L87" s="1480"/>
      <c r="M87" s="1147"/>
    </row>
    <row r="88" spans="2:13" ht="18" customHeight="1">
      <c r="B88" s="673" t="s">
        <v>1587</v>
      </c>
      <c r="C88" s="723" t="s">
        <v>2287</v>
      </c>
      <c r="D88" s="747" t="s">
        <v>2288</v>
      </c>
      <c r="E88" s="692">
        <v>136411128.20542419</v>
      </c>
      <c r="F88" s="692">
        <v>-79112549.778957695</v>
      </c>
      <c r="G88" s="692">
        <v>191901991.63353345</v>
      </c>
      <c r="H88" s="804">
        <f t="shared" si="9"/>
        <v>249200570.05999994</v>
      </c>
      <c r="I88" s="692">
        <v>684907783.90999937</v>
      </c>
      <c r="J88" s="677" t="s">
        <v>1587</v>
      </c>
      <c r="K88" s="1910"/>
      <c r="L88" s="1480"/>
      <c r="M88" s="1147"/>
    </row>
    <row r="89" spans="2:13" ht="18" customHeight="1">
      <c r="B89" s="673" t="s">
        <v>1863</v>
      </c>
      <c r="C89" s="723" t="s">
        <v>1094</v>
      </c>
      <c r="D89" s="747" t="s">
        <v>1937</v>
      </c>
      <c r="E89" s="692">
        <v>0</v>
      </c>
      <c r="F89" s="692">
        <v>0</v>
      </c>
      <c r="G89" s="692">
        <v>0</v>
      </c>
      <c r="H89" s="804">
        <f t="shared" si="9"/>
        <v>0</v>
      </c>
      <c r="I89" s="692">
        <v>0</v>
      </c>
      <c r="J89" s="677" t="s">
        <v>1863</v>
      </c>
      <c r="K89" s="1910"/>
      <c r="L89" s="1480"/>
      <c r="M89" s="1147"/>
    </row>
    <row r="90" spans="2:13" ht="18" customHeight="1">
      <c r="B90" s="673" t="s">
        <v>1865</v>
      </c>
      <c r="C90" s="723" t="s">
        <v>711</v>
      </c>
      <c r="D90" s="747" t="s">
        <v>1938</v>
      </c>
      <c r="E90" s="692">
        <v>136411128.20542419</v>
      </c>
      <c r="F90" s="692">
        <v>-79112549.778957695</v>
      </c>
      <c r="G90" s="692">
        <v>191901991.63353345</v>
      </c>
      <c r="H90" s="804">
        <f t="shared" si="9"/>
        <v>249200570.05999994</v>
      </c>
      <c r="I90" s="804">
        <v>684907783.90999937</v>
      </c>
      <c r="J90" s="677" t="s">
        <v>1865</v>
      </c>
      <c r="K90" s="1910"/>
      <c r="L90" s="1480"/>
      <c r="M90" s="1147"/>
    </row>
    <row r="91" spans="2:13" ht="18" customHeight="1">
      <c r="B91" s="673" t="s">
        <v>1866</v>
      </c>
      <c r="C91" s="723" t="s">
        <v>2289</v>
      </c>
      <c r="D91" s="747" t="s">
        <v>2290</v>
      </c>
      <c r="E91" s="692">
        <v>38769214.079667322</v>
      </c>
      <c r="F91" s="692">
        <v>12469322.501662157</v>
      </c>
      <c r="G91" s="692">
        <v>16791528.668670539</v>
      </c>
      <c r="H91" s="804">
        <f t="shared" si="9"/>
        <v>68030065.250000015</v>
      </c>
      <c r="I91" s="692">
        <v>79460431.060000002</v>
      </c>
      <c r="J91" s="677" t="s">
        <v>1866</v>
      </c>
      <c r="K91" s="1910"/>
      <c r="L91" s="1480"/>
      <c r="M91" s="1147"/>
    </row>
    <row r="92" spans="2:13" ht="18" customHeight="1">
      <c r="B92" s="673" t="s">
        <v>1867</v>
      </c>
      <c r="C92" s="723" t="s">
        <v>711</v>
      </c>
      <c r="D92" s="747" t="s">
        <v>1937</v>
      </c>
      <c r="E92" s="692">
        <v>0</v>
      </c>
      <c r="F92" s="692">
        <v>0</v>
      </c>
      <c r="G92" s="692">
        <v>0</v>
      </c>
      <c r="H92" s="804">
        <f t="shared" si="9"/>
        <v>0</v>
      </c>
      <c r="I92" s="692">
        <v>0</v>
      </c>
      <c r="J92" s="677" t="s">
        <v>1867</v>
      </c>
      <c r="K92" s="1910"/>
      <c r="L92" s="1480"/>
      <c r="M92" s="1147"/>
    </row>
    <row r="93" spans="2:13" ht="18" customHeight="1">
      <c r="B93" s="673" t="s">
        <v>1593</v>
      </c>
      <c r="C93" s="723" t="s">
        <v>1094</v>
      </c>
      <c r="D93" s="747" t="s">
        <v>1938</v>
      </c>
      <c r="E93" s="692">
        <v>38769214.079667322</v>
      </c>
      <c r="F93" s="692">
        <v>12469322.501662157</v>
      </c>
      <c r="G93" s="692">
        <v>16791528.668670539</v>
      </c>
      <c r="H93" s="804">
        <f>SUM(E93:G93)</f>
        <v>68030065.250000015</v>
      </c>
      <c r="I93" s="804">
        <v>79460431.060000002</v>
      </c>
      <c r="J93" s="677" t="s">
        <v>1593</v>
      </c>
      <c r="K93" s="1910"/>
      <c r="L93" s="1480"/>
      <c r="M93" s="1147"/>
    </row>
    <row r="94" spans="2:13" ht="18" customHeight="1">
      <c r="B94" s="673" t="s">
        <v>1596</v>
      </c>
      <c r="C94" s="723" t="s">
        <v>2291</v>
      </c>
      <c r="D94" s="805" t="s">
        <v>2292</v>
      </c>
      <c r="E94" s="808">
        <f>+E93+E90+E87+E86+E85</f>
        <v>210661650.15252218</v>
      </c>
      <c r="F94" s="808">
        <f t="shared" ref="F94:G94" si="10">+F93+F90+F87+F86+F85</f>
        <v>-54217233.00269971</v>
      </c>
      <c r="G94" s="808">
        <f t="shared" si="10"/>
        <v>256033717.7501775</v>
      </c>
      <c r="H94" s="1292">
        <f>SUM(E94:G94)</f>
        <v>412478134.89999998</v>
      </c>
      <c r="I94" s="1292">
        <f>+I85+I86+I87+I90+I93</f>
        <v>866609420.70999932</v>
      </c>
      <c r="J94" s="677" t="s">
        <v>1596</v>
      </c>
      <c r="K94" s="1910"/>
      <c r="L94" s="1480"/>
      <c r="M94" s="1147"/>
    </row>
    <row r="95" spans="2:13" ht="18" customHeight="1">
      <c r="B95" s="673" t="s">
        <v>470</v>
      </c>
      <c r="C95" s="723" t="s">
        <v>2293</v>
      </c>
      <c r="D95" s="805" t="s">
        <v>2294</v>
      </c>
      <c r="E95" s="692">
        <v>0</v>
      </c>
      <c r="F95" s="692">
        <v>0</v>
      </c>
      <c r="G95" s="692">
        <v>97594181.249999985</v>
      </c>
      <c r="H95" s="806">
        <f>SUM(E95:G95)</f>
        <v>97594181.249999985</v>
      </c>
      <c r="I95" s="820">
        <v>114374311.89</v>
      </c>
      <c r="J95" s="677" t="s">
        <v>470</v>
      </c>
      <c r="K95" s="1910"/>
      <c r="L95" s="1480"/>
      <c r="M95" s="1147"/>
    </row>
    <row r="96" spans="2:13" ht="18" customHeight="1">
      <c r="B96" s="736"/>
      <c r="C96" s="723"/>
      <c r="D96" s="747"/>
      <c r="E96" s="808"/>
      <c r="F96" s="808"/>
      <c r="G96" s="826"/>
      <c r="H96" s="808"/>
      <c r="I96" s="821"/>
      <c r="J96" s="730"/>
      <c r="K96" s="1910"/>
      <c r="L96" s="1480"/>
      <c r="M96" s="1147"/>
    </row>
    <row r="97" spans="2:15" ht="18" customHeight="1">
      <c r="B97" s="736"/>
      <c r="C97" s="802"/>
      <c r="D97" s="803" t="s">
        <v>2295</v>
      </c>
      <c r="E97" s="804" t="s">
        <v>711</v>
      </c>
      <c r="F97" s="804" t="s">
        <v>711</v>
      </c>
      <c r="G97" s="695" t="s">
        <v>711</v>
      </c>
      <c r="H97" s="804" t="s">
        <v>711</v>
      </c>
      <c r="I97" s="804"/>
      <c r="J97" s="730"/>
      <c r="K97" s="1910"/>
      <c r="L97" s="1480"/>
      <c r="M97" s="1147"/>
    </row>
    <row r="98" spans="2:15" ht="18" customHeight="1">
      <c r="B98" s="673" t="s">
        <v>474</v>
      </c>
      <c r="C98" s="723" t="s">
        <v>2296</v>
      </c>
      <c r="D98" s="747" t="s">
        <v>2297</v>
      </c>
      <c r="E98" s="996"/>
      <c r="F98" s="996"/>
      <c r="G98" s="692">
        <v>998305019.25999987</v>
      </c>
      <c r="H98" s="804">
        <f>G98</f>
        <v>998305019.25999987</v>
      </c>
      <c r="I98" s="692">
        <v>1002869137.25</v>
      </c>
      <c r="J98" s="677" t="s">
        <v>474</v>
      </c>
      <c r="K98" s="1910"/>
      <c r="L98" s="1480"/>
      <c r="M98" s="1147"/>
      <c r="O98" s="1482"/>
    </row>
    <row r="99" spans="2:15" ht="18" customHeight="1">
      <c r="B99" s="673" t="s">
        <v>477</v>
      </c>
      <c r="C99" s="723" t="s">
        <v>2298</v>
      </c>
      <c r="D99" s="747" t="s">
        <v>2299</v>
      </c>
      <c r="E99" s="996"/>
      <c r="F99" s="996"/>
      <c r="G99" s="692">
        <v>0</v>
      </c>
      <c r="H99" s="804">
        <f t="shared" ref="H99:H102" si="11">G99</f>
        <v>0</v>
      </c>
      <c r="I99" s="692">
        <v>0</v>
      </c>
      <c r="J99" s="677" t="s">
        <v>477</v>
      </c>
      <c r="K99" s="1910"/>
      <c r="L99" s="1480"/>
      <c r="M99" s="1147"/>
      <c r="O99" s="1367"/>
    </row>
    <row r="100" spans="2:15" ht="18" customHeight="1">
      <c r="B100" s="673" t="s">
        <v>480</v>
      </c>
      <c r="C100" s="723" t="s">
        <v>2300</v>
      </c>
      <c r="D100" s="747" t="s">
        <v>2301</v>
      </c>
      <c r="E100" s="996"/>
      <c r="F100" s="996"/>
      <c r="G100" s="692">
        <v>18714547.329999998</v>
      </c>
      <c r="H100" s="804">
        <f t="shared" si="11"/>
        <v>18714547.329999998</v>
      </c>
      <c r="I100" s="692">
        <v>16613310.92</v>
      </c>
      <c r="J100" s="677" t="s">
        <v>480</v>
      </c>
      <c r="K100" s="1910"/>
      <c r="L100" s="1480"/>
      <c r="M100" s="1147"/>
      <c r="O100" s="1367"/>
    </row>
    <row r="101" spans="2:15" ht="18" customHeight="1">
      <c r="B101" s="673" t="s">
        <v>339</v>
      </c>
      <c r="C101" s="723" t="s">
        <v>2302</v>
      </c>
      <c r="D101" s="747" t="s">
        <v>2303</v>
      </c>
      <c r="E101" s="996"/>
      <c r="F101" s="996"/>
      <c r="G101" s="692">
        <v>17482296.140000004</v>
      </c>
      <c r="H101" s="804">
        <f t="shared" si="11"/>
        <v>17482296.140000004</v>
      </c>
      <c r="I101" s="692">
        <v>20113267.830000002</v>
      </c>
      <c r="J101" s="677" t="s">
        <v>339</v>
      </c>
      <c r="K101" s="1910"/>
      <c r="L101" s="1480"/>
      <c r="M101" s="1147"/>
      <c r="O101" s="1367"/>
    </row>
    <row r="102" spans="2:15" ht="18" customHeight="1">
      <c r="B102" s="673" t="s">
        <v>341</v>
      </c>
      <c r="C102" s="723" t="s">
        <v>2304</v>
      </c>
      <c r="D102" s="747" t="s">
        <v>2305</v>
      </c>
      <c r="E102" s="996"/>
      <c r="F102" s="996"/>
      <c r="G102" s="692">
        <v>0</v>
      </c>
      <c r="H102" s="804">
        <f t="shared" si="11"/>
        <v>0</v>
      </c>
      <c r="I102" s="692">
        <v>0</v>
      </c>
      <c r="J102" s="677" t="s">
        <v>341</v>
      </c>
      <c r="K102" s="1910"/>
      <c r="L102" s="1480"/>
      <c r="M102" s="1147"/>
      <c r="O102" s="1367"/>
    </row>
    <row r="103" spans="2:15" ht="18" customHeight="1">
      <c r="B103" s="673" t="s">
        <v>345</v>
      </c>
      <c r="C103" s="723" t="s">
        <v>2306</v>
      </c>
      <c r="D103" s="805" t="s">
        <v>2295</v>
      </c>
      <c r="E103" s="997"/>
      <c r="F103" s="997"/>
      <c r="G103" s="826">
        <f>SUM(G98:G102)</f>
        <v>1034501862.7299999</v>
      </c>
      <c r="H103" s="1913">
        <f>SUM(H98:H102)</f>
        <v>1034501862.7299999</v>
      </c>
      <c r="I103" s="808">
        <f>SUM(I98:I102)</f>
        <v>1039595716</v>
      </c>
      <c r="J103" s="677" t="s">
        <v>345</v>
      </c>
      <c r="K103" s="1910"/>
      <c r="L103" s="1480"/>
      <c r="M103" s="1147"/>
    </row>
    <row r="104" spans="2:15" ht="18" customHeight="1" thickBot="1">
      <c r="B104" s="748" t="s">
        <v>1975</v>
      </c>
      <c r="C104" s="774" t="s">
        <v>711</v>
      </c>
      <c r="D104" s="770" t="s">
        <v>2307</v>
      </c>
      <c r="E104" s="816">
        <f>+E82+E94+E95</f>
        <v>216477799.69247276</v>
      </c>
      <c r="F104" s="816">
        <f t="shared" ref="F104" si="12">+F82+F94+F95</f>
        <v>-52235519.011743195</v>
      </c>
      <c r="G104" s="1247">
        <f>+G82+G94+G95+G103</f>
        <v>1408036773.1192703</v>
      </c>
      <c r="H104" s="816">
        <f>H82+H94+H95+H103</f>
        <v>1572279053.7999997</v>
      </c>
      <c r="I104" s="816">
        <f>I82+I94+I95+I103</f>
        <v>2045797551.3999991</v>
      </c>
      <c r="J104" s="817" t="s">
        <v>1975</v>
      </c>
      <c r="K104" s="1835"/>
      <c r="L104" s="1480"/>
      <c r="M104" s="1147"/>
    </row>
    <row r="105" spans="2:15" ht="18" customHeight="1">
      <c r="B105" s="723"/>
      <c r="C105" s="723"/>
      <c r="D105" s="723"/>
      <c r="E105" s="822"/>
      <c r="F105" s="822"/>
      <c r="G105" s="822"/>
      <c r="H105" s="822"/>
      <c r="I105" s="776"/>
      <c r="J105" s="723"/>
      <c r="K105" s="1910"/>
      <c r="L105" s="1480"/>
      <c r="M105" s="1147"/>
    </row>
    <row r="106" spans="2:15" ht="18" customHeight="1">
      <c r="B106" s="728"/>
      <c r="C106" s="728"/>
      <c r="D106" s="728"/>
      <c r="E106" s="1445">
        <v>55</v>
      </c>
      <c r="F106" s="823"/>
      <c r="G106" s="823"/>
      <c r="H106" s="823"/>
      <c r="I106" s="823"/>
      <c r="J106" s="728"/>
      <c r="K106" s="1910"/>
      <c r="L106" s="1480"/>
      <c r="M106" s="1147"/>
    </row>
    <row r="107" spans="2:15" ht="18" customHeight="1" thickBot="1">
      <c r="B107" s="1447"/>
      <c r="C107" s="723"/>
      <c r="D107" s="723"/>
      <c r="E107" s="723"/>
      <c r="F107" s="723"/>
      <c r="G107" s="723"/>
      <c r="H107" s="723"/>
      <c r="I107" s="723"/>
      <c r="J107" s="723"/>
      <c r="K107" s="1910"/>
      <c r="L107" s="1480"/>
      <c r="M107" s="1147"/>
    </row>
    <row r="108" spans="2:15" ht="18" customHeight="1">
      <c r="B108" s="724"/>
      <c r="C108" s="726"/>
      <c r="D108" s="726"/>
      <c r="E108" s="726"/>
      <c r="F108" s="726"/>
      <c r="G108" s="726"/>
      <c r="H108" s="726"/>
      <c r="I108" s="726"/>
      <c r="J108" s="727"/>
      <c r="K108" s="1910"/>
      <c r="L108" s="1480"/>
      <c r="M108" s="1147"/>
    </row>
    <row r="109" spans="2:15" ht="18" customHeight="1">
      <c r="B109" s="541" t="s">
        <v>1926</v>
      </c>
      <c r="C109" s="1222"/>
      <c r="D109" s="1222"/>
      <c r="E109" s="1222"/>
      <c r="F109" s="1222"/>
      <c r="G109" s="729"/>
      <c r="H109" s="1222"/>
      <c r="I109" s="1222"/>
      <c r="J109" s="729"/>
      <c r="K109" s="1910"/>
      <c r="L109" s="1480"/>
      <c r="M109" s="1147"/>
    </row>
    <row r="110" spans="2:15" ht="18" customHeight="1" thickBot="1">
      <c r="B110" s="780"/>
      <c r="C110" s="774"/>
      <c r="D110" s="774"/>
      <c r="E110" s="774"/>
      <c r="F110" s="774"/>
      <c r="G110" s="774"/>
      <c r="H110" s="1226"/>
      <c r="I110" s="1226"/>
      <c r="J110" s="1227"/>
      <c r="K110" s="1910"/>
      <c r="L110" s="1480"/>
      <c r="M110" s="1147"/>
    </row>
    <row r="111" spans="2:15" ht="18" customHeight="1">
      <c r="B111" s="736"/>
      <c r="C111" s="1220"/>
      <c r="D111" s="747"/>
      <c r="E111" s="747"/>
      <c r="F111" s="747"/>
      <c r="G111" s="1250"/>
      <c r="H111" s="674" t="s">
        <v>1062</v>
      </c>
      <c r="I111" s="674" t="s">
        <v>778</v>
      </c>
      <c r="J111" s="730"/>
      <c r="K111" s="1910"/>
      <c r="L111" s="1480"/>
      <c r="M111" s="1147"/>
    </row>
    <row r="112" spans="2:15" ht="18" customHeight="1">
      <c r="B112" s="673" t="s">
        <v>36</v>
      </c>
      <c r="C112" s="1220"/>
      <c r="D112" s="674" t="s">
        <v>551</v>
      </c>
      <c r="E112" s="674" t="s">
        <v>1927</v>
      </c>
      <c r="F112" s="674" t="s">
        <v>1928</v>
      </c>
      <c r="G112" s="678" t="s">
        <v>1929</v>
      </c>
      <c r="H112" s="674" t="s">
        <v>47</v>
      </c>
      <c r="I112" s="674" t="s">
        <v>47</v>
      </c>
      <c r="J112" s="677" t="s">
        <v>36</v>
      </c>
      <c r="K112" s="1910"/>
      <c r="L112" s="1480"/>
      <c r="M112" s="1147"/>
    </row>
    <row r="113" spans="2:17" ht="18" customHeight="1">
      <c r="B113" s="673" t="s">
        <v>48</v>
      </c>
      <c r="C113" s="1220"/>
      <c r="D113" s="674" t="s">
        <v>462</v>
      </c>
      <c r="E113" s="674" t="s">
        <v>1930</v>
      </c>
      <c r="F113" s="674" t="s">
        <v>1931</v>
      </c>
      <c r="G113" s="678" t="s">
        <v>1932</v>
      </c>
      <c r="H113" s="674" t="s">
        <v>2613</v>
      </c>
      <c r="I113" s="674" t="s">
        <v>64</v>
      </c>
      <c r="J113" s="677" t="s">
        <v>48</v>
      </c>
      <c r="K113" s="1910"/>
      <c r="L113" s="1480"/>
      <c r="M113" s="1147"/>
    </row>
    <row r="114" spans="2:17" ht="18" customHeight="1" thickBot="1">
      <c r="B114" s="1228"/>
      <c r="C114" s="774"/>
      <c r="D114" s="847"/>
      <c r="E114" s="847"/>
      <c r="F114" s="847"/>
      <c r="G114" s="1249"/>
      <c r="H114" s="847"/>
      <c r="I114" s="847"/>
      <c r="J114" s="775"/>
      <c r="K114" s="1910"/>
      <c r="L114" s="1480"/>
      <c r="M114" s="1147"/>
      <c r="Q114" s="1442"/>
    </row>
    <row r="115" spans="2:17" ht="18" customHeight="1">
      <c r="B115" s="736"/>
      <c r="C115" s="723"/>
      <c r="D115" s="819" t="s">
        <v>1653</v>
      </c>
      <c r="E115" s="747"/>
      <c r="F115" s="747"/>
      <c r="G115" s="765" t="s">
        <v>1748</v>
      </c>
      <c r="H115" s="747" t="s">
        <v>1748</v>
      </c>
      <c r="I115" s="747" t="s">
        <v>1748</v>
      </c>
      <c r="J115" s="730"/>
      <c r="K115" s="1910"/>
      <c r="L115" s="1480"/>
      <c r="M115" s="1147"/>
      <c r="Q115" s="1442"/>
    </row>
    <row r="116" spans="2:17" ht="18" customHeight="1">
      <c r="B116" s="736"/>
      <c r="C116" s="802"/>
      <c r="D116" s="803" t="s">
        <v>1098</v>
      </c>
      <c r="E116" s="747"/>
      <c r="F116" s="747"/>
      <c r="G116" s="765"/>
      <c r="H116" s="747"/>
      <c r="I116" s="747"/>
      <c r="J116" s="730"/>
      <c r="K116" s="1910"/>
      <c r="L116" s="1480"/>
      <c r="M116" s="1147"/>
      <c r="Q116" s="1442"/>
    </row>
    <row r="117" spans="2:17" ht="18" customHeight="1">
      <c r="B117" s="673" t="s">
        <v>1976</v>
      </c>
      <c r="C117" s="723" t="s">
        <v>2311</v>
      </c>
      <c r="D117" s="747" t="s">
        <v>2312</v>
      </c>
      <c r="E117" s="692">
        <v>26724839.129836056</v>
      </c>
      <c r="F117" s="692">
        <v>11354671.511351418</v>
      </c>
      <c r="G117" s="692">
        <v>238963258.9288125</v>
      </c>
      <c r="H117" s="804">
        <f>SUM(E117:G117)</f>
        <v>277042769.56999999</v>
      </c>
      <c r="I117" s="692">
        <v>254748718.48999998</v>
      </c>
      <c r="J117" s="677" t="s">
        <v>1976</v>
      </c>
      <c r="K117" s="1910"/>
      <c r="L117" s="1480"/>
      <c r="M117" s="1147"/>
      <c r="Q117" s="1442"/>
    </row>
    <row r="118" spans="2:17" ht="18" customHeight="1">
      <c r="B118" s="673" t="s">
        <v>2309</v>
      </c>
      <c r="C118" s="723" t="s">
        <v>2313</v>
      </c>
      <c r="D118" s="747" t="s">
        <v>2314</v>
      </c>
      <c r="E118" s="692">
        <v>0</v>
      </c>
      <c r="F118" s="692">
        <v>0</v>
      </c>
      <c r="G118" s="692">
        <v>0</v>
      </c>
      <c r="H118" s="804">
        <f t="shared" ref="H118:H119" si="13">SUM(E118:G118)</f>
        <v>0</v>
      </c>
      <c r="I118" s="692">
        <v>0</v>
      </c>
      <c r="J118" s="677" t="s">
        <v>2309</v>
      </c>
      <c r="K118" s="1910"/>
      <c r="L118" s="1480"/>
      <c r="M118" s="1147"/>
      <c r="Q118" s="1442"/>
    </row>
    <row r="119" spans="2:17" ht="18" customHeight="1">
      <c r="B119" s="673" t="s">
        <v>2310</v>
      </c>
      <c r="C119" s="723" t="s">
        <v>2315</v>
      </c>
      <c r="D119" s="747" t="s">
        <v>2316</v>
      </c>
      <c r="E119" s="692">
        <v>0</v>
      </c>
      <c r="F119" s="692">
        <v>0</v>
      </c>
      <c r="G119" s="692">
        <v>44051394.189999998</v>
      </c>
      <c r="H119" s="804">
        <f t="shared" si="13"/>
        <v>44051394.189999998</v>
      </c>
      <c r="I119" s="692">
        <v>53285869.280000001</v>
      </c>
      <c r="J119" s="677" t="s">
        <v>2310</v>
      </c>
      <c r="K119" s="1910"/>
      <c r="L119" s="1480"/>
      <c r="M119" s="1147"/>
      <c r="Q119" s="1442"/>
    </row>
    <row r="120" spans="2:17" ht="18" customHeight="1">
      <c r="B120" s="673" t="s">
        <v>2317</v>
      </c>
      <c r="C120" s="723" t="s">
        <v>2318</v>
      </c>
      <c r="D120" s="805" t="s">
        <v>1098</v>
      </c>
      <c r="E120" s="824">
        <f>SUM(E117:E119)</f>
        <v>26724839.129836056</v>
      </c>
      <c r="F120" s="824">
        <f t="shared" ref="F120:G120" si="14">SUM(F117:F119)</f>
        <v>11354671.511351418</v>
      </c>
      <c r="G120" s="1229">
        <f t="shared" si="14"/>
        <v>283014653.1188125</v>
      </c>
      <c r="H120" s="1292">
        <f>SUM(E120:G120)</f>
        <v>321094163.75999999</v>
      </c>
      <c r="I120" s="806">
        <f>SUM(I117:I119)</f>
        <v>308034587.76999998</v>
      </c>
      <c r="J120" s="677" t="s">
        <v>2317</v>
      </c>
      <c r="K120" s="1910"/>
      <c r="L120" s="1480"/>
      <c r="M120" s="1147"/>
      <c r="Q120" s="1442"/>
    </row>
    <row r="121" spans="2:17" ht="18" customHeight="1">
      <c r="B121" s="736"/>
      <c r="C121" s="723"/>
      <c r="D121" s="747"/>
      <c r="E121" s="825"/>
      <c r="F121" s="808"/>
      <c r="G121" s="826"/>
      <c r="H121" s="808"/>
      <c r="I121" s="808"/>
      <c r="J121" s="730"/>
      <c r="K121" s="1910"/>
      <c r="L121" s="1480"/>
      <c r="M121" s="1147"/>
      <c r="N121" s="1147"/>
      <c r="O121" s="1147"/>
      <c r="Q121" s="1442"/>
    </row>
    <row r="122" spans="2:17" ht="18" customHeight="1">
      <c r="B122" s="736" t="s">
        <v>711</v>
      </c>
      <c r="C122" s="802"/>
      <c r="D122" s="803" t="s">
        <v>2319</v>
      </c>
      <c r="E122" s="804"/>
      <c r="F122" s="804"/>
      <c r="G122" s="695"/>
      <c r="H122" s="804"/>
      <c r="I122" s="804"/>
      <c r="J122" s="730" t="s">
        <v>711</v>
      </c>
      <c r="K122" s="1910"/>
      <c r="L122" s="1480"/>
      <c r="M122" s="1147"/>
      <c r="N122" s="1147"/>
      <c r="O122" s="1147"/>
      <c r="Q122" s="1442"/>
    </row>
    <row r="123" spans="2:17" ht="18" customHeight="1">
      <c r="B123" s="673" t="s">
        <v>1442</v>
      </c>
      <c r="C123" s="723" t="s">
        <v>2320</v>
      </c>
      <c r="D123" s="747" t="s">
        <v>2321</v>
      </c>
      <c r="E123" s="692">
        <v>0</v>
      </c>
      <c r="F123" s="692">
        <v>0</v>
      </c>
      <c r="G123" s="692">
        <v>42752.86</v>
      </c>
      <c r="H123" s="804">
        <f>SUM(E123:G123)</f>
        <v>42752.86</v>
      </c>
      <c r="I123" s="692">
        <v>445923.00999999995</v>
      </c>
      <c r="J123" s="677" t="s">
        <v>1442</v>
      </c>
      <c r="K123" s="1910"/>
      <c r="L123" s="1480"/>
      <c r="M123" s="1147"/>
      <c r="N123" s="1147"/>
      <c r="O123" s="1147"/>
      <c r="Q123" s="1442"/>
    </row>
    <row r="124" spans="2:17" ht="18" customHeight="1">
      <c r="B124" s="673" t="s">
        <v>1538</v>
      </c>
      <c r="C124" s="723" t="s">
        <v>2322</v>
      </c>
      <c r="D124" s="747" t="s">
        <v>2323</v>
      </c>
      <c r="E124" s="692">
        <v>8148369.9400000004</v>
      </c>
      <c r="F124" s="692">
        <v>4247124.74</v>
      </c>
      <c r="G124" s="692">
        <v>7835296.0099999988</v>
      </c>
      <c r="H124" s="804">
        <f t="shared" ref="H124:H128" si="15">SUM(E124:G124)</f>
        <v>20230790.689999998</v>
      </c>
      <c r="I124" s="692">
        <v>19084466.019999996</v>
      </c>
      <c r="J124" s="677" t="s">
        <v>1538</v>
      </c>
      <c r="K124" s="1910"/>
      <c r="L124" s="1480"/>
      <c r="M124" s="1147"/>
      <c r="Q124" s="1442"/>
    </row>
    <row r="125" spans="2:17" ht="18" customHeight="1">
      <c r="B125" s="673" t="s">
        <v>2324</v>
      </c>
      <c r="C125" s="723" t="s">
        <v>2325</v>
      </c>
      <c r="D125" s="747" t="s">
        <v>2326</v>
      </c>
      <c r="E125" s="692">
        <v>0</v>
      </c>
      <c r="F125" s="692">
        <v>0</v>
      </c>
      <c r="G125" s="692">
        <v>0</v>
      </c>
      <c r="H125" s="804">
        <f t="shared" si="15"/>
        <v>0</v>
      </c>
      <c r="I125" s="692">
        <v>0</v>
      </c>
      <c r="J125" s="677" t="s">
        <v>2324</v>
      </c>
      <c r="K125" s="1910"/>
      <c r="L125" s="1480"/>
      <c r="M125" s="1147"/>
      <c r="Q125" s="1369"/>
    </row>
    <row r="126" spans="2:17" ht="18" customHeight="1">
      <c r="B126" s="673" t="s">
        <v>351</v>
      </c>
      <c r="C126" s="723" t="s">
        <v>2327</v>
      </c>
      <c r="D126" s="747" t="s">
        <v>2328</v>
      </c>
      <c r="E126" s="692">
        <v>160053099.15774843</v>
      </c>
      <c r="F126" s="692">
        <v>75619580.019323587</v>
      </c>
      <c r="G126" s="692">
        <v>-33051496.177072138</v>
      </c>
      <c r="H126" s="804">
        <f t="shared" si="15"/>
        <v>202621182.99999988</v>
      </c>
      <c r="I126" s="692">
        <v>248674436.42000002</v>
      </c>
      <c r="J126" s="677" t="s">
        <v>351</v>
      </c>
      <c r="K126" s="1910"/>
      <c r="L126" s="1480"/>
      <c r="M126" s="1147"/>
      <c r="Q126" s="1369"/>
    </row>
    <row r="127" spans="2:17" ht="18" customHeight="1">
      <c r="B127" s="673" t="s">
        <v>356</v>
      </c>
      <c r="C127" s="723" t="s">
        <v>2329</v>
      </c>
      <c r="D127" s="747" t="s">
        <v>2330</v>
      </c>
      <c r="E127" s="692">
        <v>2543720.3500000006</v>
      </c>
      <c r="F127" s="692">
        <v>1225517.6700000002</v>
      </c>
      <c r="G127" s="692">
        <v>87194562.069999993</v>
      </c>
      <c r="H127" s="804">
        <f t="shared" si="15"/>
        <v>90963800.089999989</v>
      </c>
      <c r="I127" s="692">
        <v>62774071.329999998</v>
      </c>
      <c r="J127" s="677" t="s">
        <v>356</v>
      </c>
      <c r="K127" s="1910"/>
      <c r="L127" s="1480"/>
      <c r="M127" s="1147"/>
      <c r="Q127" s="1369"/>
    </row>
    <row r="128" spans="2:17" ht="18" customHeight="1">
      <c r="B128" s="673" t="s">
        <v>359</v>
      </c>
      <c r="C128" s="723" t="s">
        <v>2331</v>
      </c>
      <c r="D128" s="747" t="s">
        <v>2332</v>
      </c>
      <c r="E128" s="692">
        <v>2041931.7475324948</v>
      </c>
      <c r="F128" s="692">
        <v>809651.69071874325</v>
      </c>
      <c r="G128" s="692">
        <v>6138573.6817487609</v>
      </c>
      <c r="H128" s="804">
        <f t="shared" si="15"/>
        <v>8990157.1199999992</v>
      </c>
      <c r="I128" s="692">
        <v>71525463.190000013</v>
      </c>
      <c r="J128" s="677" t="s">
        <v>359</v>
      </c>
      <c r="K128" s="1910"/>
      <c r="L128" s="1480"/>
      <c r="M128" s="1147"/>
      <c r="Q128" s="1369"/>
    </row>
    <row r="129" spans="2:17" ht="18" customHeight="1">
      <c r="B129" s="673" t="s">
        <v>363</v>
      </c>
      <c r="C129" s="723" t="s">
        <v>2333</v>
      </c>
      <c r="D129" s="1731" t="s">
        <v>2319</v>
      </c>
      <c r="E129" s="806">
        <f>SUM(E123:E128)</f>
        <v>172787121.19528091</v>
      </c>
      <c r="F129" s="806">
        <f t="shared" ref="F129:G129" si="16">SUM(F123:F128)</f>
        <v>81901874.120042324</v>
      </c>
      <c r="G129" s="1229">
        <f t="shared" si="16"/>
        <v>68159688.444676608</v>
      </c>
      <c r="H129" s="1292">
        <f>SUM(E129:G129)</f>
        <v>322848683.75999987</v>
      </c>
      <c r="I129" s="806">
        <f>SUM(I123:I128)</f>
        <v>402504359.97000003</v>
      </c>
      <c r="J129" s="677" t="s">
        <v>363</v>
      </c>
      <c r="K129" s="1910"/>
      <c r="L129" s="1480"/>
      <c r="M129" s="1026"/>
      <c r="Q129" s="1369"/>
    </row>
    <row r="130" spans="2:17" ht="18" customHeight="1">
      <c r="B130" s="673" t="s">
        <v>2082</v>
      </c>
      <c r="C130" s="723" t="s">
        <v>711</v>
      </c>
      <c r="D130" s="674" t="s">
        <v>2334</v>
      </c>
      <c r="E130" s="824">
        <f>+E120+E129</f>
        <v>199511960.32511696</v>
      </c>
      <c r="F130" s="806">
        <f>+F120+F129</f>
        <v>93256545.631393746</v>
      </c>
      <c r="G130" s="1229">
        <f>+G120+G129</f>
        <v>351174341.56348908</v>
      </c>
      <c r="H130" s="806">
        <f>+H120+H129</f>
        <v>643942847.51999986</v>
      </c>
      <c r="I130" s="806">
        <f>+I120+I129</f>
        <v>710538947.74000001</v>
      </c>
      <c r="J130" s="677" t="s">
        <v>2082</v>
      </c>
      <c r="K130" s="1835"/>
      <c r="L130" s="1480"/>
      <c r="M130" s="1147"/>
      <c r="Q130" s="1369"/>
    </row>
    <row r="131" spans="2:17" ht="18" customHeight="1">
      <c r="B131" s="736"/>
      <c r="C131" s="723"/>
      <c r="D131" s="747"/>
      <c r="E131" s="825"/>
      <c r="F131" s="808"/>
      <c r="G131" s="826"/>
      <c r="H131" s="808"/>
      <c r="I131" s="808"/>
      <c r="J131" s="730"/>
      <c r="K131" s="1910"/>
      <c r="L131" s="1480"/>
      <c r="M131" s="1147"/>
      <c r="Q131" s="1369"/>
    </row>
    <row r="132" spans="2:17" ht="18" customHeight="1">
      <c r="B132" s="736" t="s">
        <v>711</v>
      </c>
      <c r="C132" s="723" t="s">
        <v>1094</v>
      </c>
      <c r="D132" s="819" t="s">
        <v>2335</v>
      </c>
      <c r="E132" s="804"/>
      <c r="F132" s="804"/>
      <c r="G132" s="695"/>
      <c r="H132" s="804"/>
      <c r="I132" s="804"/>
      <c r="J132" s="730" t="s">
        <v>711</v>
      </c>
      <c r="K132" s="1910"/>
      <c r="L132" s="1480"/>
      <c r="M132" s="1147"/>
      <c r="Q132" s="1369"/>
    </row>
    <row r="133" spans="2:17" ht="18" customHeight="1">
      <c r="B133" s="736"/>
      <c r="C133" s="723"/>
      <c r="D133" s="803" t="s">
        <v>2336</v>
      </c>
      <c r="E133" s="804"/>
      <c r="F133" s="804"/>
      <c r="G133" s="695" t="s">
        <v>711</v>
      </c>
      <c r="H133" s="804"/>
      <c r="I133" s="804"/>
      <c r="J133" s="730"/>
      <c r="K133" s="1910"/>
      <c r="L133" s="1480"/>
      <c r="M133" s="1147"/>
      <c r="Q133" s="1369"/>
    </row>
    <row r="134" spans="2:17" ht="18" customHeight="1">
      <c r="B134" s="673" t="s">
        <v>2086</v>
      </c>
      <c r="C134" s="723" t="s">
        <v>2337</v>
      </c>
      <c r="D134" s="747" t="s">
        <v>2338</v>
      </c>
      <c r="E134" s="692">
        <v>208171.22675421284</v>
      </c>
      <c r="F134" s="692">
        <v>54779.942823935868</v>
      </c>
      <c r="G134" s="692">
        <v>125283432.68042186</v>
      </c>
      <c r="H134" s="804">
        <f>SUM(E134:G134)</f>
        <v>125546383.85000001</v>
      </c>
      <c r="I134" s="692">
        <v>90128510.130000025</v>
      </c>
      <c r="J134" s="677" t="s">
        <v>2086</v>
      </c>
      <c r="K134" s="1910"/>
      <c r="L134" s="1480"/>
      <c r="M134" s="1147"/>
      <c r="Q134" s="1369"/>
    </row>
    <row r="135" spans="2:17" ht="18" customHeight="1">
      <c r="B135" s="673" t="s">
        <v>2089</v>
      </c>
      <c r="C135" s="723" t="s">
        <v>2339</v>
      </c>
      <c r="D135" s="747" t="s">
        <v>2340</v>
      </c>
      <c r="E135" s="692">
        <v>672.79728291573531</v>
      </c>
      <c r="F135" s="692">
        <v>253.69052791132066</v>
      </c>
      <c r="G135" s="692">
        <v>1902446.062189173</v>
      </c>
      <c r="H135" s="804">
        <f>SUM(E135:G135)</f>
        <v>1903372.55</v>
      </c>
      <c r="I135" s="692">
        <v>1692120.45</v>
      </c>
      <c r="J135" s="677" t="s">
        <v>2089</v>
      </c>
      <c r="K135" s="1910"/>
      <c r="L135" s="1480"/>
      <c r="M135" s="1147"/>
      <c r="Q135" s="1369"/>
    </row>
    <row r="136" spans="2:17" ht="18" customHeight="1">
      <c r="B136" s="673" t="s">
        <v>2341</v>
      </c>
      <c r="C136" s="723" t="s">
        <v>2342</v>
      </c>
      <c r="D136" s="805" t="s">
        <v>2336</v>
      </c>
      <c r="E136" s="824">
        <f>SUM(E134:E135)</f>
        <v>208844.02403712858</v>
      </c>
      <c r="F136" s="824">
        <f>SUM(F134:F135)</f>
        <v>55033.633351847187</v>
      </c>
      <c r="G136" s="1229">
        <f>SUM(G134:G135)</f>
        <v>127185878.74261104</v>
      </c>
      <c r="H136" s="1292">
        <f>SUM(E136:G136)</f>
        <v>127449756.40000001</v>
      </c>
      <c r="I136" s="824">
        <f>SUM(I134:I135)</f>
        <v>91820630.580000028</v>
      </c>
      <c r="J136" s="677" t="s">
        <v>2341</v>
      </c>
      <c r="K136" s="1910"/>
      <c r="L136" s="1480"/>
      <c r="M136" s="1147"/>
      <c r="Q136" s="1369"/>
    </row>
    <row r="137" spans="2:17" ht="18" customHeight="1">
      <c r="B137" s="736"/>
      <c r="C137" s="723"/>
      <c r="D137" s="747"/>
      <c r="E137" s="825"/>
      <c r="F137" s="808"/>
      <c r="G137" s="826"/>
      <c r="H137" s="808"/>
      <c r="I137" s="825"/>
      <c r="J137" s="730"/>
      <c r="K137" s="1910"/>
      <c r="L137" s="1480"/>
      <c r="M137" s="1147"/>
      <c r="Q137" s="1369"/>
    </row>
    <row r="138" spans="2:17" ht="18" customHeight="1">
      <c r="B138" s="736" t="s">
        <v>711</v>
      </c>
      <c r="C138" s="723"/>
      <c r="D138" s="803" t="s">
        <v>2343</v>
      </c>
      <c r="E138" s="804"/>
      <c r="F138" s="804"/>
      <c r="G138" s="695"/>
      <c r="H138" s="804"/>
      <c r="I138" s="804"/>
      <c r="J138" s="730" t="s">
        <v>711</v>
      </c>
      <c r="K138" s="1910"/>
      <c r="L138" s="1480"/>
      <c r="M138" s="1147"/>
      <c r="Q138" s="1369"/>
    </row>
    <row r="139" spans="2:17" ht="18" customHeight="1">
      <c r="B139" s="673" t="s">
        <v>2344</v>
      </c>
      <c r="C139" s="723" t="s">
        <v>2345</v>
      </c>
      <c r="D139" s="747" t="s">
        <v>2346</v>
      </c>
      <c r="E139" s="692">
        <v>85061.04304988432</v>
      </c>
      <c r="F139" s="692">
        <v>22773.196974103565</v>
      </c>
      <c r="G139" s="692">
        <v>37874758.94997602</v>
      </c>
      <c r="H139" s="804">
        <f>SUM(E139:G139)</f>
        <v>37982593.190000005</v>
      </c>
      <c r="I139" s="692">
        <v>36153162.719999999</v>
      </c>
      <c r="J139" s="677" t="s">
        <v>2344</v>
      </c>
      <c r="K139" s="1910"/>
      <c r="L139" s="1480"/>
      <c r="M139" s="1147"/>
      <c r="Q139" s="1369"/>
    </row>
    <row r="140" spans="2:17" ht="18" customHeight="1">
      <c r="B140" s="673" t="s">
        <v>2347</v>
      </c>
      <c r="C140" s="723" t="s">
        <v>2348</v>
      </c>
      <c r="D140" s="747" t="s">
        <v>2349</v>
      </c>
      <c r="E140" s="692">
        <v>3018.1457721195879</v>
      </c>
      <c r="F140" s="692">
        <v>1135.2574493386219</v>
      </c>
      <c r="G140" s="692">
        <v>17188546.196778543</v>
      </c>
      <c r="H140" s="804">
        <f t="shared" ref="H140:H145" si="17">SUM(E140:G140)</f>
        <v>17192699.600000001</v>
      </c>
      <c r="I140" s="692">
        <v>14991335.549999999</v>
      </c>
      <c r="J140" s="677" t="s">
        <v>2347</v>
      </c>
      <c r="K140" s="1910"/>
      <c r="L140" s="1480"/>
      <c r="M140" s="1147"/>
      <c r="Q140" s="1369"/>
    </row>
    <row r="141" spans="2:17" ht="18" customHeight="1">
      <c r="B141" s="673" t="s">
        <v>2350</v>
      </c>
      <c r="C141" s="723" t="s">
        <v>2351</v>
      </c>
      <c r="D141" s="747" t="s">
        <v>2352</v>
      </c>
      <c r="E141" s="692">
        <v>906.75874015334443</v>
      </c>
      <c r="F141" s="692">
        <v>346.98028487333841</v>
      </c>
      <c r="G141" s="692">
        <v>36043488.930974975</v>
      </c>
      <c r="H141" s="804">
        <f t="shared" si="17"/>
        <v>36044742.670000002</v>
      </c>
      <c r="I141" s="692">
        <v>35169419.729999997</v>
      </c>
      <c r="J141" s="677" t="s">
        <v>2350</v>
      </c>
      <c r="K141" s="1910"/>
      <c r="L141" s="1480"/>
      <c r="M141" s="1147"/>
      <c r="Q141" s="1369"/>
    </row>
    <row r="142" spans="2:17" ht="18" customHeight="1">
      <c r="B142" s="673" t="s">
        <v>2353</v>
      </c>
      <c r="C142" s="723" t="s">
        <v>2354</v>
      </c>
      <c r="D142" s="747" t="s">
        <v>2355</v>
      </c>
      <c r="E142" s="692">
        <v>129.73364554481822</v>
      </c>
      <c r="F142" s="692">
        <v>48.163277186232023</v>
      </c>
      <c r="G142" s="692">
        <v>2032512.9930772691</v>
      </c>
      <c r="H142" s="804">
        <f t="shared" si="17"/>
        <v>2032690.8900000001</v>
      </c>
      <c r="I142" s="692">
        <v>4930464.71</v>
      </c>
      <c r="J142" s="677" t="s">
        <v>2353</v>
      </c>
      <c r="K142" s="1910"/>
      <c r="L142" s="1480"/>
      <c r="M142" s="1147"/>
      <c r="Q142" s="1369"/>
    </row>
    <row r="143" spans="2:17" ht="18" customHeight="1">
      <c r="B143" s="673" t="s">
        <v>2356</v>
      </c>
      <c r="C143" s="723" t="s">
        <v>2357</v>
      </c>
      <c r="D143" s="747" t="s">
        <v>2358</v>
      </c>
      <c r="E143" s="692">
        <v>158.06675421287477</v>
      </c>
      <c r="F143" s="692">
        <v>63.112823935861897</v>
      </c>
      <c r="G143" s="692">
        <v>16503469.880421851</v>
      </c>
      <c r="H143" s="804">
        <f t="shared" si="17"/>
        <v>16503691.059999999</v>
      </c>
      <c r="I143" s="692">
        <v>18016854.990000002</v>
      </c>
      <c r="J143" s="677" t="s">
        <v>2356</v>
      </c>
      <c r="K143" s="1910"/>
      <c r="L143" s="1480"/>
      <c r="M143" s="1147"/>
      <c r="Q143" s="1369"/>
    </row>
    <row r="144" spans="2:17" ht="18" customHeight="1">
      <c r="B144" s="673" t="s">
        <v>2359</v>
      </c>
      <c r="C144" s="723" t="s">
        <v>2360</v>
      </c>
      <c r="D144" s="747" t="s">
        <v>2361</v>
      </c>
      <c r="E144" s="692">
        <v>0</v>
      </c>
      <c r="F144" s="692">
        <v>0</v>
      </c>
      <c r="G144" s="692">
        <v>3777068.61</v>
      </c>
      <c r="H144" s="804">
        <f t="shared" si="17"/>
        <v>3777068.61</v>
      </c>
      <c r="I144" s="692">
        <v>3797319.02</v>
      </c>
      <c r="J144" s="677" t="s">
        <v>2359</v>
      </c>
      <c r="K144" s="1910"/>
      <c r="L144" s="1480"/>
      <c r="M144" s="1147"/>
      <c r="Q144" s="1369"/>
    </row>
    <row r="145" spans="2:17" ht="18" customHeight="1">
      <c r="B145" s="673" t="s">
        <v>2362</v>
      </c>
      <c r="C145" s="723" t="s">
        <v>2363</v>
      </c>
      <c r="D145" s="747" t="s">
        <v>2364</v>
      </c>
      <c r="E145" s="692">
        <v>0</v>
      </c>
      <c r="F145" s="692">
        <v>0</v>
      </c>
      <c r="G145" s="692">
        <v>0</v>
      </c>
      <c r="H145" s="804">
        <f t="shared" si="17"/>
        <v>0</v>
      </c>
      <c r="I145" s="692">
        <v>-1353.12</v>
      </c>
      <c r="J145" s="677" t="s">
        <v>2362</v>
      </c>
      <c r="K145" s="1910"/>
      <c r="L145" s="1480"/>
      <c r="M145" s="1147"/>
      <c r="Q145" s="1369"/>
    </row>
    <row r="146" spans="2:17" ht="18" customHeight="1">
      <c r="B146" s="673" t="s">
        <v>2365</v>
      </c>
      <c r="C146" s="723" t="s">
        <v>2366</v>
      </c>
      <c r="D146" s="747" t="s">
        <v>2367</v>
      </c>
      <c r="E146" s="692">
        <v>3221659.643156698</v>
      </c>
      <c r="F146" s="692">
        <v>1959633642.8833799</v>
      </c>
      <c r="G146" s="692">
        <v>714065646.68346298</v>
      </c>
      <c r="H146" s="804">
        <f>SUM(E146:G146)</f>
        <v>2676920949.2099996</v>
      </c>
      <c r="I146" s="692">
        <v>994757762.3599999</v>
      </c>
      <c r="J146" s="677" t="s">
        <v>2365</v>
      </c>
      <c r="K146" s="1910"/>
      <c r="L146" s="1480"/>
      <c r="M146" s="1026"/>
      <c r="Q146" s="1369"/>
    </row>
    <row r="147" spans="2:17" ht="18" customHeight="1">
      <c r="B147" s="673" t="s">
        <v>2368</v>
      </c>
      <c r="C147" s="723" t="s">
        <v>2369</v>
      </c>
      <c r="D147" s="805" t="s">
        <v>2343</v>
      </c>
      <c r="E147" s="824">
        <f>SUM(E139:E146)</f>
        <v>3310933.3911186131</v>
      </c>
      <c r="F147" s="806">
        <f>SUM(F139:F146)</f>
        <v>1959658009.5941894</v>
      </c>
      <c r="G147" s="1229">
        <f>SUM(G139:G146)</f>
        <v>827485492.24469161</v>
      </c>
      <c r="H147" s="1292">
        <f>SUM(E147:G147)</f>
        <v>2790454435.2299995</v>
      </c>
      <c r="I147" s="824">
        <f>SUM(I139:I146)</f>
        <v>1107814965.9599998</v>
      </c>
      <c r="J147" s="677" t="s">
        <v>2368</v>
      </c>
      <c r="K147" s="1910"/>
      <c r="L147" s="1480"/>
      <c r="M147" s="1147"/>
      <c r="Q147" s="1369"/>
    </row>
    <row r="148" spans="2:17" ht="18" customHeight="1">
      <c r="B148" s="673" t="s">
        <v>2103</v>
      </c>
      <c r="C148" s="723" t="s">
        <v>2370</v>
      </c>
      <c r="D148" s="747" t="s">
        <v>2371</v>
      </c>
      <c r="E148" s="996"/>
      <c r="F148" s="996"/>
      <c r="G148" s="1248"/>
      <c r="H148" s="806">
        <f>G148</f>
        <v>0</v>
      </c>
      <c r="I148" s="820"/>
      <c r="J148" s="677" t="s">
        <v>2103</v>
      </c>
      <c r="K148" s="1910"/>
      <c r="L148" s="1480"/>
      <c r="M148" s="1147"/>
      <c r="Q148" s="1369"/>
    </row>
    <row r="149" spans="2:17" ht="18" customHeight="1">
      <c r="B149" s="673" t="s">
        <v>2105</v>
      </c>
      <c r="C149" s="723" t="s">
        <v>711</v>
      </c>
      <c r="D149" s="674" t="s">
        <v>2372</v>
      </c>
      <c r="E149" s="824">
        <f>E136+E147</f>
        <v>3519777.4151557419</v>
      </c>
      <c r="F149" s="806">
        <f>+F136+F147</f>
        <v>1959713043.2275412</v>
      </c>
      <c r="G149" s="1251">
        <f>G136+G147+G148</f>
        <v>954671370.98730266</v>
      </c>
      <c r="H149" s="1252">
        <f t="shared" ref="H149:I149" si="18">H136+H147+H148</f>
        <v>2917904191.6299996</v>
      </c>
      <c r="I149" s="1253">
        <f t="shared" si="18"/>
        <v>1199635596.5399997</v>
      </c>
      <c r="J149" s="677" t="s">
        <v>2105</v>
      </c>
      <c r="K149" s="1911"/>
      <c r="L149" s="1480"/>
      <c r="M149" s="1147"/>
      <c r="Q149" s="1369"/>
    </row>
    <row r="150" spans="2:17" ht="18" customHeight="1" thickBot="1">
      <c r="B150" s="748" t="s">
        <v>1850</v>
      </c>
      <c r="C150" s="774" t="s">
        <v>711</v>
      </c>
      <c r="D150" s="770" t="s">
        <v>2373</v>
      </c>
      <c r="E150" s="702">
        <f>+E74+E104+E130+E149</f>
        <v>1480330474.2271013</v>
      </c>
      <c r="F150" s="702">
        <f t="shared" ref="F150:I150" si="19">+F74+F104+F130+F149</f>
        <v>2392895259.8163095</v>
      </c>
      <c r="G150" s="706">
        <f t="shared" si="19"/>
        <v>3704933457.3165879</v>
      </c>
      <c r="H150" s="702">
        <f t="shared" si="19"/>
        <v>7578159191.3599987</v>
      </c>
      <c r="I150" s="702">
        <f t="shared" si="19"/>
        <v>6320388945.1599989</v>
      </c>
      <c r="J150" s="817" t="s">
        <v>1850</v>
      </c>
      <c r="K150" s="1733"/>
      <c r="L150" s="1480"/>
      <c r="M150" s="1147"/>
      <c r="Q150" s="1369"/>
    </row>
    <row r="151" spans="2:17" ht="18" customHeight="1">
      <c r="B151" s="723"/>
      <c r="C151" s="723"/>
      <c r="D151" s="723"/>
      <c r="E151" s="723"/>
      <c r="G151" s="776"/>
      <c r="H151" s="1367"/>
      <c r="I151" s="1442"/>
      <c r="J151" s="723"/>
      <c r="K151" s="1910"/>
      <c r="L151" s="1480"/>
      <c r="M151" s="1147"/>
      <c r="Q151" s="1369"/>
    </row>
    <row r="152" spans="2:17" ht="18" customHeight="1">
      <c r="B152" s="728"/>
      <c r="C152" s="728"/>
      <c r="D152" s="728"/>
      <c r="E152" s="1446">
        <v>56</v>
      </c>
      <c r="F152" s="1445"/>
      <c r="G152" s="823"/>
      <c r="H152" s="823"/>
      <c r="I152" s="823"/>
      <c r="J152" s="728"/>
      <c r="K152" s="1910"/>
      <c r="L152" s="1480"/>
      <c r="M152" s="1147"/>
      <c r="Q152" s="1369"/>
    </row>
    <row r="153" spans="2:17" ht="18">
      <c r="G153" s="130"/>
      <c r="H153" s="1919">
        <v>7578159191.3599987</v>
      </c>
      <c r="J153" s="1171"/>
      <c r="K153" s="1480"/>
      <c r="L153" s="1480"/>
      <c r="M153" s="1147"/>
      <c r="Q153" s="1369"/>
    </row>
    <row r="154" spans="2:17">
      <c r="H154" s="1147"/>
      <c r="I154" s="1147"/>
      <c r="J154" s="1147"/>
      <c r="K154" s="1480"/>
      <c r="L154" s="1480"/>
      <c r="M154" s="1147"/>
      <c r="Q154" s="1369"/>
    </row>
    <row r="155" spans="2:17">
      <c r="H155" s="1026"/>
      <c r="I155" s="1147"/>
      <c r="J155" s="1147"/>
      <c r="K155" s="1480"/>
      <c r="L155" s="1480"/>
      <c r="M155" s="1147"/>
      <c r="Q155" s="1369"/>
    </row>
    <row r="156" spans="2:17">
      <c r="H156" s="1026"/>
      <c r="I156" s="1147"/>
      <c r="J156" s="1147"/>
      <c r="K156" s="1480"/>
      <c r="L156" s="1480"/>
      <c r="M156" s="1147"/>
      <c r="Q156" s="1369"/>
    </row>
    <row r="157" spans="2:17">
      <c r="H157" s="1482"/>
      <c r="K157" s="1480"/>
      <c r="L157" s="1480"/>
      <c r="M157" s="1147"/>
      <c r="Q157" s="1369"/>
    </row>
    <row r="158" spans="2:17">
      <c r="H158" s="1482"/>
      <c r="K158" s="1480"/>
      <c r="L158" s="1480"/>
      <c r="M158" s="1147"/>
      <c r="Q158" s="1369"/>
    </row>
    <row r="159" spans="2:17">
      <c r="H159" s="1482"/>
      <c r="K159" s="1480"/>
      <c r="L159" s="1480"/>
      <c r="M159" s="1147"/>
      <c r="Q159" s="1369"/>
    </row>
    <row r="160" spans="2:17">
      <c r="K160" s="1480"/>
      <c r="L160" s="1480"/>
      <c r="M160" s="1147"/>
      <c r="Q160" s="1367"/>
    </row>
    <row r="161" spans="2:17">
      <c r="K161" s="1480"/>
      <c r="L161" s="1480"/>
      <c r="M161" s="1147"/>
      <c r="Q161" s="1367"/>
    </row>
    <row r="162" spans="2:17">
      <c r="K162" s="1480"/>
      <c r="L162" s="1480"/>
      <c r="M162" s="1147"/>
      <c r="Q162" s="1521"/>
    </row>
    <row r="163" spans="2:17">
      <c r="K163" s="1480"/>
      <c r="L163" s="1480"/>
      <c r="M163" s="1147"/>
    </row>
    <row r="164" spans="2:17" ht="18">
      <c r="B164" s="723"/>
      <c r="C164" s="723"/>
      <c r="D164" s="723"/>
      <c r="G164" s="1442"/>
      <c r="I164" s="723"/>
      <c r="J164" s="723"/>
      <c r="K164" s="1910"/>
      <c r="L164" s="1480"/>
      <c r="M164" s="1147"/>
    </row>
    <row r="165" spans="2:17" ht="18">
      <c r="B165" s="723"/>
      <c r="C165" s="723"/>
      <c r="D165" s="723"/>
      <c r="G165" s="1442"/>
      <c r="I165" s="723"/>
      <c r="J165" s="723"/>
      <c r="K165" s="1910"/>
      <c r="L165" s="1480"/>
      <c r="M165" s="1147"/>
    </row>
    <row r="166" spans="2:17" ht="18">
      <c r="B166" s="723"/>
      <c r="C166" s="723"/>
      <c r="D166" s="723"/>
      <c r="G166" s="1442"/>
      <c r="I166" s="723"/>
      <c r="J166" s="723"/>
      <c r="K166" s="1910"/>
      <c r="L166" s="1480"/>
      <c r="M166" s="1147"/>
    </row>
    <row r="167" spans="2:17" ht="18">
      <c r="B167" s="723"/>
      <c r="C167" s="723"/>
      <c r="D167" s="723"/>
      <c r="G167" s="1442"/>
      <c r="I167" s="723"/>
      <c r="J167" s="723"/>
      <c r="K167" s="1910"/>
      <c r="L167" s="1480"/>
      <c r="M167" s="1147"/>
    </row>
    <row r="168" spans="2:17" ht="18">
      <c r="B168" s="723"/>
      <c r="C168" s="723"/>
      <c r="D168" s="723"/>
      <c r="G168" s="1442"/>
      <c r="I168" s="723"/>
      <c r="J168" s="723"/>
      <c r="K168" s="1910"/>
      <c r="L168" s="1480"/>
      <c r="M168" s="1147"/>
    </row>
    <row r="169" spans="2:17" ht="18">
      <c r="B169" s="723"/>
      <c r="C169" s="723"/>
      <c r="D169" s="723"/>
      <c r="G169" s="1442"/>
      <c r="I169" s="723"/>
      <c r="J169" s="723"/>
      <c r="K169" s="1910"/>
      <c r="L169" s="1480"/>
      <c r="M169" s="1147"/>
    </row>
    <row r="170" spans="2:17" ht="18">
      <c r="B170" s="723"/>
      <c r="C170" s="723"/>
      <c r="D170" s="723"/>
      <c r="G170" s="1442"/>
      <c r="I170" s="723"/>
      <c r="J170" s="723"/>
      <c r="K170" s="1910"/>
      <c r="L170" s="1480"/>
      <c r="M170" s="1147"/>
    </row>
    <row r="171" spans="2:17" ht="18">
      <c r="B171" s="723"/>
      <c r="C171" s="723"/>
      <c r="D171" s="723"/>
      <c r="G171" s="1442"/>
      <c r="I171" s="723"/>
      <c r="J171" s="723"/>
      <c r="K171" s="1910"/>
      <c r="L171" s="1480"/>
      <c r="M171" s="1147"/>
    </row>
    <row r="172" spans="2:17" ht="18">
      <c r="B172" s="723"/>
      <c r="C172" s="723"/>
      <c r="D172" s="723"/>
      <c r="G172" s="1442"/>
      <c r="I172" s="723"/>
      <c r="J172" s="723"/>
      <c r="K172" s="1910"/>
      <c r="L172" s="1480"/>
      <c r="M172" s="1147"/>
    </row>
    <row r="173" spans="2:17" ht="18">
      <c r="B173" s="723"/>
      <c r="C173" s="723"/>
      <c r="D173" s="723"/>
      <c r="G173" s="1442"/>
      <c r="I173" s="723"/>
      <c r="J173" s="723"/>
      <c r="K173" s="1910"/>
      <c r="L173" s="1480"/>
      <c r="M173" s="1147"/>
    </row>
    <row r="174" spans="2:17" ht="18">
      <c r="B174" s="723"/>
      <c r="C174" s="723"/>
      <c r="D174" s="723"/>
      <c r="G174" s="1442"/>
      <c r="I174" s="723"/>
      <c r="J174" s="723"/>
      <c r="K174" s="1910"/>
      <c r="L174" s="1480"/>
      <c r="M174" s="1147"/>
    </row>
    <row r="175" spans="2:17">
      <c r="G175" s="1369"/>
      <c r="K175" s="1480"/>
      <c r="L175" s="1480"/>
      <c r="M175" s="1147"/>
    </row>
    <row r="176" spans="2:17">
      <c r="G176" s="1369"/>
      <c r="K176" s="1480"/>
      <c r="L176" s="1480"/>
      <c r="M176" s="1147"/>
    </row>
    <row r="177" spans="7:13">
      <c r="G177" s="1369"/>
      <c r="K177" s="1480"/>
      <c r="L177" s="1480"/>
      <c r="M177" s="1147"/>
    </row>
    <row r="178" spans="7:13">
      <c r="G178" s="1369"/>
      <c r="K178" s="1480"/>
      <c r="L178" s="1480"/>
      <c r="M178" s="1147"/>
    </row>
    <row r="179" spans="7:13">
      <c r="G179" s="1369"/>
      <c r="K179" s="1480"/>
      <c r="L179" s="1480"/>
      <c r="M179" s="1147"/>
    </row>
    <row r="180" spans="7:13">
      <c r="G180" s="1369"/>
      <c r="K180" s="1480"/>
      <c r="L180" s="1480"/>
      <c r="M180" s="1147"/>
    </row>
    <row r="181" spans="7:13">
      <c r="G181" s="1369"/>
      <c r="K181" s="1480"/>
      <c r="L181" s="1480"/>
      <c r="M181" s="1147"/>
    </row>
    <row r="182" spans="7:13">
      <c r="G182" s="1369"/>
      <c r="K182" s="1480"/>
      <c r="L182" s="1480"/>
      <c r="M182" s="1147"/>
    </row>
    <row r="183" spans="7:13">
      <c r="G183" s="1369"/>
      <c r="K183" s="1480"/>
      <c r="L183" s="1480"/>
      <c r="M183" s="1147"/>
    </row>
    <row r="184" spans="7:13">
      <c r="G184" s="1369"/>
      <c r="K184" s="1480"/>
      <c r="L184" s="1480"/>
      <c r="M184" s="1147"/>
    </row>
    <row r="185" spans="7:13">
      <c r="G185" s="1369"/>
      <c r="K185" s="1480"/>
      <c r="L185" s="1480"/>
      <c r="M185" s="1147"/>
    </row>
    <row r="186" spans="7:13">
      <c r="G186" s="1369"/>
      <c r="K186" s="1480"/>
      <c r="L186" s="1480"/>
      <c r="M186" s="1147"/>
    </row>
    <row r="187" spans="7:13">
      <c r="G187" s="1369"/>
      <c r="K187" s="1480"/>
      <c r="L187" s="1480"/>
      <c r="M187" s="1147"/>
    </row>
    <row r="188" spans="7:13">
      <c r="G188" s="1369"/>
      <c r="K188" s="1480"/>
      <c r="L188" s="1480"/>
      <c r="M188" s="1147"/>
    </row>
    <row r="189" spans="7:13">
      <c r="G189" s="1369"/>
      <c r="K189" s="1480"/>
      <c r="L189" s="1480"/>
      <c r="M189" s="1147"/>
    </row>
    <row r="190" spans="7:13">
      <c r="G190" s="1369"/>
      <c r="K190" s="1480"/>
      <c r="L190" s="1480"/>
      <c r="M190" s="1147"/>
    </row>
    <row r="191" spans="7:13">
      <c r="G191" s="1369"/>
      <c r="K191" s="1480"/>
      <c r="L191" s="1480"/>
      <c r="M191" s="1147"/>
    </row>
    <row r="192" spans="7:13">
      <c r="G192" s="1369"/>
      <c r="K192" s="1480"/>
      <c r="L192" s="1480"/>
      <c r="M192" s="1147"/>
    </row>
    <row r="193" spans="7:13">
      <c r="G193" s="1369"/>
      <c r="K193" s="1480"/>
      <c r="L193" s="1480"/>
      <c r="M193" s="1147"/>
    </row>
    <row r="194" spans="7:13">
      <c r="G194" s="1369"/>
      <c r="K194" s="1480"/>
      <c r="L194" s="1480"/>
      <c r="M194" s="1147"/>
    </row>
    <row r="195" spans="7:13">
      <c r="G195" s="1369"/>
      <c r="K195" s="1480"/>
      <c r="L195" s="1480"/>
      <c r="M195" s="1147"/>
    </row>
    <row r="196" spans="7:13">
      <c r="G196" s="1369"/>
      <c r="K196" s="1480"/>
      <c r="L196" s="1480"/>
      <c r="M196" s="1147"/>
    </row>
    <row r="197" spans="7:13">
      <c r="G197" s="1369"/>
      <c r="K197" s="1480"/>
      <c r="L197" s="1480"/>
      <c r="M197" s="1147"/>
    </row>
    <row r="198" spans="7:13">
      <c r="G198" s="1369"/>
      <c r="K198" s="1480"/>
      <c r="L198" s="1480"/>
      <c r="M198" s="1147"/>
    </row>
    <row r="199" spans="7:13">
      <c r="G199" s="1369"/>
      <c r="K199" s="1480"/>
      <c r="L199" s="1480"/>
      <c r="M199" s="1147"/>
    </row>
    <row r="200" spans="7:13">
      <c r="G200" s="1369"/>
      <c r="K200" s="1480"/>
      <c r="L200" s="1480"/>
      <c r="M200" s="1147"/>
    </row>
    <row r="201" spans="7:13">
      <c r="G201" s="1369"/>
      <c r="K201" s="1480"/>
      <c r="L201" s="1480"/>
      <c r="M201" s="1147"/>
    </row>
    <row r="202" spans="7:13">
      <c r="G202" s="1369"/>
      <c r="K202" s="1480"/>
      <c r="L202" s="1480"/>
      <c r="M202" s="1147"/>
    </row>
    <row r="203" spans="7:13">
      <c r="G203" s="1369"/>
      <c r="K203" s="1480"/>
      <c r="L203" s="1480"/>
      <c r="M203" s="1147"/>
    </row>
    <row r="204" spans="7:13">
      <c r="G204" s="1369"/>
    </row>
    <row r="205" spans="7:13">
      <c r="G205" s="1369"/>
    </row>
    <row r="206" spans="7:13">
      <c r="G206" s="1369"/>
    </row>
    <row r="207" spans="7:13">
      <c r="G207" s="1369"/>
    </row>
    <row r="208" spans="7:13">
      <c r="G208" s="1369"/>
    </row>
    <row r="209" spans="7:7">
      <c r="G209" s="1369"/>
    </row>
  </sheetData>
  <pageMargins left="0.7" right="0.7" top="0.75" bottom="0.75" header="0.3" footer="0.3"/>
  <pageSetup scale="47" orientation="portrait" r:id="rId1"/>
  <rowBreaks count="2" manualBreakCount="2">
    <brk id="53" max="16383" man="1"/>
    <brk id="106" max="16383" man="1"/>
  </row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W199"/>
  <sheetViews>
    <sheetView defaultGridColor="0" topLeftCell="A22" colorId="22" zoomScale="75" zoomScaleNormal="75" workbookViewId="0">
      <selection activeCell="I62" sqref="I62:J62"/>
    </sheetView>
  </sheetViews>
  <sheetFormatPr defaultColWidth="9.77734375" defaultRowHeight="15"/>
  <cols>
    <col min="1" max="1" width="2.77734375" customWidth="1"/>
    <col min="2" max="2" width="4.77734375" customWidth="1"/>
    <col min="3" max="3" width="1.77734375" customWidth="1"/>
    <col min="4" max="4" width="30.33203125" customWidth="1"/>
    <col min="5" max="5" width="14.77734375" customWidth="1"/>
    <col min="6" max="6" width="18.77734375" bestFit="1" customWidth="1"/>
    <col min="7" max="7" width="12.77734375" customWidth="1"/>
    <col min="8" max="8" width="10.88671875" customWidth="1"/>
    <col min="9" max="9" width="12.77734375" customWidth="1"/>
    <col min="10" max="10" width="13.44140625" customWidth="1"/>
    <col min="11" max="11" width="2.77734375" customWidth="1"/>
    <col min="12" max="12" width="5.77734375" customWidth="1"/>
    <col min="13" max="13" width="30.77734375" customWidth="1"/>
    <col min="14" max="18" width="14.77734375" customWidth="1"/>
    <col min="20" max="20" width="12.77734375" customWidth="1"/>
    <col min="21" max="21" width="21.33203125" customWidth="1"/>
    <col min="22" max="22" width="14.6640625" bestFit="1" customWidth="1"/>
  </cols>
  <sheetData>
    <row r="1" spans="1:19" ht="16.5" thickBot="1">
      <c r="A1" s="150" t="str">
        <f>'Data Sheet'!A54</f>
        <v>Annual Report of VERIZON NEW YORK INC.                                                                                           For the period ending DECEMBER 31, 2017</v>
      </c>
      <c r="B1" s="65"/>
      <c r="C1" s="827"/>
      <c r="D1" s="827"/>
      <c r="E1" s="827"/>
      <c r="F1" s="827"/>
      <c r="G1" s="827"/>
      <c r="H1" s="784"/>
      <c r="I1" s="827"/>
      <c r="J1" s="827"/>
      <c r="K1" s="150" t="str">
        <f>'Data Sheet'!A54</f>
        <v>Annual Report of VERIZON NEW YORK INC.                                                                                           For the period ending DECEMBER 31, 2017</v>
      </c>
      <c r="L1" s="65"/>
      <c r="M1" s="827"/>
      <c r="N1" s="827"/>
      <c r="O1" s="827"/>
      <c r="P1" s="784"/>
      <c r="Q1" s="827"/>
      <c r="R1" s="827"/>
      <c r="S1" s="65"/>
    </row>
    <row r="2" spans="1:19" ht="15.75">
      <c r="A2" s="828"/>
      <c r="B2" s="829"/>
      <c r="C2" s="829"/>
      <c r="D2" s="829"/>
      <c r="E2" s="829"/>
      <c r="F2" s="829"/>
      <c r="G2" s="829"/>
      <c r="H2" s="829"/>
      <c r="I2" s="829"/>
      <c r="J2" s="830" t="s">
        <v>711</v>
      </c>
      <c r="K2" s="66"/>
      <c r="L2" s="829"/>
      <c r="M2" s="829"/>
      <c r="N2" s="829"/>
      <c r="O2" s="829"/>
      <c r="P2" s="829"/>
      <c r="Q2" s="829"/>
      <c r="R2" s="830" t="s">
        <v>711</v>
      </c>
      <c r="S2" s="65"/>
    </row>
    <row r="3" spans="1:19" ht="15.75">
      <c r="A3" s="782"/>
      <c r="B3" s="827"/>
      <c r="C3" s="827"/>
      <c r="D3" s="827"/>
      <c r="E3" s="827"/>
      <c r="F3" s="827"/>
      <c r="G3" s="827"/>
      <c r="H3" s="827"/>
      <c r="I3" s="827"/>
      <c r="J3" s="831"/>
      <c r="K3" s="72"/>
      <c r="L3" s="827"/>
      <c r="M3" s="827"/>
      <c r="N3" s="827"/>
      <c r="O3" s="827"/>
      <c r="P3" s="827"/>
      <c r="Q3" s="827"/>
      <c r="R3" s="831" t="s">
        <v>711</v>
      </c>
      <c r="S3" s="65"/>
    </row>
    <row r="4" spans="1:19" ht="18">
      <c r="A4" s="1002"/>
      <c r="B4" s="1" t="s">
        <v>2374</v>
      </c>
      <c r="C4" s="439"/>
      <c r="D4" s="439"/>
      <c r="E4" s="439"/>
      <c r="F4" s="439"/>
      <c r="G4" s="439"/>
      <c r="H4" s="439"/>
      <c r="I4" s="439"/>
      <c r="J4" s="455"/>
      <c r="K4" s="72"/>
      <c r="L4" s="547" t="s">
        <v>2375</v>
      </c>
      <c r="M4" s="547"/>
      <c r="N4" s="547"/>
      <c r="O4" s="547"/>
      <c r="P4" s="547"/>
      <c r="Q4" s="547"/>
      <c r="R4" s="832"/>
      <c r="S4" s="65"/>
    </row>
    <row r="5" spans="1:19">
      <c r="A5" s="72"/>
      <c r="B5" s="65"/>
      <c r="C5" s="65"/>
      <c r="D5" s="65"/>
      <c r="E5" s="65"/>
      <c r="F5" s="65"/>
      <c r="G5" s="105"/>
      <c r="H5" s="105"/>
      <c r="I5" s="105"/>
      <c r="J5" s="73"/>
      <c r="K5" s="72"/>
      <c r="L5" s="65"/>
      <c r="M5" s="65"/>
      <c r="N5" s="65"/>
      <c r="O5" s="65"/>
      <c r="P5" s="105"/>
      <c r="Q5" s="105"/>
      <c r="R5" s="73"/>
      <c r="S5" s="65"/>
    </row>
    <row r="6" spans="1:19">
      <c r="A6" s="72"/>
      <c r="B6" s="93" t="s">
        <v>1870</v>
      </c>
      <c r="C6" s="65"/>
      <c r="D6" s="976" t="s">
        <v>2376</v>
      </c>
      <c r="J6" s="965"/>
      <c r="K6" s="72"/>
      <c r="L6" s="93" t="s">
        <v>1253</v>
      </c>
      <c r="M6" s="976" t="s">
        <v>2377</v>
      </c>
      <c r="R6" s="965"/>
      <c r="S6" s="65"/>
    </row>
    <row r="7" spans="1:19">
      <c r="A7" s="72"/>
      <c r="B7" s="65"/>
      <c r="C7" s="65"/>
      <c r="D7" s="976" t="s">
        <v>712</v>
      </c>
      <c r="J7" s="965"/>
      <c r="K7" s="72"/>
      <c r="L7" s="65"/>
      <c r="M7" s="976" t="s">
        <v>713</v>
      </c>
      <c r="R7" s="965"/>
      <c r="S7" s="65"/>
    </row>
    <row r="8" spans="1:19">
      <c r="A8" s="72"/>
      <c r="B8" s="65"/>
      <c r="C8" s="65"/>
      <c r="D8" s="976"/>
      <c r="J8" s="965"/>
      <c r="K8" s="72"/>
      <c r="L8" s="65"/>
      <c r="M8" s="976"/>
      <c r="R8" s="965"/>
      <c r="S8" s="65"/>
    </row>
    <row r="9" spans="1:19">
      <c r="A9" s="72"/>
      <c r="B9" s="93" t="s">
        <v>1884</v>
      </c>
      <c r="C9" s="65"/>
      <c r="D9" s="976" t="s">
        <v>714</v>
      </c>
      <c r="J9" s="965"/>
      <c r="K9" s="72"/>
      <c r="L9" s="93" t="s">
        <v>1278</v>
      </c>
      <c r="M9" s="976" t="s">
        <v>715</v>
      </c>
      <c r="R9" s="965"/>
      <c r="S9" s="65"/>
    </row>
    <row r="10" spans="1:19">
      <c r="A10" s="72"/>
      <c r="B10" s="65"/>
      <c r="C10" s="65"/>
      <c r="D10" s="976" t="s">
        <v>716</v>
      </c>
      <c r="J10" s="965"/>
      <c r="K10" s="72"/>
      <c r="L10" s="65"/>
      <c r="M10" s="976" t="s">
        <v>717</v>
      </c>
      <c r="R10" s="965"/>
      <c r="S10" s="65"/>
    </row>
    <row r="11" spans="1:19">
      <c r="A11" s="72"/>
      <c r="B11" s="65"/>
      <c r="C11" s="65"/>
      <c r="D11" s="976"/>
      <c r="J11" s="965"/>
      <c r="K11" s="72"/>
      <c r="L11" s="65"/>
      <c r="M11" s="976"/>
      <c r="R11" s="965"/>
      <c r="S11" s="65"/>
    </row>
    <row r="12" spans="1:19">
      <c r="A12" s="72"/>
      <c r="B12" s="93" t="s">
        <v>1233</v>
      </c>
      <c r="C12" s="65"/>
      <c r="D12" s="976" t="s">
        <v>718</v>
      </c>
      <c r="J12" s="965"/>
      <c r="K12" s="72"/>
      <c r="L12" s="93" t="s">
        <v>1281</v>
      </c>
      <c r="M12" s="976" t="s">
        <v>719</v>
      </c>
      <c r="R12" s="965"/>
      <c r="S12" s="65"/>
    </row>
    <row r="13" spans="1:19">
      <c r="A13" s="72"/>
      <c r="B13" s="65"/>
      <c r="C13" s="65"/>
      <c r="D13" s="65"/>
      <c r="E13" s="65"/>
      <c r="F13" s="65"/>
      <c r="G13" s="65"/>
      <c r="H13" s="65"/>
      <c r="I13" s="65"/>
      <c r="J13" s="208"/>
      <c r="K13" s="72"/>
      <c r="L13" s="65"/>
      <c r="M13" s="976" t="s">
        <v>720</v>
      </c>
      <c r="R13" s="977"/>
      <c r="S13" s="65"/>
    </row>
    <row r="14" spans="1:19">
      <c r="A14" s="604"/>
      <c r="B14" s="178"/>
      <c r="C14" s="179"/>
      <c r="D14" s="178"/>
      <c r="E14" s="622"/>
      <c r="F14" s="178"/>
      <c r="G14" s="622"/>
      <c r="H14" s="178"/>
      <c r="I14" s="622"/>
      <c r="J14" s="290"/>
      <c r="K14" s="604"/>
      <c r="L14" s="178"/>
      <c r="M14" s="622"/>
      <c r="N14" s="178"/>
      <c r="O14" s="622"/>
      <c r="P14" s="178"/>
      <c r="Q14" s="179"/>
      <c r="R14" s="290"/>
      <c r="S14" s="65"/>
    </row>
    <row r="15" spans="1:19">
      <c r="A15" s="72"/>
      <c r="B15" s="65"/>
      <c r="C15" s="174"/>
      <c r="D15" s="65"/>
      <c r="E15" s="621" t="s">
        <v>721</v>
      </c>
      <c r="F15" s="65"/>
      <c r="G15" s="88" t="s">
        <v>711</v>
      </c>
      <c r="H15" s="65" t="s">
        <v>711</v>
      </c>
      <c r="I15" s="621" t="s">
        <v>1421</v>
      </c>
      <c r="J15" s="138" t="s">
        <v>1421</v>
      </c>
      <c r="K15" s="72"/>
      <c r="L15" s="65"/>
      <c r="M15" s="88"/>
      <c r="N15" s="65" t="s">
        <v>711</v>
      </c>
      <c r="O15" s="621" t="s">
        <v>1421</v>
      </c>
      <c r="P15" s="65" t="s">
        <v>711</v>
      </c>
      <c r="Q15" s="236" t="s">
        <v>46</v>
      </c>
      <c r="R15" s="237"/>
      <c r="S15" s="65"/>
    </row>
    <row r="16" spans="1:19">
      <c r="A16" s="72"/>
      <c r="B16" s="93" t="s">
        <v>36</v>
      </c>
      <c r="C16" s="174"/>
      <c r="D16" s="93" t="s">
        <v>722</v>
      </c>
      <c r="E16" s="621" t="s">
        <v>723</v>
      </c>
      <c r="F16" s="93" t="s">
        <v>1421</v>
      </c>
      <c r="G16" s="621" t="s">
        <v>1421</v>
      </c>
      <c r="H16" s="93" t="s">
        <v>1421</v>
      </c>
      <c r="I16" s="621" t="s">
        <v>418</v>
      </c>
      <c r="J16" s="138" t="s">
        <v>418</v>
      </c>
      <c r="K16" s="72"/>
      <c r="L16" s="93" t="s">
        <v>36</v>
      </c>
      <c r="M16" s="621" t="s">
        <v>722</v>
      </c>
      <c r="N16" s="93" t="s">
        <v>1421</v>
      </c>
      <c r="O16" s="621" t="s">
        <v>2431</v>
      </c>
      <c r="P16" s="93" t="s">
        <v>1421</v>
      </c>
      <c r="Q16" s="621" t="s">
        <v>1421</v>
      </c>
      <c r="R16" s="73" t="s">
        <v>711</v>
      </c>
      <c r="S16" s="65"/>
    </row>
    <row r="17" spans="1:22">
      <c r="A17" s="72"/>
      <c r="B17" s="93" t="s">
        <v>48</v>
      </c>
      <c r="C17" s="174"/>
      <c r="D17" s="65"/>
      <c r="E17" s="621" t="s">
        <v>724</v>
      </c>
      <c r="F17" s="93" t="s">
        <v>414</v>
      </c>
      <c r="G17" s="621" t="s">
        <v>1536</v>
      </c>
      <c r="H17" s="93" t="s">
        <v>1563</v>
      </c>
      <c r="I17" s="621" t="s">
        <v>1743</v>
      </c>
      <c r="J17" s="138" t="s">
        <v>725</v>
      </c>
      <c r="K17" s="72"/>
      <c r="L17" s="93" t="s">
        <v>48</v>
      </c>
      <c r="M17" s="88"/>
      <c r="N17" s="93" t="s">
        <v>1541</v>
      </c>
      <c r="O17" s="621" t="s">
        <v>2433</v>
      </c>
      <c r="P17" s="93" t="s">
        <v>2427</v>
      </c>
      <c r="Q17" s="621" t="s">
        <v>554</v>
      </c>
      <c r="R17" s="138" t="s">
        <v>1731</v>
      </c>
      <c r="S17" s="65"/>
    </row>
    <row r="18" spans="1:22">
      <c r="A18" s="206"/>
      <c r="B18" s="207"/>
      <c r="C18" s="177"/>
      <c r="D18" s="81" t="s">
        <v>462</v>
      </c>
      <c r="E18" s="80" t="s">
        <v>463</v>
      </c>
      <c r="F18" s="81" t="s">
        <v>464</v>
      </c>
      <c r="G18" s="80" t="s">
        <v>62</v>
      </c>
      <c r="H18" s="81" t="s">
        <v>63</v>
      </c>
      <c r="I18" s="80" t="s">
        <v>64</v>
      </c>
      <c r="J18" s="280" t="s">
        <v>65</v>
      </c>
      <c r="K18" s="206"/>
      <c r="L18" s="207"/>
      <c r="M18" s="80" t="s">
        <v>462</v>
      </c>
      <c r="N18" s="81" t="s">
        <v>66</v>
      </c>
      <c r="O18" s="80" t="s">
        <v>67</v>
      </c>
      <c r="P18" s="81" t="s">
        <v>68</v>
      </c>
      <c r="Q18" s="80" t="s">
        <v>69</v>
      </c>
      <c r="R18" s="280" t="s">
        <v>70</v>
      </c>
      <c r="S18" s="65"/>
      <c r="T18" s="1462"/>
      <c r="U18" s="1462"/>
      <c r="V18" s="1462"/>
    </row>
    <row r="19" spans="1:22">
      <c r="A19" s="72"/>
      <c r="B19" s="65"/>
      <c r="C19" s="174"/>
      <c r="D19" s="65"/>
      <c r="E19" s="88"/>
      <c r="F19" s="65"/>
      <c r="G19" s="88"/>
      <c r="H19" s="65"/>
      <c r="I19" s="88"/>
      <c r="J19" s="73"/>
      <c r="K19" s="72"/>
      <c r="L19" s="65"/>
      <c r="M19" s="88"/>
      <c r="N19" s="65"/>
      <c r="O19" s="88"/>
      <c r="P19" s="65"/>
      <c r="Q19" s="88"/>
      <c r="R19" s="73"/>
      <c r="S19" s="65"/>
      <c r="T19" s="1462"/>
      <c r="U19" s="1462"/>
      <c r="V19" s="1462"/>
    </row>
    <row r="20" spans="1:22">
      <c r="A20" s="72"/>
      <c r="B20" s="65"/>
      <c r="C20" s="174"/>
      <c r="D20" s="65" t="s">
        <v>726</v>
      </c>
      <c r="E20" s="88"/>
      <c r="F20" s="65"/>
      <c r="G20" s="88"/>
      <c r="H20" s="65"/>
      <c r="I20" s="88"/>
      <c r="J20" s="73"/>
      <c r="K20" s="72"/>
      <c r="L20" s="65"/>
      <c r="M20" s="88" t="s">
        <v>726</v>
      </c>
      <c r="N20" s="65"/>
      <c r="O20" s="88"/>
      <c r="P20" s="65"/>
      <c r="Q20" s="88"/>
      <c r="R20" s="73"/>
      <c r="S20" s="65"/>
      <c r="T20" s="1462"/>
      <c r="U20" s="1462"/>
      <c r="V20" s="1462"/>
    </row>
    <row r="21" spans="1:22">
      <c r="A21" s="72"/>
      <c r="B21" s="65"/>
      <c r="C21" s="174"/>
      <c r="D21" s="65"/>
      <c r="E21" s="88"/>
      <c r="F21" s="65"/>
      <c r="G21" s="88"/>
      <c r="H21" s="65"/>
      <c r="I21" s="88"/>
      <c r="J21" s="73"/>
      <c r="K21" s="72"/>
      <c r="L21" s="65"/>
      <c r="M21" s="88"/>
      <c r="N21" s="65"/>
      <c r="O21" s="88"/>
      <c r="P21" s="65"/>
      <c r="Q21" s="88"/>
      <c r="R21" s="73"/>
      <c r="S21" s="65"/>
      <c r="T21" s="1462"/>
      <c r="U21" s="1462"/>
      <c r="V21" s="1462"/>
    </row>
    <row r="22" spans="1:22">
      <c r="A22" s="72"/>
      <c r="B22" s="93" t="s">
        <v>467</v>
      </c>
      <c r="C22" s="174"/>
      <c r="D22" s="65" t="s">
        <v>276</v>
      </c>
      <c r="E22" s="1299">
        <f>+F22+G22</f>
        <v>-1043290398.8599999</v>
      </c>
      <c r="F22" s="1807">
        <v>-1079769833.1299999</v>
      </c>
      <c r="G22" s="1808">
        <v>36479434.270000003</v>
      </c>
      <c r="H22" s="570"/>
      <c r="I22" s="536"/>
      <c r="J22" s="284"/>
      <c r="K22" s="72"/>
      <c r="L22" s="93" t="s">
        <v>467</v>
      </c>
      <c r="M22" s="88" t="s">
        <v>276</v>
      </c>
      <c r="N22" s="570"/>
      <c r="O22" s="536"/>
      <c r="P22" s="570"/>
      <c r="Q22" s="536"/>
      <c r="R22" s="284"/>
      <c r="S22" s="65"/>
      <c r="T22" s="1462"/>
      <c r="U22" s="1462"/>
      <c r="V22" s="1462"/>
    </row>
    <row r="23" spans="1:22">
      <c r="A23" s="72"/>
      <c r="B23" s="93" t="s">
        <v>825</v>
      </c>
      <c r="C23" s="174"/>
      <c r="D23" s="65" t="s">
        <v>727</v>
      </c>
      <c r="E23" s="538"/>
      <c r="F23" s="191"/>
      <c r="G23" s="538"/>
      <c r="H23" s="191"/>
      <c r="I23" s="538"/>
      <c r="J23" s="189"/>
      <c r="K23" s="72"/>
      <c r="L23" s="93" t="s">
        <v>825</v>
      </c>
      <c r="M23" s="88" t="s">
        <v>727</v>
      </c>
      <c r="N23" s="191"/>
      <c r="O23" s="536"/>
      <c r="P23" s="570"/>
      <c r="Q23" s="536"/>
      <c r="R23" s="284"/>
      <c r="S23" s="65"/>
      <c r="T23" s="1462"/>
      <c r="U23" s="1462"/>
      <c r="V23" s="1462"/>
    </row>
    <row r="24" spans="1:22">
      <c r="A24" s="72"/>
      <c r="B24" s="93" t="s">
        <v>1067</v>
      </c>
      <c r="C24" s="174"/>
      <c r="D24" s="65" t="s">
        <v>728</v>
      </c>
      <c r="E24" s="538"/>
      <c r="F24" s="191"/>
      <c r="G24" s="538"/>
      <c r="H24" s="191"/>
      <c r="I24" s="538"/>
      <c r="J24" s="189"/>
      <c r="K24" s="72"/>
      <c r="L24" s="93" t="s">
        <v>1067</v>
      </c>
      <c r="M24" s="88" t="s">
        <v>728</v>
      </c>
      <c r="N24" s="191"/>
      <c r="O24" s="538"/>
      <c r="P24" s="191"/>
      <c r="Q24" s="536"/>
      <c r="R24" s="189"/>
      <c r="S24" s="65"/>
      <c r="T24" s="1488"/>
      <c r="U24" s="1462"/>
      <c r="V24" s="1462"/>
    </row>
    <row r="25" spans="1:22">
      <c r="A25" s="72"/>
      <c r="B25" s="93" t="s">
        <v>71</v>
      </c>
      <c r="C25" s="174"/>
      <c r="D25" s="65" t="s">
        <v>3091</v>
      </c>
      <c r="E25" s="1299">
        <v>6762000</v>
      </c>
      <c r="F25" s="191"/>
      <c r="G25" s="538"/>
      <c r="H25" s="191"/>
      <c r="I25" s="538"/>
      <c r="J25" s="189">
        <f>+E25-I25</f>
        <v>6762000</v>
      </c>
      <c r="K25" s="72"/>
      <c r="L25" s="93" t="s">
        <v>71</v>
      </c>
      <c r="M25" s="88" t="s">
        <v>46</v>
      </c>
      <c r="N25" s="191"/>
      <c r="O25" s="538"/>
      <c r="P25" s="191"/>
      <c r="Q25" s="538"/>
      <c r="R25" s="189"/>
      <c r="S25" s="65"/>
      <c r="T25" s="1462"/>
      <c r="U25" s="1462"/>
      <c r="V25" s="1462"/>
    </row>
    <row r="26" spans="1:22">
      <c r="A26" s="72"/>
      <c r="B26" s="93" t="s">
        <v>72</v>
      </c>
      <c r="C26" s="174"/>
      <c r="D26" s="65" t="s">
        <v>3092</v>
      </c>
      <c r="E26" s="1335">
        <v>16341007</v>
      </c>
      <c r="F26" s="200"/>
      <c r="G26" s="833"/>
      <c r="H26" s="833"/>
      <c r="I26" s="833"/>
      <c r="J26" s="833">
        <f>+E26-I26</f>
        <v>16341007</v>
      </c>
      <c r="K26" s="72"/>
      <c r="L26" s="93" t="s">
        <v>72</v>
      </c>
      <c r="M26" s="88"/>
      <c r="N26" s="200"/>
      <c r="O26" s="833"/>
      <c r="P26" s="200"/>
      <c r="Q26" s="538"/>
      <c r="R26" s="198"/>
      <c r="S26" s="65"/>
      <c r="T26" s="1462"/>
      <c r="U26" s="1462"/>
      <c r="V26" s="1462"/>
    </row>
    <row r="27" spans="1:22">
      <c r="A27" s="72"/>
      <c r="B27" s="93" t="s">
        <v>476</v>
      </c>
      <c r="C27" s="174"/>
      <c r="D27" s="65" t="s">
        <v>729</v>
      </c>
      <c r="E27" s="1336">
        <f t="shared" ref="E27:J27" si="0">SUM(E22:E26)</f>
        <v>-1020187391.8599999</v>
      </c>
      <c r="F27" s="835">
        <f t="shared" si="0"/>
        <v>-1079769833.1299999</v>
      </c>
      <c r="G27" s="834">
        <f t="shared" si="0"/>
        <v>36479434.270000003</v>
      </c>
      <c r="H27" s="835">
        <f t="shared" si="0"/>
        <v>0</v>
      </c>
      <c r="I27" s="834">
        <f t="shared" si="0"/>
        <v>0</v>
      </c>
      <c r="J27" s="836">
        <f t="shared" si="0"/>
        <v>23103007</v>
      </c>
      <c r="K27" s="72"/>
      <c r="L27" s="93" t="s">
        <v>476</v>
      </c>
      <c r="M27" s="88" t="s">
        <v>729</v>
      </c>
      <c r="N27" s="835">
        <f>SUM(N22:N26)</f>
        <v>0</v>
      </c>
      <c r="O27" s="834">
        <f>SUM(O22:O26)</f>
        <v>0</v>
      </c>
      <c r="P27" s="835">
        <f>SUM(P22:P26)</f>
        <v>0</v>
      </c>
      <c r="Q27" s="837" t="s">
        <v>730</v>
      </c>
      <c r="R27" s="836">
        <f>SUM(R22:R26)</f>
        <v>0</v>
      </c>
      <c r="S27" s="249"/>
      <c r="T27" s="1488"/>
      <c r="U27" s="1462"/>
      <c r="V27" s="1462"/>
    </row>
    <row r="28" spans="1:22">
      <c r="A28" s="72"/>
      <c r="B28" s="65"/>
      <c r="C28" s="174"/>
      <c r="D28" s="65"/>
      <c r="E28" s="1084"/>
      <c r="F28" s="249"/>
      <c r="G28" s="754"/>
      <c r="H28" s="249"/>
      <c r="I28" s="754"/>
      <c r="J28" s="250"/>
      <c r="K28" s="72"/>
      <c r="L28" s="65"/>
      <c r="M28" s="88"/>
      <c r="N28" s="249"/>
      <c r="O28" s="754"/>
      <c r="P28" s="249"/>
      <c r="Q28" s="754"/>
      <c r="R28" s="250"/>
      <c r="S28" s="65"/>
      <c r="T28" s="1724"/>
      <c r="U28" s="1724"/>
      <c r="V28" s="1462"/>
    </row>
    <row r="29" spans="1:22">
      <c r="A29" s="72"/>
      <c r="B29" s="65"/>
      <c r="C29" s="174"/>
      <c r="D29" s="65" t="s">
        <v>731</v>
      </c>
      <c r="E29" s="1084"/>
      <c r="F29" s="249"/>
      <c r="G29" s="754"/>
      <c r="H29" s="249"/>
      <c r="I29" s="754"/>
      <c r="J29" s="250"/>
      <c r="K29" s="72"/>
      <c r="L29" s="65"/>
      <c r="M29" s="88" t="s">
        <v>731</v>
      </c>
      <c r="N29" s="249"/>
      <c r="O29" s="754"/>
      <c r="P29" s="249"/>
      <c r="Q29" s="754"/>
      <c r="R29" s="250"/>
      <c r="S29" s="65"/>
      <c r="T29" s="1725"/>
      <c r="U29" s="1725"/>
      <c r="V29" s="1462"/>
    </row>
    <row r="30" spans="1:22">
      <c r="A30" s="72"/>
      <c r="B30" s="65"/>
      <c r="C30" s="174"/>
      <c r="D30" s="65"/>
      <c r="E30" s="1337"/>
      <c r="F30" s="65"/>
      <c r="G30" s="88"/>
      <c r="H30" s="65"/>
      <c r="I30" s="88"/>
      <c r="J30" s="73"/>
      <c r="K30" s="72"/>
      <c r="L30" s="65"/>
      <c r="M30" s="88"/>
      <c r="N30" s="65"/>
      <c r="O30" s="88"/>
      <c r="P30" s="65"/>
      <c r="Q30" s="88"/>
      <c r="R30" s="73"/>
      <c r="S30" s="65"/>
      <c r="T30" s="1623"/>
      <c r="U30" s="1623"/>
      <c r="V30" s="1488"/>
    </row>
    <row r="31" spans="1:22">
      <c r="A31" s="72"/>
      <c r="B31" s="93" t="s">
        <v>479</v>
      </c>
      <c r="C31" s="174"/>
      <c r="D31" s="65" t="s">
        <v>732</v>
      </c>
      <c r="E31" s="1299">
        <v>88353912.969999999</v>
      </c>
      <c r="F31" s="570"/>
      <c r="G31" s="536"/>
      <c r="H31" s="570"/>
      <c r="I31" s="538">
        <v>51042060</v>
      </c>
      <c r="J31" s="1295">
        <v>32661853</v>
      </c>
      <c r="K31" s="72"/>
      <c r="L31" s="93" t="s">
        <v>479</v>
      </c>
      <c r="M31" s="88" t="s">
        <v>732</v>
      </c>
      <c r="N31" s="191">
        <v>4650000</v>
      </c>
      <c r="O31" s="538"/>
      <c r="P31" s="191"/>
      <c r="Q31" s="538"/>
      <c r="R31" s="284"/>
      <c r="S31" s="65"/>
      <c r="T31" s="1623"/>
      <c r="U31" s="1623"/>
      <c r="V31" s="1488"/>
    </row>
    <row r="32" spans="1:22">
      <c r="A32" s="72"/>
      <c r="B32" s="93" t="s">
        <v>2076</v>
      </c>
      <c r="C32" s="174"/>
      <c r="D32" s="65" t="s">
        <v>733</v>
      </c>
      <c r="E32" s="1299"/>
      <c r="F32" s="191"/>
      <c r="G32" s="538"/>
      <c r="H32" s="191"/>
      <c r="I32" s="538"/>
      <c r="J32" s="189"/>
      <c r="K32" s="72"/>
      <c r="L32" s="93" t="s">
        <v>2076</v>
      </c>
      <c r="M32" s="88" t="s">
        <v>733</v>
      </c>
      <c r="N32" s="191"/>
      <c r="O32" s="538"/>
      <c r="P32" s="191"/>
      <c r="Q32" s="538"/>
      <c r="R32" s="189"/>
      <c r="S32" s="65"/>
      <c r="T32" s="1726"/>
      <c r="U32" s="1462"/>
      <c r="V32" s="1462"/>
    </row>
    <row r="33" spans="1:23">
      <c r="A33" s="72"/>
      <c r="B33" s="93" t="s">
        <v>337</v>
      </c>
      <c r="C33" s="174"/>
      <c r="D33" s="65" t="s">
        <v>734</v>
      </c>
      <c r="E33" s="1299">
        <v>18885713.77</v>
      </c>
      <c r="F33" s="191"/>
      <c r="G33" s="538"/>
      <c r="H33" s="191"/>
      <c r="I33" s="538">
        <f>+E33*0.609793</f>
        <v>11516376.05694961</v>
      </c>
      <c r="J33" s="189">
        <f>+E33-I33</f>
        <v>7369337.7130503897</v>
      </c>
      <c r="K33" s="72"/>
      <c r="L33" s="93" t="s">
        <v>337</v>
      </c>
      <c r="M33" s="88" t="s">
        <v>734</v>
      </c>
      <c r="N33" s="191"/>
      <c r="O33" s="538"/>
      <c r="P33" s="191"/>
      <c r="Q33" s="538"/>
      <c r="R33" s="189"/>
      <c r="S33" s="65"/>
      <c r="T33" s="1462"/>
      <c r="U33" s="1462"/>
      <c r="V33" s="1462"/>
    </row>
    <row r="34" spans="1:23">
      <c r="A34" s="72"/>
      <c r="B34" s="93" t="s">
        <v>73</v>
      </c>
      <c r="C34" s="174"/>
      <c r="D34" s="65" t="s">
        <v>735</v>
      </c>
      <c r="E34" s="1299"/>
      <c r="F34" s="191"/>
      <c r="G34" s="538"/>
      <c r="H34" s="191"/>
      <c r="I34" s="538"/>
      <c r="J34" s="189"/>
      <c r="K34" s="72"/>
      <c r="L34" s="93" t="s">
        <v>73</v>
      </c>
      <c r="M34" s="88" t="s">
        <v>735</v>
      </c>
      <c r="N34" s="191"/>
      <c r="O34" s="538"/>
      <c r="P34" s="191"/>
      <c r="Q34" s="538"/>
      <c r="R34" s="189"/>
      <c r="S34" s="65"/>
      <c r="T34" s="1462"/>
      <c r="U34" s="1462"/>
      <c r="V34" s="1462"/>
    </row>
    <row r="35" spans="1:23">
      <c r="A35" s="72"/>
      <c r="B35" s="93" t="s">
        <v>74</v>
      </c>
      <c r="C35" s="174"/>
      <c r="D35" s="65" t="s">
        <v>736</v>
      </c>
      <c r="E35" s="1299"/>
      <c r="F35" s="191"/>
      <c r="G35" s="538"/>
      <c r="H35" s="191"/>
      <c r="I35" s="538"/>
      <c r="J35" s="189"/>
      <c r="K35" s="72"/>
      <c r="L35" s="93" t="s">
        <v>74</v>
      </c>
      <c r="M35" s="88" t="s">
        <v>736</v>
      </c>
      <c r="N35" s="191"/>
      <c r="O35" s="538"/>
      <c r="P35" s="191"/>
      <c r="Q35" s="538"/>
      <c r="R35" s="189"/>
      <c r="S35" s="65"/>
      <c r="T35" s="1462"/>
      <c r="U35" s="1462"/>
      <c r="V35" s="1462"/>
    </row>
    <row r="36" spans="1:23">
      <c r="A36" s="72"/>
      <c r="B36" s="93" t="s">
        <v>75</v>
      </c>
      <c r="C36" s="174"/>
      <c r="D36" s="65" t="s">
        <v>737</v>
      </c>
      <c r="E36" s="1299"/>
      <c r="F36" s="191"/>
      <c r="G36" s="538"/>
      <c r="H36" s="191"/>
      <c r="I36" s="538"/>
      <c r="J36" s="189"/>
      <c r="K36" s="72"/>
      <c r="L36" s="93" t="s">
        <v>75</v>
      </c>
      <c r="M36" s="88" t="s">
        <v>737</v>
      </c>
      <c r="N36" s="191"/>
      <c r="O36" s="538"/>
      <c r="P36" s="191"/>
      <c r="Q36" s="538"/>
      <c r="R36" s="189"/>
      <c r="S36" s="65"/>
      <c r="T36" s="1462"/>
      <c r="U36" s="1462"/>
      <c r="V36" s="1462"/>
    </row>
    <row r="37" spans="1:23">
      <c r="A37" s="72"/>
      <c r="B37" s="93" t="s">
        <v>76</v>
      </c>
      <c r="C37" s="174"/>
      <c r="D37" s="65" t="s">
        <v>738</v>
      </c>
      <c r="E37" s="1299"/>
      <c r="F37" s="191"/>
      <c r="G37" s="538"/>
      <c r="H37" s="191"/>
      <c r="I37" s="538"/>
      <c r="J37" s="189"/>
      <c r="K37" s="72"/>
      <c r="L37" s="93" t="s">
        <v>76</v>
      </c>
      <c r="M37" s="88" t="s">
        <v>739</v>
      </c>
      <c r="N37" s="191"/>
      <c r="O37" s="538"/>
      <c r="P37" s="191"/>
      <c r="Q37" s="538"/>
      <c r="R37" s="189"/>
      <c r="S37" s="65"/>
      <c r="T37" s="1462"/>
      <c r="U37" s="1462"/>
      <c r="V37" s="1462"/>
    </row>
    <row r="38" spans="1:23">
      <c r="A38" s="72"/>
      <c r="B38" s="93" t="s">
        <v>77</v>
      </c>
      <c r="C38" s="174"/>
      <c r="D38" s="65" t="s">
        <v>740</v>
      </c>
      <c r="E38" s="1299"/>
      <c r="F38" s="191"/>
      <c r="G38" s="538"/>
      <c r="H38" s="191"/>
      <c r="I38" s="538"/>
      <c r="J38" s="189"/>
      <c r="K38" s="72"/>
      <c r="L38" s="93" t="s">
        <v>77</v>
      </c>
      <c r="M38" s="88" t="s">
        <v>741</v>
      </c>
      <c r="N38" s="191"/>
      <c r="O38" s="538"/>
      <c r="P38" s="191"/>
      <c r="Q38" s="538"/>
      <c r="R38" s="189"/>
      <c r="S38" s="65"/>
      <c r="T38" s="1462"/>
      <c r="U38" s="1462"/>
      <c r="V38" s="1462"/>
    </row>
    <row r="39" spans="1:23">
      <c r="A39" s="72"/>
      <c r="B39" s="93" t="s">
        <v>78</v>
      </c>
      <c r="C39" s="174"/>
      <c r="D39" s="65" t="s">
        <v>742</v>
      </c>
      <c r="E39" s="1299"/>
      <c r="F39" s="191"/>
      <c r="G39" s="538"/>
      <c r="H39" s="191"/>
      <c r="I39" s="538"/>
      <c r="J39" s="189"/>
      <c r="K39" s="72"/>
      <c r="L39" s="93" t="s">
        <v>78</v>
      </c>
      <c r="M39" s="88" t="s">
        <v>742</v>
      </c>
      <c r="N39" s="191"/>
      <c r="O39" s="538"/>
      <c r="P39" s="191"/>
      <c r="Q39" s="538"/>
      <c r="R39" s="189"/>
      <c r="S39" s="65"/>
      <c r="T39" s="1462"/>
      <c r="U39" s="1462"/>
      <c r="V39" s="1462"/>
    </row>
    <row r="40" spans="1:23">
      <c r="A40" s="72"/>
      <c r="B40" s="93" t="s">
        <v>79</v>
      </c>
      <c r="C40" s="174"/>
      <c r="D40" s="65" t="s">
        <v>743</v>
      </c>
      <c r="E40" s="1299"/>
      <c r="F40" s="191"/>
      <c r="G40" s="538"/>
      <c r="H40" s="191"/>
      <c r="I40" s="538"/>
      <c r="J40" s="189"/>
      <c r="K40" s="72"/>
      <c r="L40" s="93" t="s">
        <v>79</v>
      </c>
      <c r="M40" s="88" t="s">
        <v>743</v>
      </c>
      <c r="N40" s="191"/>
      <c r="O40" s="538"/>
      <c r="P40" s="191"/>
      <c r="Q40" s="538"/>
      <c r="R40" s="189"/>
      <c r="S40" s="65"/>
      <c r="T40" s="1462"/>
      <c r="U40" s="1462"/>
      <c r="V40" s="1462"/>
    </row>
    <row r="41" spans="1:23">
      <c r="A41" s="72"/>
      <c r="B41" s="93" t="s">
        <v>80</v>
      </c>
      <c r="C41" s="174"/>
      <c r="D41" s="65" t="s">
        <v>744</v>
      </c>
      <c r="E41" s="1299"/>
      <c r="F41" s="191"/>
      <c r="G41" s="538"/>
      <c r="H41" s="191"/>
      <c r="I41" s="538"/>
      <c r="J41" s="189"/>
      <c r="K41" s="72"/>
      <c r="L41" s="93" t="s">
        <v>80</v>
      </c>
      <c r="M41" s="88" t="s">
        <v>744</v>
      </c>
      <c r="N41" s="191"/>
      <c r="O41" s="538"/>
      <c r="P41" s="191"/>
      <c r="Q41" s="538"/>
      <c r="R41" s="189"/>
      <c r="S41" s="65"/>
      <c r="T41" s="1462"/>
      <c r="U41" s="1488"/>
      <c r="V41" s="1462"/>
    </row>
    <row r="42" spans="1:23">
      <c r="A42" s="72"/>
      <c r="B42" s="93" t="s">
        <v>81</v>
      </c>
      <c r="C42" s="174"/>
      <c r="D42" s="65" t="s">
        <v>745</v>
      </c>
      <c r="E42" s="1299">
        <v>-17710055.52</v>
      </c>
      <c r="F42" s="191"/>
      <c r="G42" s="538"/>
      <c r="H42" s="191"/>
      <c r="I42" s="538">
        <f>+E42*0.609793</f>
        <v>-10799467.88570736</v>
      </c>
      <c r="J42" s="189">
        <f t="shared" ref="J42" si="1">+E42-I42</f>
        <v>-6910587.6342926398</v>
      </c>
      <c r="K42" s="72"/>
      <c r="L42" s="93" t="s">
        <v>81</v>
      </c>
      <c r="M42" s="88" t="s">
        <v>745</v>
      </c>
      <c r="N42" s="191"/>
      <c r="O42" s="538"/>
      <c r="P42" s="191"/>
      <c r="Q42" s="538"/>
      <c r="R42" s="189"/>
      <c r="S42" s="65"/>
      <c r="T42" s="1488"/>
      <c r="U42" s="1488"/>
      <c r="V42" s="1488"/>
    </row>
    <row r="43" spans="1:23">
      <c r="A43" s="72"/>
      <c r="B43" s="65"/>
      <c r="C43" s="174"/>
      <c r="D43" s="65"/>
      <c r="E43" s="1299"/>
      <c r="F43" s="191"/>
      <c r="G43" s="538"/>
      <c r="H43" s="191"/>
      <c r="I43" s="538"/>
      <c r="J43" s="189"/>
      <c r="K43" s="72"/>
      <c r="L43" s="65"/>
      <c r="M43" s="88" t="s">
        <v>3093</v>
      </c>
      <c r="N43" s="191"/>
      <c r="O43" s="538"/>
      <c r="P43" s="191"/>
      <c r="Q43" s="1457">
        <v>7230</v>
      </c>
      <c r="R43" s="1809">
        <v>-3199724.74</v>
      </c>
      <c r="S43" s="65"/>
      <c r="T43" s="1725"/>
      <c r="U43" s="1623"/>
      <c r="V43" s="1726"/>
      <c r="W43" s="130"/>
    </row>
    <row r="44" spans="1:23">
      <c r="A44" s="72"/>
      <c r="B44" s="93" t="s">
        <v>82</v>
      </c>
      <c r="C44" s="174"/>
      <c r="D44" s="65" t="s">
        <v>46</v>
      </c>
      <c r="E44" s="1732">
        <v>-88525360.890000001</v>
      </c>
      <c r="F44" s="200"/>
      <c r="G44" s="833"/>
      <c r="H44" s="200"/>
      <c r="I44" s="200">
        <v>-2771761</v>
      </c>
      <c r="J44" s="200">
        <v>-1773652</v>
      </c>
      <c r="K44" s="72"/>
      <c r="L44" s="93" t="s">
        <v>82</v>
      </c>
      <c r="M44" s="88" t="s">
        <v>46</v>
      </c>
      <c r="N44" s="200"/>
      <c r="O44" s="833"/>
      <c r="P44" s="200"/>
      <c r="Q44" s="1457">
        <v>7430</v>
      </c>
      <c r="R44" s="1810">
        <v>-80780223.640000001</v>
      </c>
      <c r="S44" s="65"/>
      <c r="T44" s="1725"/>
      <c r="U44" s="1623"/>
      <c r="V44" s="1726"/>
      <c r="W44" s="130"/>
    </row>
    <row r="45" spans="1:23">
      <c r="A45" s="72"/>
      <c r="B45" s="93" t="s">
        <v>83</v>
      </c>
      <c r="C45" s="174"/>
      <c r="D45" s="65" t="s">
        <v>729</v>
      </c>
      <c r="E45" s="1336">
        <f t="shared" ref="E45:J45" si="2">SUM(E31:E44)</f>
        <v>1004210.3299999982</v>
      </c>
      <c r="F45" s="835">
        <f t="shared" si="2"/>
        <v>0</v>
      </c>
      <c r="G45" s="834">
        <f t="shared" si="2"/>
        <v>0</v>
      </c>
      <c r="H45" s="835">
        <f t="shared" si="2"/>
        <v>0</v>
      </c>
      <c r="I45" s="834">
        <f t="shared" si="2"/>
        <v>48987207.171242252</v>
      </c>
      <c r="J45" s="836">
        <f t="shared" si="2"/>
        <v>31346951.078757748</v>
      </c>
      <c r="K45" s="72"/>
      <c r="L45" s="93" t="s">
        <v>83</v>
      </c>
      <c r="M45" s="88" t="s">
        <v>729</v>
      </c>
      <c r="N45" s="835">
        <f>SUM(N31:N44)</f>
        <v>4650000</v>
      </c>
      <c r="O45" s="834">
        <f>SUM(O31:O44)</f>
        <v>0</v>
      </c>
      <c r="P45" s="835">
        <f>SUM(P31:P44)</f>
        <v>0</v>
      </c>
      <c r="Q45" s="837" t="s">
        <v>730</v>
      </c>
      <c r="R45" s="836">
        <f>SUM(R31:R44)</f>
        <v>-83979948.379999995</v>
      </c>
      <c r="S45" s="65"/>
      <c r="T45" s="1462"/>
      <c r="U45" s="1462"/>
      <c r="V45" s="1462"/>
    </row>
    <row r="46" spans="1:23">
      <c r="A46" s="72"/>
      <c r="B46" s="65" t="s">
        <v>711</v>
      </c>
      <c r="C46" s="174"/>
      <c r="D46" s="65"/>
      <c r="E46" s="1084"/>
      <c r="F46" s="249"/>
      <c r="G46" s="754"/>
      <c r="H46" s="249"/>
      <c r="I46" s="754"/>
      <c r="J46" s="250"/>
      <c r="K46" s="72"/>
      <c r="L46" s="65" t="s">
        <v>711</v>
      </c>
      <c r="M46" s="88"/>
      <c r="N46" s="249"/>
      <c r="O46" s="754"/>
      <c r="P46" s="249"/>
      <c r="Q46" s="754"/>
      <c r="R46" s="250"/>
      <c r="S46" s="65"/>
      <c r="T46" s="1462"/>
      <c r="U46" s="1462"/>
      <c r="V46" s="1462"/>
    </row>
    <row r="47" spans="1:23">
      <c r="A47" s="72"/>
      <c r="B47" s="93" t="s">
        <v>84</v>
      </c>
      <c r="C47" s="174"/>
      <c r="D47" s="65" t="s">
        <v>746</v>
      </c>
      <c r="E47" s="1076"/>
      <c r="F47" s="191"/>
      <c r="G47" s="538"/>
      <c r="H47" s="191"/>
      <c r="I47" s="538"/>
      <c r="J47" s="189"/>
      <c r="K47" s="72"/>
      <c r="L47" s="93" t="s">
        <v>84</v>
      </c>
      <c r="M47" s="88" t="s">
        <v>746</v>
      </c>
      <c r="N47" s="191"/>
      <c r="O47" s="538"/>
      <c r="P47" s="191"/>
      <c r="Q47" s="538"/>
      <c r="R47" s="189"/>
      <c r="S47" s="65"/>
      <c r="T47" s="1462"/>
      <c r="U47" s="1462"/>
      <c r="V47" s="1462"/>
    </row>
    <row r="48" spans="1:23">
      <c r="A48" s="72"/>
      <c r="B48" s="65"/>
      <c r="C48" s="174"/>
      <c r="D48" s="65"/>
      <c r="E48" s="1337"/>
      <c r="F48" s="65"/>
      <c r="G48" s="88"/>
      <c r="H48" s="65"/>
      <c r="I48" s="88"/>
      <c r="J48" s="73"/>
      <c r="K48" s="72"/>
      <c r="L48" s="65"/>
      <c r="M48" s="88"/>
      <c r="N48" s="65"/>
      <c r="O48" s="88"/>
      <c r="P48" s="65"/>
      <c r="Q48" s="88"/>
      <c r="R48" s="73"/>
      <c r="S48" s="65"/>
      <c r="T48" s="1488"/>
      <c r="U48" s="1462"/>
      <c r="V48" s="1462"/>
    </row>
    <row r="49" spans="1:22">
      <c r="A49" s="72"/>
      <c r="B49" s="93" t="s">
        <v>85</v>
      </c>
      <c r="C49" s="174"/>
      <c r="D49" s="65" t="s">
        <v>747</v>
      </c>
      <c r="E49" s="1299">
        <v>222856903.02000001</v>
      </c>
      <c r="F49" s="570"/>
      <c r="G49" s="536"/>
      <c r="H49" s="570"/>
      <c r="I49" s="538">
        <f>+E49*0.609793</f>
        <v>135896579.46327487</v>
      </c>
      <c r="J49" s="189">
        <f t="shared" ref="J49:J54" si="3">+E49-I49</f>
        <v>86960323.556725144</v>
      </c>
      <c r="K49" s="72"/>
      <c r="L49" s="93" t="s">
        <v>85</v>
      </c>
      <c r="M49" s="88" t="s">
        <v>747</v>
      </c>
      <c r="N49" s="191"/>
      <c r="O49" s="538"/>
      <c r="P49" s="191"/>
      <c r="Q49" s="538"/>
      <c r="R49" s="284"/>
      <c r="S49" s="65"/>
      <c r="T49" s="1462"/>
      <c r="U49" s="1462"/>
      <c r="V49" s="1462"/>
    </row>
    <row r="50" spans="1:22">
      <c r="A50" s="72"/>
      <c r="B50" s="93" t="s">
        <v>86</v>
      </c>
      <c r="C50" s="174"/>
      <c r="D50" s="65" t="s">
        <v>748</v>
      </c>
      <c r="E50" s="1299">
        <v>91062952</v>
      </c>
      <c r="F50" s="191"/>
      <c r="G50" s="538"/>
      <c r="H50" s="191"/>
      <c r="I50" s="538">
        <f>+E50*0.609793</f>
        <v>55529550.688936003</v>
      </c>
      <c r="J50" s="189">
        <f t="shared" si="3"/>
        <v>35533401.311063997</v>
      </c>
      <c r="K50" s="72"/>
      <c r="L50" s="93" t="s">
        <v>86</v>
      </c>
      <c r="M50" s="88" t="s">
        <v>748</v>
      </c>
      <c r="N50" s="191"/>
      <c r="O50" s="538"/>
      <c r="P50" s="191"/>
      <c r="Q50" s="538"/>
      <c r="R50" s="189"/>
      <c r="S50" s="65"/>
      <c r="T50" s="1462"/>
      <c r="U50" s="1462"/>
      <c r="V50" s="1727"/>
    </row>
    <row r="51" spans="1:22">
      <c r="A51" s="72"/>
      <c r="B51" s="93" t="s">
        <v>87</v>
      </c>
      <c r="C51" s="174"/>
      <c r="D51" s="65" t="s">
        <v>749</v>
      </c>
      <c r="E51" s="1299">
        <v>605849.93000000005</v>
      </c>
      <c r="F51" s="191"/>
      <c r="G51" s="538"/>
      <c r="H51" s="191"/>
      <c r="I51" s="538">
        <f>+E51*0.609793</f>
        <v>369443.04636449006</v>
      </c>
      <c r="J51" s="189">
        <f t="shared" si="3"/>
        <v>236406.88363550999</v>
      </c>
      <c r="K51" s="72"/>
      <c r="L51" s="93" t="s">
        <v>87</v>
      </c>
      <c r="M51" s="88" t="s">
        <v>749</v>
      </c>
      <c r="N51" s="191"/>
      <c r="O51" s="538"/>
      <c r="P51" s="191"/>
      <c r="Q51" s="538"/>
      <c r="R51" s="189"/>
      <c r="S51" s="65"/>
      <c r="T51" s="1462"/>
      <c r="U51" s="1462"/>
      <c r="V51" s="1727"/>
    </row>
    <row r="52" spans="1:22">
      <c r="A52" s="72"/>
      <c r="B52" s="93" t="s">
        <v>88</v>
      </c>
      <c r="C52" s="174"/>
      <c r="D52" s="65" t="s">
        <v>750</v>
      </c>
      <c r="E52" s="1299">
        <v>15723041.619999999</v>
      </c>
      <c r="F52" s="191"/>
      <c r="G52" s="538"/>
      <c r="H52" s="191"/>
      <c r="I52" s="538">
        <f>+E52*0.609793</f>
        <v>9587800.7185846604</v>
      </c>
      <c r="J52" s="189">
        <f t="shared" si="3"/>
        <v>6135240.9014153387</v>
      </c>
      <c r="K52" s="72"/>
      <c r="L52" s="93" t="s">
        <v>88</v>
      </c>
      <c r="M52" s="88" t="s">
        <v>750</v>
      </c>
      <c r="N52" s="191"/>
      <c r="O52" s="538"/>
      <c r="P52" s="191"/>
      <c r="Q52" s="538"/>
      <c r="R52" s="189"/>
      <c r="S52" s="65"/>
      <c r="T52" s="1462"/>
      <c r="U52" s="1462"/>
      <c r="V52" s="1462"/>
    </row>
    <row r="53" spans="1:22">
      <c r="A53" s="72"/>
      <c r="B53" s="93" t="s">
        <v>2088</v>
      </c>
      <c r="C53" s="174"/>
      <c r="D53" s="65" t="s">
        <v>1936</v>
      </c>
      <c r="E53" s="1076"/>
      <c r="F53" s="191"/>
      <c r="G53" s="538"/>
      <c r="H53" s="191"/>
      <c r="I53" s="538">
        <f t="shared" ref="I53:I54" si="4">+E53*0.609</f>
        <v>0</v>
      </c>
      <c r="J53" s="189">
        <f t="shared" si="3"/>
        <v>0</v>
      </c>
      <c r="K53" s="72"/>
      <c r="L53" s="93" t="s">
        <v>2088</v>
      </c>
      <c r="M53" s="88" t="s">
        <v>1936</v>
      </c>
      <c r="N53" s="191"/>
      <c r="O53" s="538"/>
      <c r="P53" s="191"/>
      <c r="Q53" s="538"/>
      <c r="R53" s="189"/>
      <c r="S53" s="65"/>
      <c r="T53" s="1462"/>
      <c r="U53" s="1462"/>
      <c r="V53" s="1727"/>
    </row>
    <row r="54" spans="1:22">
      <c r="A54" s="72"/>
      <c r="B54" s="93" t="s">
        <v>2090</v>
      </c>
      <c r="C54" s="174"/>
      <c r="D54" s="65" t="s">
        <v>46</v>
      </c>
      <c r="E54" s="538"/>
      <c r="F54" s="191"/>
      <c r="G54" s="538"/>
      <c r="H54" s="191"/>
      <c r="I54" s="538">
        <f t="shared" si="4"/>
        <v>0</v>
      </c>
      <c r="J54" s="189">
        <f t="shared" si="3"/>
        <v>0</v>
      </c>
      <c r="K54" s="72"/>
      <c r="L54" s="93" t="s">
        <v>2090</v>
      </c>
      <c r="M54" s="88" t="s">
        <v>46</v>
      </c>
      <c r="N54" s="191"/>
      <c r="O54" s="538"/>
      <c r="P54" s="191"/>
      <c r="Q54" s="538"/>
      <c r="R54" s="189"/>
      <c r="S54" s="65"/>
      <c r="T54" s="1462"/>
      <c r="U54" s="1462"/>
      <c r="V54" s="1727"/>
    </row>
    <row r="55" spans="1:22">
      <c r="A55" s="72"/>
      <c r="B55" s="93" t="s">
        <v>2093</v>
      </c>
      <c r="C55" s="174"/>
      <c r="D55" s="65"/>
      <c r="E55" s="833"/>
      <c r="F55" s="200"/>
      <c r="G55" s="833"/>
      <c r="H55" s="200"/>
      <c r="I55" s="833"/>
      <c r="J55" s="198"/>
      <c r="K55" s="72"/>
      <c r="L55" s="93" t="s">
        <v>2093</v>
      </c>
      <c r="M55" s="88"/>
      <c r="N55" s="200"/>
      <c r="O55" s="833"/>
      <c r="P55" s="200"/>
      <c r="Q55" s="538"/>
      <c r="R55" s="198"/>
      <c r="S55" s="65"/>
      <c r="T55" s="1462"/>
      <c r="U55" s="1462"/>
      <c r="V55" s="1462"/>
    </row>
    <row r="56" spans="1:22">
      <c r="A56" s="72"/>
      <c r="B56" s="93" t="s">
        <v>2096</v>
      </c>
      <c r="C56" s="174"/>
      <c r="D56" s="65" t="s">
        <v>729</v>
      </c>
      <c r="E56" s="834">
        <f t="shared" ref="E56:J56" si="5">SUM(E49:E55)</f>
        <v>330248746.56999999</v>
      </c>
      <c r="F56" s="838">
        <f t="shared" si="5"/>
        <v>0</v>
      </c>
      <c r="G56" s="838">
        <f t="shared" si="5"/>
        <v>0</v>
      </c>
      <c r="H56" s="838">
        <f t="shared" si="5"/>
        <v>0</v>
      </c>
      <c r="I56" s="838">
        <f t="shared" si="5"/>
        <v>201383373.91716</v>
      </c>
      <c r="J56" s="836">
        <f t="shared" si="5"/>
        <v>128865372.65283999</v>
      </c>
      <c r="K56" s="72"/>
      <c r="L56" s="93" t="s">
        <v>2096</v>
      </c>
      <c r="M56" s="88" t="s">
        <v>729</v>
      </c>
      <c r="N56" s="835">
        <f>SUM(N49:N55)</f>
        <v>0</v>
      </c>
      <c r="O56" s="834">
        <f>SUM(O49:O55)</f>
        <v>0</v>
      </c>
      <c r="P56" s="835">
        <f>SUM(P49:P55)</f>
        <v>0</v>
      </c>
      <c r="Q56" s="839" t="s">
        <v>730</v>
      </c>
      <c r="R56" s="836">
        <f>SUM(R49:R55)</f>
        <v>0</v>
      </c>
      <c r="S56" s="65"/>
      <c r="T56" s="1462"/>
      <c r="U56" s="1462"/>
      <c r="V56" s="1462"/>
    </row>
    <row r="57" spans="1:22">
      <c r="A57" s="72"/>
      <c r="B57" s="65"/>
      <c r="C57" s="174"/>
      <c r="D57" s="65"/>
      <c r="E57" s="754"/>
      <c r="F57" s="249"/>
      <c r="G57" s="754"/>
      <c r="H57" s="249"/>
      <c r="I57" s="754"/>
      <c r="J57" s="250"/>
      <c r="K57" s="72"/>
      <c r="L57" s="65"/>
      <c r="M57" s="88"/>
      <c r="N57" s="249"/>
      <c r="O57" s="754"/>
      <c r="P57" s="249"/>
      <c r="Q57" s="754"/>
      <c r="R57" s="250"/>
      <c r="S57" s="65"/>
      <c r="T57" s="1462"/>
      <c r="U57" s="1462"/>
      <c r="V57" s="1462"/>
    </row>
    <row r="58" spans="1:22">
      <c r="A58" s="72"/>
      <c r="B58" s="93" t="s">
        <v>2410</v>
      </c>
      <c r="C58" s="174"/>
      <c r="D58" s="5" t="s">
        <v>751</v>
      </c>
      <c r="E58" s="536"/>
      <c r="F58" s="570"/>
      <c r="G58" s="536"/>
      <c r="H58" s="570"/>
      <c r="I58" s="536"/>
      <c r="J58" s="284"/>
      <c r="K58" s="72"/>
      <c r="L58" s="93" t="s">
        <v>2410</v>
      </c>
      <c r="M58" s="533" t="s">
        <v>751</v>
      </c>
      <c r="N58" s="191"/>
      <c r="O58" s="538"/>
      <c r="P58" s="191"/>
      <c r="Q58" s="538"/>
      <c r="R58" s="189"/>
      <c r="S58" s="65"/>
      <c r="T58" s="1462"/>
      <c r="U58" s="1462"/>
      <c r="V58" s="1462"/>
    </row>
    <row r="59" spans="1:22">
      <c r="A59" s="72"/>
      <c r="B59" s="93" t="s">
        <v>2413</v>
      </c>
      <c r="C59" s="174"/>
      <c r="D59" s="65"/>
      <c r="E59" s="538"/>
      <c r="F59" s="191"/>
      <c r="G59" s="538"/>
      <c r="H59" s="191"/>
      <c r="I59" s="538"/>
      <c r="J59" s="189"/>
      <c r="K59" s="72"/>
      <c r="L59" s="93" t="s">
        <v>2413</v>
      </c>
      <c r="M59" s="88"/>
      <c r="N59" s="191"/>
      <c r="O59" s="538"/>
      <c r="P59" s="191"/>
      <c r="Q59" s="538"/>
      <c r="R59" s="189"/>
      <c r="S59" s="65"/>
      <c r="T59" s="1462"/>
      <c r="U59" s="1462"/>
      <c r="V59" s="1462"/>
    </row>
    <row r="60" spans="1:22">
      <c r="A60" s="72"/>
      <c r="B60" s="93" t="s">
        <v>2416</v>
      </c>
      <c r="C60" s="174"/>
      <c r="D60" s="65"/>
      <c r="E60" s="833"/>
      <c r="F60" s="200"/>
      <c r="G60" s="833"/>
      <c r="H60" s="200"/>
      <c r="I60" s="833"/>
      <c r="J60" s="198"/>
      <c r="K60" s="72"/>
      <c r="L60" s="93" t="s">
        <v>2416</v>
      </c>
      <c r="M60" s="88"/>
      <c r="N60" s="200"/>
      <c r="O60" s="833"/>
      <c r="P60" s="200"/>
      <c r="Q60" s="538"/>
      <c r="R60" s="198"/>
      <c r="S60" s="65"/>
      <c r="T60" s="1462"/>
      <c r="U60" s="1462"/>
      <c r="V60" s="1462"/>
    </row>
    <row r="61" spans="1:22">
      <c r="A61" s="72"/>
      <c r="B61" s="65" t="s">
        <v>711</v>
      </c>
      <c r="C61" s="174"/>
      <c r="D61" s="65"/>
      <c r="E61" s="754"/>
      <c r="F61" s="249"/>
      <c r="G61" s="754"/>
      <c r="H61" s="249"/>
      <c r="I61" s="754"/>
      <c r="J61" s="250"/>
      <c r="K61" s="72"/>
      <c r="L61" s="65" t="s">
        <v>711</v>
      </c>
      <c r="M61" s="88"/>
      <c r="N61" s="249"/>
      <c r="O61" s="754"/>
      <c r="P61" s="249"/>
      <c r="Q61" s="754"/>
      <c r="R61" s="250"/>
      <c r="S61" s="65"/>
      <c r="T61" s="1462"/>
      <c r="U61" s="1462"/>
      <c r="V61" s="1462"/>
    </row>
    <row r="62" spans="1:22" ht="15.75" thickBot="1">
      <c r="A62" s="159"/>
      <c r="B62" s="840" t="s">
        <v>2420</v>
      </c>
      <c r="C62" s="567"/>
      <c r="D62" s="101" t="s">
        <v>752</v>
      </c>
      <c r="E62" s="841">
        <f t="shared" ref="E62:J62" si="6">E27+E45+E56+E58+E59+E60</f>
        <v>-688934434.9599998</v>
      </c>
      <c r="F62" s="755">
        <f t="shared" si="6"/>
        <v>-1079769833.1299999</v>
      </c>
      <c r="G62" s="841">
        <f t="shared" si="6"/>
        <v>36479434.270000003</v>
      </c>
      <c r="H62" s="755">
        <f t="shared" si="6"/>
        <v>0</v>
      </c>
      <c r="I62" s="841">
        <f t="shared" si="6"/>
        <v>250370581.08840227</v>
      </c>
      <c r="J62" s="289">
        <f t="shared" si="6"/>
        <v>183315330.73159772</v>
      </c>
      <c r="K62" s="159"/>
      <c r="L62" s="840" t="s">
        <v>2420</v>
      </c>
      <c r="M62" s="100" t="s">
        <v>752</v>
      </c>
      <c r="N62" s="755">
        <f>N27+N45+N56+N58+N59+N60</f>
        <v>4650000</v>
      </c>
      <c r="O62" s="841">
        <f>O27+O45+O56+O58+O59+O60</f>
        <v>0</v>
      </c>
      <c r="P62" s="755">
        <f>P27+P45+P56+P58+P59+P60</f>
        <v>0</v>
      </c>
      <c r="Q62" s="842" t="s">
        <v>753</v>
      </c>
      <c r="R62" s="289">
        <f>R27+R45+R56+R58+R59+R60</f>
        <v>-83979948.379999995</v>
      </c>
      <c r="S62" s="65"/>
      <c r="T62" s="1462"/>
      <c r="U62" s="1462"/>
      <c r="V62" s="1462"/>
    </row>
    <row r="63" spans="1:22">
      <c r="A63" s="65"/>
      <c r="B63" s="65" t="s">
        <v>457</v>
      </c>
      <c r="C63" s="65"/>
      <c r="D63" s="65"/>
      <c r="E63" s="65"/>
      <c r="F63" s="65"/>
      <c r="G63" s="65"/>
      <c r="H63" s="65"/>
      <c r="I63" s="65"/>
      <c r="J63" s="65"/>
      <c r="K63" s="65"/>
      <c r="L63" s="65" t="s">
        <v>711</v>
      </c>
      <c r="M63" s="65"/>
      <c r="N63" s="65"/>
      <c r="O63" s="65"/>
      <c r="P63" s="65"/>
      <c r="Q63" s="65"/>
      <c r="R63" s="162" t="s">
        <v>457</v>
      </c>
      <c r="S63" s="65"/>
      <c r="T63" s="1462"/>
      <c r="U63" s="1462"/>
      <c r="V63" s="1462"/>
    </row>
    <row r="64" spans="1:22">
      <c r="A64" s="132">
        <v>57</v>
      </c>
      <c r="B64" s="132"/>
      <c r="C64" s="132"/>
      <c r="D64" s="132"/>
      <c r="E64" s="132"/>
      <c r="F64" s="132"/>
      <c r="G64" s="132"/>
      <c r="H64" s="132"/>
      <c r="I64" s="132"/>
      <c r="J64" s="132"/>
      <c r="K64" s="65"/>
      <c r="L64" s="132">
        <v>58</v>
      </c>
      <c r="M64" s="132"/>
      <c r="N64" s="132"/>
      <c r="O64" s="132"/>
      <c r="P64" s="132"/>
      <c r="Q64" s="132"/>
      <c r="R64" s="132"/>
      <c r="S64" s="65"/>
      <c r="T64" s="1462"/>
      <c r="U64" s="1462"/>
      <c r="V64" s="1462"/>
    </row>
    <row r="65" spans="1:22">
      <c r="A65" s="65"/>
      <c r="E65" s="1026"/>
      <c r="F65" s="1147"/>
      <c r="G65" s="1026"/>
      <c r="H65" s="1147"/>
      <c r="I65" s="1147"/>
      <c r="J65" s="1147"/>
      <c r="K65" s="1147"/>
      <c r="L65" s="1147"/>
      <c r="M65" s="1147"/>
      <c r="N65" s="1147"/>
      <c r="O65" s="1147"/>
      <c r="P65" s="1147"/>
      <c r="T65" s="1462"/>
      <c r="U65" s="1462"/>
      <c r="V65" s="1462"/>
    </row>
    <row r="66" spans="1:22">
      <c r="A66" s="65"/>
      <c r="D66" s="1026"/>
      <c r="E66" s="1026"/>
      <c r="F66" s="1147"/>
      <c r="G66" s="1026"/>
      <c r="H66" s="1147"/>
      <c r="I66" s="1147"/>
      <c r="J66" s="1147"/>
      <c r="K66" s="1147"/>
      <c r="L66" s="1147"/>
      <c r="M66" s="1907"/>
      <c r="N66" s="1147"/>
      <c r="O66" s="1147"/>
      <c r="T66" s="1462"/>
      <c r="U66" s="1462"/>
      <c r="V66" s="1462"/>
    </row>
    <row r="67" spans="1:22">
      <c r="A67" s="65"/>
      <c r="D67" s="1147"/>
      <c r="E67" s="1147"/>
      <c r="F67" s="1147"/>
      <c r="G67" s="1147"/>
      <c r="H67" s="1147"/>
      <c r="I67" s="1147"/>
      <c r="J67" s="1147"/>
      <c r="K67" s="1147"/>
      <c r="L67" s="1147"/>
      <c r="M67" s="1147"/>
      <c r="N67" s="1147"/>
      <c r="O67" s="1147"/>
      <c r="T67" s="1462"/>
      <c r="U67" s="1462"/>
      <c r="V67" s="1462"/>
    </row>
    <row r="68" spans="1:22">
      <c r="A68" s="65"/>
      <c r="D68" s="1147"/>
      <c r="E68" s="1147"/>
      <c r="F68" s="1147"/>
      <c r="G68" s="1147"/>
      <c r="H68" s="1147"/>
      <c r="I68" s="1147"/>
      <c r="J68" s="1147"/>
      <c r="K68" s="1147"/>
      <c r="L68" s="1147"/>
      <c r="M68" s="1147"/>
      <c r="N68" s="1147"/>
      <c r="O68" s="1147"/>
      <c r="T68" s="1462"/>
      <c r="U68" s="1462"/>
      <c r="V68" s="1462"/>
    </row>
    <row r="69" spans="1:22">
      <c r="A69" s="65"/>
      <c r="D69" s="1147"/>
      <c r="E69" s="1147"/>
      <c r="F69" s="1908"/>
      <c r="G69" s="1147"/>
      <c r="H69" s="1147"/>
      <c r="I69" s="1147"/>
      <c r="J69" s="1147"/>
      <c r="K69" s="1147"/>
      <c r="L69" s="1147"/>
      <c r="M69" s="1147"/>
      <c r="N69" s="1147"/>
      <c r="O69" s="1147"/>
      <c r="T69" s="1462"/>
      <c r="U69" s="1462"/>
      <c r="V69" s="1462"/>
    </row>
    <row r="70" spans="1:22">
      <c r="A70" s="65"/>
      <c r="D70" s="1147"/>
      <c r="E70" s="1147"/>
      <c r="F70" s="1147"/>
      <c r="G70" s="1147"/>
      <c r="H70" s="1694"/>
      <c r="I70" s="1694"/>
      <c r="J70" s="1480"/>
      <c r="K70" s="1147"/>
      <c r="L70" s="1147"/>
      <c r="M70" s="1147"/>
      <c r="N70" s="1147"/>
      <c r="O70" s="1147"/>
      <c r="T70" s="1462"/>
      <c r="U70" s="1462"/>
      <c r="V70" s="1462"/>
    </row>
    <row r="71" spans="1:22">
      <c r="A71" s="65"/>
      <c r="D71" s="1147"/>
      <c r="E71" s="1147"/>
      <c r="F71" s="1147"/>
      <c r="G71" s="1147"/>
      <c r="H71" s="1694"/>
      <c r="I71" s="1694"/>
      <c r="J71" s="1480"/>
      <c r="K71" s="1147"/>
      <c r="L71" s="1147"/>
      <c r="M71" s="1147"/>
      <c r="N71" s="1147"/>
      <c r="O71" s="1147"/>
    </row>
    <row r="72" spans="1:22">
      <c r="A72" s="65"/>
      <c r="D72" s="1147"/>
      <c r="E72" s="1147"/>
      <c r="F72" s="1147"/>
      <c r="G72" s="1147"/>
      <c r="H72" s="1694"/>
      <c r="I72" s="1694"/>
      <c r="J72" s="1480"/>
      <c r="K72" s="1147"/>
      <c r="L72" s="1147"/>
      <c r="M72" s="1839"/>
      <c r="N72" s="1147"/>
      <c r="O72" s="1147"/>
    </row>
    <row r="73" spans="1:22">
      <c r="A73" s="65"/>
      <c r="D73" s="1147"/>
      <c r="E73" s="1147"/>
      <c r="F73" s="1147"/>
      <c r="G73" s="1147"/>
      <c r="H73" s="1694"/>
      <c r="I73" s="1694"/>
      <c r="J73" s="1480"/>
      <c r="K73" s="1147"/>
      <c r="L73" s="1147"/>
      <c r="M73" s="1518"/>
      <c r="N73" s="1147"/>
      <c r="O73" s="1147"/>
    </row>
    <row r="74" spans="1:22">
      <c r="A74" s="65"/>
      <c r="D74" s="1147"/>
      <c r="E74" s="1147"/>
      <c r="F74" s="1147"/>
      <c r="G74" s="1147"/>
      <c r="H74" s="1694"/>
      <c r="I74" s="1694"/>
      <c r="J74" s="1480"/>
      <c r="K74" s="1147"/>
      <c r="L74" s="1147"/>
      <c r="M74" s="1518"/>
      <c r="N74" s="1147"/>
      <c r="O74" s="1147"/>
    </row>
    <row r="75" spans="1:22">
      <c r="A75" s="65"/>
      <c r="D75" s="1147"/>
      <c r="E75" s="1147"/>
      <c r="F75" s="1147"/>
      <c r="G75" s="1147"/>
      <c r="H75" s="1694"/>
      <c r="I75" s="1694"/>
      <c r="J75" s="1480"/>
      <c r="K75" s="1147"/>
      <c r="L75" s="1147"/>
      <c r="M75" s="1147"/>
      <c r="N75" s="1147"/>
      <c r="O75" s="1147"/>
    </row>
    <row r="76" spans="1:22">
      <c r="A76" s="65"/>
      <c r="D76" s="1147"/>
      <c r="E76" s="1147"/>
      <c r="F76" s="1147"/>
      <c r="G76" s="1147"/>
      <c r="H76" s="1694"/>
      <c r="I76" s="1694"/>
      <c r="J76" s="1480"/>
      <c r="K76" s="1147"/>
      <c r="L76" s="1147"/>
      <c r="M76" s="1147"/>
      <c r="N76" s="1147"/>
      <c r="O76" s="1147"/>
    </row>
    <row r="77" spans="1:22">
      <c r="A77" s="65"/>
      <c r="D77" s="1147"/>
      <c r="E77" s="1147"/>
      <c r="F77" s="1147"/>
      <c r="G77" s="1147"/>
      <c r="H77" s="1694"/>
      <c r="I77" s="1694"/>
      <c r="J77" s="1480"/>
      <c r="K77" s="1147"/>
      <c r="L77" s="1147"/>
      <c r="M77" s="1147"/>
      <c r="N77" s="1147"/>
      <c r="O77" s="1147"/>
    </row>
    <row r="78" spans="1:22">
      <c r="A78" s="65"/>
      <c r="D78" s="1147"/>
      <c r="E78" s="1147"/>
      <c r="F78" s="1147"/>
      <c r="G78" s="1147"/>
      <c r="H78" s="1694"/>
      <c r="I78" s="1694"/>
      <c r="J78" s="1480"/>
      <c r="K78" s="1147"/>
      <c r="L78" s="1147"/>
      <c r="M78" s="1147"/>
      <c r="N78" s="1147"/>
      <c r="O78" s="1147"/>
    </row>
    <row r="79" spans="1:22">
      <c r="A79" s="65"/>
      <c r="D79" s="1147"/>
      <c r="E79" s="1147"/>
      <c r="F79" s="1147"/>
      <c r="G79" s="1147"/>
      <c r="H79" s="1694"/>
      <c r="I79" s="1694"/>
      <c r="J79" s="1480"/>
      <c r="K79" s="1147"/>
      <c r="L79" s="1147"/>
      <c r="M79" s="1147"/>
      <c r="N79" s="1147"/>
      <c r="O79" s="1147"/>
    </row>
    <row r="80" spans="1:22">
      <c r="A80" s="65"/>
      <c r="D80" s="1147"/>
      <c r="E80" s="1147"/>
      <c r="F80" s="1147"/>
      <c r="G80" s="1147"/>
      <c r="H80" s="1694"/>
      <c r="I80" s="1694"/>
      <c r="J80" s="1480"/>
      <c r="K80" s="1147"/>
      <c r="L80" s="1147"/>
      <c r="M80" s="1147"/>
      <c r="N80" s="1147"/>
      <c r="O80" s="1147"/>
    </row>
    <row r="81" spans="1:15">
      <c r="A81" s="65"/>
      <c r="D81" s="1147"/>
      <c r="E81" s="1147"/>
      <c r="F81" s="1147"/>
      <c r="G81" s="1147"/>
      <c r="H81" s="1694"/>
      <c r="I81" s="1694"/>
      <c r="J81" s="1480"/>
      <c r="K81" s="1147"/>
      <c r="L81" s="1147"/>
      <c r="M81" s="1147"/>
      <c r="N81" s="1147"/>
      <c r="O81" s="1147"/>
    </row>
    <row r="82" spans="1:15">
      <c r="A82" s="65"/>
      <c r="D82" s="1147"/>
      <c r="E82" s="1147"/>
      <c r="F82" s="1147"/>
      <c r="G82" s="1147"/>
      <c r="H82" s="1694"/>
      <c r="I82" s="1694"/>
      <c r="J82" s="1480"/>
      <c r="K82" s="1147"/>
      <c r="L82" s="1147"/>
      <c r="M82" s="1147"/>
      <c r="N82" s="1147"/>
      <c r="O82" s="1147"/>
    </row>
    <row r="83" spans="1:15">
      <c r="A83" s="65"/>
      <c r="D83" s="1147"/>
      <c r="E83" s="1147"/>
      <c r="F83" s="1147"/>
      <c r="G83" s="1147"/>
      <c r="H83" s="1694"/>
      <c r="I83" s="1694"/>
      <c r="J83" s="1480"/>
      <c r="K83" s="1147"/>
      <c r="L83" s="1147"/>
      <c r="M83" s="1147"/>
      <c r="N83" s="1147"/>
      <c r="O83" s="1147"/>
    </row>
    <row r="84" spans="1:15">
      <c r="A84" s="65"/>
      <c r="D84" s="1147"/>
      <c r="E84" s="1147"/>
      <c r="F84" s="1147"/>
      <c r="G84" s="1147"/>
      <c r="H84" s="1147"/>
      <c r="I84" s="1147"/>
      <c r="J84" s="1839"/>
      <c r="K84" s="1147"/>
      <c r="L84" s="1147"/>
      <c r="M84" s="1147"/>
      <c r="N84" s="1147"/>
      <c r="O84" s="1147"/>
    </row>
    <row r="85" spans="1:15">
      <c r="A85" s="65"/>
      <c r="D85" s="1147"/>
      <c r="E85" s="1147"/>
      <c r="F85" s="1147"/>
      <c r="G85" s="1147"/>
      <c r="H85" s="1147"/>
      <c r="I85" s="1147"/>
      <c r="J85" s="1147"/>
      <c r="K85" s="1147"/>
      <c r="L85" s="1147"/>
      <c r="M85" s="1147"/>
      <c r="N85" s="1147"/>
      <c r="O85" s="1147"/>
    </row>
    <row r="86" spans="1:15">
      <c r="A86" s="65"/>
      <c r="D86" s="1147"/>
      <c r="E86" s="1147"/>
      <c r="F86" s="1147"/>
      <c r="G86" s="1147"/>
      <c r="H86" s="1694"/>
      <c r="I86" s="1694"/>
      <c r="J86" s="1694"/>
      <c r="K86" s="1694"/>
      <c r="L86" s="1147"/>
      <c r="M86" s="1147"/>
      <c r="N86" s="1147"/>
      <c r="O86" s="1147"/>
    </row>
    <row r="87" spans="1:15">
      <c r="A87" s="65"/>
      <c r="D87" s="1147"/>
      <c r="E87" s="1147"/>
      <c r="F87" s="1908"/>
      <c r="G87" s="1147"/>
      <c r="H87" s="1694"/>
      <c r="I87" s="1694"/>
      <c r="J87" s="1694"/>
      <c r="K87" s="1694"/>
      <c r="L87" s="1147"/>
      <c r="M87" s="1147"/>
      <c r="N87" s="1147"/>
      <c r="O87" s="1147"/>
    </row>
    <row r="88" spans="1:15">
      <c r="A88" s="65"/>
      <c r="D88" s="1147"/>
      <c r="E88" s="1147"/>
      <c r="F88" s="1147"/>
      <c r="G88" s="1147"/>
      <c r="H88" s="1147"/>
      <c r="I88" s="1147"/>
      <c r="J88" s="1480"/>
      <c r="K88" s="1147"/>
      <c r="L88" s="1026"/>
      <c r="M88" s="1147"/>
      <c r="N88" s="1147"/>
      <c r="O88" s="1147"/>
    </row>
    <row r="89" spans="1:15">
      <c r="A89" s="65"/>
      <c r="D89" s="1147"/>
      <c r="E89" s="1147"/>
      <c r="F89" s="1147"/>
      <c r="G89" s="1147"/>
      <c r="H89" s="1147"/>
      <c r="I89" s="1147"/>
      <c r="J89" s="1480"/>
      <c r="K89" s="1147"/>
      <c r="L89" s="1026"/>
      <c r="M89" s="1147"/>
      <c r="N89" s="1147"/>
      <c r="O89" s="1147"/>
    </row>
    <row r="90" spans="1:15">
      <c r="A90" s="65"/>
      <c r="D90" s="1147"/>
      <c r="E90" s="1147"/>
      <c r="F90" s="1147"/>
      <c r="G90" s="1147"/>
      <c r="H90" s="1147"/>
      <c r="I90" s="1147"/>
      <c r="J90" s="1480"/>
      <c r="K90" s="1147"/>
      <c r="L90" s="1026"/>
      <c r="M90" s="1147"/>
      <c r="N90" s="1147"/>
      <c r="O90" s="1147"/>
    </row>
    <row r="91" spans="1:15">
      <c r="A91" s="65"/>
      <c r="D91" s="1147"/>
      <c r="E91" s="1147"/>
      <c r="F91" s="1147"/>
      <c r="G91" s="1147"/>
      <c r="H91" s="1147"/>
      <c r="I91" s="1147"/>
      <c r="J91" s="1480"/>
      <c r="K91" s="1147"/>
      <c r="L91" s="1026"/>
      <c r="M91" s="1147"/>
      <c r="N91" s="1147"/>
      <c r="O91" s="1147"/>
    </row>
    <row r="92" spans="1:15">
      <c r="A92" s="65"/>
      <c r="D92" s="1147"/>
      <c r="E92" s="1147"/>
      <c r="F92" s="1147"/>
      <c r="G92" s="1147"/>
      <c r="H92" s="1147"/>
      <c r="I92" s="1147"/>
      <c r="J92" s="1480"/>
      <c r="K92" s="1147"/>
      <c r="L92" s="1026"/>
      <c r="M92" s="1147"/>
      <c r="N92" s="1147"/>
      <c r="O92" s="1147"/>
    </row>
    <row r="93" spans="1:15">
      <c r="A93" s="65"/>
      <c r="D93" s="1147"/>
      <c r="E93" s="1147"/>
      <c r="F93" s="1147"/>
      <c r="G93" s="1147"/>
      <c r="H93" s="1147"/>
      <c r="I93" s="1147"/>
      <c r="J93" s="1480"/>
      <c r="K93" s="1147"/>
      <c r="L93" s="1026"/>
      <c r="M93" s="1147"/>
      <c r="N93" s="1147"/>
      <c r="O93" s="1147"/>
    </row>
    <row r="94" spans="1:15">
      <c r="A94" s="65"/>
      <c r="D94" s="1147"/>
      <c r="E94" s="1147"/>
      <c r="F94" s="1147"/>
      <c r="G94" s="1147"/>
      <c r="H94" s="1147"/>
      <c r="I94" s="1147"/>
      <c r="J94" s="1480"/>
      <c r="K94" s="1147"/>
      <c r="L94" s="1026"/>
      <c r="M94" s="1147"/>
      <c r="N94" s="1147"/>
      <c r="O94" s="1147"/>
    </row>
    <row r="95" spans="1:15">
      <c r="A95" s="65"/>
      <c r="D95" s="1147"/>
      <c r="E95" s="1147"/>
      <c r="F95" s="1147"/>
      <c r="G95" s="1147"/>
      <c r="H95" s="1147"/>
      <c r="I95" s="1147"/>
      <c r="J95" s="1480"/>
      <c r="K95" s="1147"/>
      <c r="L95" s="1026"/>
      <c r="M95" s="1147"/>
      <c r="N95" s="1147"/>
      <c r="O95" s="1147"/>
    </row>
    <row r="96" spans="1:15">
      <c r="A96" s="65"/>
      <c r="D96" s="1147"/>
      <c r="E96" s="1147"/>
      <c r="F96" s="1147"/>
      <c r="G96" s="1147"/>
      <c r="H96" s="1147"/>
      <c r="I96" s="1147"/>
      <c r="J96" s="1480"/>
      <c r="K96" s="1147"/>
      <c r="L96" s="1026"/>
      <c r="M96" s="1147"/>
      <c r="N96" s="1147"/>
      <c r="O96" s="1147"/>
    </row>
    <row r="97" spans="1:15">
      <c r="A97" s="65"/>
      <c r="D97" s="1147"/>
      <c r="E97" s="1147"/>
      <c r="F97" s="1147"/>
      <c r="G97" s="1147"/>
      <c r="H97" s="1147"/>
      <c r="I97" s="1147"/>
      <c r="J97" s="1480"/>
      <c r="K97" s="1147"/>
      <c r="L97" s="1026"/>
      <c r="M97" s="1147"/>
      <c r="N97" s="1147"/>
      <c r="O97" s="1147"/>
    </row>
    <row r="98" spans="1:15">
      <c r="A98" s="65"/>
      <c r="D98" s="1147"/>
      <c r="E98" s="1147"/>
      <c r="F98" s="1147"/>
      <c r="G98" s="1147"/>
      <c r="H98" s="1147"/>
      <c r="I98" s="1147"/>
      <c r="J98" s="1480"/>
      <c r="K98" s="1147"/>
      <c r="L98" s="1026"/>
      <c r="M98" s="1147"/>
      <c r="N98" s="1147"/>
      <c r="O98" s="1147"/>
    </row>
    <row r="99" spans="1:15">
      <c r="D99" s="1147"/>
      <c r="E99" s="1147"/>
      <c r="F99" s="1147"/>
      <c r="G99" s="1147"/>
      <c r="H99" s="1147"/>
      <c r="I99" s="1147"/>
      <c r="J99" s="1480"/>
      <c r="K99" s="1147"/>
      <c r="L99" s="1026"/>
      <c r="M99" s="1147"/>
      <c r="N99" s="1147"/>
      <c r="O99" s="1147"/>
    </row>
    <row r="100" spans="1:15">
      <c r="D100" s="1147"/>
      <c r="E100" s="1147"/>
      <c r="F100" s="1147"/>
      <c r="G100" s="1147"/>
      <c r="H100" s="1147"/>
      <c r="I100" s="1147"/>
      <c r="J100" s="1480"/>
      <c r="K100" s="1147"/>
      <c r="L100" s="1026"/>
      <c r="M100" s="1147"/>
      <c r="N100" s="1147"/>
      <c r="O100" s="1147"/>
    </row>
    <row r="101" spans="1:15">
      <c r="D101" s="1147"/>
      <c r="E101" s="1147"/>
      <c r="F101" s="1147"/>
      <c r="G101" s="1147"/>
      <c r="H101" s="1147"/>
      <c r="I101" s="1147"/>
      <c r="J101" s="1480"/>
      <c r="K101" s="1147"/>
      <c r="L101" s="1026"/>
      <c r="M101" s="1147"/>
      <c r="N101" s="1147"/>
      <c r="O101" s="1147"/>
    </row>
    <row r="102" spans="1:15">
      <c r="D102" s="1147"/>
      <c r="E102" s="1147"/>
      <c r="F102" s="1147"/>
      <c r="G102" s="1147"/>
      <c r="H102" s="1147"/>
      <c r="I102" s="1147"/>
      <c r="J102" s="1839"/>
      <c r="K102" s="1147"/>
      <c r="L102" s="1147"/>
      <c r="M102" s="1147"/>
      <c r="N102" s="1147"/>
      <c r="O102" s="1147"/>
    </row>
    <row r="103" spans="1:15">
      <c r="D103" s="1147"/>
      <c r="E103" s="1147"/>
      <c r="F103" s="1147"/>
      <c r="G103" s="1147"/>
      <c r="H103" s="1147"/>
      <c r="I103" s="1147"/>
      <c r="J103" s="1147"/>
      <c r="K103" s="1147"/>
      <c r="L103" s="1147"/>
      <c r="M103" s="1147"/>
      <c r="N103" s="1147"/>
      <c r="O103" s="1147"/>
    </row>
    <row r="104" spans="1:15">
      <c r="D104" s="1147"/>
      <c r="E104" s="1147"/>
      <c r="F104" s="1147"/>
      <c r="G104" s="1147"/>
      <c r="H104" s="1147"/>
      <c r="I104" s="1147"/>
      <c r="J104" s="1147"/>
      <c r="K104" s="1147"/>
      <c r="L104" s="1147"/>
      <c r="M104" s="1147"/>
      <c r="N104" s="1147"/>
      <c r="O104" s="1147"/>
    </row>
    <row r="105" spans="1:15">
      <c r="D105" s="1147"/>
      <c r="E105" s="1147"/>
      <c r="F105" s="1147"/>
      <c r="G105" s="1147"/>
      <c r="H105" s="1694"/>
      <c r="I105" s="1694"/>
      <c r="J105" s="1694"/>
      <c r="K105" s="1147"/>
      <c r="L105" s="1147"/>
      <c r="M105" s="1147"/>
      <c r="N105" s="1147"/>
      <c r="O105" s="1147"/>
    </row>
    <row r="106" spans="1:15">
      <c r="D106" s="1147"/>
      <c r="E106" s="1147"/>
      <c r="F106" s="1147"/>
      <c r="G106" s="1147"/>
      <c r="H106" s="1147"/>
      <c r="I106" s="1147"/>
      <c r="J106" s="1147"/>
      <c r="K106" s="1147"/>
      <c r="L106" s="1147"/>
      <c r="M106" s="1147"/>
      <c r="N106" s="1147"/>
      <c r="O106" s="1147"/>
    </row>
    <row r="107" spans="1:15">
      <c r="D107" s="1147"/>
      <c r="E107" s="1147"/>
      <c r="F107" s="1908"/>
      <c r="G107" s="1026"/>
      <c r="H107" s="1147"/>
      <c r="I107" s="1147"/>
      <c r="J107" s="1147"/>
      <c r="K107" s="1147"/>
      <c r="L107" s="1147"/>
      <c r="M107" s="1147"/>
      <c r="N107" s="1147"/>
      <c r="O107" s="1147"/>
    </row>
    <row r="108" spans="1:15">
      <c r="D108" s="1147"/>
      <c r="E108" s="1147"/>
      <c r="F108" s="1147"/>
      <c r="G108" s="1147"/>
      <c r="H108" s="1694"/>
      <c r="I108" s="1694"/>
      <c r="J108" s="1480"/>
      <c r="K108" s="1147"/>
      <c r="L108" s="1026"/>
      <c r="M108" s="1147"/>
      <c r="N108" s="1147"/>
      <c r="O108" s="1147"/>
    </row>
    <row r="109" spans="1:15">
      <c r="D109" s="1147"/>
      <c r="E109" s="1147"/>
      <c r="F109" s="1147"/>
      <c r="G109" s="1147"/>
      <c r="H109" s="1694"/>
      <c r="I109" s="1694"/>
      <c r="J109" s="1480"/>
      <c r="K109" s="1147"/>
      <c r="L109" s="1026"/>
      <c r="M109" s="1147"/>
      <c r="N109" s="1147"/>
      <c r="O109" s="1147"/>
    </row>
    <row r="110" spans="1:15">
      <c r="D110" s="1147"/>
      <c r="E110" s="1147"/>
      <c r="F110" s="1147"/>
      <c r="G110" s="1147"/>
      <c r="H110" s="1694"/>
      <c r="I110" s="1694"/>
      <c r="J110" s="1480"/>
      <c r="K110" s="1147"/>
      <c r="L110" s="1026"/>
      <c r="M110" s="1147"/>
      <c r="N110" s="1147"/>
      <c r="O110" s="1147"/>
    </row>
    <row r="111" spans="1:15">
      <c r="D111" s="1147"/>
      <c r="E111" s="1147"/>
      <c r="F111" s="1147"/>
      <c r="G111" s="1147"/>
      <c r="H111" s="1694"/>
      <c r="I111" s="1694"/>
      <c r="J111" s="1480"/>
      <c r="K111" s="1147"/>
      <c r="L111" s="1026"/>
      <c r="M111" s="1147"/>
      <c r="N111" s="1147"/>
      <c r="O111" s="1147"/>
    </row>
    <row r="112" spans="1:15">
      <c r="D112" s="1147"/>
      <c r="E112" s="1147"/>
      <c r="F112" s="1147"/>
      <c r="G112" s="1147"/>
      <c r="H112" s="1694"/>
      <c r="I112" s="1694"/>
      <c r="J112" s="1480"/>
      <c r="K112" s="1147"/>
      <c r="L112" s="1026"/>
      <c r="M112" s="1147"/>
      <c r="N112" s="1147"/>
      <c r="O112" s="1147"/>
    </row>
    <row r="113" spans="4:15">
      <c r="D113" s="1147"/>
      <c r="E113" s="1147"/>
      <c r="F113" s="1147"/>
      <c r="G113" s="1147"/>
      <c r="H113" s="1694"/>
      <c r="I113" s="1694"/>
      <c r="J113" s="1480"/>
      <c r="K113" s="1147"/>
      <c r="L113" s="1026"/>
      <c r="M113" s="1147"/>
      <c r="N113" s="1147"/>
      <c r="O113" s="1147"/>
    </row>
    <row r="114" spans="4:15">
      <c r="D114" s="1147"/>
      <c r="E114" s="1147"/>
      <c r="F114" s="1147"/>
      <c r="G114" s="1147"/>
      <c r="H114" s="1694"/>
      <c r="I114" s="1694"/>
      <c r="J114" s="1480"/>
      <c r="K114" s="1147"/>
      <c r="L114" s="1026"/>
      <c r="M114" s="1147"/>
      <c r="N114" s="1147"/>
      <c r="O114" s="1147"/>
    </row>
    <row r="115" spans="4:15">
      <c r="D115" s="1147"/>
      <c r="E115" s="1147"/>
      <c r="F115" s="1147"/>
      <c r="G115" s="1147"/>
      <c r="H115" s="1694"/>
      <c r="I115" s="1694"/>
      <c r="J115" s="1480"/>
      <c r="K115" s="1147"/>
      <c r="L115" s="1026"/>
      <c r="M115" s="1147"/>
      <c r="N115" s="1147"/>
      <c r="O115" s="1147"/>
    </row>
    <row r="116" spans="4:15">
      <c r="D116" s="1147"/>
      <c r="E116" s="1147"/>
      <c r="F116" s="1147"/>
      <c r="G116" s="1147"/>
      <c r="H116" s="1694"/>
      <c r="I116" s="1694"/>
      <c r="J116" s="1480"/>
      <c r="K116" s="1147"/>
      <c r="L116" s="1026"/>
      <c r="M116" s="1147"/>
      <c r="N116" s="1147"/>
      <c r="O116" s="1147"/>
    </row>
    <row r="117" spans="4:15">
      <c r="D117" s="1147"/>
      <c r="E117" s="1147"/>
      <c r="F117" s="1147"/>
      <c r="G117" s="1147"/>
      <c r="H117" s="1694"/>
      <c r="I117" s="1694"/>
      <c r="J117" s="1480"/>
      <c r="K117" s="1147"/>
      <c r="L117" s="1026"/>
      <c r="M117" s="1147"/>
      <c r="N117" s="1147"/>
      <c r="O117" s="1147"/>
    </row>
    <row r="118" spans="4:15">
      <c r="D118" s="1147"/>
      <c r="E118" s="1147"/>
      <c r="F118" s="1147"/>
      <c r="G118" s="1147"/>
      <c r="H118" s="1694"/>
      <c r="I118" s="1694"/>
      <c r="J118" s="1480"/>
      <c r="K118" s="1147"/>
      <c r="L118" s="1026"/>
      <c r="M118" s="1147"/>
      <c r="N118" s="1147"/>
      <c r="O118" s="1147"/>
    </row>
    <row r="119" spans="4:15">
      <c r="D119" s="1147"/>
      <c r="E119" s="1147"/>
      <c r="F119" s="1147"/>
      <c r="G119" s="1147"/>
      <c r="H119" s="1694"/>
      <c r="I119" s="1694"/>
      <c r="J119" s="1480"/>
      <c r="K119" s="1147"/>
      <c r="L119" s="1026"/>
      <c r="M119" s="1147"/>
      <c r="N119" s="1147"/>
      <c r="O119" s="1147"/>
    </row>
    <row r="120" spans="4:15">
      <c r="D120" s="1147"/>
      <c r="E120" s="1147"/>
      <c r="F120" s="1147"/>
      <c r="G120" s="1147"/>
      <c r="H120" s="1694"/>
      <c r="I120" s="1694"/>
      <c r="J120" s="1480"/>
      <c r="K120" s="1147"/>
      <c r="L120" s="1026"/>
      <c r="M120" s="1147"/>
      <c r="N120" s="1147"/>
      <c r="O120" s="1147"/>
    </row>
    <row r="121" spans="4:15">
      <c r="D121" s="1147"/>
      <c r="E121" s="1147"/>
      <c r="F121" s="1147"/>
      <c r="G121" s="1147"/>
      <c r="H121" s="1147"/>
      <c r="I121" s="1147"/>
      <c r="J121" s="1839"/>
      <c r="K121" s="1147"/>
      <c r="L121" s="1026"/>
      <c r="M121" s="1147"/>
      <c r="N121" s="1147"/>
      <c r="O121" s="1147"/>
    </row>
    <row r="122" spans="4:15">
      <c r="D122" s="1147"/>
      <c r="E122" s="1147"/>
      <c r="F122" s="1147"/>
      <c r="G122" s="1147"/>
      <c r="H122" s="1147"/>
      <c r="I122" s="1147"/>
      <c r="J122" s="1147"/>
      <c r="K122" s="1147"/>
      <c r="L122" s="1147"/>
      <c r="M122" s="1147"/>
      <c r="N122" s="1147"/>
      <c r="O122" s="1147"/>
    </row>
    <row r="123" spans="4:15">
      <c r="D123" s="1147"/>
      <c r="E123" s="1147"/>
      <c r="F123" s="1147"/>
      <c r="G123" s="1147"/>
      <c r="H123" s="1147"/>
      <c r="I123" s="1147"/>
      <c r="J123" s="1147"/>
      <c r="K123" s="1147"/>
      <c r="L123" s="1147"/>
      <c r="M123" s="1147"/>
      <c r="N123" s="1147"/>
      <c r="O123" s="1147"/>
    </row>
    <row r="124" spans="4:15">
      <c r="D124" s="1147"/>
      <c r="E124" s="1147"/>
      <c r="F124" s="1147"/>
      <c r="G124" s="1147"/>
      <c r="H124" s="1694"/>
      <c r="I124" s="1694"/>
      <c r="J124" s="1694"/>
      <c r="K124" s="1147"/>
      <c r="L124" s="1147"/>
      <c r="M124" s="1147"/>
      <c r="N124" s="1147"/>
      <c r="O124" s="1147"/>
    </row>
    <row r="125" spans="4:15">
      <c r="D125" s="1147"/>
      <c r="E125" s="1147"/>
      <c r="F125" s="1147"/>
      <c r="G125" s="1147"/>
      <c r="H125" s="1147"/>
      <c r="I125" s="1147"/>
      <c r="J125" s="1147"/>
      <c r="K125" s="1147"/>
      <c r="L125" s="1147"/>
      <c r="M125" s="1147"/>
      <c r="N125" s="1147"/>
      <c r="O125" s="1147"/>
    </row>
    <row r="126" spans="4:15">
      <c r="D126" s="1147"/>
      <c r="E126" s="1147"/>
      <c r="F126" s="1908"/>
      <c r="G126" s="1147"/>
      <c r="H126" s="1147"/>
      <c r="I126" s="1147"/>
      <c r="J126" s="1147"/>
      <c r="K126" s="1147"/>
      <c r="L126" s="1147"/>
      <c r="M126" s="1147"/>
      <c r="N126" s="1147"/>
      <c r="O126" s="1147"/>
    </row>
    <row r="127" spans="4:15">
      <c r="D127" s="1147"/>
      <c r="E127" s="1147"/>
      <c r="F127" s="1147"/>
      <c r="G127" s="1147"/>
      <c r="H127" s="1839"/>
      <c r="I127" s="1839"/>
      <c r="J127" s="1839"/>
      <c r="K127" s="1147"/>
      <c r="L127" s="1026"/>
      <c r="M127" s="1147"/>
      <c r="N127" s="1147"/>
      <c r="O127" s="1147"/>
    </row>
    <row r="128" spans="4:15">
      <c r="D128" s="1147"/>
      <c r="E128" s="1147"/>
      <c r="F128" s="1147"/>
      <c r="G128" s="1147"/>
      <c r="H128" s="1839"/>
      <c r="I128" s="1839"/>
      <c r="J128" s="1839"/>
      <c r="K128" s="1147"/>
      <c r="L128" s="1026"/>
      <c r="M128" s="1147"/>
      <c r="N128" s="1147"/>
      <c r="O128" s="1147"/>
    </row>
    <row r="129" spans="4:15">
      <c r="D129" s="1147"/>
      <c r="E129" s="1147"/>
      <c r="F129" s="1147"/>
      <c r="G129" s="1147"/>
      <c r="H129" s="1839"/>
      <c r="I129" s="1839"/>
      <c r="J129" s="1839"/>
      <c r="K129" s="1147"/>
      <c r="L129" s="1026"/>
      <c r="M129" s="1147"/>
      <c r="N129" s="1147"/>
      <c r="O129" s="1147"/>
    </row>
    <row r="130" spans="4:15">
      <c r="D130" s="1147"/>
      <c r="E130" s="1147"/>
      <c r="F130" s="1147"/>
      <c r="G130" s="1147"/>
      <c r="H130" s="1839"/>
      <c r="I130" s="1839"/>
      <c r="J130" s="1839"/>
      <c r="K130" s="1147"/>
      <c r="L130" s="1026"/>
      <c r="M130" s="1147"/>
      <c r="N130" s="1147"/>
      <c r="O130" s="1147"/>
    </row>
    <row r="131" spans="4:15">
      <c r="D131" s="1147"/>
      <c r="E131" s="1147"/>
      <c r="F131" s="1147"/>
      <c r="G131" s="1147"/>
      <c r="H131" s="1839"/>
      <c r="I131" s="1839"/>
      <c r="J131" s="1839"/>
      <c r="K131" s="1147"/>
      <c r="L131" s="1026"/>
      <c r="M131" s="1147"/>
      <c r="N131" s="1147"/>
      <c r="O131" s="1147"/>
    </row>
    <row r="132" spans="4:15">
      <c r="D132" s="1147"/>
      <c r="E132" s="1147"/>
      <c r="F132" s="1147"/>
      <c r="G132" s="1147"/>
      <c r="H132" s="1839"/>
      <c r="I132" s="1839"/>
      <c r="J132" s="1839"/>
      <c r="K132" s="1147"/>
      <c r="L132" s="1026"/>
      <c r="M132" s="1147"/>
      <c r="N132" s="1147"/>
      <c r="O132" s="1147"/>
    </row>
    <row r="133" spans="4:15">
      <c r="D133" s="1147"/>
      <c r="E133" s="1147"/>
      <c r="F133" s="1147"/>
      <c r="G133" s="1147"/>
      <c r="H133" s="1839"/>
      <c r="I133" s="1839"/>
      <c r="J133" s="1839"/>
      <c r="K133" s="1147"/>
      <c r="L133" s="1026"/>
      <c r="M133" s="1147"/>
      <c r="N133" s="1147"/>
      <c r="O133" s="1147"/>
    </row>
    <row r="134" spans="4:15">
      <c r="D134" s="1147"/>
      <c r="E134" s="1147"/>
      <c r="F134" s="1147"/>
      <c r="G134" s="1147"/>
      <c r="H134" s="1839"/>
      <c r="I134" s="1839"/>
      <c r="J134" s="1839"/>
      <c r="K134" s="1147"/>
      <c r="L134" s="1026"/>
      <c r="M134" s="1147"/>
      <c r="N134" s="1147"/>
      <c r="O134" s="1147"/>
    </row>
    <row r="135" spans="4:15">
      <c r="D135" s="1147"/>
      <c r="E135" s="1147"/>
      <c r="F135" s="1147"/>
      <c r="G135" s="1147"/>
      <c r="H135" s="1839"/>
      <c r="I135" s="1839"/>
      <c r="J135" s="1839"/>
      <c r="K135" s="1147"/>
      <c r="L135" s="1026"/>
      <c r="M135" s="1147"/>
      <c r="N135" s="1147"/>
      <c r="O135" s="1147"/>
    </row>
    <row r="136" spans="4:15">
      <c r="D136" s="1147"/>
      <c r="E136" s="1147"/>
      <c r="F136" s="1147"/>
      <c r="G136" s="1147"/>
      <c r="H136" s="1839"/>
      <c r="I136" s="1839"/>
      <c r="J136" s="1839"/>
      <c r="K136" s="1147"/>
      <c r="L136" s="1026"/>
      <c r="M136" s="1147"/>
      <c r="N136" s="1147"/>
      <c r="O136" s="1147"/>
    </row>
    <row r="137" spans="4:15">
      <c r="D137" s="1147"/>
      <c r="E137" s="1147"/>
      <c r="F137" s="1147"/>
      <c r="G137" s="1147"/>
      <c r="H137" s="1839"/>
      <c r="I137" s="1839"/>
      <c r="J137" s="1839"/>
      <c r="K137" s="1147"/>
      <c r="L137" s="1026"/>
      <c r="M137" s="1147"/>
      <c r="N137" s="1147"/>
      <c r="O137" s="1147"/>
    </row>
    <row r="138" spans="4:15">
      <c r="D138" s="1147"/>
      <c r="E138" s="1147"/>
      <c r="F138" s="1147"/>
      <c r="G138" s="1147"/>
      <c r="H138" s="1839"/>
      <c r="I138" s="1839"/>
      <c r="J138" s="1839"/>
      <c r="K138" s="1147"/>
      <c r="L138" s="1026"/>
      <c r="M138" s="1147"/>
      <c r="N138" s="1147"/>
      <c r="O138" s="1147"/>
    </row>
    <row r="139" spans="4:15">
      <c r="D139" s="1147"/>
      <c r="E139" s="1147"/>
      <c r="F139" s="1147"/>
      <c r="G139" s="1147"/>
      <c r="H139" s="1839"/>
      <c r="I139" s="1839"/>
      <c r="J139" s="1839"/>
      <c r="K139" s="1147"/>
      <c r="L139" s="1026"/>
      <c r="M139" s="1147"/>
      <c r="N139" s="1147"/>
      <c r="O139" s="1147"/>
    </row>
    <row r="140" spans="4:15">
      <c r="D140" s="1147"/>
      <c r="E140" s="1147"/>
      <c r="F140" s="1147"/>
      <c r="G140" s="1147"/>
      <c r="H140" s="1147"/>
      <c r="I140" s="1147"/>
      <c r="J140" s="1839"/>
      <c r="K140" s="1147"/>
      <c r="L140" s="1147"/>
      <c r="M140" s="1147"/>
      <c r="N140" s="1147"/>
      <c r="O140" s="1147"/>
    </row>
    <row r="141" spans="4:15">
      <c r="D141" s="1147"/>
      <c r="E141" s="1147"/>
      <c r="F141" s="1147"/>
      <c r="G141" s="1147"/>
      <c r="H141" s="1147"/>
      <c r="I141" s="1147"/>
      <c r="J141" s="1147"/>
      <c r="K141" s="1147"/>
      <c r="L141" s="1147"/>
      <c r="M141" s="1147"/>
      <c r="N141" s="1147"/>
      <c r="O141" s="1147"/>
    </row>
    <row r="142" spans="4:15">
      <c r="D142" s="1147"/>
      <c r="E142" s="1147"/>
      <c r="F142" s="1147"/>
      <c r="G142" s="1147"/>
      <c r="H142" s="1147"/>
      <c r="I142" s="1147"/>
      <c r="J142" s="1147"/>
      <c r="K142" s="1147"/>
      <c r="L142" s="1147"/>
      <c r="M142" s="1147"/>
      <c r="N142" s="1147"/>
      <c r="O142" s="1147"/>
    </row>
    <row r="143" spans="4:15">
      <c r="D143" s="1147"/>
      <c r="E143" s="1147"/>
      <c r="F143" s="1147"/>
      <c r="G143" s="1147"/>
      <c r="H143" s="1839"/>
      <c r="I143" s="1147"/>
      <c r="J143" s="1839"/>
      <c r="K143" s="1147"/>
      <c r="L143" s="1147"/>
      <c r="M143" s="1147"/>
      <c r="N143" s="1147"/>
      <c r="O143" s="1147"/>
    </row>
    <row r="144" spans="4:15">
      <c r="D144" s="1147"/>
      <c r="E144" s="1147"/>
      <c r="F144" s="1147"/>
      <c r="G144" s="1147"/>
      <c r="H144" s="1147"/>
      <c r="I144" s="1147"/>
      <c r="J144" s="1147"/>
      <c r="K144" s="1147"/>
      <c r="L144" s="1147"/>
      <c r="M144" s="1147"/>
      <c r="N144" s="1147"/>
      <c r="O144" s="1147"/>
    </row>
    <row r="145" spans="4:15">
      <c r="D145" s="1147"/>
      <c r="E145" s="1147"/>
      <c r="F145" s="1147"/>
      <c r="G145" s="1147"/>
      <c r="H145" s="1147"/>
      <c r="I145" s="1147"/>
      <c r="J145" s="1147"/>
      <c r="K145" s="1147"/>
      <c r="L145" s="1147"/>
      <c r="M145" s="1147"/>
      <c r="N145" s="1147"/>
      <c r="O145" s="1147"/>
    </row>
    <row r="146" spans="4:15">
      <c r="D146" s="1147"/>
      <c r="E146" s="1147"/>
      <c r="F146" s="1147"/>
      <c r="G146" s="1147"/>
      <c r="H146" s="1147"/>
      <c r="I146" s="1147"/>
      <c r="J146" s="1147"/>
      <c r="K146" s="1147"/>
      <c r="L146" s="1147"/>
      <c r="M146" s="1147"/>
      <c r="N146" s="1147"/>
      <c r="O146" s="1147"/>
    </row>
    <row r="147" spans="4:15">
      <c r="D147" s="1147"/>
      <c r="E147" s="1147"/>
      <c r="F147" s="1147"/>
      <c r="G147" s="1147"/>
      <c r="H147" s="1147"/>
      <c r="I147" s="1147"/>
      <c r="J147" s="1147"/>
      <c r="K147" s="1147"/>
      <c r="L147" s="1147"/>
      <c r="M147" s="1147"/>
      <c r="N147" s="1147"/>
      <c r="O147" s="1147"/>
    </row>
    <row r="148" spans="4:15">
      <c r="D148" s="1147"/>
      <c r="E148" s="1147"/>
      <c r="F148" s="1147"/>
      <c r="G148" s="1147"/>
      <c r="H148" s="1147"/>
      <c r="I148" s="1147"/>
      <c r="J148" s="1147"/>
      <c r="K148" s="1147"/>
      <c r="L148" s="1147"/>
      <c r="M148" s="1147"/>
      <c r="N148" s="1147"/>
      <c r="O148" s="1147"/>
    </row>
    <row r="149" spans="4:15">
      <c r="D149" s="1147"/>
      <c r="E149" s="1147"/>
      <c r="F149" s="1147"/>
      <c r="G149" s="1147"/>
      <c r="H149" s="1147"/>
      <c r="I149" s="1147"/>
      <c r="J149" s="1147"/>
      <c r="K149" s="1147"/>
      <c r="L149" s="1147"/>
      <c r="M149" s="1147"/>
      <c r="N149" s="1147"/>
      <c r="O149" s="1147"/>
    </row>
    <row r="150" spans="4:15">
      <c r="D150" s="1147"/>
      <c r="E150" s="1147"/>
      <c r="F150" s="1147"/>
      <c r="G150" s="1147"/>
      <c r="H150" s="1147"/>
      <c r="I150" s="1147"/>
      <c r="J150" s="1147"/>
      <c r="K150" s="1147"/>
      <c r="L150" s="1147"/>
      <c r="M150" s="1147"/>
      <c r="N150" s="1147"/>
      <c r="O150" s="1147"/>
    </row>
    <row r="151" spans="4:15">
      <c r="D151" s="1147"/>
      <c r="E151" s="1147"/>
      <c r="F151" s="1147"/>
      <c r="G151" s="1147"/>
      <c r="H151" s="1147"/>
      <c r="I151" s="1147"/>
      <c r="J151" s="1147"/>
      <c r="K151" s="1147"/>
      <c r="L151" s="1147"/>
      <c r="M151" s="1147"/>
      <c r="N151" s="1147"/>
      <c r="O151" s="1147"/>
    </row>
    <row r="152" spans="4:15">
      <c r="D152" s="1147"/>
      <c r="E152" s="1147"/>
      <c r="F152" s="1147"/>
      <c r="G152" s="1147"/>
      <c r="H152" s="1147"/>
      <c r="I152" s="1147"/>
      <c r="J152" s="1147"/>
      <c r="K152" s="1147"/>
      <c r="L152" s="1147"/>
      <c r="M152" s="1147"/>
      <c r="N152" s="1147"/>
      <c r="O152" s="1147"/>
    </row>
    <row r="153" spans="4:15">
      <c r="D153" s="1147"/>
      <c r="E153" s="1147"/>
      <c r="F153" s="1147"/>
      <c r="G153" s="1147"/>
      <c r="H153" s="1147"/>
      <c r="I153" s="1147"/>
      <c r="J153" s="1147"/>
      <c r="K153" s="1147"/>
      <c r="L153" s="1147"/>
      <c r="M153" s="1147"/>
      <c r="N153" s="1147"/>
      <c r="O153" s="1147"/>
    </row>
    <row r="154" spans="4:15">
      <c r="D154" s="1147"/>
      <c r="E154" s="1147"/>
      <c r="F154" s="1147"/>
      <c r="G154" s="1147"/>
      <c r="H154" s="1147"/>
      <c r="I154" s="1147"/>
      <c r="J154" s="1147"/>
      <c r="K154" s="1147"/>
      <c r="L154" s="1147"/>
      <c r="M154" s="1147"/>
      <c r="N154" s="1147"/>
      <c r="O154" s="1147"/>
    </row>
    <row r="155" spans="4:15">
      <c r="D155" s="1147"/>
      <c r="E155" s="1147"/>
      <c r="F155" s="1147"/>
      <c r="G155" s="1147"/>
      <c r="H155" s="1147"/>
      <c r="I155" s="1147"/>
      <c r="J155" s="1147"/>
      <c r="K155" s="1147"/>
      <c r="L155" s="1147"/>
      <c r="M155" s="1147"/>
      <c r="N155" s="1147"/>
      <c r="O155" s="1147"/>
    </row>
    <row r="156" spans="4:15">
      <c r="D156" s="1147"/>
      <c r="E156" s="1147"/>
      <c r="F156" s="1147"/>
      <c r="G156" s="1147"/>
      <c r="H156" s="1147"/>
      <c r="I156" s="1147"/>
      <c r="J156" s="1147"/>
      <c r="K156" s="1147"/>
      <c r="L156" s="1147"/>
      <c r="M156" s="1147"/>
      <c r="N156" s="1147"/>
      <c r="O156" s="1147"/>
    </row>
    <row r="157" spans="4:15">
      <c r="D157" s="1147"/>
      <c r="E157" s="1147"/>
      <c r="F157" s="1147"/>
      <c r="G157" s="1147"/>
      <c r="H157" s="1147"/>
      <c r="I157" s="1147"/>
      <c r="J157" s="1147"/>
      <c r="K157" s="1147"/>
      <c r="L157" s="1147"/>
      <c r="M157" s="1147"/>
      <c r="N157" s="1147"/>
      <c r="O157" s="1147"/>
    </row>
    <row r="158" spans="4:15">
      <c r="D158" s="1147"/>
      <c r="E158" s="1147"/>
      <c r="F158" s="1147"/>
      <c r="G158" s="1147"/>
      <c r="H158" s="1147"/>
      <c r="I158" s="1147"/>
      <c r="J158" s="1147"/>
      <c r="K158" s="1147"/>
      <c r="L158" s="1147"/>
      <c r="M158" s="1147"/>
      <c r="N158" s="1147"/>
      <c r="O158" s="1147"/>
    </row>
    <row r="159" spans="4:15">
      <c r="D159" s="1147"/>
      <c r="E159" s="1147"/>
      <c r="F159" s="1147"/>
      <c r="G159" s="1147"/>
      <c r="H159" s="1147"/>
      <c r="I159" s="1147"/>
      <c r="J159" s="1147"/>
      <c r="K159" s="1147"/>
      <c r="L159" s="1147"/>
      <c r="M159" s="1147"/>
      <c r="N159" s="1147"/>
      <c r="O159" s="1147"/>
    </row>
    <row r="160" spans="4:15">
      <c r="D160" s="1147"/>
      <c r="E160" s="1147"/>
      <c r="F160" s="1147"/>
      <c r="G160" s="1147"/>
      <c r="H160" s="1147"/>
      <c r="I160" s="1147"/>
      <c r="J160" s="1147"/>
      <c r="K160" s="1147"/>
      <c r="L160" s="1147"/>
      <c r="M160" s="1147"/>
      <c r="N160" s="1147"/>
      <c r="O160" s="1147"/>
    </row>
    <row r="161" spans="4:15">
      <c r="D161" s="1147"/>
      <c r="E161" s="1147"/>
      <c r="F161" s="1147"/>
      <c r="G161" s="1147"/>
      <c r="H161" s="1147"/>
      <c r="I161" s="1147"/>
      <c r="J161" s="1147"/>
      <c r="K161" s="1147"/>
      <c r="L161" s="1147"/>
      <c r="M161" s="1147"/>
      <c r="N161" s="1147"/>
      <c r="O161" s="1147"/>
    </row>
    <row r="162" spans="4:15">
      <c r="D162" s="1147"/>
      <c r="E162" s="1147"/>
      <c r="F162" s="1147"/>
      <c r="G162" s="1147"/>
      <c r="H162" s="1147"/>
      <c r="I162" s="1147"/>
      <c r="J162" s="1147"/>
      <c r="K162" s="1147"/>
      <c r="L162" s="1147"/>
      <c r="M162" s="1147"/>
      <c r="N162" s="1147"/>
      <c r="O162" s="1147"/>
    </row>
    <row r="163" spans="4:15">
      <c r="D163" s="1147"/>
      <c r="E163" s="1147"/>
      <c r="F163" s="1147"/>
      <c r="G163" s="1147"/>
      <c r="H163" s="1147"/>
      <c r="I163" s="1147"/>
      <c r="J163" s="1147"/>
      <c r="K163" s="1147"/>
      <c r="L163" s="1147"/>
      <c r="M163" s="1147"/>
      <c r="N163" s="1147"/>
      <c r="O163" s="1147"/>
    </row>
    <row r="164" spans="4:15">
      <c r="D164" s="1147"/>
      <c r="E164" s="1147"/>
      <c r="F164" s="1147"/>
      <c r="G164" s="1147"/>
      <c r="H164" s="1147"/>
      <c r="I164" s="1147"/>
      <c r="J164" s="1147"/>
      <c r="K164" s="1147"/>
      <c r="L164" s="1147"/>
      <c r="M164" s="1147"/>
      <c r="N164" s="1147"/>
      <c r="O164" s="1147"/>
    </row>
    <row r="165" spans="4:15">
      <c r="D165" s="1147"/>
      <c r="E165" s="1147"/>
      <c r="F165" s="1147"/>
      <c r="G165" s="1147"/>
      <c r="H165" s="1147"/>
      <c r="I165" s="1147"/>
      <c r="J165" s="1147"/>
      <c r="K165" s="1147"/>
      <c r="L165" s="1147"/>
      <c r="M165" s="1147"/>
      <c r="N165" s="1147"/>
      <c r="O165" s="1147"/>
    </row>
    <row r="166" spans="4:15">
      <c r="D166" s="1147"/>
      <c r="E166" s="1147"/>
      <c r="F166" s="1147"/>
      <c r="G166" s="1147"/>
      <c r="H166" s="1147"/>
      <c r="I166" s="1147"/>
      <c r="J166" s="1147"/>
      <c r="K166" s="1147"/>
      <c r="L166" s="1147"/>
      <c r="M166" s="1147"/>
      <c r="N166" s="1147"/>
      <c r="O166" s="1147"/>
    </row>
    <row r="167" spans="4:15">
      <c r="D167" s="1147"/>
      <c r="E167" s="1147"/>
      <c r="F167" s="1147"/>
      <c r="G167" s="1147"/>
      <c r="H167" s="1147"/>
      <c r="I167" s="1147"/>
      <c r="J167" s="1147"/>
      <c r="K167" s="1147"/>
      <c r="L167" s="1147"/>
      <c r="M167" s="1147"/>
      <c r="N167" s="1147"/>
      <c r="O167" s="1147"/>
    </row>
    <row r="168" spans="4:15">
      <c r="D168" s="1147"/>
      <c r="E168" s="1147"/>
      <c r="F168" s="1147"/>
      <c r="G168" s="1147"/>
      <c r="H168" s="1147"/>
      <c r="I168" s="1147"/>
      <c r="J168" s="1147"/>
      <c r="K168" s="1147"/>
      <c r="L168" s="1147"/>
      <c r="M168" s="1147"/>
      <c r="N168" s="1147"/>
      <c r="O168" s="1147"/>
    </row>
    <row r="169" spans="4:15">
      <c r="D169" s="1147"/>
      <c r="E169" s="1147"/>
      <c r="F169" s="1147"/>
      <c r="G169" s="1147"/>
      <c r="H169" s="1147"/>
      <c r="I169" s="1147"/>
      <c r="J169" s="1147"/>
      <c r="K169" s="1147"/>
      <c r="L169" s="1147"/>
      <c r="M169" s="1147"/>
      <c r="N169" s="1147"/>
      <c r="O169" s="1147"/>
    </row>
    <row r="170" spans="4:15">
      <c r="D170" s="1147"/>
      <c r="E170" s="1147"/>
      <c r="F170" s="1147"/>
      <c r="G170" s="1147"/>
      <c r="H170" s="1147"/>
      <c r="I170" s="1147"/>
      <c r="J170" s="1147"/>
      <c r="K170" s="1147"/>
      <c r="L170" s="1147"/>
      <c r="M170" s="1147"/>
      <c r="N170" s="1147"/>
      <c r="O170" s="1147"/>
    </row>
    <row r="171" spans="4:15">
      <c r="D171" s="1147"/>
      <c r="E171" s="1147"/>
      <c r="F171" s="1147"/>
      <c r="G171" s="1147"/>
      <c r="H171" s="1147"/>
      <c r="I171" s="1147"/>
      <c r="J171" s="1147"/>
      <c r="K171" s="1147"/>
      <c r="L171" s="1147"/>
      <c r="M171" s="1147"/>
      <c r="N171" s="1147"/>
      <c r="O171" s="1147"/>
    </row>
    <row r="172" spans="4:15">
      <c r="D172" s="1147"/>
      <c r="E172" s="1147"/>
      <c r="F172" s="1147"/>
      <c r="G172" s="1147"/>
      <c r="H172" s="1147"/>
      <c r="I172" s="1147"/>
      <c r="J172" s="1147"/>
      <c r="K172" s="1147"/>
      <c r="L172" s="1147"/>
      <c r="M172" s="1147"/>
      <c r="N172" s="1147"/>
      <c r="O172" s="1147"/>
    </row>
    <row r="173" spans="4:15">
      <c r="D173" s="1147"/>
      <c r="E173" s="1147"/>
      <c r="F173" s="1147"/>
      <c r="G173" s="1147"/>
      <c r="H173" s="1147"/>
      <c r="I173" s="1147"/>
      <c r="J173" s="1147"/>
      <c r="K173" s="1147"/>
      <c r="L173" s="1147"/>
      <c r="M173" s="1147"/>
      <c r="N173" s="1147"/>
      <c r="O173" s="1147"/>
    </row>
    <row r="174" spans="4:15">
      <c r="D174" s="1147"/>
      <c r="E174" s="1147"/>
      <c r="F174" s="1147"/>
      <c r="G174" s="1147"/>
      <c r="H174" s="1147"/>
      <c r="I174" s="1147"/>
      <c r="J174" s="1147"/>
      <c r="K174" s="1147"/>
      <c r="L174" s="1147"/>
      <c r="M174" s="1147"/>
      <c r="N174" s="1147"/>
      <c r="O174" s="1147"/>
    </row>
    <row r="175" spans="4:15">
      <c r="D175" s="1147"/>
      <c r="E175" s="1147"/>
      <c r="F175" s="1147"/>
      <c r="G175" s="1147"/>
      <c r="H175" s="1147"/>
      <c r="I175" s="1147"/>
      <c r="J175" s="1147"/>
      <c r="K175" s="1147"/>
      <c r="L175" s="1147"/>
      <c r="M175" s="1147"/>
      <c r="N175" s="1147"/>
      <c r="O175" s="1147"/>
    </row>
    <row r="176" spans="4:15">
      <c r="D176" s="1147"/>
      <c r="E176" s="1147"/>
      <c r="F176" s="1147"/>
      <c r="G176" s="1147"/>
      <c r="H176" s="1147"/>
      <c r="I176" s="1147"/>
      <c r="J176" s="1147"/>
      <c r="K176" s="1147"/>
      <c r="L176" s="1147"/>
      <c r="M176" s="1147"/>
      <c r="N176" s="1147"/>
      <c r="O176" s="1147"/>
    </row>
    <row r="177" spans="4:15">
      <c r="D177" s="1147"/>
      <c r="E177" s="1147"/>
      <c r="F177" s="1147"/>
      <c r="G177" s="1147"/>
      <c r="H177" s="1147"/>
      <c r="I177" s="1147"/>
      <c r="J177" s="1147"/>
      <c r="K177" s="1147"/>
      <c r="L177" s="1147"/>
      <c r="M177" s="1147"/>
      <c r="N177" s="1147"/>
      <c r="O177" s="1147"/>
    </row>
    <row r="178" spans="4:15">
      <c r="D178" s="1147"/>
      <c r="E178" s="1147"/>
      <c r="F178" s="1147"/>
      <c r="G178" s="1147"/>
      <c r="H178" s="1147"/>
      <c r="I178" s="1147"/>
      <c r="J178" s="1147"/>
      <c r="K178" s="1147"/>
      <c r="L178" s="1147"/>
      <c r="M178" s="1147"/>
      <c r="N178" s="1147"/>
      <c r="O178" s="1147"/>
    </row>
    <row r="179" spans="4:15">
      <c r="D179" s="1147"/>
      <c r="E179" s="1147"/>
      <c r="F179" s="1147"/>
      <c r="G179" s="1147"/>
      <c r="H179" s="1147"/>
      <c r="I179" s="1147"/>
      <c r="J179" s="1147"/>
      <c r="K179" s="1147"/>
      <c r="L179" s="1147"/>
      <c r="M179" s="1147"/>
      <c r="N179" s="1147"/>
      <c r="O179" s="1147"/>
    </row>
    <row r="180" spans="4:15">
      <c r="D180" s="1147"/>
      <c r="E180" s="1147"/>
      <c r="F180" s="1147"/>
      <c r="G180" s="1147"/>
      <c r="H180" s="1147"/>
      <c r="I180" s="1147"/>
      <c r="J180" s="1147"/>
      <c r="K180" s="1147"/>
      <c r="L180" s="1147"/>
      <c r="M180" s="1147"/>
      <c r="N180" s="1147"/>
      <c r="O180" s="1147"/>
    </row>
    <row r="181" spans="4:15">
      <c r="D181" s="1147"/>
      <c r="E181" s="1147"/>
      <c r="F181" s="1147"/>
      <c r="G181" s="1147"/>
      <c r="H181" s="1147"/>
      <c r="I181" s="1147"/>
      <c r="J181" s="1147"/>
      <c r="K181" s="1147"/>
      <c r="L181" s="1147"/>
      <c r="M181" s="1147"/>
      <c r="N181" s="1147"/>
      <c r="O181" s="1147"/>
    </row>
    <row r="182" spans="4:15">
      <c r="D182" s="1147"/>
      <c r="E182" s="1147"/>
      <c r="F182" s="1147"/>
      <c r="G182" s="1147"/>
      <c r="H182" s="1147"/>
      <c r="I182" s="1147"/>
      <c r="J182" s="1147"/>
      <c r="K182" s="1147"/>
      <c r="L182" s="1147"/>
      <c r="M182" s="1147"/>
      <c r="N182" s="1147"/>
      <c r="O182" s="1147"/>
    </row>
    <row r="183" spans="4:15">
      <c r="D183" s="1147"/>
      <c r="E183" s="1147"/>
      <c r="F183" s="1147"/>
      <c r="G183" s="1147"/>
      <c r="H183" s="1147"/>
      <c r="I183" s="1147"/>
      <c r="J183" s="1147"/>
      <c r="K183" s="1147"/>
      <c r="L183" s="1147"/>
      <c r="M183" s="1147"/>
      <c r="N183" s="1147"/>
      <c r="O183" s="1147"/>
    </row>
    <row r="184" spans="4:15">
      <c r="D184" s="1147"/>
      <c r="E184" s="1147"/>
      <c r="F184" s="1147"/>
      <c r="G184" s="1147"/>
      <c r="H184" s="1147"/>
      <c r="I184" s="1147"/>
      <c r="J184" s="1147"/>
      <c r="K184" s="1147"/>
      <c r="L184" s="1147"/>
      <c r="M184" s="1147"/>
      <c r="N184" s="1147"/>
      <c r="O184" s="1147"/>
    </row>
    <row r="185" spans="4:15">
      <c r="D185" s="1147"/>
      <c r="E185" s="1147"/>
      <c r="F185" s="1147"/>
      <c r="G185" s="1147"/>
      <c r="H185" s="1147"/>
      <c r="I185" s="1147"/>
      <c r="J185" s="1147"/>
      <c r="K185" s="1147"/>
      <c r="L185" s="1147"/>
      <c r="M185" s="1147"/>
      <c r="N185" s="1147"/>
      <c r="O185" s="1147"/>
    </row>
    <row r="186" spans="4:15">
      <c r="D186" s="1147"/>
      <c r="E186" s="1147"/>
      <c r="F186" s="1147"/>
      <c r="G186" s="1147"/>
      <c r="H186" s="1147"/>
      <c r="I186" s="1147"/>
      <c r="J186" s="1147"/>
      <c r="K186" s="1147"/>
      <c r="L186" s="1147"/>
      <c r="M186" s="1147"/>
      <c r="N186" s="1147"/>
      <c r="O186" s="1147"/>
    </row>
    <row r="187" spans="4:15">
      <c r="D187" s="1147"/>
      <c r="E187" s="1147"/>
      <c r="F187" s="1147"/>
      <c r="G187" s="1147"/>
      <c r="H187" s="1147"/>
      <c r="I187" s="1147"/>
      <c r="J187" s="1147"/>
      <c r="K187" s="1147"/>
      <c r="L187" s="1147"/>
      <c r="M187" s="1147"/>
      <c r="N187" s="1147"/>
      <c r="O187" s="1147"/>
    </row>
    <row r="188" spans="4:15">
      <c r="D188" s="1147"/>
      <c r="E188" s="1147"/>
      <c r="F188" s="1147"/>
      <c r="G188" s="1147"/>
      <c r="H188" s="1147"/>
      <c r="I188" s="1147"/>
      <c r="J188" s="1147"/>
      <c r="K188" s="1147"/>
      <c r="L188" s="1147"/>
      <c r="M188" s="1147"/>
      <c r="N188" s="1147"/>
      <c r="O188" s="1147"/>
    </row>
    <row r="189" spans="4:15">
      <c r="D189" s="1147"/>
      <c r="E189" s="1147"/>
      <c r="F189" s="1147"/>
      <c r="G189" s="1147"/>
      <c r="H189" s="1147"/>
      <c r="I189" s="1147"/>
      <c r="J189" s="1147"/>
      <c r="K189" s="1147"/>
      <c r="L189" s="1147"/>
      <c r="M189" s="1147"/>
      <c r="N189" s="1147"/>
      <c r="O189" s="1147"/>
    </row>
    <row r="190" spans="4:15">
      <c r="D190" s="1147"/>
      <c r="E190" s="1147"/>
      <c r="F190" s="1147"/>
      <c r="G190" s="1147"/>
      <c r="H190" s="1147"/>
      <c r="I190" s="1147"/>
      <c r="J190" s="1147"/>
      <c r="K190" s="1147"/>
      <c r="L190" s="1147"/>
      <c r="M190" s="1147"/>
      <c r="N190" s="1147"/>
      <c r="O190" s="1147"/>
    </row>
    <row r="191" spans="4:15">
      <c r="D191" s="1147"/>
      <c r="E191" s="1147"/>
      <c r="F191" s="1147"/>
      <c r="G191" s="1147"/>
      <c r="H191" s="1147"/>
      <c r="I191" s="1147"/>
      <c r="J191" s="1147"/>
      <c r="K191" s="1147"/>
      <c r="L191" s="1147"/>
      <c r="M191" s="1147"/>
      <c r="N191" s="1147"/>
      <c r="O191" s="1147"/>
    </row>
    <row r="192" spans="4:15">
      <c r="D192" s="1147"/>
      <c r="E192" s="1147"/>
      <c r="F192" s="1147"/>
      <c r="G192" s="1147"/>
      <c r="H192" s="1147"/>
      <c r="I192" s="1147"/>
      <c r="J192" s="1147"/>
      <c r="K192" s="1147"/>
      <c r="L192" s="1147"/>
      <c r="M192" s="1147"/>
      <c r="N192" s="1147"/>
      <c r="O192" s="1147"/>
    </row>
    <row r="193" spans="4:15">
      <c r="D193" s="1147"/>
      <c r="E193" s="1147"/>
      <c r="F193" s="1147"/>
      <c r="G193" s="1147"/>
      <c r="H193" s="1147"/>
      <c r="I193" s="1147"/>
      <c r="J193" s="1147"/>
      <c r="K193" s="1147"/>
      <c r="L193" s="1147"/>
      <c r="M193" s="1147"/>
      <c r="N193" s="1147"/>
      <c r="O193" s="1147"/>
    </row>
    <row r="194" spans="4:15">
      <c r="D194" s="1147"/>
      <c r="E194" s="1147"/>
      <c r="F194" s="1147"/>
      <c r="G194" s="1147"/>
      <c r="H194" s="1147"/>
      <c r="I194" s="1147"/>
      <c r="J194" s="1147"/>
      <c r="K194" s="1147"/>
      <c r="L194" s="1147"/>
      <c r="M194" s="1147"/>
      <c r="N194" s="1147"/>
      <c r="O194" s="1147"/>
    </row>
    <row r="195" spans="4:15">
      <c r="D195" s="1147"/>
      <c r="E195" s="1147"/>
      <c r="F195" s="1147"/>
      <c r="G195" s="1147"/>
      <c r="H195" s="1147"/>
      <c r="I195" s="1147"/>
      <c r="J195" s="1147"/>
      <c r="K195" s="1147"/>
      <c r="L195" s="1147"/>
      <c r="M195" s="1147"/>
      <c r="N195" s="1147"/>
      <c r="O195" s="1147"/>
    </row>
    <row r="196" spans="4:15">
      <c r="D196" s="1147"/>
      <c r="E196" s="1147"/>
      <c r="F196" s="1147"/>
      <c r="G196" s="1147"/>
      <c r="H196" s="1147"/>
      <c r="I196" s="1147"/>
      <c r="J196" s="1147"/>
      <c r="K196" s="1147"/>
      <c r="L196" s="1147"/>
      <c r="M196" s="1147"/>
      <c r="N196" s="1147"/>
      <c r="O196" s="1147"/>
    </row>
    <row r="197" spans="4:15">
      <c r="D197" s="1147"/>
      <c r="E197" s="1147"/>
      <c r="F197" s="1147"/>
      <c r="G197" s="1147"/>
      <c r="H197" s="1147"/>
      <c r="I197" s="1147"/>
      <c r="J197" s="1147"/>
      <c r="K197" s="1147"/>
      <c r="L197" s="1147"/>
      <c r="M197" s="1147"/>
      <c r="N197" s="1147"/>
      <c r="O197" s="1147"/>
    </row>
    <row r="198" spans="4:15">
      <c r="D198" s="1147"/>
      <c r="E198" s="1147"/>
      <c r="F198" s="1147"/>
      <c r="G198" s="1147"/>
      <c r="H198" s="1147"/>
      <c r="I198" s="1147"/>
      <c r="J198" s="1147"/>
      <c r="K198" s="1147"/>
      <c r="L198" s="1147"/>
      <c r="M198" s="1147"/>
      <c r="N198" s="1147"/>
      <c r="O198" s="1147"/>
    </row>
    <row r="199" spans="4:15">
      <c r="D199" s="1147"/>
      <c r="E199" s="1147"/>
      <c r="F199" s="1147"/>
      <c r="G199" s="1147"/>
      <c r="H199" s="1147"/>
      <c r="I199" s="1147"/>
      <c r="J199" s="1147"/>
      <c r="K199" s="1147"/>
      <c r="L199" s="1147"/>
      <c r="M199" s="1147"/>
      <c r="N199" s="1147"/>
      <c r="O199" s="1147"/>
    </row>
  </sheetData>
  <printOptions horizontalCentered="1" verticalCentered="1"/>
  <pageMargins left="0.5" right="0.5" top="0.5" bottom="0.5" header="0" footer="0"/>
  <pageSetup scale="65" fitToWidth="2" orientation="portrait" r:id="rId1"/>
  <headerFooter alignWithMargins="0"/>
  <colBreaks count="1" manualBreakCount="1">
    <brk id="10" max="63" man="1"/>
  </colBreaks>
  <drawing r:id="rId2"/>
  <legacyDrawing r:id="rId3"/>
  <mc:AlternateContent xmlns:mc="http://schemas.openxmlformats.org/markup-compatibility/2006">
    <mc:Choice Requires="x14">
      <controls>
        <mc:AlternateContent xmlns:mc="http://schemas.openxmlformats.org/markup-compatibility/2006">
          <mc:Choice Requires="x14">
            <control shapeId="51251" r:id="rId4" name="Button 51">
              <controlPr locked="0" defaultSize="0" autoFill="0" autoLine="0" autoPict="0">
                <anchor moveWithCells="1" sizeWithCells="1">
                  <from>
                    <xdr:col>0</xdr:col>
                    <xdr:colOff>0</xdr:colOff>
                    <xdr:row>65</xdr:row>
                    <xdr:rowOff>161925</xdr:rowOff>
                  </from>
                  <to>
                    <xdr:col>0</xdr:col>
                    <xdr:colOff>0</xdr:colOff>
                    <xdr:row>68</xdr:row>
                    <xdr:rowOff>76200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O60"/>
  <sheetViews>
    <sheetView defaultGridColor="0" colorId="22" zoomScale="75" zoomScaleNormal="75" workbookViewId="0">
      <selection activeCell="C5" sqref="C5"/>
    </sheetView>
  </sheetViews>
  <sheetFormatPr defaultColWidth="9.77734375" defaultRowHeight="15"/>
  <cols>
    <col min="2" max="2" width="9.88671875" customWidth="1"/>
    <col min="3" max="3" width="27.77734375" customWidth="1"/>
    <col min="4" max="4" width="32.77734375" customWidth="1"/>
    <col min="5" max="5" width="13.44140625" customWidth="1"/>
    <col min="6" max="6" width="20.44140625" customWidth="1"/>
    <col min="258" max="258" width="9.88671875" customWidth="1"/>
    <col min="259" max="259" width="27.77734375" customWidth="1"/>
    <col min="260" max="260" width="34.21875" customWidth="1"/>
    <col min="261" max="261" width="14.77734375" customWidth="1"/>
    <col min="262" max="262" width="20.44140625" customWidth="1"/>
    <col min="514" max="514" width="9.88671875" customWidth="1"/>
    <col min="515" max="515" width="27.77734375" customWidth="1"/>
    <col min="516" max="516" width="34.21875" customWidth="1"/>
    <col min="517" max="517" width="14.77734375" customWidth="1"/>
    <col min="518" max="518" width="20.44140625" customWidth="1"/>
    <col min="770" max="770" width="9.88671875" customWidth="1"/>
    <col min="771" max="771" width="27.77734375" customWidth="1"/>
    <col min="772" max="772" width="34.21875" customWidth="1"/>
    <col min="773" max="773" width="14.77734375" customWidth="1"/>
    <col min="774" max="774" width="20.44140625" customWidth="1"/>
    <col min="1026" max="1026" width="9.88671875" customWidth="1"/>
    <col min="1027" max="1027" width="27.77734375" customWidth="1"/>
    <col min="1028" max="1028" width="34.21875" customWidth="1"/>
    <col min="1029" max="1029" width="14.77734375" customWidth="1"/>
    <col min="1030" max="1030" width="20.44140625" customWidth="1"/>
    <col min="1282" max="1282" width="9.88671875" customWidth="1"/>
    <col min="1283" max="1283" width="27.77734375" customWidth="1"/>
    <col min="1284" max="1284" width="34.21875" customWidth="1"/>
    <col min="1285" max="1285" width="14.77734375" customWidth="1"/>
    <col min="1286" max="1286" width="20.44140625" customWidth="1"/>
    <col min="1538" max="1538" width="9.88671875" customWidth="1"/>
    <col min="1539" max="1539" width="27.77734375" customWidth="1"/>
    <col min="1540" max="1540" width="34.21875" customWidth="1"/>
    <col min="1541" max="1541" width="14.77734375" customWidth="1"/>
    <col min="1542" max="1542" width="20.44140625" customWidth="1"/>
    <col min="1794" max="1794" width="9.88671875" customWidth="1"/>
    <col min="1795" max="1795" width="27.77734375" customWidth="1"/>
    <col min="1796" max="1796" width="34.21875" customWidth="1"/>
    <col min="1797" max="1797" width="14.77734375" customWidth="1"/>
    <col min="1798" max="1798" width="20.44140625" customWidth="1"/>
    <col min="2050" max="2050" width="9.88671875" customWidth="1"/>
    <col min="2051" max="2051" width="27.77734375" customWidth="1"/>
    <col min="2052" max="2052" width="34.21875" customWidth="1"/>
    <col min="2053" max="2053" width="14.77734375" customWidth="1"/>
    <col min="2054" max="2054" width="20.44140625" customWidth="1"/>
    <col min="2306" max="2306" width="9.88671875" customWidth="1"/>
    <col min="2307" max="2307" width="27.77734375" customWidth="1"/>
    <col min="2308" max="2308" width="34.21875" customWidth="1"/>
    <col min="2309" max="2309" width="14.77734375" customWidth="1"/>
    <col min="2310" max="2310" width="20.44140625" customWidth="1"/>
    <col min="2562" max="2562" width="9.88671875" customWidth="1"/>
    <col min="2563" max="2563" width="27.77734375" customWidth="1"/>
    <col min="2564" max="2564" width="34.21875" customWidth="1"/>
    <col min="2565" max="2565" width="14.77734375" customWidth="1"/>
    <col min="2566" max="2566" width="20.44140625" customWidth="1"/>
    <col min="2818" max="2818" width="9.88671875" customWidth="1"/>
    <col min="2819" max="2819" width="27.77734375" customWidth="1"/>
    <col min="2820" max="2820" width="34.21875" customWidth="1"/>
    <col min="2821" max="2821" width="14.77734375" customWidth="1"/>
    <col min="2822" max="2822" width="20.44140625" customWidth="1"/>
    <col min="3074" max="3074" width="9.88671875" customWidth="1"/>
    <col min="3075" max="3075" width="27.77734375" customWidth="1"/>
    <col min="3076" max="3076" width="34.21875" customWidth="1"/>
    <col min="3077" max="3077" width="14.77734375" customWidth="1"/>
    <col min="3078" max="3078" width="20.44140625" customWidth="1"/>
    <col min="3330" max="3330" width="9.88671875" customWidth="1"/>
    <col min="3331" max="3331" width="27.77734375" customWidth="1"/>
    <col min="3332" max="3332" width="34.21875" customWidth="1"/>
    <col min="3333" max="3333" width="14.77734375" customWidth="1"/>
    <col min="3334" max="3334" width="20.44140625" customWidth="1"/>
    <col min="3586" max="3586" width="9.88671875" customWidth="1"/>
    <col min="3587" max="3587" width="27.77734375" customWidth="1"/>
    <col min="3588" max="3588" width="34.21875" customWidth="1"/>
    <col min="3589" max="3589" width="14.77734375" customWidth="1"/>
    <col min="3590" max="3590" width="20.44140625" customWidth="1"/>
    <col min="3842" max="3842" width="9.88671875" customWidth="1"/>
    <col min="3843" max="3843" width="27.77734375" customWidth="1"/>
    <col min="3844" max="3844" width="34.21875" customWidth="1"/>
    <col min="3845" max="3845" width="14.77734375" customWidth="1"/>
    <col min="3846" max="3846" width="20.44140625" customWidth="1"/>
    <col min="4098" max="4098" width="9.88671875" customWidth="1"/>
    <col min="4099" max="4099" width="27.77734375" customWidth="1"/>
    <col min="4100" max="4100" width="34.21875" customWidth="1"/>
    <col min="4101" max="4101" width="14.77734375" customWidth="1"/>
    <col min="4102" max="4102" width="20.44140625" customWidth="1"/>
    <col min="4354" max="4354" width="9.88671875" customWidth="1"/>
    <col min="4355" max="4355" width="27.77734375" customWidth="1"/>
    <col min="4356" max="4356" width="34.21875" customWidth="1"/>
    <col min="4357" max="4357" width="14.77734375" customWidth="1"/>
    <col min="4358" max="4358" width="20.44140625" customWidth="1"/>
    <col min="4610" max="4610" width="9.88671875" customWidth="1"/>
    <col min="4611" max="4611" width="27.77734375" customWidth="1"/>
    <col min="4612" max="4612" width="34.21875" customWidth="1"/>
    <col min="4613" max="4613" width="14.77734375" customWidth="1"/>
    <col min="4614" max="4614" width="20.44140625" customWidth="1"/>
    <col min="4866" max="4866" width="9.88671875" customWidth="1"/>
    <col min="4867" max="4867" width="27.77734375" customWidth="1"/>
    <col min="4868" max="4868" width="34.21875" customWidth="1"/>
    <col min="4869" max="4869" width="14.77734375" customWidth="1"/>
    <col min="4870" max="4870" width="20.44140625" customWidth="1"/>
    <col min="5122" max="5122" width="9.88671875" customWidth="1"/>
    <col min="5123" max="5123" width="27.77734375" customWidth="1"/>
    <col min="5124" max="5124" width="34.21875" customWidth="1"/>
    <col min="5125" max="5125" width="14.77734375" customWidth="1"/>
    <col min="5126" max="5126" width="20.44140625" customWidth="1"/>
    <col min="5378" max="5378" width="9.88671875" customWidth="1"/>
    <col min="5379" max="5379" width="27.77734375" customWidth="1"/>
    <col min="5380" max="5380" width="34.21875" customWidth="1"/>
    <col min="5381" max="5381" width="14.77734375" customWidth="1"/>
    <col min="5382" max="5382" width="20.44140625" customWidth="1"/>
    <col min="5634" max="5634" width="9.88671875" customWidth="1"/>
    <col min="5635" max="5635" width="27.77734375" customWidth="1"/>
    <col min="5636" max="5636" width="34.21875" customWidth="1"/>
    <col min="5637" max="5637" width="14.77734375" customWidth="1"/>
    <col min="5638" max="5638" width="20.44140625" customWidth="1"/>
    <col min="5890" max="5890" width="9.88671875" customWidth="1"/>
    <col min="5891" max="5891" width="27.77734375" customWidth="1"/>
    <col min="5892" max="5892" width="34.21875" customWidth="1"/>
    <col min="5893" max="5893" width="14.77734375" customWidth="1"/>
    <col min="5894" max="5894" width="20.44140625" customWidth="1"/>
    <col min="6146" max="6146" width="9.88671875" customWidth="1"/>
    <col min="6147" max="6147" width="27.77734375" customWidth="1"/>
    <col min="6148" max="6148" width="34.21875" customWidth="1"/>
    <col min="6149" max="6149" width="14.77734375" customWidth="1"/>
    <col min="6150" max="6150" width="20.44140625" customWidth="1"/>
    <col min="6402" max="6402" width="9.88671875" customWidth="1"/>
    <col min="6403" max="6403" width="27.77734375" customWidth="1"/>
    <col min="6404" max="6404" width="34.21875" customWidth="1"/>
    <col min="6405" max="6405" width="14.77734375" customWidth="1"/>
    <col min="6406" max="6406" width="20.44140625" customWidth="1"/>
    <col min="6658" max="6658" width="9.88671875" customWidth="1"/>
    <col min="6659" max="6659" width="27.77734375" customWidth="1"/>
    <col min="6660" max="6660" width="34.21875" customWidth="1"/>
    <col min="6661" max="6661" width="14.77734375" customWidth="1"/>
    <col min="6662" max="6662" width="20.44140625" customWidth="1"/>
    <col min="6914" max="6914" width="9.88671875" customWidth="1"/>
    <col min="6915" max="6915" width="27.77734375" customWidth="1"/>
    <col min="6916" max="6916" width="34.21875" customWidth="1"/>
    <col min="6917" max="6917" width="14.77734375" customWidth="1"/>
    <col min="6918" max="6918" width="20.44140625" customWidth="1"/>
    <col min="7170" max="7170" width="9.88671875" customWidth="1"/>
    <col min="7171" max="7171" width="27.77734375" customWidth="1"/>
    <col min="7172" max="7172" width="34.21875" customWidth="1"/>
    <col min="7173" max="7173" width="14.77734375" customWidth="1"/>
    <col min="7174" max="7174" width="20.44140625" customWidth="1"/>
    <col min="7426" max="7426" width="9.88671875" customWidth="1"/>
    <col min="7427" max="7427" width="27.77734375" customWidth="1"/>
    <col min="7428" max="7428" width="34.21875" customWidth="1"/>
    <col min="7429" max="7429" width="14.77734375" customWidth="1"/>
    <col min="7430" max="7430" width="20.44140625" customWidth="1"/>
    <col min="7682" max="7682" width="9.88671875" customWidth="1"/>
    <col min="7683" max="7683" width="27.77734375" customWidth="1"/>
    <col min="7684" max="7684" width="34.21875" customWidth="1"/>
    <col min="7685" max="7685" width="14.77734375" customWidth="1"/>
    <col min="7686" max="7686" width="20.44140625" customWidth="1"/>
    <col min="7938" max="7938" width="9.88671875" customWidth="1"/>
    <col min="7939" max="7939" width="27.77734375" customWidth="1"/>
    <col min="7940" max="7940" width="34.21875" customWidth="1"/>
    <col min="7941" max="7941" width="14.77734375" customWidth="1"/>
    <col min="7942" max="7942" width="20.44140625" customWidth="1"/>
    <col min="8194" max="8194" width="9.88671875" customWidth="1"/>
    <col min="8195" max="8195" width="27.77734375" customWidth="1"/>
    <col min="8196" max="8196" width="34.21875" customWidth="1"/>
    <col min="8197" max="8197" width="14.77734375" customWidth="1"/>
    <col min="8198" max="8198" width="20.44140625" customWidth="1"/>
    <col min="8450" max="8450" width="9.88671875" customWidth="1"/>
    <col min="8451" max="8451" width="27.77734375" customWidth="1"/>
    <col min="8452" max="8452" width="34.21875" customWidth="1"/>
    <col min="8453" max="8453" width="14.77734375" customWidth="1"/>
    <col min="8454" max="8454" width="20.44140625" customWidth="1"/>
    <col min="8706" max="8706" width="9.88671875" customWidth="1"/>
    <col min="8707" max="8707" width="27.77734375" customWidth="1"/>
    <col min="8708" max="8708" width="34.21875" customWidth="1"/>
    <col min="8709" max="8709" width="14.77734375" customWidth="1"/>
    <col min="8710" max="8710" width="20.44140625" customWidth="1"/>
    <col min="8962" max="8962" width="9.88671875" customWidth="1"/>
    <col min="8963" max="8963" width="27.77734375" customWidth="1"/>
    <col min="8964" max="8964" width="34.21875" customWidth="1"/>
    <col min="8965" max="8965" width="14.77734375" customWidth="1"/>
    <col min="8966" max="8966" width="20.44140625" customWidth="1"/>
    <col min="9218" max="9218" width="9.88671875" customWidth="1"/>
    <col min="9219" max="9219" width="27.77734375" customWidth="1"/>
    <col min="9220" max="9220" width="34.21875" customWidth="1"/>
    <col min="9221" max="9221" width="14.77734375" customWidth="1"/>
    <col min="9222" max="9222" width="20.44140625" customWidth="1"/>
    <col min="9474" max="9474" width="9.88671875" customWidth="1"/>
    <col min="9475" max="9475" width="27.77734375" customWidth="1"/>
    <col min="9476" max="9476" width="34.21875" customWidth="1"/>
    <col min="9477" max="9477" width="14.77734375" customWidth="1"/>
    <col min="9478" max="9478" width="20.44140625" customWidth="1"/>
    <col min="9730" max="9730" width="9.88671875" customWidth="1"/>
    <col min="9731" max="9731" width="27.77734375" customWidth="1"/>
    <col min="9732" max="9732" width="34.21875" customWidth="1"/>
    <col min="9733" max="9733" width="14.77734375" customWidth="1"/>
    <col min="9734" max="9734" width="20.44140625" customWidth="1"/>
    <col min="9986" max="9986" width="9.88671875" customWidth="1"/>
    <col min="9987" max="9987" width="27.77734375" customWidth="1"/>
    <col min="9988" max="9988" width="34.21875" customWidth="1"/>
    <col min="9989" max="9989" width="14.77734375" customWidth="1"/>
    <col min="9990" max="9990" width="20.44140625" customWidth="1"/>
    <col min="10242" max="10242" width="9.88671875" customWidth="1"/>
    <col min="10243" max="10243" width="27.77734375" customWidth="1"/>
    <col min="10244" max="10244" width="34.21875" customWidth="1"/>
    <col min="10245" max="10245" width="14.77734375" customWidth="1"/>
    <col min="10246" max="10246" width="20.44140625" customWidth="1"/>
    <col min="10498" max="10498" width="9.88671875" customWidth="1"/>
    <col min="10499" max="10499" width="27.77734375" customWidth="1"/>
    <col min="10500" max="10500" width="34.21875" customWidth="1"/>
    <col min="10501" max="10501" width="14.77734375" customWidth="1"/>
    <col min="10502" max="10502" width="20.44140625" customWidth="1"/>
    <col min="10754" max="10754" width="9.88671875" customWidth="1"/>
    <col min="10755" max="10755" width="27.77734375" customWidth="1"/>
    <col min="10756" max="10756" width="34.21875" customWidth="1"/>
    <col min="10757" max="10757" width="14.77734375" customWidth="1"/>
    <col min="10758" max="10758" width="20.44140625" customWidth="1"/>
    <col min="11010" max="11010" width="9.88671875" customWidth="1"/>
    <col min="11011" max="11011" width="27.77734375" customWidth="1"/>
    <col min="11012" max="11012" width="34.21875" customWidth="1"/>
    <col min="11013" max="11013" width="14.77734375" customWidth="1"/>
    <col min="11014" max="11014" width="20.44140625" customWidth="1"/>
    <col min="11266" max="11266" width="9.88671875" customWidth="1"/>
    <col min="11267" max="11267" width="27.77734375" customWidth="1"/>
    <col min="11268" max="11268" width="34.21875" customWidth="1"/>
    <col min="11269" max="11269" width="14.77734375" customWidth="1"/>
    <col min="11270" max="11270" width="20.44140625" customWidth="1"/>
    <col min="11522" max="11522" width="9.88671875" customWidth="1"/>
    <col min="11523" max="11523" width="27.77734375" customWidth="1"/>
    <col min="11524" max="11524" width="34.21875" customWidth="1"/>
    <col min="11525" max="11525" width="14.77734375" customWidth="1"/>
    <col min="11526" max="11526" width="20.44140625" customWidth="1"/>
    <col min="11778" max="11778" width="9.88671875" customWidth="1"/>
    <col min="11779" max="11779" width="27.77734375" customWidth="1"/>
    <col min="11780" max="11780" width="34.21875" customWidth="1"/>
    <col min="11781" max="11781" width="14.77734375" customWidth="1"/>
    <col min="11782" max="11782" width="20.44140625" customWidth="1"/>
    <col min="12034" max="12034" width="9.88671875" customWidth="1"/>
    <col min="12035" max="12035" width="27.77734375" customWidth="1"/>
    <col min="12036" max="12036" width="34.21875" customWidth="1"/>
    <col min="12037" max="12037" width="14.77734375" customWidth="1"/>
    <col min="12038" max="12038" width="20.44140625" customWidth="1"/>
    <col min="12290" max="12290" width="9.88671875" customWidth="1"/>
    <col min="12291" max="12291" width="27.77734375" customWidth="1"/>
    <col min="12292" max="12292" width="34.21875" customWidth="1"/>
    <col min="12293" max="12293" width="14.77734375" customWidth="1"/>
    <col min="12294" max="12294" width="20.44140625" customWidth="1"/>
    <col min="12546" max="12546" width="9.88671875" customWidth="1"/>
    <col min="12547" max="12547" width="27.77734375" customWidth="1"/>
    <col min="12548" max="12548" width="34.21875" customWidth="1"/>
    <col min="12549" max="12549" width="14.77734375" customWidth="1"/>
    <col min="12550" max="12550" width="20.44140625" customWidth="1"/>
    <col min="12802" max="12802" width="9.88671875" customWidth="1"/>
    <col min="12803" max="12803" width="27.77734375" customWidth="1"/>
    <col min="12804" max="12804" width="34.21875" customWidth="1"/>
    <col min="12805" max="12805" width="14.77734375" customWidth="1"/>
    <col min="12806" max="12806" width="20.44140625" customWidth="1"/>
    <col min="13058" max="13058" width="9.88671875" customWidth="1"/>
    <col min="13059" max="13059" width="27.77734375" customWidth="1"/>
    <col min="13060" max="13060" width="34.21875" customWidth="1"/>
    <col min="13061" max="13061" width="14.77734375" customWidth="1"/>
    <col min="13062" max="13062" width="20.44140625" customWidth="1"/>
    <col min="13314" max="13314" width="9.88671875" customWidth="1"/>
    <col min="13315" max="13315" width="27.77734375" customWidth="1"/>
    <col min="13316" max="13316" width="34.21875" customWidth="1"/>
    <col min="13317" max="13317" width="14.77734375" customWidth="1"/>
    <col min="13318" max="13318" width="20.44140625" customWidth="1"/>
    <col min="13570" max="13570" width="9.88671875" customWidth="1"/>
    <col min="13571" max="13571" width="27.77734375" customWidth="1"/>
    <col min="13572" max="13572" width="34.21875" customWidth="1"/>
    <col min="13573" max="13573" width="14.77734375" customWidth="1"/>
    <col min="13574" max="13574" width="20.44140625" customWidth="1"/>
    <col min="13826" max="13826" width="9.88671875" customWidth="1"/>
    <col min="13827" max="13827" width="27.77734375" customWidth="1"/>
    <col min="13828" max="13828" width="34.21875" customWidth="1"/>
    <col min="13829" max="13829" width="14.77734375" customWidth="1"/>
    <col min="13830" max="13830" width="20.44140625" customWidth="1"/>
    <col min="14082" max="14082" width="9.88671875" customWidth="1"/>
    <col min="14083" max="14083" width="27.77734375" customWidth="1"/>
    <col min="14084" max="14084" width="34.21875" customWidth="1"/>
    <col min="14085" max="14085" width="14.77734375" customWidth="1"/>
    <col min="14086" max="14086" width="20.44140625" customWidth="1"/>
    <col min="14338" max="14338" width="9.88671875" customWidth="1"/>
    <col min="14339" max="14339" width="27.77734375" customWidth="1"/>
    <col min="14340" max="14340" width="34.21875" customWidth="1"/>
    <col min="14341" max="14341" width="14.77734375" customWidth="1"/>
    <col min="14342" max="14342" width="20.44140625" customWidth="1"/>
    <col min="14594" max="14594" width="9.88671875" customWidth="1"/>
    <col min="14595" max="14595" width="27.77734375" customWidth="1"/>
    <col min="14596" max="14596" width="34.21875" customWidth="1"/>
    <col min="14597" max="14597" width="14.77734375" customWidth="1"/>
    <col min="14598" max="14598" width="20.44140625" customWidth="1"/>
    <col min="14850" max="14850" width="9.88671875" customWidth="1"/>
    <col min="14851" max="14851" width="27.77734375" customWidth="1"/>
    <col min="14852" max="14852" width="34.21875" customWidth="1"/>
    <col min="14853" max="14853" width="14.77734375" customWidth="1"/>
    <col min="14854" max="14854" width="20.44140625" customWidth="1"/>
    <col min="15106" max="15106" width="9.88671875" customWidth="1"/>
    <col min="15107" max="15107" width="27.77734375" customWidth="1"/>
    <col min="15108" max="15108" width="34.21875" customWidth="1"/>
    <col min="15109" max="15109" width="14.77734375" customWidth="1"/>
    <col min="15110" max="15110" width="20.44140625" customWidth="1"/>
    <col min="15362" max="15362" width="9.88671875" customWidth="1"/>
    <col min="15363" max="15363" width="27.77734375" customWidth="1"/>
    <col min="15364" max="15364" width="34.21875" customWidth="1"/>
    <col min="15365" max="15365" width="14.77734375" customWidth="1"/>
    <col min="15366" max="15366" width="20.44140625" customWidth="1"/>
    <col min="15618" max="15618" width="9.88671875" customWidth="1"/>
    <col min="15619" max="15619" width="27.77734375" customWidth="1"/>
    <col min="15620" max="15620" width="34.21875" customWidth="1"/>
    <col min="15621" max="15621" width="14.77734375" customWidth="1"/>
    <col min="15622" max="15622" width="20.44140625" customWidth="1"/>
    <col min="15874" max="15874" width="9.88671875" customWidth="1"/>
    <col min="15875" max="15875" width="27.77734375" customWidth="1"/>
    <col min="15876" max="15876" width="34.21875" customWidth="1"/>
    <col min="15877" max="15877" width="14.77734375" customWidth="1"/>
    <col min="15878" max="15878" width="20.44140625" customWidth="1"/>
    <col min="16130" max="16130" width="9.88671875" customWidth="1"/>
    <col min="16131" max="16131" width="27.77734375" customWidth="1"/>
    <col min="16132" max="16132" width="34.21875" customWidth="1"/>
    <col min="16133" max="16133" width="14.77734375" customWidth="1"/>
    <col min="16134" max="16134" width="20.44140625" customWidth="1"/>
  </cols>
  <sheetData>
    <row r="1" spans="1:41" ht="18.75" thickBot="1">
      <c r="A1" s="2" t="str">
        <f>+CONAMEDATE5</f>
        <v>Annual Report of VERIZON NEW YORK INC.                                                                                           For the period ending DECEMBER 31, 2017</v>
      </c>
      <c r="B1" s="723"/>
      <c r="C1" s="723"/>
      <c r="D1" s="723"/>
      <c r="E1" s="723"/>
      <c r="F1" s="723"/>
      <c r="G1" s="723"/>
      <c r="H1" s="723"/>
      <c r="I1" s="723"/>
      <c r="J1" s="723"/>
      <c r="K1" s="723"/>
      <c r="L1" s="723"/>
      <c r="M1" s="723"/>
      <c r="N1" s="723"/>
      <c r="O1" s="723"/>
      <c r="P1" s="723"/>
      <c r="Q1" s="723"/>
      <c r="R1" s="723"/>
      <c r="S1" s="723"/>
      <c r="T1" s="723"/>
      <c r="U1" s="723"/>
      <c r="V1" s="723"/>
      <c r="W1" s="723"/>
      <c r="X1" s="723"/>
      <c r="Y1" s="723"/>
      <c r="Z1" s="723"/>
      <c r="AA1" s="723"/>
      <c r="AB1" s="723"/>
      <c r="AC1" s="723"/>
      <c r="AD1" s="723"/>
      <c r="AE1" s="723"/>
      <c r="AF1" s="723"/>
      <c r="AG1" s="723"/>
      <c r="AH1" s="723"/>
      <c r="AI1" s="723"/>
      <c r="AJ1" s="723"/>
      <c r="AK1" s="723"/>
      <c r="AL1" s="723"/>
      <c r="AM1" s="723"/>
      <c r="AN1" s="723"/>
      <c r="AO1" s="723"/>
    </row>
    <row r="2" spans="1:41" ht="18">
      <c r="A2" s="756"/>
      <c r="B2" s="726"/>
      <c r="C2" s="726"/>
      <c r="D2" s="726"/>
      <c r="E2" s="726"/>
      <c r="F2" s="727"/>
      <c r="G2" s="723"/>
      <c r="H2" s="723"/>
      <c r="I2" s="723"/>
      <c r="J2" s="723"/>
      <c r="K2" s="723"/>
      <c r="L2" s="723"/>
      <c r="M2" s="723"/>
      <c r="N2" s="723"/>
      <c r="O2" s="723"/>
      <c r="P2" s="723"/>
      <c r="Q2" s="723"/>
      <c r="R2" s="723"/>
      <c r="S2" s="723"/>
      <c r="T2" s="723"/>
      <c r="U2" s="723"/>
      <c r="V2" s="723"/>
      <c r="W2" s="723"/>
      <c r="X2" s="723"/>
      <c r="Y2" s="723"/>
      <c r="Z2" s="723"/>
      <c r="AA2" s="723"/>
      <c r="AB2" s="723"/>
      <c r="AC2" s="723"/>
      <c r="AD2" s="723"/>
      <c r="AE2" s="723"/>
      <c r="AF2" s="723"/>
      <c r="AG2" s="723"/>
      <c r="AH2" s="723"/>
      <c r="AI2" s="723"/>
      <c r="AJ2" s="723"/>
      <c r="AK2" s="723"/>
      <c r="AL2" s="723"/>
      <c r="AM2" s="723"/>
      <c r="AN2" s="723"/>
      <c r="AO2" s="723"/>
    </row>
    <row r="3" spans="1:41" ht="18">
      <c r="A3" s="541" t="s">
        <v>754</v>
      </c>
      <c r="B3" s="728"/>
      <c r="C3" s="728"/>
      <c r="D3" s="728"/>
      <c r="E3" s="728"/>
      <c r="F3" s="729"/>
      <c r="G3" s="723"/>
      <c r="H3" s="723"/>
      <c r="I3" s="723"/>
      <c r="J3" s="723"/>
      <c r="K3" s="723"/>
      <c r="L3" s="723"/>
      <c r="M3" s="723"/>
      <c r="N3" s="723"/>
      <c r="O3" s="723"/>
      <c r="P3" s="723"/>
      <c r="Q3" s="723"/>
      <c r="R3" s="723"/>
      <c r="S3" s="723"/>
      <c r="T3" s="723"/>
      <c r="U3" s="723"/>
      <c r="V3" s="723"/>
      <c r="W3" s="723"/>
      <c r="X3" s="723"/>
      <c r="Y3" s="723"/>
      <c r="Z3" s="723"/>
      <c r="AA3" s="723"/>
      <c r="AB3" s="723"/>
      <c r="AC3" s="723"/>
      <c r="AD3" s="723"/>
      <c r="AE3" s="723"/>
      <c r="AF3" s="723"/>
      <c r="AG3" s="723"/>
      <c r="AH3" s="723"/>
      <c r="AI3" s="723"/>
      <c r="AJ3" s="723"/>
      <c r="AK3" s="723"/>
      <c r="AL3" s="723"/>
      <c r="AM3" s="723"/>
      <c r="AN3" s="723"/>
      <c r="AO3" s="723"/>
    </row>
    <row r="4" spans="1:41" ht="18">
      <c r="A4" s="164"/>
      <c r="B4" s="723"/>
      <c r="C4" s="723"/>
      <c r="D4" s="723"/>
      <c r="E4" s="723"/>
      <c r="F4" s="730"/>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723"/>
      <c r="AL4" s="723"/>
      <c r="AM4" s="723"/>
      <c r="AN4" s="723"/>
      <c r="AO4" s="723"/>
    </row>
    <row r="5" spans="1:41" ht="18">
      <c r="A5" s="757" t="s">
        <v>1410</v>
      </c>
      <c r="B5" s="723" t="s">
        <v>755</v>
      </c>
      <c r="C5" s="723"/>
      <c r="D5" s="723"/>
      <c r="E5" s="723"/>
      <c r="F5" s="730"/>
      <c r="G5" s="723"/>
      <c r="H5" s="723"/>
      <c r="I5" s="723"/>
      <c r="J5" s="723"/>
      <c r="K5" s="723"/>
      <c r="L5" s="723"/>
      <c r="M5" s="723"/>
      <c r="N5" s="723"/>
      <c r="O5" s="723"/>
      <c r="P5" s="723"/>
      <c r="Q5" s="723"/>
      <c r="R5" s="723"/>
      <c r="S5" s="723"/>
      <c r="T5" s="723"/>
      <c r="U5" s="723"/>
      <c r="V5" s="723"/>
      <c r="W5" s="723"/>
      <c r="X5" s="723"/>
      <c r="Y5" s="723"/>
      <c r="Z5" s="723"/>
      <c r="AA5" s="723"/>
      <c r="AB5" s="723"/>
      <c r="AC5" s="723"/>
      <c r="AD5" s="723"/>
      <c r="AE5" s="723"/>
      <c r="AF5" s="723"/>
      <c r="AG5" s="723"/>
      <c r="AH5" s="723"/>
      <c r="AI5" s="723"/>
      <c r="AJ5" s="723"/>
      <c r="AK5" s="723"/>
      <c r="AL5" s="723"/>
      <c r="AM5" s="723"/>
      <c r="AN5" s="723"/>
      <c r="AO5" s="723"/>
    </row>
    <row r="6" spans="1:41" ht="18">
      <c r="A6" s="164"/>
      <c r="B6" s="723" t="s">
        <v>756</v>
      </c>
      <c r="C6" s="723"/>
      <c r="D6" s="723"/>
      <c r="E6" s="723"/>
      <c r="F6" s="730"/>
      <c r="G6" s="723"/>
      <c r="H6" s="723"/>
      <c r="I6" s="723"/>
      <c r="J6" s="723"/>
      <c r="K6" s="723"/>
      <c r="L6" s="723"/>
      <c r="M6" s="723"/>
      <c r="N6" s="723"/>
      <c r="O6" s="723"/>
      <c r="P6" s="723"/>
      <c r="Q6" s="723"/>
      <c r="R6" s="723"/>
      <c r="S6" s="723"/>
      <c r="T6" s="723"/>
      <c r="U6" s="723"/>
      <c r="V6" s="723"/>
      <c r="W6" s="723"/>
      <c r="X6" s="723"/>
      <c r="Y6" s="723"/>
      <c r="Z6" s="723"/>
      <c r="AA6" s="723"/>
      <c r="AB6" s="723"/>
      <c r="AC6" s="723"/>
      <c r="AD6" s="723"/>
      <c r="AE6" s="723"/>
      <c r="AF6" s="723"/>
      <c r="AG6" s="723"/>
      <c r="AH6" s="723"/>
      <c r="AI6" s="723"/>
      <c r="AJ6" s="723"/>
      <c r="AK6" s="723"/>
      <c r="AL6" s="723"/>
      <c r="AM6" s="723"/>
      <c r="AN6" s="723"/>
      <c r="AO6" s="723"/>
    </row>
    <row r="7" spans="1:41" ht="18">
      <c r="A7" s="164"/>
      <c r="B7" s="723" t="s">
        <v>757</v>
      </c>
      <c r="C7" s="723"/>
      <c r="D7" s="723"/>
      <c r="E7" s="723"/>
      <c r="F7" s="730"/>
      <c r="G7" s="723"/>
      <c r="H7" s="723"/>
      <c r="I7" s="723"/>
      <c r="J7" s="723"/>
      <c r="K7" s="723"/>
      <c r="L7" s="723"/>
      <c r="M7" s="723"/>
      <c r="N7" s="723"/>
      <c r="O7" s="723"/>
      <c r="P7" s="723"/>
      <c r="Q7" s="723"/>
      <c r="R7" s="723"/>
      <c r="S7" s="723"/>
      <c r="T7" s="723"/>
      <c r="U7" s="723"/>
      <c r="V7" s="723"/>
      <c r="W7" s="723"/>
      <c r="X7" s="723"/>
      <c r="Y7" s="723"/>
      <c r="Z7" s="723"/>
      <c r="AA7" s="723"/>
      <c r="AB7" s="723"/>
      <c r="AC7" s="723"/>
      <c r="AD7" s="723"/>
      <c r="AE7" s="723"/>
      <c r="AF7" s="723"/>
      <c r="AG7" s="723"/>
      <c r="AH7" s="723"/>
      <c r="AI7" s="723"/>
      <c r="AJ7" s="723"/>
      <c r="AK7" s="723"/>
      <c r="AL7" s="723"/>
      <c r="AM7" s="723"/>
      <c r="AN7" s="723"/>
      <c r="AO7" s="723"/>
    </row>
    <row r="8" spans="1:41" ht="18">
      <c r="A8" s="164"/>
      <c r="B8" s="723" t="s">
        <v>758</v>
      </c>
      <c r="C8" s="723"/>
      <c r="D8" s="723"/>
      <c r="E8" s="723"/>
      <c r="F8" s="730"/>
      <c r="G8" s="723"/>
      <c r="H8" s="723"/>
      <c r="I8" s="723"/>
      <c r="J8" s="723"/>
      <c r="K8" s="723"/>
      <c r="L8" s="723"/>
      <c r="M8" s="723"/>
      <c r="N8" s="723"/>
      <c r="O8" s="723"/>
      <c r="P8" s="723"/>
      <c r="Q8" s="723"/>
      <c r="R8" s="723"/>
      <c r="S8" s="723"/>
      <c r="T8" s="723"/>
      <c r="U8" s="723"/>
      <c r="V8" s="723"/>
      <c r="W8" s="723"/>
      <c r="X8" s="723"/>
      <c r="Y8" s="723"/>
      <c r="Z8" s="723"/>
      <c r="AA8" s="723"/>
      <c r="AB8" s="723"/>
      <c r="AC8" s="723"/>
      <c r="AD8" s="723"/>
      <c r="AE8" s="723"/>
      <c r="AF8" s="723"/>
      <c r="AG8" s="723"/>
      <c r="AH8" s="723"/>
      <c r="AI8" s="723"/>
      <c r="AJ8" s="723"/>
      <c r="AK8" s="723"/>
      <c r="AL8" s="723"/>
      <c r="AM8" s="723"/>
      <c r="AN8" s="723"/>
      <c r="AO8" s="723"/>
    </row>
    <row r="9" spans="1:41" ht="18">
      <c r="A9" s="164"/>
      <c r="B9" s="723" t="s">
        <v>759</v>
      </c>
      <c r="C9" s="723"/>
      <c r="D9" s="723"/>
      <c r="E9" s="723"/>
      <c r="F9" s="730"/>
      <c r="G9" s="723"/>
      <c r="H9" s="723"/>
      <c r="I9" s="723"/>
      <c r="J9" s="723"/>
      <c r="K9" s="723"/>
      <c r="L9" s="723"/>
      <c r="M9" s="723"/>
      <c r="N9" s="723"/>
      <c r="O9" s="723"/>
      <c r="P9" s="723"/>
      <c r="Q9" s="723"/>
      <c r="R9" s="723"/>
      <c r="S9" s="723"/>
      <c r="T9" s="723"/>
      <c r="U9" s="723"/>
      <c r="V9" s="723"/>
      <c r="W9" s="723"/>
      <c r="X9" s="723"/>
      <c r="Y9" s="723"/>
      <c r="Z9" s="723"/>
      <c r="AA9" s="723"/>
      <c r="AB9" s="723"/>
      <c r="AC9" s="723"/>
      <c r="AD9" s="723"/>
      <c r="AE9" s="723"/>
      <c r="AF9" s="723"/>
      <c r="AG9" s="723"/>
      <c r="AH9" s="723"/>
      <c r="AI9" s="723"/>
      <c r="AJ9" s="723"/>
      <c r="AK9" s="723"/>
      <c r="AL9" s="723"/>
      <c r="AM9" s="723"/>
      <c r="AN9" s="723"/>
      <c r="AO9" s="723"/>
    </row>
    <row r="10" spans="1:41" ht="18">
      <c r="A10" s="164"/>
      <c r="B10" s="723" t="s">
        <v>760</v>
      </c>
      <c r="C10" s="723"/>
      <c r="D10" s="723"/>
      <c r="E10" s="723"/>
      <c r="F10" s="730"/>
      <c r="G10" s="723"/>
      <c r="H10" s="723"/>
      <c r="I10" s="723"/>
      <c r="J10" s="723"/>
      <c r="K10" s="723"/>
      <c r="L10" s="723"/>
      <c r="M10" s="723"/>
      <c r="N10" s="723"/>
      <c r="O10" s="723"/>
      <c r="P10" s="723"/>
      <c r="Q10" s="723"/>
      <c r="R10" s="723"/>
      <c r="S10" s="723"/>
      <c r="T10" s="723"/>
      <c r="U10" s="723"/>
      <c r="V10" s="723"/>
      <c r="W10" s="723"/>
      <c r="X10" s="723"/>
      <c r="Y10" s="723"/>
      <c r="Z10" s="723"/>
      <c r="AA10" s="723"/>
      <c r="AB10" s="723"/>
      <c r="AC10" s="723"/>
      <c r="AD10" s="723"/>
      <c r="AE10" s="723"/>
      <c r="AF10" s="723"/>
      <c r="AG10" s="723"/>
      <c r="AH10" s="723"/>
      <c r="AI10" s="723"/>
      <c r="AJ10" s="723"/>
      <c r="AK10" s="723"/>
      <c r="AL10" s="723"/>
      <c r="AM10" s="723"/>
      <c r="AN10" s="723"/>
      <c r="AO10" s="723"/>
    </row>
    <row r="11" spans="1:41" ht="18">
      <c r="A11" s="757" t="s">
        <v>1416</v>
      </c>
      <c r="B11" s="723" t="s">
        <v>761</v>
      </c>
      <c r="C11" s="723"/>
      <c r="D11" s="723"/>
      <c r="E11" s="723"/>
      <c r="F11" s="730"/>
      <c r="G11" s="723"/>
      <c r="H11" s="723"/>
      <c r="I11" s="723"/>
      <c r="J11" s="723"/>
      <c r="K11" s="723"/>
      <c r="L11" s="723"/>
      <c r="M11" s="723"/>
      <c r="N11" s="723"/>
      <c r="O11" s="723"/>
      <c r="P11" s="723"/>
      <c r="Q11" s="723"/>
      <c r="R11" s="723"/>
      <c r="S11" s="723"/>
      <c r="T11" s="723"/>
      <c r="U11" s="723"/>
      <c r="V11" s="723"/>
      <c r="W11" s="723"/>
      <c r="X11" s="723"/>
      <c r="Y11" s="723"/>
      <c r="Z11" s="723"/>
      <c r="AA11" s="723"/>
      <c r="AB11" s="723"/>
      <c r="AC11" s="723"/>
      <c r="AD11" s="723"/>
      <c r="AE11" s="723"/>
      <c r="AF11" s="723"/>
      <c r="AG11" s="723"/>
      <c r="AH11" s="723"/>
      <c r="AI11" s="723"/>
      <c r="AJ11" s="723"/>
      <c r="AK11" s="723"/>
      <c r="AL11" s="723"/>
      <c r="AM11" s="723"/>
      <c r="AN11" s="723"/>
      <c r="AO11" s="723"/>
    </row>
    <row r="12" spans="1:41" ht="18">
      <c r="A12" s="164"/>
      <c r="B12" s="723" t="s">
        <v>762</v>
      </c>
      <c r="C12" s="723"/>
      <c r="D12" s="723"/>
      <c r="E12" s="723"/>
      <c r="F12" s="730"/>
      <c r="G12" s="723"/>
      <c r="H12" s="723"/>
      <c r="I12" s="723"/>
      <c r="J12" s="723"/>
      <c r="K12" s="723"/>
      <c r="L12" s="723"/>
      <c r="M12" s="723"/>
      <c r="N12" s="723"/>
      <c r="O12" s="723"/>
      <c r="P12" s="723"/>
      <c r="Q12" s="723"/>
      <c r="R12" s="723"/>
      <c r="S12" s="723"/>
      <c r="T12" s="723"/>
      <c r="U12" s="723"/>
      <c r="V12" s="723"/>
      <c r="W12" s="723"/>
      <c r="X12" s="723"/>
      <c r="Y12" s="723"/>
      <c r="Z12" s="723"/>
      <c r="AA12" s="723"/>
      <c r="AB12" s="723"/>
      <c r="AC12" s="723"/>
      <c r="AD12" s="723"/>
      <c r="AE12" s="723"/>
      <c r="AF12" s="723"/>
      <c r="AG12" s="723"/>
      <c r="AH12" s="723"/>
      <c r="AI12" s="723"/>
      <c r="AJ12" s="723"/>
      <c r="AK12" s="723"/>
      <c r="AL12" s="723"/>
      <c r="AM12" s="723"/>
      <c r="AN12" s="723"/>
      <c r="AO12" s="723"/>
    </row>
    <row r="13" spans="1:41" ht="18">
      <c r="A13" s="757" t="s">
        <v>2205</v>
      </c>
      <c r="B13" s="723" t="s">
        <v>763</v>
      </c>
      <c r="C13" s="723"/>
      <c r="D13" s="723"/>
      <c r="E13" s="723"/>
      <c r="F13" s="730"/>
      <c r="G13" s="723"/>
      <c r="H13" s="723"/>
      <c r="I13" s="723"/>
      <c r="J13" s="723"/>
      <c r="K13" s="723"/>
      <c r="L13" s="723"/>
      <c r="M13" s="723"/>
      <c r="N13" s="723"/>
      <c r="O13" s="723"/>
      <c r="P13" s="723"/>
      <c r="Q13" s="723"/>
      <c r="R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row>
    <row r="14" spans="1:41" ht="18">
      <c r="A14" s="164"/>
      <c r="B14" s="723" t="s">
        <v>764</v>
      </c>
      <c r="C14" s="723"/>
      <c r="D14" s="723"/>
      <c r="E14" s="723"/>
      <c r="F14" s="730"/>
      <c r="G14" s="723"/>
      <c r="H14" s="723"/>
      <c r="I14" s="723"/>
      <c r="J14" s="723"/>
      <c r="K14" s="723"/>
      <c r="L14" s="723"/>
      <c r="M14" s="723"/>
      <c r="N14" s="723"/>
      <c r="O14" s="723"/>
      <c r="P14" s="723"/>
      <c r="Q14" s="723"/>
      <c r="R14" s="723"/>
      <c r="S14" s="723"/>
      <c r="T14" s="723"/>
      <c r="U14" s="723"/>
      <c r="V14" s="723"/>
      <c r="W14" s="723"/>
      <c r="X14" s="723"/>
      <c r="Y14" s="723"/>
      <c r="Z14" s="723"/>
      <c r="AA14" s="723"/>
      <c r="AB14" s="723"/>
      <c r="AC14" s="723"/>
      <c r="AD14" s="723"/>
      <c r="AE14" s="723"/>
      <c r="AF14" s="723"/>
      <c r="AG14" s="723"/>
      <c r="AH14" s="723"/>
      <c r="AI14" s="723"/>
      <c r="AJ14" s="723"/>
      <c r="AK14" s="723"/>
      <c r="AL14" s="723"/>
      <c r="AM14" s="723"/>
      <c r="AN14" s="723"/>
      <c r="AO14" s="723"/>
    </row>
    <row r="15" spans="1:41" ht="18">
      <c r="A15" s="757" t="s">
        <v>192</v>
      </c>
      <c r="B15" s="723" t="s">
        <v>765</v>
      </c>
      <c r="C15" s="723"/>
      <c r="D15" s="723"/>
      <c r="E15" s="723"/>
      <c r="F15" s="730"/>
      <c r="G15" s="723"/>
      <c r="H15" s="723"/>
      <c r="I15" s="723"/>
      <c r="J15" s="723"/>
      <c r="K15" s="723"/>
      <c r="L15" s="723"/>
      <c r="M15" s="723"/>
      <c r="N15" s="723"/>
      <c r="O15" s="723"/>
      <c r="P15" s="723"/>
      <c r="Q15" s="723"/>
      <c r="R15" s="723"/>
      <c r="S15" s="723"/>
      <c r="T15" s="723"/>
      <c r="U15" s="723"/>
      <c r="V15" s="723"/>
      <c r="W15" s="723"/>
      <c r="X15" s="723"/>
      <c r="Y15" s="723"/>
      <c r="Z15" s="723"/>
      <c r="AA15" s="723"/>
      <c r="AB15" s="723"/>
      <c r="AC15" s="723"/>
      <c r="AD15" s="723"/>
      <c r="AE15" s="723"/>
      <c r="AF15" s="723"/>
      <c r="AG15" s="723"/>
      <c r="AH15" s="723"/>
      <c r="AI15" s="723"/>
      <c r="AJ15" s="723"/>
      <c r="AK15" s="723"/>
      <c r="AL15" s="723"/>
      <c r="AM15" s="723"/>
      <c r="AN15" s="723"/>
      <c r="AO15" s="723"/>
    </row>
    <row r="16" spans="1:41" ht="18">
      <c r="A16" s="164"/>
      <c r="B16" s="723" t="s">
        <v>766</v>
      </c>
      <c r="C16" s="723"/>
      <c r="D16" s="723"/>
      <c r="E16" s="723"/>
      <c r="F16" s="730"/>
      <c r="G16" s="723"/>
      <c r="H16" s="723"/>
      <c r="I16" s="723"/>
      <c r="J16" s="723"/>
      <c r="K16" s="723"/>
      <c r="L16" s="723"/>
      <c r="M16" s="723"/>
      <c r="N16" s="723"/>
      <c r="O16" s="723"/>
      <c r="P16" s="723"/>
      <c r="Q16" s="723"/>
      <c r="R16" s="723"/>
      <c r="S16" s="723"/>
      <c r="T16" s="723"/>
      <c r="U16" s="723"/>
      <c r="V16" s="723"/>
      <c r="W16" s="723"/>
      <c r="X16" s="723"/>
      <c r="Y16" s="723"/>
      <c r="Z16" s="723"/>
      <c r="AA16" s="723"/>
      <c r="AB16" s="723"/>
      <c r="AC16" s="723"/>
      <c r="AD16" s="723"/>
      <c r="AE16" s="723"/>
      <c r="AF16" s="723"/>
      <c r="AG16" s="723"/>
      <c r="AH16" s="723"/>
      <c r="AI16" s="723"/>
      <c r="AJ16" s="723"/>
      <c r="AK16" s="723"/>
      <c r="AL16" s="723"/>
      <c r="AM16" s="723"/>
      <c r="AN16" s="723"/>
      <c r="AO16" s="723"/>
    </row>
    <row r="17" spans="1:41" ht="18">
      <c r="A17" s="164"/>
      <c r="B17" s="723"/>
      <c r="C17" s="723"/>
      <c r="D17" s="723"/>
      <c r="E17" s="723"/>
      <c r="F17" s="730"/>
      <c r="G17" s="723"/>
      <c r="H17" s="723"/>
      <c r="I17" s="723"/>
      <c r="J17" s="723"/>
      <c r="K17" s="723"/>
      <c r="L17" s="723"/>
      <c r="M17" s="723"/>
      <c r="N17" s="723"/>
      <c r="O17" s="723"/>
      <c r="P17" s="723"/>
      <c r="Q17" s="723"/>
      <c r="R17" s="723"/>
      <c r="S17" s="723"/>
      <c r="T17" s="723"/>
      <c r="U17" s="723"/>
      <c r="V17" s="723"/>
      <c r="W17" s="723"/>
      <c r="X17" s="723"/>
      <c r="Y17" s="723"/>
      <c r="Z17" s="723"/>
      <c r="AA17" s="723"/>
      <c r="AB17" s="723"/>
      <c r="AC17" s="723"/>
      <c r="AD17" s="723"/>
      <c r="AE17" s="723"/>
      <c r="AF17" s="723"/>
      <c r="AG17" s="723"/>
      <c r="AH17" s="723"/>
      <c r="AI17" s="723"/>
      <c r="AJ17" s="723"/>
      <c r="AK17" s="723"/>
      <c r="AL17" s="723"/>
      <c r="AM17" s="723"/>
      <c r="AN17" s="723"/>
      <c r="AO17" s="723"/>
    </row>
    <row r="18" spans="1:41" ht="18">
      <c r="A18" s="731" t="s">
        <v>36</v>
      </c>
      <c r="B18" s="1300" t="s">
        <v>1906</v>
      </c>
      <c r="C18" s="1301"/>
      <c r="D18" s="1301"/>
      <c r="E18" s="734"/>
      <c r="F18" s="735" t="s">
        <v>1731</v>
      </c>
      <c r="G18" s="723"/>
      <c r="H18" s="723"/>
      <c r="I18" s="723"/>
      <c r="J18" s="723"/>
      <c r="K18" s="723"/>
      <c r="L18" s="723"/>
      <c r="M18" s="723"/>
      <c r="N18" s="723"/>
      <c r="O18" s="723"/>
      <c r="P18" s="723"/>
      <c r="Q18" s="723"/>
      <c r="R18" s="723"/>
      <c r="S18" s="723"/>
      <c r="T18" s="723"/>
      <c r="U18" s="723"/>
      <c r="V18" s="723"/>
      <c r="W18" s="723"/>
      <c r="X18" s="723"/>
      <c r="Y18" s="723"/>
      <c r="Z18" s="723"/>
      <c r="AA18" s="723"/>
      <c r="AB18" s="723"/>
      <c r="AC18" s="723"/>
      <c r="AD18" s="723"/>
      <c r="AE18" s="723"/>
      <c r="AF18" s="723"/>
      <c r="AG18" s="723"/>
      <c r="AH18" s="723"/>
      <c r="AI18" s="723"/>
      <c r="AJ18" s="723"/>
      <c r="AK18" s="723"/>
      <c r="AL18" s="723"/>
      <c r="AM18" s="723"/>
      <c r="AN18" s="723"/>
      <c r="AO18" s="723"/>
    </row>
    <row r="19" spans="1:41" ht="18">
      <c r="A19" s="766" t="s">
        <v>48</v>
      </c>
      <c r="B19" s="843" t="s">
        <v>462</v>
      </c>
      <c r="C19" s="773"/>
      <c r="D19" s="773"/>
      <c r="E19" s="767"/>
      <c r="F19" s="844" t="s">
        <v>463</v>
      </c>
      <c r="G19" s="723"/>
      <c r="H19" s="723"/>
      <c r="I19" s="723"/>
      <c r="J19" s="723"/>
      <c r="K19" s="723"/>
      <c r="L19" s="723"/>
      <c r="M19" s="723"/>
      <c r="N19" s="723"/>
      <c r="O19" s="723"/>
      <c r="P19" s="723"/>
      <c r="Q19" s="723"/>
      <c r="R19" s="723"/>
      <c r="S19" s="723"/>
      <c r="T19" s="723"/>
      <c r="U19" s="723"/>
      <c r="V19" s="723"/>
      <c r="W19" s="723"/>
      <c r="X19" s="723"/>
      <c r="Y19" s="723"/>
      <c r="Z19" s="723"/>
      <c r="AA19" s="723"/>
      <c r="AB19" s="723"/>
      <c r="AC19" s="723"/>
      <c r="AD19" s="723"/>
      <c r="AE19" s="723"/>
      <c r="AF19" s="723"/>
      <c r="AG19" s="723"/>
      <c r="AH19" s="723"/>
      <c r="AI19" s="723"/>
      <c r="AJ19" s="723"/>
      <c r="AK19" s="723"/>
      <c r="AL19" s="723"/>
      <c r="AM19" s="723"/>
      <c r="AN19" s="723"/>
      <c r="AO19" s="723"/>
    </row>
    <row r="20" spans="1:41" ht="18">
      <c r="A20" s="673" t="s">
        <v>467</v>
      </c>
      <c r="B20" s="1302" t="s">
        <v>1405</v>
      </c>
      <c r="C20" s="1303" t="s">
        <v>2914</v>
      </c>
      <c r="D20" s="1303" t="s">
        <v>2915</v>
      </c>
      <c r="E20" s="322"/>
      <c r="F20" s="542"/>
      <c r="G20" s="723"/>
      <c r="H20" s="723"/>
      <c r="I20" s="723"/>
      <c r="J20" s="723"/>
      <c r="K20" s="723"/>
      <c r="L20" s="723"/>
      <c r="M20" s="723"/>
      <c r="N20" s="723"/>
      <c r="O20" s="723"/>
      <c r="P20" s="723"/>
      <c r="Q20" s="723"/>
      <c r="R20" s="723"/>
      <c r="S20" s="723"/>
      <c r="T20" s="723"/>
      <c r="U20" s="723"/>
      <c r="V20" s="723"/>
      <c r="W20" s="723"/>
      <c r="X20" s="723"/>
      <c r="Y20" s="723"/>
      <c r="Z20" s="723"/>
      <c r="AA20" s="723"/>
      <c r="AB20" s="723"/>
      <c r="AC20" s="723"/>
      <c r="AD20" s="723"/>
      <c r="AE20" s="723"/>
      <c r="AF20" s="723"/>
      <c r="AG20" s="723"/>
      <c r="AH20" s="723"/>
      <c r="AI20" s="723"/>
      <c r="AJ20" s="723"/>
      <c r="AK20" s="723"/>
      <c r="AL20" s="723"/>
      <c r="AM20" s="723"/>
      <c r="AN20" s="723"/>
      <c r="AO20" s="723"/>
    </row>
    <row r="21" spans="1:41" ht="18">
      <c r="A21" s="673" t="s">
        <v>825</v>
      </c>
      <c r="B21" s="1619"/>
      <c r="C21" s="1331"/>
      <c r="D21" s="1331"/>
      <c r="E21" s="322"/>
      <c r="F21" s="1307"/>
      <c r="G21" s="723"/>
      <c r="H21" s="723"/>
      <c r="I21" s="723"/>
      <c r="J21" s="723"/>
      <c r="K21" s="723"/>
      <c r="L21" s="723"/>
      <c r="M21" s="723"/>
      <c r="N21" s="723"/>
      <c r="O21" s="723"/>
      <c r="P21" s="723"/>
      <c r="Q21" s="723"/>
      <c r="R21" s="723"/>
      <c r="S21" s="723"/>
      <c r="T21" s="723"/>
      <c r="U21" s="723"/>
      <c r="V21" s="723"/>
      <c r="W21" s="723"/>
      <c r="X21" s="723"/>
      <c r="Y21" s="723"/>
      <c r="Z21" s="723"/>
      <c r="AA21" s="723"/>
      <c r="AB21" s="723"/>
      <c r="AC21" s="723"/>
      <c r="AD21" s="723"/>
      <c r="AE21" s="723"/>
      <c r="AF21" s="723"/>
      <c r="AG21" s="723"/>
      <c r="AH21" s="723"/>
      <c r="AI21" s="723"/>
      <c r="AJ21" s="723"/>
      <c r="AK21" s="723"/>
      <c r="AL21" s="723"/>
      <c r="AM21" s="723"/>
      <c r="AN21" s="723"/>
      <c r="AO21" s="723"/>
    </row>
    <row r="22" spans="1:41" ht="18">
      <c r="A22" s="673" t="s">
        <v>1067</v>
      </c>
      <c r="B22" s="1619">
        <v>42741</v>
      </c>
      <c r="C22" s="1331" t="s">
        <v>3250</v>
      </c>
      <c r="D22" s="1331" t="s">
        <v>3534</v>
      </c>
      <c r="E22" s="322"/>
      <c r="F22" s="1307">
        <v>11353.92</v>
      </c>
      <c r="G22" s="723"/>
      <c r="H22" s="723"/>
      <c r="I22" s="723"/>
      <c r="J22" s="723"/>
      <c r="K22" s="723"/>
      <c r="L22" s="723"/>
      <c r="M22" s="723"/>
      <c r="N22" s="723"/>
      <c r="O22" s="723"/>
      <c r="P22" s="723"/>
      <c r="Q22" s="723"/>
      <c r="R22" s="723"/>
      <c r="S22" s="723"/>
      <c r="T22" s="723"/>
      <c r="U22" s="723"/>
      <c r="V22" s="723"/>
      <c r="W22" s="723"/>
      <c r="X22" s="723"/>
      <c r="Y22" s="723"/>
      <c r="Z22" s="723"/>
      <c r="AA22" s="723"/>
      <c r="AB22" s="723"/>
      <c r="AC22" s="723"/>
      <c r="AD22" s="723"/>
      <c r="AE22" s="723"/>
      <c r="AF22" s="723"/>
      <c r="AG22" s="723"/>
      <c r="AH22" s="723"/>
      <c r="AI22" s="723"/>
      <c r="AJ22" s="723"/>
      <c r="AK22" s="723"/>
      <c r="AL22" s="723"/>
      <c r="AM22" s="723"/>
      <c r="AN22" s="723"/>
      <c r="AO22" s="723"/>
    </row>
    <row r="23" spans="1:41" ht="18">
      <c r="A23" s="673" t="s">
        <v>71</v>
      </c>
      <c r="B23" s="1619">
        <v>42741</v>
      </c>
      <c r="C23" s="1331" t="s">
        <v>3250</v>
      </c>
      <c r="D23" s="1331" t="s">
        <v>3534</v>
      </c>
      <c r="E23" s="322"/>
      <c r="F23" s="1307">
        <v>1463.92</v>
      </c>
      <c r="G23" s="723"/>
      <c r="H23" s="723"/>
      <c r="I23" s="723"/>
      <c r="J23" s="723"/>
      <c r="K23" s="723"/>
      <c r="L23" s="723"/>
      <c r="M23" s="723"/>
      <c r="N23" s="723"/>
      <c r="O23" s="723"/>
      <c r="P23" s="723"/>
      <c r="Q23" s="723"/>
      <c r="R23" s="723"/>
      <c r="S23" s="723"/>
      <c r="T23" s="723"/>
      <c r="U23" s="723"/>
      <c r="V23" s="723"/>
      <c r="W23" s="723"/>
      <c r="X23" s="723"/>
      <c r="Y23" s="723"/>
      <c r="Z23" s="723"/>
      <c r="AA23" s="723"/>
      <c r="AB23" s="723"/>
      <c r="AC23" s="723"/>
      <c r="AD23" s="723"/>
      <c r="AE23" s="723"/>
      <c r="AF23" s="723"/>
      <c r="AG23" s="723"/>
      <c r="AH23" s="723"/>
      <c r="AI23" s="723"/>
      <c r="AJ23" s="723"/>
      <c r="AK23" s="723"/>
      <c r="AL23" s="723"/>
      <c r="AM23" s="723"/>
      <c r="AN23" s="723"/>
      <c r="AO23" s="723"/>
    </row>
    <row r="24" spans="1:41" ht="18">
      <c r="A24" s="673" t="s">
        <v>72</v>
      </c>
      <c r="B24" s="1619">
        <v>42749</v>
      </c>
      <c r="C24" s="1331" t="s">
        <v>2916</v>
      </c>
      <c r="D24" s="1331" t="s">
        <v>3535</v>
      </c>
      <c r="E24" s="322"/>
      <c r="F24" s="1307">
        <v>760.07</v>
      </c>
      <c r="G24" s="723"/>
      <c r="H24" s="723"/>
      <c r="I24" s="723"/>
      <c r="J24" s="723"/>
      <c r="K24" s="723"/>
      <c r="L24" s="723"/>
      <c r="M24" s="723"/>
      <c r="N24" s="723"/>
      <c r="O24" s="723"/>
      <c r="P24" s="723"/>
      <c r="Q24" s="723"/>
      <c r="R24" s="723"/>
      <c r="S24" s="723"/>
      <c r="T24" s="723"/>
      <c r="U24" s="723"/>
      <c r="V24" s="723"/>
      <c r="W24" s="723"/>
      <c r="X24" s="723"/>
      <c r="Y24" s="723"/>
      <c r="Z24" s="723"/>
      <c r="AA24" s="723"/>
      <c r="AB24" s="723"/>
      <c r="AC24" s="723"/>
      <c r="AD24" s="723"/>
      <c r="AE24" s="723"/>
      <c r="AF24" s="723"/>
      <c r="AG24" s="723"/>
      <c r="AH24" s="723"/>
      <c r="AI24" s="723"/>
      <c r="AJ24" s="723"/>
      <c r="AK24" s="723"/>
      <c r="AL24" s="723"/>
      <c r="AM24" s="723"/>
      <c r="AN24" s="723"/>
      <c r="AO24" s="723"/>
    </row>
    <row r="25" spans="1:41" ht="18">
      <c r="A25" s="673" t="s">
        <v>476</v>
      </c>
      <c r="B25" s="1619">
        <v>42749</v>
      </c>
      <c r="C25" s="1331" t="s">
        <v>2916</v>
      </c>
      <c r="D25" s="1331" t="s">
        <v>3536</v>
      </c>
      <c r="E25" s="322"/>
      <c r="F25" s="1307">
        <v>32050.400000000001</v>
      </c>
      <c r="G25" s="723"/>
      <c r="H25" s="723"/>
      <c r="I25" s="723"/>
      <c r="J25" s="723"/>
      <c r="K25" s="723"/>
      <c r="L25" s="723"/>
      <c r="M25" s="723"/>
      <c r="N25" s="723"/>
      <c r="O25" s="723"/>
      <c r="P25" s="723"/>
      <c r="Q25" s="723"/>
      <c r="R25" s="723"/>
      <c r="S25" s="723"/>
      <c r="T25" s="723"/>
      <c r="U25" s="723"/>
      <c r="V25" s="723"/>
      <c r="W25" s="723"/>
      <c r="X25" s="723"/>
      <c r="Y25" s="723"/>
      <c r="Z25" s="723"/>
      <c r="AA25" s="723"/>
      <c r="AB25" s="723"/>
      <c r="AC25" s="723"/>
      <c r="AD25" s="723"/>
      <c r="AE25" s="723"/>
      <c r="AF25" s="723"/>
      <c r="AG25" s="723"/>
      <c r="AH25" s="723"/>
      <c r="AI25" s="723"/>
      <c r="AJ25" s="723"/>
      <c r="AK25" s="723"/>
      <c r="AL25" s="723"/>
      <c r="AM25" s="723"/>
      <c r="AN25" s="723"/>
      <c r="AO25" s="723"/>
    </row>
    <row r="26" spans="1:41" ht="18">
      <c r="A26" s="673" t="s">
        <v>479</v>
      </c>
      <c r="B26" s="1619">
        <v>42749</v>
      </c>
      <c r="C26" s="1331" t="s">
        <v>2916</v>
      </c>
      <c r="D26" s="1331" t="s">
        <v>3536</v>
      </c>
      <c r="E26" s="322"/>
      <c r="F26" s="1307">
        <v>157694.04</v>
      </c>
      <c r="G26" s="723"/>
      <c r="H26" s="723"/>
      <c r="I26" s="723"/>
      <c r="J26" s="723"/>
      <c r="K26" s="723"/>
      <c r="L26" s="723"/>
      <c r="M26" s="723"/>
      <c r="N26" s="723"/>
      <c r="O26" s="723"/>
      <c r="P26" s="723"/>
      <c r="Q26" s="723"/>
      <c r="R26" s="723"/>
      <c r="S26" s="723"/>
      <c r="T26" s="723"/>
      <c r="U26" s="723"/>
      <c r="V26" s="723"/>
      <c r="W26" s="723"/>
      <c r="X26" s="723"/>
      <c r="Y26" s="723"/>
      <c r="Z26" s="723"/>
      <c r="AA26" s="723"/>
      <c r="AB26" s="723"/>
      <c r="AC26" s="723"/>
      <c r="AD26" s="723"/>
      <c r="AE26" s="723"/>
      <c r="AF26" s="723"/>
      <c r="AG26" s="723"/>
      <c r="AH26" s="723"/>
      <c r="AI26" s="723"/>
      <c r="AJ26" s="723"/>
      <c r="AK26" s="723"/>
      <c r="AL26" s="723"/>
      <c r="AM26" s="723"/>
      <c r="AN26" s="723"/>
      <c r="AO26" s="723"/>
    </row>
    <row r="27" spans="1:41" ht="18">
      <c r="A27" s="673" t="s">
        <v>2076</v>
      </c>
      <c r="B27" s="1619">
        <v>42795</v>
      </c>
      <c r="C27" s="1331" t="s">
        <v>2916</v>
      </c>
      <c r="D27" s="1331" t="s">
        <v>3537</v>
      </c>
      <c r="E27" s="322"/>
      <c r="F27" s="1307">
        <v>27387.32</v>
      </c>
      <c r="G27" s="723"/>
      <c r="H27" s="723"/>
      <c r="I27" s="723"/>
      <c r="J27" s="723"/>
      <c r="K27" s="723"/>
      <c r="L27" s="723"/>
      <c r="M27" s="723"/>
      <c r="N27" s="723"/>
      <c r="O27" s="723"/>
      <c r="P27" s="723"/>
      <c r="Q27" s="723"/>
      <c r="R27" s="723"/>
      <c r="S27" s="723"/>
      <c r="T27" s="723"/>
      <c r="U27" s="723"/>
      <c r="V27" s="723"/>
      <c r="W27" s="723"/>
      <c r="X27" s="723"/>
      <c r="Y27" s="723"/>
      <c r="Z27" s="723"/>
      <c r="AA27" s="723"/>
      <c r="AB27" s="723"/>
      <c r="AC27" s="723"/>
      <c r="AD27" s="723"/>
      <c r="AE27" s="723"/>
      <c r="AF27" s="723"/>
      <c r="AG27" s="723"/>
      <c r="AH27" s="723"/>
      <c r="AI27" s="723"/>
      <c r="AJ27" s="723"/>
      <c r="AK27" s="723"/>
      <c r="AL27" s="723"/>
      <c r="AM27" s="723"/>
      <c r="AN27" s="723"/>
      <c r="AO27" s="723"/>
    </row>
    <row r="28" spans="1:41" ht="18">
      <c r="A28" s="673" t="s">
        <v>337</v>
      </c>
      <c r="B28" s="1619">
        <v>42795</v>
      </c>
      <c r="C28" s="1331" t="s">
        <v>2916</v>
      </c>
      <c r="D28" s="1331" t="s">
        <v>3534</v>
      </c>
      <c r="E28" s="322"/>
      <c r="F28" s="1307">
        <v>50543.72</v>
      </c>
      <c r="G28" s="723"/>
      <c r="H28" s="723"/>
      <c r="I28" s="723"/>
      <c r="J28" s="723"/>
      <c r="K28" s="723"/>
      <c r="L28" s="723"/>
      <c r="M28" s="723"/>
      <c r="N28" s="723"/>
      <c r="O28" s="723"/>
      <c r="P28" s="723"/>
      <c r="Q28" s="723"/>
      <c r="R28" s="723"/>
      <c r="S28" s="723"/>
      <c r="T28" s="723"/>
      <c r="U28" s="723"/>
      <c r="V28" s="723"/>
      <c r="W28" s="723"/>
      <c r="X28" s="723"/>
      <c r="Y28" s="723"/>
      <c r="Z28" s="723"/>
      <c r="AA28" s="723"/>
      <c r="AB28" s="723"/>
      <c r="AC28" s="723"/>
      <c r="AD28" s="723"/>
      <c r="AE28" s="723"/>
      <c r="AF28" s="723"/>
      <c r="AG28" s="723"/>
      <c r="AH28" s="723"/>
      <c r="AI28" s="723"/>
      <c r="AJ28" s="723"/>
      <c r="AK28" s="723"/>
      <c r="AL28" s="723"/>
      <c r="AM28" s="723"/>
      <c r="AN28" s="723"/>
      <c r="AO28" s="723"/>
    </row>
    <row r="29" spans="1:41" ht="18">
      <c r="A29" s="673" t="s">
        <v>73</v>
      </c>
      <c r="B29" s="1619">
        <v>42830</v>
      </c>
      <c r="C29" s="1331" t="s">
        <v>2916</v>
      </c>
      <c r="D29" s="1331" t="s">
        <v>3538</v>
      </c>
      <c r="E29" s="322"/>
      <c r="F29" s="1307">
        <v>11650.01</v>
      </c>
      <c r="G29" s="723"/>
      <c r="H29" s="723"/>
      <c r="I29" s="723"/>
      <c r="J29" s="723"/>
      <c r="K29" s="723"/>
      <c r="L29" s="723"/>
      <c r="M29" s="723"/>
      <c r="N29" s="723"/>
      <c r="O29" s="723"/>
      <c r="P29" s="723"/>
      <c r="Q29" s="723"/>
      <c r="R29" s="723"/>
      <c r="S29" s="723"/>
      <c r="T29" s="723"/>
      <c r="U29" s="723"/>
      <c r="V29" s="723"/>
      <c r="W29" s="723"/>
      <c r="X29" s="723"/>
      <c r="Y29" s="723"/>
      <c r="Z29" s="723"/>
      <c r="AA29" s="723"/>
      <c r="AB29" s="723"/>
      <c r="AC29" s="723"/>
      <c r="AD29" s="723"/>
      <c r="AE29" s="723"/>
      <c r="AF29" s="723"/>
      <c r="AG29" s="723"/>
      <c r="AH29" s="723"/>
      <c r="AI29" s="723"/>
      <c r="AJ29" s="723"/>
      <c r="AK29" s="723"/>
      <c r="AL29" s="723"/>
      <c r="AM29" s="723"/>
      <c r="AN29" s="723"/>
      <c r="AO29" s="723"/>
    </row>
    <row r="30" spans="1:41" ht="18">
      <c r="A30" s="673" t="s">
        <v>74</v>
      </c>
      <c r="B30" s="1619">
        <v>42830</v>
      </c>
      <c r="C30" s="1331" t="s">
        <v>2916</v>
      </c>
      <c r="D30" s="1331" t="s">
        <v>3539</v>
      </c>
      <c r="E30" s="322"/>
      <c r="F30" s="1307">
        <v>19484.45</v>
      </c>
      <c r="G30" s="723"/>
      <c r="H30" s="723"/>
      <c r="I30" s="723"/>
      <c r="J30" s="723"/>
      <c r="K30" s="723"/>
      <c r="L30" s="723"/>
      <c r="M30" s="723"/>
      <c r="N30" s="723"/>
      <c r="O30" s="723"/>
      <c r="P30" s="723"/>
      <c r="Q30" s="723"/>
      <c r="R30" s="723"/>
      <c r="S30" s="723"/>
      <c r="T30" s="723"/>
      <c r="U30" s="723"/>
      <c r="V30" s="723"/>
      <c r="W30" s="723"/>
      <c r="X30" s="723"/>
      <c r="Y30" s="723"/>
      <c r="Z30" s="723"/>
      <c r="AA30" s="723"/>
      <c r="AB30" s="723"/>
      <c r="AC30" s="723"/>
      <c r="AD30" s="723"/>
      <c r="AE30" s="723"/>
      <c r="AF30" s="723"/>
      <c r="AG30" s="723"/>
      <c r="AH30" s="723"/>
      <c r="AI30" s="723"/>
      <c r="AJ30" s="723"/>
      <c r="AK30" s="723"/>
      <c r="AL30" s="723"/>
      <c r="AM30" s="723"/>
      <c r="AN30" s="723"/>
      <c r="AO30" s="723"/>
    </row>
    <row r="31" spans="1:41" ht="18">
      <c r="A31" s="673" t="s">
        <v>75</v>
      </c>
      <c r="B31" s="1619">
        <v>42880</v>
      </c>
      <c r="C31" s="1331" t="s">
        <v>3250</v>
      </c>
      <c r="D31" s="1331" t="s">
        <v>3368</v>
      </c>
      <c r="E31" s="322"/>
      <c r="F31" s="1307">
        <v>270</v>
      </c>
      <c r="G31" s="723"/>
      <c r="H31" s="723"/>
      <c r="I31" s="723"/>
      <c r="J31" s="723"/>
      <c r="K31" s="723"/>
      <c r="L31" s="723"/>
      <c r="M31" s="723"/>
      <c r="N31" s="723"/>
      <c r="O31" s="723"/>
      <c r="P31" s="723"/>
      <c r="Q31" s="723"/>
      <c r="R31" s="723"/>
      <c r="S31" s="723"/>
      <c r="T31" s="723"/>
      <c r="U31" s="723"/>
      <c r="V31" s="723"/>
      <c r="W31" s="723"/>
      <c r="X31" s="723"/>
      <c r="Y31" s="723"/>
      <c r="Z31" s="723"/>
      <c r="AA31" s="723"/>
      <c r="AB31" s="723"/>
      <c r="AC31" s="723"/>
      <c r="AD31" s="723"/>
      <c r="AE31" s="723"/>
      <c r="AF31" s="723"/>
      <c r="AG31" s="723"/>
      <c r="AH31" s="723"/>
      <c r="AI31" s="723"/>
      <c r="AJ31" s="723"/>
      <c r="AK31" s="723"/>
      <c r="AL31" s="723"/>
      <c r="AM31" s="723"/>
      <c r="AN31" s="723"/>
      <c r="AO31" s="723"/>
    </row>
    <row r="32" spans="1:41" ht="18">
      <c r="A32" s="673" t="s">
        <v>76</v>
      </c>
      <c r="B32" s="1619">
        <v>42880</v>
      </c>
      <c r="C32" s="1331" t="s">
        <v>3250</v>
      </c>
      <c r="D32" s="1331" t="s">
        <v>3540</v>
      </c>
      <c r="E32" s="322"/>
      <c r="F32" s="1307">
        <v>799.31</v>
      </c>
      <c r="G32" s="723"/>
      <c r="H32" s="723"/>
      <c r="I32" s="723"/>
      <c r="J32" s="723"/>
      <c r="K32" s="723"/>
      <c r="L32" s="723"/>
      <c r="M32" s="723"/>
      <c r="N32" s="723"/>
      <c r="O32" s="723"/>
      <c r="P32" s="723"/>
      <c r="Q32" s="723"/>
      <c r="R32" s="723"/>
      <c r="S32" s="723"/>
      <c r="T32" s="723"/>
      <c r="U32" s="723"/>
      <c r="V32" s="723"/>
      <c r="W32" s="723"/>
      <c r="X32" s="723"/>
      <c r="Y32" s="723"/>
      <c r="Z32" s="723"/>
      <c r="AA32" s="723"/>
      <c r="AB32" s="723"/>
      <c r="AC32" s="723"/>
      <c r="AD32" s="723"/>
      <c r="AE32" s="723"/>
      <c r="AF32" s="723"/>
      <c r="AG32" s="723"/>
      <c r="AH32" s="723"/>
      <c r="AI32" s="723"/>
      <c r="AJ32" s="723"/>
      <c r="AK32" s="723"/>
      <c r="AL32" s="723"/>
      <c r="AM32" s="723"/>
      <c r="AN32" s="723"/>
      <c r="AO32" s="723"/>
    </row>
    <row r="33" spans="1:41" ht="18">
      <c r="A33" s="673" t="s">
        <v>77</v>
      </c>
      <c r="B33" s="1619">
        <v>42921</v>
      </c>
      <c r="C33" s="1331" t="s">
        <v>2916</v>
      </c>
      <c r="D33" s="1331" t="s">
        <v>3534</v>
      </c>
      <c r="E33" s="322"/>
      <c r="F33" s="1307">
        <v>397435.42</v>
      </c>
      <c r="G33" s="723"/>
      <c r="H33" s="723"/>
      <c r="I33" s="723"/>
      <c r="J33" s="723"/>
      <c r="K33" s="723"/>
      <c r="L33" s="723"/>
      <c r="M33" s="723"/>
      <c r="N33" s="723"/>
      <c r="O33" s="723"/>
      <c r="P33" s="723"/>
      <c r="Q33" s="723"/>
      <c r="R33" s="723"/>
      <c r="S33" s="723"/>
      <c r="T33" s="723"/>
      <c r="U33" s="723"/>
      <c r="V33" s="723"/>
      <c r="W33" s="723"/>
      <c r="X33" s="723"/>
      <c r="Y33" s="723"/>
      <c r="Z33" s="723"/>
      <c r="AA33" s="723"/>
      <c r="AB33" s="723"/>
      <c r="AC33" s="723"/>
      <c r="AD33" s="723"/>
      <c r="AE33" s="723"/>
      <c r="AF33" s="723"/>
      <c r="AG33" s="723"/>
      <c r="AH33" s="723"/>
      <c r="AI33" s="723"/>
      <c r="AJ33" s="723"/>
      <c r="AK33" s="723"/>
      <c r="AL33" s="723"/>
      <c r="AM33" s="723"/>
      <c r="AN33" s="723"/>
      <c r="AO33" s="723"/>
    </row>
    <row r="34" spans="1:41" ht="18">
      <c r="A34" s="673" t="s">
        <v>78</v>
      </c>
      <c r="B34" s="1619">
        <v>42921</v>
      </c>
      <c r="C34" s="1331" t="s">
        <v>2916</v>
      </c>
      <c r="D34" s="1331" t="s">
        <v>3534</v>
      </c>
      <c r="E34" s="322"/>
      <c r="F34" s="1307">
        <v>79588.72</v>
      </c>
      <c r="G34" s="723"/>
      <c r="H34" s="723"/>
      <c r="I34" s="723"/>
      <c r="J34" s="723"/>
      <c r="K34" s="723"/>
      <c r="L34" s="723"/>
      <c r="M34" s="723"/>
      <c r="N34" s="723"/>
      <c r="O34" s="723"/>
      <c r="P34" s="723"/>
      <c r="Q34" s="723"/>
      <c r="R34" s="723"/>
      <c r="S34" s="723"/>
      <c r="T34" s="723"/>
      <c r="U34" s="723"/>
      <c r="V34" s="723"/>
      <c r="W34" s="723"/>
      <c r="X34" s="723"/>
      <c r="Y34" s="723"/>
      <c r="Z34" s="723"/>
      <c r="AA34" s="723"/>
      <c r="AB34" s="723"/>
      <c r="AC34" s="723"/>
      <c r="AD34" s="723"/>
      <c r="AE34" s="723"/>
      <c r="AF34" s="723"/>
      <c r="AG34" s="723"/>
      <c r="AH34" s="723"/>
      <c r="AI34" s="723"/>
      <c r="AJ34" s="723"/>
      <c r="AK34" s="723"/>
      <c r="AL34" s="723"/>
      <c r="AM34" s="723"/>
      <c r="AN34" s="723"/>
      <c r="AO34" s="723"/>
    </row>
    <row r="35" spans="1:41" ht="18">
      <c r="A35" s="673" t="s">
        <v>79</v>
      </c>
      <c r="B35" s="1619">
        <v>42951</v>
      </c>
      <c r="C35" s="1331" t="s">
        <v>3250</v>
      </c>
      <c r="D35" s="1331" t="s">
        <v>3367</v>
      </c>
      <c r="E35" s="322"/>
      <c r="F35" s="1307">
        <v>116569.82</v>
      </c>
      <c r="G35" s="723"/>
      <c r="H35" s="723"/>
      <c r="I35" s="723"/>
      <c r="J35" s="723"/>
      <c r="K35" s="723"/>
      <c r="L35" s="723"/>
      <c r="M35" s="723"/>
      <c r="N35" s="723"/>
      <c r="O35" s="723"/>
      <c r="P35" s="723"/>
      <c r="Q35" s="723"/>
      <c r="R35" s="723"/>
      <c r="S35" s="723"/>
      <c r="T35" s="723"/>
      <c r="U35" s="723"/>
      <c r="V35" s="723"/>
      <c r="W35" s="723"/>
      <c r="X35" s="723"/>
      <c r="Y35" s="723"/>
      <c r="Z35" s="723"/>
      <c r="AA35" s="723"/>
      <c r="AB35" s="723"/>
      <c r="AC35" s="723"/>
      <c r="AD35" s="723"/>
      <c r="AE35" s="723"/>
      <c r="AF35" s="723"/>
      <c r="AG35" s="723"/>
      <c r="AH35" s="723"/>
      <c r="AI35" s="723"/>
      <c r="AJ35" s="723"/>
      <c r="AK35" s="723"/>
      <c r="AL35" s="723"/>
      <c r="AM35" s="723"/>
      <c r="AN35" s="723"/>
      <c r="AO35" s="723"/>
    </row>
    <row r="36" spans="1:41" ht="18">
      <c r="A36" s="673" t="s">
        <v>80</v>
      </c>
      <c r="B36" s="1619">
        <v>42951</v>
      </c>
      <c r="C36" s="1331" t="s">
        <v>3250</v>
      </c>
      <c r="D36" s="1331" t="s">
        <v>3540</v>
      </c>
      <c r="E36" s="322"/>
      <c r="F36" s="1307">
        <v>1751.96</v>
      </c>
      <c r="G36" s="723"/>
      <c r="H36" s="723"/>
      <c r="I36" s="723"/>
      <c r="J36" s="723"/>
      <c r="K36" s="723"/>
      <c r="L36" s="723"/>
      <c r="M36" s="723"/>
      <c r="N36" s="723"/>
      <c r="O36" s="723"/>
      <c r="P36" s="723"/>
      <c r="Q36" s="723"/>
      <c r="R36" s="723"/>
      <c r="S36" s="723"/>
      <c r="T36" s="723"/>
      <c r="U36" s="723"/>
      <c r="V36" s="723"/>
      <c r="W36" s="723"/>
      <c r="X36" s="723"/>
      <c r="Y36" s="723"/>
      <c r="Z36" s="723"/>
      <c r="AA36" s="723"/>
      <c r="AB36" s="723"/>
      <c r="AC36" s="723"/>
      <c r="AD36" s="723"/>
      <c r="AE36" s="723"/>
      <c r="AF36" s="723"/>
      <c r="AG36" s="723"/>
      <c r="AH36" s="723"/>
      <c r="AI36" s="723"/>
      <c r="AJ36" s="723"/>
      <c r="AK36" s="723"/>
      <c r="AL36" s="723"/>
      <c r="AM36" s="723"/>
      <c r="AN36" s="723"/>
      <c r="AO36" s="723"/>
    </row>
    <row r="37" spans="1:41" ht="18">
      <c r="A37" s="673" t="s">
        <v>81</v>
      </c>
      <c r="B37" s="1619">
        <v>42970</v>
      </c>
      <c r="C37" s="1331" t="s">
        <v>2916</v>
      </c>
      <c r="D37" s="1331" t="s">
        <v>3541</v>
      </c>
      <c r="E37" s="322"/>
      <c r="F37" s="1307">
        <v>131446.32</v>
      </c>
      <c r="G37" s="723"/>
      <c r="H37" s="723"/>
      <c r="I37" s="723"/>
      <c r="J37" s="723"/>
      <c r="K37" s="723"/>
      <c r="L37" s="723"/>
      <c r="M37" s="723"/>
      <c r="N37" s="723"/>
      <c r="O37" s="723"/>
      <c r="P37" s="723"/>
      <c r="Q37" s="723"/>
      <c r="R37" s="723"/>
      <c r="S37" s="723"/>
      <c r="T37" s="723"/>
      <c r="U37" s="723"/>
      <c r="V37" s="723"/>
      <c r="W37" s="723"/>
      <c r="X37" s="723"/>
      <c r="Y37" s="723"/>
      <c r="Z37" s="723"/>
      <c r="AA37" s="723"/>
      <c r="AB37" s="723"/>
      <c r="AC37" s="723"/>
      <c r="AD37" s="723"/>
      <c r="AE37" s="723"/>
      <c r="AF37" s="723"/>
      <c r="AG37" s="723"/>
      <c r="AH37" s="723"/>
      <c r="AI37" s="723"/>
      <c r="AJ37" s="723"/>
      <c r="AK37" s="723"/>
      <c r="AL37" s="723"/>
      <c r="AM37" s="723"/>
      <c r="AN37" s="723"/>
      <c r="AO37" s="723"/>
    </row>
    <row r="38" spans="1:41" ht="18">
      <c r="A38" s="673" t="s">
        <v>82</v>
      </c>
      <c r="B38" s="1619">
        <v>42970</v>
      </c>
      <c r="C38" s="1331" t="s">
        <v>2916</v>
      </c>
      <c r="D38" s="1331" t="s">
        <v>3542</v>
      </c>
      <c r="E38" s="322"/>
      <c r="F38" s="1307">
        <v>1521354.19</v>
      </c>
      <c r="G38" s="723"/>
      <c r="H38" s="723"/>
      <c r="I38" s="723"/>
      <c r="J38" s="723"/>
      <c r="K38" s="723"/>
      <c r="L38" s="723"/>
      <c r="M38" s="723"/>
      <c r="N38" s="723"/>
      <c r="O38" s="723"/>
      <c r="P38" s="723"/>
      <c r="Q38" s="723"/>
      <c r="R38" s="723"/>
      <c r="S38" s="723"/>
      <c r="T38" s="723"/>
      <c r="U38" s="723"/>
      <c r="V38" s="723"/>
      <c r="W38" s="723"/>
      <c r="X38" s="723"/>
      <c r="Y38" s="723"/>
      <c r="Z38" s="723"/>
      <c r="AA38" s="723"/>
      <c r="AB38" s="723"/>
      <c r="AC38" s="723"/>
      <c r="AD38" s="723"/>
      <c r="AE38" s="723"/>
      <c r="AF38" s="723"/>
      <c r="AG38" s="723"/>
      <c r="AH38" s="723"/>
      <c r="AI38" s="723"/>
      <c r="AJ38" s="723"/>
      <c r="AK38" s="723"/>
      <c r="AL38" s="723"/>
      <c r="AM38" s="723"/>
      <c r="AN38" s="723"/>
      <c r="AO38" s="723"/>
    </row>
    <row r="39" spans="1:41" ht="18">
      <c r="A39" s="673" t="s">
        <v>83</v>
      </c>
      <c r="B39" s="1619">
        <v>42975</v>
      </c>
      <c r="C39" s="1331" t="s">
        <v>2916</v>
      </c>
      <c r="D39" s="1331" t="s">
        <v>3543</v>
      </c>
      <c r="E39" s="322"/>
      <c r="F39" s="1307">
        <v>1590.44</v>
      </c>
      <c r="G39" s="723"/>
      <c r="H39" s="723"/>
      <c r="I39" s="723"/>
      <c r="J39" s="723"/>
      <c r="K39" s="723"/>
      <c r="L39" s="723"/>
      <c r="M39" s="723"/>
      <c r="N39" s="723"/>
      <c r="O39" s="723"/>
      <c r="P39" s="723"/>
      <c r="Q39" s="723"/>
      <c r="R39" s="723"/>
      <c r="S39" s="723"/>
      <c r="T39" s="723"/>
      <c r="U39" s="723"/>
      <c r="V39" s="723"/>
      <c r="W39" s="723"/>
      <c r="X39" s="723"/>
      <c r="Y39" s="723"/>
      <c r="Z39" s="723"/>
      <c r="AA39" s="723"/>
      <c r="AB39" s="723"/>
      <c r="AC39" s="723"/>
      <c r="AD39" s="723"/>
      <c r="AE39" s="723"/>
      <c r="AF39" s="723"/>
      <c r="AG39" s="723"/>
      <c r="AH39" s="723"/>
      <c r="AI39" s="723"/>
      <c r="AJ39" s="723"/>
      <c r="AK39" s="723"/>
      <c r="AL39" s="723"/>
      <c r="AM39" s="723"/>
      <c r="AN39" s="723"/>
      <c r="AO39" s="723"/>
    </row>
    <row r="40" spans="1:41" ht="18">
      <c r="A40" s="673" t="s">
        <v>84</v>
      </c>
      <c r="B40" s="1619">
        <v>43006</v>
      </c>
      <c r="C40" s="1331" t="s">
        <v>2916</v>
      </c>
      <c r="D40" s="1331" t="s">
        <v>3543</v>
      </c>
      <c r="E40" s="322"/>
      <c r="F40" s="1307">
        <v>11549.56</v>
      </c>
      <c r="G40" s="723"/>
      <c r="H40" s="723"/>
      <c r="I40" s="723"/>
      <c r="J40" s="723"/>
      <c r="K40" s="723"/>
      <c r="L40" s="723"/>
      <c r="M40" s="723"/>
      <c r="N40" s="723"/>
      <c r="O40" s="723"/>
      <c r="P40" s="723"/>
      <c r="Q40" s="723"/>
      <c r="R40" s="723"/>
      <c r="S40" s="723"/>
      <c r="T40" s="723"/>
      <c r="U40" s="723"/>
      <c r="V40" s="723"/>
      <c r="W40" s="723"/>
      <c r="X40" s="723"/>
      <c r="Y40" s="723"/>
      <c r="Z40" s="723"/>
      <c r="AA40" s="723"/>
      <c r="AB40" s="723"/>
      <c r="AC40" s="723"/>
      <c r="AD40" s="723"/>
      <c r="AE40" s="723"/>
      <c r="AF40" s="723"/>
      <c r="AG40" s="723"/>
      <c r="AH40" s="723"/>
      <c r="AI40" s="723"/>
      <c r="AJ40" s="723"/>
      <c r="AK40" s="723"/>
      <c r="AL40" s="723"/>
      <c r="AM40" s="723"/>
      <c r="AN40" s="723"/>
      <c r="AO40" s="723"/>
    </row>
    <row r="41" spans="1:41" ht="18">
      <c r="A41" s="673" t="s">
        <v>85</v>
      </c>
      <c r="B41" s="1619">
        <v>43013</v>
      </c>
      <c r="C41" s="1331" t="s">
        <v>2916</v>
      </c>
      <c r="D41" s="1331" t="s">
        <v>3544</v>
      </c>
      <c r="E41" s="322"/>
      <c r="F41" s="1307">
        <v>23155.06</v>
      </c>
      <c r="G41" s="723"/>
      <c r="H41" s="723"/>
      <c r="I41" s="723"/>
      <c r="J41" s="723"/>
      <c r="K41" s="723"/>
      <c r="L41" s="723"/>
      <c r="M41" s="723"/>
      <c r="N41" s="723"/>
      <c r="O41" s="723"/>
      <c r="P41" s="723"/>
      <c r="Q41" s="723"/>
      <c r="R41" s="723"/>
      <c r="S41" s="723"/>
      <c r="T41" s="723"/>
      <c r="U41" s="723"/>
      <c r="V41" s="723"/>
      <c r="W41" s="723"/>
      <c r="X41" s="723"/>
      <c r="Y41" s="723"/>
      <c r="Z41" s="723"/>
      <c r="AA41" s="723"/>
      <c r="AB41" s="723"/>
      <c r="AC41" s="723"/>
      <c r="AD41" s="723"/>
      <c r="AE41" s="723"/>
      <c r="AF41" s="723"/>
      <c r="AG41" s="723"/>
      <c r="AH41" s="723"/>
      <c r="AI41" s="723"/>
      <c r="AJ41" s="723"/>
      <c r="AK41" s="723"/>
      <c r="AL41" s="723"/>
      <c r="AM41" s="723"/>
      <c r="AN41" s="723"/>
      <c r="AO41" s="723"/>
    </row>
    <row r="42" spans="1:41" ht="18">
      <c r="A42" s="673" t="s">
        <v>86</v>
      </c>
      <c r="B42" s="1619">
        <v>43013</v>
      </c>
      <c r="C42" s="1331" t="s">
        <v>3250</v>
      </c>
      <c r="D42" s="1331" t="s">
        <v>3545</v>
      </c>
      <c r="E42" s="322"/>
      <c r="F42" s="1307">
        <v>71.489999999999995</v>
      </c>
      <c r="G42" s="723"/>
      <c r="H42" s="723"/>
      <c r="I42" s="723"/>
      <c r="J42" s="723"/>
      <c r="K42" s="723"/>
      <c r="L42" s="723"/>
      <c r="M42" s="723"/>
      <c r="N42" s="723"/>
      <c r="O42" s="723"/>
      <c r="P42" s="723"/>
      <c r="Q42" s="723"/>
      <c r="R42" s="723"/>
      <c r="S42" s="723"/>
      <c r="T42" s="723"/>
      <c r="U42" s="723"/>
      <c r="V42" s="723"/>
      <c r="W42" s="723"/>
      <c r="X42" s="723"/>
      <c r="Y42" s="723"/>
      <c r="Z42" s="723"/>
      <c r="AA42" s="723"/>
      <c r="AB42" s="723"/>
      <c r="AC42" s="723"/>
      <c r="AD42" s="723"/>
      <c r="AE42" s="723"/>
      <c r="AF42" s="723"/>
      <c r="AG42" s="723"/>
      <c r="AH42" s="723"/>
      <c r="AI42" s="723"/>
      <c r="AJ42" s="723"/>
      <c r="AK42" s="723"/>
      <c r="AL42" s="723"/>
      <c r="AM42" s="723"/>
      <c r="AN42" s="723"/>
      <c r="AO42" s="723"/>
    </row>
    <row r="43" spans="1:41" ht="18">
      <c r="A43" s="673" t="s">
        <v>87</v>
      </c>
      <c r="B43" s="1619">
        <v>43013</v>
      </c>
      <c r="C43" s="1331" t="s">
        <v>3250</v>
      </c>
      <c r="D43" s="1331" t="s">
        <v>3546</v>
      </c>
      <c r="E43" s="322"/>
      <c r="F43" s="1307">
        <v>2249.75</v>
      </c>
      <c r="G43" s="723"/>
      <c r="H43" s="1305"/>
      <c r="I43" s="723"/>
      <c r="J43" s="723"/>
      <c r="K43" s="723"/>
      <c r="L43" s="723"/>
      <c r="M43" s="723"/>
      <c r="N43" s="723"/>
      <c r="O43" s="723"/>
      <c r="P43" s="723"/>
      <c r="Q43" s="723"/>
      <c r="R43" s="723"/>
      <c r="S43" s="723"/>
      <c r="T43" s="723"/>
      <c r="U43" s="723"/>
      <c r="V43" s="723"/>
      <c r="W43" s="723"/>
      <c r="X43" s="723"/>
      <c r="Y43" s="723"/>
      <c r="Z43" s="723"/>
      <c r="AA43" s="723"/>
      <c r="AB43" s="723"/>
      <c r="AC43" s="723"/>
      <c r="AD43" s="723"/>
      <c r="AE43" s="723"/>
      <c r="AF43" s="723"/>
      <c r="AG43" s="723"/>
      <c r="AH43" s="723"/>
      <c r="AI43" s="723"/>
      <c r="AJ43" s="723"/>
      <c r="AK43" s="723"/>
      <c r="AL43" s="723"/>
      <c r="AM43" s="723"/>
      <c r="AN43" s="723"/>
      <c r="AO43" s="723"/>
    </row>
    <row r="44" spans="1:41" ht="18">
      <c r="A44" s="673" t="s">
        <v>88</v>
      </c>
      <c r="B44" s="1619">
        <v>43024</v>
      </c>
      <c r="C44" s="1331" t="s">
        <v>3250</v>
      </c>
      <c r="D44" s="1331" t="s">
        <v>3547</v>
      </c>
      <c r="E44" s="322"/>
      <c r="F44" s="1307">
        <v>310.89</v>
      </c>
      <c r="G44" s="723"/>
      <c r="H44" s="723"/>
      <c r="I44" s="723"/>
      <c r="J44" s="723"/>
      <c r="K44" s="723"/>
      <c r="L44" s="723"/>
      <c r="M44" s="723"/>
      <c r="N44" s="723"/>
      <c r="O44" s="723"/>
      <c r="P44" s="723"/>
      <c r="Q44" s="723"/>
      <c r="R44" s="723"/>
      <c r="S44" s="723"/>
      <c r="T44" s="723"/>
      <c r="U44" s="723"/>
      <c r="V44" s="723"/>
      <c r="W44" s="723"/>
      <c r="X44" s="723"/>
      <c r="Y44" s="723"/>
      <c r="Z44" s="723"/>
      <c r="AA44" s="723"/>
      <c r="AB44" s="723"/>
      <c r="AC44" s="723"/>
      <c r="AD44" s="723"/>
      <c r="AE44" s="723"/>
      <c r="AF44" s="723"/>
      <c r="AG44" s="723"/>
      <c r="AH44" s="723"/>
      <c r="AI44" s="723"/>
      <c r="AJ44" s="723"/>
      <c r="AK44" s="723"/>
      <c r="AL44" s="723"/>
      <c r="AM44" s="723"/>
      <c r="AN44" s="723"/>
      <c r="AO44" s="723"/>
    </row>
    <row r="45" spans="1:41" ht="18">
      <c r="A45" s="673" t="s">
        <v>2088</v>
      </c>
      <c r="B45" s="1619">
        <v>43039</v>
      </c>
      <c r="C45" s="1331" t="s">
        <v>2916</v>
      </c>
      <c r="D45" s="1331" t="s">
        <v>3534</v>
      </c>
      <c r="E45" s="322"/>
      <c r="F45" s="1307">
        <v>491108.24</v>
      </c>
      <c r="G45" s="723"/>
      <c r="H45" s="723"/>
      <c r="I45" s="723"/>
      <c r="J45" s="723"/>
      <c r="K45" s="723"/>
      <c r="L45" s="723"/>
      <c r="M45" s="723"/>
      <c r="N45" s="723"/>
      <c r="O45" s="723"/>
      <c r="P45" s="723"/>
      <c r="Q45" s="723"/>
      <c r="R45" s="723"/>
      <c r="S45" s="723"/>
      <c r="T45" s="723"/>
      <c r="U45" s="723"/>
      <c r="V45" s="723"/>
      <c r="W45" s="723"/>
      <c r="X45" s="723"/>
      <c r="Y45" s="723"/>
      <c r="Z45" s="723"/>
      <c r="AA45" s="723"/>
      <c r="AB45" s="723"/>
      <c r="AC45" s="723"/>
      <c r="AD45" s="723"/>
      <c r="AE45" s="723"/>
      <c r="AF45" s="723"/>
      <c r="AG45" s="723"/>
      <c r="AH45" s="723"/>
      <c r="AI45" s="723"/>
      <c r="AJ45" s="723"/>
      <c r="AK45" s="723"/>
      <c r="AL45" s="723"/>
      <c r="AM45" s="723"/>
      <c r="AN45" s="723"/>
      <c r="AO45" s="723"/>
    </row>
    <row r="46" spans="1:41" ht="18">
      <c r="A46" s="673" t="s">
        <v>2090</v>
      </c>
      <c r="B46" s="1619">
        <v>43061</v>
      </c>
      <c r="C46" s="1331" t="s">
        <v>2916</v>
      </c>
      <c r="D46" s="1331" t="s">
        <v>3534</v>
      </c>
      <c r="E46" s="322"/>
      <c r="F46" s="1307">
        <v>386767.62</v>
      </c>
      <c r="G46" s="723"/>
      <c r="H46" s="723"/>
      <c r="I46" s="723"/>
      <c r="J46" s="723"/>
      <c r="K46" s="723"/>
      <c r="L46" s="723"/>
      <c r="M46" s="723"/>
      <c r="N46" s="723"/>
      <c r="O46" s="723"/>
      <c r="P46" s="723"/>
      <c r="Q46" s="723"/>
      <c r="R46" s="723"/>
      <c r="S46" s="723"/>
      <c r="T46" s="723"/>
      <c r="U46" s="723"/>
      <c r="V46" s="723"/>
      <c r="W46" s="723"/>
      <c r="X46" s="723"/>
      <c r="Y46" s="723"/>
      <c r="Z46" s="723"/>
      <c r="AA46" s="723"/>
      <c r="AB46" s="723"/>
      <c r="AC46" s="723"/>
      <c r="AD46" s="723"/>
      <c r="AE46" s="723"/>
      <c r="AF46" s="723"/>
      <c r="AG46" s="723"/>
      <c r="AH46" s="723"/>
      <c r="AI46" s="723"/>
      <c r="AJ46" s="723"/>
      <c r="AK46" s="723"/>
      <c r="AL46" s="723"/>
      <c r="AM46" s="723"/>
      <c r="AN46" s="723"/>
      <c r="AO46" s="723"/>
    </row>
    <row r="47" spans="1:41" ht="18">
      <c r="A47" s="673" t="s">
        <v>2093</v>
      </c>
      <c r="B47" s="1619">
        <v>43061</v>
      </c>
      <c r="C47" s="1331" t="s">
        <v>2916</v>
      </c>
      <c r="D47" s="1331" t="s">
        <v>3534</v>
      </c>
      <c r="E47" s="322"/>
      <c r="F47" s="1307">
        <v>1194266.8</v>
      </c>
      <c r="G47" s="723"/>
      <c r="H47" s="723"/>
      <c r="I47" s="723"/>
      <c r="J47" s="723"/>
      <c r="K47" s="723"/>
      <c r="L47" s="723"/>
      <c r="M47" s="723"/>
      <c r="N47" s="723"/>
      <c r="O47" s="723"/>
      <c r="P47" s="723"/>
      <c r="Q47" s="723"/>
      <c r="R47" s="723"/>
      <c r="S47" s="723"/>
      <c r="T47" s="723"/>
      <c r="U47" s="723"/>
      <c r="V47" s="723"/>
      <c r="W47" s="723"/>
      <c r="X47" s="723"/>
      <c r="Y47" s="723"/>
      <c r="Z47" s="723"/>
      <c r="AA47" s="723"/>
      <c r="AB47" s="723"/>
      <c r="AC47" s="723"/>
      <c r="AD47" s="723"/>
      <c r="AE47" s="723"/>
      <c r="AF47" s="723"/>
      <c r="AG47" s="723"/>
      <c r="AH47" s="723"/>
      <c r="AI47" s="723"/>
      <c r="AJ47" s="723"/>
      <c r="AK47" s="723"/>
      <c r="AL47" s="723"/>
      <c r="AM47" s="723"/>
      <c r="AN47" s="723"/>
      <c r="AO47" s="723"/>
    </row>
    <row r="48" spans="1:41" ht="18">
      <c r="A48" s="673" t="s">
        <v>2096</v>
      </c>
      <c r="B48" s="1619">
        <v>43074</v>
      </c>
      <c r="C48" s="1331" t="s">
        <v>2916</v>
      </c>
      <c r="D48" s="1331" t="s">
        <v>3543</v>
      </c>
      <c r="E48" s="322"/>
      <c r="F48" s="1307">
        <v>10880.28</v>
      </c>
      <c r="G48" s="723"/>
      <c r="H48" s="723"/>
      <c r="I48" s="723"/>
      <c r="J48" s="723"/>
      <c r="K48" s="723"/>
      <c r="L48" s="723"/>
      <c r="M48" s="723"/>
      <c r="N48" s="723"/>
      <c r="O48" s="723"/>
      <c r="P48" s="723"/>
      <c r="Q48" s="723"/>
      <c r="R48" s="723"/>
      <c r="S48" s="723"/>
      <c r="T48" s="723"/>
      <c r="U48" s="723"/>
      <c r="V48" s="723"/>
      <c r="W48" s="723"/>
      <c r="X48" s="723"/>
      <c r="Y48" s="723"/>
      <c r="Z48" s="723"/>
      <c r="AA48" s="723"/>
      <c r="AB48" s="723"/>
      <c r="AC48" s="723"/>
      <c r="AD48" s="723"/>
      <c r="AE48" s="723"/>
      <c r="AF48" s="723"/>
      <c r="AG48" s="723"/>
      <c r="AH48" s="723"/>
      <c r="AI48" s="723"/>
      <c r="AJ48" s="723"/>
      <c r="AK48" s="723"/>
      <c r="AL48" s="723"/>
      <c r="AM48" s="723"/>
      <c r="AN48" s="723"/>
      <c r="AO48" s="723"/>
    </row>
    <row r="49" spans="1:41" ht="18">
      <c r="A49" s="673" t="s">
        <v>2410</v>
      </c>
      <c r="B49" s="1619">
        <v>43074</v>
      </c>
      <c r="C49" s="1331" t="s">
        <v>2916</v>
      </c>
      <c r="D49" s="1331" t="s">
        <v>3543</v>
      </c>
      <c r="E49" s="322"/>
      <c r="F49" s="1307">
        <v>212529.8</v>
      </c>
      <c r="G49" s="723"/>
      <c r="H49" s="723"/>
      <c r="I49" s="723"/>
      <c r="J49" s="723"/>
      <c r="K49" s="723"/>
      <c r="L49" s="723"/>
      <c r="M49" s="723"/>
      <c r="N49" s="723"/>
      <c r="O49" s="723"/>
      <c r="P49" s="723"/>
      <c r="Q49" s="723"/>
      <c r="R49" s="723"/>
      <c r="S49" s="723"/>
      <c r="T49" s="723"/>
      <c r="U49" s="723"/>
      <c r="V49" s="723"/>
      <c r="W49" s="723"/>
      <c r="X49" s="723"/>
      <c r="Y49" s="723"/>
      <c r="Z49" s="723"/>
      <c r="AA49" s="723"/>
      <c r="AB49" s="723"/>
      <c r="AC49" s="723"/>
      <c r="AD49" s="723"/>
      <c r="AE49" s="723"/>
      <c r="AF49" s="723"/>
      <c r="AG49" s="723"/>
      <c r="AH49" s="723"/>
      <c r="AI49" s="723"/>
      <c r="AJ49" s="723"/>
      <c r="AK49" s="723"/>
      <c r="AL49" s="723"/>
      <c r="AM49" s="723"/>
      <c r="AN49" s="723"/>
      <c r="AO49" s="723"/>
    </row>
    <row r="50" spans="1:41" ht="18">
      <c r="A50" s="673" t="s">
        <v>2413</v>
      </c>
      <c r="B50" s="1619">
        <v>43084</v>
      </c>
      <c r="C50" s="1331" t="s">
        <v>2916</v>
      </c>
      <c r="D50" s="1331" t="s">
        <v>3534</v>
      </c>
      <c r="E50" s="322"/>
      <c r="F50" s="1307">
        <v>69572.160000000003</v>
      </c>
      <c r="G50" s="723"/>
      <c r="H50" s="723"/>
      <c r="I50" s="723"/>
      <c r="J50" s="723"/>
      <c r="K50" s="723"/>
      <c r="L50" s="723"/>
      <c r="M50" s="723"/>
      <c r="N50" s="723"/>
      <c r="O50" s="723"/>
      <c r="P50" s="723"/>
      <c r="Q50" s="723"/>
      <c r="R50" s="723"/>
      <c r="S50" s="723"/>
      <c r="T50" s="723"/>
      <c r="U50" s="723"/>
      <c r="V50" s="723"/>
      <c r="W50" s="723"/>
      <c r="X50" s="723"/>
      <c r="Y50" s="723"/>
      <c r="Z50" s="723"/>
      <c r="AA50" s="723"/>
      <c r="AB50" s="723"/>
      <c r="AC50" s="723"/>
      <c r="AD50" s="723"/>
      <c r="AE50" s="723"/>
      <c r="AF50" s="723"/>
      <c r="AG50" s="723"/>
      <c r="AH50" s="723"/>
      <c r="AI50" s="723"/>
      <c r="AJ50" s="723"/>
      <c r="AK50" s="723"/>
      <c r="AL50" s="723"/>
      <c r="AM50" s="723"/>
      <c r="AN50" s="723"/>
      <c r="AO50" s="723"/>
    </row>
    <row r="51" spans="1:41" ht="18">
      <c r="A51" s="673" t="s">
        <v>2416</v>
      </c>
      <c r="B51" s="1619"/>
      <c r="C51" s="1331"/>
      <c r="D51" s="1331"/>
      <c r="E51" s="322"/>
      <c r="F51" s="1307"/>
      <c r="G51" s="723"/>
      <c r="H51" s="723"/>
      <c r="I51" s="723"/>
      <c r="J51" s="723"/>
      <c r="K51" s="723"/>
      <c r="L51" s="723"/>
      <c r="M51" s="723"/>
      <c r="N51" s="723"/>
      <c r="O51" s="723"/>
      <c r="P51" s="723"/>
      <c r="Q51" s="723"/>
      <c r="R51" s="723"/>
      <c r="S51" s="723"/>
      <c r="T51" s="723"/>
      <c r="U51" s="723"/>
      <c r="V51" s="723"/>
      <c r="W51" s="723"/>
      <c r="X51" s="723"/>
      <c r="Y51" s="723"/>
      <c r="Z51" s="723"/>
      <c r="AA51" s="723"/>
      <c r="AB51" s="723"/>
      <c r="AC51" s="723"/>
      <c r="AD51" s="723"/>
      <c r="AE51" s="723"/>
      <c r="AF51" s="723"/>
      <c r="AG51" s="723"/>
      <c r="AH51" s="723"/>
      <c r="AI51" s="723"/>
      <c r="AJ51" s="723"/>
      <c r="AK51" s="723"/>
      <c r="AL51" s="723"/>
      <c r="AM51" s="723"/>
      <c r="AN51" s="723"/>
      <c r="AO51" s="723"/>
    </row>
    <row r="52" spans="1:41" ht="18">
      <c r="A52" s="673" t="s">
        <v>2420</v>
      </c>
      <c r="B52" s="1619"/>
      <c r="C52" s="1331" t="s">
        <v>264</v>
      </c>
      <c r="D52" s="1331"/>
      <c r="E52" s="322"/>
      <c r="F52" s="1307">
        <f>SUM(F21:F51)</f>
        <v>4965655.6800000006</v>
      </c>
      <c r="G52" s="723"/>
      <c r="H52" s="723"/>
      <c r="I52" s="723"/>
      <c r="J52" s="723"/>
      <c r="K52" s="723"/>
      <c r="L52" s="723"/>
      <c r="M52" s="723"/>
      <c r="N52" s="723"/>
      <c r="O52" s="723"/>
      <c r="P52" s="723"/>
      <c r="Q52" s="723"/>
      <c r="R52" s="723"/>
      <c r="S52" s="723"/>
      <c r="T52" s="723"/>
      <c r="U52" s="723"/>
      <c r="V52" s="723"/>
      <c r="W52" s="723"/>
      <c r="X52" s="723"/>
      <c r="Y52" s="723"/>
      <c r="Z52" s="723"/>
      <c r="AA52" s="723"/>
      <c r="AB52" s="723"/>
      <c r="AC52" s="723"/>
      <c r="AD52" s="723"/>
      <c r="AE52" s="723"/>
      <c r="AF52" s="723"/>
      <c r="AG52" s="723"/>
      <c r="AH52" s="723"/>
      <c r="AI52" s="723"/>
      <c r="AJ52" s="723"/>
      <c r="AK52" s="723"/>
      <c r="AL52" s="723"/>
      <c r="AM52" s="723"/>
      <c r="AN52" s="723"/>
      <c r="AO52" s="723"/>
    </row>
    <row r="53" spans="1:41" ht="18">
      <c r="A53" s="673" t="s">
        <v>2423</v>
      </c>
      <c r="B53" s="1304"/>
      <c r="C53" s="1305"/>
      <c r="D53" s="1306"/>
      <c r="E53" s="322"/>
      <c r="F53" s="1307"/>
      <c r="G53" s="723"/>
      <c r="H53" s="723"/>
      <c r="I53" s="723"/>
      <c r="J53" s="723"/>
      <c r="K53" s="723"/>
      <c r="L53" s="723"/>
      <c r="M53" s="723"/>
      <c r="N53" s="723"/>
      <c r="O53" s="723"/>
      <c r="P53" s="723"/>
      <c r="Q53" s="723"/>
      <c r="R53" s="723"/>
      <c r="S53" s="723"/>
      <c r="T53" s="723"/>
      <c r="U53" s="723"/>
      <c r="V53" s="723"/>
      <c r="W53" s="723"/>
      <c r="X53" s="723"/>
      <c r="Y53" s="723"/>
      <c r="Z53" s="723"/>
      <c r="AA53" s="723"/>
      <c r="AB53" s="723"/>
      <c r="AC53" s="723"/>
      <c r="AD53" s="723"/>
      <c r="AE53" s="723"/>
      <c r="AF53" s="723"/>
      <c r="AG53" s="723"/>
      <c r="AH53" s="723"/>
      <c r="AI53" s="723"/>
      <c r="AJ53" s="723"/>
      <c r="AK53" s="723"/>
      <c r="AL53" s="723"/>
      <c r="AM53" s="723"/>
      <c r="AN53" s="723"/>
      <c r="AO53" s="723"/>
    </row>
    <row r="54" spans="1:41" ht="18.75" thickBot="1">
      <c r="A54" s="748" t="s">
        <v>2426</v>
      </c>
      <c r="B54" s="846"/>
      <c r="C54" s="1308"/>
      <c r="D54" s="1308"/>
      <c r="E54" s="847"/>
      <c r="F54" s="703"/>
      <c r="G54" s="723"/>
      <c r="H54" s="723"/>
      <c r="I54" s="723"/>
      <c r="J54" s="723"/>
      <c r="K54" s="723"/>
      <c r="L54" s="723"/>
      <c r="M54" s="723"/>
      <c r="N54" s="723"/>
      <c r="O54" s="723"/>
      <c r="P54" s="723"/>
      <c r="Q54" s="723"/>
      <c r="R54" s="723"/>
      <c r="S54" s="723"/>
      <c r="T54" s="723"/>
      <c r="U54" s="723"/>
      <c r="V54" s="723"/>
      <c r="W54" s="723"/>
      <c r="X54" s="723"/>
      <c r="Y54" s="723"/>
      <c r="Z54" s="723"/>
      <c r="AA54" s="723"/>
      <c r="AB54" s="723"/>
      <c r="AC54" s="723"/>
      <c r="AD54" s="723"/>
      <c r="AE54" s="723"/>
      <c r="AF54" s="723"/>
      <c r="AG54" s="723"/>
      <c r="AH54" s="723"/>
      <c r="AI54" s="723"/>
      <c r="AJ54" s="723"/>
      <c r="AK54" s="723"/>
      <c r="AL54" s="723"/>
      <c r="AM54" s="723"/>
      <c r="AN54" s="723"/>
      <c r="AO54" s="723"/>
    </row>
    <row r="55" spans="1:41" ht="18">
      <c r="A55" s="776" t="s">
        <v>2390</v>
      </c>
      <c r="B55" s="723"/>
      <c r="C55" s="723"/>
      <c r="D55" s="723"/>
      <c r="E55" s="723"/>
      <c r="F55" s="723"/>
      <c r="G55" s="723"/>
      <c r="H55" s="723"/>
      <c r="I55" s="723"/>
      <c r="J55" s="723"/>
      <c r="K55" s="723"/>
      <c r="L55" s="723"/>
      <c r="M55" s="723"/>
      <c r="N55" s="723"/>
      <c r="O55" s="723"/>
      <c r="P55" s="723"/>
      <c r="Q55" s="723"/>
      <c r="R55" s="723"/>
      <c r="S55" s="723"/>
      <c r="T55" s="723"/>
      <c r="U55" s="723"/>
      <c r="V55" s="723"/>
      <c r="W55" s="723"/>
      <c r="X55" s="723"/>
      <c r="Y55" s="723"/>
      <c r="Z55" s="723"/>
      <c r="AA55" s="723"/>
      <c r="AB55" s="723"/>
      <c r="AC55" s="723"/>
      <c r="AD55" s="723"/>
      <c r="AE55" s="723"/>
      <c r="AF55" s="723"/>
      <c r="AG55" s="723"/>
      <c r="AH55" s="723"/>
      <c r="AI55" s="723"/>
      <c r="AJ55" s="723"/>
      <c r="AK55" s="723"/>
      <c r="AL55" s="723"/>
      <c r="AM55" s="723"/>
      <c r="AN55" s="723"/>
      <c r="AO55" s="723"/>
    </row>
    <row r="56" spans="1:41" ht="18">
      <c r="A56" s="728">
        <v>59</v>
      </c>
      <c r="B56" s="728"/>
      <c r="C56" s="728"/>
      <c r="D56" s="728"/>
      <c r="E56" s="728"/>
      <c r="F56" s="728"/>
      <c r="G56" s="723"/>
      <c r="H56" s="723"/>
      <c r="I56" s="723"/>
      <c r="J56" s="723"/>
      <c r="K56" s="723"/>
      <c r="L56" s="723"/>
      <c r="M56" s="723"/>
      <c r="N56" s="723"/>
      <c r="O56" s="723"/>
      <c r="P56" s="723"/>
      <c r="Q56" s="723"/>
      <c r="R56" s="723"/>
      <c r="S56" s="723"/>
      <c r="T56" s="723"/>
      <c r="U56" s="723"/>
      <c r="V56" s="723"/>
      <c r="W56" s="723"/>
      <c r="X56" s="723"/>
      <c r="Y56" s="723"/>
      <c r="Z56" s="723"/>
      <c r="AA56" s="723"/>
      <c r="AB56" s="723"/>
      <c r="AC56" s="723"/>
      <c r="AD56" s="723"/>
      <c r="AE56" s="723"/>
      <c r="AF56" s="723"/>
      <c r="AG56" s="723"/>
      <c r="AH56" s="723"/>
      <c r="AI56" s="723"/>
      <c r="AJ56" s="723"/>
      <c r="AK56" s="723"/>
      <c r="AL56" s="723"/>
      <c r="AM56" s="723"/>
      <c r="AN56" s="723"/>
      <c r="AO56" s="723"/>
    </row>
    <row r="57" spans="1:41" ht="18">
      <c r="A57" s="728"/>
      <c r="B57" s="728"/>
      <c r="C57" s="728"/>
      <c r="D57" s="728"/>
      <c r="E57" s="728"/>
      <c r="F57" s="728"/>
      <c r="G57" s="723"/>
      <c r="H57" s="723"/>
      <c r="I57" s="723"/>
      <c r="J57" s="723"/>
      <c r="K57" s="723"/>
      <c r="L57" s="723"/>
      <c r="M57" s="723"/>
      <c r="N57" s="723"/>
      <c r="O57" s="723"/>
      <c r="P57" s="723"/>
      <c r="Q57" s="723"/>
      <c r="R57" s="723"/>
      <c r="S57" s="723"/>
      <c r="T57" s="723"/>
      <c r="U57" s="723"/>
      <c r="V57" s="723"/>
      <c r="W57" s="723"/>
      <c r="X57" s="723"/>
      <c r="Y57" s="723"/>
      <c r="Z57" s="723"/>
      <c r="AA57" s="723"/>
      <c r="AB57" s="723"/>
      <c r="AC57" s="723"/>
      <c r="AD57" s="723"/>
      <c r="AE57" s="723"/>
      <c r="AF57" s="723"/>
      <c r="AG57" s="723"/>
      <c r="AH57" s="723"/>
      <c r="AI57" s="723"/>
      <c r="AJ57" s="723"/>
      <c r="AK57" s="723"/>
      <c r="AL57" s="723"/>
      <c r="AM57" s="723"/>
      <c r="AN57" s="723"/>
      <c r="AO57" s="723"/>
    </row>
    <row r="58" spans="1:41" ht="17.25" customHeight="1">
      <c r="A58" s="728"/>
      <c r="B58" s="728"/>
      <c r="C58" s="728"/>
      <c r="D58" s="728"/>
      <c r="E58" s="728"/>
      <c r="F58" s="728"/>
      <c r="G58" s="723"/>
      <c r="H58" s="723"/>
      <c r="I58" s="723"/>
      <c r="J58" s="723"/>
      <c r="K58" s="723"/>
      <c r="L58" s="723"/>
      <c r="M58" s="723"/>
      <c r="N58" s="723"/>
      <c r="O58" s="723"/>
      <c r="P58" s="723"/>
      <c r="Q58" s="723"/>
      <c r="R58" s="723"/>
      <c r="S58" s="723"/>
      <c r="T58" s="723"/>
      <c r="U58" s="723"/>
      <c r="V58" s="723"/>
      <c r="W58" s="723"/>
      <c r="X58" s="723"/>
      <c r="Y58" s="723"/>
      <c r="Z58" s="723"/>
      <c r="AA58" s="723"/>
      <c r="AB58" s="723"/>
      <c r="AC58" s="723"/>
      <c r="AD58" s="723"/>
      <c r="AE58" s="723"/>
      <c r="AF58" s="723"/>
      <c r="AG58" s="723"/>
      <c r="AH58" s="723"/>
      <c r="AI58" s="723"/>
      <c r="AJ58" s="723"/>
      <c r="AK58" s="723"/>
      <c r="AL58" s="723"/>
      <c r="AM58" s="723"/>
      <c r="AN58" s="723"/>
      <c r="AO58" s="723"/>
    </row>
    <row r="60" spans="1:41">
      <c r="D60" s="1026"/>
      <c r="E60" s="1147"/>
    </row>
  </sheetData>
  <printOptions horizontalCentered="1"/>
  <pageMargins left="0.5" right="0.5" top="0.5" bottom="0.5" header="0.5" footer="0.5"/>
  <pageSetup scale="69" fitToHeight="4" orientation="portrait" r:id="rId1"/>
  <headerFooter alignWithMargins="0"/>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R75"/>
  <sheetViews>
    <sheetView defaultGridColor="0" colorId="22" zoomScale="75" zoomScaleNormal="75" workbookViewId="0">
      <selection activeCell="E3" sqref="E3"/>
    </sheetView>
  </sheetViews>
  <sheetFormatPr defaultColWidth="9.77734375" defaultRowHeight="15"/>
  <cols>
    <col min="1" max="1" width="2.77734375" customWidth="1"/>
    <col min="2" max="2" width="6.77734375" customWidth="1"/>
    <col min="3" max="3" width="1.77734375" customWidth="1"/>
    <col min="4" max="4" width="8.77734375" customWidth="1"/>
    <col min="5" max="5" width="30.77734375" customWidth="1"/>
    <col min="6" max="7" width="5.77734375" customWidth="1"/>
    <col min="8" max="8" width="30.77734375" customWidth="1"/>
    <col min="9" max="9" width="1.77734375" customWidth="1"/>
    <col min="10" max="10" width="18.77734375" customWidth="1"/>
    <col min="12" max="12" width="11.6640625" customWidth="1"/>
    <col min="13" max="13" width="12.88671875" bestFit="1" customWidth="1"/>
    <col min="15" max="15" width="15.109375" bestFit="1" customWidth="1"/>
    <col min="16" max="16" width="13.5546875" bestFit="1" customWidth="1"/>
    <col min="18" max="18" width="15.109375" bestFit="1" customWidth="1"/>
  </cols>
  <sheetData>
    <row r="1" spans="1:11" ht="15.75" thickBot="1">
      <c r="A1" s="150" t="str">
        <f>'Data Sheet'!A54</f>
        <v>Annual Report of VERIZON NEW YORK INC.                                                                                           For the period ending DECEMBER 31, 2017</v>
      </c>
      <c r="B1" s="65"/>
      <c r="C1" s="65"/>
      <c r="D1" s="65"/>
      <c r="E1" s="65"/>
      <c r="F1" s="65"/>
      <c r="G1" s="65"/>
      <c r="H1" s="65"/>
      <c r="I1" s="65"/>
      <c r="J1" s="65"/>
      <c r="K1" s="65"/>
    </row>
    <row r="2" spans="1:11">
      <c r="A2" s="66"/>
      <c r="B2" s="67"/>
      <c r="C2" s="67"/>
      <c r="D2" s="67"/>
      <c r="E2" s="67"/>
      <c r="F2" s="67"/>
      <c r="G2" s="67"/>
      <c r="H2" s="67"/>
      <c r="I2" s="67"/>
      <c r="J2" s="68"/>
      <c r="K2" s="65"/>
    </row>
    <row r="3" spans="1:11">
      <c r="A3" s="72"/>
      <c r="B3" s="65"/>
      <c r="C3" s="65"/>
      <c r="D3" s="65"/>
      <c r="E3" s="65"/>
      <c r="F3" s="65"/>
      <c r="G3" s="65"/>
      <c r="H3" s="65"/>
      <c r="I3" s="65"/>
      <c r="J3" s="73"/>
      <c r="K3" s="65"/>
    </row>
    <row r="4" spans="1:11" ht="18">
      <c r="A4" s="72"/>
      <c r="B4" s="1" t="s">
        <v>2564</v>
      </c>
      <c r="C4" s="105"/>
      <c r="D4" s="105"/>
      <c r="E4" s="105"/>
      <c r="F4" s="105"/>
      <c r="G4" s="105"/>
      <c r="H4" s="105"/>
      <c r="I4" s="105"/>
      <c r="J4" s="152"/>
      <c r="K4" s="65"/>
    </row>
    <row r="5" spans="1:11" ht="18">
      <c r="A5" s="72"/>
      <c r="B5" s="547" t="s">
        <v>2565</v>
      </c>
      <c r="C5" s="132"/>
      <c r="D5" s="132"/>
      <c r="E5" s="132"/>
      <c r="F5" s="132"/>
      <c r="G5" s="132"/>
      <c r="H5" s="132"/>
      <c r="I5" s="132"/>
      <c r="J5" s="133"/>
      <c r="K5" s="65"/>
    </row>
    <row r="6" spans="1:11" ht="18">
      <c r="A6" s="72"/>
      <c r="B6" s="547"/>
      <c r="C6" s="105"/>
      <c r="D6" s="105"/>
      <c r="E6" s="105"/>
      <c r="F6" s="105"/>
      <c r="G6" s="105"/>
      <c r="H6" s="105"/>
      <c r="I6" s="105"/>
      <c r="J6" s="152"/>
      <c r="K6" s="65"/>
    </row>
    <row r="7" spans="1:11">
      <c r="A7" s="72"/>
      <c r="B7" s="162" t="s">
        <v>1870</v>
      </c>
      <c r="C7" s="2" t="s">
        <v>2566</v>
      </c>
      <c r="D7" s="65"/>
      <c r="E7" s="65"/>
      <c r="F7" s="65"/>
      <c r="G7" s="65"/>
      <c r="H7" s="65"/>
      <c r="I7" s="65"/>
      <c r="J7" s="73"/>
      <c r="K7" s="65"/>
    </row>
    <row r="8" spans="1:11">
      <c r="A8" s="72"/>
      <c r="B8" s="65"/>
      <c r="C8" s="65" t="s">
        <v>2567</v>
      </c>
      <c r="D8" s="65"/>
      <c r="E8" s="65"/>
      <c r="F8" s="65"/>
      <c r="G8" s="65"/>
      <c r="H8" s="65"/>
      <c r="I8" s="65"/>
      <c r="J8" s="73"/>
      <c r="K8" s="65"/>
    </row>
    <row r="9" spans="1:11">
      <c r="A9" s="72"/>
      <c r="B9" s="65"/>
      <c r="C9" s="65" t="s">
        <v>2568</v>
      </c>
      <c r="D9" s="65"/>
      <c r="E9" s="65"/>
      <c r="F9" s="65"/>
      <c r="G9" s="65"/>
      <c r="H9" s="65"/>
      <c r="I9" s="65"/>
      <c r="J9" s="73"/>
      <c r="K9" s="65"/>
    </row>
    <row r="10" spans="1:11">
      <c r="A10" s="72"/>
      <c r="B10" s="65"/>
      <c r="C10" s="65" t="s">
        <v>2569</v>
      </c>
      <c r="D10" s="65"/>
      <c r="E10" s="65"/>
      <c r="F10" s="65"/>
      <c r="G10" s="65"/>
      <c r="H10" s="65"/>
      <c r="I10" s="65"/>
      <c r="J10" s="73"/>
      <c r="K10" s="65"/>
    </row>
    <row r="11" spans="1:11">
      <c r="A11" s="72"/>
      <c r="B11" s="65"/>
      <c r="C11" s="65"/>
      <c r="D11" s="65"/>
      <c r="E11" s="65"/>
      <c r="F11" s="65"/>
      <c r="G11" s="65"/>
      <c r="H11" s="65"/>
      <c r="I11" s="65"/>
      <c r="J11" s="73"/>
      <c r="K11" s="65"/>
    </row>
    <row r="12" spans="1:11">
      <c r="A12" s="72"/>
      <c r="B12" s="162" t="s">
        <v>1884</v>
      </c>
      <c r="C12" s="65" t="s">
        <v>2570</v>
      </c>
      <c r="D12" s="65"/>
      <c r="E12" s="65"/>
      <c r="F12" s="65"/>
      <c r="G12" s="65"/>
      <c r="H12" s="65"/>
      <c r="I12" s="65"/>
      <c r="J12" s="73"/>
      <c r="K12" s="65"/>
    </row>
    <row r="13" spans="1:11">
      <c r="A13" s="72"/>
      <c r="B13" s="65"/>
      <c r="C13" s="65" t="s">
        <v>2571</v>
      </c>
      <c r="D13" s="65"/>
      <c r="E13" s="65"/>
      <c r="F13" s="65"/>
      <c r="G13" s="65"/>
      <c r="H13" s="65"/>
      <c r="I13" s="65"/>
      <c r="J13" s="73"/>
      <c r="K13" s="65"/>
    </row>
    <row r="14" spans="1:11">
      <c r="A14" s="72"/>
      <c r="B14" s="65"/>
      <c r="C14" s="65" t="s">
        <v>2572</v>
      </c>
      <c r="D14" s="65"/>
      <c r="E14" s="65"/>
      <c r="F14" s="65"/>
      <c r="G14" s="65"/>
      <c r="H14" s="65"/>
      <c r="I14" s="65"/>
      <c r="J14" s="73"/>
      <c r="K14" s="65"/>
    </row>
    <row r="15" spans="1:11">
      <c r="A15" s="72"/>
      <c r="B15" s="65"/>
      <c r="C15" s="65" t="s">
        <v>2573</v>
      </c>
      <c r="D15" s="65"/>
      <c r="E15" s="65"/>
      <c r="F15" s="65"/>
      <c r="G15" s="65"/>
      <c r="H15" s="65"/>
      <c r="I15" s="65"/>
      <c r="J15" s="73"/>
      <c r="K15" s="65"/>
    </row>
    <row r="16" spans="1:11">
      <c r="A16" s="72"/>
      <c r="B16" s="65"/>
      <c r="C16" s="65" t="s">
        <v>2574</v>
      </c>
      <c r="D16" s="65"/>
      <c r="E16" s="65"/>
      <c r="F16" s="65"/>
      <c r="G16" s="65"/>
      <c r="H16" s="65"/>
      <c r="I16" s="65"/>
      <c r="J16" s="73"/>
      <c r="K16" s="65"/>
    </row>
    <row r="17" spans="1:18">
      <c r="A17" s="206"/>
      <c r="B17" s="207"/>
      <c r="C17" s="207"/>
      <c r="D17" s="207"/>
      <c r="E17" s="207"/>
      <c r="F17" s="207"/>
      <c r="G17" s="207"/>
      <c r="H17" s="207"/>
      <c r="I17" s="207"/>
      <c r="J17" s="208"/>
      <c r="K17" s="65"/>
    </row>
    <row r="18" spans="1:18">
      <c r="A18" s="72"/>
      <c r="B18" s="93" t="s">
        <v>36</v>
      </c>
      <c r="C18" s="174"/>
      <c r="D18" s="132" t="s">
        <v>888</v>
      </c>
      <c r="E18" s="105"/>
      <c r="F18" s="105"/>
      <c r="G18" s="105"/>
      <c r="H18" s="105"/>
      <c r="I18" s="175"/>
      <c r="J18" s="138" t="s">
        <v>1731</v>
      </c>
      <c r="K18" s="65"/>
      <c r="L18" s="1488"/>
      <c r="M18" s="1462"/>
      <c r="N18" s="1462"/>
      <c r="O18" s="1462"/>
      <c r="P18" s="1462"/>
      <c r="Q18" s="1462"/>
      <c r="R18" s="1462"/>
    </row>
    <row r="19" spans="1:18">
      <c r="A19" s="72"/>
      <c r="B19" s="93" t="s">
        <v>48</v>
      </c>
      <c r="C19" s="174"/>
      <c r="D19" s="132" t="s">
        <v>462</v>
      </c>
      <c r="E19" s="105"/>
      <c r="F19" s="105"/>
      <c r="G19" s="105"/>
      <c r="H19" s="105"/>
      <c r="I19" s="175"/>
      <c r="J19" s="138" t="s">
        <v>463</v>
      </c>
      <c r="K19" s="65"/>
      <c r="L19" s="1462"/>
      <c r="M19" s="1462"/>
      <c r="N19" s="1462"/>
      <c r="O19" s="1462"/>
      <c r="P19" s="1462"/>
      <c r="Q19" s="1462"/>
      <c r="R19" s="1462"/>
    </row>
    <row r="20" spans="1:18">
      <c r="A20" s="206"/>
      <c r="B20" s="207"/>
      <c r="C20" s="177"/>
      <c r="D20" s="207"/>
      <c r="E20" s="207"/>
      <c r="F20" s="207"/>
      <c r="G20" s="207"/>
      <c r="H20" s="207"/>
      <c r="I20" s="184"/>
      <c r="J20" s="208"/>
      <c r="K20" s="65"/>
      <c r="L20" s="1462"/>
      <c r="M20" s="1462"/>
      <c r="N20" s="1462"/>
      <c r="O20" s="1462"/>
      <c r="P20" s="1462"/>
      <c r="Q20" s="1462"/>
      <c r="R20" s="1462"/>
    </row>
    <row r="21" spans="1:18">
      <c r="A21" s="72"/>
      <c r="B21" s="65"/>
      <c r="C21" s="174"/>
      <c r="D21" s="65"/>
      <c r="E21" s="65"/>
      <c r="F21" s="65"/>
      <c r="G21" s="65"/>
      <c r="H21" s="65"/>
      <c r="I21" s="175"/>
      <c r="J21" s="73"/>
      <c r="K21" s="65"/>
      <c r="L21" s="1488"/>
      <c r="M21" s="1462"/>
      <c r="N21" s="1462"/>
      <c r="O21" s="1462"/>
      <c r="P21" s="1462"/>
      <c r="Q21" s="1462"/>
      <c r="R21" s="1462"/>
    </row>
    <row r="22" spans="1:18">
      <c r="A22" s="72"/>
      <c r="B22" s="93" t="s">
        <v>467</v>
      </c>
      <c r="C22" s="174"/>
      <c r="D22" s="65" t="s">
        <v>2575</v>
      </c>
      <c r="E22" s="65"/>
      <c r="F22" s="65"/>
      <c r="G22" s="65"/>
      <c r="H22" s="65"/>
      <c r="I22" s="175"/>
      <c r="J22" s="1814">
        <f>+Sch.12!H58</f>
        <v>-1677449622.6399989</v>
      </c>
      <c r="K22" s="65"/>
      <c r="L22" s="1246"/>
      <c r="M22" s="1246"/>
      <c r="N22" s="1246"/>
      <c r="O22" s="1505"/>
      <c r="P22" s="1097"/>
      <c r="Q22" s="1246"/>
      <c r="R22" s="1462"/>
    </row>
    <row r="23" spans="1:18">
      <c r="A23" s="72"/>
      <c r="B23" s="65"/>
      <c r="C23" s="174"/>
      <c r="D23" s="65" t="s">
        <v>2576</v>
      </c>
      <c r="E23" s="65"/>
      <c r="F23" s="65"/>
      <c r="G23" s="65"/>
      <c r="H23" s="65"/>
      <c r="I23" s="175"/>
      <c r="J23" s="145"/>
      <c r="K23" s="65"/>
      <c r="L23" s="1246"/>
      <c r="M23" s="1246"/>
      <c r="N23" s="1246"/>
      <c r="O23" s="1547"/>
      <c r="P23" s="1246"/>
      <c r="Q23" s="1246"/>
      <c r="R23" s="1462"/>
    </row>
    <row r="24" spans="1:18">
      <c r="A24" s="72"/>
      <c r="B24" s="93" t="s">
        <v>825</v>
      </c>
      <c r="C24" s="174"/>
      <c r="E24" s="28"/>
      <c r="F24" s="28"/>
      <c r="G24" s="28"/>
      <c r="H24" s="28"/>
      <c r="I24" s="175"/>
      <c r="J24" s="189"/>
      <c r="K24" s="65"/>
      <c r="L24" s="1462"/>
      <c r="M24" s="1462"/>
      <c r="N24" s="1462"/>
      <c r="O24" s="1462"/>
      <c r="P24" s="1815"/>
      <c r="Q24" s="1246"/>
      <c r="R24" s="1462"/>
    </row>
    <row r="25" spans="1:18">
      <c r="A25" s="72"/>
      <c r="B25" s="93" t="s">
        <v>1067</v>
      </c>
      <c r="C25" s="174"/>
      <c r="D25" s="28">
        <v>7210</v>
      </c>
      <c r="E25" s="28"/>
      <c r="F25" s="28"/>
      <c r="G25" s="28"/>
      <c r="H25" s="28"/>
      <c r="I25" s="175"/>
      <c r="J25" s="189">
        <f>+Sch.12!H26</f>
        <v>-5730894</v>
      </c>
      <c r="K25" s="65"/>
      <c r="L25" s="1547"/>
      <c r="M25" s="1547"/>
      <c r="N25" s="1815"/>
      <c r="O25" s="1901"/>
      <c r="P25" s="1097"/>
      <c r="Q25" s="1246"/>
      <c r="R25" s="1462"/>
    </row>
    <row r="26" spans="1:18">
      <c r="A26" s="72"/>
      <c r="B26" s="93" t="s">
        <v>71</v>
      </c>
      <c r="C26" s="174"/>
      <c r="D26" s="28">
        <v>7220</v>
      </c>
      <c r="E26" s="28"/>
      <c r="F26" s="28"/>
      <c r="G26" s="28"/>
      <c r="H26" s="28"/>
      <c r="I26" s="175"/>
      <c r="J26" s="189">
        <f>+Sch.12!H27</f>
        <v>-1079769833.1299999</v>
      </c>
      <c r="K26" s="65"/>
      <c r="L26" s="1547"/>
      <c r="M26" s="1547"/>
      <c r="N26" s="1815"/>
      <c r="O26" s="1901"/>
      <c r="P26" s="1097"/>
      <c r="Q26" s="1246"/>
      <c r="R26" s="1462"/>
    </row>
    <row r="27" spans="1:18">
      <c r="A27" s="72"/>
      <c r="B27" s="93" t="s">
        <v>72</v>
      </c>
      <c r="C27" s="174"/>
      <c r="D27" s="28">
        <v>7230</v>
      </c>
      <c r="E27" s="28"/>
      <c r="F27" s="28"/>
      <c r="G27" s="28"/>
      <c r="H27" s="28"/>
      <c r="I27" s="175"/>
      <c r="J27" s="189">
        <f>+Sch.12!H28</f>
        <v>-3199724.74</v>
      </c>
      <c r="K27" s="65"/>
      <c r="L27" s="1547"/>
      <c r="M27" s="1547"/>
      <c r="N27" s="1815"/>
      <c r="O27" s="1901"/>
      <c r="P27" s="1097"/>
      <c r="Q27" s="1246"/>
      <c r="R27" s="1462"/>
    </row>
    <row r="28" spans="1:18">
      <c r="A28" s="72"/>
      <c r="B28" s="93" t="s">
        <v>476</v>
      </c>
      <c r="C28" s="174"/>
      <c r="D28" s="28">
        <v>7250</v>
      </c>
      <c r="I28" s="175"/>
      <c r="J28" s="189">
        <f>+Sch.12!H30</f>
        <v>-293388741</v>
      </c>
      <c r="K28" s="65"/>
      <c r="L28" s="1547"/>
      <c r="M28" s="1547"/>
      <c r="N28" s="1815"/>
      <c r="O28" s="1901"/>
      <c r="P28" s="1097"/>
      <c r="Q28" s="1246"/>
      <c r="R28" s="1462"/>
    </row>
    <row r="29" spans="1:18">
      <c r="A29" s="72"/>
      <c r="B29" s="93" t="s">
        <v>479</v>
      </c>
      <c r="C29" s="174"/>
      <c r="D29" s="28">
        <v>7420</v>
      </c>
      <c r="E29" s="28"/>
      <c r="F29" s="28"/>
      <c r="G29" s="28"/>
      <c r="H29" s="28"/>
      <c r="I29" s="175"/>
      <c r="J29" s="189">
        <f>+Sch.12!H45</f>
        <v>36479434.270000003</v>
      </c>
      <c r="K29" s="65"/>
      <c r="L29" s="1547"/>
      <c r="M29" s="1547"/>
      <c r="N29" s="1815"/>
      <c r="O29" s="1901"/>
      <c r="P29" s="1097"/>
      <c r="Q29" s="1246"/>
      <c r="R29" s="1462"/>
    </row>
    <row r="30" spans="1:18">
      <c r="A30" s="72"/>
      <c r="B30" s="93" t="s">
        <v>2076</v>
      </c>
      <c r="C30" s="174"/>
      <c r="D30" s="28">
        <v>7430</v>
      </c>
      <c r="E30" s="28"/>
      <c r="F30" s="28"/>
      <c r="G30" s="28"/>
      <c r="H30" s="28"/>
      <c r="I30" s="175"/>
      <c r="J30" s="189">
        <f>+Sch.12!H46</f>
        <v>-80780223.640000001</v>
      </c>
      <c r="K30" s="65"/>
      <c r="L30" s="1547"/>
      <c r="M30" s="1547"/>
      <c r="N30" s="1815"/>
      <c r="O30" s="1901"/>
      <c r="P30" s="1097"/>
      <c r="Q30" s="1246"/>
      <c r="R30" s="1462"/>
    </row>
    <row r="31" spans="1:18">
      <c r="A31" s="72"/>
      <c r="B31" s="93" t="s">
        <v>337</v>
      </c>
      <c r="C31" s="174"/>
      <c r="D31" s="28">
        <v>7450</v>
      </c>
      <c r="E31" s="28"/>
      <c r="F31" s="28"/>
      <c r="G31" s="28"/>
      <c r="H31" s="28"/>
      <c r="I31" s="175"/>
      <c r="J31" s="189">
        <f>+Sch.12!H48</f>
        <v>-48638030</v>
      </c>
      <c r="K31" s="65"/>
      <c r="L31" s="1547"/>
      <c r="M31" s="1547"/>
      <c r="N31" s="1815"/>
      <c r="O31" s="1901"/>
      <c r="P31" s="1097"/>
      <c r="Q31" s="1246"/>
      <c r="R31" s="1462"/>
    </row>
    <row r="32" spans="1:18">
      <c r="A32" s="72"/>
      <c r="B32" s="93" t="s">
        <v>73</v>
      </c>
      <c r="C32" s="174"/>
      <c r="D32" s="28">
        <v>7630</v>
      </c>
      <c r="E32" s="28"/>
      <c r="F32" s="28"/>
      <c r="G32" s="28"/>
      <c r="H32" s="28"/>
      <c r="I32" s="175"/>
      <c r="J32" s="189">
        <v>0</v>
      </c>
      <c r="K32" s="65"/>
      <c r="L32" s="1547"/>
      <c r="M32" s="1547"/>
      <c r="N32" s="1815"/>
      <c r="O32" s="1901"/>
      <c r="P32" s="1097"/>
      <c r="Q32" s="1246"/>
      <c r="R32" s="1462"/>
    </row>
    <row r="33" spans="1:18">
      <c r="A33" s="72"/>
      <c r="B33" s="93" t="s">
        <v>74</v>
      </c>
      <c r="C33" s="174"/>
      <c r="D33" s="65"/>
      <c r="E33" s="65"/>
      <c r="F33" s="65"/>
      <c r="G33" s="65"/>
      <c r="H33" s="65"/>
      <c r="I33" s="175"/>
      <c r="J33" s="189"/>
      <c r="K33" s="65"/>
      <c r="L33" s="1246"/>
      <c r="M33" s="1246"/>
      <c r="N33" s="1246"/>
      <c r="O33" s="1901"/>
      <c r="P33" s="1815"/>
      <c r="Q33" s="1246"/>
      <c r="R33" s="1462"/>
    </row>
    <row r="34" spans="1:18">
      <c r="A34" s="72"/>
      <c r="B34" s="93" t="s">
        <v>75</v>
      </c>
      <c r="C34" s="174"/>
      <c r="D34" s="28"/>
      <c r="E34" s="28"/>
      <c r="F34" s="28"/>
      <c r="G34" s="28"/>
      <c r="H34" s="28"/>
      <c r="I34" s="175"/>
      <c r="J34" s="189"/>
      <c r="K34" s="65"/>
      <c r="L34" s="1815"/>
      <c r="M34" s="1815"/>
      <c r="N34" s="1815"/>
      <c r="O34" s="1902"/>
      <c r="P34" s="1815"/>
      <c r="Q34" s="1246"/>
      <c r="R34" s="1462"/>
    </row>
    <row r="35" spans="1:18">
      <c r="A35" s="72"/>
      <c r="B35" s="93" t="s">
        <v>76</v>
      </c>
      <c r="C35" s="174"/>
      <c r="D35" s="28"/>
      <c r="E35" s="28"/>
      <c r="F35" s="28"/>
      <c r="G35" s="28"/>
      <c r="H35" s="28"/>
      <c r="I35" s="175"/>
      <c r="J35" s="189"/>
      <c r="K35" s="65"/>
      <c r="L35" s="1815"/>
      <c r="M35" s="1815"/>
      <c r="N35" s="1815"/>
      <c r="O35" s="1902"/>
      <c r="P35" s="1815"/>
      <c r="Q35" s="1246"/>
      <c r="R35" s="1462"/>
    </row>
    <row r="36" spans="1:18">
      <c r="A36" s="72"/>
      <c r="B36" s="93" t="s">
        <v>77</v>
      </c>
      <c r="C36" s="174"/>
      <c r="D36" s="28"/>
      <c r="E36" s="28"/>
      <c r="F36" s="28"/>
      <c r="G36" s="28"/>
      <c r="H36" s="28"/>
      <c r="I36" s="175"/>
      <c r="J36" s="189"/>
      <c r="K36" s="65"/>
      <c r="L36" s="1815"/>
      <c r="M36" s="1815"/>
      <c r="N36" s="1815"/>
      <c r="O36" s="1902"/>
      <c r="P36" s="1815"/>
      <c r="Q36" s="1246"/>
      <c r="R36" s="1462"/>
    </row>
    <row r="37" spans="1:18">
      <c r="A37" s="72"/>
      <c r="B37" s="65"/>
      <c r="C37" s="174"/>
      <c r="D37" s="65" t="s">
        <v>2577</v>
      </c>
      <c r="E37" s="65"/>
      <c r="F37" s="65"/>
      <c r="G37" s="65"/>
      <c r="H37" s="65"/>
      <c r="I37" s="175"/>
      <c r="J37" s="189"/>
      <c r="K37" s="65"/>
      <c r="L37" s="1246"/>
      <c r="M37" s="1246"/>
      <c r="N37" s="1246"/>
      <c r="O37" s="1902"/>
      <c r="P37" s="1246"/>
      <c r="Q37" s="1246"/>
      <c r="R37" s="1462"/>
    </row>
    <row r="38" spans="1:18">
      <c r="A38" s="72"/>
      <c r="B38" s="65"/>
      <c r="C38" s="174"/>
      <c r="D38" s="65" t="s">
        <v>2578</v>
      </c>
      <c r="E38" s="65"/>
      <c r="F38" s="65"/>
      <c r="G38" s="65"/>
      <c r="H38" s="65"/>
      <c r="I38" s="175"/>
      <c r="J38" s="138" t="s">
        <v>2579</v>
      </c>
      <c r="K38" s="65"/>
      <c r="L38" s="1246"/>
      <c r="M38" s="1246"/>
      <c r="N38" s="1246"/>
      <c r="O38" s="1724"/>
      <c r="P38" s="1246"/>
      <c r="Q38" s="1246"/>
      <c r="R38" s="1462"/>
    </row>
    <row r="39" spans="1:18">
      <c r="A39" s="72"/>
      <c r="B39" s="65"/>
      <c r="C39" s="174"/>
      <c r="D39" s="65"/>
      <c r="E39" s="65"/>
      <c r="F39" s="65"/>
      <c r="G39" s="65"/>
      <c r="H39" s="65"/>
      <c r="I39" s="175"/>
      <c r="J39" s="73"/>
      <c r="K39" s="65"/>
      <c r="L39" s="1246"/>
      <c r="M39" s="1246"/>
      <c r="N39" s="1246"/>
      <c r="O39" s="1246"/>
      <c r="P39" s="1246"/>
      <c r="Q39" s="1246"/>
      <c r="R39" s="1462"/>
    </row>
    <row r="40" spans="1:18">
      <c r="A40" s="72"/>
      <c r="B40" s="93" t="s">
        <v>78</v>
      </c>
      <c r="C40" s="174"/>
      <c r="D40" s="65" t="s">
        <v>2580</v>
      </c>
      <c r="E40" s="65"/>
      <c r="F40" s="65"/>
      <c r="G40" s="65"/>
      <c r="H40" s="65"/>
      <c r="I40" s="175"/>
      <c r="J40" s="138" t="s">
        <v>2579</v>
      </c>
      <c r="K40" s="65"/>
      <c r="L40" s="1246"/>
      <c r="M40" s="1246"/>
      <c r="N40" s="1246"/>
      <c r="O40" s="1724"/>
      <c r="P40" s="1246"/>
      <c r="Q40" s="1246"/>
      <c r="R40" s="1462"/>
    </row>
    <row r="41" spans="1:18">
      <c r="A41" s="72"/>
      <c r="B41" s="93" t="s">
        <v>79</v>
      </c>
      <c r="C41" s="174"/>
      <c r="D41" s="28"/>
      <c r="E41" s="28" t="s">
        <v>2905</v>
      </c>
      <c r="F41" s="28"/>
      <c r="G41" s="28"/>
      <c r="H41" s="28"/>
      <c r="I41" s="175"/>
      <c r="J41" s="284"/>
      <c r="K41" s="65"/>
      <c r="L41" s="1547"/>
      <c r="M41" s="1462"/>
      <c r="N41" s="1547"/>
      <c r="O41" s="1903"/>
      <c r="P41" s="1815"/>
      <c r="Q41" s="1246"/>
      <c r="R41" s="1462"/>
    </row>
    <row r="42" spans="1:18">
      <c r="A42" s="72"/>
      <c r="B42" s="93" t="s">
        <v>80</v>
      </c>
      <c r="C42" s="174"/>
      <c r="D42" s="28"/>
      <c r="E42" s="28"/>
      <c r="F42" s="28"/>
      <c r="G42" s="28"/>
      <c r="H42" s="28"/>
      <c r="I42" s="175"/>
      <c r="J42" s="189"/>
      <c r="K42" s="65"/>
      <c r="L42" s="1815"/>
      <c r="M42" s="1462"/>
      <c r="N42" s="1815"/>
      <c r="O42" s="1902"/>
      <c r="P42" s="1815"/>
      <c r="Q42" s="1246"/>
      <c r="R42" s="1462"/>
    </row>
    <row r="43" spans="1:18" ht="15.75">
      <c r="A43" s="72"/>
      <c r="B43" s="93" t="s">
        <v>81</v>
      </c>
      <c r="C43" s="174"/>
      <c r="D43" s="28"/>
      <c r="E43" s="28" t="s">
        <v>2906</v>
      </c>
      <c r="F43" s="28"/>
      <c r="G43" s="28"/>
      <c r="H43" s="28"/>
      <c r="I43" s="175"/>
      <c r="J43" s="1816">
        <v>158464</v>
      </c>
      <c r="K43" s="65"/>
      <c r="L43" s="1817"/>
      <c r="M43" s="1462"/>
      <c r="N43" s="1817"/>
      <c r="O43" s="1901"/>
      <c r="P43" s="1815"/>
      <c r="Q43" s="1246"/>
      <c r="R43" s="1462"/>
    </row>
    <row r="44" spans="1:18" ht="15.75">
      <c r="A44" s="72"/>
      <c r="B44" s="93" t="s">
        <v>82</v>
      </c>
      <c r="C44" s="174"/>
      <c r="D44" s="28"/>
      <c r="E44" s="28"/>
      <c r="F44" s="28"/>
      <c r="G44" s="28"/>
      <c r="H44" s="28"/>
      <c r="I44" s="175"/>
      <c r="J44" s="1816"/>
      <c r="K44" s="65"/>
      <c r="L44" s="1817"/>
      <c r="M44" s="1462"/>
      <c r="N44" s="1817"/>
      <c r="O44" s="1901"/>
      <c r="P44" s="1815"/>
      <c r="Q44" s="1246"/>
      <c r="R44" s="1462"/>
    </row>
    <row r="45" spans="1:18" ht="15.75">
      <c r="A45" s="72"/>
      <c r="B45" s="93" t="s">
        <v>83</v>
      </c>
      <c r="C45" s="174"/>
      <c r="D45" s="28"/>
      <c r="E45" s="28" t="s">
        <v>2907</v>
      </c>
      <c r="F45" s="28"/>
      <c r="G45" s="28"/>
      <c r="H45" s="28"/>
      <c r="I45" s="175"/>
      <c r="J45" s="1816">
        <v>20243788</v>
      </c>
      <c r="K45" s="65"/>
      <c r="L45" s="1817"/>
      <c r="M45" s="1462"/>
      <c r="N45" s="1817"/>
      <c r="O45" s="1901"/>
      <c r="P45" s="1815"/>
      <c r="Q45" s="1246"/>
      <c r="R45" s="1462"/>
    </row>
    <row r="46" spans="1:18" ht="15.75">
      <c r="A46" s="72"/>
      <c r="B46" s="93" t="s">
        <v>84</v>
      </c>
      <c r="C46" s="174"/>
      <c r="D46" s="28"/>
      <c r="E46" s="28"/>
      <c r="F46" s="28"/>
      <c r="G46" s="28"/>
      <c r="H46" s="28"/>
      <c r="I46" s="175"/>
      <c r="J46" s="189"/>
      <c r="K46" s="65"/>
      <c r="L46" s="1817"/>
      <c r="M46" s="1462"/>
      <c r="N46" s="1817"/>
      <c r="O46" s="1902"/>
      <c r="P46" s="1815"/>
      <c r="Q46" s="1246"/>
      <c r="R46" s="1462"/>
    </row>
    <row r="47" spans="1:18" ht="15.75">
      <c r="A47" s="72"/>
      <c r="B47" s="93" t="s">
        <v>85</v>
      </c>
      <c r="C47" s="174"/>
      <c r="D47" s="28"/>
      <c r="E47" s="28"/>
      <c r="F47" s="28"/>
      <c r="G47" s="28"/>
      <c r="H47" s="28"/>
      <c r="I47" s="175"/>
      <c r="J47" s="189"/>
      <c r="K47" s="65"/>
      <c r="L47" s="1817"/>
      <c r="M47" s="1818"/>
      <c r="N47" s="1817"/>
      <c r="O47" s="1901"/>
      <c r="P47" s="1815"/>
      <c r="Q47" s="1246"/>
      <c r="R47" s="1462"/>
    </row>
    <row r="48" spans="1:18">
      <c r="A48" s="72"/>
      <c r="B48" s="93" t="s">
        <v>86</v>
      </c>
      <c r="C48" s="174"/>
      <c r="D48" s="28"/>
      <c r="E48" s="28"/>
      <c r="F48" s="28"/>
      <c r="G48" s="28"/>
      <c r="H48" s="28"/>
      <c r="I48" s="175"/>
      <c r="J48" s="189"/>
      <c r="K48" s="65"/>
      <c r="L48" s="1815"/>
      <c r="M48" s="1815"/>
      <c r="N48" s="1815"/>
      <c r="O48" s="1902"/>
      <c r="P48" s="1815"/>
      <c r="Q48" s="1246"/>
      <c r="R48" s="1462"/>
    </row>
    <row r="49" spans="1:18">
      <c r="A49" s="72"/>
      <c r="B49" s="93" t="s">
        <v>87</v>
      </c>
      <c r="C49" s="174"/>
      <c r="D49" s="5" t="s">
        <v>2581</v>
      </c>
      <c r="E49" s="65"/>
      <c r="F49" s="65"/>
      <c r="G49" s="65"/>
      <c r="H49" s="65"/>
      <c r="I49" s="175"/>
      <c r="J49" s="138" t="s">
        <v>2579</v>
      </c>
      <c r="K49" s="65"/>
      <c r="L49" s="1095"/>
      <c r="M49" s="1246"/>
      <c r="N49" s="1246"/>
      <c r="O49" s="1724"/>
      <c r="P49" s="1246"/>
      <c r="Q49" s="1246"/>
      <c r="R49" s="1462"/>
    </row>
    <row r="50" spans="1:18">
      <c r="A50" s="72"/>
      <c r="B50" s="93" t="s">
        <v>88</v>
      </c>
      <c r="C50" s="174"/>
      <c r="D50" s="28"/>
      <c r="E50" s="28" t="s">
        <v>2908</v>
      </c>
      <c r="F50" s="28"/>
      <c r="G50" s="28"/>
      <c r="H50" s="28"/>
      <c r="I50" s="175"/>
      <c r="J50" s="1295">
        <f>+Sch.12!H39</f>
        <v>218576267.45999998</v>
      </c>
      <c r="K50" s="65"/>
      <c r="L50" s="1547"/>
      <c r="M50" s="1462"/>
      <c r="N50" s="1547"/>
      <c r="O50" s="1505"/>
      <c r="P50" s="1815"/>
      <c r="Q50" s="1246"/>
      <c r="R50" s="1462"/>
    </row>
    <row r="51" spans="1:18">
      <c r="A51" s="72"/>
      <c r="B51" s="93" t="s">
        <v>2088</v>
      </c>
      <c r="C51" s="174"/>
      <c r="D51" s="28"/>
      <c r="E51" s="28" t="s">
        <v>2909</v>
      </c>
      <c r="F51" s="28"/>
      <c r="G51" s="28"/>
      <c r="H51" s="28"/>
      <c r="I51" s="175"/>
      <c r="J51" s="1814">
        <v>78703237</v>
      </c>
      <c r="K51" s="65"/>
      <c r="L51" s="1818"/>
      <c r="M51" s="1462"/>
      <c r="N51" s="1547"/>
      <c r="O51" s="1505"/>
      <c r="P51" s="1815"/>
      <c r="Q51" s="1246"/>
      <c r="R51" s="1462"/>
    </row>
    <row r="52" spans="1:18">
      <c r="A52" s="72"/>
      <c r="B52" s="93" t="s">
        <v>2090</v>
      </c>
      <c r="C52" s="174"/>
      <c r="D52" s="28"/>
      <c r="E52" s="28" t="s">
        <v>3550</v>
      </c>
      <c r="F52" s="28"/>
      <c r="G52" s="28"/>
      <c r="H52" s="28"/>
      <c r="I52" s="175"/>
      <c r="J52" s="1814">
        <v>162341</v>
      </c>
      <c r="K52" s="65"/>
      <c r="L52" s="1547"/>
      <c r="M52" s="1462"/>
      <c r="N52" s="1547"/>
      <c r="O52" s="1505"/>
      <c r="P52" s="1815"/>
      <c r="Q52" s="1246"/>
      <c r="R52" s="1462"/>
    </row>
    <row r="53" spans="1:18">
      <c r="A53" s="72"/>
      <c r="B53" s="93" t="s">
        <v>2093</v>
      </c>
      <c r="C53" s="174"/>
      <c r="D53" s="28"/>
      <c r="E53" s="28"/>
      <c r="F53" s="28"/>
      <c r="G53" s="28"/>
      <c r="H53" s="28"/>
      <c r="I53" s="175"/>
      <c r="J53" s="189"/>
      <c r="K53" s="65"/>
      <c r="L53" s="1815"/>
      <c r="M53" s="1815"/>
      <c r="N53" s="1815"/>
      <c r="O53" s="1902"/>
      <c r="P53" s="1815"/>
      <c r="Q53" s="1246"/>
      <c r="R53" s="1462"/>
    </row>
    <row r="54" spans="1:18">
      <c r="A54" s="72"/>
      <c r="B54" s="93" t="s">
        <v>2096</v>
      </c>
      <c r="C54" s="174"/>
      <c r="D54" s="28"/>
      <c r="E54" s="28"/>
      <c r="F54" s="28"/>
      <c r="G54" s="28"/>
      <c r="H54" s="28"/>
      <c r="I54" s="175"/>
      <c r="J54" s="189"/>
      <c r="K54" s="65"/>
      <c r="L54" s="1815"/>
      <c r="M54" s="1815"/>
      <c r="N54" s="1815"/>
      <c r="O54" s="1902"/>
      <c r="P54" s="1815"/>
      <c r="Q54" s="1246"/>
      <c r="R54" s="1462"/>
    </row>
    <row r="55" spans="1:18">
      <c r="A55" s="72"/>
      <c r="B55" s="93" t="s">
        <v>2410</v>
      </c>
      <c r="C55" s="174"/>
      <c r="D55" s="28"/>
      <c r="E55" s="28"/>
      <c r="F55" s="28"/>
      <c r="G55" s="28"/>
      <c r="H55" s="28"/>
      <c r="I55" s="175"/>
      <c r="J55" s="189"/>
      <c r="K55" s="65"/>
      <c r="L55" s="1815"/>
      <c r="M55" s="1815"/>
      <c r="N55" s="1815"/>
      <c r="O55" s="1902"/>
      <c r="P55" s="1815"/>
      <c r="Q55" s="1246"/>
      <c r="R55" s="1462"/>
    </row>
    <row r="56" spans="1:18">
      <c r="A56" s="72"/>
      <c r="B56" s="93" t="s">
        <v>2413</v>
      </c>
      <c r="C56" s="174"/>
      <c r="D56" s="28"/>
      <c r="E56" s="28"/>
      <c r="F56" s="28"/>
      <c r="G56" s="28"/>
      <c r="H56" s="28"/>
      <c r="I56" s="175"/>
      <c r="J56" s="189"/>
      <c r="K56" s="65"/>
      <c r="L56" s="1815"/>
      <c r="M56" s="1815"/>
      <c r="N56" s="1815"/>
      <c r="O56" s="1902"/>
      <c r="P56" s="1815"/>
      <c r="Q56" s="1246"/>
      <c r="R56" s="1462"/>
    </row>
    <row r="57" spans="1:18">
      <c r="A57" s="72"/>
      <c r="B57" s="93" t="s">
        <v>2416</v>
      </c>
      <c r="C57" s="174"/>
      <c r="D57" s="28"/>
      <c r="E57" s="28"/>
      <c r="F57" s="28"/>
      <c r="G57" s="28"/>
      <c r="H57" s="28"/>
      <c r="I57" s="175"/>
      <c r="J57" s="189"/>
      <c r="K57" s="65"/>
      <c r="L57" s="1815"/>
      <c r="M57" s="1815"/>
      <c r="N57" s="1815"/>
      <c r="O57" s="1902"/>
      <c r="P57" s="1815"/>
      <c r="Q57" s="1246"/>
      <c r="R57" s="1462"/>
    </row>
    <row r="58" spans="1:18">
      <c r="A58" s="72"/>
      <c r="B58" s="65"/>
      <c r="C58" s="174"/>
      <c r="D58" s="28"/>
      <c r="E58" s="28"/>
      <c r="F58" s="28"/>
      <c r="G58" s="28"/>
      <c r="H58" s="28"/>
      <c r="I58" s="175"/>
      <c r="J58" s="290"/>
      <c r="K58" s="65"/>
      <c r="L58" s="1815"/>
      <c r="M58" s="1815"/>
      <c r="N58" s="1815"/>
      <c r="O58" s="1246"/>
      <c r="P58" s="1815"/>
      <c r="Q58" s="1246"/>
      <c r="R58" s="1462"/>
    </row>
    <row r="59" spans="1:18">
      <c r="A59" s="72"/>
      <c r="B59" s="93" t="s">
        <v>2420</v>
      </c>
      <c r="C59" s="174"/>
      <c r="D59" s="65" t="s">
        <v>2582</v>
      </c>
      <c r="E59" s="65"/>
      <c r="F59" s="65"/>
      <c r="G59" s="65"/>
      <c r="H59" s="65"/>
      <c r="I59" s="175"/>
      <c r="J59" s="836">
        <f>SUM(J22:J36)+SUM(J41:J48)-SUM(J50:J57)</f>
        <v>-3429517228.3399982</v>
      </c>
      <c r="K59" s="65"/>
      <c r="L59" s="1246"/>
      <c r="M59" s="1246"/>
      <c r="N59" s="1246"/>
      <c r="O59" s="1097"/>
      <c r="P59" s="1246"/>
      <c r="Q59" s="1246"/>
      <c r="R59" s="1462"/>
    </row>
    <row r="60" spans="1:18">
      <c r="A60" s="72"/>
      <c r="B60" s="65"/>
      <c r="C60" s="174"/>
      <c r="D60" s="65" t="s">
        <v>2583</v>
      </c>
      <c r="E60" s="65"/>
      <c r="F60" s="65"/>
      <c r="G60" s="65"/>
      <c r="H60" s="65"/>
      <c r="I60" s="175"/>
      <c r="J60" s="138" t="s">
        <v>2579</v>
      </c>
      <c r="K60" s="65"/>
      <c r="L60" s="1246"/>
      <c r="M60" s="1246"/>
      <c r="N60" s="1246"/>
      <c r="O60" s="1724"/>
      <c r="P60" s="1246"/>
      <c r="Q60" s="1246"/>
      <c r="R60" s="1462"/>
    </row>
    <row r="61" spans="1:18">
      <c r="A61" s="72"/>
      <c r="B61" s="93" t="s">
        <v>2423</v>
      </c>
      <c r="C61" s="174"/>
      <c r="D61" s="28"/>
      <c r="E61" s="28" t="s">
        <v>2910</v>
      </c>
      <c r="F61" s="28"/>
      <c r="G61" s="28"/>
      <c r="H61" s="28"/>
      <c r="I61" s="175"/>
      <c r="J61" s="284">
        <f>+J59*0.35</f>
        <v>-1200331029.9189992</v>
      </c>
      <c r="K61" s="65"/>
      <c r="L61" s="1547"/>
      <c r="M61" s="1462"/>
      <c r="N61" s="1547"/>
      <c r="O61" s="1505"/>
      <c r="P61" s="1815"/>
      <c r="Q61" s="1246"/>
      <c r="R61" s="1462"/>
    </row>
    <row r="62" spans="1:18">
      <c r="A62" s="72"/>
      <c r="B62" s="93" t="s">
        <v>2426</v>
      </c>
      <c r="C62" s="174"/>
      <c r="D62" s="28"/>
      <c r="E62" s="28" t="s">
        <v>2911</v>
      </c>
      <c r="F62" s="28"/>
      <c r="G62" s="28"/>
      <c r="H62" s="28"/>
      <c r="I62" s="175"/>
      <c r="J62" s="284">
        <v>2005813.95</v>
      </c>
      <c r="K62" s="65"/>
      <c r="L62" s="1547"/>
      <c r="M62" s="1462"/>
      <c r="N62" s="1547"/>
      <c r="O62" s="1901"/>
      <c r="P62" s="1815"/>
      <c r="Q62" s="1246"/>
      <c r="R62" s="1462"/>
    </row>
    <row r="63" spans="1:18">
      <c r="A63" s="72"/>
      <c r="B63" s="93" t="s">
        <v>1849</v>
      </c>
      <c r="C63" s="174"/>
      <c r="D63" s="28"/>
      <c r="E63" s="28" t="s">
        <v>2912</v>
      </c>
      <c r="F63" s="28"/>
      <c r="G63" s="28"/>
      <c r="H63" s="28"/>
      <c r="I63" s="175"/>
      <c r="J63" s="284">
        <v>-5730897</v>
      </c>
      <c r="K63" s="65"/>
      <c r="L63" s="1547"/>
      <c r="M63" s="1462"/>
      <c r="N63" s="1547"/>
      <c r="O63" s="1901"/>
      <c r="P63" s="1815"/>
      <c r="Q63" s="1246"/>
      <c r="R63" s="1462"/>
    </row>
    <row r="64" spans="1:18">
      <c r="A64" s="72"/>
      <c r="B64" s="93" t="s">
        <v>1851</v>
      </c>
      <c r="C64" s="174"/>
      <c r="D64" s="28"/>
      <c r="E64" s="28" t="s">
        <v>3297</v>
      </c>
      <c r="F64" s="28"/>
      <c r="G64" s="28"/>
      <c r="H64" s="28"/>
      <c r="I64" s="175"/>
      <c r="J64" s="284">
        <v>-203851653</v>
      </c>
      <c r="K64" s="65"/>
      <c r="L64" s="1547"/>
      <c r="M64" s="1462"/>
      <c r="N64" s="1547"/>
      <c r="O64" s="1901"/>
      <c r="P64" s="1815"/>
      <c r="Q64" s="1246"/>
      <c r="R64" s="1462"/>
    </row>
    <row r="65" spans="1:18">
      <c r="A65" s="72"/>
      <c r="B65" s="93" t="s">
        <v>1852</v>
      </c>
      <c r="C65" s="174"/>
      <c r="D65" s="28"/>
      <c r="E65" s="28" t="s">
        <v>2913</v>
      </c>
      <c r="F65" s="28"/>
      <c r="G65" s="28"/>
      <c r="H65" s="28"/>
      <c r="I65" s="175"/>
      <c r="J65" s="284">
        <v>27086663.799999997</v>
      </c>
      <c r="K65" s="65"/>
      <c r="L65" s="1547"/>
      <c r="M65" s="1462"/>
      <c r="N65" s="1547"/>
      <c r="O65" s="1901"/>
      <c r="P65" s="1815"/>
      <c r="Q65" s="1246"/>
      <c r="R65" s="1462"/>
    </row>
    <row r="66" spans="1:18">
      <c r="A66" s="72"/>
      <c r="B66" s="93" t="s">
        <v>1856</v>
      </c>
      <c r="C66" s="174"/>
      <c r="D66" s="65"/>
      <c r="E66" s="65" t="s">
        <v>2584</v>
      </c>
      <c r="F66" s="65"/>
      <c r="G66" s="65"/>
      <c r="H66" s="65"/>
      <c r="I66" s="175"/>
      <c r="J66" s="603">
        <f>SUM(J61:J65)</f>
        <v>-1380821102.1689992</v>
      </c>
      <c r="K66" s="65"/>
      <c r="L66" s="1246"/>
      <c r="M66" s="1462"/>
      <c r="N66" s="1246"/>
      <c r="O66" s="1097"/>
      <c r="P66" s="1246"/>
      <c r="Q66" s="1246"/>
      <c r="R66" s="1462"/>
    </row>
    <row r="67" spans="1:18" ht="15.75" thickBot="1">
      <c r="A67" s="159"/>
      <c r="B67" s="101"/>
      <c r="C67" s="567"/>
      <c r="D67" s="101"/>
      <c r="E67" s="101"/>
      <c r="F67" s="101"/>
      <c r="G67" s="101"/>
      <c r="H67" s="101"/>
      <c r="I67" s="287"/>
      <c r="J67" s="142"/>
      <c r="K67" s="65"/>
      <c r="L67" s="1462"/>
      <c r="M67" s="1462"/>
      <c r="N67" s="1462"/>
      <c r="O67" s="1462"/>
      <c r="P67" s="1462"/>
      <c r="Q67" s="1462"/>
      <c r="R67" s="1462"/>
    </row>
    <row r="68" spans="1:18">
      <c r="A68" s="976"/>
      <c r="B68" s="976" t="s">
        <v>2390</v>
      </c>
      <c r="C68" s="976"/>
      <c r="D68" s="976"/>
      <c r="E68" s="976"/>
      <c r="F68" s="976"/>
      <c r="G68" s="976"/>
      <c r="H68" s="976"/>
      <c r="I68" s="976"/>
      <c r="J68" s="976"/>
      <c r="K68" s="65"/>
      <c r="L68" s="1462"/>
      <c r="M68" s="1462"/>
      <c r="N68" s="1462"/>
      <c r="O68" s="1462"/>
      <c r="P68" s="1462"/>
      <c r="Q68" s="1462"/>
      <c r="R68" s="1462"/>
    </row>
    <row r="69" spans="1:18">
      <c r="A69" s="132">
        <v>60</v>
      </c>
      <c r="B69" s="132"/>
      <c r="C69" s="132"/>
      <c r="D69" s="132"/>
      <c r="E69" s="132"/>
      <c r="F69" s="132"/>
      <c r="G69" s="132"/>
      <c r="H69" s="132"/>
      <c r="I69" s="132"/>
      <c r="J69" s="132"/>
      <c r="K69" s="65"/>
      <c r="L69" s="1462"/>
      <c r="M69" s="1462"/>
      <c r="N69" s="1462"/>
      <c r="O69" s="1462"/>
      <c r="P69" s="1462"/>
      <c r="Q69" s="1462"/>
      <c r="R69" s="1462"/>
    </row>
    <row r="70" spans="1:18">
      <c r="F70" s="1280"/>
      <c r="G70" s="1280"/>
      <c r="H70" s="1280"/>
      <c r="K70" s="65"/>
      <c r="L70" s="1462"/>
      <c r="M70" s="1462"/>
      <c r="N70" s="1462"/>
      <c r="O70" s="1462"/>
      <c r="P70" s="1462"/>
      <c r="Q70" s="1462"/>
      <c r="R70" s="1462"/>
    </row>
    <row r="71" spans="1:18">
      <c r="J71" s="1026"/>
      <c r="K71" s="65"/>
      <c r="L71" s="1462"/>
      <c r="M71" s="1462"/>
      <c r="N71" s="1462"/>
      <c r="O71" s="1462"/>
      <c r="P71" s="1462"/>
      <c r="Q71" s="1462"/>
      <c r="R71" s="1462"/>
    </row>
    <row r="72" spans="1:18">
      <c r="K72" s="65"/>
    </row>
    <row r="73" spans="1:18">
      <c r="K73" s="65"/>
    </row>
    <row r="74" spans="1:18">
      <c r="K74" s="65"/>
    </row>
    <row r="75" spans="1:18">
      <c r="K75" s="65"/>
    </row>
  </sheetData>
  <printOptions horizontalCentered="1"/>
  <pageMargins left="0.5" right="0.5" top="0.5" bottom="0.5" header="0.5" footer="0.5"/>
  <pageSetup scale="65" fitToHeight="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3301" r:id="rId4" name="Button 53">
              <controlPr locked="0" defaultSize="0" autoFill="0" autoLine="0" autoPict="0">
                <anchor moveWithCells="1" sizeWithCells="1">
                  <from>
                    <xdr:col>5</xdr:col>
                    <xdr:colOff>28575</xdr:colOff>
                    <xdr:row>69</xdr:row>
                    <xdr:rowOff>0</xdr:rowOff>
                  </from>
                  <to>
                    <xdr:col>7</xdr:col>
                    <xdr:colOff>238125</xdr:colOff>
                    <xdr:row>69</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V173"/>
  <sheetViews>
    <sheetView defaultGridColor="0" topLeftCell="A13" colorId="22" zoomScale="75" zoomScaleNormal="75" workbookViewId="0">
      <selection activeCell="C60" sqref="C60"/>
    </sheetView>
  </sheetViews>
  <sheetFormatPr defaultColWidth="9.77734375" defaultRowHeight="15"/>
  <cols>
    <col min="1" max="1" width="1.77734375" customWidth="1"/>
    <col min="2" max="2" width="2.77734375" customWidth="1"/>
    <col min="3" max="3" width="44.77734375" customWidth="1"/>
    <col min="4" max="4" width="2.77734375" customWidth="1"/>
    <col min="5" max="5" width="44.77734375" customWidth="1"/>
    <col min="6" max="6" width="3.77734375" customWidth="1"/>
  </cols>
  <sheetData>
    <row r="1" spans="1:256">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row>
    <row r="2" spans="1:256">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row>
    <row r="3" spans="1:256" ht="15.75" thickBot="1">
      <c r="A3" s="106" t="str">
        <f>'Data Sheet'!A46</f>
        <v>Annual Report of VERIZON NEW YORK INC.                                          For the period ending DECEMBER 31, 2017</v>
      </c>
      <c r="B3" s="5"/>
      <c r="C3" s="5"/>
      <c r="D3" s="5"/>
      <c r="E3" s="107"/>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row>
    <row r="4" spans="1:256" ht="6" customHeight="1">
      <c r="A4" s="108"/>
      <c r="B4" s="109"/>
      <c r="C4" s="109"/>
      <c r="D4" s="109"/>
      <c r="E4" s="109"/>
      <c r="F4" s="110"/>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row>
    <row r="5" spans="1:256" ht="15.75">
      <c r="A5" s="111" t="s">
        <v>1869</v>
      </c>
      <c r="B5" s="112"/>
      <c r="C5" s="113"/>
      <c r="D5" s="113"/>
      <c r="E5" s="113"/>
      <c r="F5" s="114"/>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row>
    <row r="6" spans="1:256" ht="6" customHeight="1">
      <c r="A6" s="115"/>
      <c r="B6" s="5"/>
      <c r="C6" s="113"/>
      <c r="D6" s="113"/>
      <c r="E6" s="113"/>
      <c r="F6" s="114"/>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row>
    <row r="7" spans="1:256">
      <c r="A7" s="116"/>
      <c r="B7" s="117" t="s">
        <v>1870</v>
      </c>
      <c r="C7" s="971" t="s">
        <v>1871</v>
      </c>
      <c r="D7" s="119"/>
      <c r="E7" s="971" t="s">
        <v>1872</v>
      </c>
      <c r="F7" s="120"/>
      <c r="G7" s="119"/>
      <c r="H7" s="119"/>
      <c r="I7" s="119"/>
      <c r="J7" s="119"/>
      <c r="K7" s="119"/>
      <c r="L7" s="119"/>
      <c r="M7" s="119"/>
      <c r="N7" s="119"/>
      <c r="O7" s="119"/>
      <c r="P7" s="119"/>
      <c r="Q7" s="119"/>
      <c r="R7" s="119"/>
      <c r="S7" s="119"/>
      <c r="T7" s="119"/>
      <c r="U7" s="119"/>
      <c r="V7" s="119"/>
      <c r="W7" s="119"/>
      <c r="X7" s="119"/>
      <c r="Y7" s="119"/>
      <c r="Z7" s="119"/>
      <c r="AA7" s="119"/>
      <c r="AB7" s="119"/>
      <c r="AC7" s="119"/>
      <c r="AD7" s="119"/>
      <c r="AE7" s="119"/>
      <c r="AF7" s="119"/>
      <c r="AG7" s="119"/>
      <c r="AH7" s="119"/>
      <c r="AI7" s="119"/>
      <c r="AJ7" s="119"/>
      <c r="AK7" s="119"/>
      <c r="AL7" s="119"/>
      <c r="AM7" s="119"/>
      <c r="AN7" s="119"/>
      <c r="AO7" s="119"/>
      <c r="AP7" s="119"/>
      <c r="AQ7" s="119"/>
      <c r="AR7" s="119"/>
      <c r="AS7" s="119"/>
      <c r="AT7" s="119"/>
      <c r="AU7" s="119"/>
      <c r="AV7" s="119"/>
      <c r="AW7" s="119"/>
      <c r="AX7" s="119"/>
      <c r="AY7" s="119"/>
      <c r="AZ7" s="119"/>
      <c r="BA7" s="119"/>
      <c r="BB7" s="119"/>
      <c r="BC7" s="119"/>
      <c r="BD7" s="119"/>
      <c r="BE7" s="119"/>
      <c r="BF7" s="119"/>
      <c r="BG7" s="119"/>
      <c r="BH7" s="119"/>
      <c r="BI7" s="119"/>
      <c r="BJ7" s="119"/>
      <c r="BK7" s="119"/>
      <c r="BL7" s="119"/>
      <c r="BM7" s="119"/>
      <c r="BN7" s="119"/>
      <c r="BO7" s="119"/>
      <c r="BP7" s="119"/>
      <c r="BQ7" s="119"/>
      <c r="BR7" s="119"/>
      <c r="BS7" s="119"/>
      <c r="BT7" s="119"/>
      <c r="BU7" s="119"/>
      <c r="BV7" s="119"/>
      <c r="BW7" s="119"/>
      <c r="BX7" s="119"/>
      <c r="BY7" s="119"/>
      <c r="BZ7" s="119"/>
      <c r="CA7" s="119"/>
      <c r="CB7" s="119"/>
      <c r="CC7" s="119"/>
      <c r="CD7" s="119"/>
      <c r="CE7" s="119"/>
      <c r="CF7" s="119"/>
      <c r="CG7" s="119"/>
      <c r="CH7" s="119"/>
      <c r="CI7" s="119"/>
      <c r="CJ7" s="119"/>
      <c r="CK7" s="119"/>
      <c r="CL7" s="119"/>
      <c r="CM7" s="119"/>
      <c r="CN7" s="119"/>
      <c r="CO7" s="119"/>
      <c r="CP7" s="119"/>
      <c r="CQ7" s="119"/>
      <c r="CR7" s="119"/>
      <c r="CS7" s="119"/>
      <c r="CT7" s="119"/>
      <c r="CU7" s="119"/>
      <c r="CV7" s="119"/>
      <c r="CW7" s="119"/>
      <c r="CX7" s="119"/>
      <c r="CY7" s="119"/>
      <c r="CZ7" s="119"/>
      <c r="DA7" s="119"/>
      <c r="DB7" s="119"/>
      <c r="DC7" s="119"/>
      <c r="DD7" s="119"/>
      <c r="DE7" s="119"/>
      <c r="DF7" s="119"/>
      <c r="DG7" s="119"/>
      <c r="DH7" s="119"/>
      <c r="DI7" s="119"/>
      <c r="DJ7" s="119"/>
      <c r="DK7" s="119"/>
      <c r="DL7" s="119"/>
      <c r="DM7" s="119"/>
      <c r="DN7" s="119"/>
      <c r="DO7" s="119"/>
      <c r="DP7" s="119"/>
      <c r="DQ7" s="119"/>
      <c r="DR7" s="119"/>
      <c r="DS7" s="119"/>
      <c r="DT7" s="119"/>
      <c r="DU7" s="119"/>
      <c r="DV7" s="119"/>
      <c r="DW7" s="119"/>
      <c r="DX7" s="119"/>
      <c r="DY7" s="119"/>
      <c r="DZ7" s="119"/>
      <c r="EA7" s="119"/>
      <c r="EB7" s="119"/>
      <c r="EC7" s="119"/>
      <c r="ED7" s="119"/>
      <c r="EE7" s="119"/>
      <c r="EF7" s="119"/>
      <c r="EG7" s="119"/>
      <c r="EH7" s="119"/>
      <c r="EI7" s="119"/>
      <c r="EJ7" s="119"/>
      <c r="EK7" s="119"/>
      <c r="EL7" s="119"/>
      <c r="EM7" s="119"/>
      <c r="EN7" s="119"/>
      <c r="EO7" s="119"/>
      <c r="EP7" s="119"/>
      <c r="EQ7" s="119"/>
      <c r="ER7" s="119"/>
      <c r="ES7" s="119"/>
      <c r="ET7" s="119"/>
      <c r="EU7" s="119"/>
      <c r="EV7" s="119"/>
      <c r="EW7" s="119"/>
      <c r="EX7" s="119"/>
      <c r="EY7" s="119"/>
      <c r="EZ7" s="119"/>
      <c r="FA7" s="119"/>
      <c r="FB7" s="119"/>
      <c r="FC7" s="119"/>
      <c r="FD7" s="119"/>
      <c r="FE7" s="119"/>
      <c r="FF7" s="119"/>
      <c r="FG7" s="119"/>
      <c r="FH7" s="119"/>
      <c r="FI7" s="119"/>
      <c r="FJ7" s="119"/>
      <c r="FK7" s="119"/>
      <c r="FL7" s="119"/>
      <c r="FM7" s="119"/>
      <c r="FN7" s="119"/>
      <c r="FO7" s="119"/>
      <c r="FP7" s="119"/>
      <c r="FQ7" s="119"/>
      <c r="FR7" s="119"/>
      <c r="FS7" s="119"/>
      <c r="FT7" s="119"/>
      <c r="FU7" s="119"/>
      <c r="FV7" s="119"/>
      <c r="FW7" s="119"/>
      <c r="FX7" s="119"/>
      <c r="FY7" s="119"/>
      <c r="FZ7" s="119"/>
      <c r="GA7" s="119"/>
      <c r="GB7" s="119"/>
      <c r="GC7" s="119"/>
      <c r="GD7" s="119"/>
      <c r="GE7" s="119"/>
      <c r="GF7" s="119"/>
      <c r="GG7" s="119"/>
      <c r="GH7" s="119"/>
      <c r="GI7" s="119"/>
      <c r="GJ7" s="119"/>
      <c r="GK7" s="119"/>
      <c r="GL7" s="119"/>
      <c r="GM7" s="119"/>
      <c r="GN7" s="119"/>
      <c r="GO7" s="119"/>
      <c r="GP7" s="119"/>
      <c r="GQ7" s="119"/>
      <c r="GR7" s="119"/>
      <c r="GS7" s="119"/>
      <c r="GT7" s="119"/>
      <c r="GU7" s="119"/>
      <c r="GV7" s="119"/>
      <c r="GW7" s="119"/>
      <c r="GX7" s="119"/>
      <c r="GY7" s="119"/>
      <c r="GZ7" s="119"/>
      <c r="HA7" s="119"/>
      <c r="HB7" s="119"/>
      <c r="HC7" s="119"/>
      <c r="HD7" s="119"/>
      <c r="HE7" s="119"/>
      <c r="HF7" s="119"/>
      <c r="HG7" s="119"/>
      <c r="HH7" s="119"/>
      <c r="HI7" s="119"/>
      <c r="HJ7" s="119"/>
      <c r="HK7" s="119"/>
      <c r="HL7" s="119"/>
      <c r="HM7" s="119"/>
      <c r="HN7" s="119"/>
      <c r="HO7" s="119"/>
      <c r="HP7" s="119"/>
      <c r="HQ7" s="119"/>
      <c r="HR7" s="119"/>
      <c r="HS7" s="119"/>
      <c r="HT7" s="119"/>
      <c r="HU7" s="119"/>
      <c r="HV7" s="119"/>
      <c r="HW7" s="119"/>
      <c r="HX7" s="119"/>
      <c r="HY7" s="119"/>
      <c r="HZ7" s="119"/>
      <c r="IA7" s="119"/>
      <c r="IB7" s="119"/>
      <c r="IC7" s="119"/>
      <c r="ID7" s="119"/>
      <c r="IE7" s="119"/>
      <c r="IF7" s="119"/>
      <c r="IG7" s="119"/>
      <c r="IH7" s="119"/>
      <c r="II7" s="119"/>
      <c r="IJ7" s="119"/>
      <c r="IK7" s="119"/>
      <c r="IL7" s="119"/>
      <c r="IM7" s="119"/>
      <c r="IN7" s="119"/>
      <c r="IO7" s="119"/>
      <c r="IP7" s="119"/>
      <c r="IQ7" s="119"/>
      <c r="IR7" s="119"/>
      <c r="IS7" s="119"/>
      <c r="IT7" s="119"/>
      <c r="IU7" s="119"/>
      <c r="IV7" s="119"/>
    </row>
    <row r="8" spans="1:256">
      <c r="A8" s="116"/>
      <c r="B8" s="119"/>
      <c r="C8" s="971" t="s">
        <v>1873</v>
      </c>
      <c r="D8" s="119"/>
      <c r="E8" s="971" t="s">
        <v>1874</v>
      </c>
      <c r="F8" s="120"/>
      <c r="G8" s="119"/>
      <c r="H8" s="119"/>
      <c r="I8" s="119"/>
      <c r="J8" s="119"/>
      <c r="K8" s="119"/>
      <c r="L8" s="119"/>
      <c r="M8" s="119"/>
      <c r="N8" s="119"/>
      <c r="O8" s="119"/>
      <c r="P8" s="119"/>
      <c r="Q8" s="119"/>
      <c r="R8" s="119"/>
      <c r="S8" s="119"/>
      <c r="T8" s="119"/>
      <c r="U8" s="119"/>
      <c r="V8" s="119"/>
      <c r="W8" s="119"/>
      <c r="X8" s="119"/>
      <c r="Y8" s="119"/>
      <c r="Z8" s="119"/>
      <c r="AA8" s="119"/>
      <c r="AB8" s="119"/>
      <c r="AC8" s="119"/>
      <c r="AD8" s="119"/>
      <c r="AE8" s="119"/>
      <c r="AF8" s="119"/>
      <c r="AG8" s="119"/>
      <c r="AH8" s="119"/>
      <c r="AI8" s="119"/>
      <c r="AJ8" s="119"/>
      <c r="AK8" s="119"/>
      <c r="AL8" s="119"/>
      <c r="AM8" s="119"/>
      <c r="AN8" s="119"/>
      <c r="AO8" s="119"/>
      <c r="AP8" s="119"/>
      <c r="AQ8" s="119"/>
      <c r="AR8" s="119"/>
      <c r="AS8" s="119"/>
      <c r="AT8" s="119"/>
      <c r="AU8" s="119"/>
      <c r="AV8" s="119"/>
      <c r="AW8" s="119"/>
      <c r="AX8" s="119"/>
      <c r="AY8" s="119"/>
      <c r="AZ8" s="119"/>
      <c r="BA8" s="119"/>
      <c r="BB8" s="119"/>
      <c r="BC8" s="119"/>
      <c r="BD8" s="119"/>
      <c r="BE8" s="119"/>
      <c r="BF8" s="119"/>
      <c r="BG8" s="119"/>
      <c r="BH8" s="119"/>
      <c r="BI8" s="119"/>
      <c r="BJ8" s="119"/>
      <c r="BK8" s="119"/>
      <c r="BL8" s="119"/>
      <c r="BM8" s="119"/>
      <c r="BN8" s="119"/>
      <c r="BO8" s="119"/>
      <c r="BP8" s="119"/>
      <c r="BQ8" s="119"/>
      <c r="BR8" s="119"/>
      <c r="BS8" s="119"/>
      <c r="BT8" s="119"/>
      <c r="BU8" s="119"/>
      <c r="BV8" s="119"/>
      <c r="BW8" s="119"/>
      <c r="BX8" s="119"/>
      <c r="BY8" s="119"/>
      <c r="BZ8" s="119"/>
      <c r="CA8" s="119"/>
      <c r="CB8" s="119"/>
      <c r="CC8" s="119"/>
      <c r="CD8" s="119"/>
      <c r="CE8" s="119"/>
      <c r="CF8" s="119"/>
      <c r="CG8" s="119"/>
      <c r="CH8" s="119"/>
      <c r="CI8" s="119"/>
      <c r="CJ8" s="119"/>
      <c r="CK8" s="119"/>
      <c r="CL8" s="119"/>
      <c r="CM8" s="119"/>
      <c r="CN8" s="119"/>
      <c r="CO8" s="119"/>
      <c r="CP8" s="119"/>
      <c r="CQ8" s="119"/>
      <c r="CR8" s="119"/>
      <c r="CS8" s="119"/>
      <c r="CT8" s="119"/>
      <c r="CU8" s="119"/>
      <c r="CV8" s="119"/>
      <c r="CW8" s="119"/>
      <c r="CX8" s="119"/>
      <c r="CY8" s="119"/>
      <c r="CZ8" s="119"/>
      <c r="DA8" s="119"/>
      <c r="DB8" s="119"/>
      <c r="DC8" s="119"/>
      <c r="DD8" s="119"/>
      <c r="DE8" s="119"/>
      <c r="DF8" s="119"/>
      <c r="DG8" s="119"/>
      <c r="DH8" s="119"/>
      <c r="DI8" s="119"/>
      <c r="DJ8" s="119"/>
      <c r="DK8" s="119"/>
      <c r="DL8" s="119"/>
      <c r="DM8" s="119"/>
      <c r="DN8" s="119"/>
      <c r="DO8" s="119"/>
      <c r="DP8" s="119"/>
      <c r="DQ8" s="119"/>
      <c r="DR8" s="119"/>
      <c r="DS8" s="119"/>
      <c r="DT8" s="119"/>
      <c r="DU8" s="119"/>
      <c r="DV8" s="119"/>
      <c r="DW8" s="119"/>
      <c r="DX8" s="119"/>
      <c r="DY8" s="119"/>
      <c r="DZ8" s="119"/>
      <c r="EA8" s="119"/>
      <c r="EB8" s="119"/>
      <c r="EC8" s="119"/>
      <c r="ED8" s="119"/>
      <c r="EE8" s="119"/>
      <c r="EF8" s="119"/>
      <c r="EG8" s="119"/>
      <c r="EH8" s="119"/>
      <c r="EI8" s="119"/>
      <c r="EJ8" s="119"/>
      <c r="EK8" s="119"/>
      <c r="EL8" s="119"/>
      <c r="EM8" s="119"/>
      <c r="EN8" s="119"/>
      <c r="EO8" s="119"/>
      <c r="EP8" s="119"/>
      <c r="EQ8" s="119"/>
      <c r="ER8" s="119"/>
      <c r="ES8" s="119"/>
      <c r="ET8" s="119"/>
      <c r="EU8" s="119"/>
      <c r="EV8" s="119"/>
      <c r="EW8" s="119"/>
      <c r="EX8" s="119"/>
      <c r="EY8" s="119"/>
      <c r="EZ8" s="119"/>
      <c r="FA8" s="119"/>
      <c r="FB8" s="119"/>
      <c r="FC8" s="119"/>
      <c r="FD8" s="119"/>
      <c r="FE8" s="119"/>
      <c r="FF8" s="119"/>
      <c r="FG8" s="119"/>
      <c r="FH8" s="119"/>
      <c r="FI8" s="119"/>
      <c r="FJ8" s="119"/>
      <c r="FK8" s="119"/>
      <c r="FL8" s="119"/>
      <c r="FM8" s="119"/>
      <c r="FN8" s="119"/>
      <c r="FO8" s="119"/>
      <c r="FP8" s="119"/>
      <c r="FQ8" s="119"/>
      <c r="FR8" s="119"/>
      <c r="FS8" s="119"/>
      <c r="FT8" s="119"/>
      <c r="FU8" s="119"/>
      <c r="FV8" s="119"/>
      <c r="FW8" s="119"/>
      <c r="FX8" s="119"/>
      <c r="FY8" s="119"/>
      <c r="FZ8" s="119"/>
      <c r="GA8" s="119"/>
      <c r="GB8" s="119"/>
      <c r="GC8" s="119"/>
      <c r="GD8" s="119"/>
      <c r="GE8" s="119"/>
      <c r="GF8" s="119"/>
      <c r="GG8" s="119"/>
      <c r="GH8" s="119"/>
      <c r="GI8" s="119"/>
      <c r="GJ8" s="119"/>
      <c r="GK8" s="119"/>
      <c r="GL8" s="119"/>
      <c r="GM8" s="119"/>
      <c r="GN8" s="119"/>
      <c r="GO8" s="119"/>
      <c r="GP8" s="119"/>
      <c r="GQ8" s="119"/>
      <c r="GR8" s="119"/>
      <c r="GS8" s="119"/>
      <c r="GT8" s="119"/>
      <c r="GU8" s="119"/>
      <c r="GV8" s="119"/>
      <c r="GW8" s="119"/>
      <c r="GX8" s="119"/>
      <c r="GY8" s="119"/>
      <c r="GZ8" s="119"/>
      <c r="HA8" s="119"/>
      <c r="HB8" s="119"/>
      <c r="HC8" s="119"/>
      <c r="HD8" s="119"/>
      <c r="HE8" s="119"/>
      <c r="HF8" s="119"/>
      <c r="HG8" s="119"/>
      <c r="HH8" s="119"/>
      <c r="HI8" s="119"/>
      <c r="HJ8" s="119"/>
      <c r="HK8" s="119"/>
      <c r="HL8" s="119"/>
      <c r="HM8" s="119"/>
      <c r="HN8" s="119"/>
      <c r="HO8" s="119"/>
      <c r="HP8" s="119"/>
      <c r="HQ8" s="119"/>
      <c r="HR8" s="119"/>
      <c r="HS8" s="119"/>
      <c r="HT8" s="119"/>
      <c r="HU8" s="119"/>
      <c r="HV8" s="119"/>
      <c r="HW8" s="119"/>
      <c r="HX8" s="119"/>
      <c r="HY8" s="119"/>
      <c r="HZ8" s="119"/>
      <c r="IA8" s="119"/>
      <c r="IB8" s="119"/>
      <c r="IC8" s="119"/>
      <c r="ID8" s="119"/>
      <c r="IE8" s="119"/>
      <c r="IF8" s="119"/>
      <c r="IG8" s="119"/>
      <c r="IH8" s="119"/>
      <c r="II8" s="119"/>
      <c r="IJ8" s="119"/>
      <c r="IK8" s="119"/>
      <c r="IL8" s="119"/>
      <c r="IM8" s="119"/>
      <c r="IN8" s="119"/>
      <c r="IO8" s="119"/>
      <c r="IP8" s="119"/>
      <c r="IQ8" s="119"/>
      <c r="IR8" s="119"/>
      <c r="IS8" s="119"/>
      <c r="IT8" s="119"/>
      <c r="IU8" s="119"/>
      <c r="IV8" s="119"/>
    </row>
    <row r="9" spans="1:256">
      <c r="A9" s="116"/>
      <c r="B9" s="119"/>
      <c r="C9" s="971" t="s">
        <v>1875</v>
      </c>
      <c r="D9" s="119"/>
      <c r="E9" s="971" t="s">
        <v>1876</v>
      </c>
      <c r="F9" s="120"/>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19"/>
      <c r="CZ9" s="119"/>
      <c r="DA9" s="119"/>
      <c r="DB9" s="119"/>
      <c r="DC9" s="119"/>
      <c r="DD9" s="119"/>
      <c r="DE9" s="119"/>
      <c r="DF9" s="119"/>
      <c r="DG9" s="119"/>
      <c r="DH9" s="119"/>
      <c r="DI9" s="119"/>
      <c r="DJ9" s="119"/>
      <c r="DK9" s="119"/>
      <c r="DL9" s="119"/>
      <c r="DM9" s="119"/>
      <c r="DN9" s="119"/>
      <c r="DO9" s="119"/>
      <c r="DP9" s="119"/>
      <c r="DQ9" s="119"/>
      <c r="DR9" s="119"/>
      <c r="DS9" s="119"/>
      <c r="DT9" s="119"/>
      <c r="DU9" s="119"/>
      <c r="DV9" s="119"/>
      <c r="DW9" s="119"/>
      <c r="DX9" s="119"/>
      <c r="DY9" s="119"/>
      <c r="DZ9" s="119"/>
      <c r="EA9" s="119"/>
      <c r="EB9" s="119"/>
      <c r="EC9" s="119"/>
      <c r="ED9" s="119"/>
      <c r="EE9" s="119"/>
      <c r="EF9" s="119"/>
      <c r="EG9" s="119"/>
      <c r="EH9" s="119"/>
      <c r="EI9" s="119"/>
      <c r="EJ9" s="119"/>
      <c r="EK9" s="119"/>
      <c r="EL9" s="119"/>
      <c r="EM9" s="119"/>
      <c r="EN9" s="119"/>
      <c r="EO9" s="119"/>
      <c r="EP9" s="119"/>
      <c r="EQ9" s="119"/>
      <c r="ER9" s="119"/>
      <c r="ES9" s="119"/>
      <c r="ET9" s="119"/>
      <c r="EU9" s="119"/>
      <c r="EV9" s="119"/>
      <c r="EW9" s="119"/>
      <c r="EX9" s="119"/>
      <c r="EY9" s="119"/>
      <c r="EZ9" s="119"/>
      <c r="FA9" s="119"/>
      <c r="FB9" s="119"/>
      <c r="FC9" s="119"/>
      <c r="FD9" s="119"/>
      <c r="FE9" s="119"/>
      <c r="FF9" s="119"/>
      <c r="FG9" s="119"/>
      <c r="FH9" s="119"/>
      <c r="FI9" s="119"/>
      <c r="FJ9" s="119"/>
      <c r="FK9" s="119"/>
      <c r="FL9" s="119"/>
      <c r="FM9" s="119"/>
      <c r="FN9" s="119"/>
      <c r="FO9" s="119"/>
      <c r="FP9" s="119"/>
      <c r="FQ9" s="119"/>
      <c r="FR9" s="119"/>
      <c r="FS9" s="119"/>
      <c r="FT9" s="119"/>
      <c r="FU9" s="119"/>
      <c r="FV9" s="119"/>
      <c r="FW9" s="119"/>
      <c r="FX9" s="119"/>
      <c r="FY9" s="119"/>
      <c r="FZ9" s="119"/>
      <c r="GA9" s="119"/>
      <c r="GB9" s="119"/>
      <c r="GC9" s="119"/>
      <c r="GD9" s="119"/>
      <c r="GE9" s="119"/>
      <c r="GF9" s="119"/>
      <c r="GG9" s="119"/>
      <c r="GH9" s="119"/>
      <c r="GI9" s="119"/>
      <c r="GJ9" s="119"/>
      <c r="GK9" s="119"/>
      <c r="GL9" s="119"/>
      <c r="GM9" s="119"/>
      <c r="GN9" s="119"/>
      <c r="GO9" s="119"/>
      <c r="GP9" s="119"/>
      <c r="GQ9" s="119"/>
      <c r="GR9" s="119"/>
      <c r="GS9" s="119"/>
      <c r="GT9" s="119"/>
      <c r="GU9" s="119"/>
      <c r="GV9" s="119"/>
      <c r="GW9" s="119"/>
      <c r="GX9" s="119"/>
      <c r="GY9" s="119"/>
      <c r="GZ9" s="119"/>
      <c r="HA9" s="119"/>
      <c r="HB9" s="119"/>
      <c r="HC9" s="119"/>
      <c r="HD9" s="119"/>
      <c r="HE9" s="119"/>
      <c r="HF9" s="119"/>
      <c r="HG9" s="119"/>
      <c r="HH9" s="119"/>
      <c r="HI9" s="119"/>
      <c r="HJ9" s="119"/>
      <c r="HK9" s="119"/>
      <c r="HL9" s="119"/>
      <c r="HM9" s="119"/>
      <c r="HN9" s="119"/>
      <c r="HO9" s="119"/>
      <c r="HP9" s="119"/>
      <c r="HQ9" s="119"/>
      <c r="HR9" s="119"/>
      <c r="HS9" s="119"/>
      <c r="HT9" s="119"/>
      <c r="HU9" s="119"/>
      <c r="HV9" s="119"/>
      <c r="HW9" s="119"/>
      <c r="HX9" s="119"/>
      <c r="HY9" s="119"/>
      <c r="HZ9" s="119"/>
      <c r="IA9" s="119"/>
      <c r="IB9" s="119"/>
      <c r="IC9" s="119"/>
      <c r="ID9" s="119"/>
      <c r="IE9" s="119"/>
      <c r="IF9" s="119"/>
      <c r="IG9" s="119"/>
      <c r="IH9" s="119"/>
      <c r="II9" s="119"/>
      <c r="IJ9" s="119"/>
      <c r="IK9" s="119"/>
      <c r="IL9" s="119"/>
      <c r="IM9" s="119"/>
      <c r="IN9" s="119"/>
      <c r="IO9" s="119"/>
      <c r="IP9" s="119"/>
      <c r="IQ9" s="119"/>
      <c r="IR9" s="119"/>
      <c r="IS9" s="119"/>
      <c r="IT9" s="119"/>
      <c r="IU9" s="119"/>
      <c r="IV9" s="119"/>
    </row>
    <row r="10" spans="1:256">
      <c r="A10" s="116"/>
      <c r="B10" s="119"/>
      <c r="C10" s="971" t="s">
        <v>1877</v>
      </c>
      <c r="D10" s="119"/>
      <c r="E10" s="971" t="s">
        <v>1878</v>
      </c>
      <c r="F10" s="120"/>
      <c r="G10" s="119"/>
      <c r="H10" s="119"/>
      <c r="I10" s="119"/>
      <c r="J10" s="119"/>
      <c r="K10" s="119"/>
      <c r="L10" s="119"/>
      <c r="M10" s="119"/>
      <c r="N10" s="119"/>
      <c r="O10" s="119"/>
      <c r="P10" s="119"/>
      <c r="Q10" s="119"/>
      <c r="R10" s="119"/>
      <c r="S10" s="119"/>
      <c r="T10" s="119"/>
      <c r="U10" s="119"/>
      <c r="V10" s="119"/>
      <c r="W10" s="119"/>
      <c r="X10" s="119"/>
      <c r="Y10" s="119"/>
      <c r="Z10" s="119"/>
      <c r="AA10" s="119"/>
      <c r="AB10" s="119"/>
      <c r="AC10" s="119"/>
      <c r="AD10" s="119"/>
      <c r="AE10" s="119"/>
      <c r="AF10" s="119"/>
      <c r="AG10" s="119"/>
      <c r="AH10" s="119"/>
      <c r="AI10" s="119"/>
      <c r="AJ10" s="119"/>
      <c r="AK10" s="119"/>
      <c r="AL10" s="119"/>
      <c r="AM10" s="119"/>
      <c r="AN10" s="119"/>
      <c r="AO10" s="119"/>
      <c r="AP10" s="119"/>
      <c r="AQ10" s="119"/>
      <c r="AR10" s="119"/>
      <c r="AS10" s="119"/>
      <c r="AT10" s="119"/>
      <c r="AU10" s="119"/>
      <c r="AV10" s="119"/>
      <c r="AW10" s="119"/>
      <c r="AX10" s="119"/>
      <c r="AY10" s="119"/>
      <c r="AZ10" s="119"/>
      <c r="BA10" s="119"/>
      <c r="BB10" s="119"/>
      <c r="BC10" s="119"/>
      <c r="BD10" s="119"/>
      <c r="BE10" s="119"/>
      <c r="BF10" s="119"/>
      <c r="BG10" s="119"/>
      <c r="BH10" s="119"/>
      <c r="BI10" s="119"/>
      <c r="BJ10" s="119"/>
      <c r="BK10" s="119"/>
      <c r="BL10" s="119"/>
      <c r="BM10" s="119"/>
      <c r="BN10" s="119"/>
      <c r="BO10" s="119"/>
      <c r="BP10" s="119"/>
      <c r="BQ10" s="119"/>
      <c r="BR10" s="119"/>
      <c r="BS10" s="119"/>
      <c r="BT10" s="119"/>
      <c r="BU10" s="119"/>
      <c r="BV10" s="119"/>
      <c r="BW10" s="119"/>
      <c r="BX10" s="119"/>
      <c r="BY10" s="119"/>
      <c r="BZ10" s="119"/>
      <c r="CA10" s="119"/>
      <c r="CB10" s="119"/>
      <c r="CC10" s="119"/>
      <c r="CD10" s="119"/>
      <c r="CE10" s="119"/>
      <c r="CF10" s="119"/>
      <c r="CG10" s="119"/>
      <c r="CH10" s="119"/>
      <c r="CI10" s="119"/>
      <c r="CJ10" s="119"/>
      <c r="CK10" s="119"/>
      <c r="CL10" s="119"/>
      <c r="CM10" s="119"/>
      <c r="CN10" s="119"/>
      <c r="CO10" s="119"/>
      <c r="CP10" s="119"/>
      <c r="CQ10" s="119"/>
      <c r="CR10" s="119"/>
      <c r="CS10" s="119"/>
      <c r="CT10" s="119"/>
      <c r="CU10" s="119"/>
      <c r="CV10" s="119"/>
      <c r="CW10" s="119"/>
      <c r="CX10" s="119"/>
      <c r="CY10" s="119"/>
      <c r="CZ10" s="119"/>
      <c r="DA10" s="119"/>
      <c r="DB10" s="119"/>
      <c r="DC10" s="119"/>
      <c r="DD10" s="119"/>
      <c r="DE10" s="119"/>
      <c r="DF10" s="119"/>
      <c r="DG10" s="119"/>
      <c r="DH10" s="119"/>
      <c r="DI10" s="119"/>
      <c r="DJ10" s="119"/>
      <c r="DK10" s="119"/>
      <c r="DL10" s="119"/>
      <c r="DM10" s="119"/>
      <c r="DN10" s="119"/>
      <c r="DO10" s="119"/>
      <c r="DP10" s="119"/>
      <c r="DQ10" s="119"/>
      <c r="DR10" s="119"/>
      <c r="DS10" s="119"/>
      <c r="DT10" s="119"/>
      <c r="DU10" s="119"/>
      <c r="DV10" s="119"/>
      <c r="DW10" s="119"/>
      <c r="DX10" s="119"/>
      <c r="DY10" s="119"/>
      <c r="DZ10" s="119"/>
      <c r="EA10" s="119"/>
      <c r="EB10" s="119"/>
      <c r="EC10" s="119"/>
      <c r="ED10" s="119"/>
      <c r="EE10" s="119"/>
      <c r="EF10" s="119"/>
      <c r="EG10" s="119"/>
      <c r="EH10" s="119"/>
      <c r="EI10" s="119"/>
      <c r="EJ10" s="119"/>
      <c r="EK10" s="119"/>
      <c r="EL10" s="119"/>
      <c r="EM10" s="119"/>
      <c r="EN10" s="119"/>
      <c r="EO10" s="119"/>
      <c r="EP10" s="119"/>
      <c r="EQ10" s="119"/>
      <c r="ER10" s="119"/>
      <c r="ES10" s="119"/>
      <c r="ET10" s="119"/>
      <c r="EU10" s="119"/>
      <c r="EV10" s="119"/>
      <c r="EW10" s="119"/>
      <c r="EX10" s="119"/>
      <c r="EY10" s="119"/>
      <c r="EZ10" s="119"/>
      <c r="FA10" s="119"/>
      <c r="FB10" s="119"/>
      <c r="FC10" s="119"/>
      <c r="FD10" s="119"/>
      <c r="FE10" s="119"/>
      <c r="FF10" s="119"/>
      <c r="FG10" s="119"/>
      <c r="FH10" s="119"/>
      <c r="FI10" s="119"/>
      <c r="FJ10" s="119"/>
      <c r="FK10" s="119"/>
      <c r="FL10" s="119"/>
      <c r="FM10" s="119"/>
      <c r="FN10" s="119"/>
      <c r="FO10" s="119"/>
      <c r="FP10" s="119"/>
      <c r="FQ10" s="119"/>
      <c r="FR10" s="119"/>
      <c r="FS10" s="119"/>
      <c r="FT10" s="119"/>
      <c r="FU10" s="119"/>
      <c r="FV10" s="119"/>
      <c r="FW10" s="119"/>
      <c r="FX10" s="119"/>
      <c r="FY10" s="119"/>
      <c r="FZ10" s="119"/>
      <c r="GA10" s="119"/>
      <c r="GB10" s="119"/>
      <c r="GC10" s="119"/>
      <c r="GD10" s="119"/>
      <c r="GE10" s="119"/>
      <c r="GF10" s="119"/>
      <c r="GG10" s="119"/>
      <c r="GH10" s="119"/>
      <c r="GI10" s="119"/>
      <c r="GJ10" s="119"/>
      <c r="GK10" s="119"/>
      <c r="GL10" s="119"/>
      <c r="GM10" s="119"/>
      <c r="GN10" s="119"/>
      <c r="GO10" s="119"/>
      <c r="GP10" s="119"/>
      <c r="GQ10" s="119"/>
      <c r="GR10" s="119"/>
      <c r="GS10" s="119"/>
      <c r="GT10" s="119"/>
      <c r="GU10" s="119"/>
      <c r="GV10" s="119"/>
      <c r="GW10" s="119"/>
      <c r="GX10" s="119"/>
      <c r="GY10" s="119"/>
      <c r="GZ10" s="119"/>
      <c r="HA10" s="119"/>
      <c r="HB10" s="119"/>
      <c r="HC10" s="119"/>
      <c r="HD10" s="119"/>
      <c r="HE10" s="119"/>
      <c r="HF10" s="119"/>
      <c r="HG10" s="119"/>
      <c r="HH10" s="119"/>
      <c r="HI10" s="119"/>
      <c r="HJ10" s="119"/>
      <c r="HK10" s="119"/>
      <c r="HL10" s="119"/>
      <c r="HM10" s="119"/>
      <c r="HN10" s="119"/>
      <c r="HO10" s="119"/>
      <c r="HP10" s="119"/>
      <c r="HQ10" s="119"/>
      <c r="HR10" s="119"/>
      <c r="HS10" s="119"/>
      <c r="HT10" s="119"/>
      <c r="HU10" s="119"/>
      <c r="HV10" s="119"/>
      <c r="HW10" s="119"/>
      <c r="HX10" s="119"/>
      <c r="HY10" s="119"/>
      <c r="HZ10" s="119"/>
      <c r="IA10" s="119"/>
      <c r="IB10" s="119"/>
      <c r="IC10" s="119"/>
      <c r="ID10" s="119"/>
      <c r="IE10" s="119"/>
      <c r="IF10" s="119"/>
      <c r="IG10" s="119"/>
      <c r="IH10" s="119"/>
      <c r="II10" s="119"/>
      <c r="IJ10" s="119"/>
      <c r="IK10" s="119"/>
      <c r="IL10" s="119"/>
      <c r="IM10" s="119"/>
      <c r="IN10" s="119"/>
      <c r="IO10" s="119"/>
      <c r="IP10" s="119"/>
      <c r="IQ10" s="119"/>
      <c r="IR10" s="119"/>
      <c r="IS10" s="119"/>
      <c r="IT10" s="119"/>
      <c r="IU10" s="119"/>
      <c r="IV10" s="119"/>
    </row>
    <row r="11" spans="1:256">
      <c r="A11" s="116"/>
      <c r="B11" s="119"/>
      <c r="C11" s="971" t="s">
        <v>1879</v>
      </c>
      <c r="D11" s="119"/>
      <c r="E11" s="971" t="s">
        <v>1880</v>
      </c>
      <c r="F11" s="120"/>
      <c r="G11" s="119"/>
      <c r="H11" s="119"/>
      <c r="I11" s="119"/>
      <c r="J11" s="119"/>
      <c r="K11" s="119"/>
      <c r="L11" s="119"/>
      <c r="M11" s="119"/>
      <c r="N11" s="119"/>
      <c r="O11" s="119"/>
      <c r="P11" s="119"/>
      <c r="Q11" s="119"/>
      <c r="R11" s="119"/>
      <c r="S11" s="119"/>
      <c r="T11" s="119"/>
      <c r="U11" s="119"/>
      <c r="V11" s="119"/>
      <c r="W11" s="119"/>
      <c r="X11" s="119"/>
      <c r="Y11" s="119"/>
      <c r="Z11" s="119"/>
      <c r="AA11" s="119"/>
      <c r="AB11" s="119"/>
      <c r="AC11" s="119"/>
      <c r="AD11" s="119"/>
      <c r="AE11" s="119"/>
      <c r="AF11" s="119"/>
      <c r="AG11" s="119"/>
      <c r="AH11" s="119"/>
      <c r="AI11" s="119"/>
      <c r="AJ11" s="119"/>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c r="BK11" s="119"/>
      <c r="BL11" s="119"/>
      <c r="BM11" s="119"/>
      <c r="BN11" s="119"/>
      <c r="BO11" s="119"/>
      <c r="BP11" s="119"/>
      <c r="BQ11" s="119"/>
      <c r="BR11" s="119"/>
      <c r="BS11" s="119"/>
      <c r="BT11" s="119"/>
      <c r="BU11" s="119"/>
      <c r="BV11" s="119"/>
      <c r="BW11" s="119"/>
      <c r="BX11" s="119"/>
      <c r="BY11" s="119"/>
      <c r="BZ11" s="119"/>
      <c r="CA11" s="119"/>
      <c r="CB11" s="119"/>
      <c r="CC11" s="119"/>
      <c r="CD11" s="119"/>
      <c r="CE11" s="119"/>
      <c r="CF11" s="119"/>
      <c r="CG11" s="119"/>
      <c r="CH11" s="119"/>
      <c r="CI11" s="119"/>
      <c r="CJ11" s="119"/>
      <c r="CK11" s="119"/>
      <c r="CL11" s="119"/>
      <c r="CM11" s="119"/>
      <c r="CN11" s="119"/>
      <c r="CO11" s="119"/>
      <c r="CP11" s="119"/>
      <c r="CQ11" s="119"/>
      <c r="CR11" s="119"/>
      <c r="CS11" s="119"/>
      <c r="CT11" s="119"/>
      <c r="CU11" s="119"/>
      <c r="CV11" s="119"/>
      <c r="CW11" s="119"/>
      <c r="CX11" s="119"/>
      <c r="CY11" s="119"/>
      <c r="CZ11" s="119"/>
      <c r="DA11" s="119"/>
      <c r="DB11" s="119"/>
      <c r="DC11" s="119"/>
      <c r="DD11" s="119"/>
      <c r="DE11" s="119"/>
      <c r="DF11" s="119"/>
      <c r="DG11" s="119"/>
      <c r="DH11" s="119"/>
      <c r="DI11" s="119"/>
      <c r="DJ11" s="119"/>
      <c r="DK11" s="119"/>
      <c r="DL11" s="119"/>
      <c r="DM11" s="119"/>
      <c r="DN11" s="119"/>
      <c r="DO11" s="119"/>
      <c r="DP11" s="119"/>
      <c r="DQ11" s="119"/>
      <c r="DR11" s="119"/>
      <c r="DS11" s="119"/>
      <c r="DT11" s="119"/>
      <c r="DU11" s="119"/>
      <c r="DV11" s="119"/>
      <c r="DW11" s="119"/>
      <c r="DX11" s="119"/>
      <c r="DY11" s="119"/>
      <c r="DZ11" s="119"/>
      <c r="EA11" s="119"/>
      <c r="EB11" s="119"/>
      <c r="EC11" s="119"/>
      <c r="ED11" s="119"/>
      <c r="EE11" s="119"/>
      <c r="EF11" s="119"/>
      <c r="EG11" s="119"/>
      <c r="EH11" s="119"/>
      <c r="EI11" s="119"/>
      <c r="EJ11" s="119"/>
      <c r="EK11" s="119"/>
      <c r="EL11" s="119"/>
      <c r="EM11" s="119"/>
      <c r="EN11" s="119"/>
      <c r="EO11" s="119"/>
      <c r="EP11" s="119"/>
      <c r="EQ11" s="119"/>
      <c r="ER11" s="119"/>
      <c r="ES11" s="119"/>
      <c r="ET11" s="119"/>
      <c r="EU11" s="119"/>
      <c r="EV11" s="119"/>
      <c r="EW11" s="119"/>
      <c r="EX11" s="119"/>
      <c r="EY11" s="119"/>
      <c r="EZ11" s="119"/>
      <c r="FA11" s="119"/>
      <c r="FB11" s="119"/>
      <c r="FC11" s="119"/>
      <c r="FD11" s="119"/>
      <c r="FE11" s="119"/>
      <c r="FF11" s="119"/>
      <c r="FG11" s="119"/>
      <c r="FH11" s="119"/>
      <c r="FI11" s="119"/>
      <c r="FJ11" s="119"/>
      <c r="FK11" s="119"/>
      <c r="FL11" s="119"/>
      <c r="FM11" s="119"/>
      <c r="FN11" s="119"/>
      <c r="FO11" s="119"/>
      <c r="FP11" s="119"/>
      <c r="FQ11" s="119"/>
      <c r="FR11" s="119"/>
      <c r="FS11" s="119"/>
      <c r="FT11" s="119"/>
      <c r="FU11" s="119"/>
      <c r="FV11" s="119"/>
      <c r="FW11" s="119"/>
      <c r="FX11" s="119"/>
      <c r="FY11" s="119"/>
      <c r="FZ11" s="119"/>
      <c r="GA11" s="119"/>
      <c r="GB11" s="119"/>
      <c r="GC11" s="119"/>
      <c r="GD11" s="119"/>
      <c r="GE11" s="119"/>
      <c r="GF11" s="119"/>
      <c r="GG11" s="119"/>
      <c r="GH11" s="119"/>
      <c r="GI11" s="119"/>
      <c r="GJ11" s="119"/>
      <c r="GK11" s="119"/>
      <c r="GL11" s="119"/>
      <c r="GM11" s="119"/>
      <c r="GN11" s="119"/>
      <c r="GO11" s="119"/>
      <c r="GP11" s="119"/>
      <c r="GQ11" s="119"/>
      <c r="GR11" s="119"/>
      <c r="GS11" s="119"/>
      <c r="GT11" s="119"/>
      <c r="GU11" s="119"/>
      <c r="GV11" s="119"/>
      <c r="GW11" s="119"/>
      <c r="GX11" s="119"/>
      <c r="GY11" s="119"/>
      <c r="GZ11" s="119"/>
      <c r="HA11" s="119"/>
      <c r="HB11" s="119"/>
      <c r="HC11" s="119"/>
      <c r="HD11" s="119"/>
      <c r="HE11" s="119"/>
      <c r="HF11" s="119"/>
      <c r="HG11" s="119"/>
      <c r="HH11" s="119"/>
      <c r="HI11" s="119"/>
      <c r="HJ11" s="119"/>
      <c r="HK11" s="119"/>
      <c r="HL11" s="119"/>
      <c r="HM11" s="119"/>
      <c r="HN11" s="119"/>
      <c r="HO11" s="119"/>
      <c r="HP11" s="119"/>
      <c r="HQ11" s="119"/>
      <c r="HR11" s="119"/>
      <c r="HS11" s="119"/>
      <c r="HT11" s="119"/>
      <c r="HU11" s="119"/>
      <c r="HV11" s="119"/>
      <c r="HW11" s="119"/>
      <c r="HX11" s="119"/>
      <c r="HY11" s="119"/>
      <c r="HZ11" s="119"/>
      <c r="IA11" s="119"/>
      <c r="IB11" s="119"/>
      <c r="IC11" s="119"/>
      <c r="ID11" s="119"/>
      <c r="IE11" s="119"/>
      <c r="IF11" s="119"/>
      <c r="IG11" s="119"/>
      <c r="IH11" s="119"/>
      <c r="II11" s="119"/>
      <c r="IJ11" s="119"/>
      <c r="IK11" s="119"/>
      <c r="IL11" s="119"/>
      <c r="IM11" s="119"/>
      <c r="IN11" s="119"/>
      <c r="IO11" s="119"/>
      <c r="IP11" s="119"/>
      <c r="IQ11" s="119"/>
      <c r="IR11" s="119"/>
      <c r="IS11" s="119"/>
      <c r="IT11" s="119"/>
      <c r="IU11" s="119"/>
      <c r="IV11" s="119"/>
    </row>
    <row r="12" spans="1:256">
      <c r="A12" s="116"/>
      <c r="B12" s="119"/>
      <c r="C12" s="971" t="s">
        <v>1881</v>
      </c>
      <c r="D12" s="119"/>
      <c r="E12" s="971" t="s">
        <v>1882</v>
      </c>
      <c r="F12" s="120"/>
      <c r="G12" s="119"/>
      <c r="H12" s="119"/>
      <c r="I12" s="11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c r="AJ12" s="119"/>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c r="BK12" s="119"/>
      <c r="BL12" s="119"/>
      <c r="BM12" s="119"/>
      <c r="BN12" s="119"/>
      <c r="BO12" s="119"/>
      <c r="BP12" s="119"/>
      <c r="BQ12" s="119"/>
      <c r="BR12" s="119"/>
      <c r="BS12" s="119"/>
      <c r="BT12" s="119"/>
      <c r="BU12" s="119"/>
      <c r="BV12" s="119"/>
      <c r="BW12" s="119"/>
      <c r="BX12" s="119"/>
      <c r="BY12" s="119"/>
      <c r="BZ12" s="119"/>
      <c r="CA12" s="119"/>
      <c r="CB12" s="119"/>
      <c r="CC12" s="119"/>
      <c r="CD12" s="119"/>
      <c r="CE12" s="119"/>
      <c r="CF12" s="119"/>
      <c r="CG12" s="119"/>
      <c r="CH12" s="119"/>
      <c r="CI12" s="119"/>
      <c r="CJ12" s="119"/>
      <c r="CK12" s="119"/>
      <c r="CL12" s="119"/>
      <c r="CM12" s="119"/>
      <c r="CN12" s="119"/>
      <c r="CO12" s="119"/>
      <c r="CP12" s="119"/>
      <c r="CQ12" s="119"/>
      <c r="CR12" s="119"/>
      <c r="CS12" s="119"/>
      <c r="CT12" s="119"/>
      <c r="CU12" s="119"/>
      <c r="CV12" s="119"/>
      <c r="CW12" s="119"/>
      <c r="CX12" s="119"/>
      <c r="CY12" s="119"/>
      <c r="CZ12" s="119"/>
      <c r="DA12" s="119"/>
      <c r="DB12" s="119"/>
      <c r="DC12" s="119"/>
      <c r="DD12" s="119"/>
      <c r="DE12" s="119"/>
      <c r="DF12" s="119"/>
      <c r="DG12" s="119"/>
      <c r="DH12" s="119"/>
      <c r="DI12" s="119"/>
      <c r="DJ12" s="119"/>
      <c r="DK12" s="119"/>
      <c r="DL12" s="119"/>
      <c r="DM12" s="119"/>
      <c r="DN12" s="119"/>
      <c r="DO12" s="119"/>
      <c r="DP12" s="119"/>
      <c r="DQ12" s="119"/>
      <c r="DR12" s="119"/>
      <c r="DS12" s="119"/>
      <c r="DT12" s="119"/>
      <c r="DU12" s="119"/>
      <c r="DV12" s="119"/>
      <c r="DW12" s="119"/>
      <c r="DX12" s="119"/>
      <c r="DY12" s="119"/>
      <c r="DZ12" s="119"/>
      <c r="EA12" s="119"/>
      <c r="EB12" s="119"/>
      <c r="EC12" s="119"/>
      <c r="ED12" s="119"/>
      <c r="EE12" s="119"/>
      <c r="EF12" s="119"/>
      <c r="EG12" s="119"/>
      <c r="EH12" s="119"/>
      <c r="EI12" s="119"/>
      <c r="EJ12" s="119"/>
      <c r="EK12" s="119"/>
      <c r="EL12" s="119"/>
      <c r="EM12" s="119"/>
      <c r="EN12" s="119"/>
      <c r="EO12" s="119"/>
      <c r="EP12" s="119"/>
      <c r="EQ12" s="119"/>
      <c r="ER12" s="119"/>
      <c r="ES12" s="119"/>
      <c r="ET12" s="119"/>
      <c r="EU12" s="119"/>
      <c r="EV12" s="119"/>
      <c r="EW12" s="119"/>
      <c r="EX12" s="119"/>
      <c r="EY12" s="119"/>
      <c r="EZ12" s="119"/>
      <c r="FA12" s="119"/>
      <c r="FB12" s="119"/>
      <c r="FC12" s="119"/>
      <c r="FD12" s="119"/>
      <c r="FE12" s="119"/>
      <c r="FF12" s="119"/>
      <c r="FG12" s="119"/>
      <c r="FH12" s="119"/>
      <c r="FI12" s="119"/>
      <c r="FJ12" s="119"/>
      <c r="FK12" s="119"/>
      <c r="FL12" s="119"/>
      <c r="FM12" s="119"/>
      <c r="FN12" s="119"/>
      <c r="FO12" s="119"/>
      <c r="FP12" s="119"/>
      <c r="FQ12" s="119"/>
      <c r="FR12" s="119"/>
      <c r="FS12" s="119"/>
      <c r="FT12" s="119"/>
      <c r="FU12" s="119"/>
      <c r="FV12" s="119"/>
      <c r="FW12" s="119"/>
      <c r="FX12" s="119"/>
      <c r="FY12" s="119"/>
      <c r="FZ12" s="119"/>
      <c r="GA12" s="119"/>
      <c r="GB12" s="119"/>
      <c r="GC12" s="119"/>
      <c r="GD12" s="119"/>
      <c r="GE12" s="119"/>
      <c r="GF12" s="119"/>
      <c r="GG12" s="119"/>
      <c r="GH12" s="119"/>
      <c r="GI12" s="119"/>
      <c r="GJ12" s="119"/>
      <c r="GK12" s="119"/>
      <c r="GL12" s="119"/>
      <c r="GM12" s="119"/>
      <c r="GN12" s="119"/>
      <c r="GO12" s="119"/>
      <c r="GP12" s="119"/>
      <c r="GQ12" s="119"/>
      <c r="GR12" s="119"/>
      <c r="GS12" s="119"/>
      <c r="GT12" s="119"/>
      <c r="GU12" s="119"/>
      <c r="GV12" s="119"/>
      <c r="GW12" s="119"/>
      <c r="GX12" s="119"/>
      <c r="GY12" s="119"/>
      <c r="GZ12" s="119"/>
      <c r="HA12" s="119"/>
      <c r="HB12" s="119"/>
      <c r="HC12" s="119"/>
      <c r="HD12" s="119"/>
      <c r="HE12" s="119"/>
      <c r="HF12" s="119"/>
      <c r="HG12" s="119"/>
      <c r="HH12" s="119"/>
      <c r="HI12" s="119"/>
      <c r="HJ12" s="119"/>
      <c r="HK12" s="119"/>
      <c r="HL12" s="119"/>
      <c r="HM12" s="119"/>
      <c r="HN12" s="119"/>
      <c r="HO12" s="119"/>
      <c r="HP12" s="119"/>
      <c r="HQ12" s="119"/>
      <c r="HR12" s="119"/>
      <c r="HS12" s="119"/>
      <c r="HT12" s="119"/>
      <c r="HU12" s="119"/>
      <c r="HV12" s="119"/>
      <c r="HW12" s="119"/>
      <c r="HX12" s="119"/>
      <c r="HY12" s="119"/>
      <c r="HZ12" s="119"/>
      <c r="IA12" s="119"/>
      <c r="IB12" s="119"/>
      <c r="IC12" s="119"/>
      <c r="ID12" s="119"/>
      <c r="IE12" s="119"/>
      <c r="IF12" s="119"/>
      <c r="IG12" s="119"/>
      <c r="IH12" s="119"/>
      <c r="II12" s="119"/>
      <c r="IJ12" s="119"/>
      <c r="IK12" s="119"/>
      <c r="IL12" s="119"/>
      <c r="IM12" s="119"/>
      <c r="IN12" s="119"/>
      <c r="IO12" s="119"/>
      <c r="IP12" s="119"/>
      <c r="IQ12" s="119"/>
      <c r="IR12" s="119"/>
      <c r="IS12" s="119"/>
      <c r="IT12" s="119"/>
      <c r="IU12" s="119"/>
      <c r="IV12" s="119"/>
    </row>
    <row r="13" spans="1:256">
      <c r="A13" s="116"/>
      <c r="B13" s="119"/>
      <c r="C13" s="118"/>
      <c r="D13" s="119"/>
      <c r="E13" s="971" t="s">
        <v>1883</v>
      </c>
      <c r="F13" s="120"/>
      <c r="G13" s="119"/>
      <c r="H13" s="119"/>
      <c r="I13" s="119"/>
      <c r="J13" s="119"/>
      <c r="K13" s="119"/>
      <c r="L13" s="119"/>
      <c r="M13" s="119"/>
      <c r="N13" s="119"/>
      <c r="O13" s="119"/>
      <c r="P13" s="119"/>
      <c r="Q13" s="119"/>
      <c r="R13" s="119"/>
      <c r="S13" s="119"/>
      <c r="T13" s="119"/>
      <c r="U13" s="119"/>
      <c r="V13" s="119"/>
      <c r="W13" s="119"/>
      <c r="X13" s="119"/>
      <c r="Y13" s="119"/>
      <c r="Z13" s="119"/>
      <c r="AA13" s="119"/>
      <c r="AB13" s="119"/>
      <c r="AC13" s="119"/>
      <c r="AD13" s="119"/>
      <c r="AE13" s="119"/>
      <c r="AF13" s="119"/>
      <c r="AG13" s="119"/>
      <c r="AH13" s="119"/>
      <c r="AI13" s="119"/>
      <c r="AJ13" s="119"/>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c r="BK13" s="119"/>
      <c r="BL13" s="119"/>
      <c r="BM13" s="119"/>
      <c r="BN13" s="119"/>
      <c r="BO13" s="119"/>
      <c r="BP13" s="119"/>
      <c r="BQ13" s="119"/>
      <c r="BR13" s="119"/>
      <c r="BS13" s="119"/>
      <c r="BT13" s="119"/>
      <c r="BU13" s="119"/>
      <c r="BV13" s="119"/>
      <c r="BW13" s="119"/>
      <c r="BX13" s="119"/>
      <c r="BY13" s="119"/>
      <c r="BZ13" s="119"/>
      <c r="CA13" s="119"/>
      <c r="CB13" s="119"/>
      <c r="CC13" s="119"/>
      <c r="CD13" s="119"/>
      <c r="CE13" s="119"/>
      <c r="CF13" s="119"/>
      <c r="CG13" s="119"/>
      <c r="CH13" s="119"/>
      <c r="CI13" s="119"/>
      <c r="CJ13" s="119"/>
      <c r="CK13" s="119"/>
      <c r="CL13" s="119"/>
      <c r="CM13" s="119"/>
      <c r="CN13" s="119"/>
      <c r="CO13" s="119"/>
      <c r="CP13" s="119"/>
      <c r="CQ13" s="119"/>
      <c r="CR13" s="119"/>
      <c r="CS13" s="119"/>
      <c r="CT13" s="119"/>
      <c r="CU13" s="119"/>
      <c r="CV13" s="119"/>
      <c r="CW13" s="119"/>
      <c r="CX13" s="119"/>
      <c r="CY13" s="119"/>
      <c r="CZ13" s="119"/>
      <c r="DA13" s="119"/>
      <c r="DB13" s="119"/>
      <c r="DC13" s="119"/>
      <c r="DD13" s="119"/>
      <c r="DE13" s="119"/>
      <c r="DF13" s="119"/>
      <c r="DG13" s="119"/>
      <c r="DH13" s="119"/>
      <c r="DI13" s="119"/>
      <c r="DJ13" s="119"/>
      <c r="DK13" s="119"/>
      <c r="DL13" s="119"/>
      <c r="DM13" s="119"/>
      <c r="DN13" s="119"/>
      <c r="DO13" s="119"/>
      <c r="DP13" s="119"/>
      <c r="DQ13" s="119"/>
      <c r="DR13" s="119"/>
      <c r="DS13" s="119"/>
      <c r="DT13" s="119"/>
      <c r="DU13" s="119"/>
      <c r="DV13" s="119"/>
      <c r="DW13" s="119"/>
      <c r="DX13" s="119"/>
      <c r="DY13" s="119"/>
      <c r="DZ13" s="119"/>
      <c r="EA13" s="119"/>
      <c r="EB13" s="119"/>
      <c r="EC13" s="119"/>
      <c r="ED13" s="119"/>
      <c r="EE13" s="119"/>
      <c r="EF13" s="119"/>
      <c r="EG13" s="119"/>
      <c r="EH13" s="119"/>
      <c r="EI13" s="119"/>
      <c r="EJ13" s="119"/>
      <c r="EK13" s="119"/>
      <c r="EL13" s="119"/>
      <c r="EM13" s="119"/>
      <c r="EN13" s="119"/>
      <c r="EO13" s="119"/>
      <c r="EP13" s="119"/>
      <c r="EQ13" s="119"/>
      <c r="ER13" s="119"/>
      <c r="ES13" s="119"/>
      <c r="ET13" s="119"/>
      <c r="EU13" s="119"/>
      <c r="EV13" s="119"/>
      <c r="EW13" s="119"/>
      <c r="EX13" s="119"/>
      <c r="EY13" s="119"/>
      <c r="EZ13" s="119"/>
      <c r="FA13" s="119"/>
      <c r="FB13" s="119"/>
      <c r="FC13" s="119"/>
      <c r="FD13" s="119"/>
      <c r="FE13" s="119"/>
      <c r="FF13" s="119"/>
      <c r="FG13" s="119"/>
      <c r="FH13" s="119"/>
      <c r="FI13" s="119"/>
      <c r="FJ13" s="119"/>
      <c r="FK13" s="119"/>
      <c r="FL13" s="119"/>
      <c r="FM13" s="119"/>
      <c r="FN13" s="119"/>
      <c r="FO13" s="119"/>
      <c r="FP13" s="119"/>
      <c r="FQ13" s="119"/>
      <c r="FR13" s="119"/>
      <c r="FS13" s="119"/>
      <c r="FT13" s="119"/>
      <c r="FU13" s="119"/>
      <c r="FV13" s="119"/>
      <c r="FW13" s="119"/>
      <c r="FX13" s="119"/>
      <c r="FY13" s="119"/>
      <c r="FZ13" s="119"/>
      <c r="GA13" s="119"/>
      <c r="GB13" s="119"/>
      <c r="GC13" s="119"/>
      <c r="GD13" s="119"/>
      <c r="GE13" s="119"/>
      <c r="GF13" s="119"/>
      <c r="GG13" s="119"/>
      <c r="GH13" s="119"/>
      <c r="GI13" s="119"/>
      <c r="GJ13" s="119"/>
      <c r="GK13" s="119"/>
      <c r="GL13" s="119"/>
      <c r="GM13" s="119"/>
      <c r="GN13" s="119"/>
      <c r="GO13" s="119"/>
      <c r="GP13" s="119"/>
      <c r="GQ13" s="119"/>
      <c r="GR13" s="119"/>
      <c r="GS13" s="119"/>
      <c r="GT13" s="119"/>
      <c r="GU13" s="119"/>
      <c r="GV13" s="119"/>
      <c r="GW13" s="119"/>
      <c r="GX13" s="119"/>
      <c r="GY13" s="119"/>
      <c r="GZ13" s="119"/>
      <c r="HA13" s="119"/>
      <c r="HB13" s="119"/>
      <c r="HC13" s="119"/>
      <c r="HD13" s="119"/>
      <c r="HE13" s="119"/>
      <c r="HF13" s="119"/>
      <c r="HG13" s="119"/>
      <c r="HH13" s="119"/>
      <c r="HI13" s="119"/>
      <c r="HJ13" s="119"/>
      <c r="HK13" s="119"/>
      <c r="HL13" s="119"/>
      <c r="HM13" s="119"/>
      <c r="HN13" s="119"/>
      <c r="HO13" s="119"/>
      <c r="HP13" s="119"/>
      <c r="HQ13" s="119"/>
      <c r="HR13" s="119"/>
      <c r="HS13" s="119"/>
      <c r="HT13" s="119"/>
      <c r="HU13" s="119"/>
      <c r="HV13" s="119"/>
      <c r="HW13" s="119"/>
      <c r="HX13" s="119"/>
      <c r="HY13" s="119"/>
      <c r="HZ13" s="119"/>
      <c r="IA13" s="119"/>
      <c r="IB13" s="119"/>
      <c r="IC13" s="119"/>
      <c r="ID13" s="119"/>
      <c r="IE13" s="119"/>
      <c r="IF13" s="119"/>
      <c r="IG13" s="119"/>
      <c r="IH13" s="119"/>
      <c r="II13" s="119"/>
      <c r="IJ13" s="119"/>
      <c r="IK13" s="119"/>
      <c r="IL13" s="119"/>
      <c r="IM13" s="119"/>
      <c r="IN13" s="119"/>
      <c r="IO13" s="119"/>
      <c r="IP13" s="119"/>
      <c r="IQ13" s="119"/>
      <c r="IR13" s="119"/>
      <c r="IS13" s="119"/>
      <c r="IT13" s="119"/>
      <c r="IU13" s="119"/>
      <c r="IV13" s="119"/>
    </row>
    <row r="14" spans="1:256">
      <c r="A14" s="116"/>
      <c r="B14" s="117" t="s">
        <v>1884</v>
      </c>
      <c r="C14" s="971" t="s">
        <v>1885</v>
      </c>
      <c r="D14" s="119"/>
      <c r="E14" s="971" t="s">
        <v>1886</v>
      </c>
      <c r="F14" s="120"/>
      <c r="G14" s="119"/>
      <c r="H14" s="119"/>
      <c r="I14" s="119"/>
      <c r="J14" s="119"/>
      <c r="K14" s="119"/>
      <c r="L14" s="119"/>
      <c r="M14" s="119"/>
      <c r="N14" s="119"/>
      <c r="O14" s="119"/>
      <c r="P14" s="119"/>
      <c r="Q14" s="119"/>
      <c r="R14" s="119"/>
      <c r="S14" s="119"/>
      <c r="T14" s="119"/>
      <c r="U14" s="119"/>
      <c r="V14" s="119"/>
      <c r="W14" s="119"/>
      <c r="X14" s="119"/>
      <c r="Y14" s="119"/>
      <c r="Z14" s="119"/>
      <c r="AA14" s="119"/>
      <c r="AB14" s="119"/>
      <c r="AC14" s="119"/>
      <c r="AD14" s="119"/>
      <c r="AE14" s="119"/>
      <c r="AF14" s="119"/>
      <c r="AG14" s="119"/>
      <c r="AH14" s="119"/>
      <c r="AI14" s="119"/>
      <c r="AJ14" s="119"/>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c r="BK14" s="119"/>
      <c r="BL14" s="119"/>
      <c r="BM14" s="119"/>
      <c r="BN14" s="119"/>
      <c r="BO14" s="119"/>
      <c r="BP14" s="119"/>
      <c r="BQ14" s="119"/>
      <c r="BR14" s="119"/>
      <c r="BS14" s="119"/>
      <c r="BT14" s="119"/>
      <c r="BU14" s="119"/>
      <c r="BV14" s="119"/>
      <c r="BW14" s="119"/>
      <c r="BX14" s="119"/>
      <c r="BY14" s="119"/>
      <c r="BZ14" s="119"/>
      <c r="CA14" s="119"/>
      <c r="CB14" s="119"/>
      <c r="CC14" s="119"/>
      <c r="CD14" s="119"/>
      <c r="CE14" s="119"/>
      <c r="CF14" s="119"/>
      <c r="CG14" s="119"/>
      <c r="CH14" s="119"/>
      <c r="CI14" s="119"/>
      <c r="CJ14" s="119"/>
      <c r="CK14" s="119"/>
      <c r="CL14" s="119"/>
      <c r="CM14" s="119"/>
      <c r="CN14" s="119"/>
      <c r="CO14" s="119"/>
      <c r="CP14" s="119"/>
      <c r="CQ14" s="119"/>
      <c r="CR14" s="119"/>
      <c r="CS14" s="119"/>
      <c r="CT14" s="119"/>
      <c r="CU14" s="119"/>
      <c r="CV14" s="119"/>
      <c r="CW14" s="119"/>
      <c r="CX14" s="119"/>
      <c r="CY14" s="119"/>
      <c r="CZ14" s="119"/>
      <c r="DA14" s="119"/>
      <c r="DB14" s="119"/>
      <c r="DC14" s="119"/>
      <c r="DD14" s="119"/>
      <c r="DE14" s="119"/>
      <c r="DF14" s="119"/>
      <c r="DG14" s="119"/>
      <c r="DH14" s="119"/>
      <c r="DI14" s="119"/>
      <c r="DJ14" s="119"/>
      <c r="DK14" s="119"/>
      <c r="DL14" s="119"/>
      <c r="DM14" s="119"/>
      <c r="DN14" s="119"/>
      <c r="DO14" s="119"/>
      <c r="DP14" s="119"/>
      <c r="DQ14" s="119"/>
      <c r="DR14" s="119"/>
      <c r="DS14" s="119"/>
      <c r="DT14" s="119"/>
      <c r="DU14" s="119"/>
      <c r="DV14" s="119"/>
      <c r="DW14" s="119"/>
      <c r="DX14" s="119"/>
      <c r="DY14" s="119"/>
      <c r="DZ14" s="119"/>
      <c r="EA14" s="119"/>
      <c r="EB14" s="119"/>
      <c r="EC14" s="119"/>
      <c r="ED14" s="119"/>
      <c r="EE14" s="119"/>
      <c r="EF14" s="119"/>
      <c r="EG14" s="119"/>
      <c r="EH14" s="119"/>
      <c r="EI14" s="119"/>
      <c r="EJ14" s="119"/>
      <c r="EK14" s="119"/>
      <c r="EL14" s="119"/>
      <c r="EM14" s="119"/>
      <c r="EN14" s="119"/>
      <c r="EO14" s="119"/>
      <c r="EP14" s="119"/>
      <c r="EQ14" s="119"/>
      <c r="ER14" s="119"/>
      <c r="ES14" s="119"/>
      <c r="ET14" s="119"/>
      <c r="EU14" s="119"/>
      <c r="EV14" s="119"/>
      <c r="EW14" s="119"/>
      <c r="EX14" s="119"/>
      <c r="EY14" s="119"/>
      <c r="EZ14" s="119"/>
      <c r="FA14" s="119"/>
      <c r="FB14" s="119"/>
      <c r="FC14" s="119"/>
      <c r="FD14" s="119"/>
      <c r="FE14" s="119"/>
      <c r="FF14" s="119"/>
      <c r="FG14" s="119"/>
      <c r="FH14" s="119"/>
      <c r="FI14" s="119"/>
      <c r="FJ14" s="119"/>
      <c r="FK14" s="119"/>
      <c r="FL14" s="119"/>
      <c r="FM14" s="119"/>
      <c r="FN14" s="119"/>
      <c r="FO14" s="119"/>
      <c r="FP14" s="119"/>
      <c r="FQ14" s="119"/>
      <c r="FR14" s="119"/>
      <c r="FS14" s="119"/>
      <c r="FT14" s="119"/>
      <c r="FU14" s="119"/>
      <c r="FV14" s="119"/>
      <c r="FW14" s="119"/>
      <c r="FX14" s="119"/>
      <c r="FY14" s="119"/>
      <c r="FZ14" s="119"/>
      <c r="GA14" s="119"/>
      <c r="GB14" s="119"/>
      <c r="GC14" s="119"/>
      <c r="GD14" s="119"/>
      <c r="GE14" s="119"/>
      <c r="GF14" s="119"/>
      <c r="GG14" s="119"/>
      <c r="GH14" s="119"/>
      <c r="GI14" s="119"/>
      <c r="GJ14" s="119"/>
      <c r="GK14" s="119"/>
      <c r="GL14" s="119"/>
      <c r="GM14" s="119"/>
      <c r="GN14" s="119"/>
      <c r="GO14" s="119"/>
      <c r="GP14" s="119"/>
      <c r="GQ14" s="119"/>
      <c r="GR14" s="119"/>
      <c r="GS14" s="119"/>
      <c r="GT14" s="119"/>
      <c r="GU14" s="119"/>
      <c r="GV14" s="119"/>
      <c r="GW14" s="119"/>
      <c r="GX14" s="119"/>
      <c r="GY14" s="119"/>
      <c r="GZ14" s="119"/>
      <c r="HA14" s="119"/>
      <c r="HB14" s="119"/>
      <c r="HC14" s="119"/>
      <c r="HD14" s="119"/>
      <c r="HE14" s="119"/>
      <c r="HF14" s="119"/>
      <c r="HG14" s="119"/>
      <c r="HH14" s="119"/>
      <c r="HI14" s="119"/>
      <c r="HJ14" s="119"/>
      <c r="HK14" s="119"/>
      <c r="HL14" s="119"/>
      <c r="HM14" s="119"/>
      <c r="HN14" s="119"/>
      <c r="HO14" s="119"/>
      <c r="HP14" s="119"/>
      <c r="HQ14" s="119"/>
      <c r="HR14" s="119"/>
      <c r="HS14" s="119"/>
      <c r="HT14" s="119"/>
      <c r="HU14" s="119"/>
      <c r="HV14" s="119"/>
      <c r="HW14" s="119"/>
      <c r="HX14" s="119"/>
      <c r="HY14" s="119"/>
      <c r="HZ14" s="119"/>
      <c r="IA14" s="119"/>
      <c r="IB14" s="119"/>
      <c r="IC14" s="119"/>
      <c r="ID14" s="119"/>
      <c r="IE14" s="119"/>
      <c r="IF14" s="119"/>
      <c r="IG14" s="119"/>
      <c r="IH14" s="119"/>
      <c r="II14" s="119"/>
      <c r="IJ14" s="119"/>
      <c r="IK14" s="119"/>
      <c r="IL14" s="119"/>
      <c r="IM14" s="119"/>
      <c r="IN14" s="119"/>
      <c r="IO14" s="119"/>
      <c r="IP14" s="119"/>
      <c r="IQ14" s="119"/>
      <c r="IR14" s="119"/>
      <c r="IS14" s="119"/>
      <c r="IT14" s="119"/>
      <c r="IU14" s="119"/>
      <c r="IV14" s="119"/>
    </row>
    <row r="15" spans="1:256">
      <c r="A15" s="116"/>
      <c r="B15" s="119"/>
      <c r="C15" s="971" t="s">
        <v>1887</v>
      </c>
      <c r="D15" s="119"/>
      <c r="E15" s="971" t="s">
        <v>1888</v>
      </c>
      <c r="F15" s="120"/>
      <c r="G15" s="119"/>
      <c r="H15" s="119"/>
      <c r="I15" s="119"/>
      <c r="J15" s="119"/>
      <c r="K15" s="119"/>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c r="AJ15" s="119"/>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c r="BK15" s="119"/>
      <c r="BL15" s="119"/>
      <c r="BM15" s="119"/>
      <c r="BN15" s="119"/>
      <c r="BO15" s="119"/>
      <c r="BP15" s="119"/>
      <c r="BQ15" s="119"/>
      <c r="BR15" s="119"/>
      <c r="BS15" s="119"/>
      <c r="BT15" s="119"/>
      <c r="BU15" s="119"/>
      <c r="BV15" s="119"/>
      <c r="BW15" s="119"/>
      <c r="BX15" s="119"/>
      <c r="BY15" s="119"/>
      <c r="BZ15" s="119"/>
      <c r="CA15" s="119"/>
      <c r="CB15" s="119"/>
      <c r="CC15" s="119"/>
      <c r="CD15" s="119"/>
      <c r="CE15" s="119"/>
      <c r="CF15" s="119"/>
      <c r="CG15" s="119"/>
      <c r="CH15" s="119"/>
      <c r="CI15" s="119"/>
      <c r="CJ15" s="119"/>
      <c r="CK15" s="119"/>
      <c r="CL15" s="119"/>
      <c r="CM15" s="119"/>
      <c r="CN15" s="119"/>
      <c r="CO15" s="119"/>
      <c r="CP15" s="119"/>
      <c r="CQ15" s="119"/>
      <c r="CR15" s="119"/>
      <c r="CS15" s="119"/>
      <c r="CT15" s="119"/>
      <c r="CU15" s="119"/>
      <c r="CV15" s="119"/>
      <c r="CW15" s="119"/>
      <c r="CX15" s="119"/>
      <c r="CY15" s="119"/>
      <c r="CZ15" s="119"/>
      <c r="DA15" s="119"/>
      <c r="DB15" s="119"/>
      <c r="DC15" s="119"/>
      <c r="DD15" s="119"/>
      <c r="DE15" s="119"/>
      <c r="DF15" s="119"/>
      <c r="DG15" s="119"/>
      <c r="DH15" s="119"/>
      <c r="DI15" s="119"/>
      <c r="DJ15" s="119"/>
      <c r="DK15" s="119"/>
      <c r="DL15" s="119"/>
      <c r="DM15" s="119"/>
      <c r="DN15" s="119"/>
      <c r="DO15" s="119"/>
      <c r="DP15" s="119"/>
      <c r="DQ15" s="119"/>
      <c r="DR15" s="119"/>
      <c r="DS15" s="119"/>
      <c r="DT15" s="119"/>
      <c r="DU15" s="119"/>
      <c r="DV15" s="119"/>
      <c r="DW15" s="119"/>
      <c r="DX15" s="119"/>
      <c r="DY15" s="119"/>
      <c r="DZ15" s="119"/>
      <c r="EA15" s="119"/>
      <c r="EB15" s="119"/>
      <c r="EC15" s="119"/>
      <c r="ED15" s="119"/>
      <c r="EE15" s="119"/>
      <c r="EF15" s="119"/>
      <c r="EG15" s="119"/>
      <c r="EH15" s="119"/>
      <c r="EI15" s="119"/>
      <c r="EJ15" s="119"/>
      <c r="EK15" s="119"/>
      <c r="EL15" s="119"/>
      <c r="EM15" s="119"/>
      <c r="EN15" s="119"/>
      <c r="EO15" s="119"/>
      <c r="EP15" s="119"/>
      <c r="EQ15" s="119"/>
      <c r="ER15" s="119"/>
      <c r="ES15" s="119"/>
      <c r="ET15" s="119"/>
      <c r="EU15" s="119"/>
      <c r="EV15" s="119"/>
      <c r="EW15" s="119"/>
      <c r="EX15" s="119"/>
      <c r="EY15" s="119"/>
      <c r="EZ15" s="119"/>
      <c r="FA15" s="119"/>
      <c r="FB15" s="119"/>
      <c r="FC15" s="119"/>
      <c r="FD15" s="119"/>
      <c r="FE15" s="119"/>
      <c r="FF15" s="119"/>
      <c r="FG15" s="119"/>
      <c r="FH15" s="119"/>
      <c r="FI15" s="119"/>
      <c r="FJ15" s="119"/>
      <c r="FK15" s="119"/>
      <c r="FL15" s="119"/>
      <c r="FM15" s="119"/>
      <c r="FN15" s="119"/>
      <c r="FO15" s="119"/>
      <c r="FP15" s="119"/>
      <c r="FQ15" s="119"/>
      <c r="FR15" s="119"/>
      <c r="FS15" s="119"/>
      <c r="FT15" s="119"/>
      <c r="FU15" s="119"/>
      <c r="FV15" s="119"/>
      <c r="FW15" s="119"/>
      <c r="FX15" s="119"/>
      <c r="FY15" s="119"/>
      <c r="FZ15" s="119"/>
      <c r="GA15" s="119"/>
      <c r="GB15" s="119"/>
      <c r="GC15" s="119"/>
      <c r="GD15" s="119"/>
      <c r="GE15" s="119"/>
      <c r="GF15" s="119"/>
      <c r="GG15" s="119"/>
      <c r="GH15" s="119"/>
      <c r="GI15" s="119"/>
      <c r="GJ15" s="119"/>
      <c r="GK15" s="119"/>
      <c r="GL15" s="119"/>
      <c r="GM15" s="119"/>
      <c r="GN15" s="119"/>
      <c r="GO15" s="119"/>
      <c r="GP15" s="119"/>
      <c r="GQ15" s="119"/>
      <c r="GR15" s="119"/>
      <c r="GS15" s="119"/>
      <c r="GT15" s="119"/>
      <c r="GU15" s="119"/>
      <c r="GV15" s="119"/>
      <c r="GW15" s="119"/>
      <c r="GX15" s="119"/>
      <c r="GY15" s="119"/>
      <c r="GZ15" s="119"/>
      <c r="HA15" s="119"/>
      <c r="HB15" s="119"/>
      <c r="HC15" s="119"/>
      <c r="HD15" s="119"/>
      <c r="HE15" s="119"/>
      <c r="HF15" s="119"/>
      <c r="HG15" s="119"/>
      <c r="HH15" s="119"/>
      <c r="HI15" s="119"/>
      <c r="HJ15" s="119"/>
      <c r="HK15" s="119"/>
      <c r="HL15" s="119"/>
      <c r="HM15" s="119"/>
      <c r="HN15" s="119"/>
      <c r="HO15" s="119"/>
      <c r="HP15" s="119"/>
      <c r="HQ15" s="119"/>
      <c r="HR15" s="119"/>
      <c r="HS15" s="119"/>
      <c r="HT15" s="119"/>
      <c r="HU15" s="119"/>
      <c r="HV15" s="119"/>
      <c r="HW15" s="119"/>
      <c r="HX15" s="119"/>
      <c r="HY15" s="119"/>
      <c r="HZ15" s="119"/>
      <c r="IA15" s="119"/>
      <c r="IB15" s="119"/>
      <c r="IC15" s="119"/>
      <c r="ID15" s="119"/>
      <c r="IE15" s="119"/>
      <c r="IF15" s="119"/>
      <c r="IG15" s="119"/>
      <c r="IH15" s="119"/>
      <c r="II15" s="119"/>
      <c r="IJ15" s="119"/>
      <c r="IK15" s="119"/>
      <c r="IL15" s="119"/>
      <c r="IM15" s="119"/>
      <c r="IN15" s="119"/>
      <c r="IO15" s="119"/>
      <c r="IP15" s="119"/>
      <c r="IQ15" s="119"/>
      <c r="IR15" s="119"/>
      <c r="IS15" s="119"/>
      <c r="IT15" s="119"/>
      <c r="IU15" s="119"/>
      <c r="IV15" s="119"/>
    </row>
    <row r="16" spans="1:256">
      <c r="A16" s="116"/>
      <c r="B16" s="119"/>
      <c r="C16" s="971" t="s">
        <v>1889</v>
      </c>
      <c r="D16" s="119"/>
      <c r="E16" s="971"/>
      <c r="F16" s="120"/>
      <c r="G16" s="119"/>
      <c r="H16" s="119"/>
      <c r="I16" s="119"/>
      <c r="J16" s="119"/>
      <c r="K16" s="119"/>
      <c r="L16" s="119"/>
      <c r="M16" s="119"/>
      <c r="N16" s="119"/>
      <c r="O16" s="119"/>
      <c r="P16" s="119"/>
      <c r="Q16" s="119"/>
      <c r="R16" s="119"/>
      <c r="S16" s="119"/>
      <c r="T16" s="119"/>
      <c r="U16" s="119"/>
      <c r="V16" s="119"/>
      <c r="W16" s="119"/>
      <c r="X16" s="119"/>
      <c r="Y16" s="119"/>
      <c r="Z16" s="119"/>
      <c r="AA16" s="119"/>
      <c r="AB16" s="119"/>
      <c r="AC16" s="119"/>
      <c r="AD16" s="119"/>
      <c r="AE16" s="119"/>
      <c r="AF16" s="119"/>
      <c r="AG16" s="119"/>
      <c r="AH16" s="119"/>
      <c r="AI16" s="119"/>
      <c r="AJ16" s="119"/>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c r="BK16" s="119"/>
      <c r="BL16" s="119"/>
      <c r="BM16" s="119"/>
      <c r="BN16" s="119"/>
      <c r="BO16" s="119"/>
      <c r="BP16" s="119"/>
      <c r="BQ16" s="119"/>
      <c r="BR16" s="119"/>
      <c r="BS16" s="119"/>
      <c r="BT16" s="119"/>
      <c r="BU16" s="119"/>
      <c r="BV16" s="119"/>
      <c r="BW16" s="119"/>
      <c r="BX16" s="119"/>
      <c r="BY16" s="119"/>
      <c r="BZ16" s="119"/>
      <c r="CA16" s="119"/>
      <c r="CB16" s="119"/>
      <c r="CC16" s="119"/>
      <c r="CD16" s="119"/>
      <c r="CE16" s="119"/>
      <c r="CF16" s="119"/>
      <c r="CG16" s="119"/>
      <c r="CH16" s="119"/>
      <c r="CI16" s="119"/>
      <c r="CJ16" s="119"/>
      <c r="CK16" s="119"/>
      <c r="CL16" s="119"/>
      <c r="CM16" s="119"/>
      <c r="CN16" s="119"/>
      <c r="CO16" s="119"/>
      <c r="CP16" s="119"/>
      <c r="CQ16" s="119"/>
      <c r="CR16" s="119"/>
      <c r="CS16" s="119"/>
      <c r="CT16" s="119"/>
      <c r="CU16" s="119"/>
      <c r="CV16" s="119"/>
      <c r="CW16" s="119"/>
      <c r="CX16" s="119"/>
      <c r="CY16" s="119"/>
      <c r="CZ16" s="119"/>
      <c r="DA16" s="119"/>
      <c r="DB16" s="119"/>
      <c r="DC16" s="119"/>
      <c r="DD16" s="119"/>
      <c r="DE16" s="119"/>
      <c r="DF16" s="119"/>
      <c r="DG16" s="119"/>
      <c r="DH16" s="119"/>
      <c r="DI16" s="119"/>
      <c r="DJ16" s="119"/>
      <c r="DK16" s="119"/>
      <c r="DL16" s="119"/>
      <c r="DM16" s="119"/>
      <c r="DN16" s="119"/>
      <c r="DO16" s="119"/>
      <c r="DP16" s="119"/>
      <c r="DQ16" s="119"/>
      <c r="DR16" s="119"/>
      <c r="DS16" s="119"/>
      <c r="DT16" s="119"/>
      <c r="DU16" s="119"/>
      <c r="DV16" s="119"/>
      <c r="DW16" s="119"/>
      <c r="DX16" s="119"/>
      <c r="DY16" s="119"/>
      <c r="DZ16" s="119"/>
      <c r="EA16" s="119"/>
      <c r="EB16" s="119"/>
      <c r="EC16" s="119"/>
      <c r="ED16" s="119"/>
      <c r="EE16" s="119"/>
      <c r="EF16" s="119"/>
      <c r="EG16" s="119"/>
      <c r="EH16" s="119"/>
      <c r="EI16" s="119"/>
      <c r="EJ16" s="119"/>
      <c r="EK16" s="119"/>
      <c r="EL16" s="119"/>
      <c r="EM16" s="119"/>
      <c r="EN16" s="119"/>
      <c r="EO16" s="119"/>
      <c r="EP16" s="119"/>
      <c r="EQ16" s="119"/>
      <c r="ER16" s="119"/>
      <c r="ES16" s="119"/>
      <c r="ET16" s="119"/>
      <c r="EU16" s="119"/>
      <c r="EV16" s="119"/>
      <c r="EW16" s="119"/>
      <c r="EX16" s="119"/>
      <c r="EY16" s="119"/>
      <c r="EZ16" s="119"/>
      <c r="FA16" s="119"/>
      <c r="FB16" s="119"/>
      <c r="FC16" s="119"/>
      <c r="FD16" s="119"/>
      <c r="FE16" s="119"/>
      <c r="FF16" s="119"/>
      <c r="FG16" s="119"/>
      <c r="FH16" s="119"/>
      <c r="FI16" s="119"/>
      <c r="FJ16" s="119"/>
      <c r="FK16" s="119"/>
      <c r="FL16" s="119"/>
      <c r="FM16" s="119"/>
      <c r="FN16" s="119"/>
      <c r="FO16" s="119"/>
      <c r="FP16" s="119"/>
      <c r="FQ16" s="119"/>
      <c r="FR16" s="119"/>
      <c r="FS16" s="119"/>
      <c r="FT16" s="119"/>
      <c r="FU16" s="119"/>
      <c r="FV16" s="119"/>
      <c r="FW16" s="119"/>
      <c r="FX16" s="119"/>
      <c r="FY16" s="119"/>
      <c r="FZ16" s="119"/>
      <c r="GA16" s="119"/>
      <c r="GB16" s="119"/>
      <c r="GC16" s="119"/>
      <c r="GD16" s="119"/>
      <c r="GE16" s="119"/>
      <c r="GF16" s="119"/>
      <c r="GG16" s="119"/>
      <c r="GH16" s="119"/>
      <c r="GI16" s="119"/>
      <c r="GJ16" s="119"/>
      <c r="GK16" s="119"/>
      <c r="GL16" s="119"/>
      <c r="GM16" s="119"/>
      <c r="GN16" s="119"/>
      <c r="GO16" s="119"/>
      <c r="GP16" s="119"/>
      <c r="GQ16" s="119"/>
      <c r="GR16" s="119"/>
      <c r="GS16" s="119"/>
      <c r="GT16" s="119"/>
      <c r="GU16" s="119"/>
      <c r="GV16" s="119"/>
      <c r="GW16" s="119"/>
      <c r="GX16" s="119"/>
      <c r="GY16" s="119"/>
      <c r="GZ16" s="119"/>
      <c r="HA16" s="119"/>
      <c r="HB16" s="119"/>
      <c r="HC16" s="119"/>
      <c r="HD16" s="119"/>
      <c r="HE16" s="119"/>
      <c r="HF16" s="119"/>
      <c r="HG16" s="119"/>
      <c r="HH16" s="119"/>
      <c r="HI16" s="119"/>
      <c r="HJ16" s="119"/>
      <c r="HK16" s="119"/>
      <c r="HL16" s="119"/>
      <c r="HM16" s="119"/>
      <c r="HN16" s="119"/>
      <c r="HO16" s="119"/>
      <c r="HP16" s="119"/>
      <c r="HQ16" s="119"/>
      <c r="HR16" s="119"/>
      <c r="HS16" s="119"/>
      <c r="HT16" s="119"/>
      <c r="HU16" s="119"/>
      <c r="HV16" s="119"/>
      <c r="HW16" s="119"/>
      <c r="HX16" s="119"/>
      <c r="HY16" s="119"/>
      <c r="HZ16" s="119"/>
      <c r="IA16" s="119"/>
      <c r="IB16" s="119"/>
      <c r="IC16" s="119"/>
      <c r="ID16" s="119"/>
      <c r="IE16" s="119"/>
      <c r="IF16" s="119"/>
      <c r="IG16" s="119"/>
      <c r="IH16" s="119"/>
      <c r="II16" s="119"/>
      <c r="IJ16" s="119"/>
      <c r="IK16" s="119"/>
      <c r="IL16" s="119"/>
      <c r="IM16" s="119"/>
      <c r="IN16" s="119"/>
      <c r="IO16" s="119"/>
      <c r="IP16" s="119"/>
      <c r="IQ16" s="119"/>
      <c r="IR16" s="119"/>
      <c r="IS16" s="119"/>
      <c r="IT16" s="119"/>
      <c r="IU16" s="119"/>
      <c r="IV16" s="119"/>
    </row>
    <row r="17" spans="1:256">
      <c r="A17" s="116"/>
      <c r="B17" s="119"/>
      <c r="C17" s="971" t="s">
        <v>1890</v>
      </c>
      <c r="D17" s="121" t="s">
        <v>1891</v>
      </c>
      <c r="E17" s="971" t="s">
        <v>1892</v>
      </c>
      <c r="F17" s="120"/>
      <c r="G17" s="119"/>
      <c r="H17" s="119"/>
      <c r="I17" s="119"/>
      <c r="J17" s="119"/>
      <c r="K17" s="119"/>
      <c r="L17" s="119"/>
      <c r="M17" s="119"/>
      <c r="N17" s="119"/>
      <c r="O17" s="119"/>
      <c r="P17" s="119"/>
      <c r="Q17" s="119"/>
      <c r="R17" s="119"/>
      <c r="S17" s="119"/>
      <c r="T17" s="119"/>
      <c r="U17" s="119"/>
      <c r="V17" s="119"/>
      <c r="W17" s="119"/>
      <c r="X17" s="119"/>
      <c r="Y17" s="119"/>
      <c r="Z17" s="119"/>
      <c r="AA17" s="119"/>
      <c r="AB17" s="119"/>
      <c r="AC17" s="119"/>
      <c r="AD17" s="119"/>
      <c r="AE17" s="119"/>
      <c r="AF17" s="119"/>
      <c r="AG17" s="119"/>
      <c r="AH17" s="119"/>
      <c r="AI17" s="119"/>
      <c r="AJ17" s="119"/>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c r="BK17" s="119"/>
      <c r="BL17" s="119"/>
      <c r="BM17" s="119"/>
      <c r="BN17" s="119"/>
      <c r="BO17" s="119"/>
      <c r="BP17" s="119"/>
      <c r="BQ17" s="119"/>
      <c r="BR17" s="119"/>
      <c r="BS17" s="119"/>
      <c r="BT17" s="119"/>
      <c r="BU17" s="119"/>
      <c r="BV17" s="119"/>
      <c r="BW17" s="119"/>
      <c r="BX17" s="119"/>
      <c r="BY17" s="119"/>
      <c r="BZ17" s="119"/>
      <c r="CA17" s="119"/>
      <c r="CB17" s="119"/>
      <c r="CC17" s="119"/>
      <c r="CD17" s="119"/>
      <c r="CE17" s="119"/>
      <c r="CF17" s="119"/>
      <c r="CG17" s="119"/>
      <c r="CH17" s="119"/>
      <c r="CI17" s="119"/>
      <c r="CJ17" s="119"/>
      <c r="CK17" s="119"/>
      <c r="CL17" s="119"/>
      <c r="CM17" s="119"/>
      <c r="CN17" s="119"/>
      <c r="CO17" s="119"/>
      <c r="CP17" s="119"/>
      <c r="CQ17" s="119"/>
      <c r="CR17" s="119"/>
      <c r="CS17" s="119"/>
      <c r="CT17" s="119"/>
      <c r="CU17" s="119"/>
      <c r="CV17" s="119"/>
      <c r="CW17" s="119"/>
      <c r="CX17" s="119"/>
      <c r="CY17" s="119"/>
      <c r="CZ17" s="119"/>
      <c r="DA17" s="119"/>
      <c r="DB17" s="119"/>
      <c r="DC17" s="119"/>
      <c r="DD17" s="119"/>
      <c r="DE17" s="119"/>
      <c r="DF17" s="119"/>
      <c r="DG17" s="119"/>
      <c r="DH17" s="119"/>
      <c r="DI17" s="119"/>
      <c r="DJ17" s="119"/>
      <c r="DK17" s="119"/>
      <c r="DL17" s="119"/>
      <c r="DM17" s="119"/>
      <c r="DN17" s="119"/>
      <c r="DO17" s="119"/>
      <c r="DP17" s="119"/>
      <c r="DQ17" s="119"/>
      <c r="DR17" s="119"/>
      <c r="DS17" s="119"/>
      <c r="DT17" s="119"/>
      <c r="DU17" s="119"/>
      <c r="DV17" s="119"/>
      <c r="DW17" s="119"/>
      <c r="DX17" s="119"/>
      <c r="DY17" s="119"/>
      <c r="DZ17" s="119"/>
      <c r="EA17" s="119"/>
      <c r="EB17" s="119"/>
      <c r="EC17" s="119"/>
      <c r="ED17" s="119"/>
      <c r="EE17" s="119"/>
      <c r="EF17" s="119"/>
      <c r="EG17" s="119"/>
      <c r="EH17" s="119"/>
      <c r="EI17" s="119"/>
      <c r="EJ17" s="119"/>
      <c r="EK17" s="119"/>
      <c r="EL17" s="119"/>
      <c r="EM17" s="119"/>
      <c r="EN17" s="119"/>
      <c r="EO17" s="119"/>
      <c r="EP17" s="119"/>
      <c r="EQ17" s="119"/>
      <c r="ER17" s="119"/>
      <c r="ES17" s="119"/>
      <c r="ET17" s="119"/>
      <c r="EU17" s="119"/>
      <c r="EV17" s="119"/>
      <c r="EW17" s="119"/>
      <c r="EX17" s="119"/>
      <c r="EY17" s="119"/>
      <c r="EZ17" s="119"/>
      <c r="FA17" s="119"/>
      <c r="FB17" s="119"/>
      <c r="FC17" s="119"/>
      <c r="FD17" s="119"/>
      <c r="FE17" s="119"/>
      <c r="FF17" s="119"/>
      <c r="FG17" s="119"/>
      <c r="FH17" s="119"/>
      <c r="FI17" s="119"/>
      <c r="FJ17" s="119"/>
      <c r="FK17" s="119"/>
      <c r="FL17" s="119"/>
      <c r="FM17" s="119"/>
      <c r="FN17" s="119"/>
      <c r="FO17" s="119"/>
      <c r="FP17" s="119"/>
      <c r="FQ17" s="119"/>
      <c r="FR17" s="119"/>
      <c r="FS17" s="119"/>
      <c r="FT17" s="119"/>
      <c r="FU17" s="119"/>
      <c r="FV17" s="119"/>
      <c r="FW17" s="119"/>
      <c r="FX17" s="119"/>
      <c r="FY17" s="119"/>
      <c r="FZ17" s="119"/>
      <c r="GA17" s="119"/>
      <c r="GB17" s="119"/>
      <c r="GC17" s="119"/>
      <c r="GD17" s="119"/>
      <c r="GE17" s="119"/>
      <c r="GF17" s="119"/>
      <c r="GG17" s="119"/>
      <c r="GH17" s="119"/>
      <c r="GI17" s="119"/>
      <c r="GJ17" s="119"/>
      <c r="GK17" s="119"/>
      <c r="GL17" s="119"/>
      <c r="GM17" s="119"/>
      <c r="GN17" s="119"/>
      <c r="GO17" s="119"/>
      <c r="GP17" s="119"/>
      <c r="GQ17" s="119"/>
      <c r="GR17" s="119"/>
      <c r="GS17" s="119"/>
      <c r="GT17" s="119"/>
      <c r="GU17" s="119"/>
      <c r="GV17" s="119"/>
      <c r="GW17" s="119"/>
      <c r="GX17" s="119"/>
      <c r="GY17" s="119"/>
      <c r="GZ17" s="119"/>
      <c r="HA17" s="119"/>
      <c r="HB17" s="119"/>
      <c r="HC17" s="119"/>
      <c r="HD17" s="119"/>
      <c r="HE17" s="119"/>
      <c r="HF17" s="119"/>
      <c r="HG17" s="119"/>
      <c r="HH17" s="119"/>
      <c r="HI17" s="119"/>
      <c r="HJ17" s="119"/>
      <c r="HK17" s="119"/>
      <c r="HL17" s="119"/>
      <c r="HM17" s="119"/>
      <c r="HN17" s="119"/>
      <c r="HO17" s="119"/>
      <c r="HP17" s="119"/>
      <c r="HQ17" s="119"/>
      <c r="HR17" s="119"/>
      <c r="HS17" s="119"/>
      <c r="HT17" s="119"/>
      <c r="HU17" s="119"/>
      <c r="HV17" s="119"/>
      <c r="HW17" s="119"/>
      <c r="HX17" s="119"/>
      <c r="HY17" s="119"/>
      <c r="HZ17" s="119"/>
      <c r="IA17" s="119"/>
      <c r="IB17" s="119"/>
      <c r="IC17" s="119"/>
      <c r="ID17" s="119"/>
      <c r="IE17" s="119"/>
      <c r="IF17" s="119"/>
      <c r="IG17" s="119"/>
      <c r="IH17" s="119"/>
      <c r="II17" s="119"/>
      <c r="IJ17" s="119"/>
      <c r="IK17" s="119"/>
      <c r="IL17" s="119"/>
      <c r="IM17" s="119"/>
      <c r="IN17" s="119"/>
      <c r="IO17" s="119"/>
      <c r="IP17" s="119"/>
      <c r="IQ17" s="119"/>
      <c r="IR17" s="119"/>
      <c r="IS17" s="119"/>
      <c r="IT17" s="119"/>
      <c r="IU17" s="119"/>
      <c r="IV17" s="119"/>
    </row>
    <row r="18" spans="1:256">
      <c r="A18" s="116"/>
      <c r="B18" s="119"/>
      <c r="C18" s="971" t="s">
        <v>1893</v>
      </c>
      <c r="D18" s="122" t="s">
        <v>711</v>
      </c>
      <c r="E18" s="971" t="s">
        <v>1894</v>
      </c>
      <c r="F18" s="120"/>
      <c r="G18" s="119"/>
      <c r="H18" s="119"/>
      <c r="I18" s="119"/>
      <c r="J18" s="119"/>
      <c r="K18" s="119"/>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c r="AJ18" s="119"/>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c r="BK18" s="119"/>
      <c r="BL18" s="119"/>
      <c r="BM18" s="119"/>
      <c r="BN18" s="119"/>
      <c r="BO18" s="119"/>
      <c r="BP18" s="119"/>
      <c r="BQ18" s="119"/>
      <c r="BR18" s="119"/>
      <c r="BS18" s="119"/>
      <c r="BT18" s="119"/>
      <c r="BU18" s="119"/>
      <c r="BV18" s="119"/>
      <c r="BW18" s="119"/>
      <c r="BX18" s="119"/>
      <c r="BY18" s="119"/>
      <c r="BZ18" s="119"/>
      <c r="CA18" s="119"/>
      <c r="CB18" s="119"/>
      <c r="CC18" s="119"/>
      <c r="CD18" s="119"/>
      <c r="CE18" s="119"/>
      <c r="CF18" s="119"/>
      <c r="CG18" s="119"/>
      <c r="CH18" s="119"/>
      <c r="CI18" s="119"/>
      <c r="CJ18" s="119"/>
      <c r="CK18" s="119"/>
      <c r="CL18" s="119"/>
      <c r="CM18" s="119"/>
      <c r="CN18" s="119"/>
      <c r="CO18" s="119"/>
      <c r="CP18" s="119"/>
      <c r="CQ18" s="119"/>
      <c r="CR18" s="119"/>
      <c r="CS18" s="119"/>
      <c r="CT18" s="119"/>
      <c r="CU18" s="119"/>
      <c r="CV18" s="119"/>
      <c r="CW18" s="119"/>
      <c r="CX18" s="119"/>
      <c r="CY18" s="119"/>
      <c r="CZ18" s="119"/>
      <c r="DA18" s="119"/>
      <c r="DB18" s="119"/>
      <c r="DC18" s="119"/>
      <c r="DD18" s="119"/>
      <c r="DE18" s="119"/>
      <c r="DF18" s="119"/>
      <c r="DG18" s="119"/>
      <c r="DH18" s="119"/>
      <c r="DI18" s="119"/>
      <c r="DJ18" s="119"/>
      <c r="DK18" s="119"/>
      <c r="DL18" s="119"/>
      <c r="DM18" s="119"/>
      <c r="DN18" s="119"/>
      <c r="DO18" s="119"/>
      <c r="DP18" s="119"/>
      <c r="DQ18" s="119"/>
      <c r="DR18" s="119"/>
      <c r="DS18" s="119"/>
      <c r="DT18" s="119"/>
      <c r="DU18" s="119"/>
      <c r="DV18" s="119"/>
      <c r="DW18" s="119"/>
      <c r="DX18" s="119"/>
      <c r="DY18" s="119"/>
      <c r="DZ18" s="119"/>
      <c r="EA18" s="119"/>
      <c r="EB18" s="119"/>
      <c r="EC18" s="119"/>
      <c r="ED18" s="119"/>
      <c r="EE18" s="119"/>
      <c r="EF18" s="119"/>
      <c r="EG18" s="119"/>
      <c r="EH18" s="119"/>
      <c r="EI18" s="119"/>
      <c r="EJ18" s="119"/>
      <c r="EK18" s="119"/>
      <c r="EL18" s="119"/>
      <c r="EM18" s="119"/>
      <c r="EN18" s="119"/>
      <c r="EO18" s="119"/>
      <c r="EP18" s="119"/>
      <c r="EQ18" s="119"/>
      <c r="ER18" s="119"/>
      <c r="ES18" s="119"/>
      <c r="ET18" s="119"/>
      <c r="EU18" s="119"/>
      <c r="EV18" s="119"/>
      <c r="EW18" s="119"/>
      <c r="EX18" s="119"/>
      <c r="EY18" s="119"/>
      <c r="EZ18" s="119"/>
      <c r="FA18" s="119"/>
      <c r="FB18" s="119"/>
      <c r="FC18" s="119"/>
      <c r="FD18" s="119"/>
      <c r="FE18" s="119"/>
      <c r="FF18" s="119"/>
      <c r="FG18" s="119"/>
      <c r="FH18" s="119"/>
      <c r="FI18" s="119"/>
      <c r="FJ18" s="119"/>
      <c r="FK18" s="119"/>
      <c r="FL18" s="119"/>
      <c r="FM18" s="119"/>
      <c r="FN18" s="119"/>
      <c r="FO18" s="119"/>
      <c r="FP18" s="119"/>
      <c r="FQ18" s="119"/>
      <c r="FR18" s="119"/>
      <c r="FS18" s="119"/>
      <c r="FT18" s="119"/>
      <c r="FU18" s="119"/>
      <c r="FV18" s="119"/>
      <c r="FW18" s="119"/>
      <c r="FX18" s="119"/>
      <c r="FY18" s="119"/>
      <c r="FZ18" s="119"/>
      <c r="GA18" s="119"/>
      <c r="GB18" s="119"/>
      <c r="GC18" s="119"/>
      <c r="GD18" s="119"/>
      <c r="GE18" s="119"/>
      <c r="GF18" s="119"/>
      <c r="GG18" s="119"/>
      <c r="GH18" s="119"/>
      <c r="GI18" s="119"/>
      <c r="GJ18" s="119"/>
      <c r="GK18" s="119"/>
      <c r="GL18" s="119"/>
      <c r="GM18" s="119"/>
      <c r="GN18" s="119"/>
      <c r="GO18" s="119"/>
      <c r="GP18" s="119"/>
      <c r="GQ18" s="119"/>
      <c r="GR18" s="119"/>
      <c r="GS18" s="119"/>
      <c r="GT18" s="119"/>
      <c r="GU18" s="119"/>
      <c r="GV18" s="119"/>
      <c r="GW18" s="119"/>
      <c r="GX18" s="119"/>
      <c r="GY18" s="119"/>
      <c r="GZ18" s="119"/>
      <c r="HA18" s="119"/>
      <c r="HB18" s="119"/>
      <c r="HC18" s="119"/>
      <c r="HD18" s="119"/>
      <c r="HE18" s="119"/>
      <c r="HF18" s="119"/>
      <c r="HG18" s="119"/>
      <c r="HH18" s="119"/>
      <c r="HI18" s="119"/>
      <c r="HJ18" s="119"/>
      <c r="HK18" s="119"/>
      <c r="HL18" s="119"/>
      <c r="HM18" s="119"/>
      <c r="HN18" s="119"/>
      <c r="HO18" s="119"/>
      <c r="HP18" s="119"/>
      <c r="HQ18" s="119"/>
      <c r="HR18" s="119"/>
      <c r="HS18" s="119"/>
      <c r="HT18" s="119"/>
      <c r="HU18" s="119"/>
      <c r="HV18" s="119"/>
      <c r="HW18" s="119"/>
      <c r="HX18" s="119"/>
      <c r="HY18" s="119"/>
      <c r="HZ18" s="119"/>
      <c r="IA18" s="119"/>
      <c r="IB18" s="119"/>
      <c r="IC18" s="119"/>
      <c r="ID18" s="119"/>
      <c r="IE18" s="119"/>
      <c r="IF18" s="119"/>
      <c r="IG18" s="119"/>
      <c r="IH18" s="119"/>
      <c r="II18" s="119"/>
      <c r="IJ18" s="119"/>
      <c r="IK18" s="119"/>
      <c r="IL18" s="119"/>
      <c r="IM18" s="119"/>
      <c r="IN18" s="119"/>
      <c r="IO18" s="119"/>
      <c r="IP18" s="119"/>
      <c r="IQ18" s="119"/>
      <c r="IR18" s="119"/>
      <c r="IS18" s="119"/>
      <c r="IT18" s="119"/>
      <c r="IU18" s="119"/>
      <c r="IV18" s="119"/>
    </row>
    <row r="19" spans="1:256">
      <c r="A19" s="116"/>
      <c r="B19" s="119"/>
      <c r="C19" s="971" t="s">
        <v>1895</v>
      </c>
      <c r="D19" s="119"/>
      <c r="E19" s="971" t="s">
        <v>1896</v>
      </c>
      <c r="F19" s="120"/>
      <c r="G19" s="119"/>
      <c r="H19" s="119"/>
      <c r="I19" s="119"/>
      <c r="J19" s="119"/>
      <c r="K19" s="119"/>
      <c r="L19" s="119"/>
      <c r="M19" s="119"/>
      <c r="N19" s="119"/>
      <c r="O19" s="119"/>
      <c r="P19" s="119"/>
      <c r="Q19" s="119"/>
      <c r="R19" s="119"/>
      <c r="S19" s="119"/>
      <c r="T19" s="119"/>
      <c r="U19" s="119"/>
      <c r="V19" s="119"/>
      <c r="W19" s="119"/>
      <c r="X19" s="119"/>
      <c r="Y19" s="119"/>
      <c r="Z19" s="119"/>
      <c r="AA19" s="119"/>
      <c r="AB19" s="119"/>
      <c r="AC19" s="119"/>
      <c r="AD19" s="119"/>
      <c r="AE19" s="119"/>
      <c r="AF19" s="119"/>
      <c r="AG19" s="119"/>
      <c r="AH19" s="119"/>
      <c r="AI19" s="119"/>
      <c r="AJ19" s="119"/>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c r="BK19" s="119"/>
      <c r="BL19" s="119"/>
      <c r="BM19" s="119"/>
      <c r="BN19" s="119"/>
      <c r="BO19" s="119"/>
      <c r="BP19" s="119"/>
      <c r="BQ19" s="119"/>
      <c r="BR19" s="119"/>
      <c r="BS19" s="119"/>
      <c r="BT19" s="119"/>
      <c r="BU19" s="119"/>
      <c r="BV19" s="119"/>
      <c r="BW19" s="119"/>
      <c r="BX19" s="119"/>
      <c r="BY19" s="119"/>
      <c r="BZ19" s="119"/>
      <c r="CA19" s="119"/>
      <c r="CB19" s="119"/>
      <c r="CC19" s="119"/>
      <c r="CD19" s="119"/>
      <c r="CE19" s="119"/>
      <c r="CF19" s="119"/>
      <c r="CG19" s="119"/>
      <c r="CH19" s="119"/>
      <c r="CI19" s="119"/>
      <c r="CJ19" s="119"/>
      <c r="CK19" s="119"/>
      <c r="CL19" s="119"/>
      <c r="CM19" s="119"/>
      <c r="CN19" s="119"/>
      <c r="CO19" s="119"/>
      <c r="CP19" s="119"/>
      <c r="CQ19" s="119"/>
      <c r="CR19" s="119"/>
      <c r="CS19" s="119"/>
      <c r="CT19" s="119"/>
      <c r="CU19" s="119"/>
      <c r="CV19" s="119"/>
      <c r="CW19" s="119"/>
      <c r="CX19" s="119"/>
      <c r="CY19" s="119"/>
      <c r="CZ19" s="119"/>
      <c r="DA19" s="119"/>
      <c r="DB19" s="119"/>
      <c r="DC19" s="119"/>
      <c r="DD19" s="119"/>
      <c r="DE19" s="119"/>
      <c r="DF19" s="119"/>
      <c r="DG19" s="119"/>
      <c r="DH19" s="119"/>
      <c r="DI19" s="119"/>
      <c r="DJ19" s="119"/>
      <c r="DK19" s="119"/>
      <c r="DL19" s="119"/>
      <c r="DM19" s="119"/>
      <c r="DN19" s="119"/>
      <c r="DO19" s="119"/>
      <c r="DP19" s="119"/>
      <c r="DQ19" s="119"/>
      <c r="DR19" s="119"/>
      <c r="DS19" s="119"/>
      <c r="DT19" s="119"/>
      <c r="DU19" s="119"/>
      <c r="DV19" s="119"/>
      <c r="DW19" s="119"/>
      <c r="DX19" s="119"/>
      <c r="DY19" s="119"/>
      <c r="DZ19" s="119"/>
      <c r="EA19" s="119"/>
      <c r="EB19" s="119"/>
      <c r="EC19" s="119"/>
      <c r="ED19" s="119"/>
      <c r="EE19" s="119"/>
      <c r="EF19" s="119"/>
      <c r="EG19" s="119"/>
      <c r="EH19" s="119"/>
      <c r="EI19" s="119"/>
      <c r="EJ19" s="119"/>
      <c r="EK19" s="119"/>
      <c r="EL19" s="119"/>
      <c r="EM19" s="119"/>
      <c r="EN19" s="119"/>
      <c r="EO19" s="119"/>
      <c r="EP19" s="119"/>
      <c r="EQ19" s="119"/>
      <c r="ER19" s="119"/>
      <c r="ES19" s="119"/>
      <c r="ET19" s="119"/>
      <c r="EU19" s="119"/>
      <c r="EV19" s="119"/>
      <c r="EW19" s="119"/>
      <c r="EX19" s="119"/>
      <c r="EY19" s="119"/>
      <c r="EZ19" s="119"/>
      <c r="FA19" s="119"/>
      <c r="FB19" s="119"/>
      <c r="FC19" s="119"/>
      <c r="FD19" s="119"/>
      <c r="FE19" s="119"/>
      <c r="FF19" s="119"/>
      <c r="FG19" s="119"/>
      <c r="FH19" s="119"/>
      <c r="FI19" s="119"/>
      <c r="FJ19" s="119"/>
      <c r="FK19" s="119"/>
      <c r="FL19" s="119"/>
      <c r="FM19" s="119"/>
      <c r="FN19" s="119"/>
      <c r="FO19" s="119"/>
      <c r="FP19" s="119"/>
      <c r="FQ19" s="119"/>
      <c r="FR19" s="119"/>
      <c r="FS19" s="119"/>
      <c r="FT19" s="119"/>
      <c r="FU19" s="119"/>
      <c r="FV19" s="119"/>
      <c r="FW19" s="119"/>
      <c r="FX19" s="119"/>
      <c r="FY19" s="119"/>
      <c r="FZ19" s="119"/>
      <c r="GA19" s="119"/>
      <c r="GB19" s="119"/>
      <c r="GC19" s="119"/>
      <c r="GD19" s="119"/>
      <c r="GE19" s="119"/>
      <c r="GF19" s="119"/>
      <c r="GG19" s="119"/>
      <c r="GH19" s="119"/>
      <c r="GI19" s="119"/>
      <c r="GJ19" s="119"/>
      <c r="GK19" s="119"/>
      <c r="GL19" s="119"/>
      <c r="GM19" s="119"/>
      <c r="GN19" s="119"/>
      <c r="GO19" s="119"/>
      <c r="GP19" s="119"/>
      <c r="GQ19" s="119"/>
      <c r="GR19" s="119"/>
      <c r="GS19" s="119"/>
      <c r="GT19" s="119"/>
      <c r="GU19" s="119"/>
      <c r="GV19" s="119"/>
      <c r="GW19" s="119"/>
      <c r="GX19" s="119"/>
      <c r="GY19" s="119"/>
      <c r="GZ19" s="119"/>
      <c r="HA19" s="119"/>
      <c r="HB19" s="119"/>
      <c r="HC19" s="119"/>
      <c r="HD19" s="119"/>
      <c r="HE19" s="119"/>
      <c r="HF19" s="119"/>
      <c r="HG19" s="119"/>
      <c r="HH19" s="119"/>
      <c r="HI19" s="119"/>
      <c r="HJ19" s="119"/>
      <c r="HK19" s="119"/>
      <c r="HL19" s="119"/>
      <c r="HM19" s="119"/>
      <c r="HN19" s="119"/>
      <c r="HO19" s="119"/>
      <c r="HP19" s="119"/>
      <c r="HQ19" s="119"/>
      <c r="HR19" s="119"/>
      <c r="HS19" s="119"/>
      <c r="HT19" s="119"/>
      <c r="HU19" s="119"/>
      <c r="HV19" s="119"/>
      <c r="HW19" s="119"/>
      <c r="HX19" s="119"/>
      <c r="HY19" s="119"/>
      <c r="HZ19" s="119"/>
      <c r="IA19" s="119"/>
      <c r="IB19" s="119"/>
      <c r="IC19" s="119"/>
      <c r="ID19" s="119"/>
      <c r="IE19" s="119"/>
      <c r="IF19" s="119"/>
      <c r="IG19" s="119"/>
      <c r="IH19" s="119"/>
      <c r="II19" s="119"/>
      <c r="IJ19" s="119"/>
      <c r="IK19" s="119"/>
      <c r="IL19" s="119"/>
      <c r="IM19" s="119"/>
      <c r="IN19" s="119"/>
      <c r="IO19" s="119"/>
      <c r="IP19" s="119"/>
      <c r="IQ19" s="119"/>
      <c r="IR19" s="119"/>
      <c r="IS19" s="119"/>
      <c r="IT19" s="119"/>
      <c r="IU19" s="119"/>
      <c r="IV19" s="119"/>
    </row>
    <row r="20" spans="1:256">
      <c r="A20" s="116"/>
      <c r="B20" s="119"/>
      <c r="C20" s="971" t="s">
        <v>1897</v>
      </c>
      <c r="D20" s="119"/>
      <c r="E20" s="971" t="s">
        <v>1898</v>
      </c>
      <c r="F20" s="120"/>
      <c r="G20" s="119"/>
      <c r="H20" s="119"/>
      <c r="I20" s="119"/>
      <c r="J20" s="119"/>
      <c r="K20" s="119"/>
      <c r="L20" s="119"/>
      <c r="M20" s="119"/>
      <c r="N20" s="119"/>
      <c r="O20" s="119"/>
      <c r="P20" s="119"/>
      <c r="Q20" s="119"/>
      <c r="R20" s="119"/>
      <c r="S20" s="119"/>
      <c r="T20" s="119"/>
      <c r="U20" s="119"/>
      <c r="V20" s="119"/>
      <c r="W20" s="119"/>
      <c r="X20" s="119"/>
      <c r="Y20" s="119"/>
      <c r="Z20" s="119"/>
      <c r="AA20" s="119"/>
      <c r="AB20" s="119"/>
      <c r="AC20" s="119"/>
      <c r="AD20" s="119"/>
      <c r="AE20" s="119"/>
      <c r="AF20" s="119"/>
      <c r="AG20" s="119"/>
      <c r="AH20" s="119"/>
      <c r="AI20" s="119"/>
      <c r="AJ20" s="119"/>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c r="BK20" s="119"/>
      <c r="BL20" s="119"/>
      <c r="BM20" s="119"/>
      <c r="BN20" s="119"/>
      <c r="BO20" s="119"/>
      <c r="BP20" s="119"/>
      <c r="BQ20" s="119"/>
      <c r="BR20" s="119"/>
      <c r="BS20" s="119"/>
      <c r="BT20" s="119"/>
      <c r="BU20" s="119"/>
      <c r="BV20" s="119"/>
      <c r="BW20" s="119"/>
      <c r="BX20" s="119"/>
      <c r="BY20" s="119"/>
      <c r="BZ20" s="119"/>
      <c r="CA20" s="119"/>
      <c r="CB20" s="119"/>
      <c r="CC20" s="119"/>
      <c r="CD20" s="119"/>
      <c r="CE20" s="119"/>
      <c r="CF20" s="119"/>
      <c r="CG20" s="119"/>
      <c r="CH20" s="119"/>
      <c r="CI20" s="119"/>
      <c r="CJ20" s="119"/>
      <c r="CK20" s="119"/>
      <c r="CL20" s="119"/>
      <c r="CM20" s="119"/>
      <c r="CN20" s="119"/>
      <c r="CO20" s="119"/>
      <c r="CP20" s="119"/>
      <c r="CQ20" s="119"/>
      <c r="CR20" s="119"/>
      <c r="CS20" s="119"/>
      <c r="CT20" s="119"/>
      <c r="CU20" s="119"/>
      <c r="CV20" s="119"/>
      <c r="CW20" s="119"/>
      <c r="CX20" s="119"/>
      <c r="CY20" s="119"/>
      <c r="CZ20" s="119"/>
      <c r="DA20" s="119"/>
      <c r="DB20" s="119"/>
      <c r="DC20" s="119"/>
      <c r="DD20" s="119"/>
      <c r="DE20" s="119"/>
      <c r="DF20" s="119"/>
      <c r="DG20" s="119"/>
      <c r="DH20" s="119"/>
      <c r="DI20" s="119"/>
      <c r="DJ20" s="119"/>
      <c r="DK20" s="119"/>
      <c r="DL20" s="119"/>
      <c r="DM20" s="119"/>
      <c r="DN20" s="119"/>
      <c r="DO20" s="119"/>
      <c r="DP20" s="119"/>
      <c r="DQ20" s="119"/>
      <c r="DR20" s="119"/>
      <c r="DS20" s="119"/>
      <c r="DT20" s="119"/>
      <c r="DU20" s="119"/>
      <c r="DV20" s="119"/>
      <c r="DW20" s="119"/>
      <c r="DX20" s="119"/>
      <c r="DY20" s="119"/>
      <c r="DZ20" s="119"/>
      <c r="EA20" s="119"/>
      <c r="EB20" s="119"/>
      <c r="EC20" s="119"/>
      <c r="ED20" s="119"/>
      <c r="EE20" s="119"/>
      <c r="EF20" s="119"/>
      <c r="EG20" s="119"/>
      <c r="EH20" s="119"/>
      <c r="EI20" s="119"/>
      <c r="EJ20" s="119"/>
      <c r="EK20" s="119"/>
      <c r="EL20" s="119"/>
      <c r="EM20" s="119"/>
      <c r="EN20" s="119"/>
      <c r="EO20" s="119"/>
      <c r="EP20" s="119"/>
      <c r="EQ20" s="119"/>
      <c r="ER20" s="119"/>
      <c r="ES20" s="119"/>
      <c r="ET20" s="119"/>
      <c r="EU20" s="119"/>
      <c r="EV20" s="119"/>
      <c r="EW20" s="119"/>
      <c r="EX20" s="119"/>
      <c r="EY20" s="119"/>
      <c r="EZ20" s="119"/>
      <c r="FA20" s="119"/>
      <c r="FB20" s="119"/>
      <c r="FC20" s="119"/>
      <c r="FD20" s="119"/>
      <c r="FE20" s="119"/>
      <c r="FF20" s="119"/>
      <c r="FG20" s="119"/>
      <c r="FH20" s="119"/>
      <c r="FI20" s="119"/>
      <c r="FJ20" s="119"/>
      <c r="FK20" s="119"/>
      <c r="FL20" s="119"/>
      <c r="FM20" s="119"/>
      <c r="FN20" s="119"/>
      <c r="FO20" s="119"/>
      <c r="FP20" s="119"/>
      <c r="FQ20" s="119"/>
      <c r="FR20" s="119"/>
      <c r="FS20" s="119"/>
      <c r="FT20" s="119"/>
      <c r="FU20" s="119"/>
      <c r="FV20" s="119"/>
      <c r="FW20" s="119"/>
      <c r="FX20" s="119"/>
      <c r="FY20" s="119"/>
      <c r="FZ20" s="119"/>
      <c r="GA20" s="119"/>
      <c r="GB20" s="119"/>
      <c r="GC20" s="119"/>
      <c r="GD20" s="119"/>
      <c r="GE20" s="119"/>
      <c r="GF20" s="119"/>
      <c r="GG20" s="119"/>
      <c r="GH20" s="119"/>
      <c r="GI20" s="119"/>
      <c r="GJ20" s="119"/>
      <c r="GK20" s="119"/>
      <c r="GL20" s="119"/>
      <c r="GM20" s="119"/>
      <c r="GN20" s="119"/>
      <c r="GO20" s="119"/>
      <c r="GP20" s="119"/>
      <c r="GQ20" s="119"/>
      <c r="GR20" s="119"/>
      <c r="GS20" s="119"/>
      <c r="GT20" s="119"/>
      <c r="GU20" s="119"/>
      <c r="GV20" s="119"/>
      <c r="GW20" s="119"/>
      <c r="GX20" s="119"/>
      <c r="GY20" s="119"/>
      <c r="GZ20" s="119"/>
      <c r="HA20" s="119"/>
      <c r="HB20" s="119"/>
      <c r="HC20" s="119"/>
      <c r="HD20" s="119"/>
      <c r="HE20" s="119"/>
      <c r="HF20" s="119"/>
      <c r="HG20" s="119"/>
      <c r="HH20" s="119"/>
      <c r="HI20" s="119"/>
      <c r="HJ20" s="119"/>
      <c r="HK20" s="119"/>
      <c r="HL20" s="119"/>
      <c r="HM20" s="119"/>
      <c r="HN20" s="119"/>
      <c r="HO20" s="119"/>
      <c r="HP20" s="119"/>
      <c r="HQ20" s="119"/>
      <c r="HR20" s="119"/>
      <c r="HS20" s="119"/>
      <c r="HT20" s="119"/>
      <c r="HU20" s="119"/>
      <c r="HV20" s="119"/>
      <c r="HW20" s="119"/>
      <c r="HX20" s="119"/>
      <c r="HY20" s="119"/>
      <c r="HZ20" s="119"/>
      <c r="IA20" s="119"/>
      <c r="IB20" s="119"/>
      <c r="IC20" s="119"/>
      <c r="ID20" s="119"/>
      <c r="IE20" s="119"/>
      <c r="IF20" s="119"/>
      <c r="IG20" s="119"/>
      <c r="IH20" s="119"/>
      <c r="II20" s="119"/>
      <c r="IJ20" s="119"/>
      <c r="IK20" s="119"/>
      <c r="IL20" s="119"/>
      <c r="IM20" s="119"/>
      <c r="IN20" s="119"/>
      <c r="IO20" s="119"/>
      <c r="IP20" s="119"/>
      <c r="IQ20" s="119"/>
      <c r="IR20" s="119"/>
      <c r="IS20" s="119"/>
      <c r="IT20" s="119"/>
      <c r="IU20" s="119"/>
      <c r="IV20" s="119"/>
    </row>
    <row r="21" spans="1:256">
      <c r="A21" s="116"/>
      <c r="B21" s="119"/>
      <c r="C21" s="971" t="s">
        <v>1899</v>
      </c>
      <c r="D21" s="119"/>
      <c r="E21" s="971" t="s">
        <v>1217</v>
      </c>
      <c r="F21" s="120"/>
      <c r="G21" s="119"/>
      <c r="H21" s="119"/>
      <c r="I21" s="119"/>
      <c r="J21" s="119"/>
      <c r="K21" s="119"/>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c r="AJ21" s="119"/>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c r="BK21" s="119"/>
      <c r="BL21" s="119"/>
      <c r="BM21" s="119"/>
      <c r="BN21" s="119"/>
      <c r="BO21" s="119"/>
      <c r="BP21" s="119"/>
      <c r="BQ21" s="119"/>
      <c r="BR21" s="119"/>
      <c r="BS21" s="119"/>
      <c r="BT21" s="119"/>
      <c r="BU21" s="119"/>
      <c r="BV21" s="119"/>
      <c r="BW21" s="119"/>
      <c r="BX21" s="119"/>
      <c r="BY21" s="119"/>
      <c r="BZ21" s="119"/>
      <c r="CA21" s="119"/>
      <c r="CB21" s="119"/>
      <c r="CC21" s="119"/>
      <c r="CD21" s="119"/>
      <c r="CE21" s="119"/>
      <c r="CF21" s="119"/>
      <c r="CG21" s="119"/>
      <c r="CH21" s="119"/>
      <c r="CI21" s="119"/>
      <c r="CJ21" s="119"/>
      <c r="CK21" s="119"/>
      <c r="CL21" s="119"/>
      <c r="CM21" s="119"/>
      <c r="CN21" s="119"/>
      <c r="CO21" s="119"/>
      <c r="CP21" s="119"/>
      <c r="CQ21" s="119"/>
      <c r="CR21" s="119"/>
      <c r="CS21" s="119"/>
      <c r="CT21" s="119"/>
      <c r="CU21" s="119"/>
      <c r="CV21" s="119"/>
      <c r="CW21" s="119"/>
      <c r="CX21" s="119"/>
      <c r="CY21" s="119"/>
      <c r="CZ21" s="119"/>
      <c r="DA21" s="119"/>
      <c r="DB21" s="119"/>
      <c r="DC21" s="119"/>
      <c r="DD21" s="119"/>
      <c r="DE21" s="119"/>
      <c r="DF21" s="119"/>
      <c r="DG21" s="119"/>
      <c r="DH21" s="119"/>
      <c r="DI21" s="119"/>
      <c r="DJ21" s="119"/>
      <c r="DK21" s="119"/>
      <c r="DL21" s="119"/>
      <c r="DM21" s="119"/>
      <c r="DN21" s="119"/>
      <c r="DO21" s="119"/>
      <c r="DP21" s="119"/>
      <c r="DQ21" s="119"/>
      <c r="DR21" s="119"/>
      <c r="DS21" s="119"/>
      <c r="DT21" s="119"/>
      <c r="DU21" s="119"/>
      <c r="DV21" s="119"/>
      <c r="DW21" s="119"/>
      <c r="DX21" s="119"/>
      <c r="DY21" s="119"/>
      <c r="DZ21" s="119"/>
      <c r="EA21" s="119"/>
      <c r="EB21" s="119"/>
      <c r="EC21" s="119"/>
      <c r="ED21" s="119"/>
      <c r="EE21" s="119"/>
      <c r="EF21" s="119"/>
      <c r="EG21" s="119"/>
      <c r="EH21" s="119"/>
      <c r="EI21" s="119"/>
      <c r="EJ21" s="119"/>
      <c r="EK21" s="119"/>
      <c r="EL21" s="119"/>
      <c r="EM21" s="119"/>
      <c r="EN21" s="119"/>
      <c r="EO21" s="119"/>
      <c r="EP21" s="119"/>
      <c r="EQ21" s="119"/>
      <c r="ER21" s="119"/>
      <c r="ES21" s="119"/>
      <c r="ET21" s="119"/>
      <c r="EU21" s="119"/>
      <c r="EV21" s="119"/>
      <c r="EW21" s="119"/>
      <c r="EX21" s="119"/>
      <c r="EY21" s="119"/>
      <c r="EZ21" s="119"/>
      <c r="FA21" s="119"/>
      <c r="FB21" s="119"/>
      <c r="FC21" s="119"/>
      <c r="FD21" s="119"/>
      <c r="FE21" s="119"/>
      <c r="FF21" s="119"/>
      <c r="FG21" s="119"/>
      <c r="FH21" s="119"/>
      <c r="FI21" s="119"/>
      <c r="FJ21" s="119"/>
      <c r="FK21" s="119"/>
      <c r="FL21" s="119"/>
      <c r="FM21" s="119"/>
      <c r="FN21" s="119"/>
      <c r="FO21" s="119"/>
      <c r="FP21" s="119"/>
      <c r="FQ21" s="119"/>
      <c r="FR21" s="119"/>
      <c r="FS21" s="119"/>
      <c r="FT21" s="119"/>
      <c r="FU21" s="119"/>
      <c r="FV21" s="119"/>
      <c r="FW21" s="119"/>
      <c r="FX21" s="119"/>
      <c r="FY21" s="119"/>
      <c r="FZ21" s="119"/>
      <c r="GA21" s="119"/>
      <c r="GB21" s="119"/>
      <c r="GC21" s="119"/>
      <c r="GD21" s="119"/>
      <c r="GE21" s="119"/>
      <c r="GF21" s="119"/>
      <c r="GG21" s="119"/>
      <c r="GH21" s="119"/>
      <c r="GI21" s="119"/>
      <c r="GJ21" s="119"/>
      <c r="GK21" s="119"/>
      <c r="GL21" s="119"/>
      <c r="GM21" s="119"/>
      <c r="GN21" s="119"/>
      <c r="GO21" s="119"/>
      <c r="GP21" s="119"/>
      <c r="GQ21" s="119"/>
      <c r="GR21" s="119"/>
      <c r="GS21" s="119"/>
      <c r="GT21" s="119"/>
      <c r="GU21" s="119"/>
      <c r="GV21" s="119"/>
      <c r="GW21" s="119"/>
      <c r="GX21" s="119"/>
      <c r="GY21" s="119"/>
      <c r="GZ21" s="119"/>
      <c r="HA21" s="119"/>
      <c r="HB21" s="119"/>
      <c r="HC21" s="119"/>
      <c r="HD21" s="119"/>
      <c r="HE21" s="119"/>
      <c r="HF21" s="119"/>
      <c r="HG21" s="119"/>
      <c r="HH21" s="119"/>
      <c r="HI21" s="119"/>
      <c r="HJ21" s="119"/>
      <c r="HK21" s="119"/>
      <c r="HL21" s="119"/>
      <c r="HM21" s="119"/>
      <c r="HN21" s="119"/>
      <c r="HO21" s="119"/>
      <c r="HP21" s="119"/>
      <c r="HQ21" s="119"/>
      <c r="HR21" s="119"/>
      <c r="HS21" s="119"/>
      <c r="HT21" s="119"/>
      <c r="HU21" s="119"/>
      <c r="HV21" s="119"/>
      <c r="HW21" s="119"/>
      <c r="HX21" s="119"/>
      <c r="HY21" s="119"/>
      <c r="HZ21" s="119"/>
      <c r="IA21" s="119"/>
      <c r="IB21" s="119"/>
      <c r="IC21" s="119"/>
      <c r="ID21" s="119"/>
      <c r="IE21" s="119"/>
      <c r="IF21" s="119"/>
      <c r="IG21" s="119"/>
      <c r="IH21" s="119"/>
      <c r="II21" s="119"/>
      <c r="IJ21" s="119"/>
      <c r="IK21" s="119"/>
      <c r="IL21" s="119"/>
      <c r="IM21" s="119"/>
      <c r="IN21" s="119"/>
      <c r="IO21" s="119"/>
      <c r="IP21" s="119"/>
      <c r="IQ21" s="119"/>
      <c r="IR21" s="119"/>
      <c r="IS21" s="119"/>
      <c r="IT21" s="119"/>
      <c r="IU21" s="119"/>
      <c r="IV21" s="119"/>
    </row>
    <row r="22" spans="1:256">
      <c r="A22" s="116"/>
      <c r="B22" s="119"/>
      <c r="C22" s="971" t="s">
        <v>1218</v>
      </c>
      <c r="D22" s="119"/>
      <c r="E22" s="971" t="s">
        <v>1219</v>
      </c>
      <c r="F22" s="120"/>
      <c r="G22" s="119"/>
      <c r="H22" s="119"/>
      <c r="I22" s="119"/>
      <c r="J22" s="119"/>
      <c r="K22" s="119"/>
      <c r="L22" s="119"/>
      <c r="M22" s="119"/>
      <c r="N22" s="119"/>
      <c r="O22" s="119"/>
      <c r="P22" s="119"/>
      <c r="Q22" s="119"/>
      <c r="R22" s="119"/>
      <c r="S22" s="119"/>
      <c r="T22" s="119"/>
      <c r="U22" s="119"/>
      <c r="V22" s="119"/>
      <c r="W22" s="119"/>
      <c r="X22" s="119"/>
      <c r="Y22" s="119"/>
      <c r="Z22" s="119"/>
      <c r="AA22" s="119"/>
      <c r="AB22" s="119"/>
      <c r="AC22" s="119"/>
      <c r="AD22" s="119"/>
      <c r="AE22" s="119"/>
      <c r="AF22" s="119"/>
      <c r="AG22" s="119"/>
      <c r="AH22" s="119"/>
      <c r="AI22" s="119"/>
      <c r="AJ22" s="119"/>
      <c r="AK22" s="119"/>
      <c r="AL22" s="119"/>
      <c r="AM22" s="119"/>
      <c r="AN22" s="119"/>
      <c r="AO22" s="119"/>
      <c r="AP22" s="119"/>
      <c r="AQ22" s="119"/>
      <c r="AR22" s="119"/>
      <c r="AS22" s="119"/>
      <c r="AT22" s="119"/>
      <c r="AU22" s="119"/>
      <c r="AV22" s="119"/>
      <c r="AW22" s="119"/>
      <c r="AX22" s="119"/>
      <c r="AY22" s="119"/>
      <c r="AZ22" s="119"/>
      <c r="BA22" s="119"/>
      <c r="BB22" s="119"/>
      <c r="BC22" s="119"/>
      <c r="BD22" s="119"/>
      <c r="BE22" s="119"/>
      <c r="BF22" s="119"/>
      <c r="BG22" s="119"/>
      <c r="BH22" s="119"/>
      <c r="BI22" s="119"/>
      <c r="BJ22" s="119"/>
      <c r="BK22" s="119"/>
      <c r="BL22" s="119"/>
      <c r="BM22" s="119"/>
      <c r="BN22" s="119"/>
      <c r="BO22" s="119"/>
      <c r="BP22" s="119"/>
      <c r="BQ22" s="119"/>
      <c r="BR22" s="119"/>
      <c r="BS22" s="119"/>
      <c r="BT22" s="119"/>
      <c r="BU22" s="119"/>
      <c r="BV22" s="119"/>
      <c r="BW22" s="119"/>
      <c r="BX22" s="119"/>
      <c r="BY22" s="119"/>
      <c r="BZ22" s="119"/>
      <c r="CA22" s="119"/>
      <c r="CB22" s="119"/>
      <c r="CC22" s="119"/>
      <c r="CD22" s="119"/>
      <c r="CE22" s="119"/>
      <c r="CF22" s="119"/>
      <c r="CG22" s="119"/>
      <c r="CH22" s="119"/>
      <c r="CI22" s="119"/>
      <c r="CJ22" s="119"/>
      <c r="CK22" s="119"/>
      <c r="CL22" s="119"/>
      <c r="CM22" s="119"/>
      <c r="CN22" s="119"/>
      <c r="CO22" s="119"/>
      <c r="CP22" s="119"/>
      <c r="CQ22" s="119"/>
      <c r="CR22" s="119"/>
      <c r="CS22" s="119"/>
      <c r="CT22" s="119"/>
      <c r="CU22" s="119"/>
      <c r="CV22" s="119"/>
      <c r="CW22" s="119"/>
      <c r="CX22" s="119"/>
      <c r="CY22" s="119"/>
      <c r="CZ22" s="119"/>
      <c r="DA22" s="119"/>
      <c r="DB22" s="119"/>
      <c r="DC22" s="119"/>
      <c r="DD22" s="119"/>
      <c r="DE22" s="119"/>
      <c r="DF22" s="119"/>
      <c r="DG22" s="119"/>
      <c r="DH22" s="119"/>
      <c r="DI22" s="119"/>
      <c r="DJ22" s="119"/>
      <c r="DK22" s="119"/>
      <c r="DL22" s="119"/>
      <c r="DM22" s="119"/>
      <c r="DN22" s="119"/>
      <c r="DO22" s="119"/>
      <c r="DP22" s="119"/>
      <c r="DQ22" s="119"/>
      <c r="DR22" s="119"/>
      <c r="DS22" s="119"/>
      <c r="DT22" s="119"/>
      <c r="DU22" s="119"/>
      <c r="DV22" s="119"/>
      <c r="DW22" s="119"/>
      <c r="DX22" s="119"/>
      <c r="DY22" s="119"/>
      <c r="DZ22" s="119"/>
      <c r="EA22" s="119"/>
      <c r="EB22" s="119"/>
      <c r="EC22" s="119"/>
      <c r="ED22" s="119"/>
      <c r="EE22" s="119"/>
      <c r="EF22" s="119"/>
      <c r="EG22" s="119"/>
      <c r="EH22" s="119"/>
      <c r="EI22" s="119"/>
      <c r="EJ22" s="119"/>
      <c r="EK22" s="119"/>
      <c r="EL22" s="119"/>
      <c r="EM22" s="119"/>
      <c r="EN22" s="119"/>
      <c r="EO22" s="119"/>
      <c r="EP22" s="119"/>
      <c r="EQ22" s="119"/>
      <c r="ER22" s="119"/>
      <c r="ES22" s="119"/>
      <c r="ET22" s="119"/>
      <c r="EU22" s="119"/>
      <c r="EV22" s="119"/>
      <c r="EW22" s="119"/>
      <c r="EX22" s="119"/>
      <c r="EY22" s="119"/>
      <c r="EZ22" s="119"/>
      <c r="FA22" s="119"/>
      <c r="FB22" s="119"/>
      <c r="FC22" s="119"/>
      <c r="FD22" s="119"/>
      <c r="FE22" s="119"/>
      <c r="FF22" s="119"/>
      <c r="FG22" s="119"/>
      <c r="FH22" s="119"/>
      <c r="FI22" s="119"/>
      <c r="FJ22" s="119"/>
      <c r="FK22" s="119"/>
      <c r="FL22" s="119"/>
      <c r="FM22" s="119"/>
      <c r="FN22" s="119"/>
      <c r="FO22" s="119"/>
      <c r="FP22" s="119"/>
      <c r="FQ22" s="119"/>
      <c r="FR22" s="119"/>
      <c r="FS22" s="119"/>
      <c r="FT22" s="119"/>
      <c r="FU22" s="119"/>
      <c r="FV22" s="119"/>
      <c r="FW22" s="119"/>
      <c r="FX22" s="119"/>
      <c r="FY22" s="119"/>
      <c r="FZ22" s="119"/>
      <c r="GA22" s="119"/>
      <c r="GB22" s="119"/>
      <c r="GC22" s="119"/>
      <c r="GD22" s="119"/>
      <c r="GE22" s="119"/>
      <c r="GF22" s="119"/>
      <c r="GG22" s="119"/>
      <c r="GH22" s="119"/>
      <c r="GI22" s="119"/>
      <c r="GJ22" s="119"/>
      <c r="GK22" s="119"/>
      <c r="GL22" s="119"/>
      <c r="GM22" s="119"/>
      <c r="GN22" s="119"/>
      <c r="GO22" s="119"/>
      <c r="GP22" s="119"/>
      <c r="GQ22" s="119"/>
      <c r="GR22" s="119"/>
      <c r="GS22" s="119"/>
      <c r="GT22" s="119"/>
      <c r="GU22" s="119"/>
      <c r="GV22" s="119"/>
      <c r="GW22" s="119"/>
      <c r="GX22" s="119"/>
      <c r="GY22" s="119"/>
      <c r="GZ22" s="119"/>
      <c r="HA22" s="119"/>
      <c r="HB22" s="119"/>
      <c r="HC22" s="119"/>
      <c r="HD22" s="119"/>
      <c r="HE22" s="119"/>
      <c r="HF22" s="119"/>
      <c r="HG22" s="119"/>
      <c r="HH22" s="119"/>
      <c r="HI22" s="119"/>
      <c r="HJ22" s="119"/>
      <c r="HK22" s="119"/>
      <c r="HL22" s="119"/>
      <c r="HM22" s="119"/>
      <c r="HN22" s="119"/>
      <c r="HO22" s="119"/>
      <c r="HP22" s="119"/>
      <c r="HQ22" s="119"/>
      <c r="HR22" s="119"/>
      <c r="HS22" s="119"/>
      <c r="HT22" s="119"/>
      <c r="HU22" s="119"/>
      <c r="HV22" s="119"/>
      <c r="HW22" s="119"/>
      <c r="HX22" s="119"/>
      <c r="HY22" s="119"/>
      <c r="HZ22" s="119"/>
      <c r="IA22" s="119"/>
      <c r="IB22" s="119"/>
      <c r="IC22" s="119"/>
      <c r="ID22" s="119"/>
      <c r="IE22" s="119"/>
      <c r="IF22" s="119"/>
      <c r="IG22" s="119"/>
      <c r="IH22" s="119"/>
      <c r="II22" s="119"/>
      <c r="IJ22" s="119"/>
      <c r="IK22" s="119"/>
      <c r="IL22" s="119"/>
      <c r="IM22" s="119"/>
      <c r="IN22" s="119"/>
      <c r="IO22" s="119"/>
      <c r="IP22" s="119"/>
      <c r="IQ22" s="119"/>
      <c r="IR22" s="119"/>
      <c r="IS22" s="119"/>
      <c r="IT22" s="119"/>
      <c r="IU22" s="119"/>
      <c r="IV22" s="119"/>
    </row>
    <row r="23" spans="1:256">
      <c r="A23" s="116"/>
      <c r="B23" s="119"/>
      <c r="C23" s="971" t="s">
        <v>1220</v>
      </c>
      <c r="D23" s="119"/>
      <c r="E23" s="971" t="s">
        <v>1221</v>
      </c>
      <c r="F23" s="120"/>
      <c r="G23" s="119"/>
      <c r="H23" s="119"/>
      <c r="I23" s="119"/>
      <c r="J23" s="119"/>
      <c r="K23" s="119"/>
      <c r="L23" s="119"/>
      <c r="M23" s="119"/>
      <c r="N23" s="119"/>
      <c r="O23" s="119"/>
      <c r="P23" s="119"/>
      <c r="Q23" s="119"/>
      <c r="R23" s="119"/>
      <c r="S23" s="119"/>
      <c r="T23" s="119"/>
      <c r="U23" s="119"/>
      <c r="V23" s="119"/>
      <c r="W23" s="119"/>
      <c r="X23" s="119"/>
      <c r="Y23" s="119"/>
      <c r="Z23" s="119"/>
      <c r="AA23" s="119"/>
      <c r="AB23" s="119"/>
      <c r="AC23" s="119"/>
      <c r="AD23" s="119"/>
      <c r="AE23" s="119"/>
      <c r="AF23" s="119"/>
      <c r="AG23" s="119"/>
      <c r="AH23" s="119"/>
      <c r="AI23" s="119"/>
      <c r="AJ23" s="119"/>
      <c r="AK23" s="119"/>
      <c r="AL23" s="119"/>
      <c r="AM23" s="119"/>
      <c r="AN23" s="119"/>
      <c r="AO23" s="119"/>
      <c r="AP23" s="119"/>
      <c r="AQ23" s="119"/>
      <c r="AR23" s="119"/>
      <c r="AS23" s="119"/>
      <c r="AT23" s="119"/>
      <c r="AU23" s="119"/>
      <c r="AV23" s="119"/>
      <c r="AW23" s="119"/>
      <c r="AX23" s="119"/>
      <c r="AY23" s="119"/>
      <c r="AZ23" s="119"/>
      <c r="BA23" s="119"/>
      <c r="BB23" s="119"/>
      <c r="BC23" s="119"/>
      <c r="BD23" s="119"/>
      <c r="BE23" s="119"/>
      <c r="BF23" s="119"/>
      <c r="BG23" s="119"/>
      <c r="BH23" s="119"/>
      <c r="BI23" s="119"/>
      <c r="BJ23" s="119"/>
      <c r="BK23" s="119"/>
      <c r="BL23" s="119"/>
      <c r="BM23" s="119"/>
      <c r="BN23" s="119"/>
      <c r="BO23" s="119"/>
      <c r="BP23" s="119"/>
      <c r="BQ23" s="119"/>
      <c r="BR23" s="119"/>
      <c r="BS23" s="119"/>
      <c r="BT23" s="119"/>
      <c r="BU23" s="119"/>
      <c r="BV23" s="119"/>
      <c r="BW23" s="119"/>
      <c r="BX23" s="119"/>
      <c r="BY23" s="119"/>
      <c r="BZ23" s="119"/>
      <c r="CA23" s="119"/>
      <c r="CB23" s="119"/>
      <c r="CC23" s="119"/>
      <c r="CD23" s="119"/>
      <c r="CE23" s="119"/>
      <c r="CF23" s="119"/>
      <c r="CG23" s="119"/>
      <c r="CH23" s="119"/>
      <c r="CI23" s="119"/>
      <c r="CJ23" s="119"/>
      <c r="CK23" s="119"/>
      <c r="CL23" s="119"/>
      <c r="CM23" s="119"/>
      <c r="CN23" s="119"/>
      <c r="CO23" s="119"/>
      <c r="CP23" s="119"/>
      <c r="CQ23" s="119"/>
      <c r="CR23" s="119"/>
      <c r="CS23" s="119"/>
      <c r="CT23" s="119"/>
      <c r="CU23" s="119"/>
      <c r="CV23" s="119"/>
      <c r="CW23" s="119"/>
      <c r="CX23" s="119"/>
      <c r="CY23" s="119"/>
      <c r="CZ23" s="119"/>
      <c r="DA23" s="119"/>
      <c r="DB23" s="119"/>
      <c r="DC23" s="119"/>
      <c r="DD23" s="119"/>
      <c r="DE23" s="119"/>
      <c r="DF23" s="119"/>
      <c r="DG23" s="119"/>
      <c r="DH23" s="119"/>
      <c r="DI23" s="119"/>
      <c r="DJ23" s="119"/>
      <c r="DK23" s="119"/>
      <c r="DL23" s="119"/>
      <c r="DM23" s="119"/>
      <c r="DN23" s="119"/>
      <c r="DO23" s="119"/>
      <c r="DP23" s="119"/>
      <c r="DQ23" s="119"/>
      <c r="DR23" s="119"/>
      <c r="DS23" s="119"/>
      <c r="DT23" s="119"/>
      <c r="DU23" s="119"/>
      <c r="DV23" s="119"/>
      <c r="DW23" s="119"/>
      <c r="DX23" s="119"/>
      <c r="DY23" s="119"/>
      <c r="DZ23" s="119"/>
      <c r="EA23" s="119"/>
      <c r="EB23" s="119"/>
      <c r="EC23" s="119"/>
      <c r="ED23" s="119"/>
      <c r="EE23" s="119"/>
      <c r="EF23" s="119"/>
      <c r="EG23" s="119"/>
      <c r="EH23" s="119"/>
      <c r="EI23" s="119"/>
      <c r="EJ23" s="119"/>
      <c r="EK23" s="119"/>
      <c r="EL23" s="119"/>
      <c r="EM23" s="119"/>
      <c r="EN23" s="119"/>
      <c r="EO23" s="119"/>
      <c r="EP23" s="119"/>
      <c r="EQ23" s="119"/>
      <c r="ER23" s="119"/>
      <c r="ES23" s="119"/>
      <c r="ET23" s="119"/>
      <c r="EU23" s="119"/>
      <c r="EV23" s="119"/>
      <c r="EW23" s="119"/>
      <c r="EX23" s="119"/>
      <c r="EY23" s="119"/>
      <c r="EZ23" s="119"/>
      <c r="FA23" s="119"/>
      <c r="FB23" s="119"/>
      <c r="FC23" s="119"/>
      <c r="FD23" s="119"/>
      <c r="FE23" s="119"/>
      <c r="FF23" s="119"/>
      <c r="FG23" s="119"/>
      <c r="FH23" s="119"/>
      <c r="FI23" s="119"/>
      <c r="FJ23" s="119"/>
      <c r="FK23" s="119"/>
      <c r="FL23" s="119"/>
      <c r="FM23" s="119"/>
      <c r="FN23" s="119"/>
      <c r="FO23" s="119"/>
      <c r="FP23" s="119"/>
      <c r="FQ23" s="119"/>
      <c r="FR23" s="119"/>
      <c r="FS23" s="119"/>
      <c r="FT23" s="119"/>
      <c r="FU23" s="119"/>
      <c r="FV23" s="119"/>
      <c r="FW23" s="119"/>
      <c r="FX23" s="119"/>
      <c r="FY23" s="119"/>
      <c r="FZ23" s="119"/>
      <c r="GA23" s="119"/>
      <c r="GB23" s="119"/>
      <c r="GC23" s="119"/>
      <c r="GD23" s="119"/>
      <c r="GE23" s="119"/>
      <c r="GF23" s="119"/>
      <c r="GG23" s="119"/>
      <c r="GH23" s="119"/>
      <c r="GI23" s="119"/>
      <c r="GJ23" s="119"/>
      <c r="GK23" s="119"/>
      <c r="GL23" s="119"/>
      <c r="GM23" s="119"/>
      <c r="GN23" s="119"/>
      <c r="GO23" s="119"/>
      <c r="GP23" s="119"/>
      <c r="GQ23" s="119"/>
      <c r="GR23" s="119"/>
      <c r="GS23" s="119"/>
      <c r="GT23" s="119"/>
      <c r="GU23" s="119"/>
      <c r="GV23" s="119"/>
      <c r="GW23" s="119"/>
      <c r="GX23" s="119"/>
      <c r="GY23" s="119"/>
      <c r="GZ23" s="119"/>
      <c r="HA23" s="119"/>
      <c r="HB23" s="119"/>
      <c r="HC23" s="119"/>
      <c r="HD23" s="119"/>
      <c r="HE23" s="119"/>
      <c r="HF23" s="119"/>
      <c r="HG23" s="119"/>
      <c r="HH23" s="119"/>
      <c r="HI23" s="119"/>
      <c r="HJ23" s="119"/>
      <c r="HK23" s="119"/>
      <c r="HL23" s="119"/>
      <c r="HM23" s="119"/>
      <c r="HN23" s="119"/>
      <c r="HO23" s="119"/>
      <c r="HP23" s="119"/>
      <c r="HQ23" s="119"/>
      <c r="HR23" s="119"/>
      <c r="HS23" s="119"/>
      <c r="HT23" s="119"/>
      <c r="HU23" s="119"/>
      <c r="HV23" s="119"/>
      <c r="HW23" s="119"/>
      <c r="HX23" s="119"/>
      <c r="HY23" s="119"/>
      <c r="HZ23" s="119"/>
      <c r="IA23" s="119"/>
      <c r="IB23" s="119"/>
      <c r="IC23" s="119"/>
      <c r="ID23" s="119"/>
      <c r="IE23" s="119"/>
      <c r="IF23" s="119"/>
      <c r="IG23" s="119"/>
      <c r="IH23" s="119"/>
      <c r="II23" s="119"/>
      <c r="IJ23" s="119"/>
      <c r="IK23" s="119"/>
      <c r="IL23" s="119"/>
      <c r="IM23" s="119"/>
      <c r="IN23" s="119"/>
      <c r="IO23" s="119"/>
      <c r="IP23" s="119"/>
      <c r="IQ23" s="119"/>
      <c r="IR23" s="119"/>
      <c r="IS23" s="119"/>
      <c r="IT23" s="119"/>
      <c r="IU23" s="119"/>
      <c r="IV23" s="119"/>
    </row>
    <row r="24" spans="1:256">
      <c r="A24" s="116"/>
      <c r="B24" s="119"/>
      <c r="C24" s="971" t="s">
        <v>1222</v>
      </c>
      <c r="D24" s="119"/>
      <c r="E24" s="971" t="s">
        <v>1223</v>
      </c>
      <c r="F24" s="120"/>
      <c r="G24" s="119"/>
      <c r="H24" s="119"/>
      <c r="I24" s="119"/>
      <c r="J24" s="119"/>
      <c r="K24" s="119"/>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c r="AJ24" s="119"/>
      <c r="AK24" s="119"/>
      <c r="AL24" s="119"/>
      <c r="AM24" s="119"/>
      <c r="AN24" s="119"/>
      <c r="AO24" s="119"/>
      <c r="AP24" s="119"/>
      <c r="AQ24" s="119"/>
      <c r="AR24" s="119"/>
      <c r="AS24" s="119"/>
      <c r="AT24" s="119"/>
      <c r="AU24" s="119"/>
      <c r="AV24" s="119"/>
      <c r="AW24" s="119"/>
      <c r="AX24" s="119"/>
      <c r="AY24" s="119"/>
      <c r="AZ24" s="119"/>
      <c r="BA24" s="119"/>
      <c r="BB24" s="119"/>
      <c r="BC24" s="119"/>
      <c r="BD24" s="119"/>
      <c r="BE24" s="119"/>
      <c r="BF24" s="119"/>
      <c r="BG24" s="119"/>
      <c r="BH24" s="119"/>
      <c r="BI24" s="119"/>
      <c r="BJ24" s="119"/>
      <c r="BK24" s="119"/>
      <c r="BL24" s="119"/>
      <c r="BM24" s="119"/>
      <c r="BN24" s="119"/>
      <c r="BO24" s="119"/>
      <c r="BP24" s="119"/>
      <c r="BQ24" s="119"/>
      <c r="BR24" s="119"/>
      <c r="BS24" s="119"/>
      <c r="BT24" s="119"/>
      <c r="BU24" s="119"/>
      <c r="BV24" s="119"/>
      <c r="BW24" s="119"/>
      <c r="BX24" s="119"/>
      <c r="BY24" s="119"/>
      <c r="BZ24" s="119"/>
      <c r="CA24" s="119"/>
      <c r="CB24" s="119"/>
      <c r="CC24" s="119"/>
      <c r="CD24" s="119"/>
      <c r="CE24" s="119"/>
      <c r="CF24" s="119"/>
      <c r="CG24" s="119"/>
      <c r="CH24" s="119"/>
      <c r="CI24" s="119"/>
      <c r="CJ24" s="119"/>
      <c r="CK24" s="119"/>
      <c r="CL24" s="119"/>
      <c r="CM24" s="119"/>
      <c r="CN24" s="119"/>
      <c r="CO24" s="119"/>
      <c r="CP24" s="119"/>
      <c r="CQ24" s="119"/>
      <c r="CR24" s="119"/>
      <c r="CS24" s="119"/>
      <c r="CT24" s="119"/>
      <c r="CU24" s="119"/>
      <c r="CV24" s="119"/>
      <c r="CW24" s="119"/>
      <c r="CX24" s="119"/>
      <c r="CY24" s="119"/>
      <c r="CZ24" s="119"/>
      <c r="DA24" s="119"/>
      <c r="DB24" s="119"/>
      <c r="DC24" s="119"/>
      <c r="DD24" s="119"/>
      <c r="DE24" s="119"/>
      <c r="DF24" s="119"/>
      <c r="DG24" s="119"/>
      <c r="DH24" s="119"/>
      <c r="DI24" s="119"/>
      <c r="DJ24" s="119"/>
      <c r="DK24" s="119"/>
      <c r="DL24" s="119"/>
      <c r="DM24" s="119"/>
      <c r="DN24" s="119"/>
      <c r="DO24" s="119"/>
      <c r="DP24" s="119"/>
      <c r="DQ24" s="119"/>
      <c r="DR24" s="119"/>
      <c r="DS24" s="119"/>
      <c r="DT24" s="119"/>
      <c r="DU24" s="119"/>
      <c r="DV24" s="119"/>
      <c r="DW24" s="119"/>
      <c r="DX24" s="119"/>
      <c r="DY24" s="119"/>
      <c r="DZ24" s="119"/>
      <c r="EA24" s="119"/>
      <c r="EB24" s="119"/>
      <c r="EC24" s="119"/>
      <c r="ED24" s="119"/>
      <c r="EE24" s="119"/>
      <c r="EF24" s="119"/>
      <c r="EG24" s="119"/>
      <c r="EH24" s="119"/>
      <c r="EI24" s="119"/>
      <c r="EJ24" s="119"/>
      <c r="EK24" s="119"/>
      <c r="EL24" s="119"/>
      <c r="EM24" s="119"/>
      <c r="EN24" s="119"/>
      <c r="EO24" s="119"/>
      <c r="EP24" s="119"/>
      <c r="EQ24" s="119"/>
      <c r="ER24" s="119"/>
      <c r="ES24" s="119"/>
      <c r="ET24" s="119"/>
      <c r="EU24" s="119"/>
      <c r="EV24" s="119"/>
      <c r="EW24" s="119"/>
      <c r="EX24" s="119"/>
      <c r="EY24" s="119"/>
      <c r="EZ24" s="119"/>
      <c r="FA24" s="119"/>
      <c r="FB24" s="119"/>
      <c r="FC24" s="119"/>
      <c r="FD24" s="119"/>
      <c r="FE24" s="119"/>
      <c r="FF24" s="119"/>
      <c r="FG24" s="119"/>
      <c r="FH24" s="119"/>
      <c r="FI24" s="119"/>
      <c r="FJ24" s="119"/>
      <c r="FK24" s="119"/>
      <c r="FL24" s="119"/>
      <c r="FM24" s="119"/>
      <c r="FN24" s="119"/>
      <c r="FO24" s="119"/>
      <c r="FP24" s="119"/>
      <c r="FQ24" s="119"/>
      <c r="FR24" s="119"/>
      <c r="FS24" s="119"/>
      <c r="FT24" s="119"/>
      <c r="FU24" s="119"/>
      <c r="FV24" s="119"/>
      <c r="FW24" s="119"/>
      <c r="FX24" s="119"/>
      <c r="FY24" s="119"/>
      <c r="FZ24" s="119"/>
      <c r="GA24" s="119"/>
      <c r="GB24" s="119"/>
      <c r="GC24" s="119"/>
      <c r="GD24" s="119"/>
      <c r="GE24" s="119"/>
      <c r="GF24" s="119"/>
      <c r="GG24" s="119"/>
      <c r="GH24" s="119"/>
      <c r="GI24" s="119"/>
      <c r="GJ24" s="119"/>
      <c r="GK24" s="119"/>
      <c r="GL24" s="119"/>
      <c r="GM24" s="119"/>
      <c r="GN24" s="119"/>
      <c r="GO24" s="119"/>
      <c r="GP24" s="119"/>
      <c r="GQ24" s="119"/>
      <c r="GR24" s="119"/>
      <c r="GS24" s="119"/>
      <c r="GT24" s="119"/>
      <c r="GU24" s="119"/>
      <c r="GV24" s="119"/>
      <c r="GW24" s="119"/>
      <c r="GX24" s="119"/>
      <c r="GY24" s="119"/>
      <c r="GZ24" s="119"/>
      <c r="HA24" s="119"/>
      <c r="HB24" s="119"/>
      <c r="HC24" s="119"/>
      <c r="HD24" s="119"/>
      <c r="HE24" s="119"/>
      <c r="HF24" s="119"/>
      <c r="HG24" s="119"/>
      <c r="HH24" s="119"/>
      <c r="HI24" s="119"/>
      <c r="HJ24" s="119"/>
      <c r="HK24" s="119"/>
      <c r="HL24" s="119"/>
      <c r="HM24" s="119"/>
      <c r="HN24" s="119"/>
      <c r="HO24" s="119"/>
      <c r="HP24" s="119"/>
      <c r="HQ24" s="119"/>
      <c r="HR24" s="119"/>
      <c r="HS24" s="119"/>
      <c r="HT24" s="119"/>
      <c r="HU24" s="119"/>
      <c r="HV24" s="119"/>
      <c r="HW24" s="119"/>
      <c r="HX24" s="119"/>
      <c r="HY24" s="119"/>
      <c r="HZ24" s="119"/>
      <c r="IA24" s="119"/>
      <c r="IB24" s="119"/>
      <c r="IC24" s="119"/>
      <c r="ID24" s="119"/>
      <c r="IE24" s="119"/>
      <c r="IF24" s="119"/>
      <c r="IG24" s="119"/>
      <c r="IH24" s="119"/>
      <c r="II24" s="119"/>
      <c r="IJ24" s="119"/>
      <c r="IK24" s="119"/>
      <c r="IL24" s="119"/>
      <c r="IM24" s="119"/>
      <c r="IN24" s="119"/>
      <c r="IO24" s="119"/>
      <c r="IP24" s="119"/>
      <c r="IQ24" s="119"/>
      <c r="IR24" s="119"/>
      <c r="IS24" s="119"/>
      <c r="IT24" s="119"/>
      <c r="IU24" s="119"/>
      <c r="IV24" s="119"/>
    </row>
    <row r="25" spans="1:256">
      <c r="A25" s="116"/>
      <c r="B25" s="119"/>
      <c r="C25" s="971" t="s">
        <v>1224</v>
      </c>
      <c r="D25" s="119"/>
      <c r="E25" s="971" t="s">
        <v>1225</v>
      </c>
      <c r="F25" s="120"/>
      <c r="G25" s="119"/>
      <c r="H25" s="119"/>
      <c r="I25" s="119"/>
      <c r="J25" s="119"/>
      <c r="K25" s="119"/>
      <c r="L25" s="119"/>
      <c r="M25" s="119"/>
      <c r="N25" s="119"/>
      <c r="O25" s="119"/>
      <c r="P25" s="119"/>
      <c r="Q25" s="119"/>
      <c r="R25" s="119"/>
      <c r="S25" s="119"/>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119"/>
      <c r="AW25" s="119"/>
      <c r="AX25" s="119"/>
      <c r="AY25" s="119"/>
      <c r="AZ25" s="119"/>
      <c r="BA25" s="119"/>
      <c r="BB25" s="119"/>
      <c r="BC25" s="119"/>
      <c r="BD25" s="119"/>
      <c r="BE25" s="119"/>
      <c r="BF25" s="119"/>
      <c r="BG25" s="119"/>
      <c r="BH25" s="119"/>
      <c r="BI25" s="119"/>
      <c r="BJ25" s="119"/>
      <c r="BK25" s="119"/>
      <c r="BL25" s="119"/>
      <c r="BM25" s="119"/>
      <c r="BN25" s="119"/>
      <c r="BO25" s="119"/>
      <c r="BP25" s="119"/>
      <c r="BQ25" s="119"/>
      <c r="BR25" s="119"/>
      <c r="BS25" s="119"/>
      <c r="BT25" s="119"/>
      <c r="BU25" s="119"/>
      <c r="BV25" s="119"/>
      <c r="BW25" s="119"/>
      <c r="BX25" s="119"/>
      <c r="BY25" s="119"/>
      <c r="BZ25" s="119"/>
      <c r="CA25" s="119"/>
      <c r="CB25" s="119"/>
      <c r="CC25" s="119"/>
      <c r="CD25" s="119"/>
      <c r="CE25" s="119"/>
      <c r="CF25" s="119"/>
      <c r="CG25" s="119"/>
      <c r="CH25" s="119"/>
      <c r="CI25" s="119"/>
      <c r="CJ25" s="119"/>
      <c r="CK25" s="119"/>
      <c r="CL25" s="119"/>
      <c r="CM25" s="119"/>
      <c r="CN25" s="119"/>
      <c r="CO25" s="119"/>
      <c r="CP25" s="119"/>
      <c r="CQ25" s="119"/>
      <c r="CR25" s="119"/>
      <c r="CS25" s="119"/>
      <c r="CT25" s="119"/>
      <c r="CU25" s="119"/>
      <c r="CV25" s="119"/>
      <c r="CW25" s="119"/>
      <c r="CX25" s="119"/>
      <c r="CY25" s="119"/>
      <c r="CZ25" s="119"/>
      <c r="DA25" s="119"/>
      <c r="DB25" s="119"/>
      <c r="DC25" s="119"/>
      <c r="DD25" s="119"/>
      <c r="DE25" s="119"/>
      <c r="DF25" s="119"/>
      <c r="DG25" s="119"/>
      <c r="DH25" s="119"/>
      <c r="DI25" s="119"/>
      <c r="DJ25" s="119"/>
      <c r="DK25" s="119"/>
      <c r="DL25" s="119"/>
      <c r="DM25" s="119"/>
      <c r="DN25" s="119"/>
      <c r="DO25" s="119"/>
      <c r="DP25" s="119"/>
      <c r="DQ25" s="119"/>
      <c r="DR25" s="119"/>
      <c r="DS25" s="119"/>
      <c r="DT25" s="119"/>
      <c r="DU25" s="119"/>
      <c r="DV25" s="119"/>
      <c r="DW25" s="119"/>
      <c r="DX25" s="119"/>
      <c r="DY25" s="119"/>
      <c r="DZ25" s="119"/>
      <c r="EA25" s="119"/>
      <c r="EB25" s="119"/>
      <c r="EC25" s="119"/>
      <c r="ED25" s="119"/>
      <c r="EE25" s="119"/>
      <c r="EF25" s="119"/>
      <c r="EG25" s="119"/>
      <c r="EH25" s="119"/>
      <c r="EI25" s="119"/>
      <c r="EJ25" s="119"/>
      <c r="EK25" s="119"/>
      <c r="EL25" s="119"/>
      <c r="EM25" s="119"/>
      <c r="EN25" s="119"/>
      <c r="EO25" s="119"/>
      <c r="EP25" s="119"/>
      <c r="EQ25" s="119"/>
      <c r="ER25" s="119"/>
      <c r="ES25" s="119"/>
      <c r="ET25" s="119"/>
      <c r="EU25" s="119"/>
      <c r="EV25" s="119"/>
      <c r="EW25" s="119"/>
      <c r="EX25" s="119"/>
      <c r="EY25" s="119"/>
      <c r="EZ25" s="119"/>
      <c r="FA25" s="119"/>
      <c r="FB25" s="119"/>
      <c r="FC25" s="119"/>
      <c r="FD25" s="119"/>
      <c r="FE25" s="119"/>
      <c r="FF25" s="119"/>
      <c r="FG25" s="119"/>
      <c r="FH25" s="119"/>
      <c r="FI25" s="119"/>
      <c r="FJ25" s="119"/>
      <c r="FK25" s="119"/>
      <c r="FL25" s="119"/>
      <c r="FM25" s="119"/>
      <c r="FN25" s="119"/>
      <c r="FO25" s="119"/>
      <c r="FP25" s="119"/>
      <c r="FQ25" s="119"/>
      <c r="FR25" s="119"/>
      <c r="FS25" s="119"/>
      <c r="FT25" s="119"/>
      <c r="FU25" s="119"/>
      <c r="FV25" s="119"/>
      <c r="FW25" s="119"/>
      <c r="FX25" s="119"/>
      <c r="FY25" s="119"/>
      <c r="FZ25" s="119"/>
      <c r="GA25" s="119"/>
      <c r="GB25" s="119"/>
      <c r="GC25" s="119"/>
      <c r="GD25" s="119"/>
      <c r="GE25" s="119"/>
      <c r="GF25" s="119"/>
      <c r="GG25" s="119"/>
      <c r="GH25" s="119"/>
      <c r="GI25" s="119"/>
      <c r="GJ25" s="119"/>
      <c r="GK25" s="119"/>
      <c r="GL25" s="119"/>
      <c r="GM25" s="119"/>
      <c r="GN25" s="119"/>
      <c r="GO25" s="119"/>
      <c r="GP25" s="119"/>
      <c r="GQ25" s="119"/>
      <c r="GR25" s="119"/>
      <c r="GS25" s="119"/>
      <c r="GT25" s="119"/>
      <c r="GU25" s="119"/>
      <c r="GV25" s="119"/>
      <c r="GW25" s="119"/>
      <c r="GX25" s="119"/>
      <c r="GY25" s="119"/>
      <c r="GZ25" s="119"/>
      <c r="HA25" s="119"/>
      <c r="HB25" s="119"/>
      <c r="HC25" s="119"/>
      <c r="HD25" s="119"/>
      <c r="HE25" s="119"/>
      <c r="HF25" s="119"/>
      <c r="HG25" s="119"/>
      <c r="HH25" s="119"/>
      <c r="HI25" s="119"/>
      <c r="HJ25" s="119"/>
      <c r="HK25" s="119"/>
      <c r="HL25" s="119"/>
      <c r="HM25" s="119"/>
      <c r="HN25" s="119"/>
      <c r="HO25" s="119"/>
      <c r="HP25" s="119"/>
      <c r="HQ25" s="119"/>
      <c r="HR25" s="119"/>
      <c r="HS25" s="119"/>
      <c r="HT25" s="119"/>
      <c r="HU25" s="119"/>
      <c r="HV25" s="119"/>
      <c r="HW25" s="119"/>
      <c r="HX25" s="119"/>
      <c r="HY25" s="119"/>
      <c r="HZ25" s="119"/>
      <c r="IA25" s="119"/>
      <c r="IB25" s="119"/>
      <c r="IC25" s="119"/>
      <c r="ID25" s="119"/>
      <c r="IE25" s="119"/>
      <c r="IF25" s="119"/>
      <c r="IG25" s="119"/>
      <c r="IH25" s="119"/>
      <c r="II25" s="119"/>
      <c r="IJ25" s="119"/>
      <c r="IK25" s="119"/>
      <c r="IL25" s="119"/>
      <c r="IM25" s="119"/>
      <c r="IN25" s="119"/>
      <c r="IO25" s="119"/>
      <c r="IP25" s="119"/>
      <c r="IQ25" s="119"/>
      <c r="IR25" s="119"/>
      <c r="IS25" s="119"/>
      <c r="IT25" s="119"/>
      <c r="IU25" s="119"/>
      <c r="IV25" s="119"/>
    </row>
    <row r="26" spans="1:256">
      <c r="A26" s="116"/>
      <c r="B26" s="119"/>
      <c r="C26" s="971" t="s">
        <v>1226</v>
      </c>
      <c r="D26" s="119"/>
      <c r="E26" s="971" t="s">
        <v>1227</v>
      </c>
      <c r="F26" s="120"/>
      <c r="G26" s="119"/>
      <c r="H26" s="119"/>
      <c r="I26" s="119"/>
      <c r="J26" s="119"/>
      <c r="K26" s="119"/>
      <c r="L26" s="119"/>
      <c r="M26" s="119"/>
      <c r="N26" s="119"/>
      <c r="O26" s="119"/>
      <c r="P26" s="119"/>
      <c r="Q26" s="119"/>
      <c r="R26" s="119"/>
      <c r="S26" s="119"/>
      <c r="T26" s="119"/>
      <c r="U26" s="119"/>
      <c r="V26" s="119"/>
      <c r="W26" s="119"/>
      <c r="X26" s="119"/>
      <c r="Y26" s="119"/>
      <c r="Z26" s="119"/>
      <c r="AA26" s="119"/>
      <c r="AB26" s="119"/>
      <c r="AC26" s="119"/>
      <c r="AD26" s="119"/>
      <c r="AE26" s="119"/>
      <c r="AF26" s="119"/>
      <c r="AG26" s="119"/>
      <c r="AH26" s="119"/>
      <c r="AI26" s="119"/>
      <c r="AJ26" s="119"/>
      <c r="AK26" s="119"/>
      <c r="AL26" s="119"/>
      <c r="AM26" s="119"/>
      <c r="AN26" s="119"/>
      <c r="AO26" s="119"/>
      <c r="AP26" s="119"/>
      <c r="AQ26" s="119"/>
      <c r="AR26" s="119"/>
      <c r="AS26" s="119"/>
      <c r="AT26" s="119"/>
      <c r="AU26" s="119"/>
      <c r="AV26" s="119"/>
      <c r="AW26" s="119"/>
      <c r="AX26" s="119"/>
      <c r="AY26" s="119"/>
      <c r="AZ26" s="119"/>
      <c r="BA26" s="119"/>
      <c r="BB26" s="119"/>
      <c r="BC26" s="119"/>
      <c r="BD26" s="119"/>
      <c r="BE26" s="119"/>
      <c r="BF26" s="119"/>
      <c r="BG26" s="119"/>
      <c r="BH26" s="119"/>
      <c r="BI26" s="119"/>
      <c r="BJ26" s="119"/>
      <c r="BK26" s="119"/>
      <c r="BL26" s="119"/>
      <c r="BM26" s="119"/>
      <c r="BN26" s="119"/>
      <c r="BO26" s="119"/>
      <c r="BP26" s="119"/>
      <c r="BQ26" s="119"/>
      <c r="BR26" s="119"/>
      <c r="BS26" s="119"/>
      <c r="BT26" s="119"/>
      <c r="BU26" s="119"/>
      <c r="BV26" s="119"/>
      <c r="BW26" s="119"/>
      <c r="BX26" s="119"/>
      <c r="BY26" s="119"/>
      <c r="BZ26" s="119"/>
      <c r="CA26" s="119"/>
      <c r="CB26" s="119"/>
      <c r="CC26" s="119"/>
      <c r="CD26" s="119"/>
      <c r="CE26" s="119"/>
      <c r="CF26" s="119"/>
      <c r="CG26" s="119"/>
      <c r="CH26" s="119"/>
      <c r="CI26" s="119"/>
      <c r="CJ26" s="119"/>
      <c r="CK26" s="119"/>
      <c r="CL26" s="119"/>
      <c r="CM26" s="119"/>
      <c r="CN26" s="119"/>
      <c r="CO26" s="119"/>
      <c r="CP26" s="119"/>
      <c r="CQ26" s="119"/>
      <c r="CR26" s="119"/>
      <c r="CS26" s="119"/>
      <c r="CT26" s="119"/>
      <c r="CU26" s="119"/>
      <c r="CV26" s="119"/>
      <c r="CW26" s="119"/>
      <c r="CX26" s="119"/>
      <c r="CY26" s="119"/>
      <c r="CZ26" s="119"/>
      <c r="DA26" s="119"/>
      <c r="DB26" s="119"/>
      <c r="DC26" s="119"/>
      <c r="DD26" s="119"/>
      <c r="DE26" s="119"/>
      <c r="DF26" s="119"/>
      <c r="DG26" s="119"/>
      <c r="DH26" s="119"/>
      <c r="DI26" s="119"/>
      <c r="DJ26" s="119"/>
      <c r="DK26" s="119"/>
      <c r="DL26" s="119"/>
      <c r="DM26" s="119"/>
      <c r="DN26" s="119"/>
      <c r="DO26" s="119"/>
      <c r="DP26" s="119"/>
      <c r="DQ26" s="119"/>
      <c r="DR26" s="119"/>
      <c r="DS26" s="119"/>
      <c r="DT26" s="119"/>
      <c r="DU26" s="119"/>
      <c r="DV26" s="119"/>
      <c r="DW26" s="119"/>
      <c r="DX26" s="119"/>
      <c r="DY26" s="119"/>
      <c r="DZ26" s="119"/>
      <c r="EA26" s="119"/>
      <c r="EB26" s="119"/>
      <c r="EC26" s="119"/>
      <c r="ED26" s="119"/>
      <c r="EE26" s="119"/>
      <c r="EF26" s="119"/>
      <c r="EG26" s="119"/>
      <c r="EH26" s="119"/>
      <c r="EI26" s="119"/>
      <c r="EJ26" s="119"/>
      <c r="EK26" s="119"/>
      <c r="EL26" s="119"/>
      <c r="EM26" s="119"/>
      <c r="EN26" s="119"/>
      <c r="EO26" s="119"/>
      <c r="EP26" s="119"/>
      <c r="EQ26" s="119"/>
      <c r="ER26" s="119"/>
      <c r="ES26" s="119"/>
      <c r="ET26" s="119"/>
      <c r="EU26" s="119"/>
      <c r="EV26" s="119"/>
      <c r="EW26" s="119"/>
      <c r="EX26" s="119"/>
      <c r="EY26" s="119"/>
      <c r="EZ26" s="119"/>
      <c r="FA26" s="119"/>
      <c r="FB26" s="119"/>
      <c r="FC26" s="119"/>
      <c r="FD26" s="119"/>
      <c r="FE26" s="119"/>
      <c r="FF26" s="119"/>
      <c r="FG26" s="119"/>
      <c r="FH26" s="119"/>
      <c r="FI26" s="119"/>
      <c r="FJ26" s="119"/>
      <c r="FK26" s="119"/>
      <c r="FL26" s="119"/>
      <c r="FM26" s="119"/>
      <c r="FN26" s="119"/>
      <c r="FO26" s="119"/>
      <c r="FP26" s="119"/>
      <c r="FQ26" s="119"/>
      <c r="FR26" s="119"/>
      <c r="FS26" s="119"/>
      <c r="FT26" s="119"/>
      <c r="FU26" s="119"/>
      <c r="FV26" s="119"/>
      <c r="FW26" s="119"/>
      <c r="FX26" s="119"/>
      <c r="FY26" s="119"/>
      <c r="FZ26" s="119"/>
      <c r="GA26" s="119"/>
      <c r="GB26" s="119"/>
      <c r="GC26" s="119"/>
      <c r="GD26" s="119"/>
      <c r="GE26" s="119"/>
      <c r="GF26" s="119"/>
      <c r="GG26" s="119"/>
      <c r="GH26" s="119"/>
      <c r="GI26" s="119"/>
      <c r="GJ26" s="119"/>
      <c r="GK26" s="119"/>
      <c r="GL26" s="119"/>
      <c r="GM26" s="119"/>
      <c r="GN26" s="119"/>
      <c r="GO26" s="119"/>
      <c r="GP26" s="119"/>
      <c r="GQ26" s="119"/>
      <c r="GR26" s="119"/>
      <c r="GS26" s="119"/>
      <c r="GT26" s="119"/>
      <c r="GU26" s="119"/>
      <c r="GV26" s="119"/>
      <c r="GW26" s="119"/>
      <c r="GX26" s="119"/>
      <c r="GY26" s="119"/>
      <c r="GZ26" s="119"/>
      <c r="HA26" s="119"/>
      <c r="HB26" s="119"/>
      <c r="HC26" s="119"/>
      <c r="HD26" s="119"/>
      <c r="HE26" s="119"/>
      <c r="HF26" s="119"/>
      <c r="HG26" s="119"/>
      <c r="HH26" s="119"/>
      <c r="HI26" s="119"/>
      <c r="HJ26" s="119"/>
      <c r="HK26" s="119"/>
      <c r="HL26" s="119"/>
      <c r="HM26" s="119"/>
      <c r="HN26" s="119"/>
      <c r="HO26" s="119"/>
      <c r="HP26" s="119"/>
      <c r="HQ26" s="119"/>
      <c r="HR26" s="119"/>
      <c r="HS26" s="119"/>
      <c r="HT26" s="119"/>
      <c r="HU26" s="119"/>
      <c r="HV26" s="119"/>
      <c r="HW26" s="119"/>
      <c r="HX26" s="119"/>
      <c r="HY26" s="119"/>
      <c r="HZ26" s="119"/>
      <c r="IA26" s="119"/>
      <c r="IB26" s="119"/>
      <c r="IC26" s="119"/>
      <c r="ID26" s="119"/>
      <c r="IE26" s="119"/>
      <c r="IF26" s="119"/>
      <c r="IG26" s="119"/>
      <c r="IH26" s="119"/>
      <c r="II26" s="119"/>
      <c r="IJ26" s="119"/>
      <c r="IK26" s="119"/>
      <c r="IL26" s="119"/>
      <c r="IM26" s="119"/>
      <c r="IN26" s="119"/>
      <c r="IO26" s="119"/>
      <c r="IP26" s="119"/>
      <c r="IQ26" s="119"/>
      <c r="IR26" s="119"/>
      <c r="IS26" s="119"/>
      <c r="IT26" s="119"/>
      <c r="IU26" s="119"/>
      <c r="IV26" s="119"/>
    </row>
    <row r="27" spans="1:256">
      <c r="A27" s="116"/>
      <c r="B27" s="119"/>
      <c r="C27" s="971" t="s">
        <v>1228</v>
      </c>
      <c r="D27" s="119"/>
      <c r="E27" s="971"/>
      <c r="F27" s="120"/>
      <c r="G27" s="119"/>
      <c r="H27" s="119"/>
      <c r="I27" s="119"/>
      <c r="J27" s="119"/>
      <c r="K27" s="119"/>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c r="AJ27" s="119"/>
      <c r="AK27" s="119"/>
      <c r="AL27" s="119"/>
      <c r="AM27" s="119"/>
      <c r="AN27" s="119"/>
      <c r="AO27" s="119"/>
      <c r="AP27" s="119"/>
      <c r="AQ27" s="119"/>
      <c r="AR27" s="119"/>
      <c r="AS27" s="119"/>
      <c r="AT27" s="119"/>
      <c r="AU27" s="119"/>
      <c r="AV27" s="119"/>
      <c r="AW27" s="119"/>
      <c r="AX27" s="119"/>
      <c r="AY27" s="119"/>
      <c r="AZ27" s="119"/>
      <c r="BA27" s="119"/>
      <c r="BB27" s="119"/>
      <c r="BC27" s="119"/>
      <c r="BD27" s="119"/>
      <c r="BE27" s="119"/>
      <c r="BF27" s="119"/>
      <c r="BG27" s="119"/>
      <c r="BH27" s="119"/>
      <c r="BI27" s="119"/>
      <c r="BJ27" s="119"/>
      <c r="BK27" s="119"/>
      <c r="BL27" s="119"/>
      <c r="BM27" s="119"/>
      <c r="BN27" s="119"/>
      <c r="BO27" s="119"/>
      <c r="BP27" s="119"/>
      <c r="BQ27" s="119"/>
      <c r="BR27" s="119"/>
      <c r="BS27" s="119"/>
      <c r="BT27" s="119"/>
      <c r="BU27" s="119"/>
      <c r="BV27" s="119"/>
      <c r="BW27" s="119"/>
      <c r="BX27" s="119"/>
      <c r="BY27" s="119"/>
      <c r="BZ27" s="119"/>
      <c r="CA27" s="119"/>
      <c r="CB27" s="119"/>
      <c r="CC27" s="119"/>
      <c r="CD27" s="119"/>
      <c r="CE27" s="119"/>
      <c r="CF27" s="119"/>
      <c r="CG27" s="119"/>
      <c r="CH27" s="119"/>
      <c r="CI27" s="119"/>
      <c r="CJ27" s="119"/>
      <c r="CK27" s="119"/>
      <c r="CL27" s="119"/>
      <c r="CM27" s="119"/>
      <c r="CN27" s="119"/>
      <c r="CO27" s="119"/>
      <c r="CP27" s="119"/>
      <c r="CQ27" s="119"/>
      <c r="CR27" s="119"/>
      <c r="CS27" s="119"/>
      <c r="CT27" s="119"/>
      <c r="CU27" s="119"/>
      <c r="CV27" s="119"/>
      <c r="CW27" s="119"/>
      <c r="CX27" s="119"/>
      <c r="CY27" s="119"/>
      <c r="CZ27" s="119"/>
      <c r="DA27" s="119"/>
      <c r="DB27" s="119"/>
      <c r="DC27" s="119"/>
      <c r="DD27" s="119"/>
      <c r="DE27" s="119"/>
      <c r="DF27" s="119"/>
      <c r="DG27" s="119"/>
      <c r="DH27" s="119"/>
      <c r="DI27" s="119"/>
      <c r="DJ27" s="119"/>
      <c r="DK27" s="119"/>
      <c r="DL27" s="119"/>
      <c r="DM27" s="119"/>
      <c r="DN27" s="119"/>
      <c r="DO27" s="119"/>
      <c r="DP27" s="119"/>
      <c r="DQ27" s="119"/>
      <c r="DR27" s="119"/>
      <c r="DS27" s="119"/>
      <c r="DT27" s="119"/>
      <c r="DU27" s="119"/>
      <c r="DV27" s="119"/>
      <c r="DW27" s="119"/>
      <c r="DX27" s="119"/>
      <c r="DY27" s="119"/>
      <c r="DZ27" s="119"/>
      <c r="EA27" s="119"/>
      <c r="EB27" s="119"/>
      <c r="EC27" s="119"/>
      <c r="ED27" s="119"/>
      <c r="EE27" s="119"/>
      <c r="EF27" s="119"/>
      <c r="EG27" s="119"/>
      <c r="EH27" s="119"/>
      <c r="EI27" s="119"/>
      <c r="EJ27" s="119"/>
      <c r="EK27" s="119"/>
      <c r="EL27" s="119"/>
      <c r="EM27" s="119"/>
      <c r="EN27" s="119"/>
      <c r="EO27" s="119"/>
      <c r="EP27" s="119"/>
      <c r="EQ27" s="119"/>
      <c r="ER27" s="119"/>
      <c r="ES27" s="119"/>
      <c r="ET27" s="119"/>
      <c r="EU27" s="119"/>
      <c r="EV27" s="119"/>
      <c r="EW27" s="119"/>
      <c r="EX27" s="119"/>
      <c r="EY27" s="119"/>
      <c r="EZ27" s="119"/>
      <c r="FA27" s="119"/>
      <c r="FB27" s="119"/>
      <c r="FC27" s="119"/>
      <c r="FD27" s="119"/>
      <c r="FE27" s="119"/>
      <c r="FF27" s="119"/>
      <c r="FG27" s="119"/>
      <c r="FH27" s="119"/>
      <c r="FI27" s="119"/>
      <c r="FJ27" s="119"/>
      <c r="FK27" s="119"/>
      <c r="FL27" s="119"/>
      <c r="FM27" s="119"/>
      <c r="FN27" s="119"/>
      <c r="FO27" s="119"/>
      <c r="FP27" s="119"/>
      <c r="FQ27" s="119"/>
      <c r="FR27" s="119"/>
      <c r="FS27" s="119"/>
      <c r="FT27" s="119"/>
      <c r="FU27" s="119"/>
      <c r="FV27" s="119"/>
      <c r="FW27" s="119"/>
      <c r="FX27" s="119"/>
      <c r="FY27" s="119"/>
      <c r="FZ27" s="119"/>
      <c r="GA27" s="119"/>
      <c r="GB27" s="119"/>
      <c r="GC27" s="119"/>
      <c r="GD27" s="119"/>
      <c r="GE27" s="119"/>
      <c r="GF27" s="119"/>
      <c r="GG27" s="119"/>
      <c r="GH27" s="119"/>
      <c r="GI27" s="119"/>
      <c r="GJ27" s="119"/>
      <c r="GK27" s="119"/>
      <c r="GL27" s="119"/>
      <c r="GM27" s="119"/>
      <c r="GN27" s="119"/>
      <c r="GO27" s="119"/>
      <c r="GP27" s="119"/>
      <c r="GQ27" s="119"/>
      <c r="GR27" s="119"/>
      <c r="GS27" s="119"/>
      <c r="GT27" s="119"/>
      <c r="GU27" s="119"/>
      <c r="GV27" s="119"/>
      <c r="GW27" s="119"/>
      <c r="GX27" s="119"/>
      <c r="GY27" s="119"/>
      <c r="GZ27" s="119"/>
      <c r="HA27" s="119"/>
      <c r="HB27" s="119"/>
      <c r="HC27" s="119"/>
      <c r="HD27" s="119"/>
      <c r="HE27" s="119"/>
      <c r="HF27" s="119"/>
      <c r="HG27" s="119"/>
      <c r="HH27" s="119"/>
      <c r="HI27" s="119"/>
      <c r="HJ27" s="119"/>
      <c r="HK27" s="119"/>
      <c r="HL27" s="119"/>
      <c r="HM27" s="119"/>
      <c r="HN27" s="119"/>
      <c r="HO27" s="119"/>
      <c r="HP27" s="119"/>
      <c r="HQ27" s="119"/>
      <c r="HR27" s="119"/>
      <c r="HS27" s="119"/>
      <c r="HT27" s="119"/>
      <c r="HU27" s="119"/>
      <c r="HV27" s="119"/>
      <c r="HW27" s="119"/>
      <c r="HX27" s="119"/>
      <c r="HY27" s="119"/>
      <c r="HZ27" s="119"/>
      <c r="IA27" s="119"/>
      <c r="IB27" s="119"/>
      <c r="IC27" s="119"/>
      <c r="ID27" s="119"/>
      <c r="IE27" s="119"/>
      <c r="IF27" s="119"/>
      <c r="IG27" s="119"/>
      <c r="IH27" s="119"/>
      <c r="II27" s="119"/>
      <c r="IJ27" s="119"/>
      <c r="IK27" s="119"/>
      <c r="IL27" s="119"/>
      <c r="IM27" s="119"/>
      <c r="IN27" s="119"/>
      <c r="IO27" s="119"/>
      <c r="IP27" s="119"/>
      <c r="IQ27" s="119"/>
      <c r="IR27" s="119"/>
      <c r="IS27" s="119"/>
      <c r="IT27" s="119"/>
      <c r="IU27" s="119"/>
      <c r="IV27" s="119"/>
    </row>
    <row r="28" spans="1:256">
      <c r="A28" s="116"/>
      <c r="B28" s="119"/>
      <c r="C28" s="971" t="s">
        <v>1229</v>
      </c>
      <c r="D28" s="121" t="s">
        <v>1230</v>
      </c>
      <c r="E28" s="971" t="s">
        <v>1231</v>
      </c>
      <c r="F28" s="120"/>
      <c r="G28" s="119"/>
      <c r="H28" s="119"/>
      <c r="I28" s="119"/>
      <c r="J28" s="119"/>
      <c r="K28" s="119"/>
      <c r="L28" s="119"/>
      <c r="M28" s="119"/>
      <c r="N28" s="119"/>
      <c r="O28" s="119"/>
      <c r="P28" s="119"/>
      <c r="Q28" s="119"/>
      <c r="R28" s="119"/>
      <c r="S28" s="119"/>
      <c r="T28" s="119"/>
      <c r="U28" s="119"/>
      <c r="V28" s="119"/>
      <c r="W28" s="119"/>
      <c r="X28" s="119"/>
      <c r="Y28" s="119"/>
      <c r="Z28" s="119"/>
      <c r="AA28" s="119"/>
      <c r="AB28" s="119"/>
      <c r="AC28" s="119"/>
      <c r="AD28" s="119"/>
      <c r="AE28" s="119"/>
      <c r="AF28" s="119"/>
      <c r="AG28" s="119"/>
      <c r="AH28" s="119"/>
      <c r="AI28" s="119"/>
      <c r="AJ28" s="119"/>
      <c r="AK28" s="119"/>
      <c r="AL28" s="119"/>
      <c r="AM28" s="119"/>
      <c r="AN28" s="119"/>
      <c r="AO28" s="119"/>
      <c r="AP28" s="119"/>
      <c r="AQ28" s="119"/>
      <c r="AR28" s="119"/>
      <c r="AS28" s="119"/>
      <c r="AT28" s="119"/>
      <c r="AU28" s="119"/>
      <c r="AV28" s="119"/>
      <c r="AW28" s="119"/>
      <c r="AX28" s="119"/>
      <c r="AY28" s="119"/>
      <c r="AZ28" s="119"/>
      <c r="BA28" s="119"/>
      <c r="BB28" s="119"/>
      <c r="BC28" s="119"/>
      <c r="BD28" s="119"/>
      <c r="BE28" s="119"/>
      <c r="BF28" s="119"/>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19"/>
      <c r="CC28" s="119"/>
      <c r="CD28" s="119"/>
      <c r="CE28" s="119"/>
      <c r="CF28" s="119"/>
      <c r="CG28" s="119"/>
      <c r="CH28" s="119"/>
      <c r="CI28" s="119"/>
      <c r="CJ28" s="119"/>
      <c r="CK28" s="119"/>
      <c r="CL28" s="119"/>
      <c r="CM28" s="119"/>
      <c r="CN28" s="119"/>
      <c r="CO28" s="119"/>
      <c r="CP28" s="119"/>
      <c r="CQ28" s="119"/>
      <c r="CR28" s="119"/>
      <c r="CS28" s="119"/>
      <c r="CT28" s="119"/>
      <c r="CU28" s="119"/>
      <c r="CV28" s="119"/>
      <c r="CW28" s="119"/>
      <c r="CX28" s="119"/>
      <c r="CY28" s="119"/>
      <c r="CZ28" s="119"/>
      <c r="DA28" s="119"/>
      <c r="DB28" s="119"/>
      <c r="DC28" s="119"/>
      <c r="DD28" s="119"/>
      <c r="DE28" s="119"/>
      <c r="DF28" s="119"/>
      <c r="DG28" s="119"/>
      <c r="DH28" s="119"/>
      <c r="DI28" s="119"/>
      <c r="DJ28" s="119"/>
      <c r="DK28" s="119"/>
      <c r="DL28" s="119"/>
      <c r="DM28" s="119"/>
      <c r="DN28" s="119"/>
      <c r="DO28" s="119"/>
      <c r="DP28" s="119"/>
      <c r="DQ28" s="119"/>
      <c r="DR28" s="119"/>
      <c r="DS28" s="119"/>
      <c r="DT28" s="119"/>
      <c r="DU28" s="119"/>
      <c r="DV28" s="119"/>
      <c r="DW28" s="119"/>
      <c r="DX28" s="119"/>
      <c r="DY28" s="119"/>
      <c r="DZ28" s="119"/>
      <c r="EA28" s="119"/>
      <c r="EB28" s="119"/>
      <c r="EC28" s="119"/>
      <c r="ED28" s="119"/>
      <c r="EE28" s="119"/>
      <c r="EF28" s="119"/>
      <c r="EG28" s="119"/>
      <c r="EH28" s="119"/>
      <c r="EI28" s="119"/>
      <c r="EJ28" s="119"/>
      <c r="EK28" s="119"/>
      <c r="EL28" s="119"/>
      <c r="EM28" s="119"/>
      <c r="EN28" s="119"/>
      <c r="EO28" s="119"/>
      <c r="EP28" s="119"/>
      <c r="EQ28" s="119"/>
      <c r="ER28" s="119"/>
      <c r="ES28" s="119"/>
      <c r="ET28" s="119"/>
      <c r="EU28" s="119"/>
      <c r="EV28" s="119"/>
      <c r="EW28" s="119"/>
      <c r="EX28" s="119"/>
      <c r="EY28" s="119"/>
      <c r="EZ28" s="119"/>
      <c r="FA28" s="119"/>
      <c r="FB28" s="119"/>
      <c r="FC28" s="119"/>
      <c r="FD28" s="119"/>
      <c r="FE28" s="119"/>
      <c r="FF28" s="119"/>
      <c r="FG28" s="119"/>
      <c r="FH28" s="119"/>
      <c r="FI28" s="119"/>
      <c r="FJ28" s="119"/>
      <c r="FK28" s="119"/>
      <c r="FL28" s="119"/>
      <c r="FM28" s="119"/>
      <c r="FN28" s="119"/>
      <c r="FO28" s="119"/>
      <c r="FP28" s="119"/>
      <c r="FQ28" s="119"/>
      <c r="FR28" s="119"/>
      <c r="FS28" s="119"/>
      <c r="FT28" s="119"/>
      <c r="FU28" s="119"/>
      <c r="FV28" s="119"/>
      <c r="FW28" s="119"/>
      <c r="FX28" s="119"/>
      <c r="FY28" s="119"/>
      <c r="FZ28" s="119"/>
      <c r="GA28" s="119"/>
      <c r="GB28" s="119"/>
      <c r="GC28" s="119"/>
      <c r="GD28" s="119"/>
      <c r="GE28" s="119"/>
      <c r="GF28" s="119"/>
      <c r="GG28" s="119"/>
      <c r="GH28" s="119"/>
      <c r="GI28" s="119"/>
      <c r="GJ28" s="119"/>
      <c r="GK28" s="119"/>
      <c r="GL28" s="119"/>
      <c r="GM28" s="119"/>
      <c r="GN28" s="119"/>
      <c r="GO28" s="119"/>
      <c r="GP28" s="119"/>
      <c r="GQ28" s="119"/>
      <c r="GR28" s="119"/>
      <c r="GS28" s="119"/>
      <c r="GT28" s="119"/>
      <c r="GU28" s="119"/>
      <c r="GV28" s="119"/>
      <c r="GW28" s="119"/>
      <c r="GX28" s="119"/>
      <c r="GY28" s="119"/>
      <c r="GZ28" s="119"/>
      <c r="HA28" s="119"/>
      <c r="HB28" s="119"/>
      <c r="HC28" s="119"/>
      <c r="HD28" s="119"/>
      <c r="HE28" s="119"/>
      <c r="HF28" s="119"/>
      <c r="HG28" s="119"/>
      <c r="HH28" s="119"/>
      <c r="HI28" s="119"/>
      <c r="HJ28" s="119"/>
      <c r="HK28" s="119"/>
      <c r="HL28" s="119"/>
      <c r="HM28" s="119"/>
      <c r="HN28" s="119"/>
      <c r="HO28" s="119"/>
      <c r="HP28" s="119"/>
      <c r="HQ28" s="119"/>
      <c r="HR28" s="119"/>
      <c r="HS28" s="119"/>
      <c r="HT28" s="119"/>
      <c r="HU28" s="119"/>
      <c r="HV28" s="119"/>
      <c r="HW28" s="119"/>
      <c r="HX28" s="119"/>
      <c r="HY28" s="119"/>
      <c r="HZ28" s="119"/>
      <c r="IA28" s="119"/>
      <c r="IB28" s="119"/>
      <c r="IC28" s="119"/>
      <c r="ID28" s="119"/>
      <c r="IE28" s="119"/>
      <c r="IF28" s="119"/>
      <c r="IG28" s="119"/>
      <c r="IH28" s="119"/>
      <c r="II28" s="119"/>
      <c r="IJ28" s="119"/>
      <c r="IK28" s="119"/>
      <c r="IL28" s="119"/>
      <c r="IM28" s="119"/>
      <c r="IN28" s="119"/>
      <c r="IO28" s="119"/>
      <c r="IP28" s="119"/>
      <c r="IQ28" s="119"/>
      <c r="IR28" s="119"/>
      <c r="IS28" s="119"/>
      <c r="IT28" s="119"/>
      <c r="IU28" s="119"/>
      <c r="IV28" s="119"/>
    </row>
    <row r="29" spans="1:256">
      <c r="A29" s="116"/>
      <c r="B29" s="119"/>
      <c r="C29" s="971"/>
      <c r="D29" s="119"/>
      <c r="E29" s="971" t="s">
        <v>1232</v>
      </c>
      <c r="F29" s="120"/>
      <c r="G29" s="119"/>
      <c r="H29" s="119"/>
      <c r="I29" s="119"/>
      <c r="J29" s="119"/>
      <c r="K29" s="119"/>
      <c r="L29" s="119"/>
      <c r="M29" s="119"/>
      <c r="N29" s="119"/>
      <c r="O29" s="119"/>
      <c r="P29" s="119"/>
      <c r="Q29" s="119"/>
      <c r="R29" s="119"/>
      <c r="S29" s="119"/>
      <c r="T29" s="119"/>
      <c r="U29" s="119"/>
      <c r="V29" s="119"/>
      <c r="W29" s="119"/>
      <c r="X29" s="119"/>
      <c r="Y29" s="119"/>
      <c r="Z29" s="119"/>
      <c r="AA29" s="119"/>
      <c r="AB29" s="119"/>
      <c r="AC29" s="119"/>
      <c r="AD29" s="119"/>
      <c r="AE29" s="119"/>
      <c r="AF29" s="119"/>
      <c r="AG29" s="119"/>
      <c r="AH29" s="119"/>
      <c r="AI29" s="119"/>
      <c r="AJ29" s="119"/>
      <c r="AK29" s="119"/>
      <c r="AL29" s="119"/>
      <c r="AM29" s="119"/>
      <c r="AN29" s="119"/>
      <c r="AO29" s="119"/>
      <c r="AP29" s="119"/>
      <c r="AQ29" s="119"/>
      <c r="AR29" s="119"/>
      <c r="AS29" s="119"/>
      <c r="AT29" s="119"/>
      <c r="AU29" s="119"/>
      <c r="AV29" s="119"/>
      <c r="AW29" s="119"/>
      <c r="AX29" s="119"/>
      <c r="AY29" s="119"/>
      <c r="AZ29" s="119"/>
      <c r="BA29" s="119"/>
      <c r="BB29" s="119"/>
      <c r="BC29" s="119"/>
      <c r="BD29" s="119"/>
      <c r="BE29" s="119"/>
      <c r="BF29" s="119"/>
      <c r="BG29" s="119"/>
      <c r="BH29" s="119"/>
      <c r="BI29" s="119"/>
      <c r="BJ29" s="119"/>
      <c r="BK29" s="119"/>
      <c r="BL29" s="119"/>
      <c r="BM29" s="119"/>
      <c r="BN29" s="119"/>
      <c r="BO29" s="119"/>
      <c r="BP29" s="119"/>
      <c r="BQ29" s="119"/>
      <c r="BR29" s="119"/>
      <c r="BS29" s="119"/>
      <c r="BT29" s="119"/>
      <c r="BU29" s="119"/>
      <c r="BV29" s="119"/>
      <c r="BW29" s="119"/>
      <c r="BX29" s="119"/>
      <c r="BY29" s="119"/>
      <c r="BZ29" s="119"/>
      <c r="CA29" s="119"/>
      <c r="CB29" s="119"/>
      <c r="CC29" s="119"/>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c r="DA29" s="119"/>
      <c r="DB29" s="119"/>
      <c r="DC29" s="119"/>
      <c r="DD29" s="119"/>
      <c r="DE29" s="119"/>
      <c r="DF29" s="119"/>
      <c r="DG29" s="119"/>
      <c r="DH29" s="119"/>
      <c r="DI29" s="119"/>
      <c r="DJ29" s="119"/>
      <c r="DK29" s="119"/>
      <c r="DL29" s="119"/>
      <c r="DM29" s="119"/>
      <c r="DN29" s="119"/>
      <c r="DO29" s="119"/>
      <c r="DP29" s="119"/>
      <c r="DQ29" s="119"/>
      <c r="DR29" s="119"/>
      <c r="DS29" s="119"/>
      <c r="DT29" s="119"/>
      <c r="DU29" s="119"/>
      <c r="DV29" s="119"/>
      <c r="DW29" s="119"/>
      <c r="DX29" s="119"/>
      <c r="DY29" s="119"/>
      <c r="DZ29" s="119"/>
      <c r="EA29" s="119"/>
      <c r="EB29" s="119"/>
      <c r="EC29" s="119"/>
      <c r="ED29" s="119"/>
      <c r="EE29" s="119"/>
      <c r="EF29" s="119"/>
      <c r="EG29" s="119"/>
      <c r="EH29" s="119"/>
      <c r="EI29" s="119"/>
      <c r="EJ29" s="119"/>
      <c r="EK29" s="119"/>
      <c r="EL29" s="119"/>
      <c r="EM29" s="119"/>
      <c r="EN29" s="119"/>
      <c r="EO29" s="119"/>
      <c r="EP29" s="119"/>
      <c r="EQ29" s="119"/>
      <c r="ER29" s="119"/>
      <c r="ES29" s="119"/>
      <c r="ET29" s="119"/>
      <c r="EU29" s="119"/>
      <c r="EV29" s="119"/>
      <c r="EW29" s="119"/>
      <c r="EX29" s="119"/>
      <c r="EY29" s="119"/>
      <c r="EZ29" s="119"/>
      <c r="FA29" s="119"/>
      <c r="FB29" s="119"/>
      <c r="FC29" s="119"/>
      <c r="FD29" s="119"/>
      <c r="FE29" s="119"/>
      <c r="FF29" s="119"/>
      <c r="FG29" s="119"/>
      <c r="FH29" s="119"/>
      <c r="FI29" s="119"/>
      <c r="FJ29" s="119"/>
      <c r="FK29" s="119"/>
      <c r="FL29" s="119"/>
      <c r="FM29" s="119"/>
      <c r="FN29" s="119"/>
      <c r="FO29" s="119"/>
      <c r="FP29" s="119"/>
      <c r="FQ29" s="119"/>
      <c r="FR29" s="119"/>
      <c r="FS29" s="119"/>
      <c r="FT29" s="119"/>
      <c r="FU29" s="119"/>
      <c r="FV29" s="119"/>
      <c r="FW29" s="119"/>
      <c r="FX29" s="119"/>
      <c r="FY29" s="119"/>
      <c r="FZ29" s="119"/>
      <c r="GA29" s="119"/>
      <c r="GB29" s="119"/>
      <c r="GC29" s="119"/>
      <c r="GD29" s="119"/>
      <c r="GE29" s="119"/>
      <c r="GF29" s="119"/>
      <c r="GG29" s="119"/>
      <c r="GH29" s="119"/>
      <c r="GI29" s="119"/>
      <c r="GJ29" s="119"/>
      <c r="GK29" s="119"/>
      <c r="GL29" s="119"/>
      <c r="GM29" s="119"/>
      <c r="GN29" s="119"/>
      <c r="GO29" s="119"/>
      <c r="GP29" s="119"/>
      <c r="GQ29" s="119"/>
      <c r="GR29" s="119"/>
      <c r="GS29" s="119"/>
      <c r="GT29" s="119"/>
      <c r="GU29" s="119"/>
      <c r="GV29" s="119"/>
      <c r="GW29" s="119"/>
      <c r="GX29" s="119"/>
      <c r="GY29" s="119"/>
      <c r="GZ29" s="119"/>
      <c r="HA29" s="119"/>
      <c r="HB29" s="119"/>
      <c r="HC29" s="119"/>
      <c r="HD29" s="119"/>
      <c r="HE29" s="119"/>
      <c r="HF29" s="119"/>
      <c r="HG29" s="119"/>
      <c r="HH29" s="119"/>
      <c r="HI29" s="119"/>
      <c r="HJ29" s="119"/>
      <c r="HK29" s="119"/>
      <c r="HL29" s="119"/>
      <c r="HM29" s="119"/>
      <c r="HN29" s="119"/>
      <c r="HO29" s="119"/>
      <c r="HP29" s="119"/>
      <c r="HQ29" s="119"/>
      <c r="HR29" s="119"/>
      <c r="HS29" s="119"/>
      <c r="HT29" s="119"/>
      <c r="HU29" s="119"/>
      <c r="HV29" s="119"/>
      <c r="HW29" s="119"/>
      <c r="HX29" s="119"/>
      <c r="HY29" s="119"/>
      <c r="HZ29" s="119"/>
      <c r="IA29" s="119"/>
      <c r="IB29" s="119"/>
      <c r="IC29" s="119"/>
      <c r="ID29" s="119"/>
      <c r="IE29" s="119"/>
      <c r="IF29" s="119"/>
      <c r="IG29" s="119"/>
      <c r="IH29" s="119"/>
      <c r="II29" s="119"/>
      <c r="IJ29" s="119"/>
      <c r="IK29" s="119"/>
      <c r="IL29" s="119"/>
      <c r="IM29" s="119"/>
      <c r="IN29" s="119"/>
      <c r="IO29" s="119"/>
      <c r="IP29" s="119"/>
      <c r="IQ29" s="119"/>
      <c r="IR29" s="119"/>
      <c r="IS29" s="119"/>
      <c r="IT29" s="119"/>
      <c r="IU29" s="119"/>
      <c r="IV29" s="119"/>
    </row>
    <row r="30" spans="1:256">
      <c r="A30" s="116"/>
      <c r="B30" s="117" t="s">
        <v>1233</v>
      </c>
      <c r="C30" s="971" t="s">
        <v>1234</v>
      </c>
      <c r="D30" s="119"/>
      <c r="E30" s="971" t="s">
        <v>1235</v>
      </c>
      <c r="F30" s="120"/>
      <c r="G30" s="119"/>
      <c r="H30" s="119"/>
      <c r="I30" s="119"/>
      <c r="J30" s="119"/>
      <c r="K30" s="119"/>
      <c r="L30" s="119"/>
      <c r="M30" s="119"/>
      <c r="N30" s="119"/>
      <c r="O30" s="119"/>
      <c r="P30" s="119"/>
      <c r="Q30" s="119"/>
      <c r="R30" s="119"/>
      <c r="S30" s="119"/>
      <c r="T30" s="119"/>
      <c r="U30" s="119"/>
      <c r="V30" s="119"/>
      <c r="W30" s="119"/>
      <c r="X30" s="119"/>
      <c r="Y30" s="119"/>
      <c r="Z30" s="119"/>
      <c r="AA30" s="119"/>
      <c r="AB30" s="119"/>
      <c r="AC30" s="119"/>
      <c r="AD30" s="119"/>
      <c r="AE30" s="119"/>
      <c r="AF30" s="119"/>
      <c r="AG30" s="119"/>
      <c r="AH30" s="119"/>
      <c r="AI30" s="119"/>
      <c r="AJ30" s="119"/>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c r="CY30" s="119"/>
      <c r="CZ30" s="119"/>
      <c r="DA30" s="119"/>
      <c r="DB30" s="119"/>
      <c r="DC30" s="119"/>
      <c r="DD30" s="119"/>
      <c r="DE30" s="119"/>
      <c r="DF30" s="119"/>
      <c r="DG30" s="119"/>
      <c r="DH30" s="119"/>
      <c r="DI30" s="119"/>
      <c r="DJ30" s="119"/>
      <c r="DK30" s="119"/>
      <c r="DL30" s="119"/>
      <c r="DM30" s="119"/>
      <c r="DN30" s="119"/>
      <c r="DO30" s="119"/>
      <c r="DP30" s="119"/>
      <c r="DQ30" s="119"/>
      <c r="DR30" s="119"/>
      <c r="DS30" s="119"/>
      <c r="DT30" s="119"/>
      <c r="DU30" s="119"/>
      <c r="DV30" s="119"/>
      <c r="DW30" s="119"/>
      <c r="DX30" s="119"/>
      <c r="DY30" s="119"/>
      <c r="DZ30" s="119"/>
      <c r="EA30" s="119"/>
      <c r="EB30" s="119"/>
      <c r="EC30" s="119"/>
      <c r="ED30" s="119"/>
      <c r="EE30" s="119"/>
      <c r="EF30" s="119"/>
      <c r="EG30" s="119"/>
      <c r="EH30" s="119"/>
      <c r="EI30" s="119"/>
      <c r="EJ30" s="119"/>
      <c r="EK30" s="119"/>
      <c r="EL30" s="119"/>
      <c r="EM30" s="119"/>
      <c r="EN30" s="119"/>
      <c r="EO30" s="119"/>
      <c r="EP30" s="119"/>
      <c r="EQ30" s="119"/>
      <c r="ER30" s="119"/>
      <c r="ES30" s="119"/>
      <c r="ET30" s="119"/>
      <c r="EU30" s="119"/>
      <c r="EV30" s="119"/>
      <c r="EW30" s="119"/>
      <c r="EX30" s="119"/>
      <c r="EY30" s="119"/>
      <c r="EZ30" s="119"/>
      <c r="FA30" s="119"/>
      <c r="FB30" s="119"/>
      <c r="FC30" s="119"/>
      <c r="FD30" s="119"/>
      <c r="FE30" s="119"/>
      <c r="FF30" s="119"/>
      <c r="FG30" s="119"/>
      <c r="FH30" s="119"/>
      <c r="FI30" s="119"/>
      <c r="FJ30" s="119"/>
      <c r="FK30" s="119"/>
      <c r="FL30" s="119"/>
      <c r="FM30" s="119"/>
      <c r="FN30" s="119"/>
      <c r="FO30" s="119"/>
      <c r="FP30" s="119"/>
      <c r="FQ30" s="119"/>
      <c r="FR30" s="119"/>
      <c r="FS30" s="119"/>
      <c r="FT30" s="119"/>
      <c r="FU30" s="119"/>
      <c r="FV30" s="119"/>
      <c r="FW30" s="119"/>
      <c r="FX30" s="119"/>
      <c r="FY30" s="119"/>
      <c r="FZ30" s="119"/>
      <c r="GA30" s="119"/>
      <c r="GB30" s="119"/>
      <c r="GC30" s="119"/>
      <c r="GD30" s="119"/>
      <c r="GE30" s="119"/>
      <c r="GF30" s="119"/>
      <c r="GG30" s="119"/>
      <c r="GH30" s="119"/>
      <c r="GI30" s="119"/>
      <c r="GJ30" s="119"/>
      <c r="GK30" s="119"/>
      <c r="GL30" s="119"/>
      <c r="GM30" s="119"/>
      <c r="GN30" s="119"/>
      <c r="GO30" s="119"/>
      <c r="GP30" s="119"/>
      <c r="GQ30" s="119"/>
      <c r="GR30" s="119"/>
      <c r="GS30" s="119"/>
      <c r="GT30" s="119"/>
      <c r="GU30" s="119"/>
      <c r="GV30" s="119"/>
      <c r="GW30" s="119"/>
      <c r="GX30" s="119"/>
      <c r="GY30" s="119"/>
      <c r="GZ30" s="119"/>
      <c r="HA30" s="119"/>
      <c r="HB30" s="119"/>
      <c r="HC30" s="119"/>
      <c r="HD30" s="119"/>
      <c r="HE30" s="119"/>
      <c r="HF30" s="119"/>
      <c r="HG30" s="119"/>
      <c r="HH30" s="119"/>
      <c r="HI30" s="119"/>
      <c r="HJ30" s="119"/>
      <c r="HK30" s="119"/>
      <c r="HL30" s="119"/>
      <c r="HM30" s="119"/>
      <c r="HN30" s="119"/>
      <c r="HO30" s="119"/>
      <c r="HP30" s="119"/>
      <c r="HQ30" s="119"/>
      <c r="HR30" s="119"/>
      <c r="HS30" s="119"/>
      <c r="HT30" s="119"/>
      <c r="HU30" s="119"/>
      <c r="HV30" s="119"/>
      <c r="HW30" s="119"/>
      <c r="HX30" s="119"/>
      <c r="HY30" s="119"/>
      <c r="HZ30" s="119"/>
      <c r="IA30" s="119"/>
      <c r="IB30" s="119"/>
      <c r="IC30" s="119"/>
      <c r="ID30" s="119"/>
      <c r="IE30" s="119"/>
      <c r="IF30" s="119"/>
      <c r="IG30" s="119"/>
      <c r="IH30" s="119"/>
      <c r="II30" s="119"/>
      <c r="IJ30" s="119"/>
      <c r="IK30" s="119"/>
      <c r="IL30" s="119"/>
      <c r="IM30" s="119"/>
      <c r="IN30" s="119"/>
      <c r="IO30" s="119"/>
      <c r="IP30" s="119"/>
      <c r="IQ30" s="119"/>
      <c r="IR30" s="119"/>
      <c r="IS30" s="119"/>
      <c r="IT30" s="119"/>
      <c r="IU30" s="119"/>
      <c r="IV30" s="119"/>
    </row>
    <row r="31" spans="1:256">
      <c r="A31" s="116"/>
      <c r="B31" s="119"/>
      <c r="C31" s="971" t="s">
        <v>1236</v>
      </c>
      <c r="D31" s="119"/>
      <c r="E31" s="971" t="s">
        <v>1237</v>
      </c>
      <c r="F31" s="120"/>
      <c r="G31" s="119"/>
      <c r="H31" s="119"/>
      <c r="I31" s="119"/>
      <c r="J31" s="119"/>
      <c r="K31" s="119"/>
      <c r="L31" s="119"/>
      <c r="M31" s="119"/>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c r="AL31" s="119"/>
      <c r="AM31" s="119"/>
      <c r="AN31" s="119"/>
      <c r="AO31" s="119"/>
      <c r="AP31" s="119"/>
      <c r="AQ31" s="119"/>
      <c r="AR31" s="119"/>
      <c r="AS31" s="119"/>
      <c r="AT31" s="119"/>
      <c r="AU31" s="119"/>
      <c r="AV31" s="119"/>
      <c r="AW31" s="119"/>
      <c r="AX31" s="119"/>
      <c r="AY31" s="119"/>
      <c r="AZ31" s="119"/>
      <c r="BA31" s="119"/>
      <c r="BB31" s="119"/>
      <c r="BC31" s="119"/>
      <c r="BD31" s="119"/>
      <c r="BE31" s="119"/>
      <c r="BF31" s="119"/>
      <c r="BG31" s="119"/>
      <c r="BH31" s="119"/>
      <c r="BI31" s="119"/>
      <c r="BJ31" s="119"/>
      <c r="BK31" s="119"/>
      <c r="BL31" s="119"/>
      <c r="BM31" s="119"/>
      <c r="BN31" s="119"/>
      <c r="BO31" s="119"/>
      <c r="BP31" s="119"/>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c r="CY31" s="119"/>
      <c r="CZ31" s="119"/>
      <c r="DA31" s="119"/>
      <c r="DB31" s="119"/>
      <c r="DC31" s="119"/>
      <c r="DD31" s="119"/>
      <c r="DE31" s="119"/>
      <c r="DF31" s="119"/>
      <c r="DG31" s="119"/>
      <c r="DH31" s="119"/>
      <c r="DI31" s="119"/>
      <c r="DJ31" s="119"/>
      <c r="DK31" s="119"/>
      <c r="DL31" s="119"/>
      <c r="DM31" s="119"/>
      <c r="DN31" s="119"/>
      <c r="DO31" s="119"/>
      <c r="DP31" s="119"/>
      <c r="DQ31" s="119"/>
      <c r="DR31" s="119"/>
      <c r="DS31" s="119"/>
      <c r="DT31" s="119"/>
      <c r="DU31" s="119"/>
      <c r="DV31" s="119"/>
      <c r="DW31" s="119"/>
      <c r="DX31" s="119"/>
      <c r="DY31" s="119"/>
      <c r="DZ31" s="119"/>
      <c r="EA31" s="119"/>
      <c r="EB31" s="119"/>
      <c r="EC31" s="119"/>
      <c r="ED31" s="119"/>
      <c r="EE31" s="119"/>
      <c r="EF31" s="119"/>
      <c r="EG31" s="119"/>
      <c r="EH31" s="119"/>
      <c r="EI31" s="119"/>
      <c r="EJ31" s="119"/>
      <c r="EK31" s="119"/>
      <c r="EL31" s="119"/>
      <c r="EM31" s="119"/>
      <c r="EN31" s="119"/>
      <c r="EO31" s="119"/>
      <c r="EP31" s="119"/>
      <c r="EQ31" s="119"/>
      <c r="ER31" s="119"/>
      <c r="ES31" s="119"/>
      <c r="ET31" s="119"/>
      <c r="EU31" s="119"/>
      <c r="EV31" s="119"/>
      <c r="EW31" s="119"/>
      <c r="EX31" s="119"/>
      <c r="EY31" s="119"/>
      <c r="EZ31" s="119"/>
      <c r="FA31" s="119"/>
      <c r="FB31" s="119"/>
      <c r="FC31" s="119"/>
      <c r="FD31" s="119"/>
      <c r="FE31" s="119"/>
      <c r="FF31" s="119"/>
      <c r="FG31" s="119"/>
      <c r="FH31" s="119"/>
      <c r="FI31" s="119"/>
      <c r="FJ31" s="119"/>
      <c r="FK31" s="119"/>
      <c r="FL31" s="119"/>
      <c r="FM31" s="119"/>
      <c r="FN31" s="119"/>
      <c r="FO31" s="119"/>
      <c r="FP31" s="119"/>
      <c r="FQ31" s="119"/>
      <c r="FR31" s="119"/>
      <c r="FS31" s="119"/>
      <c r="FT31" s="119"/>
      <c r="FU31" s="119"/>
      <c r="FV31" s="119"/>
      <c r="FW31" s="119"/>
      <c r="FX31" s="119"/>
      <c r="FY31" s="119"/>
      <c r="FZ31" s="119"/>
      <c r="GA31" s="119"/>
      <c r="GB31" s="119"/>
      <c r="GC31" s="119"/>
      <c r="GD31" s="119"/>
      <c r="GE31" s="119"/>
      <c r="GF31" s="119"/>
      <c r="GG31" s="119"/>
      <c r="GH31" s="119"/>
      <c r="GI31" s="119"/>
      <c r="GJ31" s="119"/>
      <c r="GK31" s="119"/>
      <c r="GL31" s="119"/>
      <c r="GM31" s="119"/>
      <c r="GN31" s="119"/>
      <c r="GO31" s="119"/>
      <c r="GP31" s="119"/>
      <c r="GQ31" s="119"/>
      <c r="GR31" s="119"/>
      <c r="GS31" s="119"/>
      <c r="GT31" s="119"/>
      <c r="GU31" s="119"/>
      <c r="GV31" s="119"/>
      <c r="GW31" s="119"/>
      <c r="GX31" s="119"/>
      <c r="GY31" s="119"/>
      <c r="GZ31" s="119"/>
      <c r="HA31" s="119"/>
      <c r="HB31" s="119"/>
      <c r="HC31" s="119"/>
      <c r="HD31" s="119"/>
      <c r="HE31" s="119"/>
      <c r="HF31" s="119"/>
      <c r="HG31" s="119"/>
      <c r="HH31" s="119"/>
      <c r="HI31" s="119"/>
      <c r="HJ31" s="119"/>
      <c r="HK31" s="119"/>
      <c r="HL31" s="119"/>
      <c r="HM31" s="119"/>
      <c r="HN31" s="119"/>
      <c r="HO31" s="119"/>
      <c r="HP31" s="119"/>
      <c r="HQ31" s="119"/>
      <c r="HR31" s="119"/>
      <c r="HS31" s="119"/>
      <c r="HT31" s="119"/>
      <c r="HU31" s="119"/>
      <c r="HV31" s="119"/>
      <c r="HW31" s="119"/>
      <c r="HX31" s="119"/>
      <c r="HY31" s="119"/>
      <c r="HZ31" s="119"/>
      <c r="IA31" s="119"/>
      <c r="IB31" s="119"/>
      <c r="IC31" s="119"/>
      <c r="ID31" s="119"/>
      <c r="IE31" s="119"/>
      <c r="IF31" s="119"/>
      <c r="IG31" s="119"/>
      <c r="IH31" s="119"/>
      <c r="II31" s="119"/>
      <c r="IJ31" s="119"/>
      <c r="IK31" s="119"/>
      <c r="IL31" s="119"/>
      <c r="IM31" s="119"/>
      <c r="IN31" s="119"/>
      <c r="IO31" s="119"/>
      <c r="IP31" s="119"/>
      <c r="IQ31" s="119"/>
      <c r="IR31" s="119"/>
      <c r="IS31" s="119"/>
      <c r="IT31" s="119"/>
      <c r="IU31" s="119"/>
      <c r="IV31" s="119"/>
    </row>
    <row r="32" spans="1:256">
      <c r="A32" s="116"/>
      <c r="B32" s="119"/>
      <c r="C32" s="971" t="s">
        <v>1238</v>
      </c>
      <c r="D32" s="122" t="s">
        <v>711</v>
      </c>
      <c r="E32" s="971" t="s">
        <v>1239</v>
      </c>
      <c r="F32" s="120"/>
      <c r="G32" s="119"/>
      <c r="H32" s="119"/>
      <c r="I32" s="119"/>
      <c r="J32" s="119"/>
      <c r="K32" s="119"/>
      <c r="L32" s="119"/>
      <c r="M32" s="119"/>
      <c r="N32" s="119"/>
      <c r="O32" s="119"/>
      <c r="P32" s="119"/>
      <c r="Q32" s="119"/>
      <c r="R32" s="119"/>
      <c r="S32" s="119"/>
      <c r="T32" s="119"/>
      <c r="U32" s="119"/>
      <c r="V32" s="119"/>
      <c r="W32" s="119"/>
      <c r="X32" s="119"/>
      <c r="Y32" s="119"/>
      <c r="Z32" s="119"/>
      <c r="AA32" s="119"/>
      <c r="AB32" s="119"/>
      <c r="AC32" s="119"/>
      <c r="AD32" s="119"/>
      <c r="AE32" s="119"/>
      <c r="AF32" s="119"/>
      <c r="AG32" s="119"/>
      <c r="AH32" s="119"/>
      <c r="AI32" s="119"/>
      <c r="AJ32" s="119"/>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119"/>
      <c r="CU32" s="119"/>
      <c r="CV32" s="119"/>
      <c r="CW32" s="119"/>
      <c r="CX32" s="119"/>
      <c r="CY32" s="119"/>
      <c r="CZ32" s="119"/>
      <c r="DA32" s="119"/>
      <c r="DB32" s="119"/>
      <c r="DC32" s="119"/>
      <c r="DD32" s="119"/>
      <c r="DE32" s="119"/>
      <c r="DF32" s="119"/>
      <c r="DG32" s="119"/>
      <c r="DH32" s="119"/>
      <c r="DI32" s="119"/>
      <c r="DJ32" s="119"/>
      <c r="DK32" s="119"/>
      <c r="DL32" s="119"/>
      <c r="DM32" s="119"/>
      <c r="DN32" s="119"/>
      <c r="DO32" s="119"/>
      <c r="DP32" s="119"/>
      <c r="DQ32" s="119"/>
      <c r="DR32" s="119"/>
      <c r="DS32" s="119"/>
      <c r="DT32" s="119"/>
      <c r="DU32" s="119"/>
      <c r="DV32" s="119"/>
      <c r="DW32" s="119"/>
      <c r="DX32" s="119"/>
      <c r="DY32" s="119"/>
      <c r="DZ32" s="119"/>
      <c r="EA32" s="119"/>
      <c r="EB32" s="119"/>
      <c r="EC32" s="119"/>
      <c r="ED32" s="119"/>
      <c r="EE32" s="119"/>
      <c r="EF32" s="119"/>
      <c r="EG32" s="119"/>
      <c r="EH32" s="119"/>
      <c r="EI32" s="119"/>
      <c r="EJ32" s="119"/>
      <c r="EK32" s="119"/>
      <c r="EL32" s="119"/>
      <c r="EM32" s="119"/>
      <c r="EN32" s="119"/>
      <c r="EO32" s="119"/>
      <c r="EP32" s="119"/>
      <c r="EQ32" s="119"/>
      <c r="ER32" s="119"/>
      <c r="ES32" s="119"/>
      <c r="ET32" s="119"/>
      <c r="EU32" s="119"/>
      <c r="EV32" s="119"/>
      <c r="EW32" s="119"/>
      <c r="EX32" s="119"/>
      <c r="EY32" s="119"/>
      <c r="EZ32" s="119"/>
      <c r="FA32" s="119"/>
      <c r="FB32" s="119"/>
      <c r="FC32" s="119"/>
      <c r="FD32" s="119"/>
      <c r="FE32" s="119"/>
      <c r="FF32" s="119"/>
      <c r="FG32" s="119"/>
      <c r="FH32" s="119"/>
      <c r="FI32" s="119"/>
      <c r="FJ32" s="119"/>
      <c r="FK32" s="119"/>
      <c r="FL32" s="119"/>
      <c r="FM32" s="119"/>
      <c r="FN32" s="119"/>
      <c r="FO32" s="119"/>
      <c r="FP32" s="119"/>
      <c r="FQ32" s="119"/>
      <c r="FR32" s="119"/>
      <c r="FS32" s="119"/>
      <c r="FT32" s="119"/>
      <c r="FU32" s="119"/>
      <c r="FV32" s="119"/>
      <c r="FW32" s="119"/>
      <c r="FX32" s="119"/>
      <c r="FY32" s="119"/>
      <c r="FZ32" s="119"/>
      <c r="GA32" s="119"/>
      <c r="GB32" s="119"/>
      <c r="GC32" s="119"/>
      <c r="GD32" s="119"/>
      <c r="GE32" s="119"/>
      <c r="GF32" s="119"/>
      <c r="GG32" s="119"/>
      <c r="GH32" s="119"/>
      <c r="GI32" s="119"/>
      <c r="GJ32" s="119"/>
      <c r="GK32" s="119"/>
      <c r="GL32" s="119"/>
      <c r="GM32" s="119"/>
      <c r="GN32" s="119"/>
      <c r="GO32" s="119"/>
      <c r="GP32" s="119"/>
      <c r="GQ32" s="119"/>
      <c r="GR32" s="119"/>
      <c r="GS32" s="119"/>
      <c r="GT32" s="119"/>
      <c r="GU32" s="119"/>
      <c r="GV32" s="119"/>
      <c r="GW32" s="119"/>
      <c r="GX32" s="119"/>
      <c r="GY32" s="119"/>
      <c r="GZ32" s="119"/>
      <c r="HA32" s="119"/>
      <c r="HB32" s="119"/>
      <c r="HC32" s="119"/>
      <c r="HD32" s="119"/>
      <c r="HE32" s="119"/>
      <c r="HF32" s="119"/>
      <c r="HG32" s="119"/>
      <c r="HH32" s="119"/>
      <c r="HI32" s="119"/>
      <c r="HJ32" s="119"/>
      <c r="HK32" s="119"/>
      <c r="HL32" s="119"/>
      <c r="HM32" s="119"/>
      <c r="HN32" s="119"/>
      <c r="HO32" s="119"/>
      <c r="HP32" s="119"/>
      <c r="HQ32" s="119"/>
      <c r="HR32" s="119"/>
      <c r="HS32" s="119"/>
      <c r="HT32" s="119"/>
      <c r="HU32" s="119"/>
      <c r="HV32" s="119"/>
      <c r="HW32" s="119"/>
      <c r="HX32" s="119"/>
      <c r="HY32" s="119"/>
      <c r="HZ32" s="119"/>
      <c r="IA32" s="119"/>
      <c r="IB32" s="119"/>
      <c r="IC32" s="119"/>
      <c r="ID32" s="119"/>
      <c r="IE32" s="119"/>
      <c r="IF32" s="119"/>
      <c r="IG32" s="119"/>
      <c r="IH32" s="119"/>
      <c r="II32" s="119"/>
      <c r="IJ32" s="119"/>
      <c r="IK32" s="119"/>
      <c r="IL32" s="119"/>
      <c r="IM32" s="119"/>
      <c r="IN32" s="119"/>
      <c r="IO32" s="119"/>
      <c r="IP32" s="119"/>
      <c r="IQ32" s="119"/>
      <c r="IR32" s="119"/>
      <c r="IS32" s="119"/>
      <c r="IT32" s="119"/>
      <c r="IU32" s="119"/>
      <c r="IV32" s="119"/>
    </row>
    <row r="33" spans="1:256">
      <c r="A33" s="116"/>
      <c r="B33" s="119"/>
      <c r="C33" s="971" t="s">
        <v>1240</v>
      </c>
      <c r="D33" s="119" t="s">
        <v>711</v>
      </c>
      <c r="E33" s="971" t="s">
        <v>1241</v>
      </c>
      <c r="F33" s="120"/>
      <c r="G33" s="119"/>
      <c r="H33" s="119"/>
      <c r="I33" s="119"/>
      <c r="J33" s="119"/>
      <c r="K33" s="119"/>
      <c r="L33" s="119"/>
      <c r="M33" s="119"/>
      <c r="N33" s="119"/>
      <c r="O33" s="119"/>
      <c r="P33" s="119"/>
      <c r="Q33" s="119"/>
      <c r="R33" s="119"/>
      <c r="S33" s="119"/>
      <c r="T33" s="119"/>
      <c r="U33" s="119"/>
      <c r="V33" s="119"/>
      <c r="W33" s="119"/>
      <c r="X33" s="119"/>
      <c r="Y33" s="119"/>
      <c r="Z33" s="119"/>
      <c r="AA33" s="119"/>
      <c r="AB33" s="119"/>
      <c r="AC33" s="119"/>
      <c r="AD33" s="119"/>
      <c r="AE33" s="119"/>
      <c r="AF33" s="119"/>
      <c r="AG33" s="119"/>
      <c r="AH33" s="119"/>
      <c r="AI33" s="119"/>
      <c r="AJ33" s="119"/>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119"/>
      <c r="CD33" s="119"/>
      <c r="CE33" s="119"/>
      <c r="CF33" s="119"/>
      <c r="CG33" s="119"/>
      <c r="CH33" s="119"/>
      <c r="CI33" s="119"/>
      <c r="CJ33" s="119"/>
      <c r="CK33" s="119"/>
      <c r="CL33" s="119"/>
      <c r="CM33" s="119"/>
      <c r="CN33" s="119"/>
      <c r="CO33" s="119"/>
      <c r="CP33" s="119"/>
      <c r="CQ33" s="119"/>
      <c r="CR33" s="119"/>
      <c r="CS33" s="119"/>
      <c r="CT33" s="119"/>
      <c r="CU33" s="119"/>
      <c r="CV33" s="119"/>
      <c r="CW33" s="119"/>
      <c r="CX33" s="119"/>
      <c r="CY33" s="119"/>
      <c r="CZ33" s="119"/>
      <c r="DA33" s="119"/>
      <c r="DB33" s="119"/>
      <c r="DC33" s="119"/>
      <c r="DD33" s="119"/>
      <c r="DE33" s="119"/>
      <c r="DF33" s="119"/>
      <c r="DG33" s="119"/>
      <c r="DH33" s="119"/>
      <c r="DI33" s="119"/>
      <c r="DJ33" s="119"/>
      <c r="DK33" s="119"/>
      <c r="DL33" s="119"/>
      <c r="DM33" s="119"/>
      <c r="DN33" s="119"/>
      <c r="DO33" s="119"/>
      <c r="DP33" s="119"/>
      <c r="DQ33" s="119"/>
      <c r="DR33" s="119"/>
      <c r="DS33" s="119"/>
      <c r="DT33" s="119"/>
      <c r="DU33" s="119"/>
      <c r="DV33" s="119"/>
      <c r="DW33" s="119"/>
      <c r="DX33" s="119"/>
      <c r="DY33" s="119"/>
      <c r="DZ33" s="119"/>
      <c r="EA33" s="119"/>
      <c r="EB33" s="119"/>
      <c r="EC33" s="119"/>
      <c r="ED33" s="119"/>
      <c r="EE33" s="119"/>
      <c r="EF33" s="119"/>
      <c r="EG33" s="119"/>
      <c r="EH33" s="119"/>
      <c r="EI33" s="119"/>
      <c r="EJ33" s="119"/>
      <c r="EK33" s="119"/>
      <c r="EL33" s="119"/>
      <c r="EM33" s="119"/>
      <c r="EN33" s="119"/>
      <c r="EO33" s="119"/>
      <c r="EP33" s="119"/>
      <c r="EQ33" s="119"/>
      <c r="ER33" s="119"/>
      <c r="ES33" s="119"/>
      <c r="ET33" s="119"/>
      <c r="EU33" s="119"/>
      <c r="EV33" s="119"/>
      <c r="EW33" s="119"/>
      <c r="EX33" s="119"/>
      <c r="EY33" s="119"/>
      <c r="EZ33" s="119"/>
      <c r="FA33" s="119"/>
      <c r="FB33" s="119"/>
      <c r="FC33" s="119"/>
      <c r="FD33" s="119"/>
      <c r="FE33" s="119"/>
      <c r="FF33" s="119"/>
      <c r="FG33" s="119"/>
      <c r="FH33" s="119"/>
      <c r="FI33" s="119"/>
      <c r="FJ33" s="119"/>
      <c r="FK33" s="119"/>
      <c r="FL33" s="119"/>
      <c r="FM33" s="119"/>
      <c r="FN33" s="119"/>
      <c r="FO33" s="119"/>
      <c r="FP33" s="119"/>
      <c r="FQ33" s="119"/>
      <c r="FR33" s="119"/>
      <c r="FS33" s="119"/>
      <c r="FT33" s="119"/>
      <c r="FU33" s="119"/>
      <c r="FV33" s="119"/>
      <c r="FW33" s="119"/>
      <c r="FX33" s="119"/>
      <c r="FY33" s="119"/>
      <c r="FZ33" s="119"/>
      <c r="GA33" s="119"/>
      <c r="GB33" s="119"/>
      <c r="GC33" s="119"/>
      <c r="GD33" s="119"/>
      <c r="GE33" s="119"/>
      <c r="GF33" s="119"/>
      <c r="GG33" s="119"/>
      <c r="GH33" s="119"/>
      <c r="GI33" s="119"/>
      <c r="GJ33" s="119"/>
      <c r="GK33" s="119"/>
      <c r="GL33" s="119"/>
      <c r="GM33" s="119"/>
      <c r="GN33" s="119"/>
      <c r="GO33" s="119"/>
      <c r="GP33" s="119"/>
      <c r="GQ33" s="119"/>
      <c r="GR33" s="119"/>
      <c r="GS33" s="119"/>
      <c r="GT33" s="119"/>
      <c r="GU33" s="119"/>
      <c r="GV33" s="119"/>
      <c r="GW33" s="119"/>
      <c r="GX33" s="119"/>
      <c r="GY33" s="119"/>
      <c r="GZ33" s="119"/>
      <c r="HA33" s="119"/>
      <c r="HB33" s="119"/>
      <c r="HC33" s="119"/>
      <c r="HD33" s="119"/>
      <c r="HE33" s="119"/>
      <c r="HF33" s="119"/>
      <c r="HG33" s="119"/>
      <c r="HH33" s="119"/>
      <c r="HI33" s="119"/>
      <c r="HJ33" s="119"/>
      <c r="HK33" s="119"/>
      <c r="HL33" s="119"/>
      <c r="HM33" s="119"/>
      <c r="HN33" s="119"/>
      <c r="HO33" s="119"/>
      <c r="HP33" s="119"/>
      <c r="HQ33" s="119"/>
      <c r="HR33" s="119"/>
      <c r="HS33" s="119"/>
      <c r="HT33" s="119"/>
      <c r="HU33" s="119"/>
      <c r="HV33" s="119"/>
      <c r="HW33" s="119"/>
      <c r="HX33" s="119"/>
      <c r="HY33" s="119"/>
      <c r="HZ33" s="119"/>
      <c r="IA33" s="119"/>
      <c r="IB33" s="119"/>
      <c r="IC33" s="119"/>
      <c r="ID33" s="119"/>
      <c r="IE33" s="119"/>
      <c r="IF33" s="119"/>
      <c r="IG33" s="119"/>
      <c r="IH33" s="119"/>
      <c r="II33" s="119"/>
      <c r="IJ33" s="119"/>
      <c r="IK33" s="119"/>
      <c r="IL33" s="119"/>
      <c r="IM33" s="119"/>
      <c r="IN33" s="119"/>
      <c r="IO33" s="119"/>
      <c r="IP33" s="119"/>
      <c r="IQ33" s="119"/>
      <c r="IR33" s="119"/>
      <c r="IS33" s="119"/>
      <c r="IT33" s="119"/>
      <c r="IU33" s="119"/>
      <c r="IV33" s="119"/>
    </row>
    <row r="34" spans="1:256">
      <c r="A34" s="116"/>
      <c r="B34" s="119"/>
      <c r="C34" s="971" t="s">
        <v>1242</v>
      </c>
      <c r="D34" s="119"/>
      <c r="E34" s="971" t="s">
        <v>1243</v>
      </c>
      <c r="F34" s="120"/>
      <c r="G34" s="119"/>
      <c r="H34" s="119"/>
      <c r="I34" s="119"/>
      <c r="J34" s="119"/>
      <c r="K34" s="119"/>
      <c r="L34" s="119"/>
      <c r="M34" s="119"/>
      <c r="N34" s="119"/>
      <c r="O34" s="119"/>
      <c r="P34" s="119"/>
      <c r="Q34" s="119"/>
      <c r="R34" s="119"/>
      <c r="S34" s="119"/>
      <c r="T34" s="119"/>
      <c r="U34" s="119"/>
      <c r="V34" s="119"/>
      <c r="W34" s="119"/>
      <c r="X34" s="119"/>
      <c r="Y34" s="119"/>
      <c r="Z34" s="119"/>
      <c r="AA34" s="119"/>
      <c r="AB34" s="119"/>
      <c r="AC34" s="119"/>
      <c r="AD34" s="119"/>
      <c r="AE34" s="119"/>
      <c r="AF34" s="119"/>
      <c r="AG34" s="119"/>
      <c r="AH34" s="119"/>
      <c r="AI34" s="119"/>
      <c r="AJ34" s="119"/>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c r="CZ34" s="119"/>
      <c r="DA34" s="119"/>
      <c r="DB34" s="119"/>
      <c r="DC34" s="119"/>
      <c r="DD34" s="119"/>
      <c r="DE34" s="119"/>
      <c r="DF34" s="119"/>
      <c r="DG34" s="119"/>
      <c r="DH34" s="119"/>
      <c r="DI34" s="119"/>
      <c r="DJ34" s="119"/>
      <c r="DK34" s="119"/>
      <c r="DL34" s="119"/>
      <c r="DM34" s="119"/>
      <c r="DN34" s="119"/>
      <c r="DO34" s="119"/>
      <c r="DP34" s="119"/>
      <c r="DQ34" s="119"/>
      <c r="DR34" s="119"/>
      <c r="DS34" s="119"/>
      <c r="DT34" s="119"/>
      <c r="DU34" s="119"/>
      <c r="DV34" s="119"/>
      <c r="DW34" s="119"/>
      <c r="DX34" s="119"/>
      <c r="DY34" s="119"/>
      <c r="DZ34" s="119"/>
      <c r="EA34" s="119"/>
      <c r="EB34" s="119"/>
      <c r="EC34" s="119"/>
      <c r="ED34" s="119"/>
      <c r="EE34" s="119"/>
      <c r="EF34" s="119"/>
      <c r="EG34" s="119"/>
      <c r="EH34" s="119"/>
      <c r="EI34" s="119"/>
      <c r="EJ34" s="119"/>
      <c r="EK34" s="119"/>
      <c r="EL34" s="119"/>
      <c r="EM34" s="119"/>
      <c r="EN34" s="119"/>
      <c r="EO34" s="119"/>
      <c r="EP34" s="119"/>
      <c r="EQ34" s="119"/>
      <c r="ER34" s="119"/>
      <c r="ES34" s="119"/>
      <c r="ET34" s="119"/>
      <c r="EU34" s="119"/>
      <c r="EV34" s="119"/>
      <c r="EW34" s="119"/>
      <c r="EX34" s="119"/>
      <c r="EY34" s="119"/>
      <c r="EZ34" s="119"/>
      <c r="FA34" s="119"/>
      <c r="FB34" s="119"/>
      <c r="FC34" s="119"/>
      <c r="FD34" s="119"/>
      <c r="FE34" s="119"/>
      <c r="FF34" s="119"/>
      <c r="FG34" s="119"/>
      <c r="FH34" s="119"/>
      <c r="FI34" s="119"/>
      <c r="FJ34" s="119"/>
      <c r="FK34" s="119"/>
      <c r="FL34" s="119"/>
      <c r="FM34" s="119"/>
      <c r="FN34" s="119"/>
      <c r="FO34" s="119"/>
      <c r="FP34" s="119"/>
      <c r="FQ34" s="119"/>
      <c r="FR34" s="119"/>
      <c r="FS34" s="119"/>
      <c r="FT34" s="119"/>
      <c r="FU34" s="119"/>
      <c r="FV34" s="119"/>
      <c r="FW34" s="119"/>
      <c r="FX34" s="119"/>
      <c r="FY34" s="119"/>
      <c r="FZ34" s="119"/>
      <c r="GA34" s="119"/>
      <c r="GB34" s="119"/>
      <c r="GC34" s="119"/>
      <c r="GD34" s="119"/>
      <c r="GE34" s="119"/>
      <c r="GF34" s="119"/>
      <c r="GG34" s="119"/>
      <c r="GH34" s="119"/>
      <c r="GI34" s="119"/>
      <c r="GJ34" s="119"/>
      <c r="GK34" s="119"/>
      <c r="GL34" s="119"/>
      <c r="GM34" s="119"/>
      <c r="GN34" s="119"/>
      <c r="GO34" s="119"/>
      <c r="GP34" s="119"/>
      <c r="GQ34" s="119"/>
      <c r="GR34" s="119"/>
      <c r="GS34" s="119"/>
      <c r="GT34" s="119"/>
      <c r="GU34" s="119"/>
      <c r="GV34" s="119"/>
      <c r="GW34" s="119"/>
      <c r="GX34" s="119"/>
      <c r="GY34" s="119"/>
      <c r="GZ34" s="119"/>
      <c r="HA34" s="119"/>
      <c r="HB34" s="119"/>
      <c r="HC34" s="119"/>
      <c r="HD34" s="119"/>
      <c r="HE34" s="119"/>
      <c r="HF34" s="119"/>
      <c r="HG34" s="119"/>
      <c r="HH34" s="119"/>
      <c r="HI34" s="119"/>
      <c r="HJ34" s="119"/>
      <c r="HK34" s="119"/>
      <c r="HL34" s="119"/>
      <c r="HM34" s="119"/>
      <c r="HN34" s="119"/>
      <c r="HO34" s="119"/>
      <c r="HP34" s="119"/>
      <c r="HQ34" s="119"/>
      <c r="HR34" s="119"/>
      <c r="HS34" s="119"/>
      <c r="HT34" s="119"/>
      <c r="HU34" s="119"/>
      <c r="HV34" s="119"/>
      <c r="HW34" s="119"/>
      <c r="HX34" s="119"/>
      <c r="HY34" s="119"/>
      <c r="HZ34" s="119"/>
      <c r="IA34" s="119"/>
      <c r="IB34" s="119"/>
      <c r="IC34" s="119"/>
      <c r="ID34" s="119"/>
      <c r="IE34" s="119"/>
      <c r="IF34" s="119"/>
      <c r="IG34" s="119"/>
      <c r="IH34" s="119"/>
      <c r="II34" s="119"/>
      <c r="IJ34" s="119"/>
      <c r="IK34" s="119"/>
      <c r="IL34" s="119"/>
      <c r="IM34" s="119"/>
      <c r="IN34" s="119"/>
      <c r="IO34" s="119"/>
      <c r="IP34" s="119"/>
      <c r="IQ34" s="119"/>
      <c r="IR34" s="119"/>
      <c r="IS34" s="119"/>
      <c r="IT34" s="119"/>
      <c r="IU34" s="119"/>
      <c r="IV34" s="119"/>
    </row>
    <row r="35" spans="1:256">
      <c r="A35" s="116"/>
      <c r="B35" s="119"/>
      <c r="C35" s="971" t="s">
        <v>1244</v>
      </c>
      <c r="D35" s="119"/>
      <c r="E35" s="971" t="s">
        <v>1245</v>
      </c>
      <c r="F35" s="120"/>
      <c r="G35" s="119"/>
      <c r="H35" s="119"/>
      <c r="I35" s="119"/>
      <c r="J35" s="119"/>
      <c r="K35" s="119"/>
      <c r="L35" s="119"/>
      <c r="M35" s="119"/>
      <c r="N35" s="119"/>
      <c r="O35" s="119"/>
      <c r="P35" s="119"/>
      <c r="Q35" s="119"/>
      <c r="R35" s="119"/>
      <c r="S35" s="119"/>
      <c r="T35" s="119"/>
      <c r="U35" s="119"/>
      <c r="V35" s="119"/>
      <c r="W35" s="119"/>
      <c r="X35" s="119"/>
      <c r="Y35" s="119"/>
      <c r="Z35" s="119"/>
      <c r="AA35" s="119"/>
      <c r="AB35" s="119"/>
      <c r="AC35" s="119"/>
      <c r="AD35" s="119"/>
      <c r="AE35" s="119"/>
      <c r="AF35" s="119"/>
      <c r="AG35" s="119"/>
      <c r="AH35" s="119"/>
      <c r="AI35" s="119"/>
      <c r="AJ35" s="119"/>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c r="BK35" s="119"/>
      <c r="BL35" s="119"/>
      <c r="BM35" s="119"/>
      <c r="BN35" s="119"/>
      <c r="BO35" s="119"/>
      <c r="BP35" s="119"/>
      <c r="BQ35" s="119"/>
      <c r="BR35" s="119"/>
      <c r="BS35" s="119"/>
      <c r="BT35" s="119"/>
      <c r="BU35" s="119"/>
      <c r="BV35" s="119"/>
      <c r="BW35" s="119"/>
      <c r="BX35" s="119"/>
      <c r="BY35" s="119"/>
      <c r="BZ35" s="119"/>
      <c r="CA35" s="119"/>
      <c r="CB35" s="119"/>
      <c r="CC35" s="119"/>
      <c r="CD35" s="119"/>
      <c r="CE35" s="119"/>
      <c r="CF35" s="119"/>
      <c r="CG35" s="119"/>
      <c r="CH35" s="119"/>
      <c r="CI35" s="119"/>
      <c r="CJ35" s="119"/>
      <c r="CK35" s="119"/>
      <c r="CL35" s="119"/>
      <c r="CM35" s="119"/>
      <c r="CN35" s="119"/>
      <c r="CO35" s="119"/>
      <c r="CP35" s="119"/>
      <c r="CQ35" s="119"/>
      <c r="CR35" s="119"/>
      <c r="CS35" s="119"/>
      <c r="CT35" s="119"/>
      <c r="CU35" s="119"/>
      <c r="CV35" s="119"/>
      <c r="CW35" s="119"/>
      <c r="CX35" s="119"/>
      <c r="CY35" s="119"/>
      <c r="CZ35" s="119"/>
      <c r="DA35" s="119"/>
      <c r="DB35" s="119"/>
      <c r="DC35" s="119"/>
      <c r="DD35" s="119"/>
      <c r="DE35" s="119"/>
      <c r="DF35" s="119"/>
      <c r="DG35" s="119"/>
      <c r="DH35" s="119"/>
      <c r="DI35" s="119"/>
      <c r="DJ35" s="119"/>
      <c r="DK35" s="119"/>
      <c r="DL35" s="119"/>
      <c r="DM35" s="119"/>
      <c r="DN35" s="119"/>
      <c r="DO35" s="119"/>
      <c r="DP35" s="119"/>
      <c r="DQ35" s="119"/>
      <c r="DR35" s="119"/>
      <c r="DS35" s="119"/>
      <c r="DT35" s="119"/>
      <c r="DU35" s="119"/>
      <c r="DV35" s="119"/>
      <c r="DW35" s="119"/>
      <c r="DX35" s="119"/>
      <c r="DY35" s="119"/>
      <c r="DZ35" s="119"/>
      <c r="EA35" s="119"/>
      <c r="EB35" s="119"/>
      <c r="EC35" s="119"/>
      <c r="ED35" s="119"/>
      <c r="EE35" s="119"/>
      <c r="EF35" s="119"/>
      <c r="EG35" s="119"/>
      <c r="EH35" s="119"/>
      <c r="EI35" s="119"/>
      <c r="EJ35" s="119"/>
      <c r="EK35" s="119"/>
      <c r="EL35" s="119"/>
      <c r="EM35" s="119"/>
      <c r="EN35" s="119"/>
      <c r="EO35" s="119"/>
      <c r="EP35" s="119"/>
      <c r="EQ35" s="119"/>
      <c r="ER35" s="119"/>
      <c r="ES35" s="119"/>
      <c r="ET35" s="119"/>
      <c r="EU35" s="119"/>
      <c r="EV35" s="119"/>
      <c r="EW35" s="119"/>
      <c r="EX35" s="119"/>
      <c r="EY35" s="119"/>
      <c r="EZ35" s="119"/>
      <c r="FA35" s="119"/>
      <c r="FB35" s="119"/>
      <c r="FC35" s="119"/>
      <c r="FD35" s="119"/>
      <c r="FE35" s="119"/>
      <c r="FF35" s="119"/>
      <c r="FG35" s="119"/>
      <c r="FH35" s="119"/>
      <c r="FI35" s="119"/>
      <c r="FJ35" s="119"/>
      <c r="FK35" s="119"/>
      <c r="FL35" s="119"/>
      <c r="FM35" s="119"/>
      <c r="FN35" s="119"/>
      <c r="FO35" s="119"/>
      <c r="FP35" s="119"/>
      <c r="FQ35" s="119"/>
      <c r="FR35" s="119"/>
      <c r="FS35" s="119"/>
      <c r="FT35" s="119"/>
      <c r="FU35" s="119"/>
      <c r="FV35" s="119"/>
      <c r="FW35" s="119"/>
      <c r="FX35" s="119"/>
      <c r="FY35" s="119"/>
      <c r="FZ35" s="119"/>
      <c r="GA35" s="119"/>
      <c r="GB35" s="119"/>
      <c r="GC35" s="119"/>
      <c r="GD35" s="119"/>
      <c r="GE35" s="119"/>
      <c r="GF35" s="119"/>
      <c r="GG35" s="119"/>
      <c r="GH35" s="119"/>
      <c r="GI35" s="119"/>
      <c r="GJ35" s="119"/>
      <c r="GK35" s="119"/>
      <c r="GL35" s="119"/>
      <c r="GM35" s="119"/>
      <c r="GN35" s="119"/>
      <c r="GO35" s="119"/>
      <c r="GP35" s="119"/>
      <c r="GQ35" s="119"/>
      <c r="GR35" s="119"/>
      <c r="GS35" s="119"/>
      <c r="GT35" s="119"/>
      <c r="GU35" s="119"/>
      <c r="GV35" s="119"/>
      <c r="GW35" s="119"/>
      <c r="GX35" s="119"/>
      <c r="GY35" s="119"/>
      <c r="GZ35" s="119"/>
      <c r="HA35" s="119"/>
      <c r="HB35" s="119"/>
      <c r="HC35" s="119"/>
      <c r="HD35" s="119"/>
      <c r="HE35" s="119"/>
      <c r="HF35" s="119"/>
      <c r="HG35" s="119"/>
      <c r="HH35" s="119"/>
      <c r="HI35" s="119"/>
      <c r="HJ35" s="119"/>
      <c r="HK35" s="119"/>
      <c r="HL35" s="119"/>
      <c r="HM35" s="119"/>
      <c r="HN35" s="119"/>
      <c r="HO35" s="119"/>
      <c r="HP35" s="119"/>
      <c r="HQ35" s="119"/>
      <c r="HR35" s="119"/>
      <c r="HS35" s="119"/>
      <c r="HT35" s="119"/>
      <c r="HU35" s="119"/>
      <c r="HV35" s="119"/>
      <c r="HW35" s="119"/>
      <c r="HX35" s="119"/>
      <c r="HY35" s="119"/>
      <c r="HZ35" s="119"/>
      <c r="IA35" s="119"/>
      <c r="IB35" s="119"/>
      <c r="IC35" s="119"/>
      <c r="ID35" s="119"/>
      <c r="IE35" s="119"/>
      <c r="IF35" s="119"/>
      <c r="IG35" s="119"/>
      <c r="IH35" s="119"/>
      <c r="II35" s="119"/>
      <c r="IJ35" s="119"/>
      <c r="IK35" s="119"/>
      <c r="IL35" s="119"/>
      <c r="IM35" s="119"/>
      <c r="IN35" s="119"/>
      <c r="IO35" s="119"/>
      <c r="IP35" s="119"/>
      <c r="IQ35" s="119"/>
      <c r="IR35" s="119"/>
      <c r="IS35" s="119"/>
      <c r="IT35" s="119"/>
      <c r="IU35" s="119"/>
      <c r="IV35" s="119"/>
    </row>
    <row r="36" spans="1:256">
      <c r="A36" s="116"/>
      <c r="B36" s="119"/>
      <c r="C36" s="971" t="s">
        <v>1246</v>
      </c>
      <c r="D36" s="119"/>
      <c r="E36" s="971" t="s">
        <v>1247</v>
      </c>
      <c r="F36" s="120"/>
      <c r="G36" s="119"/>
      <c r="H36" s="119"/>
      <c r="I36" s="119"/>
      <c r="J36" s="119"/>
      <c r="K36" s="119"/>
      <c r="L36" s="119"/>
      <c r="M36" s="119"/>
      <c r="N36" s="119"/>
      <c r="O36" s="119"/>
      <c r="P36" s="119"/>
      <c r="Q36" s="119"/>
      <c r="R36" s="119"/>
      <c r="S36" s="119"/>
      <c r="T36" s="119"/>
      <c r="U36" s="119"/>
      <c r="V36" s="119"/>
      <c r="W36" s="119"/>
      <c r="X36" s="119"/>
      <c r="Y36" s="119"/>
      <c r="Z36" s="119"/>
      <c r="AA36" s="119"/>
      <c r="AB36" s="119"/>
      <c r="AC36" s="119"/>
      <c r="AD36" s="119"/>
      <c r="AE36" s="119"/>
      <c r="AF36" s="119"/>
      <c r="AG36" s="119"/>
      <c r="AH36" s="119"/>
      <c r="AI36" s="119"/>
      <c r="AJ36" s="119"/>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c r="CY36" s="119"/>
      <c r="CZ36" s="119"/>
      <c r="DA36" s="119"/>
      <c r="DB36" s="119"/>
      <c r="DC36" s="119"/>
      <c r="DD36" s="119"/>
      <c r="DE36" s="119"/>
      <c r="DF36" s="119"/>
      <c r="DG36" s="119"/>
      <c r="DH36" s="119"/>
      <c r="DI36" s="119"/>
      <c r="DJ36" s="119"/>
      <c r="DK36" s="119"/>
      <c r="DL36" s="119"/>
      <c r="DM36" s="119"/>
      <c r="DN36" s="119"/>
      <c r="DO36" s="119"/>
      <c r="DP36" s="119"/>
      <c r="DQ36" s="119"/>
      <c r="DR36" s="119"/>
      <c r="DS36" s="119"/>
      <c r="DT36" s="119"/>
      <c r="DU36" s="119"/>
      <c r="DV36" s="119"/>
      <c r="DW36" s="119"/>
      <c r="DX36" s="119"/>
      <c r="DY36" s="119"/>
      <c r="DZ36" s="119"/>
      <c r="EA36" s="119"/>
      <c r="EB36" s="119"/>
      <c r="EC36" s="119"/>
      <c r="ED36" s="119"/>
      <c r="EE36" s="119"/>
      <c r="EF36" s="119"/>
      <c r="EG36" s="119"/>
      <c r="EH36" s="119"/>
      <c r="EI36" s="119"/>
      <c r="EJ36" s="119"/>
      <c r="EK36" s="119"/>
      <c r="EL36" s="119"/>
      <c r="EM36" s="119"/>
      <c r="EN36" s="119"/>
      <c r="EO36" s="119"/>
      <c r="EP36" s="119"/>
      <c r="EQ36" s="119"/>
      <c r="ER36" s="119"/>
      <c r="ES36" s="119"/>
      <c r="ET36" s="119"/>
      <c r="EU36" s="119"/>
      <c r="EV36" s="119"/>
      <c r="EW36" s="119"/>
      <c r="EX36" s="119"/>
      <c r="EY36" s="119"/>
      <c r="EZ36" s="119"/>
      <c r="FA36" s="119"/>
      <c r="FB36" s="119"/>
      <c r="FC36" s="119"/>
      <c r="FD36" s="119"/>
      <c r="FE36" s="119"/>
      <c r="FF36" s="119"/>
      <c r="FG36" s="119"/>
      <c r="FH36" s="119"/>
      <c r="FI36" s="119"/>
      <c r="FJ36" s="119"/>
      <c r="FK36" s="119"/>
      <c r="FL36" s="119"/>
      <c r="FM36" s="119"/>
      <c r="FN36" s="119"/>
      <c r="FO36" s="119"/>
      <c r="FP36" s="119"/>
      <c r="FQ36" s="119"/>
      <c r="FR36" s="119"/>
      <c r="FS36" s="119"/>
      <c r="FT36" s="119"/>
      <c r="FU36" s="119"/>
      <c r="FV36" s="119"/>
      <c r="FW36" s="119"/>
      <c r="FX36" s="119"/>
      <c r="FY36" s="119"/>
      <c r="FZ36" s="119"/>
      <c r="GA36" s="119"/>
      <c r="GB36" s="119"/>
      <c r="GC36" s="119"/>
      <c r="GD36" s="119"/>
      <c r="GE36" s="119"/>
      <c r="GF36" s="119"/>
      <c r="GG36" s="119"/>
      <c r="GH36" s="119"/>
      <c r="GI36" s="119"/>
      <c r="GJ36" s="119"/>
      <c r="GK36" s="119"/>
      <c r="GL36" s="119"/>
      <c r="GM36" s="119"/>
      <c r="GN36" s="119"/>
      <c r="GO36" s="119"/>
      <c r="GP36" s="119"/>
      <c r="GQ36" s="119"/>
      <c r="GR36" s="119"/>
      <c r="GS36" s="119"/>
      <c r="GT36" s="119"/>
      <c r="GU36" s="119"/>
      <c r="GV36" s="119"/>
      <c r="GW36" s="119"/>
      <c r="GX36" s="119"/>
      <c r="GY36" s="119"/>
      <c r="GZ36" s="119"/>
      <c r="HA36" s="119"/>
      <c r="HB36" s="119"/>
      <c r="HC36" s="119"/>
      <c r="HD36" s="119"/>
      <c r="HE36" s="119"/>
      <c r="HF36" s="119"/>
      <c r="HG36" s="119"/>
      <c r="HH36" s="119"/>
      <c r="HI36" s="119"/>
      <c r="HJ36" s="119"/>
      <c r="HK36" s="119"/>
      <c r="HL36" s="119"/>
      <c r="HM36" s="119"/>
      <c r="HN36" s="119"/>
      <c r="HO36" s="119"/>
      <c r="HP36" s="119"/>
      <c r="HQ36" s="119"/>
      <c r="HR36" s="119"/>
      <c r="HS36" s="119"/>
      <c r="HT36" s="119"/>
      <c r="HU36" s="119"/>
      <c r="HV36" s="119"/>
      <c r="HW36" s="119"/>
      <c r="HX36" s="119"/>
      <c r="HY36" s="119"/>
      <c r="HZ36" s="119"/>
      <c r="IA36" s="119"/>
      <c r="IB36" s="119"/>
      <c r="IC36" s="119"/>
      <c r="ID36" s="119"/>
      <c r="IE36" s="119"/>
      <c r="IF36" s="119"/>
      <c r="IG36" s="119"/>
      <c r="IH36" s="119"/>
      <c r="II36" s="119"/>
      <c r="IJ36" s="119"/>
      <c r="IK36" s="119"/>
      <c r="IL36" s="119"/>
      <c r="IM36" s="119"/>
      <c r="IN36" s="119"/>
      <c r="IO36" s="119"/>
      <c r="IP36" s="119"/>
      <c r="IQ36" s="119"/>
      <c r="IR36" s="119"/>
      <c r="IS36" s="119"/>
      <c r="IT36" s="119"/>
      <c r="IU36" s="119"/>
      <c r="IV36" s="119"/>
    </row>
    <row r="37" spans="1:256">
      <c r="A37" s="116"/>
      <c r="B37" s="119"/>
      <c r="C37" s="971" t="s">
        <v>1248</v>
      </c>
      <c r="D37" s="119"/>
      <c r="E37" s="971" t="s">
        <v>1249</v>
      </c>
      <c r="F37" s="120"/>
      <c r="G37" s="119"/>
      <c r="H37" s="119"/>
      <c r="I37" s="119"/>
      <c r="J37" s="119"/>
      <c r="K37" s="119"/>
      <c r="L37" s="119"/>
      <c r="M37" s="119"/>
      <c r="N37" s="119"/>
      <c r="O37" s="119"/>
      <c r="P37" s="119"/>
      <c r="Q37" s="119"/>
      <c r="R37" s="119"/>
      <c r="S37" s="119"/>
      <c r="T37" s="119"/>
      <c r="U37" s="119"/>
      <c r="V37" s="119"/>
      <c r="W37" s="119"/>
      <c r="X37" s="119"/>
      <c r="Y37" s="119"/>
      <c r="Z37" s="119"/>
      <c r="AA37" s="119"/>
      <c r="AB37" s="119"/>
      <c r="AC37" s="119"/>
      <c r="AD37" s="119"/>
      <c r="AE37" s="119"/>
      <c r="AF37" s="119"/>
      <c r="AG37" s="119"/>
      <c r="AH37" s="119"/>
      <c r="AI37" s="119"/>
      <c r="AJ37" s="119"/>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c r="BV37" s="119"/>
      <c r="BW37" s="119"/>
      <c r="BX37" s="119"/>
      <c r="BY37" s="119"/>
      <c r="BZ37" s="119"/>
      <c r="CA37" s="119"/>
      <c r="CB37" s="119"/>
      <c r="CC37" s="119"/>
      <c r="CD37" s="119"/>
      <c r="CE37" s="119"/>
      <c r="CF37" s="119"/>
      <c r="CG37" s="119"/>
      <c r="CH37" s="119"/>
      <c r="CI37" s="119"/>
      <c r="CJ37" s="119"/>
      <c r="CK37" s="119"/>
      <c r="CL37" s="119"/>
      <c r="CM37" s="119"/>
      <c r="CN37" s="119"/>
      <c r="CO37" s="119"/>
      <c r="CP37" s="119"/>
      <c r="CQ37" s="119"/>
      <c r="CR37" s="119"/>
      <c r="CS37" s="119"/>
      <c r="CT37" s="119"/>
      <c r="CU37" s="119"/>
      <c r="CV37" s="119"/>
      <c r="CW37" s="119"/>
      <c r="CX37" s="119"/>
      <c r="CY37" s="119"/>
      <c r="CZ37" s="119"/>
      <c r="DA37" s="119"/>
      <c r="DB37" s="119"/>
      <c r="DC37" s="119"/>
      <c r="DD37" s="119"/>
      <c r="DE37" s="119"/>
      <c r="DF37" s="119"/>
      <c r="DG37" s="119"/>
      <c r="DH37" s="119"/>
      <c r="DI37" s="119"/>
      <c r="DJ37" s="119"/>
      <c r="DK37" s="119"/>
      <c r="DL37" s="119"/>
      <c r="DM37" s="119"/>
      <c r="DN37" s="119"/>
      <c r="DO37" s="119"/>
      <c r="DP37" s="119"/>
      <c r="DQ37" s="119"/>
      <c r="DR37" s="119"/>
      <c r="DS37" s="119"/>
      <c r="DT37" s="119"/>
      <c r="DU37" s="119"/>
      <c r="DV37" s="119"/>
      <c r="DW37" s="119"/>
      <c r="DX37" s="119"/>
      <c r="DY37" s="119"/>
      <c r="DZ37" s="119"/>
      <c r="EA37" s="119"/>
      <c r="EB37" s="119"/>
      <c r="EC37" s="119"/>
      <c r="ED37" s="119"/>
      <c r="EE37" s="119"/>
      <c r="EF37" s="119"/>
      <c r="EG37" s="119"/>
      <c r="EH37" s="119"/>
      <c r="EI37" s="119"/>
      <c r="EJ37" s="119"/>
      <c r="EK37" s="119"/>
      <c r="EL37" s="119"/>
      <c r="EM37" s="119"/>
      <c r="EN37" s="119"/>
      <c r="EO37" s="119"/>
      <c r="EP37" s="119"/>
      <c r="EQ37" s="119"/>
      <c r="ER37" s="119"/>
      <c r="ES37" s="119"/>
      <c r="ET37" s="119"/>
      <c r="EU37" s="119"/>
      <c r="EV37" s="119"/>
      <c r="EW37" s="119"/>
      <c r="EX37" s="119"/>
      <c r="EY37" s="119"/>
      <c r="EZ37" s="119"/>
      <c r="FA37" s="119"/>
      <c r="FB37" s="119"/>
      <c r="FC37" s="119"/>
      <c r="FD37" s="119"/>
      <c r="FE37" s="119"/>
      <c r="FF37" s="119"/>
      <c r="FG37" s="119"/>
      <c r="FH37" s="119"/>
      <c r="FI37" s="119"/>
      <c r="FJ37" s="119"/>
      <c r="FK37" s="119"/>
      <c r="FL37" s="119"/>
      <c r="FM37" s="119"/>
      <c r="FN37" s="119"/>
      <c r="FO37" s="119"/>
      <c r="FP37" s="119"/>
      <c r="FQ37" s="119"/>
      <c r="FR37" s="119"/>
      <c r="FS37" s="119"/>
      <c r="FT37" s="119"/>
      <c r="FU37" s="119"/>
      <c r="FV37" s="119"/>
      <c r="FW37" s="119"/>
      <c r="FX37" s="119"/>
      <c r="FY37" s="119"/>
      <c r="FZ37" s="119"/>
      <c r="GA37" s="119"/>
      <c r="GB37" s="119"/>
      <c r="GC37" s="119"/>
      <c r="GD37" s="119"/>
      <c r="GE37" s="119"/>
      <c r="GF37" s="119"/>
      <c r="GG37" s="119"/>
      <c r="GH37" s="119"/>
      <c r="GI37" s="119"/>
      <c r="GJ37" s="119"/>
      <c r="GK37" s="119"/>
      <c r="GL37" s="119"/>
      <c r="GM37" s="119"/>
      <c r="GN37" s="119"/>
      <c r="GO37" s="119"/>
      <c r="GP37" s="119"/>
      <c r="GQ37" s="119"/>
      <c r="GR37" s="119"/>
      <c r="GS37" s="119"/>
      <c r="GT37" s="119"/>
      <c r="GU37" s="119"/>
      <c r="GV37" s="119"/>
      <c r="GW37" s="119"/>
      <c r="GX37" s="119"/>
      <c r="GY37" s="119"/>
      <c r="GZ37" s="119"/>
      <c r="HA37" s="119"/>
      <c r="HB37" s="119"/>
      <c r="HC37" s="119"/>
      <c r="HD37" s="119"/>
      <c r="HE37" s="119"/>
      <c r="HF37" s="119"/>
      <c r="HG37" s="119"/>
      <c r="HH37" s="119"/>
      <c r="HI37" s="119"/>
      <c r="HJ37" s="119"/>
      <c r="HK37" s="119"/>
      <c r="HL37" s="119"/>
      <c r="HM37" s="119"/>
      <c r="HN37" s="119"/>
      <c r="HO37" s="119"/>
      <c r="HP37" s="119"/>
      <c r="HQ37" s="119"/>
      <c r="HR37" s="119"/>
      <c r="HS37" s="119"/>
      <c r="HT37" s="119"/>
      <c r="HU37" s="119"/>
      <c r="HV37" s="119"/>
      <c r="HW37" s="119"/>
      <c r="HX37" s="119"/>
      <c r="HY37" s="119"/>
      <c r="HZ37" s="119"/>
      <c r="IA37" s="119"/>
      <c r="IB37" s="119"/>
      <c r="IC37" s="119"/>
      <c r="ID37" s="119"/>
      <c r="IE37" s="119"/>
      <c r="IF37" s="119"/>
      <c r="IG37" s="119"/>
      <c r="IH37" s="119"/>
      <c r="II37" s="119"/>
      <c r="IJ37" s="119"/>
      <c r="IK37" s="119"/>
      <c r="IL37" s="119"/>
      <c r="IM37" s="119"/>
      <c r="IN37" s="119"/>
      <c r="IO37" s="119"/>
      <c r="IP37" s="119"/>
      <c r="IQ37" s="119"/>
      <c r="IR37" s="119"/>
      <c r="IS37" s="119"/>
      <c r="IT37" s="119"/>
      <c r="IU37" s="119"/>
      <c r="IV37" s="119"/>
    </row>
    <row r="38" spans="1:256">
      <c r="A38" s="116"/>
      <c r="B38" s="119"/>
      <c r="C38" s="971" t="s">
        <v>1250</v>
      </c>
      <c r="D38" s="119"/>
      <c r="E38" s="971"/>
      <c r="F38" s="120"/>
      <c r="G38" s="119"/>
      <c r="H38" s="119"/>
      <c r="I38" s="119"/>
      <c r="J38" s="119"/>
      <c r="K38" s="119"/>
      <c r="L38" s="119"/>
      <c r="M38" s="119"/>
      <c r="N38" s="119"/>
      <c r="O38" s="119"/>
      <c r="P38" s="119"/>
      <c r="Q38" s="119"/>
      <c r="R38" s="119"/>
      <c r="S38" s="119"/>
      <c r="T38" s="119"/>
      <c r="U38" s="119"/>
      <c r="V38" s="119"/>
      <c r="W38" s="119"/>
      <c r="X38" s="119"/>
      <c r="Y38" s="119"/>
      <c r="Z38" s="119"/>
      <c r="AA38" s="119"/>
      <c r="AB38" s="119"/>
      <c r="AC38" s="119"/>
      <c r="AD38" s="119"/>
      <c r="AE38" s="119"/>
      <c r="AF38" s="119"/>
      <c r="AG38" s="119"/>
      <c r="AH38" s="119"/>
      <c r="AI38" s="119"/>
      <c r="AJ38" s="119"/>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c r="BK38" s="119"/>
      <c r="BL38" s="119"/>
      <c r="BM38" s="119"/>
      <c r="BN38" s="119"/>
      <c r="BO38" s="119"/>
      <c r="BP38" s="119"/>
      <c r="BQ38" s="119"/>
      <c r="BR38" s="119"/>
      <c r="BS38" s="119"/>
      <c r="BT38" s="119"/>
      <c r="BU38" s="119"/>
      <c r="BV38" s="119"/>
      <c r="BW38" s="119"/>
      <c r="BX38" s="119"/>
      <c r="BY38" s="119"/>
      <c r="BZ38" s="119"/>
      <c r="CA38" s="119"/>
      <c r="CB38" s="119"/>
      <c r="CC38" s="119"/>
      <c r="CD38" s="119"/>
      <c r="CE38" s="119"/>
      <c r="CF38" s="119"/>
      <c r="CG38" s="119"/>
      <c r="CH38" s="119"/>
      <c r="CI38" s="119"/>
      <c r="CJ38" s="119"/>
      <c r="CK38" s="119"/>
      <c r="CL38" s="119"/>
      <c r="CM38" s="119"/>
      <c r="CN38" s="119"/>
      <c r="CO38" s="119"/>
      <c r="CP38" s="119"/>
      <c r="CQ38" s="119"/>
      <c r="CR38" s="119"/>
      <c r="CS38" s="119"/>
      <c r="CT38" s="119"/>
      <c r="CU38" s="119"/>
      <c r="CV38" s="119"/>
      <c r="CW38" s="119"/>
      <c r="CX38" s="119"/>
      <c r="CY38" s="119"/>
      <c r="CZ38" s="119"/>
      <c r="DA38" s="119"/>
      <c r="DB38" s="119"/>
      <c r="DC38" s="119"/>
      <c r="DD38" s="119"/>
      <c r="DE38" s="119"/>
      <c r="DF38" s="119"/>
      <c r="DG38" s="119"/>
      <c r="DH38" s="119"/>
      <c r="DI38" s="119"/>
      <c r="DJ38" s="119"/>
      <c r="DK38" s="119"/>
      <c r="DL38" s="119"/>
      <c r="DM38" s="119"/>
      <c r="DN38" s="119"/>
      <c r="DO38" s="119"/>
      <c r="DP38" s="119"/>
      <c r="DQ38" s="119"/>
      <c r="DR38" s="119"/>
      <c r="DS38" s="119"/>
      <c r="DT38" s="119"/>
      <c r="DU38" s="119"/>
      <c r="DV38" s="119"/>
      <c r="DW38" s="119"/>
      <c r="DX38" s="119"/>
      <c r="DY38" s="119"/>
      <c r="DZ38" s="119"/>
      <c r="EA38" s="119"/>
      <c r="EB38" s="119"/>
      <c r="EC38" s="119"/>
      <c r="ED38" s="119"/>
      <c r="EE38" s="119"/>
      <c r="EF38" s="119"/>
      <c r="EG38" s="119"/>
      <c r="EH38" s="119"/>
      <c r="EI38" s="119"/>
      <c r="EJ38" s="119"/>
      <c r="EK38" s="119"/>
      <c r="EL38" s="119"/>
      <c r="EM38" s="119"/>
      <c r="EN38" s="119"/>
      <c r="EO38" s="119"/>
      <c r="EP38" s="119"/>
      <c r="EQ38" s="119"/>
      <c r="ER38" s="119"/>
      <c r="ES38" s="119"/>
      <c r="ET38" s="119"/>
      <c r="EU38" s="119"/>
      <c r="EV38" s="119"/>
      <c r="EW38" s="119"/>
      <c r="EX38" s="119"/>
      <c r="EY38" s="119"/>
      <c r="EZ38" s="119"/>
      <c r="FA38" s="119"/>
      <c r="FB38" s="119"/>
      <c r="FC38" s="119"/>
      <c r="FD38" s="119"/>
      <c r="FE38" s="119"/>
      <c r="FF38" s="119"/>
      <c r="FG38" s="119"/>
      <c r="FH38" s="119"/>
      <c r="FI38" s="119"/>
      <c r="FJ38" s="119"/>
      <c r="FK38" s="119"/>
      <c r="FL38" s="119"/>
      <c r="FM38" s="119"/>
      <c r="FN38" s="119"/>
      <c r="FO38" s="119"/>
      <c r="FP38" s="119"/>
      <c r="FQ38" s="119"/>
      <c r="FR38" s="119"/>
      <c r="FS38" s="119"/>
      <c r="FT38" s="119"/>
      <c r="FU38" s="119"/>
      <c r="FV38" s="119"/>
      <c r="FW38" s="119"/>
      <c r="FX38" s="119"/>
      <c r="FY38" s="119"/>
      <c r="FZ38" s="119"/>
      <c r="GA38" s="119"/>
      <c r="GB38" s="119"/>
      <c r="GC38" s="119"/>
      <c r="GD38" s="119"/>
      <c r="GE38" s="119"/>
      <c r="GF38" s="119"/>
      <c r="GG38" s="119"/>
      <c r="GH38" s="119"/>
      <c r="GI38" s="119"/>
      <c r="GJ38" s="119"/>
      <c r="GK38" s="119"/>
      <c r="GL38" s="119"/>
      <c r="GM38" s="119"/>
      <c r="GN38" s="119"/>
      <c r="GO38" s="119"/>
      <c r="GP38" s="119"/>
      <c r="GQ38" s="119"/>
      <c r="GR38" s="119"/>
      <c r="GS38" s="119"/>
      <c r="GT38" s="119"/>
      <c r="GU38" s="119"/>
      <c r="GV38" s="119"/>
      <c r="GW38" s="119"/>
      <c r="GX38" s="119"/>
      <c r="GY38" s="119"/>
      <c r="GZ38" s="119"/>
      <c r="HA38" s="119"/>
      <c r="HB38" s="119"/>
      <c r="HC38" s="119"/>
      <c r="HD38" s="119"/>
      <c r="HE38" s="119"/>
      <c r="HF38" s="119"/>
      <c r="HG38" s="119"/>
      <c r="HH38" s="119"/>
      <c r="HI38" s="119"/>
      <c r="HJ38" s="119"/>
      <c r="HK38" s="119"/>
      <c r="HL38" s="119"/>
      <c r="HM38" s="119"/>
      <c r="HN38" s="119"/>
      <c r="HO38" s="119"/>
      <c r="HP38" s="119"/>
      <c r="HQ38" s="119"/>
      <c r="HR38" s="119"/>
      <c r="HS38" s="119"/>
      <c r="HT38" s="119"/>
      <c r="HU38" s="119"/>
      <c r="HV38" s="119"/>
      <c r="HW38" s="119"/>
      <c r="HX38" s="119"/>
      <c r="HY38" s="119"/>
      <c r="HZ38" s="119"/>
      <c r="IA38" s="119"/>
      <c r="IB38" s="119"/>
      <c r="IC38" s="119"/>
      <c r="ID38" s="119"/>
      <c r="IE38" s="119"/>
      <c r="IF38" s="119"/>
      <c r="IG38" s="119"/>
      <c r="IH38" s="119"/>
      <c r="II38" s="119"/>
      <c r="IJ38" s="119"/>
      <c r="IK38" s="119"/>
      <c r="IL38" s="119"/>
      <c r="IM38" s="119"/>
      <c r="IN38" s="119"/>
      <c r="IO38" s="119"/>
      <c r="IP38" s="119"/>
      <c r="IQ38" s="119"/>
      <c r="IR38" s="119"/>
      <c r="IS38" s="119"/>
      <c r="IT38" s="119"/>
      <c r="IU38" s="119"/>
      <c r="IV38" s="119"/>
    </row>
    <row r="39" spans="1:256">
      <c r="A39" s="116"/>
      <c r="B39" s="119"/>
      <c r="C39" s="971"/>
      <c r="D39" s="121" t="s">
        <v>1251</v>
      </c>
      <c r="E39" s="971" t="s">
        <v>1252</v>
      </c>
      <c r="F39" s="120"/>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119"/>
      <c r="CD39" s="119"/>
      <c r="CE39" s="119"/>
      <c r="CF39" s="119"/>
      <c r="CG39" s="119"/>
      <c r="CH39" s="119"/>
      <c r="CI39" s="119"/>
      <c r="CJ39" s="119"/>
      <c r="CK39" s="119"/>
      <c r="CL39" s="119"/>
      <c r="CM39" s="119"/>
      <c r="CN39" s="119"/>
      <c r="CO39" s="119"/>
      <c r="CP39" s="119"/>
      <c r="CQ39" s="119"/>
      <c r="CR39" s="119"/>
      <c r="CS39" s="119"/>
      <c r="CT39" s="119"/>
      <c r="CU39" s="119"/>
      <c r="CV39" s="119"/>
      <c r="CW39" s="119"/>
      <c r="CX39" s="119"/>
      <c r="CY39" s="119"/>
      <c r="CZ39" s="119"/>
      <c r="DA39" s="119"/>
      <c r="DB39" s="119"/>
      <c r="DC39" s="119"/>
      <c r="DD39" s="119"/>
      <c r="DE39" s="119"/>
      <c r="DF39" s="119"/>
      <c r="DG39" s="119"/>
      <c r="DH39" s="119"/>
      <c r="DI39" s="119"/>
      <c r="DJ39" s="119"/>
      <c r="DK39" s="119"/>
      <c r="DL39" s="119"/>
      <c r="DM39" s="119"/>
      <c r="DN39" s="119"/>
      <c r="DO39" s="119"/>
      <c r="DP39" s="119"/>
      <c r="DQ39" s="119"/>
      <c r="DR39" s="119"/>
      <c r="DS39" s="119"/>
      <c r="DT39" s="119"/>
      <c r="DU39" s="119"/>
      <c r="DV39" s="119"/>
      <c r="DW39" s="119"/>
      <c r="DX39" s="119"/>
      <c r="DY39" s="119"/>
      <c r="DZ39" s="119"/>
      <c r="EA39" s="119"/>
      <c r="EB39" s="119"/>
      <c r="EC39" s="119"/>
      <c r="ED39" s="119"/>
      <c r="EE39" s="119"/>
      <c r="EF39" s="119"/>
      <c r="EG39" s="119"/>
      <c r="EH39" s="119"/>
      <c r="EI39" s="119"/>
      <c r="EJ39" s="119"/>
      <c r="EK39" s="119"/>
      <c r="EL39" s="119"/>
      <c r="EM39" s="119"/>
      <c r="EN39" s="119"/>
      <c r="EO39" s="119"/>
      <c r="EP39" s="119"/>
      <c r="EQ39" s="119"/>
      <c r="ER39" s="119"/>
      <c r="ES39" s="119"/>
      <c r="ET39" s="119"/>
      <c r="EU39" s="119"/>
      <c r="EV39" s="119"/>
      <c r="EW39" s="119"/>
      <c r="EX39" s="119"/>
      <c r="EY39" s="119"/>
      <c r="EZ39" s="119"/>
      <c r="FA39" s="119"/>
      <c r="FB39" s="119"/>
      <c r="FC39" s="119"/>
      <c r="FD39" s="119"/>
      <c r="FE39" s="119"/>
      <c r="FF39" s="119"/>
      <c r="FG39" s="119"/>
      <c r="FH39" s="119"/>
      <c r="FI39" s="119"/>
      <c r="FJ39" s="119"/>
      <c r="FK39" s="119"/>
      <c r="FL39" s="119"/>
      <c r="FM39" s="119"/>
      <c r="FN39" s="119"/>
      <c r="FO39" s="119"/>
      <c r="FP39" s="119"/>
      <c r="FQ39" s="119"/>
      <c r="FR39" s="119"/>
      <c r="FS39" s="119"/>
      <c r="FT39" s="119"/>
      <c r="FU39" s="119"/>
      <c r="FV39" s="119"/>
      <c r="FW39" s="119"/>
      <c r="FX39" s="119"/>
      <c r="FY39" s="119"/>
      <c r="FZ39" s="119"/>
      <c r="GA39" s="119"/>
      <c r="GB39" s="119"/>
      <c r="GC39" s="119"/>
      <c r="GD39" s="119"/>
      <c r="GE39" s="119"/>
      <c r="GF39" s="119"/>
      <c r="GG39" s="119"/>
      <c r="GH39" s="119"/>
      <c r="GI39" s="119"/>
      <c r="GJ39" s="119"/>
      <c r="GK39" s="119"/>
      <c r="GL39" s="119"/>
      <c r="GM39" s="119"/>
      <c r="GN39" s="119"/>
      <c r="GO39" s="119"/>
      <c r="GP39" s="119"/>
      <c r="GQ39" s="119"/>
      <c r="GR39" s="119"/>
      <c r="GS39" s="119"/>
      <c r="GT39" s="119"/>
      <c r="GU39" s="119"/>
      <c r="GV39" s="119"/>
      <c r="GW39" s="119"/>
      <c r="GX39" s="119"/>
      <c r="GY39" s="119"/>
      <c r="GZ39" s="119"/>
      <c r="HA39" s="119"/>
      <c r="HB39" s="119"/>
      <c r="HC39" s="119"/>
      <c r="HD39" s="119"/>
      <c r="HE39" s="119"/>
      <c r="HF39" s="119"/>
      <c r="HG39" s="119"/>
      <c r="HH39" s="119"/>
      <c r="HI39" s="119"/>
      <c r="HJ39" s="119"/>
      <c r="HK39" s="119"/>
      <c r="HL39" s="119"/>
      <c r="HM39" s="119"/>
      <c r="HN39" s="119"/>
      <c r="HO39" s="119"/>
      <c r="HP39" s="119"/>
      <c r="HQ39" s="119"/>
      <c r="HR39" s="119"/>
      <c r="HS39" s="119"/>
      <c r="HT39" s="119"/>
      <c r="HU39" s="119"/>
      <c r="HV39" s="119"/>
      <c r="HW39" s="119"/>
      <c r="HX39" s="119"/>
      <c r="HY39" s="119"/>
      <c r="HZ39" s="119"/>
      <c r="IA39" s="119"/>
      <c r="IB39" s="119"/>
      <c r="IC39" s="119"/>
      <c r="ID39" s="119"/>
      <c r="IE39" s="119"/>
      <c r="IF39" s="119"/>
      <c r="IG39" s="119"/>
      <c r="IH39" s="119"/>
      <c r="II39" s="119"/>
      <c r="IJ39" s="119"/>
      <c r="IK39" s="119"/>
      <c r="IL39" s="119"/>
      <c r="IM39" s="119"/>
      <c r="IN39" s="119"/>
      <c r="IO39" s="119"/>
      <c r="IP39" s="119"/>
      <c r="IQ39" s="119"/>
      <c r="IR39" s="119"/>
      <c r="IS39" s="119"/>
      <c r="IT39" s="119"/>
      <c r="IU39" s="119"/>
      <c r="IV39" s="119"/>
    </row>
    <row r="40" spans="1:256">
      <c r="A40" s="116"/>
      <c r="B40" s="121" t="s">
        <v>1253</v>
      </c>
      <c r="C40" s="971" t="s">
        <v>1254</v>
      </c>
      <c r="D40" s="119"/>
      <c r="E40" s="971" t="s">
        <v>1255</v>
      </c>
      <c r="F40" s="120"/>
      <c r="G40" s="119"/>
      <c r="H40" s="119"/>
      <c r="I40" s="119"/>
      <c r="J40" s="119"/>
      <c r="K40" s="119"/>
      <c r="L40" s="119"/>
      <c r="M40" s="119"/>
      <c r="N40" s="119"/>
      <c r="O40" s="119"/>
      <c r="P40" s="119"/>
      <c r="Q40" s="119"/>
      <c r="R40" s="119"/>
      <c r="S40" s="119"/>
      <c r="T40" s="119"/>
      <c r="U40" s="119"/>
      <c r="V40" s="119"/>
      <c r="W40" s="119"/>
      <c r="X40" s="119"/>
      <c r="Y40" s="119"/>
      <c r="Z40" s="119"/>
      <c r="AA40" s="119"/>
      <c r="AB40" s="119"/>
      <c r="AC40" s="119"/>
      <c r="AD40" s="119"/>
      <c r="AE40" s="119"/>
      <c r="AF40" s="119"/>
      <c r="AG40" s="119"/>
      <c r="AH40" s="119"/>
      <c r="AI40" s="119"/>
      <c r="AJ40" s="119"/>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c r="CY40" s="119"/>
      <c r="CZ40" s="119"/>
      <c r="DA40" s="119"/>
      <c r="DB40" s="119"/>
      <c r="DC40" s="119"/>
      <c r="DD40" s="119"/>
      <c r="DE40" s="119"/>
      <c r="DF40" s="119"/>
      <c r="DG40" s="119"/>
      <c r="DH40" s="119"/>
      <c r="DI40" s="119"/>
      <c r="DJ40" s="119"/>
      <c r="DK40" s="119"/>
      <c r="DL40" s="119"/>
      <c r="DM40" s="119"/>
      <c r="DN40" s="119"/>
      <c r="DO40" s="119"/>
      <c r="DP40" s="119"/>
      <c r="DQ40" s="119"/>
      <c r="DR40" s="119"/>
      <c r="DS40" s="119"/>
      <c r="DT40" s="119"/>
      <c r="DU40" s="119"/>
      <c r="DV40" s="119"/>
      <c r="DW40" s="119"/>
      <c r="DX40" s="119"/>
      <c r="DY40" s="119"/>
      <c r="DZ40" s="119"/>
      <c r="EA40" s="119"/>
      <c r="EB40" s="119"/>
      <c r="EC40" s="119"/>
      <c r="ED40" s="119"/>
      <c r="EE40" s="119"/>
      <c r="EF40" s="119"/>
      <c r="EG40" s="119"/>
      <c r="EH40" s="119"/>
      <c r="EI40" s="119"/>
      <c r="EJ40" s="119"/>
      <c r="EK40" s="119"/>
      <c r="EL40" s="119"/>
      <c r="EM40" s="119"/>
      <c r="EN40" s="119"/>
      <c r="EO40" s="119"/>
      <c r="EP40" s="119"/>
      <c r="EQ40" s="119"/>
      <c r="ER40" s="119"/>
      <c r="ES40" s="119"/>
      <c r="ET40" s="119"/>
      <c r="EU40" s="119"/>
      <c r="EV40" s="119"/>
      <c r="EW40" s="119"/>
      <c r="EX40" s="119"/>
      <c r="EY40" s="119"/>
      <c r="EZ40" s="119"/>
      <c r="FA40" s="119"/>
      <c r="FB40" s="119"/>
      <c r="FC40" s="119"/>
      <c r="FD40" s="119"/>
      <c r="FE40" s="119"/>
      <c r="FF40" s="119"/>
      <c r="FG40" s="119"/>
      <c r="FH40" s="119"/>
      <c r="FI40" s="119"/>
      <c r="FJ40" s="119"/>
      <c r="FK40" s="119"/>
      <c r="FL40" s="119"/>
      <c r="FM40" s="119"/>
      <c r="FN40" s="119"/>
      <c r="FO40" s="119"/>
      <c r="FP40" s="119"/>
      <c r="FQ40" s="119"/>
      <c r="FR40" s="119"/>
      <c r="FS40" s="119"/>
      <c r="FT40" s="119"/>
      <c r="FU40" s="119"/>
      <c r="FV40" s="119"/>
      <c r="FW40" s="119"/>
      <c r="FX40" s="119"/>
      <c r="FY40" s="119"/>
      <c r="FZ40" s="119"/>
      <c r="GA40" s="119"/>
      <c r="GB40" s="119"/>
      <c r="GC40" s="119"/>
      <c r="GD40" s="119"/>
      <c r="GE40" s="119"/>
      <c r="GF40" s="119"/>
      <c r="GG40" s="119"/>
      <c r="GH40" s="119"/>
      <c r="GI40" s="119"/>
      <c r="GJ40" s="119"/>
      <c r="GK40" s="119"/>
      <c r="GL40" s="119"/>
      <c r="GM40" s="119"/>
      <c r="GN40" s="119"/>
      <c r="GO40" s="119"/>
      <c r="GP40" s="119"/>
      <c r="GQ40" s="119"/>
      <c r="GR40" s="119"/>
      <c r="GS40" s="119"/>
      <c r="GT40" s="119"/>
      <c r="GU40" s="119"/>
      <c r="GV40" s="119"/>
      <c r="GW40" s="119"/>
      <c r="GX40" s="119"/>
      <c r="GY40" s="119"/>
      <c r="GZ40" s="119"/>
      <c r="HA40" s="119"/>
      <c r="HB40" s="119"/>
      <c r="HC40" s="119"/>
      <c r="HD40" s="119"/>
      <c r="HE40" s="119"/>
      <c r="HF40" s="119"/>
      <c r="HG40" s="119"/>
      <c r="HH40" s="119"/>
      <c r="HI40" s="119"/>
      <c r="HJ40" s="119"/>
      <c r="HK40" s="119"/>
      <c r="HL40" s="119"/>
      <c r="HM40" s="119"/>
      <c r="HN40" s="119"/>
      <c r="HO40" s="119"/>
      <c r="HP40" s="119"/>
      <c r="HQ40" s="119"/>
      <c r="HR40" s="119"/>
      <c r="HS40" s="119"/>
      <c r="HT40" s="119"/>
      <c r="HU40" s="119"/>
      <c r="HV40" s="119"/>
      <c r="HW40" s="119"/>
      <c r="HX40" s="119"/>
      <c r="HY40" s="119"/>
      <c r="HZ40" s="119"/>
      <c r="IA40" s="119"/>
      <c r="IB40" s="119"/>
      <c r="IC40" s="119"/>
      <c r="ID40" s="119"/>
      <c r="IE40" s="119"/>
      <c r="IF40" s="119"/>
      <c r="IG40" s="119"/>
      <c r="IH40" s="119"/>
      <c r="II40" s="119"/>
      <c r="IJ40" s="119"/>
      <c r="IK40" s="119"/>
      <c r="IL40" s="119"/>
      <c r="IM40" s="119"/>
      <c r="IN40" s="119"/>
      <c r="IO40" s="119"/>
      <c r="IP40" s="119"/>
      <c r="IQ40" s="119"/>
      <c r="IR40" s="119"/>
      <c r="IS40" s="119"/>
      <c r="IT40" s="119"/>
      <c r="IU40" s="119"/>
      <c r="IV40" s="119"/>
    </row>
    <row r="41" spans="1:256">
      <c r="A41" s="116"/>
      <c r="B41" s="119"/>
      <c r="C41" s="971" t="s">
        <v>1256</v>
      </c>
      <c r="D41" s="119"/>
      <c r="E41" s="971" t="s">
        <v>1257</v>
      </c>
      <c r="F41" s="120"/>
      <c r="G41" s="119"/>
      <c r="H41" s="119"/>
      <c r="I41" s="119"/>
      <c r="J41" s="119"/>
      <c r="K41" s="119"/>
      <c r="L41" s="119"/>
      <c r="M41" s="119"/>
      <c r="N41" s="119"/>
      <c r="O41" s="119"/>
      <c r="P41" s="119"/>
      <c r="Q41" s="119"/>
      <c r="R41" s="119"/>
      <c r="S41" s="119"/>
      <c r="T41" s="119"/>
      <c r="U41" s="119"/>
      <c r="V41" s="119"/>
      <c r="W41" s="119"/>
      <c r="X41" s="119"/>
      <c r="Y41" s="119"/>
      <c r="Z41" s="119"/>
      <c r="AA41" s="119"/>
      <c r="AB41" s="119"/>
      <c r="AC41" s="119"/>
      <c r="AD41" s="119"/>
      <c r="AE41" s="119"/>
      <c r="AF41" s="119"/>
      <c r="AG41" s="119"/>
      <c r="AH41" s="119"/>
      <c r="AI41" s="119"/>
      <c r="AJ41" s="119"/>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c r="BK41" s="119"/>
      <c r="BL41" s="119"/>
      <c r="BM41" s="119"/>
      <c r="BN41" s="119"/>
      <c r="BO41" s="119"/>
      <c r="BP41" s="119"/>
      <c r="BQ41" s="119"/>
      <c r="BR41" s="119"/>
      <c r="BS41" s="119"/>
      <c r="BT41" s="119"/>
      <c r="BU41" s="119"/>
      <c r="BV41" s="119"/>
      <c r="BW41" s="119"/>
      <c r="BX41" s="119"/>
      <c r="BY41" s="119"/>
      <c r="BZ41" s="119"/>
      <c r="CA41" s="119"/>
      <c r="CB41" s="119"/>
      <c r="CC41" s="119"/>
      <c r="CD41" s="119"/>
      <c r="CE41" s="119"/>
      <c r="CF41" s="119"/>
      <c r="CG41" s="119"/>
      <c r="CH41" s="119"/>
      <c r="CI41" s="119"/>
      <c r="CJ41" s="119"/>
      <c r="CK41" s="119"/>
      <c r="CL41" s="119"/>
      <c r="CM41" s="119"/>
      <c r="CN41" s="119"/>
      <c r="CO41" s="119"/>
      <c r="CP41" s="119"/>
      <c r="CQ41" s="119"/>
      <c r="CR41" s="119"/>
      <c r="CS41" s="119"/>
      <c r="CT41" s="119"/>
      <c r="CU41" s="119"/>
      <c r="CV41" s="119"/>
      <c r="CW41" s="119"/>
      <c r="CX41" s="119"/>
      <c r="CY41" s="119"/>
      <c r="CZ41" s="119"/>
      <c r="DA41" s="119"/>
      <c r="DB41" s="119"/>
      <c r="DC41" s="119"/>
      <c r="DD41" s="119"/>
      <c r="DE41" s="119"/>
      <c r="DF41" s="119"/>
      <c r="DG41" s="119"/>
      <c r="DH41" s="119"/>
      <c r="DI41" s="119"/>
      <c r="DJ41" s="119"/>
      <c r="DK41" s="119"/>
      <c r="DL41" s="119"/>
      <c r="DM41" s="119"/>
      <c r="DN41" s="119"/>
      <c r="DO41" s="119"/>
      <c r="DP41" s="119"/>
      <c r="DQ41" s="119"/>
      <c r="DR41" s="119"/>
      <c r="DS41" s="119"/>
      <c r="DT41" s="119"/>
      <c r="DU41" s="119"/>
      <c r="DV41" s="119"/>
      <c r="DW41" s="119"/>
      <c r="DX41" s="119"/>
      <c r="DY41" s="119"/>
      <c r="DZ41" s="119"/>
      <c r="EA41" s="119"/>
      <c r="EB41" s="119"/>
      <c r="EC41" s="119"/>
      <c r="ED41" s="119"/>
      <c r="EE41" s="119"/>
      <c r="EF41" s="119"/>
      <c r="EG41" s="119"/>
      <c r="EH41" s="119"/>
      <c r="EI41" s="119"/>
      <c r="EJ41" s="119"/>
      <c r="EK41" s="119"/>
      <c r="EL41" s="119"/>
      <c r="EM41" s="119"/>
      <c r="EN41" s="119"/>
      <c r="EO41" s="119"/>
      <c r="EP41" s="119"/>
      <c r="EQ41" s="119"/>
      <c r="ER41" s="119"/>
      <c r="ES41" s="119"/>
      <c r="ET41" s="119"/>
      <c r="EU41" s="119"/>
      <c r="EV41" s="119"/>
      <c r="EW41" s="119"/>
      <c r="EX41" s="119"/>
      <c r="EY41" s="119"/>
      <c r="EZ41" s="119"/>
      <c r="FA41" s="119"/>
      <c r="FB41" s="119"/>
      <c r="FC41" s="119"/>
      <c r="FD41" s="119"/>
      <c r="FE41" s="119"/>
      <c r="FF41" s="119"/>
      <c r="FG41" s="119"/>
      <c r="FH41" s="119"/>
      <c r="FI41" s="119"/>
      <c r="FJ41" s="119"/>
      <c r="FK41" s="119"/>
      <c r="FL41" s="119"/>
      <c r="FM41" s="119"/>
      <c r="FN41" s="119"/>
      <c r="FO41" s="119"/>
      <c r="FP41" s="119"/>
      <c r="FQ41" s="119"/>
      <c r="FR41" s="119"/>
      <c r="FS41" s="119"/>
      <c r="FT41" s="119"/>
      <c r="FU41" s="119"/>
      <c r="FV41" s="119"/>
      <c r="FW41" s="119"/>
      <c r="FX41" s="119"/>
      <c r="FY41" s="119"/>
      <c r="FZ41" s="119"/>
      <c r="GA41" s="119"/>
      <c r="GB41" s="119"/>
      <c r="GC41" s="119"/>
      <c r="GD41" s="119"/>
      <c r="GE41" s="119"/>
      <c r="GF41" s="119"/>
      <c r="GG41" s="119"/>
      <c r="GH41" s="119"/>
      <c r="GI41" s="119"/>
      <c r="GJ41" s="119"/>
      <c r="GK41" s="119"/>
      <c r="GL41" s="119"/>
      <c r="GM41" s="119"/>
      <c r="GN41" s="119"/>
      <c r="GO41" s="119"/>
      <c r="GP41" s="119"/>
      <c r="GQ41" s="119"/>
      <c r="GR41" s="119"/>
      <c r="GS41" s="119"/>
      <c r="GT41" s="119"/>
      <c r="GU41" s="119"/>
      <c r="GV41" s="119"/>
      <c r="GW41" s="119"/>
      <c r="GX41" s="119"/>
      <c r="GY41" s="119"/>
      <c r="GZ41" s="119"/>
      <c r="HA41" s="119"/>
      <c r="HB41" s="119"/>
      <c r="HC41" s="119"/>
      <c r="HD41" s="119"/>
      <c r="HE41" s="119"/>
      <c r="HF41" s="119"/>
      <c r="HG41" s="119"/>
      <c r="HH41" s="119"/>
      <c r="HI41" s="119"/>
      <c r="HJ41" s="119"/>
      <c r="HK41" s="119"/>
      <c r="HL41" s="119"/>
      <c r="HM41" s="119"/>
      <c r="HN41" s="119"/>
      <c r="HO41" s="119"/>
      <c r="HP41" s="119"/>
      <c r="HQ41" s="119"/>
      <c r="HR41" s="119"/>
      <c r="HS41" s="119"/>
      <c r="HT41" s="119"/>
      <c r="HU41" s="119"/>
      <c r="HV41" s="119"/>
      <c r="HW41" s="119"/>
      <c r="HX41" s="119"/>
      <c r="HY41" s="119"/>
      <c r="HZ41" s="119"/>
      <c r="IA41" s="119"/>
      <c r="IB41" s="119"/>
      <c r="IC41" s="119"/>
      <c r="ID41" s="119"/>
      <c r="IE41" s="119"/>
      <c r="IF41" s="119"/>
      <c r="IG41" s="119"/>
      <c r="IH41" s="119"/>
      <c r="II41" s="119"/>
      <c r="IJ41" s="119"/>
      <c r="IK41" s="119"/>
      <c r="IL41" s="119"/>
      <c r="IM41" s="119"/>
      <c r="IN41" s="119"/>
      <c r="IO41" s="119"/>
      <c r="IP41" s="119"/>
      <c r="IQ41" s="119"/>
      <c r="IR41" s="119"/>
      <c r="IS41" s="119"/>
      <c r="IT41" s="119"/>
      <c r="IU41" s="119"/>
      <c r="IV41" s="119"/>
    </row>
    <row r="42" spans="1:256">
      <c r="A42" s="116"/>
      <c r="B42" s="119"/>
      <c r="C42" s="971" t="s">
        <v>1258</v>
      </c>
      <c r="D42" s="119"/>
      <c r="E42" s="971" t="s">
        <v>1259</v>
      </c>
      <c r="F42" s="120"/>
      <c r="G42" s="119"/>
      <c r="H42" s="119"/>
      <c r="I42" s="119"/>
      <c r="J42" s="119"/>
      <c r="K42" s="119"/>
      <c r="L42" s="119"/>
      <c r="M42" s="119"/>
      <c r="N42" s="119"/>
      <c r="O42" s="119"/>
      <c r="P42" s="119"/>
      <c r="Q42" s="119"/>
      <c r="R42" s="119"/>
      <c r="S42" s="119"/>
      <c r="T42" s="119"/>
      <c r="U42" s="119"/>
      <c r="V42" s="119"/>
      <c r="W42" s="119"/>
      <c r="X42" s="119"/>
      <c r="Y42" s="119"/>
      <c r="Z42" s="119"/>
      <c r="AA42" s="119"/>
      <c r="AB42" s="119"/>
      <c r="AC42" s="119"/>
      <c r="AD42" s="119"/>
      <c r="AE42" s="119"/>
      <c r="AF42" s="119"/>
      <c r="AG42" s="119"/>
      <c r="AH42" s="119"/>
      <c r="AI42" s="119"/>
      <c r="AJ42" s="119"/>
      <c r="AK42" s="119"/>
      <c r="AL42" s="119"/>
      <c r="AM42" s="119"/>
      <c r="AN42" s="119"/>
      <c r="AO42" s="119"/>
      <c r="AP42" s="119"/>
      <c r="AQ42" s="119"/>
      <c r="AR42" s="119"/>
      <c r="AS42" s="119"/>
      <c r="AT42" s="119"/>
      <c r="AU42" s="119"/>
      <c r="AV42" s="119"/>
      <c r="AW42" s="119"/>
      <c r="AX42" s="119"/>
      <c r="AY42" s="119"/>
      <c r="AZ42" s="119"/>
      <c r="BA42" s="119"/>
      <c r="BB42" s="119"/>
      <c r="BC42" s="119"/>
      <c r="BD42" s="119"/>
      <c r="BE42" s="119"/>
      <c r="BF42" s="119"/>
      <c r="BG42" s="119"/>
      <c r="BH42" s="119"/>
      <c r="BI42" s="119"/>
      <c r="BJ42" s="119"/>
      <c r="BK42" s="119"/>
      <c r="BL42" s="119"/>
      <c r="BM42" s="119"/>
      <c r="BN42" s="119"/>
      <c r="BO42" s="119"/>
      <c r="BP42" s="119"/>
      <c r="BQ42" s="119"/>
      <c r="BR42" s="119"/>
      <c r="BS42" s="119"/>
      <c r="BT42" s="119"/>
      <c r="BU42" s="119"/>
      <c r="BV42" s="119"/>
      <c r="BW42" s="119"/>
      <c r="BX42" s="119"/>
      <c r="BY42" s="119"/>
      <c r="BZ42" s="119"/>
      <c r="CA42" s="119"/>
      <c r="CB42" s="119"/>
      <c r="CC42" s="119"/>
      <c r="CD42" s="119"/>
      <c r="CE42" s="119"/>
      <c r="CF42" s="119"/>
      <c r="CG42" s="119"/>
      <c r="CH42" s="119"/>
      <c r="CI42" s="119"/>
      <c r="CJ42" s="119"/>
      <c r="CK42" s="119"/>
      <c r="CL42" s="119"/>
      <c r="CM42" s="119"/>
      <c r="CN42" s="119"/>
      <c r="CO42" s="119"/>
      <c r="CP42" s="119"/>
      <c r="CQ42" s="119"/>
      <c r="CR42" s="119"/>
      <c r="CS42" s="119"/>
      <c r="CT42" s="119"/>
      <c r="CU42" s="119"/>
      <c r="CV42" s="119"/>
      <c r="CW42" s="119"/>
      <c r="CX42" s="119"/>
      <c r="CY42" s="119"/>
      <c r="CZ42" s="119"/>
      <c r="DA42" s="119"/>
      <c r="DB42" s="119"/>
      <c r="DC42" s="119"/>
      <c r="DD42" s="119"/>
      <c r="DE42" s="119"/>
      <c r="DF42" s="119"/>
      <c r="DG42" s="119"/>
      <c r="DH42" s="119"/>
      <c r="DI42" s="119"/>
      <c r="DJ42" s="119"/>
      <c r="DK42" s="119"/>
      <c r="DL42" s="119"/>
      <c r="DM42" s="119"/>
      <c r="DN42" s="119"/>
      <c r="DO42" s="119"/>
      <c r="DP42" s="119"/>
      <c r="DQ42" s="119"/>
      <c r="DR42" s="119"/>
      <c r="DS42" s="119"/>
      <c r="DT42" s="119"/>
      <c r="DU42" s="119"/>
      <c r="DV42" s="119"/>
      <c r="DW42" s="119"/>
      <c r="DX42" s="119"/>
      <c r="DY42" s="119"/>
      <c r="DZ42" s="119"/>
      <c r="EA42" s="119"/>
      <c r="EB42" s="119"/>
      <c r="EC42" s="119"/>
      <c r="ED42" s="119"/>
      <c r="EE42" s="119"/>
      <c r="EF42" s="119"/>
      <c r="EG42" s="119"/>
      <c r="EH42" s="119"/>
      <c r="EI42" s="119"/>
      <c r="EJ42" s="119"/>
      <c r="EK42" s="119"/>
      <c r="EL42" s="119"/>
      <c r="EM42" s="119"/>
      <c r="EN42" s="119"/>
      <c r="EO42" s="119"/>
      <c r="EP42" s="119"/>
      <c r="EQ42" s="119"/>
      <c r="ER42" s="119"/>
      <c r="ES42" s="119"/>
      <c r="ET42" s="119"/>
      <c r="EU42" s="119"/>
      <c r="EV42" s="119"/>
      <c r="EW42" s="119"/>
      <c r="EX42" s="119"/>
      <c r="EY42" s="119"/>
      <c r="EZ42" s="119"/>
      <c r="FA42" s="119"/>
      <c r="FB42" s="119"/>
      <c r="FC42" s="119"/>
      <c r="FD42" s="119"/>
      <c r="FE42" s="119"/>
      <c r="FF42" s="119"/>
      <c r="FG42" s="119"/>
      <c r="FH42" s="119"/>
      <c r="FI42" s="119"/>
      <c r="FJ42" s="119"/>
      <c r="FK42" s="119"/>
      <c r="FL42" s="119"/>
      <c r="FM42" s="119"/>
      <c r="FN42" s="119"/>
      <c r="FO42" s="119"/>
      <c r="FP42" s="119"/>
      <c r="FQ42" s="119"/>
      <c r="FR42" s="119"/>
      <c r="FS42" s="119"/>
      <c r="FT42" s="119"/>
      <c r="FU42" s="119"/>
      <c r="FV42" s="119"/>
      <c r="FW42" s="119"/>
      <c r="FX42" s="119"/>
      <c r="FY42" s="119"/>
      <c r="FZ42" s="119"/>
      <c r="GA42" s="119"/>
      <c r="GB42" s="119"/>
      <c r="GC42" s="119"/>
      <c r="GD42" s="119"/>
      <c r="GE42" s="119"/>
      <c r="GF42" s="119"/>
      <c r="GG42" s="119"/>
      <c r="GH42" s="119"/>
      <c r="GI42" s="119"/>
      <c r="GJ42" s="119"/>
      <c r="GK42" s="119"/>
      <c r="GL42" s="119"/>
      <c r="GM42" s="119"/>
      <c r="GN42" s="119"/>
      <c r="GO42" s="119"/>
      <c r="GP42" s="119"/>
      <c r="GQ42" s="119"/>
      <c r="GR42" s="119"/>
      <c r="GS42" s="119"/>
      <c r="GT42" s="119"/>
      <c r="GU42" s="119"/>
      <c r="GV42" s="119"/>
      <c r="GW42" s="119"/>
      <c r="GX42" s="119"/>
      <c r="GY42" s="119"/>
      <c r="GZ42" s="119"/>
      <c r="HA42" s="119"/>
      <c r="HB42" s="119"/>
      <c r="HC42" s="119"/>
      <c r="HD42" s="119"/>
      <c r="HE42" s="119"/>
      <c r="HF42" s="119"/>
      <c r="HG42" s="119"/>
      <c r="HH42" s="119"/>
      <c r="HI42" s="119"/>
      <c r="HJ42" s="119"/>
      <c r="HK42" s="119"/>
      <c r="HL42" s="119"/>
      <c r="HM42" s="119"/>
      <c r="HN42" s="119"/>
      <c r="HO42" s="119"/>
      <c r="HP42" s="119"/>
      <c r="HQ42" s="119"/>
      <c r="HR42" s="119"/>
      <c r="HS42" s="119"/>
      <c r="HT42" s="119"/>
      <c r="HU42" s="119"/>
      <c r="HV42" s="119"/>
      <c r="HW42" s="119"/>
      <c r="HX42" s="119"/>
      <c r="HY42" s="119"/>
      <c r="HZ42" s="119"/>
      <c r="IA42" s="119"/>
      <c r="IB42" s="119"/>
      <c r="IC42" s="119"/>
      <c r="ID42" s="119"/>
      <c r="IE42" s="119"/>
      <c r="IF42" s="119"/>
      <c r="IG42" s="119"/>
      <c r="IH42" s="119"/>
      <c r="II42" s="119"/>
      <c r="IJ42" s="119"/>
      <c r="IK42" s="119"/>
      <c r="IL42" s="119"/>
      <c r="IM42" s="119"/>
      <c r="IN42" s="119"/>
      <c r="IO42" s="119"/>
      <c r="IP42" s="119"/>
      <c r="IQ42" s="119"/>
      <c r="IR42" s="119"/>
      <c r="IS42" s="119"/>
      <c r="IT42" s="119"/>
      <c r="IU42" s="119"/>
      <c r="IV42" s="119"/>
    </row>
    <row r="43" spans="1:256">
      <c r="A43" s="116"/>
      <c r="B43" s="119"/>
      <c r="C43" s="971" t="s">
        <v>1260</v>
      </c>
      <c r="D43" s="119"/>
      <c r="E43" s="971" t="s">
        <v>1261</v>
      </c>
      <c r="F43" s="120"/>
      <c r="G43" s="119"/>
      <c r="H43" s="119"/>
      <c r="I43" s="119"/>
      <c r="J43" s="119"/>
      <c r="K43" s="119"/>
      <c r="L43" s="119"/>
      <c r="M43" s="119"/>
      <c r="N43" s="119"/>
      <c r="O43" s="119"/>
      <c r="P43" s="119"/>
      <c r="Q43" s="119"/>
      <c r="R43" s="119"/>
      <c r="S43" s="119"/>
      <c r="T43" s="119"/>
      <c r="U43" s="119"/>
      <c r="V43" s="119"/>
      <c r="W43" s="119"/>
      <c r="X43" s="119"/>
      <c r="Y43" s="119"/>
      <c r="Z43" s="119"/>
      <c r="AA43" s="119"/>
      <c r="AB43" s="119"/>
      <c r="AC43" s="119"/>
      <c r="AD43" s="119"/>
      <c r="AE43" s="119"/>
      <c r="AF43" s="119"/>
      <c r="AG43" s="119"/>
      <c r="AH43" s="119"/>
      <c r="AI43" s="119"/>
      <c r="AJ43" s="119"/>
      <c r="AK43" s="119"/>
      <c r="AL43" s="119"/>
      <c r="AM43" s="119"/>
      <c r="AN43" s="119"/>
      <c r="AO43" s="119"/>
      <c r="AP43" s="119"/>
      <c r="AQ43" s="119"/>
      <c r="AR43" s="119"/>
      <c r="AS43" s="119"/>
      <c r="AT43" s="119"/>
      <c r="AU43" s="119"/>
      <c r="AV43" s="119"/>
      <c r="AW43" s="119"/>
      <c r="AX43" s="119"/>
      <c r="AY43" s="119"/>
      <c r="AZ43" s="119"/>
      <c r="BA43" s="119"/>
      <c r="BB43" s="119"/>
      <c r="BC43" s="119"/>
      <c r="BD43" s="119"/>
      <c r="BE43" s="119"/>
      <c r="BF43" s="119"/>
      <c r="BG43" s="119"/>
      <c r="BH43" s="119"/>
      <c r="BI43" s="119"/>
      <c r="BJ43" s="119"/>
      <c r="BK43" s="119"/>
      <c r="BL43" s="119"/>
      <c r="BM43" s="119"/>
      <c r="BN43" s="119"/>
      <c r="BO43" s="119"/>
      <c r="BP43" s="119"/>
      <c r="BQ43" s="119"/>
      <c r="BR43" s="119"/>
      <c r="BS43" s="119"/>
      <c r="BT43" s="119"/>
      <c r="BU43" s="119"/>
      <c r="BV43" s="119"/>
      <c r="BW43" s="119"/>
      <c r="BX43" s="119"/>
      <c r="BY43" s="119"/>
      <c r="BZ43" s="119"/>
      <c r="CA43" s="119"/>
      <c r="CB43" s="119"/>
      <c r="CC43" s="119"/>
      <c r="CD43" s="119"/>
      <c r="CE43" s="119"/>
      <c r="CF43" s="119"/>
      <c r="CG43" s="119"/>
      <c r="CH43" s="119"/>
      <c r="CI43" s="119"/>
      <c r="CJ43" s="119"/>
      <c r="CK43" s="119"/>
      <c r="CL43" s="119"/>
      <c r="CM43" s="119"/>
      <c r="CN43" s="119"/>
      <c r="CO43" s="119"/>
      <c r="CP43" s="119"/>
      <c r="CQ43" s="119"/>
      <c r="CR43" s="119"/>
      <c r="CS43" s="119"/>
      <c r="CT43" s="119"/>
      <c r="CU43" s="119"/>
      <c r="CV43" s="119"/>
      <c r="CW43" s="119"/>
      <c r="CX43" s="119"/>
      <c r="CY43" s="119"/>
      <c r="CZ43" s="119"/>
      <c r="DA43" s="119"/>
      <c r="DB43" s="119"/>
      <c r="DC43" s="119"/>
      <c r="DD43" s="119"/>
      <c r="DE43" s="119"/>
      <c r="DF43" s="119"/>
      <c r="DG43" s="119"/>
      <c r="DH43" s="119"/>
      <c r="DI43" s="119"/>
      <c r="DJ43" s="119"/>
      <c r="DK43" s="119"/>
      <c r="DL43" s="119"/>
      <c r="DM43" s="119"/>
      <c r="DN43" s="119"/>
      <c r="DO43" s="119"/>
      <c r="DP43" s="119"/>
      <c r="DQ43" s="119"/>
      <c r="DR43" s="119"/>
      <c r="DS43" s="119"/>
      <c r="DT43" s="119"/>
      <c r="DU43" s="119"/>
      <c r="DV43" s="119"/>
      <c r="DW43" s="119"/>
      <c r="DX43" s="119"/>
      <c r="DY43" s="119"/>
      <c r="DZ43" s="119"/>
      <c r="EA43" s="119"/>
      <c r="EB43" s="119"/>
      <c r="EC43" s="119"/>
      <c r="ED43" s="119"/>
      <c r="EE43" s="119"/>
      <c r="EF43" s="119"/>
      <c r="EG43" s="119"/>
      <c r="EH43" s="119"/>
      <c r="EI43" s="119"/>
      <c r="EJ43" s="119"/>
      <c r="EK43" s="119"/>
      <c r="EL43" s="119"/>
      <c r="EM43" s="119"/>
      <c r="EN43" s="119"/>
      <c r="EO43" s="119"/>
      <c r="EP43" s="119"/>
      <c r="EQ43" s="119"/>
      <c r="ER43" s="119"/>
      <c r="ES43" s="119"/>
      <c r="ET43" s="119"/>
      <c r="EU43" s="119"/>
      <c r="EV43" s="119"/>
      <c r="EW43" s="119"/>
      <c r="EX43" s="119"/>
      <c r="EY43" s="119"/>
      <c r="EZ43" s="119"/>
      <c r="FA43" s="119"/>
      <c r="FB43" s="119"/>
      <c r="FC43" s="119"/>
      <c r="FD43" s="119"/>
      <c r="FE43" s="119"/>
      <c r="FF43" s="119"/>
      <c r="FG43" s="119"/>
      <c r="FH43" s="119"/>
      <c r="FI43" s="119"/>
      <c r="FJ43" s="119"/>
      <c r="FK43" s="119"/>
      <c r="FL43" s="119"/>
      <c r="FM43" s="119"/>
      <c r="FN43" s="119"/>
      <c r="FO43" s="119"/>
      <c r="FP43" s="119"/>
      <c r="FQ43" s="119"/>
      <c r="FR43" s="119"/>
      <c r="FS43" s="119"/>
      <c r="FT43" s="119"/>
      <c r="FU43" s="119"/>
      <c r="FV43" s="119"/>
      <c r="FW43" s="119"/>
      <c r="FX43" s="119"/>
      <c r="FY43" s="119"/>
      <c r="FZ43" s="119"/>
      <c r="GA43" s="119"/>
      <c r="GB43" s="119"/>
      <c r="GC43" s="119"/>
      <c r="GD43" s="119"/>
      <c r="GE43" s="119"/>
      <c r="GF43" s="119"/>
      <c r="GG43" s="119"/>
      <c r="GH43" s="119"/>
      <c r="GI43" s="119"/>
      <c r="GJ43" s="119"/>
      <c r="GK43" s="119"/>
      <c r="GL43" s="119"/>
      <c r="GM43" s="119"/>
      <c r="GN43" s="119"/>
      <c r="GO43" s="119"/>
      <c r="GP43" s="119"/>
      <c r="GQ43" s="119"/>
      <c r="GR43" s="119"/>
      <c r="GS43" s="119"/>
      <c r="GT43" s="119"/>
      <c r="GU43" s="119"/>
      <c r="GV43" s="119"/>
      <c r="GW43" s="119"/>
      <c r="GX43" s="119"/>
      <c r="GY43" s="119"/>
      <c r="GZ43" s="119"/>
      <c r="HA43" s="119"/>
      <c r="HB43" s="119"/>
      <c r="HC43" s="119"/>
      <c r="HD43" s="119"/>
      <c r="HE43" s="119"/>
      <c r="HF43" s="119"/>
      <c r="HG43" s="119"/>
      <c r="HH43" s="119"/>
      <c r="HI43" s="119"/>
      <c r="HJ43" s="119"/>
      <c r="HK43" s="119"/>
      <c r="HL43" s="119"/>
      <c r="HM43" s="119"/>
      <c r="HN43" s="119"/>
      <c r="HO43" s="119"/>
      <c r="HP43" s="119"/>
      <c r="HQ43" s="119"/>
      <c r="HR43" s="119"/>
      <c r="HS43" s="119"/>
      <c r="HT43" s="119"/>
      <c r="HU43" s="119"/>
      <c r="HV43" s="119"/>
      <c r="HW43" s="119"/>
      <c r="HX43" s="119"/>
      <c r="HY43" s="119"/>
      <c r="HZ43" s="119"/>
      <c r="IA43" s="119"/>
      <c r="IB43" s="119"/>
      <c r="IC43" s="119"/>
      <c r="ID43" s="119"/>
      <c r="IE43" s="119"/>
      <c r="IF43" s="119"/>
      <c r="IG43" s="119"/>
      <c r="IH43" s="119"/>
      <c r="II43" s="119"/>
      <c r="IJ43" s="119"/>
      <c r="IK43" s="119"/>
      <c r="IL43" s="119"/>
      <c r="IM43" s="119"/>
      <c r="IN43" s="119"/>
      <c r="IO43" s="119"/>
      <c r="IP43" s="119"/>
      <c r="IQ43" s="119"/>
      <c r="IR43" s="119"/>
      <c r="IS43" s="119"/>
      <c r="IT43" s="119"/>
      <c r="IU43" s="119"/>
      <c r="IV43" s="119"/>
    </row>
    <row r="44" spans="1:256">
      <c r="A44" s="116"/>
      <c r="B44" s="119"/>
      <c r="C44" s="971" t="s">
        <v>1262</v>
      </c>
      <c r="D44" s="119"/>
      <c r="E44" s="971" t="s">
        <v>1263</v>
      </c>
      <c r="F44" s="120"/>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119"/>
      <c r="CD44" s="119"/>
      <c r="CE44" s="119"/>
      <c r="CF44" s="119"/>
      <c r="CG44" s="119"/>
      <c r="CH44" s="119"/>
      <c r="CI44" s="119"/>
      <c r="CJ44" s="119"/>
      <c r="CK44" s="119"/>
      <c r="CL44" s="119"/>
      <c r="CM44" s="119"/>
      <c r="CN44" s="119"/>
      <c r="CO44" s="119"/>
      <c r="CP44" s="119"/>
      <c r="CQ44" s="119"/>
      <c r="CR44" s="119"/>
      <c r="CS44" s="119"/>
      <c r="CT44" s="119"/>
      <c r="CU44" s="119"/>
      <c r="CV44" s="119"/>
      <c r="CW44" s="119"/>
      <c r="CX44" s="119"/>
      <c r="CY44" s="119"/>
      <c r="CZ44" s="119"/>
      <c r="DA44" s="119"/>
      <c r="DB44" s="119"/>
      <c r="DC44" s="119"/>
      <c r="DD44" s="119"/>
      <c r="DE44" s="119"/>
      <c r="DF44" s="119"/>
      <c r="DG44" s="119"/>
      <c r="DH44" s="119"/>
      <c r="DI44" s="119"/>
      <c r="DJ44" s="119"/>
      <c r="DK44" s="119"/>
      <c r="DL44" s="119"/>
      <c r="DM44" s="119"/>
      <c r="DN44" s="119"/>
      <c r="DO44" s="119"/>
      <c r="DP44" s="119"/>
      <c r="DQ44" s="119"/>
      <c r="DR44" s="119"/>
      <c r="DS44" s="119"/>
      <c r="DT44" s="119"/>
      <c r="DU44" s="119"/>
      <c r="DV44" s="119"/>
      <c r="DW44" s="119"/>
      <c r="DX44" s="119"/>
      <c r="DY44" s="119"/>
      <c r="DZ44" s="119"/>
      <c r="EA44" s="119"/>
      <c r="EB44" s="119"/>
      <c r="EC44" s="119"/>
      <c r="ED44" s="119"/>
      <c r="EE44" s="119"/>
      <c r="EF44" s="119"/>
      <c r="EG44" s="119"/>
      <c r="EH44" s="119"/>
      <c r="EI44" s="119"/>
      <c r="EJ44" s="119"/>
      <c r="EK44" s="119"/>
      <c r="EL44" s="119"/>
      <c r="EM44" s="119"/>
      <c r="EN44" s="119"/>
      <c r="EO44" s="119"/>
      <c r="EP44" s="119"/>
      <c r="EQ44" s="119"/>
      <c r="ER44" s="119"/>
      <c r="ES44" s="119"/>
      <c r="ET44" s="119"/>
      <c r="EU44" s="119"/>
      <c r="EV44" s="119"/>
      <c r="EW44" s="119"/>
      <c r="EX44" s="119"/>
      <c r="EY44" s="119"/>
      <c r="EZ44" s="119"/>
      <c r="FA44" s="119"/>
      <c r="FB44" s="119"/>
      <c r="FC44" s="119"/>
      <c r="FD44" s="119"/>
      <c r="FE44" s="119"/>
      <c r="FF44" s="119"/>
      <c r="FG44" s="119"/>
      <c r="FH44" s="119"/>
      <c r="FI44" s="119"/>
      <c r="FJ44" s="119"/>
      <c r="FK44" s="119"/>
      <c r="FL44" s="119"/>
      <c r="FM44" s="119"/>
      <c r="FN44" s="119"/>
      <c r="FO44" s="119"/>
      <c r="FP44" s="119"/>
      <c r="FQ44" s="119"/>
      <c r="FR44" s="119"/>
      <c r="FS44" s="119"/>
      <c r="FT44" s="119"/>
      <c r="FU44" s="119"/>
      <c r="FV44" s="119"/>
      <c r="FW44" s="119"/>
      <c r="FX44" s="119"/>
      <c r="FY44" s="119"/>
      <c r="FZ44" s="119"/>
      <c r="GA44" s="119"/>
      <c r="GB44" s="119"/>
      <c r="GC44" s="119"/>
      <c r="GD44" s="119"/>
      <c r="GE44" s="119"/>
      <c r="GF44" s="119"/>
      <c r="GG44" s="119"/>
      <c r="GH44" s="119"/>
      <c r="GI44" s="119"/>
      <c r="GJ44" s="119"/>
      <c r="GK44" s="119"/>
      <c r="GL44" s="119"/>
      <c r="GM44" s="119"/>
      <c r="GN44" s="119"/>
      <c r="GO44" s="119"/>
      <c r="GP44" s="119"/>
      <c r="GQ44" s="119"/>
      <c r="GR44" s="119"/>
      <c r="GS44" s="119"/>
      <c r="GT44" s="119"/>
      <c r="GU44" s="119"/>
      <c r="GV44" s="119"/>
      <c r="GW44" s="119"/>
      <c r="GX44" s="119"/>
      <c r="GY44" s="119"/>
      <c r="GZ44" s="119"/>
      <c r="HA44" s="119"/>
      <c r="HB44" s="119"/>
      <c r="HC44" s="119"/>
      <c r="HD44" s="119"/>
      <c r="HE44" s="119"/>
      <c r="HF44" s="119"/>
      <c r="HG44" s="119"/>
      <c r="HH44" s="119"/>
      <c r="HI44" s="119"/>
      <c r="HJ44" s="119"/>
      <c r="HK44" s="119"/>
      <c r="HL44" s="119"/>
      <c r="HM44" s="119"/>
      <c r="HN44" s="119"/>
      <c r="HO44" s="119"/>
      <c r="HP44" s="119"/>
      <c r="HQ44" s="119"/>
      <c r="HR44" s="119"/>
      <c r="HS44" s="119"/>
      <c r="HT44" s="119"/>
      <c r="HU44" s="119"/>
      <c r="HV44" s="119"/>
      <c r="HW44" s="119"/>
      <c r="HX44" s="119"/>
      <c r="HY44" s="119"/>
      <c r="HZ44" s="119"/>
      <c r="IA44" s="119"/>
      <c r="IB44" s="119"/>
      <c r="IC44" s="119"/>
      <c r="ID44" s="119"/>
      <c r="IE44" s="119"/>
      <c r="IF44" s="119"/>
      <c r="IG44" s="119"/>
      <c r="IH44" s="119"/>
      <c r="II44" s="119"/>
      <c r="IJ44" s="119"/>
      <c r="IK44" s="119"/>
      <c r="IL44" s="119"/>
      <c r="IM44" s="119"/>
      <c r="IN44" s="119"/>
      <c r="IO44" s="119"/>
      <c r="IP44" s="119"/>
      <c r="IQ44" s="119"/>
      <c r="IR44" s="119"/>
      <c r="IS44" s="119"/>
      <c r="IT44" s="119"/>
      <c r="IU44" s="119"/>
      <c r="IV44" s="119"/>
    </row>
    <row r="45" spans="1:256">
      <c r="A45" s="116"/>
      <c r="B45" s="119"/>
      <c r="C45" s="971" t="s">
        <v>1264</v>
      </c>
      <c r="D45" s="119"/>
      <c r="E45" s="971" t="s">
        <v>1265</v>
      </c>
      <c r="F45" s="120"/>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c r="AX45" s="119"/>
      <c r="AY45" s="119"/>
      <c r="AZ45" s="119"/>
      <c r="BA45" s="119"/>
      <c r="BB45" s="119"/>
      <c r="BC45" s="119"/>
      <c r="BD45" s="119"/>
      <c r="BE45" s="119"/>
      <c r="BF45" s="119"/>
      <c r="BG45" s="119"/>
      <c r="BH45" s="119"/>
      <c r="BI45" s="119"/>
      <c r="BJ45" s="119"/>
      <c r="BK45" s="119"/>
      <c r="BL45" s="119"/>
      <c r="BM45" s="119"/>
      <c r="BN45" s="119"/>
      <c r="BO45" s="119"/>
      <c r="BP45" s="119"/>
      <c r="BQ45" s="119"/>
      <c r="BR45" s="119"/>
      <c r="BS45" s="119"/>
      <c r="BT45" s="119"/>
      <c r="BU45" s="119"/>
      <c r="BV45" s="119"/>
      <c r="BW45" s="119"/>
      <c r="BX45" s="119"/>
      <c r="BY45" s="119"/>
      <c r="BZ45" s="119"/>
      <c r="CA45" s="119"/>
      <c r="CB45" s="119"/>
      <c r="CC45" s="119"/>
      <c r="CD45" s="119"/>
      <c r="CE45" s="119"/>
      <c r="CF45" s="119"/>
      <c r="CG45" s="119"/>
      <c r="CH45" s="119"/>
      <c r="CI45" s="119"/>
      <c r="CJ45" s="119"/>
      <c r="CK45" s="119"/>
      <c r="CL45" s="119"/>
      <c r="CM45" s="119"/>
      <c r="CN45" s="119"/>
      <c r="CO45" s="119"/>
      <c r="CP45" s="119"/>
      <c r="CQ45" s="119"/>
      <c r="CR45" s="119"/>
      <c r="CS45" s="119"/>
      <c r="CT45" s="119"/>
      <c r="CU45" s="119"/>
      <c r="CV45" s="119"/>
      <c r="CW45" s="119"/>
      <c r="CX45" s="119"/>
      <c r="CY45" s="119"/>
      <c r="CZ45" s="119"/>
      <c r="DA45" s="119"/>
      <c r="DB45" s="119"/>
      <c r="DC45" s="119"/>
      <c r="DD45" s="119"/>
      <c r="DE45" s="119"/>
      <c r="DF45" s="119"/>
      <c r="DG45" s="119"/>
      <c r="DH45" s="119"/>
      <c r="DI45" s="119"/>
      <c r="DJ45" s="119"/>
      <c r="DK45" s="119"/>
      <c r="DL45" s="119"/>
      <c r="DM45" s="119"/>
      <c r="DN45" s="119"/>
      <c r="DO45" s="119"/>
      <c r="DP45" s="119"/>
      <c r="DQ45" s="119"/>
      <c r="DR45" s="119"/>
      <c r="DS45" s="119"/>
      <c r="DT45" s="119"/>
      <c r="DU45" s="119"/>
      <c r="DV45" s="119"/>
      <c r="DW45" s="119"/>
      <c r="DX45" s="119"/>
      <c r="DY45" s="119"/>
      <c r="DZ45" s="119"/>
      <c r="EA45" s="119"/>
      <c r="EB45" s="119"/>
      <c r="EC45" s="119"/>
      <c r="ED45" s="119"/>
      <c r="EE45" s="119"/>
      <c r="EF45" s="119"/>
      <c r="EG45" s="119"/>
      <c r="EH45" s="119"/>
      <c r="EI45" s="119"/>
      <c r="EJ45" s="119"/>
      <c r="EK45" s="119"/>
      <c r="EL45" s="119"/>
      <c r="EM45" s="119"/>
      <c r="EN45" s="119"/>
      <c r="EO45" s="119"/>
      <c r="EP45" s="119"/>
      <c r="EQ45" s="119"/>
      <c r="ER45" s="119"/>
      <c r="ES45" s="119"/>
      <c r="ET45" s="119"/>
      <c r="EU45" s="119"/>
      <c r="EV45" s="119"/>
      <c r="EW45" s="119"/>
      <c r="EX45" s="119"/>
      <c r="EY45" s="119"/>
      <c r="EZ45" s="119"/>
      <c r="FA45" s="119"/>
      <c r="FB45" s="119"/>
      <c r="FC45" s="119"/>
      <c r="FD45" s="119"/>
      <c r="FE45" s="119"/>
      <c r="FF45" s="119"/>
      <c r="FG45" s="119"/>
      <c r="FH45" s="119"/>
      <c r="FI45" s="119"/>
      <c r="FJ45" s="119"/>
      <c r="FK45" s="119"/>
      <c r="FL45" s="119"/>
      <c r="FM45" s="119"/>
      <c r="FN45" s="119"/>
      <c r="FO45" s="119"/>
      <c r="FP45" s="119"/>
      <c r="FQ45" s="119"/>
      <c r="FR45" s="119"/>
      <c r="FS45" s="119"/>
      <c r="FT45" s="119"/>
      <c r="FU45" s="119"/>
      <c r="FV45" s="119"/>
      <c r="FW45" s="119"/>
      <c r="FX45" s="119"/>
      <c r="FY45" s="119"/>
      <c r="FZ45" s="119"/>
      <c r="GA45" s="119"/>
      <c r="GB45" s="119"/>
      <c r="GC45" s="119"/>
      <c r="GD45" s="119"/>
      <c r="GE45" s="119"/>
      <c r="GF45" s="119"/>
      <c r="GG45" s="119"/>
      <c r="GH45" s="119"/>
      <c r="GI45" s="119"/>
      <c r="GJ45" s="119"/>
      <c r="GK45" s="119"/>
      <c r="GL45" s="119"/>
      <c r="GM45" s="119"/>
      <c r="GN45" s="119"/>
      <c r="GO45" s="119"/>
      <c r="GP45" s="119"/>
      <c r="GQ45" s="119"/>
      <c r="GR45" s="119"/>
      <c r="GS45" s="119"/>
      <c r="GT45" s="119"/>
      <c r="GU45" s="119"/>
      <c r="GV45" s="119"/>
      <c r="GW45" s="119"/>
      <c r="GX45" s="119"/>
      <c r="GY45" s="119"/>
      <c r="GZ45" s="119"/>
      <c r="HA45" s="119"/>
      <c r="HB45" s="119"/>
      <c r="HC45" s="119"/>
      <c r="HD45" s="119"/>
      <c r="HE45" s="119"/>
      <c r="HF45" s="119"/>
      <c r="HG45" s="119"/>
      <c r="HH45" s="119"/>
      <c r="HI45" s="119"/>
      <c r="HJ45" s="119"/>
      <c r="HK45" s="119"/>
      <c r="HL45" s="119"/>
      <c r="HM45" s="119"/>
      <c r="HN45" s="119"/>
      <c r="HO45" s="119"/>
      <c r="HP45" s="119"/>
      <c r="HQ45" s="119"/>
      <c r="HR45" s="119"/>
      <c r="HS45" s="119"/>
      <c r="HT45" s="119"/>
      <c r="HU45" s="119"/>
      <c r="HV45" s="119"/>
      <c r="HW45" s="119"/>
      <c r="HX45" s="119"/>
      <c r="HY45" s="119"/>
      <c r="HZ45" s="119"/>
      <c r="IA45" s="119"/>
      <c r="IB45" s="119"/>
      <c r="IC45" s="119"/>
      <c r="ID45" s="119"/>
      <c r="IE45" s="119"/>
      <c r="IF45" s="119"/>
      <c r="IG45" s="119"/>
      <c r="IH45" s="119"/>
      <c r="II45" s="119"/>
      <c r="IJ45" s="119"/>
      <c r="IK45" s="119"/>
      <c r="IL45" s="119"/>
      <c r="IM45" s="119"/>
      <c r="IN45" s="119"/>
      <c r="IO45" s="119"/>
      <c r="IP45" s="119"/>
      <c r="IQ45" s="119"/>
      <c r="IR45" s="119"/>
      <c r="IS45" s="119"/>
      <c r="IT45" s="119"/>
      <c r="IU45" s="119"/>
      <c r="IV45" s="119"/>
    </row>
    <row r="46" spans="1:256">
      <c r="A46" s="116"/>
      <c r="B46" s="119"/>
      <c r="C46" s="971" t="s">
        <v>1266</v>
      </c>
      <c r="D46" s="122" t="s">
        <v>711</v>
      </c>
      <c r="E46" s="971"/>
      <c r="F46" s="120"/>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c r="AX46" s="119"/>
      <c r="AY46" s="119"/>
      <c r="AZ46" s="119"/>
      <c r="BA46" s="119"/>
      <c r="BB46" s="119"/>
      <c r="BC46" s="119"/>
      <c r="BD46" s="119"/>
      <c r="BE46" s="119"/>
      <c r="BF46" s="119"/>
      <c r="BG46" s="119"/>
      <c r="BH46" s="119"/>
      <c r="BI46" s="119"/>
      <c r="BJ46" s="119"/>
      <c r="BK46" s="119"/>
      <c r="BL46" s="119"/>
      <c r="BM46" s="119"/>
      <c r="BN46" s="119"/>
      <c r="BO46" s="119"/>
      <c r="BP46" s="119"/>
      <c r="BQ46" s="119"/>
      <c r="BR46" s="119"/>
      <c r="BS46" s="119"/>
      <c r="BT46" s="119"/>
      <c r="BU46" s="119"/>
      <c r="BV46" s="119"/>
      <c r="BW46" s="119"/>
      <c r="BX46" s="119"/>
      <c r="BY46" s="119"/>
      <c r="BZ46" s="119"/>
      <c r="CA46" s="119"/>
      <c r="CB46" s="119"/>
      <c r="CC46" s="119"/>
      <c r="CD46" s="119"/>
      <c r="CE46" s="119"/>
      <c r="CF46" s="119"/>
      <c r="CG46" s="119"/>
      <c r="CH46" s="119"/>
      <c r="CI46" s="119"/>
      <c r="CJ46" s="119"/>
      <c r="CK46" s="119"/>
      <c r="CL46" s="119"/>
      <c r="CM46" s="119"/>
      <c r="CN46" s="119"/>
      <c r="CO46" s="119"/>
      <c r="CP46" s="119"/>
      <c r="CQ46" s="119"/>
      <c r="CR46" s="119"/>
      <c r="CS46" s="119"/>
      <c r="CT46" s="119"/>
      <c r="CU46" s="119"/>
      <c r="CV46" s="119"/>
      <c r="CW46" s="119"/>
      <c r="CX46" s="119"/>
      <c r="CY46" s="119"/>
      <c r="CZ46" s="119"/>
      <c r="DA46" s="119"/>
      <c r="DB46" s="119"/>
      <c r="DC46" s="119"/>
      <c r="DD46" s="119"/>
      <c r="DE46" s="119"/>
      <c r="DF46" s="119"/>
      <c r="DG46" s="119"/>
      <c r="DH46" s="119"/>
      <c r="DI46" s="119"/>
      <c r="DJ46" s="119"/>
      <c r="DK46" s="119"/>
      <c r="DL46" s="119"/>
      <c r="DM46" s="119"/>
      <c r="DN46" s="119"/>
      <c r="DO46" s="119"/>
      <c r="DP46" s="119"/>
      <c r="DQ46" s="119"/>
      <c r="DR46" s="119"/>
      <c r="DS46" s="119"/>
      <c r="DT46" s="119"/>
      <c r="DU46" s="119"/>
      <c r="DV46" s="119"/>
      <c r="DW46" s="119"/>
      <c r="DX46" s="119"/>
      <c r="DY46" s="119"/>
      <c r="DZ46" s="119"/>
      <c r="EA46" s="119"/>
      <c r="EB46" s="119"/>
      <c r="EC46" s="119"/>
      <c r="ED46" s="119"/>
      <c r="EE46" s="119"/>
      <c r="EF46" s="119"/>
      <c r="EG46" s="119"/>
      <c r="EH46" s="119"/>
      <c r="EI46" s="119"/>
      <c r="EJ46" s="119"/>
      <c r="EK46" s="119"/>
      <c r="EL46" s="119"/>
      <c r="EM46" s="119"/>
      <c r="EN46" s="119"/>
      <c r="EO46" s="119"/>
      <c r="EP46" s="119"/>
      <c r="EQ46" s="119"/>
      <c r="ER46" s="119"/>
      <c r="ES46" s="119"/>
      <c r="ET46" s="119"/>
      <c r="EU46" s="119"/>
      <c r="EV46" s="119"/>
      <c r="EW46" s="119"/>
      <c r="EX46" s="119"/>
      <c r="EY46" s="119"/>
      <c r="EZ46" s="119"/>
      <c r="FA46" s="119"/>
      <c r="FB46" s="119"/>
      <c r="FC46" s="119"/>
      <c r="FD46" s="119"/>
      <c r="FE46" s="119"/>
      <c r="FF46" s="119"/>
      <c r="FG46" s="119"/>
      <c r="FH46" s="119"/>
      <c r="FI46" s="119"/>
      <c r="FJ46" s="119"/>
      <c r="FK46" s="119"/>
      <c r="FL46" s="119"/>
      <c r="FM46" s="119"/>
      <c r="FN46" s="119"/>
      <c r="FO46" s="119"/>
      <c r="FP46" s="119"/>
      <c r="FQ46" s="119"/>
      <c r="FR46" s="119"/>
      <c r="FS46" s="119"/>
      <c r="FT46" s="119"/>
      <c r="FU46" s="119"/>
      <c r="FV46" s="119"/>
      <c r="FW46" s="119"/>
      <c r="FX46" s="119"/>
      <c r="FY46" s="119"/>
      <c r="FZ46" s="119"/>
      <c r="GA46" s="119"/>
      <c r="GB46" s="119"/>
      <c r="GC46" s="119"/>
      <c r="GD46" s="119"/>
      <c r="GE46" s="119"/>
      <c r="GF46" s="119"/>
      <c r="GG46" s="119"/>
      <c r="GH46" s="119"/>
      <c r="GI46" s="119"/>
      <c r="GJ46" s="119"/>
      <c r="GK46" s="119"/>
      <c r="GL46" s="119"/>
      <c r="GM46" s="119"/>
      <c r="GN46" s="119"/>
      <c r="GO46" s="119"/>
      <c r="GP46" s="119"/>
      <c r="GQ46" s="119"/>
      <c r="GR46" s="119"/>
      <c r="GS46" s="119"/>
      <c r="GT46" s="119"/>
      <c r="GU46" s="119"/>
      <c r="GV46" s="119"/>
      <c r="GW46" s="119"/>
      <c r="GX46" s="119"/>
      <c r="GY46" s="119"/>
      <c r="GZ46" s="119"/>
      <c r="HA46" s="119"/>
      <c r="HB46" s="119"/>
      <c r="HC46" s="119"/>
      <c r="HD46" s="119"/>
      <c r="HE46" s="119"/>
      <c r="HF46" s="119"/>
      <c r="HG46" s="119"/>
      <c r="HH46" s="119"/>
      <c r="HI46" s="119"/>
      <c r="HJ46" s="119"/>
      <c r="HK46" s="119"/>
      <c r="HL46" s="119"/>
      <c r="HM46" s="119"/>
      <c r="HN46" s="119"/>
      <c r="HO46" s="119"/>
      <c r="HP46" s="119"/>
      <c r="HQ46" s="119"/>
      <c r="HR46" s="119"/>
      <c r="HS46" s="119"/>
      <c r="HT46" s="119"/>
      <c r="HU46" s="119"/>
      <c r="HV46" s="119"/>
      <c r="HW46" s="119"/>
      <c r="HX46" s="119"/>
      <c r="HY46" s="119"/>
      <c r="HZ46" s="119"/>
      <c r="IA46" s="119"/>
      <c r="IB46" s="119"/>
      <c r="IC46" s="119"/>
      <c r="ID46" s="119"/>
      <c r="IE46" s="119"/>
      <c r="IF46" s="119"/>
      <c r="IG46" s="119"/>
      <c r="IH46" s="119"/>
      <c r="II46" s="119"/>
      <c r="IJ46" s="119"/>
      <c r="IK46" s="119"/>
      <c r="IL46" s="119"/>
      <c r="IM46" s="119"/>
      <c r="IN46" s="119"/>
      <c r="IO46" s="119"/>
      <c r="IP46" s="119"/>
      <c r="IQ46" s="119"/>
      <c r="IR46" s="119"/>
      <c r="IS46" s="119"/>
      <c r="IT46" s="119"/>
      <c r="IU46" s="119"/>
      <c r="IV46" s="119"/>
    </row>
    <row r="47" spans="1:256">
      <c r="A47" s="116"/>
      <c r="B47" s="119"/>
      <c r="C47" s="971" t="s">
        <v>1267</v>
      </c>
      <c r="D47" s="121" t="s">
        <v>1268</v>
      </c>
      <c r="E47" s="971" t="s">
        <v>1269</v>
      </c>
      <c r="F47" s="120"/>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19"/>
      <c r="CD47" s="119"/>
      <c r="CE47" s="119"/>
      <c r="CF47" s="119"/>
      <c r="CG47" s="119"/>
      <c r="CH47" s="119"/>
      <c r="CI47" s="119"/>
      <c r="CJ47" s="119"/>
      <c r="CK47" s="119"/>
      <c r="CL47" s="119"/>
      <c r="CM47" s="119"/>
      <c r="CN47" s="119"/>
      <c r="CO47" s="119"/>
      <c r="CP47" s="119"/>
      <c r="CQ47" s="119"/>
      <c r="CR47" s="119"/>
      <c r="CS47" s="119"/>
      <c r="CT47" s="119"/>
      <c r="CU47" s="119"/>
      <c r="CV47" s="119"/>
      <c r="CW47" s="119"/>
      <c r="CX47" s="119"/>
      <c r="CY47" s="119"/>
      <c r="CZ47" s="119"/>
      <c r="DA47" s="119"/>
      <c r="DB47" s="119"/>
      <c r="DC47" s="119"/>
      <c r="DD47" s="119"/>
      <c r="DE47" s="119"/>
      <c r="DF47" s="119"/>
      <c r="DG47" s="119"/>
      <c r="DH47" s="119"/>
      <c r="DI47" s="119"/>
      <c r="DJ47" s="119"/>
      <c r="DK47" s="119"/>
      <c r="DL47" s="119"/>
      <c r="DM47" s="119"/>
      <c r="DN47" s="119"/>
      <c r="DO47" s="119"/>
      <c r="DP47" s="119"/>
      <c r="DQ47" s="119"/>
      <c r="DR47" s="119"/>
      <c r="DS47" s="119"/>
      <c r="DT47" s="119"/>
      <c r="DU47" s="119"/>
      <c r="DV47" s="119"/>
      <c r="DW47" s="119"/>
      <c r="DX47" s="119"/>
      <c r="DY47" s="119"/>
      <c r="DZ47" s="119"/>
      <c r="EA47" s="119"/>
      <c r="EB47" s="119"/>
      <c r="EC47" s="119"/>
      <c r="ED47" s="119"/>
      <c r="EE47" s="119"/>
      <c r="EF47" s="119"/>
      <c r="EG47" s="119"/>
      <c r="EH47" s="119"/>
      <c r="EI47" s="119"/>
      <c r="EJ47" s="119"/>
      <c r="EK47" s="119"/>
      <c r="EL47" s="119"/>
      <c r="EM47" s="119"/>
      <c r="EN47" s="119"/>
      <c r="EO47" s="119"/>
      <c r="EP47" s="119"/>
      <c r="EQ47" s="119"/>
      <c r="ER47" s="119"/>
      <c r="ES47" s="119"/>
      <c r="ET47" s="119"/>
      <c r="EU47" s="119"/>
      <c r="EV47" s="119"/>
      <c r="EW47" s="119"/>
      <c r="EX47" s="119"/>
      <c r="EY47" s="119"/>
      <c r="EZ47" s="119"/>
      <c r="FA47" s="119"/>
      <c r="FB47" s="119"/>
      <c r="FC47" s="119"/>
      <c r="FD47" s="119"/>
      <c r="FE47" s="119"/>
      <c r="FF47" s="119"/>
      <c r="FG47" s="119"/>
      <c r="FH47" s="119"/>
      <c r="FI47" s="119"/>
      <c r="FJ47" s="119"/>
      <c r="FK47" s="119"/>
      <c r="FL47" s="119"/>
      <c r="FM47" s="119"/>
      <c r="FN47" s="119"/>
      <c r="FO47" s="119"/>
      <c r="FP47" s="119"/>
      <c r="FQ47" s="119"/>
      <c r="FR47" s="119"/>
      <c r="FS47" s="119"/>
      <c r="FT47" s="119"/>
      <c r="FU47" s="119"/>
      <c r="FV47" s="119"/>
      <c r="FW47" s="119"/>
      <c r="FX47" s="119"/>
      <c r="FY47" s="119"/>
      <c r="FZ47" s="119"/>
      <c r="GA47" s="119"/>
      <c r="GB47" s="119"/>
      <c r="GC47" s="119"/>
      <c r="GD47" s="119"/>
      <c r="GE47" s="119"/>
      <c r="GF47" s="119"/>
      <c r="GG47" s="119"/>
      <c r="GH47" s="119"/>
      <c r="GI47" s="119"/>
      <c r="GJ47" s="119"/>
      <c r="GK47" s="119"/>
      <c r="GL47" s="119"/>
      <c r="GM47" s="119"/>
      <c r="GN47" s="119"/>
      <c r="GO47" s="119"/>
      <c r="GP47" s="119"/>
      <c r="GQ47" s="119"/>
      <c r="GR47" s="119"/>
      <c r="GS47" s="119"/>
      <c r="GT47" s="119"/>
      <c r="GU47" s="119"/>
      <c r="GV47" s="119"/>
      <c r="GW47" s="119"/>
      <c r="GX47" s="119"/>
      <c r="GY47" s="119"/>
      <c r="GZ47" s="119"/>
      <c r="HA47" s="119"/>
      <c r="HB47" s="119"/>
      <c r="HC47" s="119"/>
      <c r="HD47" s="119"/>
      <c r="HE47" s="119"/>
      <c r="HF47" s="119"/>
      <c r="HG47" s="119"/>
      <c r="HH47" s="119"/>
      <c r="HI47" s="119"/>
      <c r="HJ47" s="119"/>
      <c r="HK47" s="119"/>
      <c r="HL47" s="119"/>
      <c r="HM47" s="119"/>
      <c r="HN47" s="119"/>
      <c r="HO47" s="119"/>
      <c r="HP47" s="119"/>
      <c r="HQ47" s="119"/>
      <c r="HR47" s="119"/>
      <c r="HS47" s="119"/>
      <c r="HT47" s="119"/>
      <c r="HU47" s="119"/>
      <c r="HV47" s="119"/>
      <c r="HW47" s="119"/>
      <c r="HX47" s="119"/>
      <c r="HY47" s="119"/>
      <c r="HZ47" s="119"/>
      <c r="IA47" s="119"/>
      <c r="IB47" s="119"/>
      <c r="IC47" s="119"/>
      <c r="ID47" s="119"/>
      <c r="IE47" s="119"/>
      <c r="IF47" s="119"/>
      <c r="IG47" s="119"/>
      <c r="IH47" s="119"/>
      <c r="II47" s="119"/>
      <c r="IJ47" s="119"/>
      <c r="IK47" s="119"/>
      <c r="IL47" s="119"/>
      <c r="IM47" s="119"/>
      <c r="IN47" s="119"/>
      <c r="IO47" s="119"/>
      <c r="IP47" s="119"/>
      <c r="IQ47" s="119"/>
      <c r="IR47" s="119"/>
      <c r="IS47" s="119"/>
      <c r="IT47" s="119"/>
      <c r="IU47" s="119"/>
      <c r="IV47" s="119"/>
    </row>
    <row r="48" spans="1:256">
      <c r="A48" s="116"/>
      <c r="B48" s="119"/>
      <c r="C48" s="971" t="s">
        <v>1270</v>
      </c>
      <c r="D48" s="119"/>
      <c r="E48" s="971" t="s">
        <v>1271</v>
      </c>
      <c r="F48" s="120"/>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119"/>
      <c r="CD48" s="119"/>
      <c r="CE48" s="119"/>
      <c r="CF48" s="119"/>
      <c r="CG48" s="119"/>
      <c r="CH48" s="119"/>
      <c r="CI48" s="119"/>
      <c r="CJ48" s="119"/>
      <c r="CK48" s="119"/>
      <c r="CL48" s="119"/>
      <c r="CM48" s="119"/>
      <c r="CN48" s="119"/>
      <c r="CO48" s="119"/>
      <c r="CP48" s="119"/>
      <c r="CQ48" s="119"/>
      <c r="CR48" s="119"/>
      <c r="CS48" s="119"/>
      <c r="CT48" s="119"/>
      <c r="CU48" s="119"/>
      <c r="CV48" s="119"/>
      <c r="CW48" s="119"/>
      <c r="CX48" s="119"/>
      <c r="CY48" s="119"/>
      <c r="CZ48" s="119"/>
      <c r="DA48" s="119"/>
      <c r="DB48" s="119"/>
      <c r="DC48" s="119"/>
      <c r="DD48" s="119"/>
      <c r="DE48" s="119"/>
      <c r="DF48" s="119"/>
      <c r="DG48" s="119"/>
      <c r="DH48" s="119"/>
      <c r="DI48" s="119"/>
      <c r="DJ48" s="119"/>
      <c r="DK48" s="119"/>
      <c r="DL48" s="119"/>
      <c r="DM48" s="119"/>
      <c r="DN48" s="119"/>
      <c r="DO48" s="119"/>
      <c r="DP48" s="119"/>
      <c r="DQ48" s="119"/>
      <c r="DR48" s="119"/>
      <c r="DS48" s="119"/>
      <c r="DT48" s="119"/>
      <c r="DU48" s="119"/>
      <c r="DV48" s="119"/>
      <c r="DW48" s="119"/>
      <c r="DX48" s="119"/>
      <c r="DY48" s="119"/>
      <c r="DZ48" s="119"/>
      <c r="EA48" s="119"/>
      <c r="EB48" s="119"/>
      <c r="EC48" s="119"/>
      <c r="ED48" s="119"/>
      <c r="EE48" s="119"/>
      <c r="EF48" s="119"/>
      <c r="EG48" s="119"/>
      <c r="EH48" s="119"/>
      <c r="EI48" s="119"/>
      <c r="EJ48" s="119"/>
      <c r="EK48" s="119"/>
      <c r="EL48" s="119"/>
      <c r="EM48" s="119"/>
      <c r="EN48" s="119"/>
      <c r="EO48" s="119"/>
      <c r="EP48" s="119"/>
      <c r="EQ48" s="119"/>
      <c r="ER48" s="119"/>
      <c r="ES48" s="119"/>
      <c r="ET48" s="119"/>
      <c r="EU48" s="119"/>
      <c r="EV48" s="119"/>
      <c r="EW48" s="119"/>
      <c r="EX48" s="119"/>
      <c r="EY48" s="119"/>
      <c r="EZ48" s="119"/>
      <c r="FA48" s="119"/>
      <c r="FB48" s="119"/>
      <c r="FC48" s="119"/>
      <c r="FD48" s="119"/>
      <c r="FE48" s="119"/>
      <c r="FF48" s="119"/>
      <c r="FG48" s="119"/>
      <c r="FH48" s="119"/>
      <c r="FI48" s="119"/>
      <c r="FJ48" s="119"/>
      <c r="FK48" s="119"/>
      <c r="FL48" s="119"/>
      <c r="FM48" s="119"/>
      <c r="FN48" s="119"/>
      <c r="FO48" s="119"/>
      <c r="FP48" s="119"/>
      <c r="FQ48" s="119"/>
      <c r="FR48" s="119"/>
      <c r="FS48" s="119"/>
      <c r="FT48" s="119"/>
      <c r="FU48" s="119"/>
      <c r="FV48" s="119"/>
      <c r="FW48" s="119"/>
      <c r="FX48" s="119"/>
      <c r="FY48" s="119"/>
      <c r="FZ48" s="119"/>
      <c r="GA48" s="119"/>
      <c r="GB48" s="119"/>
      <c r="GC48" s="119"/>
      <c r="GD48" s="119"/>
      <c r="GE48" s="119"/>
      <c r="GF48" s="119"/>
      <c r="GG48" s="119"/>
      <c r="GH48" s="119"/>
      <c r="GI48" s="119"/>
      <c r="GJ48" s="119"/>
      <c r="GK48" s="119"/>
      <c r="GL48" s="119"/>
      <c r="GM48" s="119"/>
      <c r="GN48" s="119"/>
      <c r="GO48" s="119"/>
      <c r="GP48" s="119"/>
      <c r="GQ48" s="119"/>
      <c r="GR48" s="119"/>
      <c r="GS48" s="119"/>
      <c r="GT48" s="119"/>
      <c r="GU48" s="119"/>
      <c r="GV48" s="119"/>
      <c r="GW48" s="119"/>
      <c r="GX48" s="119"/>
      <c r="GY48" s="119"/>
      <c r="GZ48" s="119"/>
      <c r="HA48" s="119"/>
      <c r="HB48" s="119"/>
      <c r="HC48" s="119"/>
      <c r="HD48" s="119"/>
      <c r="HE48" s="119"/>
      <c r="HF48" s="119"/>
      <c r="HG48" s="119"/>
      <c r="HH48" s="119"/>
      <c r="HI48" s="119"/>
      <c r="HJ48" s="119"/>
      <c r="HK48" s="119"/>
      <c r="HL48" s="119"/>
      <c r="HM48" s="119"/>
      <c r="HN48" s="119"/>
      <c r="HO48" s="119"/>
      <c r="HP48" s="119"/>
      <c r="HQ48" s="119"/>
      <c r="HR48" s="119"/>
      <c r="HS48" s="119"/>
      <c r="HT48" s="119"/>
      <c r="HU48" s="119"/>
      <c r="HV48" s="119"/>
      <c r="HW48" s="119"/>
      <c r="HX48" s="119"/>
      <c r="HY48" s="119"/>
      <c r="HZ48" s="119"/>
      <c r="IA48" s="119"/>
      <c r="IB48" s="119"/>
      <c r="IC48" s="119"/>
      <c r="ID48" s="119"/>
      <c r="IE48" s="119"/>
      <c r="IF48" s="119"/>
      <c r="IG48" s="119"/>
      <c r="IH48" s="119"/>
      <c r="II48" s="119"/>
      <c r="IJ48" s="119"/>
      <c r="IK48" s="119"/>
      <c r="IL48" s="119"/>
      <c r="IM48" s="119"/>
      <c r="IN48" s="119"/>
      <c r="IO48" s="119"/>
      <c r="IP48" s="119"/>
      <c r="IQ48" s="119"/>
      <c r="IR48" s="119"/>
      <c r="IS48" s="119"/>
      <c r="IT48" s="119"/>
      <c r="IU48" s="119"/>
      <c r="IV48" s="119"/>
    </row>
    <row r="49" spans="1:256">
      <c r="A49" s="116"/>
      <c r="B49" s="119"/>
      <c r="C49" s="971" t="s">
        <v>1272</v>
      </c>
      <c r="D49" s="119"/>
      <c r="E49" s="971" t="s">
        <v>1273</v>
      </c>
      <c r="F49" s="120"/>
      <c r="G49" s="119"/>
      <c r="H49" s="119"/>
      <c r="I49" s="119"/>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19"/>
      <c r="AS49" s="119"/>
      <c r="AT49" s="119"/>
      <c r="AU49" s="119"/>
      <c r="AV49" s="119"/>
      <c r="AW49" s="119"/>
      <c r="AX49" s="119"/>
      <c r="AY49" s="119"/>
      <c r="AZ49" s="119"/>
      <c r="BA49" s="119"/>
      <c r="BB49" s="119"/>
      <c r="BC49" s="119"/>
      <c r="BD49" s="119"/>
      <c r="BE49" s="119"/>
      <c r="BF49" s="119"/>
      <c r="BG49" s="119"/>
      <c r="BH49" s="119"/>
      <c r="BI49" s="119"/>
      <c r="BJ49" s="119"/>
      <c r="BK49" s="119"/>
      <c r="BL49" s="119"/>
      <c r="BM49" s="119"/>
      <c r="BN49" s="119"/>
      <c r="BO49" s="119"/>
      <c r="BP49" s="119"/>
      <c r="BQ49" s="119"/>
      <c r="BR49" s="119"/>
      <c r="BS49" s="119"/>
      <c r="BT49" s="119"/>
      <c r="BU49" s="119"/>
      <c r="BV49" s="119"/>
      <c r="BW49" s="119"/>
      <c r="BX49" s="119"/>
      <c r="BY49" s="119"/>
      <c r="BZ49" s="119"/>
      <c r="CA49" s="119"/>
      <c r="CB49" s="119"/>
      <c r="CC49" s="119"/>
      <c r="CD49" s="119"/>
      <c r="CE49" s="119"/>
      <c r="CF49" s="119"/>
      <c r="CG49" s="119"/>
      <c r="CH49" s="119"/>
      <c r="CI49" s="119"/>
      <c r="CJ49" s="119"/>
      <c r="CK49" s="119"/>
      <c r="CL49" s="119"/>
      <c r="CM49" s="119"/>
      <c r="CN49" s="119"/>
      <c r="CO49" s="119"/>
      <c r="CP49" s="119"/>
      <c r="CQ49" s="119"/>
      <c r="CR49" s="119"/>
      <c r="CS49" s="119"/>
      <c r="CT49" s="119"/>
      <c r="CU49" s="119"/>
      <c r="CV49" s="119"/>
      <c r="CW49" s="119"/>
      <c r="CX49" s="119"/>
      <c r="CY49" s="119"/>
      <c r="CZ49" s="119"/>
      <c r="DA49" s="119"/>
      <c r="DB49" s="119"/>
      <c r="DC49" s="119"/>
      <c r="DD49" s="119"/>
      <c r="DE49" s="119"/>
      <c r="DF49" s="119"/>
      <c r="DG49" s="119"/>
      <c r="DH49" s="119"/>
      <c r="DI49" s="119"/>
      <c r="DJ49" s="119"/>
      <c r="DK49" s="119"/>
      <c r="DL49" s="119"/>
      <c r="DM49" s="119"/>
      <c r="DN49" s="119"/>
      <c r="DO49" s="119"/>
      <c r="DP49" s="119"/>
      <c r="DQ49" s="119"/>
      <c r="DR49" s="119"/>
      <c r="DS49" s="119"/>
      <c r="DT49" s="119"/>
      <c r="DU49" s="119"/>
      <c r="DV49" s="119"/>
      <c r="DW49" s="119"/>
      <c r="DX49" s="119"/>
      <c r="DY49" s="119"/>
      <c r="DZ49" s="119"/>
      <c r="EA49" s="119"/>
      <c r="EB49" s="119"/>
      <c r="EC49" s="119"/>
      <c r="ED49" s="119"/>
      <c r="EE49" s="119"/>
      <c r="EF49" s="119"/>
      <c r="EG49" s="119"/>
      <c r="EH49" s="119"/>
      <c r="EI49" s="119"/>
      <c r="EJ49" s="119"/>
      <c r="EK49" s="119"/>
      <c r="EL49" s="119"/>
      <c r="EM49" s="119"/>
      <c r="EN49" s="119"/>
      <c r="EO49" s="119"/>
      <c r="EP49" s="119"/>
      <c r="EQ49" s="119"/>
      <c r="ER49" s="119"/>
      <c r="ES49" s="119"/>
      <c r="ET49" s="119"/>
      <c r="EU49" s="119"/>
      <c r="EV49" s="119"/>
      <c r="EW49" s="119"/>
      <c r="EX49" s="119"/>
      <c r="EY49" s="119"/>
      <c r="EZ49" s="119"/>
      <c r="FA49" s="119"/>
      <c r="FB49" s="119"/>
      <c r="FC49" s="119"/>
      <c r="FD49" s="119"/>
      <c r="FE49" s="119"/>
      <c r="FF49" s="119"/>
      <c r="FG49" s="119"/>
      <c r="FH49" s="119"/>
      <c r="FI49" s="119"/>
      <c r="FJ49" s="119"/>
      <c r="FK49" s="119"/>
      <c r="FL49" s="119"/>
      <c r="FM49" s="119"/>
      <c r="FN49" s="119"/>
      <c r="FO49" s="119"/>
      <c r="FP49" s="119"/>
      <c r="FQ49" s="119"/>
      <c r="FR49" s="119"/>
      <c r="FS49" s="119"/>
      <c r="FT49" s="119"/>
      <c r="FU49" s="119"/>
      <c r="FV49" s="119"/>
      <c r="FW49" s="119"/>
      <c r="FX49" s="119"/>
      <c r="FY49" s="119"/>
      <c r="FZ49" s="119"/>
      <c r="GA49" s="119"/>
      <c r="GB49" s="119"/>
      <c r="GC49" s="119"/>
      <c r="GD49" s="119"/>
      <c r="GE49" s="119"/>
      <c r="GF49" s="119"/>
      <c r="GG49" s="119"/>
      <c r="GH49" s="119"/>
      <c r="GI49" s="119"/>
      <c r="GJ49" s="119"/>
      <c r="GK49" s="119"/>
      <c r="GL49" s="119"/>
      <c r="GM49" s="119"/>
      <c r="GN49" s="119"/>
      <c r="GO49" s="119"/>
      <c r="GP49" s="119"/>
      <c r="GQ49" s="119"/>
      <c r="GR49" s="119"/>
      <c r="GS49" s="119"/>
      <c r="GT49" s="119"/>
      <c r="GU49" s="119"/>
      <c r="GV49" s="119"/>
      <c r="GW49" s="119"/>
      <c r="GX49" s="119"/>
      <c r="GY49" s="119"/>
      <c r="GZ49" s="119"/>
      <c r="HA49" s="119"/>
      <c r="HB49" s="119"/>
      <c r="HC49" s="119"/>
      <c r="HD49" s="119"/>
      <c r="HE49" s="119"/>
      <c r="HF49" s="119"/>
      <c r="HG49" s="119"/>
      <c r="HH49" s="119"/>
      <c r="HI49" s="119"/>
      <c r="HJ49" s="119"/>
      <c r="HK49" s="119"/>
      <c r="HL49" s="119"/>
      <c r="HM49" s="119"/>
      <c r="HN49" s="119"/>
      <c r="HO49" s="119"/>
      <c r="HP49" s="119"/>
      <c r="HQ49" s="119"/>
      <c r="HR49" s="119"/>
      <c r="HS49" s="119"/>
      <c r="HT49" s="119"/>
      <c r="HU49" s="119"/>
      <c r="HV49" s="119"/>
      <c r="HW49" s="119"/>
      <c r="HX49" s="119"/>
      <c r="HY49" s="119"/>
      <c r="HZ49" s="119"/>
      <c r="IA49" s="119"/>
      <c r="IB49" s="119"/>
      <c r="IC49" s="119"/>
      <c r="ID49" s="119"/>
      <c r="IE49" s="119"/>
      <c r="IF49" s="119"/>
      <c r="IG49" s="119"/>
      <c r="IH49" s="119"/>
      <c r="II49" s="119"/>
      <c r="IJ49" s="119"/>
      <c r="IK49" s="119"/>
      <c r="IL49" s="119"/>
      <c r="IM49" s="119"/>
      <c r="IN49" s="119"/>
      <c r="IO49" s="119"/>
      <c r="IP49" s="119"/>
      <c r="IQ49" s="119"/>
      <c r="IR49" s="119"/>
      <c r="IS49" s="119"/>
      <c r="IT49" s="119"/>
      <c r="IU49" s="119"/>
      <c r="IV49" s="119"/>
    </row>
    <row r="50" spans="1:256">
      <c r="A50" s="116"/>
      <c r="B50" s="119"/>
      <c r="C50" s="971" t="s">
        <v>1274</v>
      </c>
      <c r="D50" s="119"/>
      <c r="E50" s="971" t="s">
        <v>1275</v>
      </c>
      <c r="F50" s="120"/>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c r="AU50" s="119"/>
      <c r="AV50" s="119"/>
      <c r="AW50" s="119"/>
      <c r="AX50" s="119"/>
      <c r="AY50" s="119"/>
      <c r="AZ50" s="119"/>
      <c r="BA50" s="119"/>
      <c r="BB50" s="119"/>
      <c r="BC50" s="119"/>
      <c r="BD50" s="119"/>
      <c r="BE50" s="119"/>
      <c r="BF50" s="119"/>
      <c r="BG50" s="119"/>
      <c r="BH50" s="119"/>
      <c r="BI50" s="119"/>
      <c r="BJ50" s="119"/>
      <c r="BK50" s="119"/>
      <c r="BL50" s="119"/>
      <c r="BM50" s="119"/>
      <c r="BN50" s="119"/>
      <c r="BO50" s="119"/>
      <c r="BP50" s="119"/>
      <c r="BQ50" s="119"/>
      <c r="BR50" s="119"/>
      <c r="BS50" s="119"/>
      <c r="BT50" s="119"/>
      <c r="BU50" s="119"/>
      <c r="BV50" s="119"/>
      <c r="BW50" s="119"/>
      <c r="BX50" s="119"/>
      <c r="BY50" s="119"/>
      <c r="BZ50" s="119"/>
      <c r="CA50" s="119"/>
      <c r="CB50" s="119"/>
      <c r="CC50" s="119"/>
      <c r="CD50" s="119"/>
      <c r="CE50" s="119"/>
      <c r="CF50" s="119"/>
      <c r="CG50" s="119"/>
      <c r="CH50" s="119"/>
      <c r="CI50" s="119"/>
      <c r="CJ50" s="119"/>
      <c r="CK50" s="119"/>
      <c r="CL50" s="119"/>
      <c r="CM50" s="119"/>
      <c r="CN50" s="119"/>
      <c r="CO50" s="119"/>
      <c r="CP50" s="119"/>
      <c r="CQ50" s="119"/>
      <c r="CR50" s="119"/>
      <c r="CS50" s="119"/>
      <c r="CT50" s="119"/>
      <c r="CU50" s="119"/>
      <c r="CV50" s="119"/>
      <c r="CW50" s="119"/>
      <c r="CX50" s="119"/>
      <c r="CY50" s="119"/>
      <c r="CZ50" s="119"/>
      <c r="DA50" s="119"/>
      <c r="DB50" s="119"/>
      <c r="DC50" s="119"/>
      <c r="DD50" s="119"/>
      <c r="DE50" s="119"/>
      <c r="DF50" s="119"/>
      <c r="DG50" s="119"/>
      <c r="DH50" s="119"/>
      <c r="DI50" s="119"/>
      <c r="DJ50" s="119"/>
      <c r="DK50" s="119"/>
      <c r="DL50" s="119"/>
      <c r="DM50" s="119"/>
      <c r="DN50" s="119"/>
      <c r="DO50" s="119"/>
      <c r="DP50" s="119"/>
      <c r="DQ50" s="119"/>
      <c r="DR50" s="119"/>
      <c r="DS50" s="119"/>
      <c r="DT50" s="119"/>
      <c r="DU50" s="119"/>
      <c r="DV50" s="119"/>
      <c r="DW50" s="119"/>
      <c r="DX50" s="119"/>
      <c r="DY50" s="119"/>
      <c r="DZ50" s="119"/>
      <c r="EA50" s="119"/>
      <c r="EB50" s="119"/>
      <c r="EC50" s="119"/>
      <c r="ED50" s="119"/>
      <c r="EE50" s="119"/>
      <c r="EF50" s="119"/>
      <c r="EG50" s="119"/>
      <c r="EH50" s="119"/>
      <c r="EI50" s="119"/>
      <c r="EJ50" s="119"/>
      <c r="EK50" s="119"/>
      <c r="EL50" s="119"/>
      <c r="EM50" s="119"/>
      <c r="EN50" s="119"/>
      <c r="EO50" s="119"/>
      <c r="EP50" s="119"/>
      <c r="EQ50" s="119"/>
      <c r="ER50" s="119"/>
      <c r="ES50" s="119"/>
      <c r="ET50" s="119"/>
      <c r="EU50" s="119"/>
      <c r="EV50" s="119"/>
      <c r="EW50" s="119"/>
      <c r="EX50" s="119"/>
      <c r="EY50" s="119"/>
      <c r="EZ50" s="119"/>
      <c r="FA50" s="119"/>
      <c r="FB50" s="119"/>
      <c r="FC50" s="119"/>
      <c r="FD50" s="119"/>
      <c r="FE50" s="119"/>
      <c r="FF50" s="119"/>
      <c r="FG50" s="119"/>
      <c r="FH50" s="119"/>
      <c r="FI50" s="119"/>
      <c r="FJ50" s="119"/>
      <c r="FK50" s="119"/>
      <c r="FL50" s="119"/>
      <c r="FM50" s="119"/>
      <c r="FN50" s="119"/>
      <c r="FO50" s="119"/>
      <c r="FP50" s="119"/>
      <c r="FQ50" s="119"/>
      <c r="FR50" s="119"/>
      <c r="FS50" s="119"/>
      <c r="FT50" s="119"/>
      <c r="FU50" s="119"/>
      <c r="FV50" s="119"/>
      <c r="FW50" s="119"/>
      <c r="FX50" s="119"/>
      <c r="FY50" s="119"/>
      <c r="FZ50" s="119"/>
      <c r="GA50" s="119"/>
      <c r="GB50" s="119"/>
      <c r="GC50" s="119"/>
      <c r="GD50" s="119"/>
      <c r="GE50" s="119"/>
      <c r="GF50" s="119"/>
      <c r="GG50" s="119"/>
      <c r="GH50" s="119"/>
      <c r="GI50" s="119"/>
      <c r="GJ50" s="119"/>
      <c r="GK50" s="119"/>
      <c r="GL50" s="119"/>
      <c r="GM50" s="119"/>
      <c r="GN50" s="119"/>
      <c r="GO50" s="119"/>
      <c r="GP50" s="119"/>
      <c r="GQ50" s="119"/>
      <c r="GR50" s="119"/>
      <c r="GS50" s="119"/>
      <c r="GT50" s="119"/>
      <c r="GU50" s="119"/>
      <c r="GV50" s="119"/>
      <c r="GW50" s="119"/>
      <c r="GX50" s="119"/>
      <c r="GY50" s="119"/>
      <c r="GZ50" s="119"/>
      <c r="HA50" s="119"/>
      <c r="HB50" s="119"/>
      <c r="HC50" s="119"/>
      <c r="HD50" s="119"/>
      <c r="HE50" s="119"/>
      <c r="HF50" s="119"/>
      <c r="HG50" s="119"/>
      <c r="HH50" s="119"/>
      <c r="HI50" s="119"/>
      <c r="HJ50" s="119"/>
      <c r="HK50" s="119"/>
      <c r="HL50" s="119"/>
      <c r="HM50" s="119"/>
      <c r="HN50" s="119"/>
      <c r="HO50" s="119"/>
      <c r="HP50" s="119"/>
      <c r="HQ50" s="119"/>
      <c r="HR50" s="119"/>
      <c r="HS50" s="119"/>
      <c r="HT50" s="119"/>
      <c r="HU50" s="119"/>
      <c r="HV50" s="119"/>
      <c r="HW50" s="119"/>
      <c r="HX50" s="119"/>
      <c r="HY50" s="119"/>
      <c r="HZ50" s="119"/>
      <c r="IA50" s="119"/>
      <c r="IB50" s="119"/>
      <c r="IC50" s="119"/>
      <c r="ID50" s="119"/>
      <c r="IE50" s="119"/>
      <c r="IF50" s="119"/>
      <c r="IG50" s="119"/>
      <c r="IH50" s="119"/>
      <c r="II50" s="119"/>
      <c r="IJ50" s="119"/>
      <c r="IK50" s="119"/>
      <c r="IL50" s="119"/>
      <c r="IM50" s="119"/>
      <c r="IN50" s="119"/>
      <c r="IO50" s="119"/>
      <c r="IP50" s="119"/>
      <c r="IQ50" s="119"/>
      <c r="IR50" s="119"/>
      <c r="IS50" s="119"/>
      <c r="IT50" s="119"/>
      <c r="IU50" s="119"/>
      <c r="IV50" s="119"/>
    </row>
    <row r="51" spans="1:256">
      <c r="A51" s="116"/>
      <c r="B51" s="122" t="s">
        <v>711</v>
      </c>
      <c r="C51" s="971" t="s">
        <v>1276</v>
      </c>
      <c r="D51" s="119"/>
      <c r="E51" s="971" t="s">
        <v>1277</v>
      </c>
      <c r="F51" s="120"/>
      <c r="G51" s="119"/>
      <c r="H51" s="119"/>
      <c r="I51" s="119"/>
      <c r="J51" s="119"/>
      <c r="K51" s="119"/>
      <c r="L51" s="119"/>
      <c r="M51" s="119"/>
      <c r="N51" s="119"/>
      <c r="O51" s="119"/>
      <c r="P51" s="119"/>
      <c r="Q51" s="119"/>
      <c r="R51" s="119"/>
      <c r="S51" s="119"/>
      <c r="T51" s="119"/>
      <c r="U51" s="119"/>
      <c r="V51" s="119"/>
      <c r="W51" s="11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c r="AX51" s="119"/>
      <c r="AY51" s="119"/>
      <c r="AZ51" s="119"/>
      <c r="BA51" s="119"/>
      <c r="BB51" s="119"/>
      <c r="BC51" s="119"/>
      <c r="BD51" s="119"/>
      <c r="BE51" s="119"/>
      <c r="BF51" s="119"/>
      <c r="BG51" s="119"/>
      <c r="BH51" s="119"/>
      <c r="BI51" s="119"/>
      <c r="BJ51" s="119"/>
      <c r="BK51" s="119"/>
      <c r="BL51" s="119"/>
      <c r="BM51" s="119"/>
      <c r="BN51" s="119"/>
      <c r="BO51" s="119"/>
      <c r="BP51" s="119"/>
      <c r="BQ51" s="119"/>
      <c r="BR51" s="119"/>
      <c r="BS51" s="119"/>
      <c r="BT51" s="119"/>
      <c r="BU51" s="119"/>
      <c r="BV51" s="119"/>
      <c r="BW51" s="119"/>
      <c r="BX51" s="119"/>
      <c r="BY51" s="119"/>
      <c r="BZ51" s="119"/>
      <c r="CA51" s="119"/>
      <c r="CB51" s="119"/>
      <c r="CC51" s="119"/>
      <c r="CD51" s="119"/>
      <c r="CE51" s="119"/>
      <c r="CF51" s="119"/>
      <c r="CG51" s="119"/>
      <c r="CH51" s="119"/>
      <c r="CI51" s="119"/>
      <c r="CJ51" s="119"/>
      <c r="CK51" s="119"/>
      <c r="CL51" s="119"/>
      <c r="CM51" s="119"/>
      <c r="CN51" s="119"/>
      <c r="CO51" s="119"/>
      <c r="CP51" s="119"/>
      <c r="CQ51" s="119"/>
      <c r="CR51" s="119"/>
      <c r="CS51" s="119"/>
      <c r="CT51" s="119"/>
      <c r="CU51" s="119"/>
      <c r="CV51" s="119"/>
      <c r="CW51" s="119"/>
      <c r="CX51" s="119"/>
      <c r="CY51" s="119"/>
      <c r="CZ51" s="119"/>
      <c r="DA51" s="119"/>
      <c r="DB51" s="119"/>
      <c r="DC51" s="119"/>
      <c r="DD51" s="119"/>
      <c r="DE51" s="119"/>
      <c r="DF51" s="119"/>
      <c r="DG51" s="119"/>
      <c r="DH51" s="119"/>
      <c r="DI51" s="119"/>
      <c r="DJ51" s="119"/>
      <c r="DK51" s="119"/>
      <c r="DL51" s="119"/>
      <c r="DM51" s="119"/>
      <c r="DN51" s="119"/>
      <c r="DO51" s="119"/>
      <c r="DP51" s="119"/>
      <c r="DQ51" s="119"/>
      <c r="DR51" s="119"/>
      <c r="DS51" s="119"/>
      <c r="DT51" s="119"/>
      <c r="DU51" s="119"/>
      <c r="DV51" s="119"/>
      <c r="DW51" s="119"/>
      <c r="DX51" s="119"/>
      <c r="DY51" s="119"/>
      <c r="DZ51" s="119"/>
      <c r="EA51" s="119"/>
      <c r="EB51" s="119"/>
      <c r="EC51" s="119"/>
      <c r="ED51" s="119"/>
      <c r="EE51" s="119"/>
      <c r="EF51" s="119"/>
      <c r="EG51" s="119"/>
      <c r="EH51" s="119"/>
      <c r="EI51" s="119"/>
      <c r="EJ51" s="119"/>
      <c r="EK51" s="119"/>
      <c r="EL51" s="119"/>
      <c r="EM51" s="119"/>
      <c r="EN51" s="119"/>
      <c r="EO51" s="119"/>
      <c r="EP51" s="119"/>
      <c r="EQ51" s="119"/>
      <c r="ER51" s="119"/>
      <c r="ES51" s="119"/>
      <c r="ET51" s="119"/>
      <c r="EU51" s="119"/>
      <c r="EV51" s="119"/>
      <c r="EW51" s="119"/>
      <c r="EX51" s="119"/>
      <c r="EY51" s="119"/>
      <c r="EZ51" s="119"/>
      <c r="FA51" s="119"/>
      <c r="FB51" s="119"/>
      <c r="FC51" s="119"/>
      <c r="FD51" s="119"/>
      <c r="FE51" s="119"/>
      <c r="FF51" s="119"/>
      <c r="FG51" s="119"/>
      <c r="FH51" s="119"/>
      <c r="FI51" s="119"/>
      <c r="FJ51" s="119"/>
      <c r="FK51" s="119"/>
      <c r="FL51" s="119"/>
      <c r="FM51" s="119"/>
      <c r="FN51" s="119"/>
      <c r="FO51" s="119"/>
      <c r="FP51" s="119"/>
      <c r="FQ51" s="119"/>
      <c r="FR51" s="119"/>
      <c r="FS51" s="119"/>
      <c r="FT51" s="119"/>
      <c r="FU51" s="119"/>
      <c r="FV51" s="119"/>
      <c r="FW51" s="119"/>
      <c r="FX51" s="119"/>
      <c r="FY51" s="119"/>
      <c r="FZ51" s="119"/>
      <c r="GA51" s="119"/>
      <c r="GB51" s="119"/>
      <c r="GC51" s="119"/>
      <c r="GD51" s="119"/>
      <c r="GE51" s="119"/>
      <c r="GF51" s="119"/>
      <c r="GG51" s="119"/>
      <c r="GH51" s="119"/>
      <c r="GI51" s="119"/>
      <c r="GJ51" s="119"/>
      <c r="GK51" s="119"/>
      <c r="GL51" s="119"/>
      <c r="GM51" s="119"/>
      <c r="GN51" s="119"/>
      <c r="GO51" s="119"/>
      <c r="GP51" s="119"/>
      <c r="GQ51" s="119"/>
      <c r="GR51" s="119"/>
      <c r="GS51" s="119"/>
      <c r="GT51" s="119"/>
      <c r="GU51" s="119"/>
      <c r="GV51" s="119"/>
      <c r="GW51" s="119"/>
      <c r="GX51" s="119"/>
      <c r="GY51" s="119"/>
      <c r="GZ51" s="119"/>
      <c r="HA51" s="119"/>
      <c r="HB51" s="119"/>
      <c r="HC51" s="119"/>
      <c r="HD51" s="119"/>
      <c r="HE51" s="119"/>
      <c r="HF51" s="119"/>
      <c r="HG51" s="119"/>
      <c r="HH51" s="119"/>
      <c r="HI51" s="119"/>
      <c r="HJ51" s="119"/>
      <c r="HK51" s="119"/>
      <c r="HL51" s="119"/>
      <c r="HM51" s="119"/>
      <c r="HN51" s="119"/>
      <c r="HO51" s="119"/>
      <c r="HP51" s="119"/>
      <c r="HQ51" s="119"/>
      <c r="HR51" s="119"/>
      <c r="HS51" s="119"/>
      <c r="HT51" s="119"/>
      <c r="HU51" s="119"/>
      <c r="HV51" s="119"/>
      <c r="HW51" s="119"/>
      <c r="HX51" s="119"/>
      <c r="HY51" s="119"/>
      <c r="HZ51" s="119"/>
      <c r="IA51" s="119"/>
      <c r="IB51" s="119"/>
      <c r="IC51" s="119"/>
      <c r="ID51" s="119"/>
      <c r="IE51" s="119"/>
      <c r="IF51" s="119"/>
      <c r="IG51" s="119"/>
      <c r="IH51" s="119"/>
      <c r="II51" s="119"/>
      <c r="IJ51" s="119"/>
      <c r="IK51" s="119"/>
      <c r="IL51" s="119"/>
      <c r="IM51" s="119"/>
      <c r="IN51" s="119"/>
      <c r="IO51" s="119"/>
      <c r="IP51" s="119"/>
      <c r="IQ51" s="119"/>
      <c r="IR51" s="119"/>
      <c r="IS51" s="119"/>
      <c r="IT51" s="119"/>
      <c r="IU51" s="119"/>
      <c r="IV51" s="119"/>
    </row>
    <row r="52" spans="1:256">
      <c r="A52" s="116"/>
      <c r="B52" s="119"/>
      <c r="C52" s="971" t="s">
        <v>1881</v>
      </c>
      <c r="D52" s="119"/>
      <c r="E52" s="971"/>
      <c r="F52" s="120"/>
      <c r="G52" s="119"/>
      <c r="H52" s="119"/>
      <c r="I52" s="119"/>
      <c r="J52" s="119"/>
      <c r="K52" s="119"/>
      <c r="L52" s="119"/>
      <c r="M52" s="119"/>
      <c r="N52" s="119"/>
      <c r="O52" s="119"/>
      <c r="P52" s="119"/>
      <c r="Q52" s="119"/>
      <c r="R52" s="119"/>
      <c r="S52" s="119"/>
      <c r="T52" s="119"/>
      <c r="U52" s="119"/>
      <c r="V52" s="119"/>
      <c r="W52" s="119"/>
      <c r="X52" s="119"/>
      <c r="Y52" s="119"/>
      <c r="Z52" s="119"/>
      <c r="AA52" s="119"/>
      <c r="AB52" s="119"/>
      <c r="AC52" s="119"/>
      <c r="AD52" s="119"/>
      <c r="AE52" s="119"/>
      <c r="AF52" s="119"/>
      <c r="AG52" s="119"/>
      <c r="AH52" s="119"/>
      <c r="AI52" s="119"/>
      <c r="AJ52" s="119"/>
      <c r="AK52" s="119"/>
      <c r="AL52" s="119"/>
      <c r="AM52" s="119"/>
      <c r="AN52" s="119"/>
      <c r="AO52" s="119"/>
      <c r="AP52" s="119"/>
      <c r="AQ52" s="119"/>
      <c r="AR52" s="119"/>
      <c r="AS52" s="119"/>
      <c r="AT52" s="119"/>
      <c r="AU52" s="119"/>
      <c r="AV52" s="119"/>
      <c r="AW52" s="119"/>
      <c r="AX52" s="119"/>
      <c r="AY52" s="119"/>
      <c r="AZ52" s="119"/>
      <c r="BA52" s="119"/>
      <c r="BB52" s="119"/>
      <c r="BC52" s="119"/>
      <c r="BD52" s="119"/>
      <c r="BE52" s="119"/>
      <c r="BF52" s="119"/>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119"/>
      <c r="CD52" s="119"/>
      <c r="CE52" s="119"/>
      <c r="CF52" s="119"/>
      <c r="CG52" s="119"/>
      <c r="CH52" s="119"/>
      <c r="CI52" s="119"/>
      <c r="CJ52" s="119"/>
      <c r="CK52" s="119"/>
      <c r="CL52" s="119"/>
      <c r="CM52" s="119"/>
      <c r="CN52" s="119"/>
      <c r="CO52" s="119"/>
      <c r="CP52" s="119"/>
      <c r="CQ52" s="119"/>
      <c r="CR52" s="119"/>
      <c r="CS52" s="119"/>
      <c r="CT52" s="119"/>
      <c r="CU52" s="119"/>
      <c r="CV52" s="119"/>
      <c r="CW52" s="119"/>
      <c r="CX52" s="119"/>
      <c r="CY52" s="119"/>
      <c r="CZ52" s="119"/>
      <c r="DA52" s="119"/>
      <c r="DB52" s="119"/>
      <c r="DC52" s="119"/>
      <c r="DD52" s="119"/>
      <c r="DE52" s="119"/>
      <c r="DF52" s="119"/>
      <c r="DG52" s="119"/>
      <c r="DH52" s="119"/>
      <c r="DI52" s="119"/>
      <c r="DJ52" s="119"/>
      <c r="DK52" s="119"/>
      <c r="DL52" s="119"/>
      <c r="DM52" s="119"/>
      <c r="DN52" s="119"/>
      <c r="DO52" s="119"/>
      <c r="DP52" s="119"/>
      <c r="DQ52" s="119"/>
      <c r="DR52" s="119"/>
      <c r="DS52" s="119"/>
      <c r="DT52" s="119"/>
      <c r="DU52" s="119"/>
      <c r="DV52" s="119"/>
      <c r="DW52" s="119"/>
      <c r="DX52" s="119"/>
      <c r="DY52" s="119"/>
      <c r="DZ52" s="119"/>
      <c r="EA52" s="119"/>
      <c r="EB52" s="119"/>
      <c r="EC52" s="119"/>
      <c r="ED52" s="119"/>
      <c r="EE52" s="119"/>
      <c r="EF52" s="119"/>
      <c r="EG52" s="119"/>
      <c r="EH52" s="119"/>
      <c r="EI52" s="119"/>
      <c r="EJ52" s="119"/>
      <c r="EK52" s="119"/>
      <c r="EL52" s="119"/>
      <c r="EM52" s="119"/>
      <c r="EN52" s="119"/>
      <c r="EO52" s="119"/>
      <c r="EP52" s="119"/>
      <c r="EQ52" s="119"/>
      <c r="ER52" s="119"/>
      <c r="ES52" s="119"/>
      <c r="ET52" s="119"/>
      <c r="EU52" s="119"/>
      <c r="EV52" s="119"/>
      <c r="EW52" s="119"/>
      <c r="EX52" s="119"/>
      <c r="EY52" s="119"/>
      <c r="EZ52" s="119"/>
      <c r="FA52" s="119"/>
      <c r="FB52" s="119"/>
      <c r="FC52" s="119"/>
      <c r="FD52" s="119"/>
      <c r="FE52" s="119"/>
      <c r="FF52" s="119"/>
      <c r="FG52" s="119"/>
      <c r="FH52" s="119"/>
      <c r="FI52" s="119"/>
      <c r="FJ52" s="119"/>
      <c r="FK52" s="119"/>
      <c r="FL52" s="119"/>
      <c r="FM52" s="119"/>
      <c r="FN52" s="119"/>
      <c r="FO52" s="119"/>
      <c r="FP52" s="119"/>
      <c r="FQ52" s="119"/>
      <c r="FR52" s="119"/>
      <c r="FS52" s="119"/>
      <c r="FT52" s="119"/>
      <c r="FU52" s="119"/>
      <c r="FV52" s="119"/>
      <c r="FW52" s="119"/>
      <c r="FX52" s="119"/>
      <c r="FY52" s="119"/>
      <c r="FZ52" s="119"/>
      <c r="GA52" s="119"/>
      <c r="GB52" s="119"/>
      <c r="GC52" s="119"/>
      <c r="GD52" s="119"/>
      <c r="GE52" s="119"/>
      <c r="GF52" s="119"/>
      <c r="GG52" s="119"/>
      <c r="GH52" s="119"/>
      <c r="GI52" s="119"/>
      <c r="GJ52" s="119"/>
      <c r="GK52" s="119"/>
      <c r="GL52" s="119"/>
      <c r="GM52" s="119"/>
      <c r="GN52" s="119"/>
      <c r="GO52" s="119"/>
      <c r="GP52" s="119"/>
      <c r="GQ52" s="119"/>
      <c r="GR52" s="119"/>
      <c r="GS52" s="119"/>
      <c r="GT52" s="119"/>
      <c r="GU52" s="119"/>
      <c r="GV52" s="119"/>
      <c r="GW52" s="119"/>
      <c r="GX52" s="119"/>
      <c r="GY52" s="119"/>
      <c r="GZ52" s="119"/>
      <c r="HA52" s="119"/>
      <c r="HB52" s="119"/>
      <c r="HC52" s="119"/>
      <c r="HD52" s="119"/>
      <c r="HE52" s="119"/>
      <c r="HF52" s="119"/>
      <c r="HG52" s="119"/>
      <c r="HH52" s="119"/>
      <c r="HI52" s="119"/>
      <c r="HJ52" s="119"/>
      <c r="HK52" s="119"/>
      <c r="HL52" s="119"/>
      <c r="HM52" s="119"/>
      <c r="HN52" s="119"/>
      <c r="HO52" s="119"/>
      <c r="HP52" s="119"/>
      <c r="HQ52" s="119"/>
      <c r="HR52" s="119"/>
      <c r="HS52" s="119"/>
      <c r="HT52" s="119"/>
      <c r="HU52" s="119"/>
      <c r="HV52" s="119"/>
      <c r="HW52" s="119"/>
      <c r="HX52" s="119"/>
      <c r="HY52" s="119"/>
      <c r="HZ52" s="119"/>
      <c r="IA52" s="119"/>
      <c r="IB52" s="119"/>
      <c r="IC52" s="119"/>
      <c r="ID52" s="119"/>
      <c r="IE52" s="119"/>
      <c r="IF52" s="119"/>
      <c r="IG52" s="119"/>
      <c r="IH52" s="119"/>
      <c r="II52" s="119"/>
      <c r="IJ52" s="119"/>
      <c r="IK52" s="119"/>
      <c r="IL52" s="119"/>
      <c r="IM52" s="119"/>
      <c r="IN52" s="119"/>
      <c r="IO52" s="119"/>
      <c r="IP52" s="119"/>
      <c r="IQ52" s="119"/>
      <c r="IR52" s="119"/>
      <c r="IS52" s="119"/>
      <c r="IT52" s="119"/>
      <c r="IU52" s="119"/>
      <c r="IV52" s="119"/>
    </row>
    <row r="53" spans="1:256">
      <c r="A53" s="116"/>
      <c r="B53" s="119"/>
      <c r="C53" s="971"/>
      <c r="D53" s="119"/>
      <c r="E53" s="971"/>
      <c r="F53" s="120"/>
      <c r="G53" s="119"/>
      <c r="H53" s="119"/>
      <c r="I53" s="119"/>
      <c r="J53" s="119"/>
      <c r="K53" s="119"/>
      <c r="L53" s="119"/>
      <c r="M53" s="119"/>
      <c r="N53" s="119"/>
      <c r="O53" s="119"/>
      <c r="P53" s="119"/>
      <c r="Q53" s="119"/>
      <c r="R53" s="119"/>
      <c r="S53" s="119"/>
      <c r="T53" s="119"/>
      <c r="U53" s="119"/>
      <c r="V53" s="119"/>
      <c r="W53" s="119"/>
      <c r="X53" s="119"/>
      <c r="Y53" s="119"/>
      <c r="Z53" s="119"/>
      <c r="AA53" s="119"/>
      <c r="AB53" s="119"/>
      <c r="AC53" s="119"/>
      <c r="AD53" s="119"/>
      <c r="AE53" s="119"/>
      <c r="AF53" s="119"/>
      <c r="AG53" s="119"/>
      <c r="AH53" s="119"/>
      <c r="AI53" s="119"/>
      <c r="AJ53" s="119"/>
      <c r="AK53" s="119"/>
      <c r="AL53" s="119"/>
      <c r="AM53" s="119"/>
      <c r="AN53" s="119"/>
      <c r="AO53" s="119"/>
      <c r="AP53" s="119"/>
      <c r="AQ53" s="119"/>
      <c r="AR53" s="119"/>
      <c r="AS53" s="119"/>
      <c r="AT53" s="119"/>
      <c r="AU53" s="119"/>
      <c r="AV53" s="119"/>
      <c r="AW53" s="119"/>
      <c r="AX53" s="119"/>
      <c r="AY53" s="119"/>
      <c r="AZ53" s="119"/>
      <c r="BA53" s="119"/>
      <c r="BB53" s="119"/>
      <c r="BC53" s="119"/>
      <c r="BD53" s="119"/>
      <c r="BE53" s="119"/>
      <c r="BF53" s="119"/>
      <c r="BG53" s="119"/>
      <c r="BH53" s="119"/>
      <c r="BI53" s="119"/>
      <c r="BJ53" s="119"/>
      <c r="BK53" s="119"/>
      <c r="BL53" s="119"/>
      <c r="BM53" s="119"/>
      <c r="BN53" s="119"/>
      <c r="BO53" s="119"/>
      <c r="BP53" s="119"/>
      <c r="BQ53" s="119"/>
      <c r="BR53" s="119"/>
      <c r="BS53" s="119"/>
      <c r="BT53" s="119"/>
      <c r="BU53" s="119"/>
      <c r="BV53" s="119"/>
      <c r="BW53" s="119"/>
      <c r="BX53" s="119"/>
      <c r="BY53" s="119"/>
      <c r="BZ53" s="119"/>
      <c r="CA53" s="119"/>
      <c r="CB53" s="119"/>
      <c r="CC53" s="119"/>
      <c r="CD53" s="119"/>
      <c r="CE53" s="119"/>
      <c r="CF53" s="119"/>
      <c r="CG53" s="119"/>
      <c r="CH53" s="119"/>
      <c r="CI53" s="119"/>
      <c r="CJ53" s="119"/>
      <c r="CK53" s="119"/>
      <c r="CL53" s="119"/>
      <c r="CM53" s="119"/>
      <c r="CN53" s="119"/>
      <c r="CO53" s="119"/>
      <c r="CP53" s="119"/>
      <c r="CQ53" s="119"/>
      <c r="CR53" s="119"/>
      <c r="CS53" s="119"/>
      <c r="CT53" s="119"/>
      <c r="CU53" s="119"/>
      <c r="CV53" s="119"/>
      <c r="CW53" s="119"/>
      <c r="CX53" s="119"/>
      <c r="CY53" s="119"/>
      <c r="CZ53" s="119"/>
      <c r="DA53" s="119"/>
      <c r="DB53" s="119"/>
      <c r="DC53" s="119"/>
      <c r="DD53" s="119"/>
      <c r="DE53" s="119"/>
      <c r="DF53" s="119"/>
      <c r="DG53" s="119"/>
      <c r="DH53" s="119"/>
      <c r="DI53" s="119"/>
      <c r="DJ53" s="119"/>
      <c r="DK53" s="119"/>
      <c r="DL53" s="119"/>
      <c r="DM53" s="119"/>
      <c r="DN53" s="119"/>
      <c r="DO53" s="119"/>
      <c r="DP53" s="119"/>
      <c r="DQ53" s="119"/>
      <c r="DR53" s="119"/>
      <c r="DS53" s="119"/>
      <c r="DT53" s="119"/>
      <c r="DU53" s="119"/>
      <c r="DV53" s="119"/>
      <c r="DW53" s="119"/>
      <c r="DX53" s="119"/>
      <c r="DY53" s="119"/>
      <c r="DZ53" s="119"/>
      <c r="EA53" s="119"/>
      <c r="EB53" s="119"/>
      <c r="EC53" s="119"/>
      <c r="ED53" s="119"/>
      <c r="EE53" s="119"/>
      <c r="EF53" s="119"/>
      <c r="EG53" s="119"/>
      <c r="EH53" s="119"/>
      <c r="EI53" s="119"/>
      <c r="EJ53" s="119"/>
      <c r="EK53" s="119"/>
      <c r="EL53" s="119"/>
      <c r="EM53" s="119"/>
      <c r="EN53" s="119"/>
      <c r="EO53" s="119"/>
      <c r="EP53" s="119"/>
      <c r="EQ53" s="119"/>
      <c r="ER53" s="119"/>
      <c r="ES53" s="119"/>
      <c r="ET53" s="119"/>
      <c r="EU53" s="119"/>
      <c r="EV53" s="119"/>
      <c r="EW53" s="119"/>
      <c r="EX53" s="119"/>
      <c r="EY53" s="119"/>
      <c r="EZ53" s="119"/>
      <c r="FA53" s="119"/>
      <c r="FB53" s="119"/>
      <c r="FC53" s="119"/>
      <c r="FD53" s="119"/>
      <c r="FE53" s="119"/>
      <c r="FF53" s="119"/>
      <c r="FG53" s="119"/>
      <c r="FH53" s="119"/>
      <c r="FI53" s="119"/>
      <c r="FJ53" s="119"/>
      <c r="FK53" s="119"/>
      <c r="FL53" s="119"/>
      <c r="FM53" s="119"/>
      <c r="FN53" s="119"/>
      <c r="FO53" s="119"/>
      <c r="FP53" s="119"/>
      <c r="FQ53" s="119"/>
      <c r="FR53" s="119"/>
      <c r="FS53" s="119"/>
      <c r="FT53" s="119"/>
      <c r="FU53" s="119"/>
      <c r="FV53" s="119"/>
      <c r="FW53" s="119"/>
      <c r="FX53" s="119"/>
      <c r="FY53" s="119"/>
      <c r="FZ53" s="119"/>
      <c r="GA53" s="119"/>
      <c r="GB53" s="119"/>
      <c r="GC53" s="119"/>
      <c r="GD53" s="119"/>
      <c r="GE53" s="119"/>
      <c r="GF53" s="119"/>
      <c r="GG53" s="119"/>
      <c r="GH53" s="119"/>
      <c r="GI53" s="119"/>
      <c r="GJ53" s="119"/>
      <c r="GK53" s="119"/>
      <c r="GL53" s="119"/>
      <c r="GM53" s="119"/>
      <c r="GN53" s="119"/>
      <c r="GO53" s="119"/>
      <c r="GP53" s="119"/>
      <c r="GQ53" s="119"/>
      <c r="GR53" s="119"/>
      <c r="GS53" s="119"/>
      <c r="GT53" s="119"/>
      <c r="GU53" s="119"/>
      <c r="GV53" s="119"/>
      <c r="GW53" s="119"/>
      <c r="GX53" s="119"/>
      <c r="GY53" s="119"/>
      <c r="GZ53" s="119"/>
      <c r="HA53" s="119"/>
      <c r="HB53" s="119"/>
      <c r="HC53" s="119"/>
      <c r="HD53" s="119"/>
      <c r="HE53" s="119"/>
      <c r="HF53" s="119"/>
      <c r="HG53" s="119"/>
      <c r="HH53" s="119"/>
      <c r="HI53" s="119"/>
      <c r="HJ53" s="119"/>
      <c r="HK53" s="119"/>
      <c r="HL53" s="119"/>
      <c r="HM53" s="119"/>
      <c r="HN53" s="119"/>
      <c r="HO53" s="119"/>
      <c r="HP53" s="119"/>
      <c r="HQ53" s="119"/>
      <c r="HR53" s="119"/>
      <c r="HS53" s="119"/>
      <c r="HT53" s="119"/>
      <c r="HU53" s="119"/>
      <c r="HV53" s="119"/>
      <c r="HW53" s="119"/>
      <c r="HX53" s="119"/>
      <c r="HY53" s="119"/>
      <c r="HZ53" s="119"/>
      <c r="IA53" s="119"/>
      <c r="IB53" s="119"/>
      <c r="IC53" s="119"/>
      <c r="ID53" s="119"/>
      <c r="IE53" s="119"/>
      <c r="IF53" s="119"/>
      <c r="IG53" s="119"/>
      <c r="IH53" s="119"/>
      <c r="II53" s="119"/>
      <c r="IJ53" s="119"/>
      <c r="IK53" s="119"/>
      <c r="IL53" s="119"/>
      <c r="IM53" s="119"/>
      <c r="IN53" s="119"/>
      <c r="IO53" s="119"/>
      <c r="IP53" s="119"/>
      <c r="IQ53" s="119"/>
      <c r="IR53" s="119"/>
      <c r="IS53" s="119"/>
      <c r="IT53" s="119"/>
      <c r="IU53" s="119"/>
      <c r="IV53" s="119"/>
    </row>
    <row r="54" spans="1:256" ht="66" customHeight="1">
      <c r="A54" s="116"/>
      <c r="B54" s="123" t="s">
        <v>1278</v>
      </c>
      <c r="C54" s="972" t="s">
        <v>1725</v>
      </c>
      <c r="D54" s="124" t="s">
        <v>1279</v>
      </c>
      <c r="E54" s="972" t="s">
        <v>1280</v>
      </c>
      <c r="F54" s="120"/>
      <c r="G54" s="119"/>
      <c r="H54" s="119"/>
      <c r="I54" s="119"/>
      <c r="J54" s="119"/>
      <c r="K54" s="119"/>
      <c r="L54" s="119"/>
      <c r="M54" s="119"/>
      <c r="N54" s="119"/>
      <c r="O54" s="119"/>
      <c r="P54" s="119"/>
      <c r="Q54" s="119"/>
      <c r="R54" s="119"/>
      <c r="S54" s="119"/>
      <c r="T54" s="119"/>
      <c r="U54" s="119"/>
      <c r="V54" s="119"/>
      <c r="W54" s="119"/>
      <c r="X54" s="119"/>
      <c r="Y54" s="119"/>
      <c r="Z54" s="119"/>
      <c r="AA54" s="119"/>
      <c r="AB54" s="119"/>
      <c r="AC54" s="119"/>
      <c r="AD54" s="119"/>
      <c r="AE54" s="119"/>
      <c r="AF54" s="119"/>
      <c r="AG54" s="119"/>
      <c r="AH54" s="119"/>
      <c r="AI54" s="119"/>
      <c r="AJ54" s="119"/>
      <c r="AK54" s="119"/>
      <c r="AL54" s="119"/>
      <c r="AM54" s="119"/>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c r="BM54" s="119"/>
      <c r="BN54" s="119"/>
      <c r="BO54" s="119"/>
      <c r="BP54" s="119"/>
      <c r="BQ54" s="119"/>
      <c r="BR54" s="119"/>
      <c r="BS54" s="119"/>
      <c r="BT54" s="119"/>
      <c r="BU54" s="119"/>
      <c r="BV54" s="119"/>
      <c r="BW54" s="119"/>
      <c r="BX54" s="119"/>
      <c r="BY54" s="119"/>
      <c r="BZ54" s="119"/>
      <c r="CA54" s="119"/>
      <c r="CB54" s="119"/>
      <c r="CC54" s="119"/>
      <c r="CD54" s="119"/>
      <c r="CE54" s="119"/>
      <c r="CF54" s="119"/>
      <c r="CG54" s="119"/>
      <c r="CH54" s="119"/>
      <c r="CI54" s="119"/>
      <c r="CJ54" s="119"/>
      <c r="CK54" s="119"/>
      <c r="CL54" s="119"/>
      <c r="CM54" s="119"/>
      <c r="CN54" s="119"/>
      <c r="CO54" s="119"/>
      <c r="CP54" s="119"/>
      <c r="CQ54" s="119"/>
      <c r="CR54" s="119"/>
      <c r="CS54" s="119"/>
      <c r="CT54" s="119"/>
      <c r="CU54" s="119"/>
      <c r="CV54" s="119"/>
      <c r="CW54" s="119"/>
      <c r="CX54" s="119"/>
      <c r="CY54" s="119"/>
      <c r="CZ54" s="119"/>
      <c r="DA54" s="119"/>
      <c r="DB54" s="119"/>
      <c r="DC54" s="119"/>
      <c r="DD54" s="119"/>
      <c r="DE54" s="119"/>
      <c r="DF54" s="119"/>
      <c r="DG54" s="119"/>
      <c r="DH54" s="119"/>
      <c r="DI54" s="119"/>
      <c r="DJ54" s="119"/>
      <c r="DK54" s="119"/>
      <c r="DL54" s="119"/>
      <c r="DM54" s="119"/>
      <c r="DN54" s="119"/>
      <c r="DO54" s="119"/>
      <c r="DP54" s="119"/>
      <c r="DQ54" s="119"/>
      <c r="DR54" s="119"/>
      <c r="DS54" s="119"/>
      <c r="DT54" s="119"/>
      <c r="DU54" s="119"/>
      <c r="DV54" s="119"/>
      <c r="DW54" s="119"/>
      <c r="DX54" s="119"/>
      <c r="DY54" s="119"/>
      <c r="DZ54" s="119"/>
      <c r="EA54" s="119"/>
      <c r="EB54" s="119"/>
      <c r="EC54" s="119"/>
      <c r="ED54" s="119"/>
      <c r="EE54" s="119"/>
      <c r="EF54" s="119"/>
      <c r="EG54" s="119"/>
      <c r="EH54" s="119"/>
      <c r="EI54" s="119"/>
      <c r="EJ54" s="119"/>
      <c r="EK54" s="119"/>
      <c r="EL54" s="119"/>
      <c r="EM54" s="119"/>
      <c r="EN54" s="119"/>
      <c r="EO54" s="119"/>
      <c r="EP54" s="119"/>
      <c r="EQ54" s="119"/>
      <c r="ER54" s="119"/>
      <c r="ES54" s="119"/>
      <c r="ET54" s="119"/>
      <c r="EU54" s="119"/>
      <c r="EV54" s="119"/>
      <c r="EW54" s="119"/>
      <c r="EX54" s="119"/>
      <c r="EY54" s="119"/>
      <c r="EZ54" s="119"/>
      <c r="FA54" s="119"/>
      <c r="FB54" s="119"/>
      <c r="FC54" s="119"/>
      <c r="FD54" s="119"/>
      <c r="FE54" s="119"/>
      <c r="FF54" s="119"/>
      <c r="FG54" s="119"/>
      <c r="FH54" s="119"/>
      <c r="FI54" s="119"/>
      <c r="FJ54" s="119"/>
      <c r="FK54" s="119"/>
      <c r="FL54" s="119"/>
      <c r="FM54" s="119"/>
      <c r="FN54" s="119"/>
      <c r="FO54" s="119"/>
      <c r="FP54" s="119"/>
      <c r="FQ54" s="119"/>
      <c r="FR54" s="119"/>
      <c r="FS54" s="119"/>
      <c r="FT54" s="119"/>
      <c r="FU54" s="119"/>
      <c r="FV54" s="119"/>
      <c r="FW54" s="119"/>
      <c r="FX54" s="119"/>
      <c r="FY54" s="119"/>
      <c r="FZ54" s="119"/>
      <c r="GA54" s="119"/>
      <c r="GB54" s="119"/>
      <c r="GC54" s="119"/>
      <c r="GD54" s="119"/>
      <c r="GE54" s="119"/>
      <c r="GF54" s="119"/>
      <c r="GG54" s="119"/>
      <c r="GH54" s="119"/>
      <c r="GI54" s="119"/>
      <c r="GJ54" s="119"/>
      <c r="GK54" s="119"/>
      <c r="GL54" s="119"/>
      <c r="GM54" s="119"/>
      <c r="GN54" s="119"/>
      <c r="GO54" s="119"/>
      <c r="GP54" s="119"/>
      <c r="GQ54" s="119"/>
      <c r="GR54" s="119"/>
      <c r="GS54" s="119"/>
      <c r="GT54" s="119"/>
      <c r="GU54" s="119"/>
      <c r="GV54" s="119"/>
      <c r="GW54" s="119"/>
      <c r="GX54" s="119"/>
      <c r="GY54" s="119"/>
      <c r="GZ54" s="119"/>
      <c r="HA54" s="119"/>
      <c r="HB54" s="119"/>
      <c r="HC54" s="119"/>
      <c r="HD54" s="119"/>
      <c r="HE54" s="119"/>
      <c r="HF54" s="119"/>
      <c r="HG54" s="119"/>
      <c r="HH54" s="119"/>
      <c r="HI54" s="119"/>
      <c r="HJ54" s="119"/>
      <c r="HK54" s="119"/>
      <c r="HL54" s="119"/>
      <c r="HM54" s="119"/>
      <c r="HN54" s="119"/>
      <c r="HO54" s="119"/>
      <c r="HP54" s="119"/>
      <c r="HQ54" s="119"/>
      <c r="HR54" s="119"/>
      <c r="HS54" s="119"/>
      <c r="HT54" s="119"/>
      <c r="HU54" s="119"/>
      <c r="HV54" s="119"/>
      <c r="HW54" s="119"/>
      <c r="HX54" s="119"/>
      <c r="HY54" s="119"/>
      <c r="HZ54" s="119"/>
      <c r="IA54" s="119"/>
      <c r="IB54" s="119"/>
      <c r="IC54" s="119"/>
      <c r="ID54" s="119"/>
      <c r="IE54" s="119"/>
      <c r="IF54" s="119"/>
      <c r="IG54" s="119"/>
      <c r="IH54" s="119"/>
      <c r="II54" s="119"/>
      <c r="IJ54" s="119"/>
      <c r="IK54" s="119"/>
      <c r="IL54" s="119"/>
      <c r="IM54" s="119"/>
      <c r="IN54" s="119"/>
      <c r="IO54" s="119"/>
      <c r="IP54" s="119"/>
      <c r="IQ54" s="119"/>
      <c r="IR54" s="119"/>
      <c r="IS54" s="119"/>
      <c r="IT54" s="119"/>
      <c r="IU54" s="119"/>
      <c r="IV54" s="119"/>
    </row>
    <row r="55" spans="1:256">
      <c r="A55" s="116"/>
      <c r="B55" s="119"/>
      <c r="C55" s="971"/>
      <c r="D55" s="125"/>
      <c r="E55" s="974"/>
      <c r="F55" s="120"/>
      <c r="G55" s="119"/>
      <c r="H55" s="119"/>
      <c r="I55" s="119"/>
      <c r="J55" s="119"/>
      <c r="K55" s="119"/>
      <c r="L55" s="119"/>
      <c r="M55" s="119"/>
      <c r="N55" s="119"/>
      <c r="O55" s="119"/>
      <c r="P55" s="119"/>
      <c r="Q55" s="119"/>
      <c r="R55" s="119"/>
      <c r="S55" s="119"/>
      <c r="T55" s="119"/>
      <c r="U55" s="119"/>
      <c r="V55" s="119"/>
      <c r="W55" s="119"/>
      <c r="X55" s="119"/>
      <c r="Y55" s="119"/>
      <c r="Z55" s="119"/>
      <c r="AA55" s="119"/>
      <c r="AB55" s="119"/>
      <c r="AC55" s="119"/>
      <c r="AD55" s="119"/>
      <c r="AE55" s="119"/>
      <c r="AF55" s="119"/>
      <c r="AG55" s="119"/>
      <c r="AH55" s="119"/>
      <c r="AI55" s="119"/>
      <c r="AJ55" s="119"/>
      <c r="AK55" s="119"/>
      <c r="AL55" s="119"/>
      <c r="AM55" s="119"/>
      <c r="AN55" s="119"/>
      <c r="AO55" s="119"/>
      <c r="AP55" s="119"/>
      <c r="AQ55" s="119"/>
      <c r="AR55" s="119"/>
      <c r="AS55" s="119"/>
      <c r="AT55" s="119"/>
      <c r="AU55" s="119"/>
      <c r="AV55" s="119"/>
      <c r="AW55" s="119"/>
      <c r="AX55" s="119"/>
      <c r="AY55" s="119"/>
      <c r="AZ55" s="119"/>
      <c r="BA55" s="119"/>
      <c r="BB55" s="119"/>
      <c r="BC55" s="119"/>
      <c r="BD55" s="119"/>
      <c r="BE55" s="119"/>
      <c r="BF55" s="119"/>
      <c r="BG55" s="119"/>
      <c r="BH55" s="119"/>
      <c r="BI55" s="119"/>
      <c r="BJ55" s="119"/>
      <c r="BK55" s="119"/>
      <c r="BL55" s="119"/>
      <c r="BM55" s="119"/>
      <c r="BN55" s="119"/>
      <c r="BO55" s="119"/>
      <c r="BP55" s="119"/>
      <c r="BQ55" s="119"/>
      <c r="BR55" s="119"/>
      <c r="BS55" s="119"/>
      <c r="BT55" s="119"/>
      <c r="BU55" s="119"/>
      <c r="BV55" s="119"/>
      <c r="BW55" s="119"/>
      <c r="BX55" s="119"/>
      <c r="BY55" s="119"/>
      <c r="BZ55" s="119"/>
      <c r="CA55" s="119"/>
      <c r="CB55" s="119"/>
      <c r="CC55" s="119"/>
      <c r="CD55" s="119"/>
      <c r="CE55" s="119"/>
      <c r="CF55" s="119"/>
      <c r="CG55" s="119"/>
      <c r="CH55" s="119"/>
      <c r="CI55" s="119"/>
      <c r="CJ55" s="119"/>
      <c r="CK55" s="119"/>
      <c r="CL55" s="119"/>
      <c r="CM55" s="119"/>
      <c r="CN55" s="119"/>
      <c r="CO55" s="119"/>
      <c r="CP55" s="119"/>
      <c r="CQ55" s="119"/>
      <c r="CR55" s="119"/>
      <c r="CS55" s="119"/>
      <c r="CT55" s="119"/>
      <c r="CU55" s="119"/>
      <c r="CV55" s="119"/>
      <c r="CW55" s="119"/>
      <c r="CX55" s="119"/>
      <c r="CY55" s="119"/>
      <c r="CZ55" s="119"/>
      <c r="DA55" s="119"/>
      <c r="DB55" s="119"/>
      <c r="DC55" s="119"/>
      <c r="DD55" s="119"/>
      <c r="DE55" s="119"/>
      <c r="DF55" s="119"/>
      <c r="DG55" s="119"/>
      <c r="DH55" s="119"/>
      <c r="DI55" s="119"/>
      <c r="DJ55" s="119"/>
      <c r="DK55" s="119"/>
      <c r="DL55" s="119"/>
      <c r="DM55" s="119"/>
      <c r="DN55" s="119"/>
      <c r="DO55" s="119"/>
      <c r="DP55" s="119"/>
      <c r="DQ55" s="119"/>
      <c r="DR55" s="119"/>
      <c r="DS55" s="119"/>
      <c r="DT55" s="119"/>
      <c r="DU55" s="119"/>
      <c r="DV55" s="119"/>
      <c r="DW55" s="119"/>
      <c r="DX55" s="119"/>
      <c r="DY55" s="119"/>
      <c r="DZ55" s="119"/>
      <c r="EA55" s="119"/>
      <c r="EB55" s="119"/>
      <c r="EC55" s="119"/>
      <c r="ED55" s="119"/>
      <c r="EE55" s="119"/>
      <c r="EF55" s="119"/>
      <c r="EG55" s="119"/>
      <c r="EH55" s="119"/>
      <c r="EI55" s="119"/>
      <c r="EJ55" s="119"/>
      <c r="EK55" s="119"/>
      <c r="EL55" s="119"/>
      <c r="EM55" s="119"/>
      <c r="EN55" s="119"/>
      <c r="EO55" s="119"/>
      <c r="EP55" s="119"/>
      <c r="EQ55" s="119"/>
      <c r="ER55" s="119"/>
      <c r="ES55" s="119"/>
      <c r="ET55" s="119"/>
      <c r="EU55" s="119"/>
      <c r="EV55" s="119"/>
      <c r="EW55" s="119"/>
      <c r="EX55" s="119"/>
      <c r="EY55" s="119"/>
      <c r="EZ55" s="119"/>
      <c r="FA55" s="119"/>
      <c r="FB55" s="119"/>
      <c r="FC55" s="119"/>
      <c r="FD55" s="119"/>
      <c r="FE55" s="119"/>
      <c r="FF55" s="119"/>
      <c r="FG55" s="119"/>
      <c r="FH55" s="119"/>
      <c r="FI55" s="119"/>
      <c r="FJ55" s="119"/>
      <c r="FK55" s="119"/>
      <c r="FL55" s="119"/>
      <c r="FM55" s="119"/>
      <c r="FN55" s="119"/>
      <c r="FO55" s="119"/>
      <c r="FP55" s="119"/>
      <c r="FQ55" s="119"/>
      <c r="FR55" s="119"/>
      <c r="FS55" s="119"/>
      <c r="FT55" s="119"/>
      <c r="FU55" s="119"/>
      <c r="FV55" s="119"/>
      <c r="FW55" s="119"/>
      <c r="FX55" s="119"/>
      <c r="FY55" s="119"/>
      <c r="FZ55" s="119"/>
      <c r="GA55" s="119"/>
      <c r="GB55" s="119"/>
      <c r="GC55" s="119"/>
      <c r="GD55" s="119"/>
      <c r="GE55" s="119"/>
      <c r="GF55" s="119"/>
      <c r="GG55" s="119"/>
      <c r="GH55" s="119"/>
      <c r="GI55" s="119"/>
      <c r="GJ55" s="119"/>
      <c r="GK55" s="119"/>
      <c r="GL55" s="119"/>
      <c r="GM55" s="119"/>
      <c r="GN55" s="119"/>
      <c r="GO55" s="119"/>
      <c r="GP55" s="119"/>
      <c r="GQ55" s="119"/>
      <c r="GR55" s="119"/>
      <c r="GS55" s="119"/>
      <c r="GT55" s="119"/>
      <c r="GU55" s="119"/>
      <c r="GV55" s="119"/>
      <c r="GW55" s="119"/>
      <c r="GX55" s="119"/>
      <c r="GY55" s="119"/>
      <c r="GZ55" s="119"/>
      <c r="HA55" s="119"/>
      <c r="HB55" s="119"/>
      <c r="HC55" s="119"/>
      <c r="HD55" s="119"/>
      <c r="HE55" s="119"/>
      <c r="HF55" s="119"/>
      <c r="HG55" s="119"/>
      <c r="HH55" s="119"/>
      <c r="HI55" s="119"/>
      <c r="HJ55" s="119"/>
      <c r="HK55" s="119"/>
      <c r="HL55" s="119"/>
      <c r="HM55" s="119"/>
      <c r="HN55" s="119"/>
      <c r="HO55" s="119"/>
      <c r="HP55" s="119"/>
      <c r="HQ55" s="119"/>
      <c r="HR55" s="119"/>
      <c r="HS55" s="119"/>
      <c r="HT55" s="119"/>
      <c r="HU55" s="119"/>
      <c r="HV55" s="119"/>
      <c r="HW55" s="119"/>
      <c r="HX55" s="119"/>
      <c r="HY55" s="119"/>
      <c r="HZ55" s="119"/>
      <c r="IA55" s="119"/>
      <c r="IB55" s="119"/>
      <c r="IC55" s="119"/>
      <c r="ID55" s="119"/>
      <c r="IE55" s="119"/>
      <c r="IF55" s="119"/>
      <c r="IG55" s="119"/>
      <c r="IH55" s="119"/>
      <c r="II55" s="119"/>
      <c r="IJ55" s="119"/>
      <c r="IK55" s="119"/>
      <c r="IL55" s="119"/>
      <c r="IM55" s="119"/>
      <c r="IN55" s="119"/>
      <c r="IO55" s="119"/>
      <c r="IP55" s="119"/>
      <c r="IQ55" s="119"/>
      <c r="IR55" s="119"/>
      <c r="IS55" s="119"/>
      <c r="IT55" s="119"/>
      <c r="IU55" s="119"/>
      <c r="IV55" s="119"/>
    </row>
    <row r="56" spans="1:256" ht="45" customHeight="1" thickBot="1">
      <c r="A56" s="126"/>
      <c r="B56" s="127" t="s">
        <v>1281</v>
      </c>
      <c r="C56" s="973" t="s">
        <v>1282</v>
      </c>
      <c r="D56" s="128" t="s">
        <v>1283</v>
      </c>
      <c r="E56" s="973" t="s">
        <v>1284</v>
      </c>
      <c r="F56" s="129"/>
      <c r="G56" s="119"/>
      <c r="H56" s="119"/>
      <c r="I56" s="119"/>
      <c r="J56" s="119"/>
      <c r="K56" s="119"/>
      <c r="L56" s="119"/>
      <c r="M56" s="119"/>
      <c r="N56" s="119"/>
      <c r="O56" s="119"/>
      <c r="P56" s="119"/>
      <c r="Q56" s="119"/>
      <c r="R56" s="119"/>
      <c r="S56" s="119"/>
      <c r="T56" s="119"/>
      <c r="U56" s="119"/>
      <c r="V56" s="119"/>
      <c r="W56" s="119"/>
      <c r="X56" s="119"/>
      <c r="Y56" s="119"/>
      <c r="Z56" s="119"/>
      <c r="AA56" s="119"/>
      <c r="AB56" s="119"/>
      <c r="AC56" s="119"/>
      <c r="AD56" s="119"/>
      <c r="AE56" s="119"/>
      <c r="AF56" s="119"/>
      <c r="AG56" s="119"/>
      <c r="AH56" s="119"/>
      <c r="AI56" s="119"/>
      <c r="AJ56" s="119"/>
      <c r="AK56" s="119"/>
      <c r="AL56" s="119"/>
      <c r="AM56" s="119"/>
      <c r="AN56" s="119"/>
      <c r="AO56" s="119"/>
      <c r="AP56" s="119"/>
      <c r="AQ56" s="119"/>
      <c r="AR56" s="119"/>
      <c r="AS56" s="119"/>
      <c r="AT56" s="119"/>
      <c r="AU56" s="119"/>
      <c r="AV56" s="119"/>
      <c r="AW56" s="119"/>
      <c r="AX56" s="119"/>
      <c r="AY56" s="119"/>
      <c r="AZ56" s="119"/>
      <c r="BA56" s="119"/>
      <c r="BB56" s="119"/>
      <c r="BC56" s="119"/>
      <c r="BD56" s="119"/>
      <c r="BE56" s="119"/>
      <c r="BF56" s="119"/>
      <c r="BG56" s="119"/>
      <c r="BH56" s="119"/>
      <c r="BI56" s="119"/>
      <c r="BJ56" s="119"/>
      <c r="BK56" s="119"/>
      <c r="BL56" s="119"/>
      <c r="BM56" s="119"/>
      <c r="BN56" s="119"/>
      <c r="BO56" s="119"/>
      <c r="BP56" s="119"/>
      <c r="BQ56" s="119"/>
      <c r="BR56" s="119"/>
      <c r="BS56" s="119"/>
      <c r="BT56" s="119"/>
      <c r="BU56" s="119"/>
      <c r="BV56" s="119"/>
      <c r="BW56" s="119"/>
      <c r="BX56" s="119"/>
      <c r="BY56" s="119"/>
      <c r="BZ56" s="119"/>
      <c r="CA56" s="119"/>
      <c r="CB56" s="119"/>
      <c r="CC56" s="119"/>
      <c r="CD56" s="119"/>
      <c r="CE56" s="119"/>
      <c r="CF56" s="119"/>
      <c r="CG56" s="119"/>
      <c r="CH56" s="119"/>
      <c r="CI56" s="119"/>
      <c r="CJ56" s="119"/>
      <c r="CK56" s="119"/>
      <c r="CL56" s="119"/>
      <c r="CM56" s="119"/>
      <c r="CN56" s="119"/>
      <c r="CO56" s="119"/>
      <c r="CP56" s="119"/>
      <c r="CQ56" s="119"/>
      <c r="CR56" s="119"/>
      <c r="CS56" s="119"/>
      <c r="CT56" s="119"/>
      <c r="CU56" s="119"/>
      <c r="CV56" s="119"/>
      <c r="CW56" s="119"/>
      <c r="CX56" s="119"/>
      <c r="CY56" s="119"/>
      <c r="CZ56" s="119"/>
      <c r="DA56" s="119"/>
      <c r="DB56" s="119"/>
      <c r="DC56" s="119"/>
      <c r="DD56" s="119"/>
      <c r="DE56" s="119"/>
      <c r="DF56" s="119"/>
      <c r="DG56" s="119"/>
      <c r="DH56" s="119"/>
      <c r="DI56" s="119"/>
      <c r="DJ56" s="119"/>
      <c r="DK56" s="119"/>
      <c r="DL56" s="119"/>
      <c r="DM56" s="119"/>
      <c r="DN56" s="119"/>
      <c r="DO56" s="119"/>
      <c r="DP56" s="119"/>
      <c r="DQ56" s="119"/>
      <c r="DR56" s="119"/>
      <c r="DS56" s="119"/>
      <c r="DT56" s="119"/>
      <c r="DU56" s="119"/>
      <c r="DV56" s="119"/>
      <c r="DW56" s="119"/>
      <c r="DX56" s="119"/>
      <c r="DY56" s="119"/>
      <c r="DZ56" s="119"/>
      <c r="EA56" s="119"/>
      <c r="EB56" s="119"/>
      <c r="EC56" s="119"/>
      <c r="ED56" s="119"/>
      <c r="EE56" s="119"/>
      <c r="EF56" s="119"/>
      <c r="EG56" s="119"/>
      <c r="EH56" s="119"/>
      <c r="EI56" s="119"/>
      <c r="EJ56" s="119"/>
      <c r="EK56" s="119"/>
      <c r="EL56" s="119"/>
      <c r="EM56" s="119"/>
      <c r="EN56" s="119"/>
      <c r="EO56" s="119"/>
      <c r="EP56" s="119"/>
      <c r="EQ56" s="119"/>
      <c r="ER56" s="119"/>
      <c r="ES56" s="119"/>
      <c r="ET56" s="119"/>
      <c r="EU56" s="119"/>
      <c r="EV56" s="119"/>
      <c r="EW56" s="119"/>
      <c r="EX56" s="119"/>
      <c r="EY56" s="119"/>
      <c r="EZ56" s="119"/>
      <c r="FA56" s="119"/>
      <c r="FB56" s="119"/>
      <c r="FC56" s="119"/>
      <c r="FD56" s="119"/>
      <c r="FE56" s="119"/>
      <c r="FF56" s="119"/>
      <c r="FG56" s="119"/>
      <c r="FH56" s="119"/>
      <c r="FI56" s="119"/>
      <c r="FJ56" s="119"/>
      <c r="FK56" s="119"/>
      <c r="FL56" s="119"/>
      <c r="FM56" s="119"/>
      <c r="FN56" s="119"/>
      <c r="FO56" s="119"/>
      <c r="FP56" s="119"/>
      <c r="FQ56" s="119"/>
      <c r="FR56" s="119"/>
      <c r="FS56" s="119"/>
      <c r="FT56" s="119"/>
      <c r="FU56" s="119"/>
      <c r="FV56" s="119"/>
      <c r="FW56" s="119"/>
      <c r="FX56" s="119"/>
      <c r="FY56" s="119"/>
      <c r="FZ56" s="119"/>
      <c r="GA56" s="119"/>
      <c r="GB56" s="119"/>
      <c r="GC56" s="119"/>
      <c r="GD56" s="119"/>
      <c r="GE56" s="119"/>
      <c r="GF56" s="119"/>
      <c r="GG56" s="119"/>
      <c r="GH56" s="119"/>
      <c r="GI56" s="119"/>
      <c r="GJ56" s="119"/>
      <c r="GK56" s="119"/>
      <c r="GL56" s="119"/>
      <c r="GM56" s="119"/>
      <c r="GN56" s="119"/>
      <c r="GO56" s="119"/>
      <c r="GP56" s="119"/>
      <c r="GQ56" s="119"/>
      <c r="GR56" s="119"/>
      <c r="GS56" s="119"/>
      <c r="GT56" s="119"/>
      <c r="GU56" s="119"/>
      <c r="GV56" s="119"/>
      <c r="GW56" s="119"/>
      <c r="GX56" s="119"/>
      <c r="GY56" s="119"/>
      <c r="GZ56" s="119"/>
      <c r="HA56" s="119"/>
      <c r="HB56" s="119"/>
      <c r="HC56" s="119"/>
      <c r="HD56" s="119"/>
      <c r="HE56" s="119"/>
      <c r="HF56" s="119"/>
      <c r="HG56" s="119"/>
      <c r="HH56" s="119"/>
      <c r="HI56" s="119"/>
      <c r="HJ56" s="119"/>
      <c r="HK56" s="119"/>
      <c r="HL56" s="119"/>
      <c r="HM56" s="119"/>
      <c r="HN56" s="119"/>
      <c r="HO56" s="119"/>
      <c r="HP56" s="119"/>
      <c r="HQ56" s="119"/>
      <c r="HR56" s="119"/>
      <c r="HS56" s="119"/>
      <c r="HT56" s="119"/>
      <c r="HU56" s="119"/>
      <c r="HV56" s="119"/>
      <c r="HW56" s="119"/>
      <c r="HX56" s="119"/>
      <c r="HY56" s="119"/>
      <c r="HZ56" s="119"/>
      <c r="IA56" s="119"/>
      <c r="IB56" s="119"/>
      <c r="IC56" s="119"/>
      <c r="ID56" s="119"/>
      <c r="IE56" s="119"/>
      <c r="IF56" s="119"/>
      <c r="IG56" s="119"/>
      <c r="IH56" s="119"/>
      <c r="II56" s="119"/>
      <c r="IJ56" s="119"/>
      <c r="IK56" s="119"/>
      <c r="IL56" s="119"/>
      <c r="IM56" s="119"/>
      <c r="IN56" s="119"/>
      <c r="IO56" s="119"/>
      <c r="IP56" s="119"/>
      <c r="IQ56" s="119"/>
      <c r="IR56" s="119"/>
      <c r="IS56" s="119"/>
      <c r="IT56" s="119"/>
      <c r="IU56" s="119"/>
      <c r="IV56" s="119"/>
    </row>
    <row r="57" spans="1:256" ht="15" customHeight="1">
      <c r="A57" s="112"/>
      <c r="B57" s="112"/>
      <c r="C57" s="112"/>
      <c r="D57" s="112"/>
      <c r="E57" s="520" t="s">
        <v>1285</v>
      </c>
      <c r="F57" s="959"/>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row>
    <row r="58" spans="1:256">
      <c r="A58" s="5"/>
      <c r="B58" s="112"/>
      <c r="C58" s="112"/>
      <c r="D58" s="959">
        <v>1</v>
      </c>
      <c r="E58" s="959"/>
      <c r="F58" s="959"/>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row>
    <row r="59" spans="1:256">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row>
    <row r="60" spans="1:256">
      <c r="A60" s="5"/>
      <c r="B60" s="5"/>
      <c r="C60" s="1037"/>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row>
    <row r="61" spans="1:256">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row>
    <row r="62" spans="1:256">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row>
    <row r="63" spans="1:256">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row>
    <row r="64" spans="1:256">
      <c r="A64" s="5"/>
      <c r="B64" s="92"/>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row>
    <row r="65" spans="1:256">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row>
    <row r="66" spans="1:256">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row>
    <row r="67" spans="1:256">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row>
    <row r="68" spans="1:256">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row>
    <row r="69" spans="1:256">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row>
    <row r="70" spans="1:256">
      <c r="A70" s="5"/>
      <c r="B70" s="92"/>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row>
    <row r="71" spans="1:256">
      <c r="A71" s="5"/>
      <c r="B71" s="92"/>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row>
    <row r="72" spans="1:256">
      <c r="A72" s="5"/>
      <c r="B72" s="5"/>
      <c r="C72" s="130"/>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row>
    <row r="73" spans="1:256">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row>
    <row r="74" spans="1:256">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row>
    <row r="75" spans="1:256">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row>
    <row r="76" spans="1:256">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row>
    <row r="77" spans="1:256">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row>
    <row r="78" spans="1:256">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row>
    <row r="79" spans="1:256">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row>
    <row r="80" spans="1:256">
      <c r="A80" s="5"/>
      <c r="B80" s="92"/>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row>
    <row r="81" spans="1:256">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row>
    <row r="82" spans="1:256">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row>
    <row r="83" spans="1:256">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row>
    <row r="84" spans="1:256">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row>
    <row r="85" spans="1:256">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row>
    <row r="86" spans="1:256">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row>
    <row r="87" spans="1:256">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row>
    <row r="88" spans="1:256">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row>
    <row r="89" spans="1:256">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row>
    <row r="90" spans="1:256">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row>
    <row r="91" spans="1:256">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row>
    <row r="92" spans="1:256">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row>
    <row r="93" spans="1:256">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row>
    <row r="94" spans="1:256">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row>
    <row r="95" spans="1:256">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row>
    <row r="96" spans="1:256">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row>
    <row r="97" spans="1:256">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row>
    <row r="98" spans="1:256">
      <c r="A98" s="5"/>
      <c r="B98" s="92"/>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row>
    <row r="99" spans="1:256">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row>
    <row r="100" spans="1:256">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row>
    <row r="101" spans="1:256">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row>
    <row r="102" spans="1:256">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row>
    <row r="103" spans="1:256">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row>
    <row r="104" spans="1:256">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row>
    <row r="105" spans="1:256">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row>
    <row r="106" spans="1:25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row>
    <row r="107" spans="1:256">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row>
    <row r="108" spans="1:256">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row>
    <row r="109" spans="1:256">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row>
    <row r="110" spans="1:256">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row>
    <row r="111" spans="1:256">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row>
    <row r="112" spans="1:256">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row>
    <row r="113" spans="1:256">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row>
    <row r="114" spans="1:256">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row>
    <row r="115" spans="1:256">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row>
    <row r="116" spans="1:25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row>
    <row r="117" spans="1:256">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row>
    <row r="118" spans="1:256">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row>
    <row r="119" spans="1:256">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row>
    <row r="120" spans="1:256">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row>
    <row r="121" spans="1:256">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row>
    <row r="122" spans="1:256">
      <c r="A122" s="5"/>
      <c r="B122" s="92"/>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row>
    <row r="123" spans="1:256">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row>
    <row r="124" spans="1:256">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row>
    <row r="125" spans="1:256">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row>
    <row r="126" spans="1:25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row>
    <row r="127" spans="1:256">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row>
    <row r="128" spans="1:256">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row>
    <row r="129" spans="1:256">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row>
    <row r="130" spans="1:256">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row>
    <row r="131" spans="1:256">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row>
    <row r="132" spans="1:256">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row>
    <row r="133" spans="1:256">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row>
    <row r="134" spans="1:256">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row>
    <row r="135" spans="1:256">
      <c r="A135" s="5"/>
      <c r="B135" s="92"/>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row>
    <row r="136" spans="1:25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row>
    <row r="137" spans="1:256">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row>
    <row r="138" spans="1:256">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row>
    <row r="139" spans="1:256">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row>
    <row r="140" spans="1:256">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row>
    <row r="141" spans="1:256">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row>
    <row r="142" spans="1:256">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row>
    <row r="143" spans="1:256">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row>
    <row r="144" spans="1:256">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row>
    <row r="145" spans="1:256">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row>
    <row r="146" spans="1:25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row>
    <row r="147" spans="1:256">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row>
    <row r="148" spans="1:256">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row>
    <row r="149" spans="1:256">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row>
    <row r="150" spans="1:256">
      <c r="A150" s="5"/>
      <c r="B150" s="92"/>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row>
    <row r="151" spans="1:256">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row>
    <row r="152" spans="1:256">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row>
    <row r="153" spans="1:256">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row>
    <row r="154" spans="1:256">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row>
    <row r="155" spans="1:256">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row>
    <row r="156" spans="1:2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row>
    <row r="157" spans="1:256">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row>
    <row r="158" spans="1:256">
      <c r="A158" s="5"/>
      <c r="B158" s="92"/>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row>
    <row r="159" spans="1:256">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row>
    <row r="160" spans="1:256">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row>
    <row r="161" spans="1:256">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row>
    <row r="162" spans="1:256">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row>
    <row r="163" spans="1:256">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row>
    <row r="164" spans="1:256">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row>
    <row r="165" spans="1:256">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row>
    <row r="166" spans="1:25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row>
    <row r="167" spans="1:256">
      <c r="A167" s="5"/>
      <c r="B167" s="92"/>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row>
    <row r="168" spans="1:256">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row>
    <row r="169" spans="1:256">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row>
    <row r="170" spans="1:256">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row>
    <row r="171" spans="1:256">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row>
    <row r="172" spans="1:256">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row>
    <row r="173" spans="1:256">
      <c r="A173" s="5"/>
      <c r="B173" s="92"/>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row>
  </sheetData>
  <printOptions horizontalCentered="1"/>
  <pageMargins left="0.5" right="0.5" top="0.5" bottom="0.5" header="0.5" footer="0.5"/>
  <pageSetup scale="72" orientation="portrait" r:id="rId1"/>
  <headerFooter alignWithMargins="0"/>
  <rowBreaks count="1" manualBreakCount="1">
    <brk id="5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125" r:id="rId4" name="Button 5">
              <controlPr locked="0" defaultSize="0" autoFill="0" autoLine="0" autoPict="0">
                <anchor moveWithCells="1" sizeWithCells="1">
                  <from>
                    <xdr:col>0</xdr:col>
                    <xdr:colOff>0</xdr:colOff>
                    <xdr:row>59</xdr:row>
                    <xdr:rowOff>0</xdr:rowOff>
                  </from>
                  <to>
                    <xdr:col>0</xdr:col>
                    <xdr:colOff>0</xdr:colOff>
                    <xdr:row>62</xdr:row>
                    <xdr:rowOff>66675</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1"/>
  <sheetViews>
    <sheetView zoomScale="70" zoomScaleNormal="70" workbookViewId="0">
      <selection activeCell="B18" sqref="B18"/>
    </sheetView>
  </sheetViews>
  <sheetFormatPr defaultColWidth="9.77734375" defaultRowHeight="15"/>
  <cols>
    <col min="1" max="1" width="7.77734375" customWidth="1"/>
    <col min="2" max="3" width="20.77734375" customWidth="1"/>
    <col min="4" max="4" width="25.77734375" customWidth="1"/>
    <col min="5" max="5" width="17.44140625" customWidth="1"/>
  </cols>
  <sheetData>
    <row r="1" spans="1:6" ht="15.75" thickBot="1">
      <c r="A1" s="346" t="str">
        <f>+CONAMEDATE</f>
        <v>Annual Report of VERIZON NEW YORK INC.                                          For the period ending DECEMBER 31, 2017</v>
      </c>
      <c r="B1" s="65"/>
      <c r="C1" s="65"/>
      <c r="D1" s="65"/>
      <c r="E1" s="65"/>
      <c r="F1" s="65"/>
    </row>
    <row r="2" spans="1:6" ht="23.25">
      <c r="A2" s="1232"/>
      <c r="B2" s="1233"/>
      <c r="C2" s="1233"/>
      <c r="D2" s="1233"/>
      <c r="E2" s="1234"/>
      <c r="F2" s="65"/>
    </row>
    <row r="3" spans="1:6" ht="18">
      <c r="A3" s="1235" t="s">
        <v>2585</v>
      </c>
      <c r="B3" s="1236"/>
      <c r="C3" s="1236"/>
      <c r="D3" s="1236"/>
      <c r="E3" s="1237"/>
      <c r="F3" s="65"/>
    </row>
    <row r="4" spans="1:6" ht="18">
      <c r="A4" s="1238"/>
      <c r="B4" s="1236"/>
      <c r="C4" s="1236"/>
      <c r="D4" s="1236"/>
      <c r="E4" s="1237"/>
      <c r="F4" s="65"/>
    </row>
    <row r="5" spans="1:6">
      <c r="A5" s="1010" t="s">
        <v>2586</v>
      </c>
      <c r="B5" s="1011"/>
      <c r="C5" s="1011"/>
      <c r="D5" s="1011"/>
      <c r="E5" s="1012"/>
      <c r="F5" s="65"/>
    </row>
    <row r="6" spans="1:6">
      <c r="A6" s="1010" t="s">
        <v>2587</v>
      </c>
      <c r="B6" s="1011"/>
      <c r="C6" s="1011"/>
      <c r="D6" s="1011"/>
      <c r="E6" s="1012"/>
      <c r="F6" s="65"/>
    </row>
    <row r="7" spans="1:6">
      <c r="A7" s="1010" t="s">
        <v>1376</v>
      </c>
      <c r="B7" s="1011"/>
      <c r="C7" s="1011"/>
      <c r="D7" s="1011"/>
      <c r="E7" s="1012"/>
      <c r="F7" s="65"/>
    </row>
    <row r="8" spans="1:6">
      <c r="A8" s="1010" t="s">
        <v>1377</v>
      </c>
      <c r="B8" s="1011"/>
      <c r="C8" s="1011"/>
      <c r="D8" s="1011"/>
      <c r="E8" s="1012"/>
      <c r="F8" s="65"/>
    </row>
    <row r="9" spans="1:6">
      <c r="A9" s="1010" t="s">
        <v>2610</v>
      </c>
      <c r="B9" s="1011"/>
      <c r="C9" s="1011"/>
      <c r="D9" s="1011"/>
      <c r="E9" s="1012"/>
      <c r="F9" s="65"/>
    </row>
    <row r="10" spans="1:6">
      <c r="A10" s="1010" t="s">
        <v>2611</v>
      </c>
      <c r="B10" s="1011"/>
      <c r="C10" s="1011"/>
      <c r="D10" s="1011"/>
      <c r="E10" s="1012"/>
      <c r="F10" s="65"/>
    </row>
    <row r="11" spans="1:6">
      <c r="A11" s="1239"/>
      <c r="B11" s="1240"/>
      <c r="C11" s="1240"/>
      <c r="D11" s="1240"/>
      <c r="E11" s="1241"/>
      <c r="F11" s="65"/>
    </row>
    <row r="12" spans="1:6">
      <c r="A12" s="90" t="s">
        <v>36</v>
      </c>
      <c r="B12" s="65"/>
      <c r="C12" s="93" t="s">
        <v>1906</v>
      </c>
      <c r="D12" s="65"/>
      <c r="E12" s="91" t="s">
        <v>1731</v>
      </c>
      <c r="F12" s="65"/>
    </row>
    <row r="13" spans="1:6">
      <c r="A13" s="90" t="s">
        <v>48</v>
      </c>
      <c r="B13" s="65"/>
      <c r="C13" s="93" t="s">
        <v>462</v>
      </c>
      <c r="D13" s="65"/>
      <c r="E13" s="91" t="s">
        <v>463</v>
      </c>
      <c r="F13" s="65"/>
    </row>
    <row r="14" spans="1:6">
      <c r="A14" s="213"/>
      <c r="B14" s="178"/>
      <c r="C14" s="178"/>
      <c r="D14" s="178"/>
      <c r="E14" s="848"/>
      <c r="F14" s="65"/>
    </row>
    <row r="15" spans="1:6">
      <c r="A15" s="90" t="s">
        <v>467</v>
      </c>
      <c r="B15" s="28"/>
      <c r="C15" s="28"/>
      <c r="D15" s="28"/>
      <c r="E15" s="623"/>
      <c r="F15" s="65"/>
    </row>
    <row r="16" spans="1:6">
      <c r="A16" s="90" t="s">
        <v>825</v>
      </c>
      <c r="B16" s="28"/>
      <c r="C16" s="28"/>
      <c r="D16" s="28"/>
      <c r="E16" s="624"/>
      <c r="F16" s="65"/>
    </row>
    <row r="17" spans="1:6">
      <c r="A17" s="90" t="s">
        <v>1067</v>
      </c>
      <c r="B17" s="322" t="s">
        <v>3464</v>
      </c>
      <c r="C17" s="28"/>
      <c r="D17" s="28"/>
      <c r="E17" s="624"/>
      <c r="F17" s="65"/>
    </row>
    <row r="18" spans="1:6">
      <c r="A18" s="90" t="s">
        <v>71</v>
      </c>
      <c r="B18" s="28"/>
      <c r="C18" s="28"/>
      <c r="D18" s="28"/>
      <c r="E18" s="624"/>
      <c r="F18" s="65"/>
    </row>
    <row r="19" spans="1:6">
      <c r="A19" s="90" t="s">
        <v>72</v>
      </c>
      <c r="B19" s="28"/>
      <c r="C19" s="28"/>
      <c r="D19" s="28"/>
      <c r="E19" s="624"/>
      <c r="F19" s="65"/>
    </row>
    <row r="20" spans="1:6">
      <c r="A20" s="90" t="s">
        <v>476</v>
      </c>
      <c r="B20" s="28"/>
      <c r="C20" s="28"/>
      <c r="D20" s="28"/>
      <c r="E20" s="624"/>
      <c r="F20" s="65"/>
    </row>
    <row r="21" spans="1:6">
      <c r="A21" s="90" t="s">
        <v>479</v>
      </c>
      <c r="B21" s="28"/>
      <c r="C21" s="28"/>
      <c r="D21" s="28"/>
      <c r="E21" s="624"/>
      <c r="F21" s="65"/>
    </row>
    <row r="22" spans="1:6">
      <c r="A22" s="90" t="s">
        <v>2076</v>
      </c>
      <c r="B22" s="28"/>
      <c r="C22" s="28"/>
      <c r="D22" s="28"/>
      <c r="E22" s="624"/>
      <c r="F22" s="65"/>
    </row>
    <row r="23" spans="1:6">
      <c r="A23" s="90" t="s">
        <v>337</v>
      </c>
      <c r="B23" s="28"/>
      <c r="C23" s="28"/>
      <c r="D23" s="28"/>
      <c r="E23" s="624"/>
      <c r="F23" s="65"/>
    </row>
    <row r="24" spans="1:6">
      <c r="A24" s="90" t="s">
        <v>73</v>
      </c>
      <c r="B24" s="28"/>
      <c r="C24" s="28"/>
      <c r="D24" s="28"/>
      <c r="E24" s="624"/>
      <c r="F24" s="65"/>
    </row>
    <row r="25" spans="1:6">
      <c r="A25" s="90" t="s">
        <v>74</v>
      </c>
      <c r="B25" s="28"/>
      <c r="C25" s="28"/>
      <c r="D25" s="28"/>
      <c r="E25" s="624"/>
      <c r="F25" s="65"/>
    </row>
    <row r="26" spans="1:6">
      <c r="A26" s="90" t="s">
        <v>75</v>
      </c>
      <c r="B26" s="28"/>
      <c r="C26" s="28"/>
      <c r="D26" s="28"/>
      <c r="E26" s="624"/>
      <c r="F26" s="65"/>
    </row>
    <row r="27" spans="1:6">
      <c r="A27" s="90" t="s">
        <v>76</v>
      </c>
      <c r="B27" s="28"/>
      <c r="C27" s="28"/>
      <c r="D27" s="28"/>
      <c r="E27" s="624"/>
      <c r="F27" s="65"/>
    </row>
    <row r="28" spans="1:6">
      <c r="A28" s="90" t="s">
        <v>77</v>
      </c>
      <c r="B28" s="28"/>
      <c r="C28" s="28"/>
      <c r="D28" s="28"/>
      <c r="E28" s="624"/>
      <c r="F28" s="65"/>
    </row>
    <row r="29" spans="1:6">
      <c r="A29" s="90" t="s">
        <v>78</v>
      </c>
      <c r="B29" s="28"/>
      <c r="C29" s="28"/>
      <c r="D29" s="28"/>
      <c r="E29" s="624"/>
      <c r="F29" s="65"/>
    </row>
    <row r="30" spans="1:6">
      <c r="A30" s="90" t="s">
        <v>79</v>
      </c>
      <c r="B30" s="28"/>
      <c r="C30" s="28"/>
      <c r="D30" s="28"/>
      <c r="E30" s="624"/>
      <c r="F30" s="65"/>
    </row>
    <row r="31" spans="1:6">
      <c r="A31" s="90" t="s">
        <v>80</v>
      </c>
      <c r="B31" s="28"/>
      <c r="C31" s="28"/>
      <c r="D31" s="28"/>
      <c r="E31" s="624"/>
      <c r="F31" s="65"/>
    </row>
    <row r="32" spans="1:6">
      <c r="A32" s="90" t="s">
        <v>81</v>
      </c>
      <c r="B32" s="28"/>
      <c r="C32" s="28"/>
      <c r="D32" s="28"/>
      <c r="E32" s="624"/>
      <c r="F32" s="65"/>
    </row>
    <row r="33" spans="1:6">
      <c r="A33" s="90" t="s">
        <v>82</v>
      </c>
      <c r="B33" s="28"/>
      <c r="C33" s="28"/>
      <c r="D33" s="28"/>
      <c r="E33" s="624"/>
      <c r="F33" s="65"/>
    </row>
    <row r="34" spans="1:6">
      <c r="A34" s="90" t="s">
        <v>83</v>
      </c>
      <c r="B34" s="28"/>
      <c r="C34" s="28"/>
      <c r="D34" s="28"/>
      <c r="E34" s="624"/>
      <c r="F34" s="65"/>
    </row>
    <row r="35" spans="1:6">
      <c r="A35" s="90" t="s">
        <v>84</v>
      </c>
      <c r="B35" s="28"/>
      <c r="C35" s="28"/>
      <c r="D35" s="28"/>
      <c r="E35" s="624"/>
      <c r="F35" s="65"/>
    </row>
    <row r="36" spans="1:6">
      <c r="A36" s="90" t="s">
        <v>85</v>
      </c>
      <c r="B36" s="28"/>
      <c r="C36" s="28"/>
      <c r="D36" s="28"/>
      <c r="E36" s="624"/>
      <c r="F36" s="65"/>
    </row>
    <row r="37" spans="1:6">
      <c r="A37" s="90" t="s">
        <v>86</v>
      </c>
      <c r="B37" s="28"/>
      <c r="C37" s="28"/>
      <c r="D37" s="28"/>
      <c r="E37" s="624"/>
      <c r="F37" s="65"/>
    </row>
    <row r="38" spans="1:6">
      <c r="A38" s="90" t="s">
        <v>87</v>
      </c>
      <c r="B38" s="28"/>
      <c r="C38" s="28"/>
      <c r="D38" s="28"/>
      <c r="E38" s="624"/>
      <c r="F38" s="65"/>
    </row>
    <row r="39" spans="1:6">
      <c r="A39" s="90" t="s">
        <v>88</v>
      </c>
      <c r="B39" s="28"/>
      <c r="C39" s="28"/>
      <c r="D39" s="28"/>
      <c r="E39" s="624"/>
      <c r="F39" s="65"/>
    </row>
    <row r="40" spans="1:6">
      <c r="A40" s="90" t="s">
        <v>2088</v>
      </c>
      <c r="B40" s="28"/>
      <c r="C40" s="28"/>
      <c r="D40" s="28"/>
      <c r="E40" s="624"/>
      <c r="F40" s="65"/>
    </row>
    <row r="41" spans="1:6">
      <c r="A41" s="90" t="s">
        <v>2090</v>
      </c>
      <c r="B41" s="28"/>
      <c r="C41" s="28"/>
      <c r="D41" s="28"/>
      <c r="E41" s="624"/>
      <c r="F41" s="65"/>
    </row>
    <row r="42" spans="1:6">
      <c r="A42" s="90" t="s">
        <v>2093</v>
      </c>
      <c r="B42" s="28"/>
      <c r="C42" s="28"/>
      <c r="D42" s="28"/>
      <c r="E42" s="624"/>
      <c r="F42" s="65"/>
    </row>
    <row r="43" spans="1:6">
      <c r="A43" s="90" t="s">
        <v>2096</v>
      </c>
      <c r="B43" s="28"/>
      <c r="C43" s="28"/>
      <c r="D43" s="28"/>
      <c r="E43" s="624"/>
      <c r="F43" s="65"/>
    </row>
    <row r="44" spans="1:6">
      <c r="A44" s="90" t="s">
        <v>2410</v>
      </c>
      <c r="B44" s="28"/>
      <c r="C44" s="28"/>
      <c r="D44" s="28"/>
      <c r="E44" s="624"/>
      <c r="F44" s="65"/>
    </row>
    <row r="45" spans="1:6">
      <c r="A45" s="90" t="s">
        <v>2413</v>
      </c>
      <c r="B45" s="28"/>
      <c r="C45" s="28"/>
      <c r="D45" s="28"/>
      <c r="E45" s="624"/>
      <c r="F45" s="65"/>
    </row>
    <row r="46" spans="1:6">
      <c r="A46" s="90" t="s">
        <v>2416</v>
      </c>
      <c r="B46" s="28"/>
      <c r="C46" s="28"/>
      <c r="D46" s="28"/>
      <c r="E46" s="624"/>
      <c r="F46" s="65"/>
    </row>
    <row r="47" spans="1:6">
      <c r="A47" s="90" t="s">
        <v>2420</v>
      </c>
      <c r="B47" s="28"/>
      <c r="C47" s="28"/>
      <c r="D47" s="28"/>
      <c r="E47" s="624"/>
      <c r="F47" s="65"/>
    </row>
    <row r="48" spans="1:6">
      <c r="A48" s="90" t="s">
        <v>2423</v>
      </c>
      <c r="B48" s="28"/>
      <c r="C48" s="28"/>
      <c r="D48" s="28"/>
      <c r="E48" s="624"/>
      <c r="F48" s="65"/>
    </row>
    <row r="49" spans="1:6">
      <c r="A49" s="90" t="s">
        <v>2426</v>
      </c>
      <c r="B49" s="28"/>
      <c r="C49" s="28"/>
      <c r="D49" s="28"/>
      <c r="E49" s="624"/>
      <c r="F49" s="65"/>
    </row>
    <row r="50" spans="1:6">
      <c r="A50" s="90" t="s">
        <v>1849</v>
      </c>
      <c r="B50" s="28"/>
      <c r="C50" s="28"/>
      <c r="D50" s="28"/>
      <c r="E50" s="624"/>
      <c r="F50" s="65"/>
    </row>
    <row r="51" spans="1:6">
      <c r="A51" s="90" t="s">
        <v>1851</v>
      </c>
      <c r="B51" s="28"/>
      <c r="C51" s="28"/>
      <c r="D51" s="28"/>
      <c r="E51" s="624"/>
      <c r="F51" s="65"/>
    </row>
    <row r="52" spans="1:6">
      <c r="A52" s="90" t="s">
        <v>1852</v>
      </c>
      <c r="B52" s="28"/>
      <c r="C52" s="28"/>
      <c r="D52" s="28"/>
      <c r="E52" s="624"/>
      <c r="F52" s="65"/>
    </row>
    <row r="53" spans="1:6">
      <c r="A53" s="90" t="s">
        <v>1856</v>
      </c>
      <c r="B53" s="28"/>
      <c r="C53" s="28"/>
      <c r="D53" s="28"/>
      <c r="E53" s="624"/>
      <c r="F53" s="65"/>
    </row>
    <row r="54" spans="1:6">
      <c r="A54" s="90" t="s">
        <v>1858</v>
      </c>
      <c r="B54" s="28"/>
      <c r="C54" s="28"/>
      <c r="D54" s="28"/>
      <c r="E54" s="624"/>
      <c r="F54" s="65"/>
    </row>
    <row r="55" spans="1:6">
      <c r="A55" s="90" t="s">
        <v>2439</v>
      </c>
      <c r="B55" s="28"/>
      <c r="C55" s="28"/>
      <c r="D55" s="28"/>
      <c r="E55" s="624"/>
      <c r="F55" s="65"/>
    </row>
    <row r="56" spans="1:6">
      <c r="A56" s="90" t="s">
        <v>2442</v>
      </c>
      <c r="B56" s="28"/>
      <c r="C56" s="28"/>
      <c r="D56" s="28"/>
      <c r="E56" s="624"/>
      <c r="F56" s="65"/>
    </row>
    <row r="57" spans="1:6">
      <c r="A57" s="90" t="s">
        <v>2444</v>
      </c>
      <c r="B57" s="28"/>
      <c r="C57" s="28"/>
      <c r="D57" s="28"/>
      <c r="E57" s="624"/>
      <c r="F57" s="65"/>
    </row>
    <row r="58" spans="1:6">
      <c r="A58" s="90" t="s">
        <v>2447</v>
      </c>
      <c r="B58" s="28" t="s">
        <v>198</v>
      </c>
      <c r="C58" s="28"/>
      <c r="D58" s="28"/>
      <c r="E58" s="624"/>
      <c r="F58" s="65"/>
    </row>
    <row r="59" spans="1:6">
      <c r="A59" s="96"/>
      <c r="B59" s="28"/>
      <c r="C59" s="28"/>
      <c r="D59" s="28"/>
      <c r="E59" s="624"/>
      <c r="F59" s="65"/>
    </row>
    <row r="60" spans="1:6" ht="15.75" thickBot="1">
      <c r="A60" s="286" t="s">
        <v>2450</v>
      </c>
      <c r="B60" s="211" t="s">
        <v>47</v>
      </c>
      <c r="C60" s="101"/>
      <c r="D60" s="101"/>
      <c r="E60" s="849">
        <f>SUM(E14:E58)</f>
        <v>0</v>
      </c>
      <c r="F60" s="65"/>
    </row>
    <row r="61" spans="1:6" ht="15.75">
      <c r="A61" s="784" t="s">
        <v>1525</v>
      </c>
      <c r="B61" s="65"/>
      <c r="C61" s="850"/>
      <c r="D61" s="827"/>
      <c r="E61" s="827"/>
      <c r="F61" s="65"/>
    </row>
    <row r="62" spans="1:6" ht="15.75">
      <c r="A62" s="132">
        <v>61</v>
      </c>
      <c r="B62" s="132"/>
      <c r="C62" s="439"/>
      <c r="D62" s="132"/>
      <c r="E62" s="132"/>
      <c r="F62" s="65"/>
    </row>
    <row r="63" spans="1:6">
      <c r="A63" s="65"/>
    </row>
    <row r="64" spans="1:6">
      <c r="A64" s="65"/>
    </row>
    <row r="65" spans="1:1">
      <c r="A65" s="65"/>
    </row>
    <row r="66" spans="1:1">
      <c r="A66" s="65"/>
    </row>
    <row r="67" spans="1:1">
      <c r="A67" s="65"/>
    </row>
    <row r="68" spans="1:1">
      <c r="A68" s="65"/>
    </row>
    <row r="69" spans="1:1">
      <c r="A69" s="65"/>
    </row>
    <row r="70" spans="1:1">
      <c r="A70" s="65"/>
    </row>
    <row r="71" spans="1:1">
      <c r="A71" s="65"/>
    </row>
    <row r="72" spans="1:1">
      <c r="A72" s="65"/>
    </row>
    <row r="73" spans="1:1">
      <c r="A73" s="65"/>
    </row>
    <row r="74" spans="1:1">
      <c r="A74" s="65"/>
    </row>
    <row r="75" spans="1:1">
      <c r="A75" s="65"/>
    </row>
    <row r="76" spans="1:1">
      <c r="A76" s="65"/>
    </row>
    <row r="77" spans="1:1">
      <c r="A77" s="65"/>
    </row>
    <row r="78" spans="1:1">
      <c r="A78" s="65"/>
    </row>
    <row r="79" spans="1:1">
      <c r="A79" s="65"/>
    </row>
    <row r="80" spans="1:1">
      <c r="A80" s="65"/>
    </row>
    <row r="81" spans="1:1">
      <c r="A81" s="65"/>
    </row>
  </sheetData>
  <pageMargins left="0.7" right="0.7" top="0.75" bottom="0.75" header="0.3" footer="0.3"/>
  <pageSetup scale="73"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78"/>
  <sheetViews>
    <sheetView defaultGridColor="0" topLeftCell="A31" colorId="22" zoomScale="75" zoomScaleNormal="75" workbookViewId="0">
      <selection activeCell="D61" sqref="D61"/>
    </sheetView>
  </sheetViews>
  <sheetFormatPr defaultColWidth="9.77734375" defaultRowHeight="15"/>
  <cols>
    <col min="1" max="1" width="7.77734375" customWidth="1"/>
    <col min="2" max="2" width="1.77734375" customWidth="1"/>
    <col min="3" max="3" width="50.77734375" customWidth="1"/>
    <col min="4" max="4" width="21.77734375" customWidth="1"/>
    <col min="5" max="5" width="24" customWidth="1"/>
  </cols>
  <sheetData>
    <row r="1" spans="1:6" ht="15.75" thickBot="1">
      <c r="A1" s="150" t="str">
        <f>'Data Sheet'!A52</f>
        <v>Annual Report of VERIZON NEW YORK INC.                                                                                  For the period ending DECEMBER 31, 2017</v>
      </c>
      <c r="B1" s="65"/>
      <c r="C1" s="65"/>
      <c r="D1" s="65"/>
      <c r="E1" s="65"/>
      <c r="F1" s="65"/>
    </row>
    <row r="2" spans="1:6">
      <c r="A2" s="66"/>
      <c r="B2" s="67"/>
      <c r="C2" s="67"/>
      <c r="D2" s="67"/>
      <c r="E2" s="68"/>
      <c r="F2" s="65"/>
    </row>
    <row r="3" spans="1:6">
      <c r="A3" s="72"/>
      <c r="B3" s="65"/>
      <c r="C3" s="65"/>
      <c r="D3" s="65"/>
      <c r="E3" s="73"/>
      <c r="F3" s="65"/>
    </row>
    <row r="4" spans="1:6" ht="18">
      <c r="A4" s="541" t="s">
        <v>1378</v>
      </c>
      <c r="B4" s="166"/>
      <c r="C4" s="166"/>
      <c r="D4" s="166"/>
      <c r="E4" s="320"/>
      <c r="F4" s="65"/>
    </row>
    <row r="5" spans="1:6" ht="18">
      <c r="A5" s="72"/>
      <c r="B5" s="65"/>
      <c r="C5" s="777"/>
      <c r="D5" s="65"/>
      <c r="E5" s="73"/>
      <c r="F5" s="65"/>
    </row>
    <row r="6" spans="1:6" ht="18">
      <c r="A6" s="164" t="s">
        <v>1379</v>
      </c>
      <c r="B6" s="65"/>
      <c r="C6" s="65"/>
      <c r="D6" s="65"/>
      <c r="E6" s="73"/>
      <c r="F6" s="65"/>
    </row>
    <row r="7" spans="1:6" ht="18">
      <c r="A7" s="164" t="s">
        <v>1380</v>
      </c>
      <c r="B7" s="65"/>
      <c r="C7" s="65"/>
      <c r="D7" s="65"/>
      <c r="E7" s="152"/>
      <c r="F7" s="65"/>
    </row>
    <row r="8" spans="1:6" ht="18">
      <c r="A8" s="164" t="s">
        <v>1381</v>
      </c>
      <c r="B8" s="65"/>
      <c r="C8" s="65"/>
      <c r="D8" s="65"/>
      <c r="E8" s="73"/>
      <c r="F8" s="65"/>
    </row>
    <row r="9" spans="1:6" ht="18">
      <c r="A9" s="164" t="s">
        <v>1382</v>
      </c>
      <c r="B9" s="65"/>
      <c r="C9" s="65"/>
      <c r="D9" s="65"/>
      <c r="E9" s="73"/>
      <c r="F9" s="65"/>
    </row>
    <row r="10" spans="1:6" ht="18">
      <c r="A10" s="164"/>
      <c r="B10" s="65"/>
      <c r="C10" s="65"/>
      <c r="D10" s="65"/>
      <c r="E10" s="73"/>
      <c r="F10" s="65"/>
    </row>
    <row r="11" spans="1:6" ht="18">
      <c r="A11" s="164" t="s">
        <v>1448</v>
      </c>
      <c r="B11" s="65"/>
      <c r="C11" s="65"/>
      <c r="D11" s="65"/>
      <c r="E11" s="73"/>
      <c r="F11" s="65"/>
    </row>
    <row r="12" spans="1:6" ht="18">
      <c r="A12" s="164" t="s">
        <v>1449</v>
      </c>
      <c r="B12" s="65"/>
      <c r="C12" s="65"/>
      <c r="D12" s="65"/>
      <c r="E12" s="73"/>
      <c r="F12" s="65"/>
    </row>
    <row r="13" spans="1:6">
      <c r="A13" s="206"/>
      <c r="B13" s="207"/>
      <c r="C13" s="207"/>
      <c r="D13" s="207"/>
      <c r="E13" s="208"/>
      <c r="F13" s="65"/>
    </row>
    <row r="14" spans="1:6">
      <c r="A14" s="72"/>
      <c r="B14" s="175"/>
      <c r="C14" s="65"/>
      <c r="D14" s="175"/>
      <c r="E14" s="94"/>
      <c r="F14" s="65"/>
    </row>
    <row r="15" spans="1:6">
      <c r="A15" s="95" t="s">
        <v>36</v>
      </c>
      <c r="B15" s="175"/>
      <c r="C15" s="132" t="s">
        <v>1906</v>
      </c>
      <c r="D15" s="105"/>
      <c r="E15" s="91" t="s">
        <v>1731</v>
      </c>
      <c r="F15" s="65"/>
    </row>
    <row r="16" spans="1:6">
      <c r="A16" s="95" t="s">
        <v>48</v>
      </c>
      <c r="B16" s="175"/>
      <c r="C16" s="132" t="s">
        <v>462</v>
      </c>
      <c r="D16" s="105"/>
      <c r="E16" s="91" t="s">
        <v>463</v>
      </c>
      <c r="F16" s="65"/>
    </row>
    <row r="17" spans="1:6">
      <c r="A17" s="72"/>
      <c r="B17" s="175"/>
      <c r="C17" s="105"/>
      <c r="D17" s="105"/>
      <c r="E17" s="94"/>
      <c r="F17" s="65"/>
    </row>
    <row r="18" spans="1:6">
      <c r="A18" s="604"/>
      <c r="B18" s="789"/>
      <c r="C18" s="308"/>
      <c r="D18" s="352"/>
      <c r="E18" s="353"/>
      <c r="F18" s="65"/>
    </row>
    <row r="19" spans="1:6" ht="15.75">
      <c r="A19" s="72"/>
      <c r="B19" s="105"/>
      <c r="C19" s="998" t="s">
        <v>1450</v>
      </c>
      <c r="D19" s="960"/>
      <c r="E19" s="852"/>
      <c r="F19" s="65"/>
    </row>
    <row r="20" spans="1:6">
      <c r="A20" s="95" t="s">
        <v>467</v>
      </c>
      <c r="B20" s="175"/>
      <c r="C20" s="155"/>
      <c r="D20" s="155"/>
      <c r="E20" s="481"/>
      <c r="F20" s="65"/>
    </row>
    <row r="21" spans="1:6">
      <c r="A21" s="95" t="s">
        <v>825</v>
      </c>
      <c r="B21" s="175"/>
      <c r="C21" s="155" t="s">
        <v>2904</v>
      </c>
      <c r="D21" s="155"/>
      <c r="E21" s="463">
        <v>7695476.2400000002</v>
      </c>
      <c r="F21" s="65"/>
    </row>
    <row r="22" spans="1:6">
      <c r="A22" s="95" t="s">
        <v>1067</v>
      </c>
      <c r="B22" s="175"/>
      <c r="C22" s="155"/>
      <c r="D22" s="155"/>
      <c r="E22" s="463"/>
      <c r="F22" s="65"/>
    </row>
    <row r="23" spans="1:6">
      <c r="A23" s="95" t="s">
        <v>71</v>
      </c>
      <c r="B23" s="175"/>
      <c r="C23" s="155"/>
      <c r="D23" s="155"/>
      <c r="E23" s="463"/>
      <c r="F23" s="65"/>
    </row>
    <row r="24" spans="1:6">
      <c r="A24" s="95" t="s">
        <v>72</v>
      </c>
      <c r="B24" s="175"/>
      <c r="C24" s="155"/>
      <c r="D24" s="155"/>
      <c r="E24" s="463"/>
      <c r="F24" s="65"/>
    </row>
    <row r="25" spans="1:6">
      <c r="A25" s="95" t="s">
        <v>476</v>
      </c>
      <c r="B25" s="175"/>
      <c r="C25" s="155"/>
      <c r="D25" s="155"/>
      <c r="E25" s="463"/>
      <c r="F25" s="65"/>
    </row>
    <row r="26" spans="1:6">
      <c r="A26" s="95" t="s">
        <v>479</v>
      </c>
      <c r="B26" s="175"/>
      <c r="C26" s="155"/>
      <c r="D26" s="155"/>
      <c r="E26" s="463"/>
      <c r="F26" s="65"/>
    </row>
    <row r="27" spans="1:6">
      <c r="A27" s="95" t="s">
        <v>2076</v>
      </c>
      <c r="B27" s="175"/>
      <c r="C27" s="155"/>
      <c r="D27" s="155"/>
      <c r="E27" s="463"/>
      <c r="F27" s="65"/>
    </row>
    <row r="28" spans="1:6">
      <c r="A28" s="95" t="s">
        <v>337</v>
      </c>
      <c r="B28" s="175"/>
      <c r="C28" s="155"/>
      <c r="D28" s="155"/>
      <c r="E28" s="463"/>
      <c r="F28" s="65"/>
    </row>
    <row r="29" spans="1:6">
      <c r="A29" s="95" t="s">
        <v>73</v>
      </c>
      <c r="B29" s="175"/>
      <c r="C29" s="155"/>
      <c r="D29" s="155"/>
      <c r="E29" s="463"/>
      <c r="F29" s="65"/>
    </row>
    <row r="30" spans="1:6">
      <c r="A30" s="95" t="s">
        <v>74</v>
      </c>
      <c r="B30" s="175"/>
      <c r="C30" s="155"/>
      <c r="D30" s="155"/>
      <c r="E30" s="463"/>
      <c r="F30" s="65"/>
    </row>
    <row r="31" spans="1:6">
      <c r="A31" s="95" t="s">
        <v>75</v>
      </c>
      <c r="B31" s="175"/>
      <c r="C31" s="155"/>
      <c r="D31" s="155"/>
      <c r="E31" s="463"/>
      <c r="F31" s="65"/>
    </row>
    <row r="32" spans="1:6">
      <c r="A32" s="72"/>
      <c r="B32" s="175"/>
      <c r="C32" s="155"/>
      <c r="D32" s="155"/>
      <c r="E32" s="475"/>
      <c r="F32" s="65"/>
    </row>
    <row r="33" spans="1:7" ht="15.75">
      <c r="A33" s="95" t="s">
        <v>76</v>
      </c>
      <c r="B33" s="175"/>
      <c r="C33" s="998" t="s">
        <v>1451</v>
      </c>
      <c r="D33" s="960"/>
      <c r="E33" s="853">
        <f>SUM(E20:E32)</f>
        <v>7695476.2400000002</v>
      </c>
      <c r="F33" s="65"/>
    </row>
    <row r="34" spans="1:7">
      <c r="A34" s="72"/>
      <c r="B34" s="65"/>
      <c r="C34" s="312"/>
      <c r="D34" s="2"/>
      <c r="E34" s="353"/>
      <c r="F34" s="65"/>
    </row>
    <row r="35" spans="1:7" ht="15.75">
      <c r="A35" s="72"/>
      <c r="B35" s="105"/>
      <c r="C35" s="851" t="s">
        <v>1452</v>
      </c>
      <c r="D35" s="161"/>
      <c r="E35" s="995"/>
      <c r="F35" s="65"/>
    </row>
    <row r="36" spans="1:7">
      <c r="A36" s="72"/>
      <c r="B36" s="105"/>
      <c r="C36" s="482"/>
      <c r="D36" s="161"/>
      <c r="E36" s="854"/>
      <c r="F36" s="65"/>
    </row>
    <row r="37" spans="1:7">
      <c r="A37" s="95">
        <v>14</v>
      </c>
      <c r="B37" s="65"/>
      <c r="C37" s="478" t="s">
        <v>3249</v>
      </c>
      <c r="D37" s="155"/>
      <c r="E37" s="1481">
        <v>203126431</v>
      </c>
      <c r="F37" s="65"/>
    </row>
    <row r="38" spans="1:7">
      <c r="A38" s="95">
        <v>15</v>
      </c>
      <c r="B38" s="65"/>
      <c r="C38" s="478" t="s">
        <v>3460</v>
      </c>
      <c r="D38" s="1372"/>
      <c r="E38" s="1373">
        <v>-4175416</v>
      </c>
      <c r="F38" s="65"/>
    </row>
    <row r="39" spans="1:7" ht="15.75">
      <c r="A39" s="95">
        <v>16</v>
      </c>
      <c r="B39" s="65"/>
      <c r="C39" s="1374"/>
      <c r="D39" s="155"/>
      <c r="E39" s="463"/>
      <c r="F39" s="65"/>
    </row>
    <row r="40" spans="1:7">
      <c r="A40" s="95">
        <v>17</v>
      </c>
      <c r="B40" s="65"/>
      <c r="C40" s="478"/>
      <c r="D40" s="155"/>
      <c r="E40" s="463"/>
      <c r="F40" s="65"/>
      <c r="G40" s="1375"/>
    </row>
    <row r="41" spans="1:7">
      <c r="A41" s="95">
        <v>18</v>
      </c>
      <c r="B41" s="65"/>
      <c r="C41" s="478"/>
      <c r="D41" s="155"/>
      <c r="E41" s="463"/>
      <c r="F41" s="65"/>
    </row>
    <row r="42" spans="1:7">
      <c r="A42" s="95">
        <v>19</v>
      </c>
      <c r="B42" s="65"/>
      <c r="C42" s="478"/>
      <c r="D42" s="155"/>
      <c r="E42" s="463"/>
      <c r="F42" s="65"/>
    </row>
    <row r="43" spans="1:7">
      <c r="A43" s="95">
        <v>20</v>
      </c>
      <c r="B43" s="65"/>
      <c r="C43" s="478"/>
      <c r="D43" s="155"/>
      <c r="E43" s="463"/>
      <c r="F43" s="65"/>
    </row>
    <row r="44" spans="1:7">
      <c r="A44" s="95">
        <v>21</v>
      </c>
      <c r="B44" s="65"/>
      <c r="C44" s="478"/>
      <c r="D44" s="155"/>
      <c r="E44" s="463"/>
      <c r="F44" s="65"/>
    </row>
    <row r="45" spans="1:7">
      <c r="A45" s="95">
        <v>22</v>
      </c>
      <c r="B45" s="65"/>
      <c r="C45" s="478"/>
      <c r="D45" s="155"/>
      <c r="E45" s="463"/>
      <c r="F45" s="65"/>
    </row>
    <row r="46" spans="1:7">
      <c r="A46" s="95">
        <v>23</v>
      </c>
      <c r="B46" s="65"/>
      <c r="C46" s="478"/>
      <c r="D46" s="155"/>
      <c r="E46" s="463"/>
      <c r="F46" s="65"/>
    </row>
    <row r="47" spans="1:7">
      <c r="A47" s="95">
        <v>24</v>
      </c>
      <c r="B47" s="65"/>
      <c r="C47" s="478"/>
      <c r="D47" s="155"/>
      <c r="E47" s="463"/>
      <c r="F47" s="65"/>
    </row>
    <row r="48" spans="1:7">
      <c r="A48" s="95">
        <v>25</v>
      </c>
      <c r="B48" s="65"/>
      <c r="C48" s="478"/>
      <c r="D48" s="155"/>
      <c r="E48" s="463"/>
      <c r="F48" s="65"/>
    </row>
    <row r="49" spans="1:9">
      <c r="A49" s="95">
        <v>26</v>
      </c>
      <c r="B49" s="65"/>
      <c r="C49" s="478"/>
      <c r="D49" s="155"/>
      <c r="E49" s="463"/>
      <c r="F49" s="65"/>
    </row>
    <row r="50" spans="1:9">
      <c r="A50" s="95">
        <v>27</v>
      </c>
      <c r="B50" s="65"/>
      <c r="C50" s="478"/>
      <c r="D50" s="155"/>
      <c r="E50" s="463"/>
      <c r="F50" s="65"/>
    </row>
    <row r="51" spans="1:9">
      <c r="A51" s="95">
        <v>28</v>
      </c>
      <c r="B51" s="65"/>
      <c r="C51" s="478"/>
      <c r="D51" s="155"/>
      <c r="E51" s="463"/>
      <c r="F51" s="65"/>
    </row>
    <row r="52" spans="1:9">
      <c r="A52" s="95">
        <v>29</v>
      </c>
      <c r="B52" s="65"/>
      <c r="C52" s="478"/>
      <c r="D52" s="155"/>
      <c r="E52" s="463"/>
      <c r="F52" s="65"/>
    </row>
    <row r="53" spans="1:9">
      <c r="A53" s="95">
        <v>30</v>
      </c>
      <c r="B53" s="65"/>
      <c r="C53" s="478"/>
      <c r="D53" s="155"/>
      <c r="E53" s="463"/>
      <c r="F53" s="65"/>
    </row>
    <row r="54" spans="1:9">
      <c r="A54" s="95">
        <v>31</v>
      </c>
      <c r="B54" s="65"/>
      <c r="C54" s="478"/>
      <c r="D54" s="155"/>
      <c r="E54" s="463"/>
      <c r="F54" s="65"/>
    </row>
    <row r="55" spans="1:9">
      <c r="A55" s="95">
        <v>32</v>
      </c>
      <c r="B55" s="65"/>
      <c r="C55" s="478"/>
      <c r="D55" s="155"/>
      <c r="E55" s="463"/>
      <c r="F55" s="65"/>
    </row>
    <row r="56" spans="1:9">
      <c r="A56" s="72"/>
      <c r="B56" s="65"/>
      <c r="C56" s="478"/>
      <c r="D56" s="155"/>
      <c r="E56" s="463"/>
      <c r="F56" s="65"/>
    </row>
    <row r="57" spans="1:9">
      <c r="A57" s="72"/>
      <c r="B57" s="175"/>
      <c r="C57" s="155"/>
      <c r="D57" s="155"/>
      <c r="E57" s="475"/>
      <c r="F57" s="65"/>
    </row>
    <row r="58" spans="1:9" ht="16.5" thickBot="1">
      <c r="A58" s="625" t="s">
        <v>2420</v>
      </c>
      <c r="B58" s="101"/>
      <c r="C58" s="855" t="s">
        <v>1453</v>
      </c>
      <c r="D58" s="305"/>
      <c r="E58" s="856">
        <f>SUM(E37:E57)</f>
        <v>198951015</v>
      </c>
      <c r="F58" s="65"/>
    </row>
    <row r="59" spans="1:9">
      <c r="A59" s="162" t="s">
        <v>2390</v>
      </c>
      <c r="B59" s="105"/>
      <c r="C59" s="105"/>
      <c r="D59" s="105"/>
      <c r="E59" s="105"/>
      <c r="F59" s="65"/>
    </row>
    <row r="60" spans="1:9">
      <c r="A60" s="132">
        <v>62</v>
      </c>
      <c r="B60" s="105"/>
      <c r="C60" s="105"/>
      <c r="D60" s="105"/>
      <c r="E60" s="105"/>
      <c r="F60" s="65"/>
    </row>
    <row r="61" spans="1:9">
      <c r="A61" s="65"/>
    </row>
    <row r="62" spans="1:9">
      <c r="A62" s="65"/>
      <c r="E62" s="1026"/>
      <c r="F62" s="1147"/>
      <c r="G62" s="1026"/>
    </row>
    <row r="63" spans="1:9">
      <c r="A63" s="65"/>
      <c r="C63" s="1371"/>
      <c r="I63" s="130"/>
    </row>
    <row r="64" spans="1:9">
      <c r="A64" s="65"/>
      <c r="C64" s="130"/>
      <c r="D64" s="130"/>
    </row>
    <row r="65" spans="1:1">
      <c r="A65" s="65"/>
    </row>
    <row r="66" spans="1:1">
      <c r="A66" s="65"/>
    </row>
    <row r="67" spans="1:1">
      <c r="A67" s="65"/>
    </row>
    <row r="68" spans="1:1">
      <c r="A68" s="65"/>
    </row>
    <row r="69" spans="1:1">
      <c r="A69" s="65"/>
    </row>
    <row r="70" spans="1:1">
      <c r="A70" s="65"/>
    </row>
    <row r="71" spans="1:1">
      <c r="A71" s="65"/>
    </row>
    <row r="72" spans="1:1">
      <c r="A72" s="65"/>
    </row>
    <row r="73" spans="1:1">
      <c r="A73" s="65"/>
    </row>
    <row r="74" spans="1:1">
      <c r="A74" s="65"/>
    </row>
    <row r="75" spans="1:1">
      <c r="A75" s="65"/>
    </row>
    <row r="76" spans="1:1">
      <c r="A76" s="65"/>
    </row>
    <row r="77" spans="1:1">
      <c r="A77" s="65"/>
    </row>
    <row r="78" spans="1:1">
      <c r="A78" s="65"/>
    </row>
  </sheetData>
  <printOptions horizontalCentered="1"/>
  <pageMargins left="0.5" right="0.5" top="0.5" bottom="0.5" header="0.5" footer="0.5"/>
  <pageSetup scale="7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351" r:id="rId4" name="Button 55">
              <controlPr locked="0" defaultSize="0" autoFill="0" autoLine="0" autoPict="0">
                <anchor moveWithCells="1" sizeWithCells="1">
                  <from>
                    <xdr:col>0</xdr:col>
                    <xdr:colOff>0</xdr:colOff>
                    <xdr:row>62</xdr:row>
                    <xdr:rowOff>0</xdr:rowOff>
                  </from>
                  <to>
                    <xdr:col>0</xdr:col>
                    <xdr:colOff>0</xdr:colOff>
                    <xdr:row>64</xdr:row>
                    <xdr:rowOff>85725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2"/>
  <sheetViews>
    <sheetView topLeftCell="A7" zoomScale="60" zoomScaleNormal="60" workbookViewId="0">
      <selection activeCell="D16" sqref="D16"/>
    </sheetView>
  </sheetViews>
  <sheetFormatPr defaultColWidth="9.77734375" defaultRowHeight="15"/>
  <cols>
    <col min="1" max="1" width="1.77734375" customWidth="1"/>
    <col min="2" max="2" width="4.77734375" customWidth="1"/>
    <col min="3" max="3" width="1.77734375" customWidth="1"/>
    <col min="4" max="4" width="40.77734375" customWidth="1"/>
    <col min="5" max="5" width="45.77734375" customWidth="1"/>
    <col min="6" max="6" width="2.77734375" customWidth="1"/>
    <col min="7" max="7" width="18.77734375" customWidth="1"/>
    <col min="8" max="8" width="2.77734375" customWidth="1"/>
  </cols>
  <sheetData>
    <row r="1" spans="1:9" ht="18.95" customHeight="1" thickBot="1">
      <c r="A1" s="1023" t="str">
        <f>+CONAMEDATE</f>
        <v>Annual Report of VERIZON NEW YORK INC.                                          For the period ending DECEMBER 31, 2017</v>
      </c>
      <c r="B1" s="723"/>
      <c r="C1" s="723"/>
      <c r="D1" s="723"/>
      <c r="E1" s="723"/>
      <c r="F1" s="723"/>
      <c r="G1" s="65"/>
      <c r="H1" s="65"/>
      <c r="I1" s="65"/>
    </row>
    <row r="2" spans="1:9" ht="18.95" customHeight="1">
      <c r="A2" s="1242"/>
      <c r="B2" s="1134"/>
      <c r="C2" s="1233"/>
      <c r="D2" s="1233"/>
      <c r="E2" s="1233"/>
      <c r="F2" s="1233"/>
      <c r="G2" s="1243"/>
      <c r="H2" s="1244"/>
      <c r="I2" s="65"/>
    </row>
    <row r="3" spans="1:9" ht="18.95" customHeight="1">
      <c r="A3" s="1135"/>
      <c r="B3" s="1245" t="s">
        <v>1454</v>
      </c>
      <c r="C3" s="1136"/>
      <c r="D3" s="1136"/>
      <c r="E3" s="1136"/>
      <c r="F3" s="1136"/>
      <c r="G3" s="1136"/>
      <c r="H3" s="1137"/>
      <c r="I3" s="65"/>
    </row>
    <row r="4" spans="1:9" ht="18.95" customHeight="1">
      <c r="A4" s="1135"/>
      <c r="B4" s="1028"/>
      <c r="C4" s="1028"/>
      <c r="D4" s="1028"/>
      <c r="E4" s="1028"/>
      <c r="F4" s="1028"/>
      <c r="G4" s="1028"/>
      <c r="H4" s="1029"/>
      <c r="I4" s="65"/>
    </row>
    <row r="5" spans="1:9" ht="18.95" customHeight="1">
      <c r="A5" s="1135"/>
      <c r="B5" s="1028" t="s">
        <v>1455</v>
      </c>
      <c r="C5" s="1028"/>
      <c r="D5" s="1028"/>
      <c r="E5" s="1028"/>
      <c r="F5" s="1028"/>
      <c r="G5" s="1028"/>
      <c r="H5" s="1029"/>
      <c r="I5" s="65"/>
    </row>
    <row r="6" spans="1:9" ht="18.95" customHeight="1">
      <c r="A6" s="1135"/>
      <c r="B6" s="1028" t="s">
        <v>1456</v>
      </c>
      <c r="C6" s="1028"/>
      <c r="D6" s="1028"/>
      <c r="E6" s="1028"/>
      <c r="F6" s="1028"/>
      <c r="G6" s="1028"/>
      <c r="H6" s="1029"/>
      <c r="I6" s="65"/>
    </row>
    <row r="7" spans="1:9" ht="18.95" customHeight="1">
      <c r="A7" s="1135"/>
      <c r="B7" s="1028" t="s">
        <v>2612</v>
      </c>
      <c r="C7" s="1028"/>
      <c r="D7" s="1028"/>
      <c r="E7" s="1028"/>
      <c r="F7" s="1028"/>
      <c r="G7" s="1028"/>
      <c r="H7" s="1029"/>
      <c r="I7" s="65"/>
    </row>
    <row r="8" spans="1:9" ht="18.95" customHeight="1">
      <c r="A8" s="1135"/>
      <c r="B8" s="1246" t="s">
        <v>2611</v>
      </c>
      <c r="C8" s="1028"/>
      <c r="D8" s="1028"/>
      <c r="E8" s="1028"/>
      <c r="F8" s="1028"/>
      <c r="G8" s="1028"/>
      <c r="H8" s="1029"/>
      <c r="I8" s="65"/>
    </row>
    <row r="9" spans="1:9" ht="18.95" customHeight="1">
      <c r="A9" s="1135"/>
      <c r="B9" s="1028"/>
      <c r="C9" s="1028"/>
      <c r="D9" s="1028"/>
      <c r="E9" s="1028"/>
      <c r="F9" s="1028"/>
      <c r="G9" s="1028"/>
      <c r="H9" s="1029"/>
      <c r="I9" s="65"/>
    </row>
    <row r="10" spans="1:9" ht="18.95" customHeight="1">
      <c r="A10" s="801"/>
      <c r="B10" s="759"/>
      <c r="C10" s="771"/>
      <c r="D10" s="759"/>
      <c r="E10" s="732"/>
      <c r="F10" s="759"/>
      <c r="G10" s="759"/>
      <c r="H10" s="743"/>
      <c r="I10" s="65"/>
    </row>
    <row r="11" spans="1:9" ht="18.95" customHeight="1">
      <c r="A11" s="164"/>
      <c r="B11" s="676" t="s">
        <v>36</v>
      </c>
      <c r="C11" s="857"/>
      <c r="D11" s="728" t="s">
        <v>1906</v>
      </c>
      <c r="E11" s="760"/>
      <c r="F11" s="723"/>
      <c r="G11" s="676" t="s">
        <v>1731</v>
      </c>
      <c r="H11" s="730"/>
      <c r="I11" s="65"/>
    </row>
    <row r="12" spans="1:9" ht="18.95" customHeight="1">
      <c r="A12" s="164"/>
      <c r="B12" s="676" t="s">
        <v>48</v>
      </c>
      <c r="C12" s="857"/>
      <c r="D12" s="728" t="s">
        <v>462</v>
      </c>
      <c r="E12" s="760"/>
      <c r="F12" s="723"/>
      <c r="G12" s="676" t="s">
        <v>463</v>
      </c>
      <c r="H12" s="730"/>
      <c r="I12" s="65"/>
    </row>
    <row r="13" spans="1:9" ht="18.95" customHeight="1">
      <c r="A13" s="801"/>
      <c r="B13" s="759"/>
      <c r="C13" s="771"/>
      <c r="D13" s="759"/>
      <c r="E13" s="732"/>
      <c r="F13" s="759"/>
      <c r="G13" s="759"/>
      <c r="H13" s="743"/>
      <c r="I13" s="65"/>
    </row>
    <row r="14" spans="1:9" ht="18.95" customHeight="1">
      <c r="A14" s="164"/>
      <c r="B14" s="676" t="s">
        <v>467</v>
      </c>
      <c r="C14" s="857"/>
      <c r="D14" s="28"/>
      <c r="E14" s="686"/>
      <c r="F14" s="769"/>
      <c r="G14" s="689"/>
      <c r="H14" s="730"/>
      <c r="I14" s="65"/>
    </row>
    <row r="15" spans="1:9" ht="18.95" customHeight="1">
      <c r="A15" s="164"/>
      <c r="B15" s="676" t="s">
        <v>825</v>
      </c>
      <c r="C15" s="857"/>
      <c r="D15" s="322" t="s">
        <v>3464</v>
      </c>
      <c r="E15" s="686"/>
      <c r="F15" s="769"/>
      <c r="G15" s="693"/>
      <c r="H15" s="730"/>
      <c r="I15" s="65"/>
    </row>
    <row r="16" spans="1:9" ht="18.95" customHeight="1">
      <c r="A16" s="164"/>
      <c r="B16" s="676" t="s">
        <v>1067</v>
      </c>
      <c r="C16" s="857"/>
      <c r="D16" s="28"/>
      <c r="E16" s="686"/>
      <c r="F16" s="769"/>
      <c r="G16" s="693"/>
      <c r="H16" s="730"/>
      <c r="I16" s="65"/>
    </row>
    <row r="17" spans="1:9" ht="18.95" customHeight="1">
      <c r="A17" s="164"/>
      <c r="B17" s="676" t="s">
        <v>71</v>
      </c>
      <c r="C17" s="857"/>
      <c r="D17" s="769"/>
      <c r="E17" s="686"/>
      <c r="F17" s="769"/>
      <c r="G17" s="693"/>
      <c r="H17" s="730"/>
      <c r="I17" s="65"/>
    </row>
    <row r="18" spans="1:9" ht="18.95" customHeight="1">
      <c r="A18" s="164"/>
      <c r="B18" s="676" t="s">
        <v>72</v>
      </c>
      <c r="C18" s="857"/>
      <c r="D18" s="769"/>
      <c r="E18" s="686"/>
      <c r="F18" s="769"/>
      <c r="G18" s="693"/>
      <c r="H18" s="730"/>
      <c r="I18" s="65"/>
    </row>
    <row r="19" spans="1:9" ht="18.95" customHeight="1">
      <c r="A19" s="164"/>
      <c r="B19" s="676" t="s">
        <v>476</v>
      </c>
      <c r="C19" s="857"/>
      <c r="D19" s="769"/>
      <c r="E19" s="686"/>
      <c r="F19" s="769"/>
      <c r="G19" s="693"/>
      <c r="H19" s="730"/>
      <c r="I19" s="65"/>
    </row>
    <row r="20" spans="1:9" ht="18.95" customHeight="1">
      <c r="A20" s="164"/>
      <c r="B20" s="676" t="s">
        <v>479</v>
      </c>
      <c r="C20" s="857"/>
      <c r="D20" s="769"/>
      <c r="E20" s="686"/>
      <c r="F20" s="769"/>
      <c r="G20" s="693"/>
      <c r="H20" s="730"/>
      <c r="I20" s="65"/>
    </row>
    <row r="21" spans="1:9" ht="18.95" customHeight="1">
      <c r="A21" s="164"/>
      <c r="B21" s="676" t="s">
        <v>2076</v>
      </c>
      <c r="C21" s="857"/>
      <c r="D21" s="769"/>
      <c r="E21" s="686"/>
      <c r="F21" s="769"/>
      <c r="G21" s="693"/>
      <c r="H21" s="730"/>
      <c r="I21" s="65"/>
    </row>
    <row r="22" spans="1:9" ht="18.95" customHeight="1">
      <c r="A22" s="164"/>
      <c r="B22" s="676" t="s">
        <v>337</v>
      </c>
      <c r="C22" s="857"/>
      <c r="D22" s="769"/>
      <c r="E22" s="686"/>
      <c r="F22" s="769"/>
      <c r="G22" s="693"/>
      <c r="H22" s="730"/>
      <c r="I22" s="65"/>
    </row>
    <row r="23" spans="1:9" ht="18.95" customHeight="1">
      <c r="A23" s="164"/>
      <c r="B23" s="676" t="s">
        <v>73</v>
      </c>
      <c r="C23" s="857"/>
      <c r="D23" s="769"/>
      <c r="E23" s="686"/>
      <c r="F23" s="769"/>
      <c r="G23" s="693"/>
      <c r="H23" s="730"/>
      <c r="I23" s="65"/>
    </row>
    <row r="24" spans="1:9" ht="18.95" customHeight="1">
      <c r="A24" s="164"/>
      <c r="B24" s="676" t="s">
        <v>74</v>
      </c>
      <c r="C24" s="857"/>
      <c r="D24" s="769"/>
      <c r="E24" s="686"/>
      <c r="F24" s="769"/>
      <c r="G24" s="693"/>
      <c r="H24" s="730"/>
      <c r="I24" s="65"/>
    </row>
    <row r="25" spans="1:9" ht="18.95" customHeight="1">
      <c r="A25" s="164"/>
      <c r="B25" s="676" t="s">
        <v>75</v>
      </c>
      <c r="C25" s="857"/>
      <c r="D25" s="769"/>
      <c r="E25" s="686"/>
      <c r="F25" s="769"/>
      <c r="G25" s="693"/>
      <c r="H25" s="730"/>
      <c r="I25" s="65"/>
    </row>
    <row r="26" spans="1:9" ht="18.95" customHeight="1">
      <c r="A26" s="164"/>
      <c r="B26" s="676" t="s">
        <v>76</v>
      </c>
      <c r="C26" s="857"/>
      <c r="D26" s="769"/>
      <c r="E26" s="686"/>
      <c r="F26" s="769"/>
      <c r="G26" s="693"/>
      <c r="H26" s="730"/>
      <c r="I26" s="65"/>
    </row>
    <row r="27" spans="1:9" ht="18.95" customHeight="1">
      <c r="A27" s="164"/>
      <c r="B27" s="676" t="s">
        <v>77</v>
      </c>
      <c r="C27" s="857"/>
      <c r="D27" s="769"/>
      <c r="E27" s="686"/>
      <c r="F27" s="769"/>
      <c r="G27" s="693"/>
      <c r="H27" s="730"/>
      <c r="I27" s="65"/>
    </row>
    <row r="28" spans="1:9" ht="18.95" customHeight="1">
      <c r="A28" s="164"/>
      <c r="B28" s="676" t="s">
        <v>78</v>
      </c>
      <c r="C28" s="857"/>
      <c r="D28" s="769"/>
      <c r="E28" s="686"/>
      <c r="F28" s="769"/>
      <c r="G28" s="693"/>
      <c r="H28" s="730"/>
      <c r="I28" s="65"/>
    </row>
    <row r="29" spans="1:9" ht="18.95" customHeight="1">
      <c r="A29" s="164"/>
      <c r="B29" s="676" t="s">
        <v>79</v>
      </c>
      <c r="C29" s="857"/>
      <c r="D29" s="769"/>
      <c r="E29" s="686"/>
      <c r="F29" s="769"/>
      <c r="G29" s="693"/>
      <c r="H29" s="730"/>
      <c r="I29" s="65"/>
    </row>
    <row r="30" spans="1:9" ht="18.95" customHeight="1">
      <c r="A30" s="164"/>
      <c r="B30" s="676" t="s">
        <v>80</v>
      </c>
      <c r="C30" s="857"/>
      <c r="D30" s="769"/>
      <c r="E30" s="686"/>
      <c r="F30" s="769"/>
      <c r="G30" s="693"/>
      <c r="H30" s="730"/>
      <c r="I30" s="65"/>
    </row>
    <row r="31" spans="1:9" ht="18.95" customHeight="1">
      <c r="A31" s="164"/>
      <c r="B31" s="676" t="s">
        <v>81</v>
      </c>
      <c r="C31" s="857"/>
      <c r="D31" s="769"/>
      <c r="E31" s="686"/>
      <c r="F31" s="769"/>
      <c r="G31" s="693"/>
      <c r="H31" s="730"/>
      <c r="I31" s="65"/>
    </row>
    <row r="32" spans="1:9" ht="18.95" customHeight="1">
      <c r="A32" s="164"/>
      <c r="B32" s="676" t="s">
        <v>82</v>
      </c>
      <c r="C32" s="857"/>
      <c r="D32" s="769"/>
      <c r="E32" s="686"/>
      <c r="F32" s="769"/>
      <c r="G32" s="693"/>
      <c r="H32" s="730"/>
      <c r="I32" s="65"/>
    </row>
    <row r="33" spans="1:9" ht="18.95" customHeight="1">
      <c r="A33" s="164"/>
      <c r="B33" s="676" t="s">
        <v>83</v>
      </c>
      <c r="C33" s="857"/>
      <c r="D33" s="769"/>
      <c r="E33" s="686"/>
      <c r="F33" s="769"/>
      <c r="G33" s="693"/>
      <c r="H33" s="730"/>
      <c r="I33" s="65"/>
    </row>
    <row r="34" spans="1:9" ht="18.95" customHeight="1">
      <c r="A34" s="164"/>
      <c r="B34" s="676" t="s">
        <v>84</v>
      </c>
      <c r="C34" s="857"/>
      <c r="D34" s="769"/>
      <c r="E34" s="686"/>
      <c r="F34" s="769"/>
      <c r="G34" s="693"/>
      <c r="H34" s="730"/>
      <c r="I34" s="65"/>
    </row>
    <row r="35" spans="1:9" ht="18.95" customHeight="1">
      <c r="A35" s="164"/>
      <c r="B35" s="676" t="s">
        <v>85</v>
      </c>
      <c r="C35" s="857"/>
      <c r="D35" s="769"/>
      <c r="E35" s="686"/>
      <c r="F35" s="769"/>
      <c r="G35" s="693"/>
      <c r="H35" s="730"/>
      <c r="I35" s="65"/>
    </row>
    <row r="36" spans="1:9" ht="18.95" customHeight="1">
      <c r="A36" s="164"/>
      <c r="B36" s="676" t="s">
        <v>86</v>
      </c>
      <c r="C36" s="857"/>
      <c r="D36" s="769"/>
      <c r="E36" s="686"/>
      <c r="F36" s="769"/>
      <c r="G36" s="693"/>
      <c r="H36" s="730"/>
      <c r="I36" s="65"/>
    </row>
    <row r="37" spans="1:9" ht="18.95" customHeight="1">
      <c r="A37" s="164"/>
      <c r="B37" s="676" t="s">
        <v>87</v>
      </c>
      <c r="C37" s="857"/>
      <c r="D37" s="769"/>
      <c r="E37" s="686"/>
      <c r="F37" s="769"/>
      <c r="G37" s="693"/>
      <c r="H37" s="730"/>
      <c r="I37" s="65"/>
    </row>
    <row r="38" spans="1:9" ht="18.95" customHeight="1">
      <c r="A38" s="164"/>
      <c r="B38" s="676" t="s">
        <v>88</v>
      </c>
      <c r="C38" s="857"/>
      <c r="D38" s="769"/>
      <c r="E38" s="686"/>
      <c r="F38" s="769"/>
      <c r="G38" s="693"/>
      <c r="H38" s="730"/>
      <c r="I38" s="65"/>
    </row>
    <row r="39" spans="1:9" ht="18.95" customHeight="1">
      <c r="A39" s="164"/>
      <c r="B39" s="676" t="s">
        <v>2088</v>
      </c>
      <c r="C39" s="857"/>
      <c r="D39" s="769"/>
      <c r="E39" s="686"/>
      <c r="F39" s="769"/>
      <c r="G39" s="693"/>
      <c r="H39" s="730"/>
      <c r="I39" s="65"/>
    </row>
    <row r="40" spans="1:9" ht="18.95" customHeight="1">
      <c r="A40" s="164"/>
      <c r="B40" s="676" t="s">
        <v>2090</v>
      </c>
      <c r="C40" s="857"/>
      <c r="D40" s="769"/>
      <c r="E40" s="686"/>
      <c r="F40" s="769"/>
      <c r="G40" s="693"/>
      <c r="H40" s="730"/>
      <c r="I40" s="65"/>
    </row>
    <row r="41" spans="1:9" ht="18.95" customHeight="1">
      <c r="A41" s="164"/>
      <c r="B41" s="676" t="s">
        <v>2093</v>
      </c>
      <c r="C41" s="857"/>
      <c r="D41" s="769"/>
      <c r="E41" s="686"/>
      <c r="F41" s="769"/>
      <c r="G41" s="693"/>
      <c r="H41" s="730"/>
      <c r="I41" s="65"/>
    </row>
    <row r="42" spans="1:9" ht="18.95" customHeight="1">
      <c r="A42" s="164"/>
      <c r="B42" s="676" t="s">
        <v>2096</v>
      </c>
      <c r="C42" s="857"/>
      <c r="D42" s="769"/>
      <c r="E42" s="686"/>
      <c r="F42" s="769"/>
      <c r="G42" s="693"/>
      <c r="H42" s="730"/>
      <c r="I42" s="65"/>
    </row>
    <row r="43" spans="1:9" ht="18.95" customHeight="1">
      <c r="A43" s="164"/>
      <c r="B43" s="676" t="s">
        <v>2410</v>
      </c>
      <c r="C43" s="857"/>
      <c r="D43" s="769"/>
      <c r="E43" s="686"/>
      <c r="F43" s="769"/>
      <c r="G43" s="693"/>
      <c r="H43" s="730"/>
      <c r="I43" s="65"/>
    </row>
    <row r="44" spans="1:9" ht="18.95" customHeight="1">
      <c r="A44" s="164"/>
      <c r="B44" s="676" t="s">
        <v>2413</v>
      </c>
      <c r="C44" s="857"/>
      <c r="D44" s="769"/>
      <c r="E44" s="686"/>
      <c r="F44" s="769"/>
      <c r="G44" s="693"/>
      <c r="H44" s="730"/>
      <c r="I44" s="65"/>
    </row>
    <row r="45" spans="1:9" ht="18.95" customHeight="1">
      <c r="A45" s="164"/>
      <c r="B45" s="676" t="s">
        <v>2416</v>
      </c>
      <c r="C45" s="857"/>
      <c r="D45" s="769"/>
      <c r="E45" s="686"/>
      <c r="F45" s="769"/>
      <c r="G45" s="693"/>
      <c r="H45" s="730"/>
      <c r="I45" s="65"/>
    </row>
    <row r="46" spans="1:9" ht="18.95" customHeight="1">
      <c r="A46" s="164"/>
      <c r="B46" s="676" t="s">
        <v>2420</v>
      </c>
      <c r="C46" s="857"/>
      <c r="D46" s="769"/>
      <c r="E46" s="686"/>
      <c r="F46" s="769"/>
      <c r="G46" s="693"/>
      <c r="H46" s="730"/>
      <c r="I46" s="65"/>
    </row>
    <row r="47" spans="1:9" ht="18.95" customHeight="1">
      <c r="A47" s="164"/>
      <c r="B47" s="676" t="s">
        <v>2423</v>
      </c>
      <c r="C47" s="857"/>
      <c r="D47" s="769"/>
      <c r="E47" s="686"/>
      <c r="F47" s="769"/>
      <c r="G47" s="693"/>
      <c r="H47" s="730"/>
      <c r="I47" s="65"/>
    </row>
    <row r="48" spans="1:9" ht="18.95" customHeight="1">
      <c r="A48" s="164"/>
      <c r="B48" s="676" t="s">
        <v>2426</v>
      </c>
      <c r="C48" s="857"/>
      <c r="D48" s="769"/>
      <c r="E48" s="686"/>
      <c r="F48" s="769"/>
      <c r="G48" s="693"/>
      <c r="H48" s="730"/>
      <c r="I48" s="65"/>
    </row>
    <row r="49" spans="1:9" ht="18.95" customHeight="1">
      <c r="A49" s="164"/>
      <c r="B49" s="676" t="s">
        <v>1849</v>
      </c>
      <c r="C49" s="857"/>
      <c r="D49" s="769"/>
      <c r="E49" s="686"/>
      <c r="F49" s="769"/>
      <c r="G49" s="693"/>
      <c r="H49" s="730"/>
      <c r="I49" s="65"/>
    </row>
    <row r="50" spans="1:9" ht="18.95" customHeight="1">
      <c r="A50" s="164"/>
      <c r="B50" s="676" t="s">
        <v>1851</v>
      </c>
      <c r="C50" s="857"/>
      <c r="D50" s="769"/>
      <c r="E50" s="686"/>
      <c r="F50" s="769"/>
      <c r="G50" s="693"/>
      <c r="H50" s="730"/>
      <c r="I50" s="65"/>
    </row>
    <row r="51" spans="1:9" ht="18.95" customHeight="1">
      <c r="A51" s="164"/>
      <c r="B51" s="676" t="s">
        <v>1852</v>
      </c>
      <c r="C51" s="857"/>
      <c r="D51" s="769"/>
      <c r="E51" s="686"/>
      <c r="F51" s="769"/>
      <c r="G51" s="693"/>
      <c r="H51" s="730"/>
      <c r="I51" s="65"/>
    </row>
    <row r="52" spans="1:9" ht="18.95" customHeight="1">
      <c r="A52" s="164"/>
      <c r="B52" s="676" t="s">
        <v>1856</v>
      </c>
      <c r="C52" s="857"/>
      <c r="D52" s="769"/>
      <c r="E52" s="686"/>
      <c r="F52" s="769"/>
      <c r="G52" s="693"/>
      <c r="H52" s="730"/>
      <c r="I52" s="65"/>
    </row>
    <row r="53" spans="1:9" ht="18.95" customHeight="1">
      <c r="A53" s="164"/>
      <c r="B53" s="676" t="s">
        <v>1858</v>
      </c>
      <c r="C53" s="857"/>
      <c r="D53" s="769"/>
      <c r="E53" s="686"/>
      <c r="F53" s="769"/>
      <c r="G53" s="693"/>
      <c r="H53" s="730"/>
      <c r="I53" s="65"/>
    </row>
    <row r="54" spans="1:9" ht="18.95" customHeight="1">
      <c r="A54" s="164"/>
      <c r="B54" s="676" t="s">
        <v>2439</v>
      </c>
      <c r="C54" s="857"/>
      <c r="D54" s="769"/>
      <c r="E54" s="686"/>
      <c r="F54" s="769"/>
      <c r="G54" s="693"/>
      <c r="H54" s="730"/>
      <c r="I54" s="65"/>
    </row>
    <row r="55" spans="1:9" ht="18.95" customHeight="1">
      <c r="A55" s="164"/>
      <c r="B55" s="676" t="s">
        <v>2442</v>
      </c>
      <c r="C55" s="857"/>
      <c r="D55" s="769"/>
      <c r="E55" s="686"/>
      <c r="F55" s="769"/>
      <c r="G55" s="693"/>
      <c r="H55" s="730"/>
      <c r="I55" s="65"/>
    </row>
    <row r="56" spans="1:9" ht="18.95" customHeight="1">
      <c r="A56" s="164"/>
      <c r="B56" s="676" t="s">
        <v>2444</v>
      </c>
      <c r="C56" s="857"/>
      <c r="D56" s="769"/>
      <c r="E56" s="686"/>
      <c r="F56" s="769"/>
      <c r="G56" s="693"/>
      <c r="H56" s="730"/>
      <c r="I56" s="65"/>
    </row>
    <row r="57" spans="1:9" ht="18.95" customHeight="1">
      <c r="A57" s="164"/>
      <c r="B57" s="676" t="s">
        <v>2447</v>
      </c>
      <c r="C57" s="857"/>
      <c r="D57" s="769"/>
      <c r="E57" s="686"/>
      <c r="F57" s="769"/>
      <c r="G57" s="693"/>
      <c r="H57" s="730"/>
      <c r="I57" s="65"/>
    </row>
    <row r="58" spans="1:9" ht="18.95" customHeight="1" thickBot="1">
      <c r="A58" s="780"/>
      <c r="B58" s="858" t="s">
        <v>2450</v>
      </c>
      <c r="C58" s="859"/>
      <c r="D58" s="774"/>
      <c r="E58" s="813" t="s">
        <v>1457</v>
      </c>
      <c r="F58" s="860"/>
      <c r="G58" s="861">
        <f>SUM(G13:G57)</f>
        <v>0</v>
      </c>
      <c r="H58" s="862"/>
      <c r="I58" s="65"/>
    </row>
    <row r="59" spans="1:9" ht="18.95" customHeight="1">
      <c r="A59" s="723"/>
      <c r="B59" s="964" t="s">
        <v>1525</v>
      </c>
      <c r="C59" s="723"/>
      <c r="D59" s="723"/>
      <c r="E59" s="723"/>
      <c r="F59" s="723"/>
      <c r="G59" s="723"/>
      <c r="H59" s="723"/>
      <c r="I59" s="65"/>
    </row>
    <row r="60" spans="1:9" ht="18.95" customHeight="1">
      <c r="A60" s="132">
        <v>63</v>
      </c>
      <c r="B60" s="132"/>
      <c r="C60" s="132"/>
      <c r="D60" s="132"/>
      <c r="E60" s="132"/>
      <c r="F60" s="132"/>
      <c r="G60" s="132"/>
      <c r="H60" s="132"/>
      <c r="I60" s="65"/>
    </row>
    <row r="61" spans="1:9">
      <c r="A61" s="65"/>
      <c r="B61" s="65"/>
      <c r="C61" s="65"/>
    </row>
    <row r="62" spans="1:9">
      <c r="A62" s="65"/>
      <c r="B62" s="65"/>
      <c r="C62" s="65"/>
    </row>
    <row r="63" spans="1:9">
      <c r="A63" s="65"/>
      <c r="B63" s="65"/>
      <c r="C63" s="65"/>
    </row>
    <row r="64" spans="1:9">
      <c r="A64" s="65"/>
      <c r="B64" s="65"/>
      <c r="C64" s="65"/>
    </row>
    <row r="65" spans="1:3">
      <c r="A65" s="65"/>
      <c r="B65" s="65"/>
      <c r="C65" s="65"/>
    </row>
    <row r="66" spans="1:3">
      <c r="A66" s="65"/>
      <c r="B66" s="65"/>
      <c r="C66" s="65"/>
    </row>
    <row r="67" spans="1:3">
      <c r="A67" s="65"/>
      <c r="B67" s="65"/>
      <c r="C67" s="65"/>
    </row>
    <row r="68" spans="1:3">
      <c r="A68" s="65"/>
      <c r="B68" s="65"/>
      <c r="C68" s="65"/>
    </row>
    <row r="69" spans="1:3">
      <c r="A69" s="65"/>
      <c r="B69" s="65"/>
      <c r="C69" s="65"/>
    </row>
    <row r="70" spans="1:3">
      <c r="A70" s="65"/>
      <c r="B70" s="65"/>
      <c r="C70" s="65"/>
    </row>
    <row r="71" spans="1:3">
      <c r="A71" s="65"/>
      <c r="B71" s="65"/>
      <c r="C71" s="65"/>
    </row>
    <row r="72" spans="1:3">
      <c r="A72" s="65"/>
      <c r="B72" s="65"/>
      <c r="C72" s="65"/>
    </row>
    <row r="73" spans="1:3">
      <c r="A73" s="65"/>
      <c r="B73" s="65"/>
      <c r="C73" s="65"/>
    </row>
    <row r="74" spans="1:3">
      <c r="A74" s="65"/>
      <c r="B74" s="65"/>
      <c r="C74" s="65"/>
    </row>
    <row r="75" spans="1:3">
      <c r="A75" s="65"/>
      <c r="B75" s="65"/>
      <c r="C75" s="65"/>
    </row>
    <row r="76" spans="1:3">
      <c r="A76" s="65"/>
      <c r="B76" s="65"/>
      <c r="C76" s="65"/>
    </row>
    <row r="77" spans="1:3">
      <c r="A77" s="65"/>
      <c r="B77" s="65"/>
      <c r="C77" s="65"/>
    </row>
    <row r="78" spans="1:3">
      <c r="A78" s="65"/>
      <c r="B78" s="65"/>
      <c r="C78" s="65"/>
    </row>
    <row r="79" spans="1:3">
      <c r="A79" s="65"/>
      <c r="B79" s="65"/>
      <c r="C79" s="65"/>
    </row>
    <row r="80" spans="1:3">
      <c r="A80" s="65"/>
      <c r="B80" s="65"/>
      <c r="C80" s="65"/>
    </row>
    <row r="81" spans="1:3">
      <c r="A81" s="65"/>
      <c r="B81" s="65"/>
      <c r="C81" s="65"/>
    </row>
    <row r="82" spans="1:3">
      <c r="A82" s="65"/>
      <c r="B82" s="65"/>
      <c r="C82" s="65"/>
    </row>
  </sheetData>
  <pageMargins left="0.7" right="0.7" top="0.75" bottom="0.75" header="0.3" footer="0.3"/>
  <pageSetup scale="6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S90"/>
  <sheetViews>
    <sheetView defaultGridColor="0" topLeftCell="C13" colorId="22" zoomScale="75" zoomScaleNormal="75" workbookViewId="0">
      <selection activeCell="D17" sqref="D17"/>
    </sheetView>
  </sheetViews>
  <sheetFormatPr defaultColWidth="9.77734375" defaultRowHeight="15"/>
  <cols>
    <col min="1" max="1" width="1.77734375" customWidth="1"/>
    <col min="2" max="2" width="5.77734375" customWidth="1"/>
    <col min="3" max="3" width="1.77734375" customWidth="1"/>
    <col min="4" max="4" width="52.77734375" customWidth="1"/>
    <col min="5" max="5" width="1.77734375" customWidth="1"/>
    <col min="6" max="6" width="19.77734375" customWidth="1"/>
    <col min="7" max="7" width="1.77734375" customWidth="1"/>
    <col min="8" max="8" width="13.77734375" customWidth="1"/>
    <col min="9" max="9" width="2.77734375" customWidth="1"/>
    <col min="10" max="10" width="13.77734375" customWidth="1"/>
    <col min="11" max="11" width="1.77734375" customWidth="1"/>
    <col min="12" max="12" width="13.77734375" customWidth="1"/>
    <col min="13" max="13" width="2.77734375" customWidth="1"/>
    <col min="14" max="14" width="13.77734375" customWidth="1"/>
    <col min="15" max="15" width="1.77734375" customWidth="1"/>
  </cols>
  <sheetData>
    <row r="1" spans="1:16" ht="19.899999999999999" customHeight="1" thickBot="1">
      <c r="A1" s="2" t="str">
        <f>'Data Sheet'!A52</f>
        <v>Annual Report of VERIZON NEW YORK INC.                                                                                  For the period ending DECEMBER 31, 2017</v>
      </c>
      <c r="B1" s="723"/>
      <c r="C1" s="723"/>
      <c r="D1" s="723"/>
      <c r="E1" s="723"/>
      <c r="F1" s="723"/>
      <c r="G1" s="723"/>
      <c r="H1" s="723"/>
      <c r="I1" s="723"/>
      <c r="J1" s="723"/>
      <c r="K1" s="723"/>
      <c r="L1" s="723"/>
      <c r="M1" s="723"/>
      <c r="N1" s="723"/>
      <c r="O1" s="723"/>
      <c r="P1" s="65"/>
    </row>
    <row r="2" spans="1:16" ht="19.899999999999999" customHeight="1">
      <c r="A2" s="724"/>
      <c r="B2" s="726"/>
      <c r="C2" s="726"/>
      <c r="D2" s="726"/>
      <c r="E2" s="726"/>
      <c r="F2" s="726"/>
      <c r="G2" s="726"/>
      <c r="H2" s="726"/>
      <c r="I2" s="726"/>
      <c r="J2" s="726"/>
      <c r="K2" s="726"/>
      <c r="L2" s="726"/>
      <c r="M2" s="726"/>
      <c r="N2" s="726"/>
      <c r="O2" s="727"/>
      <c r="P2" s="65"/>
    </row>
    <row r="3" spans="1:16" ht="19.899999999999999" customHeight="1">
      <c r="A3" s="164"/>
      <c r="B3" s="723"/>
      <c r="C3" s="723"/>
      <c r="D3" s="723"/>
      <c r="E3" s="723"/>
      <c r="F3" s="723"/>
      <c r="G3" s="723"/>
      <c r="H3" s="723"/>
      <c r="I3" s="723"/>
      <c r="J3" s="723"/>
      <c r="K3" s="723"/>
      <c r="L3" s="723"/>
      <c r="M3" s="723"/>
      <c r="N3" s="723"/>
      <c r="O3" s="730"/>
      <c r="P3" s="65"/>
    </row>
    <row r="4" spans="1:16" ht="19.899999999999999" customHeight="1">
      <c r="A4" s="164"/>
      <c r="B4" s="1" t="s">
        <v>1458</v>
      </c>
      <c r="C4" s="728"/>
      <c r="D4" s="132"/>
      <c r="E4" s="728"/>
      <c r="F4" s="728"/>
      <c r="G4" s="728"/>
      <c r="H4" s="728"/>
      <c r="I4" s="728"/>
      <c r="J4" s="728"/>
      <c r="K4" s="728"/>
      <c r="L4" s="728"/>
      <c r="M4" s="728"/>
      <c r="N4" s="728"/>
      <c r="O4" s="730"/>
      <c r="P4" s="65"/>
    </row>
    <row r="5" spans="1:16" ht="19.899999999999999" customHeight="1">
      <c r="A5" s="164"/>
      <c r="B5" s="728"/>
      <c r="C5" s="728"/>
      <c r="D5" s="132"/>
      <c r="E5" s="728"/>
      <c r="F5" s="728"/>
      <c r="G5" s="728"/>
      <c r="H5" s="728"/>
      <c r="I5" s="728"/>
      <c r="J5" s="728"/>
      <c r="K5" s="728"/>
      <c r="L5" s="728"/>
      <c r="M5" s="728"/>
      <c r="N5" s="728"/>
      <c r="O5" s="730"/>
      <c r="P5" s="65"/>
    </row>
    <row r="6" spans="1:16" ht="19.899999999999999" customHeight="1">
      <c r="A6" s="164"/>
      <c r="B6" s="723"/>
      <c r="C6" s="723"/>
      <c r="D6" s="723"/>
      <c r="E6" s="723"/>
      <c r="F6" s="723"/>
      <c r="G6" s="723"/>
      <c r="H6" s="723"/>
      <c r="I6" s="723"/>
      <c r="J6" s="723"/>
      <c r="K6" s="723"/>
      <c r="L6" s="723"/>
      <c r="M6" s="723"/>
      <c r="N6" s="723"/>
      <c r="O6" s="730"/>
      <c r="P6" s="65"/>
    </row>
    <row r="7" spans="1:16" ht="19.899999999999999" customHeight="1">
      <c r="A7" s="164"/>
      <c r="B7" s="676" t="s">
        <v>1870</v>
      </c>
      <c r="C7" s="723"/>
      <c r="D7" s="964" t="s">
        <v>1459</v>
      </c>
      <c r="O7" s="730"/>
      <c r="P7" s="65"/>
    </row>
    <row r="8" spans="1:16" ht="19.899999999999999" customHeight="1">
      <c r="A8" s="164"/>
      <c r="B8" s="723"/>
      <c r="C8" s="723"/>
      <c r="D8" s="964" t="s">
        <v>1460</v>
      </c>
      <c r="O8" s="730"/>
      <c r="P8" s="65"/>
    </row>
    <row r="9" spans="1:16" ht="19.899999999999999" customHeight="1">
      <c r="A9" s="164"/>
      <c r="B9" s="676" t="s">
        <v>1884</v>
      </c>
      <c r="C9" s="723"/>
      <c r="D9" s="649" t="s">
        <v>1461</v>
      </c>
      <c r="O9" s="965"/>
      <c r="P9" s="65"/>
    </row>
    <row r="10" spans="1:16" ht="19.899999999999999" customHeight="1">
      <c r="A10" s="779"/>
      <c r="B10" s="758"/>
      <c r="C10" s="758"/>
      <c r="D10" s="966" t="s">
        <v>1462</v>
      </c>
      <c r="E10" s="978"/>
      <c r="F10" s="978"/>
      <c r="G10" s="978"/>
      <c r="H10" s="978"/>
      <c r="I10" s="978"/>
      <c r="J10" s="978"/>
      <c r="K10" s="978"/>
      <c r="L10" s="978"/>
      <c r="M10" s="978"/>
      <c r="N10" s="978"/>
      <c r="O10" s="740"/>
      <c r="P10" s="65"/>
    </row>
    <row r="11" spans="1:16" ht="19.899999999999999" customHeight="1">
      <c r="A11" s="164"/>
      <c r="B11" s="723"/>
      <c r="C11" s="857"/>
      <c r="D11" s="723"/>
      <c r="E11" s="857"/>
      <c r="F11" s="723"/>
      <c r="G11" s="857"/>
      <c r="H11" s="723"/>
      <c r="I11" s="723"/>
      <c r="J11" s="723"/>
      <c r="K11" s="772"/>
      <c r="L11" s="728" t="s">
        <v>1463</v>
      </c>
      <c r="M11" s="728"/>
      <c r="N11" s="728"/>
      <c r="O11" s="729"/>
      <c r="P11" s="65"/>
    </row>
    <row r="12" spans="1:16" ht="19.899999999999999" customHeight="1">
      <c r="A12" s="164"/>
      <c r="B12" s="676" t="s">
        <v>36</v>
      </c>
      <c r="C12" s="857"/>
      <c r="D12" s="723"/>
      <c r="E12" s="857"/>
      <c r="F12" s="723"/>
      <c r="G12" s="857"/>
      <c r="H12" s="723"/>
      <c r="I12" s="723"/>
      <c r="J12" s="723"/>
      <c r="K12" s="772"/>
      <c r="L12" s="728" t="s">
        <v>2494</v>
      </c>
      <c r="M12" s="728"/>
      <c r="N12" s="728"/>
      <c r="O12" s="729"/>
      <c r="P12" s="65"/>
    </row>
    <row r="13" spans="1:16" ht="19.899999999999999" customHeight="1">
      <c r="A13" s="164"/>
      <c r="B13" s="676" t="s">
        <v>48</v>
      </c>
      <c r="C13" s="857"/>
      <c r="D13" s="676" t="s">
        <v>888</v>
      </c>
      <c r="E13" s="857"/>
      <c r="F13" s="676" t="s">
        <v>1464</v>
      </c>
      <c r="G13" s="857"/>
      <c r="H13" s="728" t="s">
        <v>1465</v>
      </c>
      <c r="I13" s="728"/>
      <c r="J13" s="728"/>
      <c r="K13" s="979"/>
      <c r="L13" s="676" t="s">
        <v>1563</v>
      </c>
      <c r="M13" s="93"/>
      <c r="N13" s="676" t="s">
        <v>1565</v>
      </c>
      <c r="O13" s="729"/>
      <c r="P13" s="65"/>
    </row>
    <row r="14" spans="1:16" ht="19.899999999999999" customHeight="1">
      <c r="A14" s="779"/>
      <c r="B14" s="758"/>
      <c r="C14" s="863"/>
      <c r="D14" s="773" t="s">
        <v>462</v>
      </c>
      <c r="E14" s="863"/>
      <c r="F14" s="773" t="s">
        <v>463</v>
      </c>
      <c r="G14" s="863"/>
      <c r="H14" s="764" t="s">
        <v>464</v>
      </c>
      <c r="I14" s="764"/>
      <c r="J14" s="764"/>
      <c r="K14" s="975"/>
      <c r="L14" s="764" t="s">
        <v>62</v>
      </c>
      <c r="M14" s="764"/>
      <c r="N14" s="764"/>
      <c r="O14" s="864"/>
      <c r="P14" s="65"/>
    </row>
    <row r="15" spans="1:16" ht="19.899999999999999" customHeight="1">
      <c r="A15" s="164"/>
      <c r="B15" s="723"/>
      <c r="C15" s="857"/>
      <c r="D15" s="723"/>
      <c r="E15" s="857"/>
      <c r="F15" s="865"/>
      <c r="G15" s="866"/>
      <c r="H15" s="865"/>
      <c r="I15" s="865"/>
      <c r="J15" s="865"/>
      <c r="K15" s="866"/>
      <c r="L15" s="865"/>
      <c r="M15" s="865"/>
      <c r="N15" s="865"/>
      <c r="O15" s="730"/>
      <c r="P15" s="65"/>
    </row>
    <row r="16" spans="1:16" ht="19.899999999999999" customHeight="1">
      <c r="A16" s="164"/>
      <c r="B16" s="676" t="s">
        <v>467</v>
      </c>
      <c r="C16" s="857"/>
      <c r="D16" s="769"/>
      <c r="E16" s="845"/>
      <c r="F16" s="689"/>
      <c r="G16" s="867"/>
      <c r="H16" s="689"/>
      <c r="I16" s="689"/>
      <c r="J16" s="689"/>
      <c r="K16" s="867"/>
      <c r="L16" s="689"/>
      <c r="M16" s="689"/>
      <c r="N16" s="689"/>
      <c r="O16" s="730"/>
      <c r="P16" s="65"/>
    </row>
    <row r="17" spans="1:16" ht="19.899999999999999" customHeight="1">
      <c r="A17" s="164"/>
      <c r="B17" s="676" t="s">
        <v>825</v>
      </c>
      <c r="C17" s="857"/>
      <c r="D17" s="769"/>
      <c r="E17" s="845"/>
      <c r="F17" s="693"/>
      <c r="G17" s="868"/>
      <c r="H17" s="693"/>
      <c r="I17" s="693"/>
      <c r="J17" s="693"/>
      <c r="K17" s="868"/>
      <c r="L17" s="693"/>
      <c r="M17" s="693"/>
      <c r="N17" s="693"/>
      <c r="O17" s="730"/>
      <c r="P17" s="65"/>
    </row>
    <row r="18" spans="1:16" ht="19.899999999999999" customHeight="1">
      <c r="A18" s="164"/>
      <c r="B18" s="676" t="s">
        <v>1067</v>
      </c>
      <c r="C18" s="857"/>
      <c r="D18" s="769"/>
      <c r="E18" s="845"/>
      <c r="F18" s="693"/>
      <c r="G18" s="868"/>
      <c r="H18" s="693"/>
      <c r="I18" s="693"/>
      <c r="J18" s="693"/>
      <c r="K18" s="868"/>
      <c r="L18" s="693"/>
      <c r="M18" s="693"/>
      <c r="N18" s="693"/>
      <c r="O18" s="730"/>
      <c r="P18" s="65"/>
    </row>
    <row r="19" spans="1:16" ht="19.899999999999999" customHeight="1">
      <c r="A19" s="164"/>
      <c r="B19" s="676" t="s">
        <v>71</v>
      </c>
      <c r="C19" s="857"/>
      <c r="D19" s="769"/>
      <c r="E19" s="845"/>
      <c r="F19" s="693"/>
      <c r="G19" s="868"/>
      <c r="H19" s="693"/>
      <c r="I19" s="693"/>
      <c r="J19" s="693"/>
      <c r="K19" s="868"/>
      <c r="L19" s="693"/>
      <c r="M19" s="693"/>
      <c r="N19" s="693"/>
      <c r="O19" s="730"/>
      <c r="P19" s="65"/>
    </row>
    <row r="20" spans="1:16" ht="19.899999999999999" customHeight="1">
      <c r="A20" s="164"/>
      <c r="B20" s="676" t="s">
        <v>72</v>
      </c>
      <c r="C20" s="857"/>
      <c r="D20" s="769"/>
      <c r="E20" s="845"/>
      <c r="F20" s="693"/>
      <c r="G20" s="868"/>
      <c r="H20" s="693"/>
      <c r="I20" s="693"/>
      <c r="J20" s="693"/>
      <c r="K20" s="868"/>
      <c r="L20" s="693"/>
      <c r="M20" s="693"/>
      <c r="N20" s="693"/>
      <c r="O20" s="730"/>
      <c r="P20" s="65"/>
    </row>
    <row r="21" spans="1:16" ht="19.899999999999999" customHeight="1">
      <c r="A21" s="164"/>
      <c r="B21" s="676" t="s">
        <v>476</v>
      </c>
      <c r="C21" s="857"/>
      <c r="D21" s="769"/>
      <c r="E21" s="845"/>
      <c r="F21" s="693"/>
      <c r="G21" s="868"/>
      <c r="H21" s="693"/>
      <c r="I21" s="693"/>
      <c r="J21" s="693"/>
      <c r="K21" s="868"/>
      <c r="L21" s="693"/>
      <c r="M21" s="693"/>
      <c r="N21" s="693"/>
      <c r="O21" s="730"/>
      <c r="P21" s="65"/>
    </row>
    <row r="22" spans="1:16" ht="19.899999999999999" customHeight="1">
      <c r="A22" s="164"/>
      <c r="B22" s="676" t="s">
        <v>479</v>
      </c>
      <c r="C22" s="857"/>
      <c r="D22" s="769"/>
      <c r="E22" s="845"/>
      <c r="F22" s="693"/>
      <c r="G22" s="868"/>
      <c r="H22" s="693"/>
      <c r="I22" s="693"/>
      <c r="J22" s="693"/>
      <c r="K22" s="868"/>
      <c r="L22" s="693"/>
      <c r="M22" s="693"/>
      <c r="N22" s="693"/>
      <c r="O22" s="730"/>
      <c r="P22" s="65"/>
    </row>
    <row r="23" spans="1:16" ht="19.899999999999999" customHeight="1">
      <c r="A23" s="164"/>
      <c r="B23" s="676" t="s">
        <v>2076</v>
      </c>
      <c r="C23" s="857"/>
      <c r="D23" s="769"/>
      <c r="E23" s="845"/>
      <c r="F23" s="693"/>
      <c r="G23" s="868"/>
      <c r="H23" s="693"/>
      <c r="I23" s="693"/>
      <c r="J23" s="693"/>
      <c r="K23" s="868"/>
      <c r="L23" s="693"/>
      <c r="M23" s="693"/>
      <c r="N23" s="693"/>
      <c r="O23" s="730"/>
      <c r="P23" s="65"/>
    </row>
    <row r="24" spans="1:16" ht="19.899999999999999" customHeight="1">
      <c r="A24" s="164"/>
      <c r="B24" s="676" t="s">
        <v>337</v>
      </c>
      <c r="C24" s="857"/>
      <c r="D24" s="769"/>
      <c r="E24" s="845"/>
      <c r="F24" s="693"/>
      <c r="G24" s="868"/>
      <c r="H24" s="693"/>
      <c r="I24" s="693"/>
      <c r="J24" s="693"/>
      <c r="K24" s="868"/>
      <c r="L24" s="693"/>
      <c r="M24" s="693"/>
      <c r="N24" s="693"/>
      <c r="O24" s="730"/>
      <c r="P24" s="65"/>
    </row>
    <row r="25" spans="1:16" ht="19.899999999999999" customHeight="1">
      <c r="A25" s="164"/>
      <c r="B25" s="676" t="s">
        <v>73</v>
      </c>
      <c r="C25" s="857"/>
      <c r="D25" s="769"/>
      <c r="E25" s="845"/>
      <c r="F25" s="693"/>
      <c r="G25" s="868"/>
      <c r="H25" s="693"/>
      <c r="I25" s="693"/>
      <c r="J25" s="693"/>
      <c r="K25" s="868"/>
      <c r="L25" s="693"/>
      <c r="M25" s="693"/>
      <c r="N25" s="693"/>
      <c r="O25" s="730"/>
      <c r="P25" s="65"/>
    </row>
    <row r="26" spans="1:16" ht="19.899999999999999" customHeight="1">
      <c r="A26" s="164"/>
      <c r="B26" s="676" t="s">
        <v>74</v>
      </c>
      <c r="C26" s="857"/>
      <c r="D26" s="769"/>
      <c r="E26" s="845"/>
      <c r="F26" s="693"/>
      <c r="G26" s="868"/>
      <c r="H26" s="693"/>
      <c r="I26" s="693"/>
      <c r="J26" s="693"/>
      <c r="K26" s="868"/>
      <c r="L26" s="693"/>
      <c r="M26" s="693"/>
      <c r="N26" s="693"/>
      <c r="O26" s="730"/>
      <c r="P26" s="65"/>
    </row>
    <row r="27" spans="1:16" ht="19.899999999999999" customHeight="1">
      <c r="A27" s="164"/>
      <c r="B27" s="676" t="s">
        <v>75</v>
      </c>
      <c r="C27" s="857"/>
      <c r="D27" s="769"/>
      <c r="E27" s="845"/>
      <c r="F27" s="693"/>
      <c r="G27" s="868"/>
      <c r="H27" s="693"/>
      <c r="I27" s="693"/>
      <c r="J27" s="693"/>
      <c r="K27" s="868"/>
      <c r="L27" s="693"/>
      <c r="M27" s="693"/>
      <c r="N27" s="693"/>
      <c r="O27" s="730"/>
      <c r="P27" s="65"/>
    </row>
    <row r="28" spans="1:16" ht="19.899999999999999" customHeight="1">
      <c r="A28" s="164"/>
      <c r="B28" s="676" t="s">
        <v>76</v>
      </c>
      <c r="C28" s="857"/>
      <c r="D28" s="769"/>
      <c r="E28" s="845"/>
      <c r="F28" s="693"/>
      <c r="G28" s="868"/>
      <c r="H28" s="693"/>
      <c r="I28" s="693"/>
      <c r="J28" s="693"/>
      <c r="K28" s="868"/>
      <c r="L28" s="693"/>
      <c r="M28" s="693"/>
      <c r="N28" s="693"/>
      <c r="O28" s="730"/>
      <c r="P28" s="65"/>
    </row>
    <row r="29" spans="1:16" ht="19.899999999999999" customHeight="1">
      <c r="A29" s="164"/>
      <c r="B29" s="676" t="s">
        <v>77</v>
      </c>
      <c r="C29" s="857"/>
      <c r="D29" s="769"/>
      <c r="E29" s="845"/>
      <c r="F29" s="693"/>
      <c r="G29" s="868"/>
      <c r="H29" s="693"/>
      <c r="I29" s="693"/>
      <c r="J29" s="693"/>
      <c r="K29" s="868"/>
      <c r="L29" s="693"/>
      <c r="M29" s="693"/>
      <c r="N29" s="693"/>
      <c r="O29" s="730"/>
      <c r="P29" s="65"/>
    </row>
    <row r="30" spans="1:16" ht="19.899999999999999" customHeight="1">
      <c r="A30" s="164"/>
      <c r="B30" s="676" t="s">
        <v>78</v>
      </c>
      <c r="C30" s="857"/>
      <c r="D30" s="769"/>
      <c r="E30" s="845"/>
      <c r="F30" s="693"/>
      <c r="G30" s="868"/>
      <c r="H30" s="693"/>
      <c r="I30" s="693"/>
      <c r="J30" s="693"/>
      <c r="K30" s="868"/>
      <c r="L30" s="693"/>
      <c r="M30" s="693"/>
      <c r="N30" s="693"/>
      <c r="O30" s="730"/>
      <c r="P30" s="65"/>
    </row>
    <row r="31" spans="1:16" ht="19.899999999999999" customHeight="1">
      <c r="A31" s="164"/>
      <c r="B31" s="676" t="s">
        <v>79</v>
      </c>
      <c r="C31" s="857"/>
      <c r="D31" s="769"/>
      <c r="E31" s="845"/>
      <c r="F31" s="693"/>
      <c r="G31" s="868"/>
      <c r="H31" s="693"/>
      <c r="I31" s="693"/>
      <c r="J31" s="693"/>
      <c r="K31" s="868"/>
      <c r="L31" s="693"/>
      <c r="M31" s="693"/>
      <c r="N31" s="693"/>
      <c r="O31" s="730"/>
      <c r="P31" s="65"/>
    </row>
    <row r="32" spans="1:16" ht="19.899999999999999" customHeight="1">
      <c r="A32" s="164"/>
      <c r="B32" s="676" t="s">
        <v>80</v>
      </c>
      <c r="C32" s="857"/>
      <c r="D32" s="769"/>
      <c r="E32" s="845"/>
      <c r="F32" s="693"/>
      <c r="G32" s="868"/>
      <c r="H32" s="693"/>
      <c r="I32" s="693"/>
      <c r="J32" s="693"/>
      <c r="K32" s="868"/>
      <c r="L32" s="693"/>
      <c r="M32" s="693"/>
      <c r="N32" s="693"/>
      <c r="O32" s="730"/>
      <c r="P32" s="65"/>
    </row>
    <row r="33" spans="1:19" ht="19.899999999999999" customHeight="1" thickBot="1">
      <c r="A33" s="780"/>
      <c r="B33" s="858" t="s">
        <v>81</v>
      </c>
      <c r="C33" s="859"/>
      <c r="D33" s="858" t="s">
        <v>1466</v>
      </c>
      <c r="E33" s="869"/>
      <c r="F33" s="861">
        <f>SUM(F16:F32)</f>
        <v>0</v>
      </c>
      <c r="G33" s="870"/>
      <c r="H33" s="861"/>
      <c r="I33" s="861"/>
      <c r="J33" s="861">
        <f>SUM(J16:J32)</f>
        <v>0</v>
      </c>
      <c r="K33" s="870"/>
      <c r="L33" s="861">
        <f>SUM(L16:L32)</f>
        <v>0</v>
      </c>
      <c r="M33" s="861"/>
      <c r="N33" s="861">
        <f>SUM(N16:N32)</f>
        <v>0</v>
      </c>
      <c r="O33" s="862"/>
      <c r="P33" s="65"/>
      <c r="Q33" s="1026"/>
      <c r="R33" s="1147"/>
      <c r="S33" s="1147"/>
    </row>
    <row r="34" spans="1:19" ht="19.899999999999999" customHeight="1">
      <c r="A34" s="164"/>
      <c r="B34" s="723"/>
      <c r="C34" s="723"/>
      <c r="D34" s="723"/>
      <c r="E34" s="723"/>
      <c r="F34" s="723"/>
      <c r="G34" s="723"/>
      <c r="H34" s="723"/>
      <c r="I34" s="723"/>
      <c r="J34" s="723"/>
      <c r="K34" s="723"/>
      <c r="L34" s="723"/>
      <c r="M34" s="723"/>
      <c r="N34" s="723"/>
      <c r="O34" s="730"/>
      <c r="P34" s="65"/>
    </row>
    <row r="35" spans="1:19" ht="19.899999999999999" customHeight="1">
      <c r="A35" s="164"/>
      <c r="B35" s="723"/>
      <c r="C35" s="723"/>
      <c r="D35" s="723"/>
      <c r="E35" s="723"/>
      <c r="F35" s="723"/>
      <c r="G35" s="723"/>
      <c r="H35" s="723"/>
      <c r="I35" s="723"/>
      <c r="J35" s="723"/>
      <c r="K35" s="723"/>
      <c r="L35" s="723"/>
      <c r="M35" s="723"/>
      <c r="N35" s="723"/>
      <c r="O35" s="730"/>
      <c r="P35" s="65"/>
    </row>
    <row r="36" spans="1:19" ht="19.899999999999999" customHeight="1">
      <c r="A36" s="164"/>
      <c r="B36" s="723"/>
      <c r="C36" s="723"/>
      <c r="D36" s="723"/>
      <c r="E36" s="723"/>
      <c r="F36" s="723"/>
      <c r="G36" s="723"/>
      <c r="H36" s="723"/>
      <c r="I36" s="723"/>
      <c r="J36" s="723"/>
      <c r="K36" s="723"/>
      <c r="L36" s="723"/>
      <c r="M36" s="723"/>
      <c r="N36" s="723"/>
      <c r="O36" s="730"/>
      <c r="P36" s="65"/>
    </row>
    <row r="37" spans="1:19" ht="19.899999999999999" customHeight="1">
      <c r="A37" s="164"/>
      <c r="B37" s="723"/>
      <c r="C37" s="723"/>
      <c r="D37" s="723"/>
      <c r="E37" s="723"/>
      <c r="F37" s="723"/>
      <c r="G37" s="723"/>
      <c r="H37" s="723"/>
      <c r="I37" s="723"/>
      <c r="J37" s="723"/>
      <c r="K37" s="723"/>
      <c r="L37" s="723"/>
      <c r="M37" s="723"/>
      <c r="N37" s="723"/>
      <c r="O37" s="730"/>
      <c r="P37" s="65"/>
    </row>
    <row r="38" spans="1:19" ht="19.899999999999999" customHeight="1">
      <c r="A38" s="164"/>
      <c r="B38" s="1" t="s">
        <v>1467</v>
      </c>
      <c r="C38" s="728"/>
      <c r="D38" s="132"/>
      <c r="E38" s="728"/>
      <c r="F38" s="728"/>
      <c r="G38" s="728"/>
      <c r="H38" s="728"/>
      <c r="I38" s="728"/>
      <c r="J38" s="728"/>
      <c r="K38" s="728"/>
      <c r="L38" s="728"/>
      <c r="M38" s="728"/>
      <c r="N38" s="728"/>
      <c r="O38" s="730"/>
      <c r="P38" s="65"/>
    </row>
    <row r="39" spans="1:19" ht="19.899999999999999" customHeight="1">
      <c r="A39" s="164"/>
      <c r="B39" s="723"/>
      <c r="C39" s="723"/>
      <c r="D39" s="723"/>
      <c r="E39" s="723"/>
      <c r="F39" s="723"/>
      <c r="G39" s="723"/>
      <c r="H39" s="723"/>
      <c r="I39" s="723"/>
      <c r="J39" s="723"/>
      <c r="K39" s="723"/>
      <c r="L39" s="723"/>
      <c r="M39" s="723"/>
      <c r="N39" s="723"/>
      <c r="O39" s="730"/>
      <c r="P39" s="65"/>
    </row>
    <row r="40" spans="1:19" ht="19.899999999999999" customHeight="1">
      <c r="A40" s="164"/>
      <c r="B40" s="676" t="s">
        <v>1870</v>
      </c>
      <c r="C40" s="723"/>
      <c r="D40" s="723" t="s">
        <v>1468</v>
      </c>
      <c r="E40" s="723"/>
      <c r="F40" s="723"/>
      <c r="G40" s="723"/>
      <c r="H40" s="723"/>
      <c r="I40" s="723"/>
      <c r="J40" s="723"/>
      <c r="K40" s="723"/>
      <c r="L40" s="723"/>
      <c r="M40" s="723"/>
      <c r="N40" s="723"/>
      <c r="O40" s="730"/>
      <c r="P40" s="65"/>
    </row>
    <row r="41" spans="1:19" ht="19.899999999999999" customHeight="1">
      <c r="A41" s="164"/>
      <c r="B41" s="676" t="s">
        <v>1884</v>
      </c>
      <c r="C41" s="723"/>
      <c r="D41" s="964" t="s">
        <v>1469</v>
      </c>
      <c r="E41" s="728"/>
      <c r="F41" s="728"/>
      <c r="G41" s="728"/>
      <c r="H41" s="728"/>
      <c r="I41" s="728"/>
      <c r="J41" s="728"/>
      <c r="K41" s="728"/>
      <c r="L41" s="728"/>
      <c r="M41" s="728"/>
      <c r="N41" s="728"/>
      <c r="O41" s="730"/>
      <c r="P41" s="65"/>
    </row>
    <row r="42" spans="1:19" ht="19.899999999999999" customHeight="1">
      <c r="A42" s="164"/>
      <c r="B42" s="676" t="s">
        <v>1233</v>
      </c>
      <c r="C42" s="723"/>
      <c r="D42" s="964" t="s">
        <v>1470</v>
      </c>
      <c r="E42" s="728"/>
      <c r="F42" s="728"/>
      <c r="G42" s="728"/>
      <c r="H42" s="728"/>
      <c r="I42" s="728"/>
      <c r="J42" s="728"/>
      <c r="K42" s="728"/>
      <c r="L42" s="728"/>
      <c r="M42" s="728"/>
      <c r="N42" s="728"/>
      <c r="O42" s="730"/>
      <c r="P42" s="65"/>
    </row>
    <row r="43" spans="1:19" ht="19.899999999999999" customHeight="1">
      <c r="A43" s="164"/>
      <c r="B43" s="723"/>
      <c r="C43" s="723"/>
      <c r="D43" s="964" t="s">
        <v>1462</v>
      </c>
      <c r="E43" s="728"/>
      <c r="F43" s="728"/>
      <c r="G43" s="728"/>
      <c r="H43" s="728"/>
      <c r="I43" s="728"/>
      <c r="J43" s="728"/>
      <c r="K43" s="728"/>
      <c r="L43" s="728"/>
      <c r="M43" s="728"/>
      <c r="N43" s="728"/>
      <c r="O43" s="730"/>
      <c r="P43" s="65"/>
    </row>
    <row r="44" spans="1:19" ht="19.899999999999999" customHeight="1">
      <c r="A44" s="779"/>
      <c r="B44" s="758"/>
      <c r="C44" s="758"/>
      <c r="D44" s="764"/>
      <c r="E44" s="764"/>
      <c r="F44" s="764"/>
      <c r="G44" s="764"/>
      <c r="H44" s="764"/>
      <c r="I44" s="764"/>
      <c r="J44" s="764"/>
      <c r="K44" s="764"/>
      <c r="L44" s="764"/>
      <c r="M44" s="764"/>
      <c r="N44" s="764"/>
      <c r="O44" s="740"/>
      <c r="P44" s="65"/>
    </row>
    <row r="45" spans="1:19" ht="19.899999999999999" customHeight="1">
      <c r="A45" s="164"/>
      <c r="B45" s="723"/>
      <c r="C45" s="771"/>
      <c r="D45" s="723"/>
      <c r="E45" s="723"/>
      <c r="F45" s="723"/>
      <c r="G45" s="857"/>
      <c r="H45" s="728" t="s">
        <v>2107</v>
      </c>
      <c r="I45" s="728"/>
      <c r="J45" s="728"/>
      <c r="K45" s="857"/>
      <c r="L45" s="728" t="s">
        <v>1387</v>
      </c>
      <c r="M45" s="728"/>
      <c r="N45" s="728"/>
      <c r="O45" s="730"/>
      <c r="P45" s="65"/>
    </row>
    <row r="46" spans="1:19" ht="19.899999999999999" customHeight="1">
      <c r="A46" s="164"/>
      <c r="B46" s="676" t="s">
        <v>36</v>
      </c>
      <c r="C46" s="857"/>
      <c r="D46" s="723"/>
      <c r="E46" s="723"/>
      <c r="F46" s="723"/>
      <c r="G46" s="771"/>
      <c r="H46" s="759"/>
      <c r="I46" s="771"/>
      <c r="J46" s="759"/>
      <c r="K46" s="771"/>
      <c r="L46" s="759"/>
      <c r="M46" s="771"/>
      <c r="N46" s="759"/>
      <c r="O46" s="743"/>
      <c r="P46" s="65"/>
    </row>
    <row r="47" spans="1:19" ht="19.899999999999999" customHeight="1">
      <c r="A47" s="164"/>
      <c r="B47" s="676" t="s">
        <v>48</v>
      </c>
      <c r="C47" s="857"/>
      <c r="D47" s="728" t="s">
        <v>888</v>
      </c>
      <c r="E47" s="728"/>
      <c r="F47" s="728"/>
      <c r="G47" s="857"/>
      <c r="H47" s="676" t="s">
        <v>1421</v>
      </c>
      <c r="I47" s="857"/>
      <c r="J47" s="676" t="s">
        <v>1731</v>
      </c>
      <c r="K47" s="857"/>
      <c r="L47" s="676" t="s">
        <v>1421</v>
      </c>
      <c r="M47" s="857"/>
      <c r="N47" s="676" t="s">
        <v>1731</v>
      </c>
      <c r="O47" s="730"/>
      <c r="P47" s="65"/>
    </row>
    <row r="48" spans="1:19" ht="19.899999999999999" customHeight="1">
      <c r="A48" s="779"/>
      <c r="B48" s="758"/>
      <c r="C48" s="863"/>
      <c r="D48" s="764" t="s">
        <v>63</v>
      </c>
      <c r="E48" s="764"/>
      <c r="F48" s="764"/>
      <c r="G48" s="863"/>
      <c r="H48" s="773" t="s">
        <v>64</v>
      </c>
      <c r="I48" s="863"/>
      <c r="J48" s="773" t="s">
        <v>65</v>
      </c>
      <c r="K48" s="863"/>
      <c r="L48" s="773" t="s">
        <v>66</v>
      </c>
      <c r="M48" s="863"/>
      <c r="N48" s="773" t="s">
        <v>67</v>
      </c>
      <c r="O48" s="740"/>
      <c r="P48" s="65"/>
    </row>
    <row r="49" spans="1:19" ht="19.899999999999999" customHeight="1">
      <c r="A49" s="164"/>
      <c r="B49" s="676" t="s">
        <v>82</v>
      </c>
      <c r="C49" s="857"/>
      <c r="D49" s="769"/>
      <c r="E49" s="769"/>
      <c r="F49" s="769"/>
      <c r="G49" s="845"/>
      <c r="H49" s="693"/>
      <c r="I49" s="868"/>
      <c r="J49" s="689">
        <v>0</v>
      </c>
      <c r="K49" s="868"/>
      <c r="L49" s="693"/>
      <c r="M49" s="868"/>
      <c r="N49" s="689">
        <v>0</v>
      </c>
      <c r="O49" s="730"/>
      <c r="P49" s="65"/>
    </row>
    <row r="50" spans="1:19" ht="19.899999999999999" customHeight="1">
      <c r="A50" s="164"/>
      <c r="B50" s="676" t="s">
        <v>83</v>
      </c>
      <c r="C50" s="857"/>
      <c r="D50" s="769"/>
      <c r="E50" s="769"/>
      <c r="F50" s="769"/>
      <c r="G50" s="845"/>
      <c r="H50" s="693"/>
      <c r="I50" s="868"/>
      <c r="J50" s="693"/>
      <c r="K50" s="868"/>
      <c r="L50" s="693"/>
      <c r="M50" s="868"/>
      <c r="N50" s="693"/>
      <c r="O50" s="730"/>
      <c r="P50" s="65"/>
    </row>
    <row r="51" spans="1:19" ht="19.899999999999999" customHeight="1">
      <c r="A51" s="164"/>
      <c r="B51" s="676" t="s">
        <v>84</v>
      </c>
      <c r="C51" s="857"/>
      <c r="D51" s="769"/>
      <c r="E51" s="769"/>
      <c r="F51" s="769"/>
      <c r="G51" s="845"/>
      <c r="H51" s="693"/>
      <c r="I51" s="868"/>
      <c r="J51" s="693"/>
      <c r="K51" s="868"/>
      <c r="L51" s="693"/>
      <c r="M51" s="868"/>
      <c r="N51" s="693"/>
      <c r="O51" s="730"/>
      <c r="P51" s="65"/>
    </row>
    <row r="52" spans="1:19" ht="19.899999999999999" customHeight="1">
      <c r="A52" s="164"/>
      <c r="B52" s="676" t="s">
        <v>85</v>
      </c>
      <c r="C52" s="857"/>
      <c r="D52" s="769"/>
      <c r="E52" s="769"/>
      <c r="F52" s="769"/>
      <c r="G52" s="845"/>
      <c r="H52" s="693"/>
      <c r="I52" s="868"/>
      <c r="J52" s="693"/>
      <c r="K52" s="868"/>
      <c r="L52" s="693"/>
      <c r="M52" s="868"/>
      <c r="N52" s="693"/>
      <c r="O52" s="730"/>
      <c r="P52" s="65"/>
    </row>
    <row r="53" spans="1:19" ht="19.899999999999999" customHeight="1">
      <c r="A53" s="164"/>
      <c r="B53" s="676" t="s">
        <v>86</v>
      </c>
      <c r="C53" s="857"/>
      <c r="D53" s="769"/>
      <c r="E53" s="769"/>
      <c r="F53" s="769"/>
      <c r="G53" s="845"/>
      <c r="H53" s="693"/>
      <c r="I53" s="868"/>
      <c r="J53" s="693"/>
      <c r="K53" s="868"/>
      <c r="L53" s="693"/>
      <c r="M53" s="868"/>
      <c r="N53" s="693"/>
      <c r="O53" s="730"/>
      <c r="P53" s="65"/>
    </row>
    <row r="54" spans="1:19" ht="19.899999999999999" customHeight="1">
      <c r="A54" s="164"/>
      <c r="B54" s="676" t="s">
        <v>87</v>
      </c>
      <c r="C54" s="857"/>
      <c r="D54" s="769"/>
      <c r="E54" s="769"/>
      <c r="F54" s="769"/>
      <c r="G54" s="845"/>
      <c r="H54" s="693"/>
      <c r="I54" s="868"/>
      <c r="J54" s="693"/>
      <c r="K54" s="868"/>
      <c r="L54" s="693"/>
      <c r="M54" s="868"/>
      <c r="N54" s="693"/>
      <c r="O54" s="730"/>
      <c r="P54" s="65"/>
    </row>
    <row r="55" spans="1:19" ht="19.899999999999999" customHeight="1">
      <c r="A55" s="164"/>
      <c r="B55" s="676" t="s">
        <v>88</v>
      </c>
      <c r="C55" s="857"/>
      <c r="D55" s="769"/>
      <c r="E55" s="769"/>
      <c r="F55" s="769"/>
      <c r="G55" s="845"/>
      <c r="H55" s="693"/>
      <c r="I55" s="868"/>
      <c r="J55" s="693"/>
      <c r="K55" s="868"/>
      <c r="L55" s="693"/>
      <c r="M55" s="868"/>
      <c r="N55" s="693"/>
      <c r="O55" s="730"/>
      <c r="P55" s="65"/>
    </row>
    <row r="56" spans="1:19" ht="19.899999999999999" customHeight="1">
      <c r="A56" s="164"/>
      <c r="B56" s="676" t="s">
        <v>2088</v>
      </c>
      <c r="C56" s="857"/>
      <c r="D56" s="769"/>
      <c r="E56" s="769"/>
      <c r="F56" s="769"/>
      <c r="G56" s="845"/>
      <c r="H56" s="693"/>
      <c r="I56" s="868"/>
      <c r="J56" s="693"/>
      <c r="K56" s="868"/>
      <c r="L56" s="693"/>
      <c r="M56" s="868"/>
      <c r="N56" s="693"/>
      <c r="O56" s="730"/>
      <c r="P56" s="65"/>
    </row>
    <row r="57" spans="1:19" ht="19.899999999999999" customHeight="1">
      <c r="A57" s="164"/>
      <c r="B57" s="676" t="s">
        <v>2090</v>
      </c>
      <c r="C57" s="857"/>
      <c r="D57" s="769"/>
      <c r="E57" s="769"/>
      <c r="F57" s="769"/>
      <c r="G57" s="845"/>
      <c r="H57" s="693"/>
      <c r="I57" s="868"/>
      <c r="J57" s="693"/>
      <c r="K57" s="868"/>
      <c r="L57" s="693"/>
      <c r="M57" s="868"/>
      <c r="N57" s="693"/>
      <c r="O57" s="730"/>
      <c r="P57" s="65"/>
    </row>
    <row r="58" spans="1:19" ht="19.899999999999999" customHeight="1">
      <c r="A58" s="164"/>
      <c r="B58" s="676" t="s">
        <v>2093</v>
      </c>
      <c r="C58" s="857"/>
      <c r="D58" s="769"/>
      <c r="E58" s="769"/>
      <c r="F58" s="769"/>
      <c r="G58" s="845"/>
      <c r="H58" s="693"/>
      <c r="I58" s="868"/>
      <c r="J58" s="693"/>
      <c r="K58" s="868"/>
      <c r="L58" s="693"/>
      <c r="M58" s="868"/>
      <c r="N58" s="693"/>
      <c r="O58" s="730"/>
      <c r="P58" s="65"/>
    </row>
    <row r="59" spans="1:19" ht="19.899999999999999" customHeight="1">
      <c r="A59" s="164"/>
      <c r="B59" s="676" t="s">
        <v>2096</v>
      </c>
      <c r="C59" s="857"/>
      <c r="D59" s="769"/>
      <c r="E59" s="769"/>
      <c r="F59" s="769"/>
      <c r="G59" s="845"/>
      <c r="H59" s="693"/>
      <c r="I59" s="868"/>
      <c r="J59" s="693"/>
      <c r="K59" s="868"/>
      <c r="L59" s="693"/>
      <c r="M59" s="868"/>
      <c r="N59" s="693"/>
      <c r="O59" s="730"/>
      <c r="P59" s="65"/>
    </row>
    <row r="60" spans="1:19" ht="19.899999999999999" customHeight="1">
      <c r="A60" s="164"/>
      <c r="B60" s="676" t="s">
        <v>2410</v>
      </c>
      <c r="C60" s="857"/>
      <c r="D60" s="769"/>
      <c r="E60" s="769"/>
      <c r="F60" s="769"/>
      <c r="G60" s="845"/>
      <c r="H60" s="693"/>
      <c r="I60" s="868"/>
      <c r="J60" s="693"/>
      <c r="K60" s="868"/>
      <c r="L60" s="693"/>
      <c r="M60" s="868"/>
      <c r="N60" s="693"/>
      <c r="O60" s="730"/>
      <c r="P60" s="65"/>
    </row>
    <row r="61" spans="1:19" ht="19.899999999999999" customHeight="1">
      <c r="A61" s="164"/>
      <c r="B61" s="676" t="s">
        <v>2413</v>
      </c>
      <c r="C61" s="857"/>
      <c r="D61" s="769"/>
      <c r="E61" s="769"/>
      <c r="F61" s="769"/>
      <c r="G61" s="845"/>
      <c r="H61" s="693"/>
      <c r="I61" s="868"/>
      <c r="J61" s="693"/>
      <c r="K61" s="868"/>
      <c r="L61" s="693"/>
      <c r="M61" s="868"/>
      <c r="N61" s="693"/>
      <c r="O61" s="730"/>
      <c r="P61" s="65"/>
    </row>
    <row r="62" spans="1:19" ht="19.899999999999999" customHeight="1">
      <c r="A62" s="164"/>
      <c r="B62" s="676" t="s">
        <v>2416</v>
      </c>
      <c r="C62" s="857"/>
      <c r="D62" s="769"/>
      <c r="E62" s="769"/>
      <c r="F62" s="769"/>
      <c r="G62" s="845"/>
      <c r="H62" s="693"/>
      <c r="I62" s="868"/>
      <c r="J62" s="693"/>
      <c r="K62" s="868"/>
      <c r="L62" s="693"/>
      <c r="M62" s="868"/>
      <c r="N62" s="693"/>
      <c r="O62" s="730"/>
      <c r="P62" s="65"/>
    </row>
    <row r="63" spans="1:19" ht="19.899999999999999" customHeight="1">
      <c r="A63" s="164"/>
      <c r="B63" s="676" t="s">
        <v>2420</v>
      </c>
      <c r="C63" s="857"/>
      <c r="D63" s="769"/>
      <c r="E63" s="769"/>
      <c r="F63" s="769"/>
      <c r="G63" s="845"/>
      <c r="H63" s="693"/>
      <c r="I63" s="868"/>
      <c r="J63" s="693"/>
      <c r="K63" s="868"/>
      <c r="L63" s="693"/>
      <c r="M63" s="868"/>
      <c r="N63" s="693"/>
      <c r="O63" s="730"/>
      <c r="P63" s="65"/>
      <c r="Q63" s="1026"/>
      <c r="R63" s="1147"/>
      <c r="S63" s="1026"/>
    </row>
    <row r="64" spans="1:19" ht="19.899999999999999" customHeight="1">
      <c r="A64" s="164"/>
      <c r="B64" s="676" t="s">
        <v>2423</v>
      </c>
      <c r="C64" s="857"/>
      <c r="D64" s="769"/>
      <c r="E64" s="769"/>
      <c r="F64" s="769" t="s">
        <v>711</v>
      </c>
      <c r="G64" s="845"/>
      <c r="H64" s="769" t="s">
        <v>711</v>
      </c>
      <c r="I64" s="871"/>
      <c r="J64" s="872"/>
      <c r="K64" s="845"/>
      <c r="L64" s="769" t="s">
        <v>711</v>
      </c>
      <c r="M64" s="871"/>
      <c r="N64" s="872"/>
      <c r="O64" s="740"/>
      <c r="P64" s="65"/>
    </row>
    <row r="65" spans="1:16" ht="19.899999999999999" customHeight="1" thickBot="1">
      <c r="A65" s="780"/>
      <c r="B65" s="858" t="s">
        <v>2426</v>
      </c>
      <c r="C65" s="859"/>
      <c r="D65" s="774"/>
      <c r="E65" s="774"/>
      <c r="F65" s="873" t="s">
        <v>1471</v>
      </c>
      <c r="G65" s="859"/>
      <c r="H65" s="858" t="s">
        <v>1472</v>
      </c>
      <c r="I65" s="859" t="s">
        <v>1748</v>
      </c>
      <c r="J65" s="774">
        <f>SUM(J49:J64)</f>
        <v>0</v>
      </c>
      <c r="K65" s="859"/>
      <c r="L65" s="858" t="s">
        <v>1472</v>
      </c>
      <c r="M65" s="859" t="s">
        <v>1748</v>
      </c>
      <c r="N65" s="774">
        <f>SUM(N49:N64)</f>
        <v>0</v>
      </c>
      <c r="O65" s="775"/>
      <c r="P65" s="65"/>
    </row>
    <row r="66" spans="1:16" ht="19.899999999999999" customHeight="1">
      <c r="A66" s="723"/>
      <c r="B66" s="776" t="s">
        <v>457</v>
      </c>
      <c r="C66" s="723"/>
      <c r="D66" s="723"/>
      <c r="E66" s="723"/>
      <c r="F66" s="723"/>
      <c r="G66" s="723"/>
      <c r="H66" s="723"/>
      <c r="I66" s="723"/>
      <c r="J66" s="723"/>
      <c r="K66" s="723"/>
      <c r="L66" s="723"/>
      <c r="M66" s="723"/>
      <c r="N66" s="723"/>
      <c r="O66" s="723"/>
      <c r="P66" s="65"/>
    </row>
    <row r="67" spans="1:16" ht="19.899999999999999" customHeight="1">
      <c r="A67" s="132">
        <v>64</v>
      </c>
      <c r="B67" s="132"/>
      <c r="C67" s="132"/>
      <c r="D67" s="132"/>
      <c r="E67" s="132"/>
      <c r="F67" s="132"/>
      <c r="G67" s="132"/>
      <c r="H67" s="132"/>
      <c r="I67" s="132"/>
      <c r="J67" s="132"/>
      <c r="K67" s="132"/>
      <c r="L67" s="132"/>
      <c r="M67" s="132"/>
      <c r="N67" s="132"/>
      <c r="O67" s="132"/>
      <c r="P67" s="65"/>
    </row>
    <row r="68" spans="1:16">
      <c r="A68" s="65"/>
    </row>
    <row r="69" spans="1:16">
      <c r="A69" s="65"/>
    </row>
    <row r="70" spans="1:16">
      <c r="A70" s="65"/>
    </row>
    <row r="71" spans="1:16">
      <c r="A71" s="65"/>
    </row>
    <row r="72" spans="1:16">
      <c r="A72" s="65"/>
    </row>
    <row r="73" spans="1:16">
      <c r="A73" s="65"/>
    </row>
    <row r="74" spans="1:16">
      <c r="A74" s="65"/>
    </row>
    <row r="75" spans="1:16">
      <c r="A75" s="65"/>
    </row>
    <row r="76" spans="1:16">
      <c r="A76" s="65"/>
    </row>
    <row r="77" spans="1:16">
      <c r="A77" s="65"/>
    </row>
    <row r="78" spans="1:16">
      <c r="A78" s="65"/>
    </row>
    <row r="79" spans="1:16">
      <c r="A79" s="65"/>
    </row>
    <row r="80" spans="1:16">
      <c r="A80" s="65"/>
    </row>
    <row r="81" spans="1:1">
      <c r="A81" s="65"/>
    </row>
    <row r="82" spans="1:1">
      <c r="A82" s="65"/>
    </row>
    <row r="83" spans="1:1">
      <c r="A83" s="65"/>
    </row>
    <row r="84" spans="1:1">
      <c r="A84" s="65"/>
    </row>
    <row r="85" spans="1:1">
      <c r="A85" s="65"/>
    </row>
    <row r="86" spans="1:1">
      <c r="A86" s="65"/>
    </row>
    <row r="87" spans="1:1">
      <c r="A87" s="65"/>
    </row>
    <row r="88" spans="1:1">
      <c r="A88" s="65"/>
    </row>
    <row r="89" spans="1:1">
      <c r="A89" s="65"/>
    </row>
    <row r="90" spans="1:1">
      <c r="A90" s="65"/>
    </row>
  </sheetData>
  <printOptions horizontalCentered="1"/>
  <pageMargins left="0.5" right="0.5" top="0.5" bottom="0.5" header="0.5" footer="0.5"/>
  <pageSetup scale="5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401" r:id="rId4" name="Button 57">
              <controlPr locked="0" defaultSize="0" autoFill="0" autoLine="0" autoPict="0">
                <anchor moveWithCells="1" sizeWithCells="1">
                  <from>
                    <xdr:col>0</xdr:col>
                    <xdr:colOff>0</xdr:colOff>
                    <xdr:row>67</xdr:row>
                    <xdr:rowOff>152400</xdr:rowOff>
                  </from>
                  <to>
                    <xdr:col>0</xdr:col>
                    <xdr:colOff>0</xdr:colOff>
                    <xdr:row>70</xdr:row>
                    <xdr:rowOff>123825</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I70"/>
  <sheetViews>
    <sheetView defaultGridColor="0" colorId="22" zoomScale="75" zoomScaleNormal="75" workbookViewId="0">
      <selection activeCell="B5" sqref="B5"/>
    </sheetView>
  </sheetViews>
  <sheetFormatPr defaultColWidth="9.77734375" defaultRowHeight="15"/>
  <cols>
    <col min="1" max="1" width="4.77734375" customWidth="1"/>
    <col min="2" max="2" width="33.33203125" customWidth="1"/>
    <col min="3" max="3" width="33.109375" style="1424" customWidth="1"/>
    <col min="4" max="4" width="19.88671875" customWidth="1"/>
    <col min="5" max="5" width="24.21875" style="1438" bestFit="1" customWidth="1"/>
    <col min="257" max="257" width="4.77734375" customWidth="1"/>
    <col min="258" max="258" width="33.33203125" customWidth="1"/>
    <col min="259" max="259" width="33.109375" customWidth="1"/>
    <col min="260" max="260" width="27.33203125" customWidth="1"/>
    <col min="261" max="261" width="24.21875" bestFit="1" customWidth="1"/>
    <col min="513" max="513" width="4.77734375" customWidth="1"/>
    <col min="514" max="514" width="33.33203125" customWidth="1"/>
    <col min="515" max="515" width="33.109375" customWidth="1"/>
    <col min="516" max="516" width="27.33203125" customWidth="1"/>
    <col min="517" max="517" width="24.21875" bestFit="1" customWidth="1"/>
    <col min="769" max="769" width="4.77734375" customWidth="1"/>
    <col min="770" max="770" width="33.33203125" customWidth="1"/>
    <col min="771" max="771" width="33.109375" customWidth="1"/>
    <col min="772" max="772" width="27.33203125" customWidth="1"/>
    <col min="773" max="773" width="24.21875" bestFit="1" customWidth="1"/>
    <col min="1025" max="1025" width="4.77734375" customWidth="1"/>
    <col min="1026" max="1026" width="33.33203125" customWidth="1"/>
    <col min="1027" max="1027" width="33.109375" customWidth="1"/>
    <col min="1028" max="1028" width="27.33203125" customWidth="1"/>
    <col min="1029" max="1029" width="24.21875" bestFit="1" customWidth="1"/>
    <col min="1281" max="1281" width="4.77734375" customWidth="1"/>
    <col min="1282" max="1282" width="33.33203125" customWidth="1"/>
    <col min="1283" max="1283" width="33.109375" customWidth="1"/>
    <col min="1284" max="1284" width="27.33203125" customWidth="1"/>
    <col min="1285" max="1285" width="24.21875" bestFit="1" customWidth="1"/>
    <col min="1537" max="1537" width="4.77734375" customWidth="1"/>
    <col min="1538" max="1538" width="33.33203125" customWidth="1"/>
    <col min="1539" max="1539" width="33.109375" customWidth="1"/>
    <col min="1540" max="1540" width="27.33203125" customWidth="1"/>
    <col min="1541" max="1541" width="24.21875" bestFit="1" customWidth="1"/>
    <col min="1793" max="1793" width="4.77734375" customWidth="1"/>
    <col min="1794" max="1794" width="33.33203125" customWidth="1"/>
    <col min="1795" max="1795" width="33.109375" customWidth="1"/>
    <col min="1796" max="1796" width="27.33203125" customWidth="1"/>
    <col min="1797" max="1797" width="24.21875" bestFit="1" customWidth="1"/>
    <col min="2049" max="2049" width="4.77734375" customWidth="1"/>
    <col min="2050" max="2050" width="33.33203125" customWidth="1"/>
    <col min="2051" max="2051" width="33.109375" customWidth="1"/>
    <col min="2052" max="2052" width="27.33203125" customWidth="1"/>
    <col min="2053" max="2053" width="24.21875" bestFit="1" customWidth="1"/>
    <col min="2305" max="2305" width="4.77734375" customWidth="1"/>
    <col min="2306" max="2306" width="33.33203125" customWidth="1"/>
    <col min="2307" max="2307" width="33.109375" customWidth="1"/>
    <col min="2308" max="2308" width="27.33203125" customWidth="1"/>
    <col min="2309" max="2309" width="24.21875" bestFit="1" customWidth="1"/>
    <col min="2561" max="2561" width="4.77734375" customWidth="1"/>
    <col min="2562" max="2562" width="33.33203125" customWidth="1"/>
    <col min="2563" max="2563" width="33.109375" customWidth="1"/>
    <col min="2564" max="2564" width="27.33203125" customWidth="1"/>
    <col min="2565" max="2565" width="24.21875" bestFit="1" customWidth="1"/>
    <col min="2817" max="2817" width="4.77734375" customWidth="1"/>
    <col min="2818" max="2818" width="33.33203125" customWidth="1"/>
    <col min="2819" max="2819" width="33.109375" customWidth="1"/>
    <col min="2820" max="2820" width="27.33203125" customWidth="1"/>
    <col min="2821" max="2821" width="24.21875" bestFit="1" customWidth="1"/>
    <col min="3073" max="3073" width="4.77734375" customWidth="1"/>
    <col min="3074" max="3074" width="33.33203125" customWidth="1"/>
    <col min="3075" max="3075" width="33.109375" customWidth="1"/>
    <col min="3076" max="3076" width="27.33203125" customWidth="1"/>
    <col min="3077" max="3077" width="24.21875" bestFit="1" customWidth="1"/>
    <col min="3329" max="3329" width="4.77734375" customWidth="1"/>
    <col min="3330" max="3330" width="33.33203125" customWidth="1"/>
    <col min="3331" max="3331" width="33.109375" customWidth="1"/>
    <col min="3332" max="3332" width="27.33203125" customWidth="1"/>
    <col min="3333" max="3333" width="24.21875" bestFit="1" customWidth="1"/>
    <col min="3585" max="3585" width="4.77734375" customWidth="1"/>
    <col min="3586" max="3586" width="33.33203125" customWidth="1"/>
    <col min="3587" max="3587" width="33.109375" customWidth="1"/>
    <col min="3588" max="3588" width="27.33203125" customWidth="1"/>
    <col min="3589" max="3589" width="24.21875" bestFit="1" customWidth="1"/>
    <col min="3841" max="3841" width="4.77734375" customWidth="1"/>
    <col min="3842" max="3842" width="33.33203125" customWidth="1"/>
    <col min="3843" max="3843" width="33.109375" customWidth="1"/>
    <col min="3844" max="3844" width="27.33203125" customWidth="1"/>
    <col min="3845" max="3845" width="24.21875" bestFit="1" customWidth="1"/>
    <col min="4097" max="4097" width="4.77734375" customWidth="1"/>
    <col min="4098" max="4098" width="33.33203125" customWidth="1"/>
    <col min="4099" max="4099" width="33.109375" customWidth="1"/>
    <col min="4100" max="4100" width="27.33203125" customWidth="1"/>
    <col min="4101" max="4101" width="24.21875" bestFit="1" customWidth="1"/>
    <col min="4353" max="4353" width="4.77734375" customWidth="1"/>
    <col min="4354" max="4354" width="33.33203125" customWidth="1"/>
    <col min="4355" max="4355" width="33.109375" customWidth="1"/>
    <col min="4356" max="4356" width="27.33203125" customWidth="1"/>
    <col min="4357" max="4357" width="24.21875" bestFit="1" customWidth="1"/>
    <col min="4609" max="4609" width="4.77734375" customWidth="1"/>
    <col min="4610" max="4610" width="33.33203125" customWidth="1"/>
    <col min="4611" max="4611" width="33.109375" customWidth="1"/>
    <col min="4612" max="4612" width="27.33203125" customWidth="1"/>
    <col min="4613" max="4613" width="24.21875" bestFit="1" customWidth="1"/>
    <col min="4865" max="4865" width="4.77734375" customWidth="1"/>
    <col min="4866" max="4866" width="33.33203125" customWidth="1"/>
    <col min="4867" max="4867" width="33.109375" customWidth="1"/>
    <col min="4868" max="4868" width="27.33203125" customWidth="1"/>
    <col min="4869" max="4869" width="24.21875" bestFit="1" customWidth="1"/>
    <col min="5121" max="5121" width="4.77734375" customWidth="1"/>
    <col min="5122" max="5122" width="33.33203125" customWidth="1"/>
    <col min="5123" max="5123" width="33.109375" customWidth="1"/>
    <col min="5124" max="5124" width="27.33203125" customWidth="1"/>
    <col min="5125" max="5125" width="24.21875" bestFit="1" customWidth="1"/>
    <col min="5377" max="5377" width="4.77734375" customWidth="1"/>
    <col min="5378" max="5378" width="33.33203125" customWidth="1"/>
    <col min="5379" max="5379" width="33.109375" customWidth="1"/>
    <col min="5380" max="5380" width="27.33203125" customWidth="1"/>
    <col min="5381" max="5381" width="24.21875" bestFit="1" customWidth="1"/>
    <col min="5633" max="5633" width="4.77734375" customWidth="1"/>
    <col min="5634" max="5634" width="33.33203125" customWidth="1"/>
    <col min="5635" max="5635" width="33.109375" customWidth="1"/>
    <col min="5636" max="5636" width="27.33203125" customWidth="1"/>
    <col min="5637" max="5637" width="24.21875" bestFit="1" customWidth="1"/>
    <col min="5889" max="5889" width="4.77734375" customWidth="1"/>
    <col min="5890" max="5890" width="33.33203125" customWidth="1"/>
    <col min="5891" max="5891" width="33.109375" customWidth="1"/>
    <col min="5892" max="5892" width="27.33203125" customWidth="1"/>
    <col min="5893" max="5893" width="24.21875" bestFit="1" customWidth="1"/>
    <col min="6145" max="6145" width="4.77734375" customWidth="1"/>
    <col min="6146" max="6146" width="33.33203125" customWidth="1"/>
    <col min="6147" max="6147" width="33.109375" customWidth="1"/>
    <col min="6148" max="6148" width="27.33203125" customWidth="1"/>
    <col min="6149" max="6149" width="24.21875" bestFit="1" customWidth="1"/>
    <col min="6401" max="6401" width="4.77734375" customWidth="1"/>
    <col min="6402" max="6402" width="33.33203125" customWidth="1"/>
    <col min="6403" max="6403" width="33.109375" customWidth="1"/>
    <col min="6404" max="6404" width="27.33203125" customWidth="1"/>
    <col min="6405" max="6405" width="24.21875" bestFit="1" customWidth="1"/>
    <col min="6657" max="6657" width="4.77734375" customWidth="1"/>
    <col min="6658" max="6658" width="33.33203125" customWidth="1"/>
    <col min="6659" max="6659" width="33.109375" customWidth="1"/>
    <col min="6660" max="6660" width="27.33203125" customWidth="1"/>
    <col min="6661" max="6661" width="24.21875" bestFit="1" customWidth="1"/>
    <col min="6913" max="6913" width="4.77734375" customWidth="1"/>
    <col min="6914" max="6914" width="33.33203125" customWidth="1"/>
    <col min="6915" max="6915" width="33.109375" customWidth="1"/>
    <col min="6916" max="6916" width="27.33203125" customWidth="1"/>
    <col min="6917" max="6917" width="24.21875" bestFit="1" customWidth="1"/>
    <col min="7169" max="7169" width="4.77734375" customWidth="1"/>
    <col min="7170" max="7170" width="33.33203125" customWidth="1"/>
    <col min="7171" max="7171" width="33.109375" customWidth="1"/>
    <col min="7172" max="7172" width="27.33203125" customWidth="1"/>
    <col min="7173" max="7173" width="24.21875" bestFit="1" customWidth="1"/>
    <col min="7425" max="7425" width="4.77734375" customWidth="1"/>
    <col min="7426" max="7426" width="33.33203125" customWidth="1"/>
    <col min="7427" max="7427" width="33.109375" customWidth="1"/>
    <col min="7428" max="7428" width="27.33203125" customWidth="1"/>
    <col min="7429" max="7429" width="24.21875" bestFit="1" customWidth="1"/>
    <col min="7681" max="7681" width="4.77734375" customWidth="1"/>
    <col min="7682" max="7682" width="33.33203125" customWidth="1"/>
    <col min="7683" max="7683" width="33.109375" customWidth="1"/>
    <col min="7684" max="7684" width="27.33203125" customWidth="1"/>
    <col min="7685" max="7685" width="24.21875" bestFit="1" customWidth="1"/>
    <col min="7937" max="7937" width="4.77734375" customWidth="1"/>
    <col min="7938" max="7938" width="33.33203125" customWidth="1"/>
    <col min="7939" max="7939" width="33.109375" customWidth="1"/>
    <col min="7940" max="7940" width="27.33203125" customWidth="1"/>
    <col min="7941" max="7941" width="24.21875" bestFit="1" customWidth="1"/>
    <col min="8193" max="8193" width="4.77734375" customWidth="1"/>
    <col min="8194" max="8194" width="33.33203125" customWidth="1"/>
    <col min="8195" max="8195" width="33.109375" customWidth="1"/>
    <col min="8196" max="8196" width="27.33203125" customWidth="1"/>
    <col min="8197" max="8197" width="24.21875" bestFit="1" customWidth="1"/>
    <col min="8449" max="8449" width="4.77734375" customWidth="1"/>
    <col min="8450" max="8450" width="33.33203125" customWidth="1"/>
    <col min="8451" max="8451" width="33.109375" customWidth="1"/>
    <col min="8452" max="8452" width="27.33203125" customWidth="1"/>
    <col min="8453" max="8453" width="24.21875" bestFit="1" customWidth="1"/>
    <col min="8705" max="8705" width="4.77734375" customWidth="1"/>
    <col min="8706" max="8706" width="33.33203125" customWidth="1"/>
    <col min="8707" max="8707" width="33.109375" customWidth="1"/>
    <col min="8708" max="8708" width="27.33203125" customWidth="1"/>
    <col min="8709" max="8709" width="24.21875" bestFit="1" customWidth="1"/>
    <col min="8961" max="8961" width="4.77734375" customWidth="1"/>
    <col min="8962" max="8962" width="33.33203125" customWidth="1"/>
    <col min="8963" max="8963" width="33.109375" customWidth="1"/>
    <col min="8964" max="8964" width="27.33203125" customWidth="1"/>
    <col min="8965" max="8965" width="24.21875" bestFit="1" customWidth="1"/>
    <col min="9217" max="9217" width="4.77734375" customWidth="1"/>
    <col min="9218" max="9218" width="33.33203125" customWidth="1"/>
    <col min="9219" max="9219" width="33.109375" customWidth="1"/>
    <col min="9220" max="9220" width="27.33203125" customWidth="1"/>
    <col min="9221" max="9221" width="24.21875" bestFit="1" customWidth="1"/>
    <col min="9473" max="9473" width="4.77734375" customWidth="1"/>
    <col min="9474" max="9474" width="33.33203125" customWidth="1"/>
    <col min="9475" max="9475" width="33.109375" customWidth="1"/>
    <col min="9476" max="9476" width="27.33203125" customWidth="1"/>
    <col min="9477" max="9477" width="24.21875" bestFit="1" customWidth="1"/>
    <col min="9729" max="9729" width="4.77734375" customWidth="1"/>
    <col min="9730" max="9730" width="33.33203125" customWidth="1"/>
    <col min="9731" max="9731" width="33.109375" customWidth="1"/>
    <col min="9732" max="9732" width="27.33203125" customWidth="1"/>
    <col min="9733" max="9733" width="24.21875" bestFit="1" customWidth="1"/>
    <col min="9985" max="9985" width="4.77734375" customWidth="1"/>
    <col min="9986" max="9986" width="33.33203125" customWidth="1"/>
    <col min="9987" max="9987" width="33.109375" customWidth="1"/>
    <col min="9988" max="9988" width="27.33203125" customWidth="1"/>
    <col min="9989" max="9989" width="24.21875" bestFit="1" customWidth="1"/>
    <col min="10241" max="10241" width="4.77734375" customWidth="1"/>
    <col min="10242" max="10242" width="33.33203125" customWidth="1"/>
    <col min="10243" max="10243" width="33.109375" customWidth="1"/>
    <col min="10244" max="10244" width="27.33203125" customWidth="1"/>
    <col min="10245" max="10245" width="24.21875" bestFit="1" customWidth="1"/>
    <col min="10497" max="10497" width="4.77734375" customWidth="1"/>
    <col min="10498" max="10498" width="33.33203125" customWidth="1"/>
    <col min="10499" max="10499" width="33.109375" customWidth="1"/>
    <col min="10500" max="10500" width="27.33203125" customWidth="1"/>
    <col min="10501" max="10501" width="24.21875" bestFit="1" customWidth="1"/>
    <col min="10753" max="10753" width="4.77734375" customWidth="1"/>
    <col min="10754" max="10754" width="33.33203125" customWidth="1"/>
    <col min="10755" max="10755" width="33.109375" customWidth="1"/>
    <col min="10756" max="10756" width="27.33203125" customWidth="1"/>
    <col min="10757" max="10757" width="24.21875" bestFit="1" customWidth="1"/>
    <col min="11009" max="11009" width="4.77734375" customWidth="1"/>
    <col min="11010" max="11010" width="33.33203125" customWidth="1"/>
    <col min="11011" max="11011" width="33.109375" customWidth="1"/>
    <col min="11012" max="11012" width="27.33203125" customWidth="1"/>
    <col min="11013" max="11013" width="24.21875" bestFit="1" customWidth="1"/>
    <col min="11265" max="11265" width="4.77734375" customWidth="1"/>
    <col min="11266" max="11266" width="33.33203125" customWidth="1"/>
    <col min="11267" max="11267" width="33.109375" customWidth="1"/>
    <col min="11268" max="11268" width="27.33203125" customWidth="1"/>
    <col min="11269" max="11269" width="24.21875" bestFit="1" customWidth="1"/>
    <col min="11521" max="11521" width="4.77734375" customWidth="1"/>
    <col min="11522" max="11522" width="33.33203125" customWidth="1"/>
    <col min="11523" max="11523" width="33.109375" customWidth="1"/>
    <col min="11524" max="11524" width="27.33203125" customWidth="1"/>
    <col min="11525" max="11525" width="24.21875" bestFit="1" customWidth="1"/>
    <col min="11777" max="11777" width="4.77734375" customWidth="1"/>
    <col min="11778" max="11778" width="33.33203125" customWidth="1"/>
    <col min="11779" max="11779" width="33.109375" customWidth="1"/>
    <col min="11780" max="11780" width="27.33203125" customWidth="1"/>
    <col min="11781" max="11781" width="24.21875" bestFit="1" customWidth="1"/>
    <col min="12033" max="12033" width="4.77734375" customWidth="1"/>
    <col min="12034" max="12034" width="33.33203125" customWidth="1"/>
    <col min="12035" max="12035" width="33.109375" customWidth="1"/>
    <col min="12036" max="12036" width="27.33203125" customWidth="1"/>
    <col min="12037" max="12037" width="24.21875" bestFit="1" customWidth="1"/>
    <col min="12289" max="12289" width="4.77734375" customWidth="1"/>
    <col min="12290" max="12290" width="33.33203125" customWidth="1"/>
    <col min="12291" max="12291" width="33.109375" customWidth="1"/>
    <col min="12292" max="12292" width="27.33203125" customWidth="1"/>
    <col min="12293" max="12293" width="24.21875" bestFit="1" customWidth="1"/>
    <col min="12545" max="12545" width="4.77734375" customWidth="1"/>
    <col min="12546" max="12546" width="33.33203125" customWidth="1"/>
    <col min="12547" max="12547" width="33.109375" customWidth="1"/>
    <col min="12548" max="12548" width="27.33203125" customWidth="1"/>
    <col min="12549" max="12549" width="24.21875" bestFit="1" customWidth="1"/>
    <col min="12801" max="12801" width="4.77734375" customWidth="1"/>
    <col min="12802" max="12802" width="33.33203125" customWidth="1"/>
    <col min="12803" max="12803" width="33.109375" customWidth="1"/>
    <col min="12804" max="12804" width="27.33203125" customWidth="1"/>
    <col min="12805" max="12805" width="24.21875" bestFit="1" customWidth="1"/>
    <col min="13057" max="13057" width="4.77734375" customWidth="1"/>
    <col min="13058" max="13058" width="33.33203125" customWidth="1"/>
    <col min="13059" max="13059" width="33.109375" customWidth="1"/>
    <col min="13060" max="13060" width="27.33203125" customWidth="1"/>
    <col min="13061" max="13061" width="24.21875" bestFit="1" customWidth="1"/>
    <col min="13313" max="13313" width="4.77734375" customWidth="1"/>
    <col min="13314" max="13314" width="33.33203125" customWidth="1"/>
    <col min="13315" max="13315" width="33.109375" customWidth="1"/>
    <col min="13316" max="13316" width="27.33203125" customWidth="1"/>
    <col min="13317" max="13317" width="24.21875" bestFit="1" customWidth="1"/>
    <col min="13569" max="13569" width="4.77734375" customWidth="1"/>
    <col min="13570" max="13570" width="33.33203125" customWidth="1"/>
    <col min="13571" max="13571" width="33.109375" customWidth="1"/>
    <col min="13572" max="13572" width="27.33203125" customWidth="1"/>
    <col min="13573" max="13573" width="24.21875" bestFit="1" customWidth="1"/>
    <col min="13825" max="13825" width="4.77734375" customWidth="1"/>
    <col min="13826" max="13826" width="33.33203125" customWidth="1"/>
    <col min="13827" max="13827" width="33.109375" customWidth="1"/>
    <col min="13828" max="13828" width="27.33203125" customWidth="1"/>
    <col min="13829" max="13829" width="24.21875" bestFit="1" customWidth="1"/>
    <col min="14081" max="14081" width="4.77734375" customWidth="1"/>
    <col min="14082" max="14082" width="33.33203125" customWidth="1"/>
    <col min="14083" max="14083" width="33.109375" customWidth="1"/>
    <col min="14084" max="14084" width="27.33203125" customWidth="1"/>
    <col min="14085" max="14085" width="24.21875" bestFit="1" customWidth="1"/>
    <col min="14337" max="14337" width="4.77734375" customWidth="1"/>
    <col min="14338" max="14338" width="33.33203125" customWidth="1"/>
    <col min="14339" max="14339" width="33.109375" customWidth="1"/>
    <col min="14340" max="14340" width="27.33203125" customWidth="1"/>
    <col min="14341" max="14341" width="24.21875" bestFit="1" customWidth="1"/>
    <col min="14593" max="14593" width="4.77734375" customWidth="1"/>
    <col min="14594" max="14594" width="33.33203125" customWidth="1"/>
    <col min="14595" max="14595" width="33.109375" customWidth="1"/>
    <col min="14596" max="14596" width="27.33203125" customWidth="1"/>
    <col min="14597" max="14597" width="24.21875" bestFit="1" customWidth="1"/>
    <col min="14849" max="14849" width="4.77734375" customWidth="1"/>
    <col min="14850" max="14850" width="33.33203125" customWidth="1"/>
    <col min="14851" max="14851" width="33.109375" customWidth="1"/>
    <col min="14852" max="14852" width="27.33203125" customWidth="1"/>
    <col min="14853" max="14853" width="24.21875" bestFit="1" customWidth="1"/>
    <col min="15105" max="15105" width="4.77734375" customWidth="1"/>
    <col min="15106" max="15106" width="33.33203125" customWidth="1"/>
    <col min="15107" max="15107" width="33.109375" customWidth="1"/>
    <col min="15108" max="15108" width="27.33203125" customWidth="1"/>
    <col min="15109" max="15109" width="24.21875" bestFit="1" customWidth="1"/>
    <col min="15361" max="15361" width="4.77734375" customWidth="1"/>
    <col min="15362" max="15362" width="33.33203125" customWidth="1"/>
    <col min="15363" max="15363" width="33.109375" customWidth="1"/>
    <col min="15364" max="15364" width="27.33203125" customWidth="1"/>
    <col min="15365" max="15365" width="24.21875" bestFit="1" customWidth="1"/>
    <col min="15617" max="15617" width="4.77734375" customWidth="1"/>
    <col min="15618" max="15618" width="33.33203125" customWidth="1"/>
    <col min="15619" max="15619" width="33.109375" customWidth="1"/>
    <col min="15620" max="15620" width="27.33203125" customWidth="1"/>
    <col min="15621" max="15621" width="24.21875" bestFit="1" customWidth="1"/>
    <col min="15873" max="15873" width="4.77734375" customWidth="1"/>
    <col min="15874" max="15874" width="33.33203125" customWidth="1"/>
    <col min="15875" max="15875" width="33.109375" customWidth="1"/>
    <col min="15876" max="15876" width="27.33203125" customWidth="1"/>
    <col min="15877" max="15877" width="24.21875" bestFit="1" customWidth="1"/>
    <col min="16129" max="16129" width="4.77734375" customWidth="1"/>
    <col min="16130" max="16130" width="33.33203125" customWidth="1"/>
    <col min="16131" max="16131" width="33.109375" customWidth="1"/>
    <col min="16132" max="16132" width="27.33203125" customWidth="1"/>
    <col min="16133" max="16133" width="24.21875" bestFit="1" customWidth="1"/>
  </cols>
  <sheetData>
    <row r="1" spans="1:6" ht="18.75" thickBot="1">
      <c r="A1" s="1384" t="str">
        <f>+CONAMEDATE2</f>
        <v>Annual Report of VERIZON NEW YORK INC.                                                     For the period ending DECEMBER 31, 2017</v>
      </c>
      <c r="B1" s="65"/>
      <c r="C1" s="1426"/>
      <c r="D1" s="65"/>
      <c r="E1" s="1427"/>
      <c r="F1" s="65"/>
    </row>
    <row r="2" spans="1:6">
      <c r="A2" s="66"/>
      <c r="B2" s="67"/>
      <c r="C2" s="1428"/>
      <c r="D2" s="67"/>
      <c r="E2" s="1429"/>
      <c r="F2" s="65"/>
    </row>
    <row r="3" spans="1:6" ht="15.75">
      <c r="A3" s="151" t="s">
        <v>1473</v>
      </c>
      <c r="B3" s="132"/>
      <c r="C3" s="1430"/>
      <c r="D3" s="132"/>
      <c r="E3" s="1431"/>
      <c r="F3" s="65"/>
    </row>
    <row r="4" spans="1:6">
      <c r="A4" s="72"/>
      <c r="B4" s="65"/>
      <c r="C4" s="1426"/>
      <c r="D4" s="65"/>
      <c r="E4" s="1432"/>
      <c r="F4" s="65"/>
    </row>
    <row r="5" spans="1:6">
      <c r="A5" s="72"/>
      <c r="B5" s="65" t="s">
        <v>1474</v>
      </c>
      <c r="C5" s="1426"/>
      <c r="D5" s="65"/>
      <c r="E5" s="1432"/>
      <c r="F5" s="65"/>
    </row>
    <row r="6" spans="1:6">
      <c r="A6" s="72"/>
      <c r="B6" s="65" t="s">
        <v>787</v>
      </c>
      <c r="C6" s="1426"/>
      <c r="D6" s="65"/>
      <c r="E6" s="1432"/>
      <c r="F6" s="65"/>
    </row>
    <row r="7" spans="1:6">
      <c r="A7" s="72"/>
      <c r="B7" s="65" t="s">
        <v>788</v>
      </c>
      <c r="C7" s="1426"/>
      <c r="D7" s="65"/>
      <c r="E7" s="1432"/>
      <c r="F7" s="65"/>
    </row>
    <row r="8" spans="1:6">
      <c r="A8" s="72"/>
      <c r="B8" s="65" t="s">
        <v>789</v>
      </c>
      <c r="C8" s="1426"/>
      <c r="D8" s="65"/>
      <c r="E8" s="1432"/>
      <c r="F8" s="65"/>
    </row>
    <row r="9" spans="1:6">
      <c r="A9" s="72"/>
      <c r="B9" s="65"/>
      <c r="C9" s="1426"/>
      <c r="D9" s="65"/>
      <c r="E9" s="1432"/>
      <c r="F9" s="65"/>
    </row>
    <row r="10" spans="1:6">
      <c r="A10" s="72"/>
      <c r="B10" s="65"/>
      <c r="C10" s="1426"/>
      <c r="D10" s="65"/>
      <c r="E10" s="1432"/>
      <c r="F10" s="65"/>
    </row>
    <row r="11" spans="1:6">
      <c r="A11" s="72"/>
      <c r="B11" s="65" t="s">
        <v>790</v>
      </c>
      <c r="C11" s="1426"/>
      <c r="D11" s="65"/>
      <c r="E11" s="1432"/>
      <c r="F11" s="65"/>
    </row>
    <row r="12" spans="1:6">
      <c r="A12" s="72"/>
      <c r="B12" s="65" t="s">
        <v>791</v>
      </c>
      <c r="C12" s="1426"/>
      <c r="D12" s="65"/>
      <c r="E12" s="1432"/>
      <c r="F12" s="65"/>
    </row>
    <row r="13" spans="1:6">
      <c r="A13" s="72"/>
      <c r="B13" s="65" t="s">
        <v>792</v>
      </c>
      <c r="C13" s="1426"/>
      <c r="D13" s="65"/>
      <c r="E13" s="1432"/>
      <c r="F13" s="65"/>
    </row>
    <row r="14" spans="1:6">
      <c r="A14" s="72"/>
      <c r="B14" s="65" t="s">
        <v>793</v>
      </c>
      <c r="C14" s="1426"/>
      <c r="D14" s="65"/>
      <c r="E14" s="1432"/>
      <c r="F14" s="65"/>
    </row>
    <row r="15" spans="1:6">
      <c r="A15" s="72"/>
      <c r="B15" s="65" t="s">
        <v>794</v>
      </c>
      <c r="C15" s="1426"/>
      <c r="D15" s="65"/>
      <c r="E15" s="1432"/>
      <c r="F15" s="65"/>
    </row>
    <row r="16" spans="1:6">
      <c r="A16" s="72"/>
      <c r="B16" s="65"/>
      <c r="C16" s="1426"/>
      <c r="D16" s="65"/>
      <c r="E16" s="1432"/>
      <c r="F16" s="65"/>
    </row>
    <row r="17" spans="1:7">
      <c r="A17" s="72"/>
      <c r="B17" s="65"/>
      <c r="C17" s="1426"/>
      <c r="D17" s="65"/>
      <c r="E17" s="1432"/>
      <c r="F17" s="65"/>
    </row>
    <row r="18" spans="1:7">
      <c r="A18" s="72"/>
      <c r="B18" s="65"/>
      <c r="C18" s="1426"/>
      <c r="D18" s="65"/>
      <c r="E18" s="1432"/>
      <c r="F18" s="65"/>
    </row>
    <row r="19" spans="1:7">
      <c r="A19" s="72"/>
      <c r="B19" s="65" t="s">
        <v>795</v>
      </c>
      <c r="C19" s="1426"/>
      <c r="D19" s="65"/>
      <c r="E19" s="1432"/>
      <c r="F19" s="65"/>
    </row>
    <row r="20" spans="1:7">
      <c r="A20" s="72"/>
      <c r="B20" s="65"/>
      <c r="C20" s="1426"/>
      <c r="D20" s="65"/>
      <c r="E20" s="1432"/>
      <c r="F20" s="65"/>
    </row>
    <row r="21" spans="1:7" ht="15.75" thickBot="1">
      <c r="A21" s="159"/>
      <c r="B21" s="101"/>
      <c r="C21" s="1433"/>
      <c r="D21" s="101"/>
      <c r="E21" s="1434"/>
      <c r="F21" s="65"/>
    </row>
    <row r="22" spans="1:7">
      <c r="A22" s="203"/>
      <c r="B22" s="28"/>
      <c r="C22" s="1260"/>
      <c r="D22" s="28"/>
      <c r="E22" s="1425"/>
      <c r="F22" s="65"/>
    </row>
    <row r="23" spans="1:7">
      <c r="A23" s="203"/>
      <c r="B23" s="1492" t="s">
        <v>3063</v>
      </c>
      <c r="C23" s="1493"/>
      <c r="D23" s="1494"/>
      <c r="E23" s="1495" t="s">
        <v>3548</v>
      </c>
      <c r="F23" s="65"/>
      <c r="G23" s="130"/>
    </row>
    <row r="24" spans="1:7">
      <c r="A24" s="203"/>
      <c r="B24" s="1492"/>
      <c r="C24" s="1493"/>
      <c r="D24" s="1494"/>
      <c r="E24" s="1496"/>
      <c r="F24" s="65"/>
    </row>
    <row r="25" spans="1:7">
      <c r="A25" s="203"/>
      <c r="B25" s="1492" t="s">
        <v>3549</v>
      </c>
      <c r="C25" s="1493"/>
      <c r="D25" s="1494"/>
      <c r="E25" s="1497" t="s">
        <v>3064</v>
      </c>
      <c r="F25" s="65"/>
      <c r="G25" s="130"/>
    </row>
    <row r="26" spans="1:7">
      <c r="A26" s="203"/>
      <c r="B26" s="1492"/>
      <c r="C26" s="1493"/>
      <c r="D26" s="1494"/>
      <c r="E26" s="1498"/>
      <c r="F26" s="65"/>
      <c r="G26" s="130"/>
    </row>
    <row r="27" spans="1:7">
      <c r="A27" s="203"/>
      <c r="B27" s="1492" t="s">
        <v>3065</v>
      </c>
      <c r="C27" s="1493"/>
      <c r="D27" s="1494"/>
      <c r="E27" s="1498">
        <v>57583541.199999996</v>
      </c>
      <c r="F27" s="65"/>
      <c r="G27" s="130"/>
    </row>
    <row r="28" spans="1:7">
      <c r="A28" s="203"/>
      <c r="B28" s="1492" t="s">
        <v>3066</v>
      </c>
      <c r="C28" s="1493"/>
      <c r="D28" s="1494"/>
      <c r="E28" s="1499"/>
      <c r="F28" s="65"/>
      <c r="G28" s="130"/>
    </row>
    <row r="29" spans="1:7">
      <c r="A29" s="203"/>
      <c r="B29" s="1492"/>
      <c r="C29" s="1493"/>
      <c r="D29" s="1494"/>
      <c r="E29" s="1499"/>
      <c r="F29" s="65"/>
      <c r="G29" s="130"/>
    </row>
    <row r="30" spans="1:7">
      <c r="A30" s="203"/>
      <c r="B30" s="1492" t="s">
        <v>3067</v>
      </c>
      <c r="C30" s="1493"/>
      <c r="D30" s="1494"/>
      <c r="E30" s="1498">
        <v>-3675877.61</v>
      </c>
      <c r="F30" s="65"/>
      <c r="G30" s="130"/>
    </row>
    <row r="31" spans="1:7">
      <c r="A31" s="203"/>
      <c r="B31" s="1492" t="s">
        <v>3068</v>
      </c>
      <c r="C31" s="1493"/>
      <c r="D31" s="1494"/>
      <c r="E31" s="1499"/>
      <c r="F31" s="65"/>
      <c r="G31" s="130"/>
    </row>
    <row r="32" spans="1:7">
      <c r="A32" s="203"/>
      <c r="B32" s="1492"/>
      <c r="C32" s="1493"/>
      <c r="D32" s="1494"/>
      <c r="E32" s="1499"/>
      <c r="F32" s="65"/>
      <c r="G32" s="130"/>
    </row>
    <row r="33" spans="1:7">
      <c r="A33" s="203"/>
      <c r="B33" s="1492" t="s">
        <v>3069</v>
      </c>
      <c r="C33" s="1493"/>
      <c r="D33" s="1494"/>
      <c r="E33" s="1498">
        <v>2569955.02</v>
      </c>
      <c r="F33" s="65"/>
      <c r="G33" s="130"/>
    </row>
    <row r="34" spans="1:7">
      <c r="A34" s="203"/>
      <c r="B34" s="1492" t="s">
        <v>3070</v>
      </c>
      <c r="C34" s="1493"/>
      <c r="D34" s="1494"/>
      <c r="E34" s="1499"/>
      <c r="F34" s="65"/>
      <c r="G34" s="130"/>
    </row>
    <row r="35" spans="1:7">
      <c r="A35" s="203"/>
      <c r="B35" s="1492"/>
      <c r="C35" s="1493"/>
      <c r="D35" s="1494"/>
      <c r="E35" s="1499"/>
      <c r="F35" s="65"/>
      <c r="G35" s="130"/>
    </row>
    <row r="36" spans="1:7">
      <c r="A36" s="203"/>
      <c r="B36" s="1492" t="s">
        <v>3071</v>
      </c>
      <c r="C36" s="1493"/>
      <c r="D36" s="1494"/>
      <c r="E36" s="1500" t="s">
        <v>3072</v>
      </c>
      <c r="F36" s="65"/>
      <c r="G36" s="130"/>
    </row>
    <row r="37" spans="1:7">
      <c r="A37" s="203"/>
      <c r="B37" s="1492" t="s">
        <v>3073</v>
      </c>
      <c r="C37" s="1493"/>
      <c r="D37" s="1494"/>
      <c r="E37" s="1499"/>
      <c r="F37" s="65"/>
      <c r="G37" s="130"/>
    </row>
    <row r="38" spans="1:7">
      <c r="A38" s="203"/>
      <c r="B38" s="1492"/>
      <c r="C38" s="1493"/>
      <c r="D38" s="1494"/>
      <c r="E38" s="1499"/>
      <c r="F38" s="65"/>
      <c r="G38" s="130"/>
    </row>
    <row r="39" spans="1:7">
      <c r="A39" s="203"/>
      <c r="B39" s="1492"/>
      <c r="C39" s="1493"/>
      <c r="D39" s="1494"/>
      <c r="E39" s="1499"/>
      <c r="F39" s="65"/>
      <c r="G39" s="130"/>
    </row>
    <row r="40" spans="1:7">
      <c r="A40" s="203"/>
      <c r="B40" s="1492" t="s">
        <v>3074</v>
      </c>
      <c r="C40" s="1493"/>
      <c r="D40" s="1494"/>
      <c r="E40" s="1498">
        <v>225096598.94</v>
      </c>
      <c r="F40" s="65"/>
      <c r="G40" s="130"/>
    </row>
    <row r="41" spans="1:7">
      <c r="A41" s="203"/>
      <c r="B41" s="1492" t="s">
        <v>3075</v>
      </c>
      <c r="C41" s="1493"/>
      <c r="D41" s="1494"/>
      <c r="E41" s="1499"/>
      <c r="F41" s="65"/>
      <c r="G41" s="130"/>
    </row>
    <row r="42" spans="1:7">
      <c r="A42" s="203"/>
      <c r="B42" s="1492"/>
      <c r="C42" s="1493"/>
      <c r="D42" s="1494"/>
      <c r="E42" s="1499"/>
      <c r="F42" s="65"/>
      <c r="G42" s="130"/>
    </row>
    <row r="43" spans="1:7">
      <c r="A43" s="203"/>
      <c r="B43" s="1492" t="s">
        <v>3076</v>
      </c>
      <c r="C43" s="1493"/>
      <c r="D43" s="1494"/>
      <c r="E43" s="1498">
        <v>-117609662.53</v>
      </c>
      <c r="F43" s="65"/>
      <c r="G43" s="130"/>
    </row>
    <row r="44" spans="1:7">
      <c r="A44" s="203"/>
      <c r="B44" s="1492" t="s">
        <v>3077</v>
      </c>
      <c r="C44" s="1493"/>
      <c r="D44" s="1494"/>
      <c r="E44" s="1499"/>
      <c r="F44" s="65"/>
      <c r="G44" s="130"/>
    </row>
    <row r="45" spans="1:7">
      <c r="A45" s="203"/>
      <c r="B45" s="1492"/>
      <c r="C45" s="1493"/>
      <c r="D45" s="1494"/>
      <c r="E45" s="1499"/>
      <c r="F45" s="65"/>
      <c r="G45" s="130"/>
    </row>
    <row r="46" spans="1:7">
      <c r="A46" s="203"/>
      <c r="B46" s="1492" t="s">
        <v>3078</v>
      </c>
      <c r="C46" s="1493"/>
      <c r="D46" s="1494"/>
      <c r="E46" s="1498">
        <v>51969150.790000007</v>
      </c>
      <c r="F46" s="65"/>
      <c r="G46" s="130"/>
    </row>
    <row r="47" spans="1:7">
      <c r="A47" s="203"/>
      <c r="B47" s="1492" t="s">
        <v>3079</v>
      </c>
      <c r="C47" s="1493"/>
      <c r="D47" s="1494"/>
      <c r="E47" s="1501"/>
      <c r="F47" s="65"/>
    </row>
    <row r="48" spans="1:7">
      <c r="A48" s="203"/>
      <c r="B48" s="1502" t="s">
        <v>3080</v>
      </c>
      <c r="C48" s="1493"/>
      <c r="D48" s="1494"/>
      <c r="E48" s="1498"/>
      <c r="F48" s="65"/>
    </row>
    <row r="49" spans="1:9">
      <c r="A49" s="203"/>
      <c r="B49" s="1494"/>
      <c r="C49" s="1493"/>
      <c r="D49" s="1494"/>
      <c r="E49" s="1503"/>
      <c r="F49" s="65"/>
    </row>
    <row r="50" spans="1:9">
      <c r="A50" s="203"/>
      <c r="B50" s="28"/>
      <c r="C50" s="1260"/>
      <c r="D50" s="28"/>
      <c r="E50" s="1425"/>
      <c r="F50" s="65"/>
      <c r="G50" s="1026"/>
      <c r="H50" s="1147"/>
      <c r="I50" s="1147"/>
    </row>
    <row r="51" spans="1:9">
      <c r="A51" s="203"/>
      <c r="B51" s="28"/>
      <c r="C51" s="1260"/>
      <c r="D51" s="28"/>
      <c r="E51" s="1425"/>
      <c r="F51" s="65"/>
    </row>
    <row r="52" spans="1:9">
      <c r="A52" s="203"/>
      <c r="B52" s="28"/>
      <c r="C52" s="1260"/>
      <c r="D52" s="28"/>
      <c r="E52" s="1425"/>
      <c r="F52" s="65"/>
    </row>
    <row r="53" spans="1:9">
      <c r="A53" s="203"/>
      <c r="B53" s="28"/>
      <c r="C53" s="1260"/>
      <c r="D53" s="28"/>
      <c r="E53" s="1425"/>
      <c r="F53" s="65"/>
    </row>
    <row r="54" spans="1:9">
      <c r="A54" s="203"/>
      <c r="B54" s="28"/>
      <c r="C54" s="1260"/>
      <c r="D54" s="28"/>
      <c r="E54" s="1425"/>
      <c r="F54" s="65"/>
    </row>
    <row r="55" spans="1:9">
      <c r="A55" s="203"/>
      <c r="B55" s="28"/>
      <c r="C55" s="1260"/>
      <c r="D55" s="28"/>
      <c r="E55" s="1425"/>
      <c r="F55" s="65"/>
    </row>
    <row r="56" spans="1:9">
      <c r="A56" s="203"/>
      <c r="B56" s="28"/>
      <c r="C56" s="1260"/>
      <c r="D56" s="28"/>
      <c r="E56" s="1425"/>
      <c r="F56" s="65"/>
    </row>
    <row r="57" spans="1:9">
      <c r="A57" s="203"/>
      <c r="B57" s="28"/>
      <c r="C57" s="1260"/>
      <c r="D57" s="28"/>
      <c r="E57" s="1425"/>
      <c r="F57" s="65"/>
    </row>
    <row r="58" spans="1:9">
      <c r="A58" s="203"/>
      <c r="B58" s="28"/>
      <c r="C58" s="1260"/>
      <c r="D58" s="28"/>
      <c r="E58" s="1425"/>
      <c r="F58" s="65"/>
    </row>
    <row r="59" spans="1:9">
      <c r="A59" s="203"/>
      <c r="B59" s="28"/>
      <c r="C59" s="1260"/>
      <c r="D59" s="28"/>
      <c r="E59" s="1425"/>
      <c r="F59" s="65"/>
    </row>
    <row r="60" spans="1:9">
      <c r="A60" s="203"/>
      <c r="B60" s="28"/>
      <c r="C60" s="1260"/>
      <c r="D60" s="28"/>
      <c r="E60" s="1425"/>
      <c r="F60" s="65"/>
    </row>
    <row r="61" spans="1:9">
      <c r="A61" s="203"/>
      <c r="B61" s="28"/>
      <c r="C61" s="1260"/>
      <c r="D61" s="28"/>
      <c r="E61" s="1425"/>
      <c r="F61" s="65"/>
    </row>
    <row r="62" spans="1:9">
      <c r="A62" s="203"/>
      <c r="B62" s="28"/>
      <c r="C62" s="1260"/>
      <c r="D62" s="28"/>
      <c r="E62" s="1425"/>
      <c r="F62" s="65"/>
    </row>
    <row r="63" spans="1:9">
      <c r="A63" s="203"/>
      <c r="B63" s="28"/>
      <c r="C63" s="1260"/>
      <c r="D63" s="28"/>
      <c r="E63" s="1425"/>
      <c r="F63" s="65"/>
    </row>
    <row r="64" spans="1:9" ht="15.75" thickBot="1">
      <c r="A64" s="205"/>
      <c r="B64" s="147"/>
      <c r="C64" s="1435"/>
      <c r="D64" s="147"/>
      <c r="E64" s="1436"/>
      <c r="F64" s="65"/>
    </row>
    <row r="65" spans="1:6">
      <c r="A65" s="65" t="s">
        <v>1285</v>
      </c>
      <c r="B65" s="65"/>
      <c r="C65" s="1426"/>
      <c r="D65" s="65"/>
      <c r="E65" s="1427"/>
      <c r="F65" s="65"/>
    </row>
    <row r="66" spans="1:6">
      <c r="A66" s="132">
        <v>65</v>
      </c>
      <c r="B66" s="132"/>
      <c r="C66" s="1430"/>
      <c r="D66" s="132"/>
      <c r="E66" s="1437"/>
      <c r="F66" s="65"/>
    </row>
    <row r="67" spans="1:6">
      <c r="A67" s="65"/>
    </row>
    <row r="68" spans="1:6">
      <c r="A68" s="65"/>
    </row>
    <row r="69" spans="1:6">
      <c r="A69" s="65"/>
    </row>
    <row r="70" spans="1:6">
      <c r="A70" s="65"/>
    </row>
  </sheetData>
  <printOptions horizontalCentered="1" verticalCentered="1"/>
  <pageMargins left="0.25" right="0.25" top="0.25" bottom="0.25" header="0" footer="0"/>
  <pageSetup scale="70"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9451" r:id="rId4" name="Button 59">
              <controlPr locked="0" defaultSize="0" autoFill="0" autoLine="0" autoPict="0">
                <anchor moveWithCells="1" sizeWithCells="1">
                  <from>
                    <xdr:col>0</xdr:col>
                    <xdr:colOff>0</xdr:colOff>
                    <xdr:row>66</xdr:row>
                    <xdr:rowOff>0</xdr:rowOff>
                  </from>
                  <to>
                    <xdr:col>0</xdr:col>
                    <xdr:colOff>0</xdr:colOff>
                    <xdr:row>66</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AA133"/>
  <sheetViews>
    <sheetView defaultGridColor="0" topLeftCell="E52" colorId="22" zoomScale="75" zoomScaleNormal="75" workbookViewId="0">
      <selection activeCell="E59" sqref="E59"/>
    </sheetView>
  </sheetViews>
  <sheetFormatPr defaultColWidth="9.77734375" defaultRowHeight="15"/>
  <cols>
    <col min="1" max="1" width="4.77734375" customWidth="1"/>
    <col min="2" max="2" width="102" customWidth="1"/>
    <col min="3" max="3" width="4.77734375" customWidth="1"/>
    <col min="4" max="4" width="1.77734375" customWidth="1"/>
    <col min="5" max="5" width="68.77734375" customWidth="1"/>
    <col min="6" max="6" width="3.77734375" customWidth="1"/>
    <col min="7" max="7" width="2.77734375" customWidth="1"/>
    <col min="8" max="8" width="20.77734375" customWidth="1"/>
    <col min="9" max="9" width="2.77734375" customWidth="1"/>
    <col min="11" max="11" width="19.44140625" style="1369" bestFit="1" customWidth="1"/>
    <col min="12" max="12" width="11.33203125" bestFit="1" customWidth="1"/>
    <col min="13" max="13" width="30.44140625" bestFit="1" customWidth="1"/>
    <col min="257" max="257" width="4.77734375" customWidth="1"/>
    <col min="258" max="258" width="102" customWidth="1"/>
    <col min="259" max="259" width="4.77734375" customWidth="1"/>
    <col min="260" max="260" width="1.77734375" customWidth="1"/>
    <col min="261" max="261" width="68.77734375" customWidth="1"/>
    <col min="262" max="262" width="3.77734375" customWidth="1"/>
    <col min="263" max="263" width="2.77734375" customWidth="1"/>
    <col min="264" max="264" width="20.77734375" customWidth="1"/>
    <col min="265" max="265" width="2.77734375" customWidth="1"/>
    <col min="513" max="513" width="4.77734375" customWidth="1"/>
    <col min="514" max="514" width="102" customWidth="1"/>
    <col min="515" max="515" width="4.77734375" customWidth="1"/>
    <col min="516" max="516" width="1.77734375" customWidth="1"/>
    <col min="517" max="517" width="68.77734375" customWidth="1"/>
    <col min="518" max="518" width="3.77734375" customWidth="1"/>
    <col min="519" max="519" width="2.77734375" customWidth="1"/>
    <col min="520" max="520" width="20.77734375" customWidth="1"/>
    <col min="521" max="521" width="2.77734375" customWidth="1"/>
    <col min="769" max="769" width="4.77734375" customWidth="1"/>
    <col min="770" max="770" width="102" customWidth="1"/>
    <col min="771" max="771" width="4.77734375" customWidth="1"/>
    <col min="772" max="772" width="1.77734375" customWidth="1"/>
    <col min="773" max="773" width="68.77734375" customWidth="1"/>
    <col min="774" max="774" width="3.77734375" customWidth="1"/>
    <col min="775" max="775" width="2.77734375" customWidth="1"/>
    <col min="776" max="776" width="20.77734375" customWidth="1"/>
    <col min="777" max="777" width="2.77734375" customWidth="1"/>
    <col min="1025" max="1025" width="4.77734375" customWidth="1"/>
    <col min="1026" max="1026" width="102" customWidth="1"/>
    <col min="1027" max="1027" width="4.77734375" customWidth="1"/>
    <col min="1028" max="1028" width="1.77734375" customWidth="1"/>
    <col min="1029" max="1029" width="68.77734375" customWidth="1"/>
    <col min="1030" max="1030" width="3.77734375" customWidth="1"/>
    <col min="1031" max="1031" width="2.77734375" customWidth="1"/>
    <col min="1032" max="1032" width="20.77734375" customWidth="1"/>
    <col min="1033" max="1033" width="2.77734375" customWidth="1"/>
    <col min="1281" max="1281" width="4.77734375" customWidth="1"/>
    <col min="1282" max="1282" width="102" customWidth="1"/>
    <col min="1283" max="1283" width="4.77734375" customWidth="1"/>
    <col min="1284" max="1284" width="1.77734375" customWidth="1"/>
    <col min="1285" max="1285" width="68.77734375" customWidth="1"/>
    <col min="1286" max="1286" width="3.77734375" customWidth="1"/>
    <col min="1287" max="1287" width="2.77734375" customWidth="1"/>
    <col min="1288" max="1288" width="20.77734375" customWidth="1"/>
    <col min="1289" max="1289" width="2.77734375" customWidth="1"/>
    <col min="1537" max="1537" width="4.77734375" customWidth="1"/>
    <col min="1538" max="1538" width="102" customWidth="1"/>
    <col min="1539" max="1539" width="4.77734375" customWidth="1"/>
    <col min="1540" max="1540" width="1.77734375" customWidth="1"/>
    <col min="1541" max="1541" width="68.77734375" customWidth="1"/>
    <col min="1542" max="1542" width="3.77734375" customWidth="1"/>
    <col min="1543" max="1543" width="2.77734375" customWidth="1"/>
    <col min="1544" max="1544" width="20.77734375" customWidth="1"/>
    <col min="1545" max="1545" width="2.77734375" customWidth="1"/>
    <col min="1793" max="1793" width="4.77734375" customWidth="1"/>
    <col min="1794" max="1794" width="102" customWidth="1"/>
    <col min="1795" max="1795" width="4.77734375" customWidth="1"/>
    <col min="1796" max="1796" width="1.77734375" customWidth="1"/>
    <col min="1797" max="1797" width="68.77734375" customWidth="1"/>
    <col min="1798" max="1798" width="3.77734375" customWidth="1"/>
    <col min="1799" max="1799" width="2.77734375" customWidth="1"/>
    <col min="1800" max="1800" width="20.77734375" customWidth="1"/>
    <col min="1801" max="1801" width="2.77734375" customWidth="1"/>
    <col min="2049" max="2049" width="4.77734375" customWidth="1"/>
    <col min="2050" max="2050" width="102" customWidth="1"/>
    <col min="2051" max="2051" width="4.77734375" customWidth="1"/>
    <col min="2052" max="2052" width="1.77734375" customWidth="1"/>
    <col min="2053" max="2053" width="68.77734375" customWidth="1"/>
    <col min="2054" max="2054" width="3.77734375" customWidth="1"/>
    <col min="2055" max="2055" width="2.77734375" customWidth="1"/>
    <col min="2056" max="2056" width="20.77734375" customWidth="1"/>
    <col min="2057" max="2057" width="2.77734375" customWidth="1"/>
    <col min="2305" max="2305" width="4.77734375" customWidth="1"/>
    <col min="2306" max="2306" width="102" customWidth="1"/>
    <col min="2307" max="2307" width="4.77734375" customWidth="1"/>
    <col min="2308" max="2308" width="1.77734375" customWidth="1"/>
    <col min="2309" max="2309" width="68.77734375" customWidth="1"/>
    <col min="2310" max="2310" width="3.77734375" customWidth="1"/>
    <col min="2311" max="2311" width="2.77734375" customWidth="1"/>
    <col min="2312" max="2312" width="20.77734375" customWidth="1"/>
    <col min="2313" max="2313" width="2.77734375" customWidth="1"/>
    <col min="2561" max="2561" width="4.77734375" customWidth="1"/>
    <col min="2562" max="2562" width="102" customWidth="1"/>
    <col min="2563" max="2563" width="4.77734375" customWidth="1"/>
    <col min="2564" max="2564" width="1.77734375" customWidth="1"/>
    <col min="2565" max="2565" width="68.77734375" customWidth="1"/>
    <col min="2566" max="2566" width="3.77734375" customWidth="1"/>
    <col min="2567" max="2567" width="2.77734375" customWidth="1"/>
    <col min="2568" max="2568" width="20.77734375" customWidth="1"/>
    <col min="2569" max="2569" width="2.77734375" customWidth="1"/>
    <col min="2817" max="2817" width="4.77734375" customWidth="1"/>
    <col min="2818" max="2818" width="102" customWidth="1"/>
    <col min="2819" max="2819" width="4.77734375" customWidth="1"/>
    <col min="2820" max="2820" width="1.77734375" customWidth="1"/>
    <col min="2821" max="2821" width="68.77734375" customWidth="1"/>
    <col min="2822" max="2822" width="3.77734375" customWidth="1"/>
    <col min="2823" max="2823" width="2.77734375" customWidth="1"/>
    <col min="2824" max="2824" width="20.77734375" customWidth="1"/>
    <col min="2825" max="2825" width="2.77734375" customWidth="1"/>
    <col min="3073" max="3073" width="4.77734375" customWidth="1"/>
    <col min="3074" max="3074" width="102" customWidth="1"/>
    <col min="3075" max="3075" width="4.77734375" customWidth="1"/>
    <col min="3076" max="3076" width="1.77734375" customWidth="1"/>
    <col min="3077" max="3077" width="68.77734375" customWidth="1"/>
    <col min="3078" max="3078" width="3.77734375" customWidth="1"/>
    <col min="3079" max="3079" width="2.77734375" customWidth="1"/>
    <col min="3080" max="3080" width="20.77734375" customWidth="1"/>
    <col min="3081" max="3081" width="2.77734375" customWidth="1"/>
    <col min="3329" max="3329" width="4.77734375" customWidth="1"/>
    <col min="3330" max="3330" width="102" customWidth="1"/>
    <col min="3331" max="3331" width="4.77734375" customWidth="1"/>
    <col min="3332" max="3332" width="1.77734375" customWidth="1"/>
    <col min="3333" max="3333" width="68.77734375" customWidth="1"/>
    <col min="3334" max="3334" width="3.77734375" customWidth="1"/>
    <col min="3335" max="3335" width="2.77734375" customWidth="1"/>
    <col min="3336" max="3336" width="20.77734375" customWidth="1"/>
    <col min="3337" max="3337" width="2.77734375" customWidth="1"/>
    <col min="3585" max="3585" width="4.77734375" customWidth="1"/>
    <col min="3586" max="3586" width="102" customWidth="1"/>
    <col min="3587" max="3587" width="4.77734375" customWidth="1"/>
    <col min="3588" max="3588" width="1.77734375" customWidth="1"/>
    <col min="3589" max="3589" width="68.77734375" customWidth="1"/>
    <col min="3590" max="3590" width="3.77734375" customWidth="1"/>
    <col min="3591" max="3591" width="2.77734375" customWidth="1"/>
    <col min="3592" max="3592" width="20.77734375" customWidth="1"/>
    <col min="3593" max="3593" width="2.77734375" customWidth="1"/>
    <col min="3841" max="3841" width="4.77734375" customWidth="1"/>
    <col min="3842" max="3842" width="102" customWidth="1"/>
    <col min="3843" max="3843" width="4.77734375" customWidth="1"/>
    <col min="3844" max="3844" width="1.77734375" customWidth="1"/>
    <col min="3845" max="3845" width="68.77734375" customWidth="1"/>
    <col min="3846" max="3846" width="3.77734375" customWidth="1"/>
    <col min="3847" max="3847" width="2.77734375" customWidth="1"/>
    <col min="3848" max="3848" width="20.77734375" customWidth="1"/>
    <col min="3849" max="3849" width="2.77734375" customWidth="1"/>
    <col min="4097" max="4097" width="4.77734375" customWidth="1"/>
    <col min="4098" max="4098" width="102" customWidth="1"/>
    <col min="4099" max="4099" width="4.77734375" customWidth="1"/>
    <col min="4100" max="4100" width="1.77734375" customWidth="1"/>
    <col min="4101" max="4101" width="68.77734375" customWidth="1"/>
    <col min="4102" max="4102" width="3.77734375" customWidth="1"/>
    <col min="4103" max="4103" width="2.77734375" customWidth="1"/>
    <col min="4104" max="4104" width="20.77734375" customWidth="1"/>
    <col min="4105" max="4105" width="2.77734375" customWidth="1"/>
    <col min="4353" max="4353" width="4.77734375" customWidth="1"/>
    <col min="4354" max="4354" width="102" customWidth="1"/>
    <col min="4355" max="4355" width="4.77734375" customWidth="1"/>
    <col min="4356" max="4356" width="1.77734375" customWidth="1"/>
    <col min="4357" max="4357" width="68.77734375" customWidth="1"/>
    <col min="4358" max="4358" width="3.77734375" customWidth="1"/>
    <col min="4359" max="4359" width="2.77734375" customWidth="1"/>
    <col min="4360" max="4360" width="20.77734375" customWidth="1"/>
    <col min="4361" max="4361" width="2.77734375" customWidth="1"/>
    <col min="4609" max="4609" width="4.77734375" customWidth="1"/>
    <col min="4610" max="4610" width="102" customWidth="1"/>
    <col min="4611" max="4611" width="4.77734375" customWidth="1"/>
    <col min="4612" max="4612" width="1.77734375" customWidth="1"/>
    <col min="4613" max="4613" width="68.77734375" customWidth="1"/>
    <col min="4614" max="4614" width="3.77734375" customWidth="1"/>
    <col min="4615" max="4615" width="2.77734375" customWidth="1"/>
    <col min="4616" max="4616" width="20.77734375" customWidth="1"/>
    <col min="4617" max="4617" width="2.77734375" customWidth="1"/>
    <col min="4865" max="4865" width="4.77734375" customWidth="1"/>
    <col min="4866" max="4866" width="102" customWidth="1"/>
    <col min="4867" max="4867" width="4.77734375" customWidth="1"/>
    <col min="4868" max="4868" width="1.77734375" customWidth="1"/>
    <col min="4869" max="4869" width="68.77734375" customWidth="1"/>
    <col min="4870" max="4870" width="3.77734375" customWidth="1"/>
    <col min="4871" max="4871" width="2.77734375" customWidth="1"/>
    <col min="4872" max="4872" width="20.77734375" customWidth="1"/>
    <col min="4873" max="4873" width="2.77734375" customWidth="1"/>
    <col min="5121" max="5121" width="4.77734375" customWidth="1"/>
    <col min="5122" max="5122" width="102" customWidth="1"/>
    <col min="5123" max="5123" width="4.77734375" customWidth="1"/>
    <col min="5124" max="5124" width="1.77734375" customWidth="1"/>
    <col min="5125" max="5125" width="68.77734375" customWidth="1"/>
    <col min="5126" max="5126" width="3.77734375" customWidth="1"/>
    <col min="5127" max="5127" width="2.77734375" customWidth="1"/>
    <col min="5128" max="5128" width="20.77734375" customWidth="1"/>
    <col min="5129" max="5129" width="2.77734375" customWidth="1"/>
    <col min="5377" max="5377" width="4.77734375" customWidth="1"/>
    <col min="5378" max="5378" width="102" customWidth="1"/>
    <col min="5379" max="5379" width="4.77734375" customWidth="1"/>
    <col min="5380" max="5380" width="1.77734375" customWidth="1"/>
    <col min="5381" max="5381" width="68.77734375" customWidth="1"/>
    <col min="5382" max="5382" width="3.77734375" customWidth="1"/>
    <col min="5383" max="5383" width="2.77734375" customWidth="1"/>
    <col min="5384" max="5384" width="20.77734375" customWidth="1"/>
    <col min="5385" max="5385" width="2.77734375" customWidth="1"/>
    <col min="5633" max="5633" width="4.77734375" customWidth="1"/>
    <col min="5634" max="5634" width="102" customWidth="1"/>
    <col min="5635" max="5635" width="4.77734375" customWidth="1"/>
    <col min="5636" max="5636" width="1.77734375" customWidth="1"/>
    <col min="5637" max="5637" width="68.77734375" customWidth="1"/>
    <col min="5638" max="5638" width="3.77734375" customWidth="1"/>
    <col min="5639" max="5639" width="2.77734375" customWidth="1"/>
    <col min="5640" max="5640" width="20.77734375" customWidth="1"/>
    <col min="5641" max="5641" width="2.77734375" customWidth="1"/>
    <col min="5889" max="5889" width="4.77734375" customWidth="1"/>
    <col min="5890" max="5890" width="102" customWidth="1"/>
    <col min="5891" max="5891" width="4.77734375" customWidth="1"/>
    <col min="5892" max="5892" width="1.77734375" customWidth="1"/>
    <col min="5893" max="5893" width="68.77734375" customWidth="1"/>
    <col min="5894" max="5894" width="3.77734375" customWidth="1"/>
    <col min="5895" max="5895" width="2.77734375" customWidth="1"/>
    <col min="5896" max="5896" width="20.77734375" customWidth="1"/>
    <col min="5897" max="5897" width="2.77734375" customWidth="1"/>
    <col min="6145" max="6145" width="4.77734375" customWidth="1"/>
    <col min="6146" max="6146" width="102" customWidth="1"/>
    <col min="6147" max="6147" width="4.77734375" customWidth="1"/>
    <col min="6148" max="6148" width="1.77734375" customWidth="1"/>
    <col min="6149" max="6149" width="68.77734375" customWidth="1"/>
    <col min="6150" max="6150" width="3.77734375" customWidth="1"/>
    <col min="6151" max="6151" width="2.77734375" customWidth="1"/>
    <col min="6152" max="6152" width="20.77734375" customWidth="1"/>
    <col min="6153" max="6153" width="2.77734375" customWidth="1"/>
    <col min="6401" max="6401" width="4.77734375" customWidth="1"/>
    <col min="6402" max="6402" width="102" customWidth="1"/>
    <col min="6403" max="6403" width="4.77734375" customWidth="1"/>
    <col min="6404" max="6404" width="1.77734375" customWidth="1"/>
    <col min="6405" max="6405" width="68.77734375" customWidth="1"/>
    <col min="6406" max="6406" width="3.77734375" customWidth="1"/>
    <col min="6407" max="6407" width="2.77734375" customWidth="1"/>
    <col min="6408" max="6408" width="20.77734375" customWidth="1"/>
    <col min="6409" max="6409" width="2.77734375" customWidth="1"/>
    <col min="6657" max="6657" width="4.77734375" customWidth="1"/>
    <col min="6658" max="6658" width="102" customWidth="1"/>
    <col min="6659" max="6659" width="4.77734375" customWidth="1"/>
    <col min="6660" max="6660" width="1.77734375" customWidth="1"/>
    <col min="6661" max="6661" width="68.77734375" customWidth="1"/>
    <col min="6662" max="6662" width="3.77734375" customWidth="1"/>
    <col min="6663" max="6663" width="2.77734375" customWidth="1"/>
    <col min="6664" max="6664" width="20.77734375" customWidth="1"/>
    <col min="6665" max="6665" width="2.77734375" customWidth="1"/>
    <col min="6913" max="6913" width="4.77734375" customWidth="1"/>
    <col min="6914" max="6914" width="102" customWidth="1"/>
    <col min="6915" max="6915" width="4.77734375" customWidth="1"/>
    <col min="6916" max="6916" width="1.77734375" customWidth="1"/>
    <col min="6917" max="6917" width="68.77734375" customWidth="1"/>
    <col min="6918" max="6918" width="3.77734375" customWidth="1"/>
    <col min="6919" max="6919" width="2.77734375" customWidth="1"/>
    <col min="6920" max="6920" width="20.77734375" customWidth="1"/>
    <col min="6921" max="6921" width="2.77734375" customWidth="1"/>
    <col min="7169" max="7169" width="4.77734375" customWidth="1"/>
    <col min="7170" max="7170" width="102" customWidth="1"/>
    <col min="7171" max="7171" width="4.77734375" customWidth="1"/>
    <col min="7172" max="7172" width="1.77734375" customWidth="1"/>
    <col min="7173" max="7173" width="68.77734375" customWidth="1"/>
    <col min="7174" max="7174" width="3.77734375" customWidth="1"/>
    <col min="7175" max="7175" width="2.77734375" customWidth="1"/>
    <col min="7176" max="7176" width="20.77734375" customWidth="1"/>
    <col min="7177" max="7177" width="2.77734375" customWidth="1"/>
    <col min="7425" max="7425" width="4.77734375" customWidth="1"/>
    <col min="7426" max="7426" width="102" customWidth="1"/>
    <col min="7427" max="7427" width="4.77734375" customWidth="1"/>
    <col min="7428" max="7428" width="1.77734375" customWidth="1"/>
    <col min="7429" max="7429" width="68.77734375" customWidth="1"/>
    <col min="7430" max="7430" width="3.77734375" customWidth="1"/>
    <col min="7431" max="7431" width="2.77734375" customWidth="1"/>
    <col min="7432" max="7432" width="20.77734375" customWidth="1"/>
    <col min="7433" max="7433" width="2.77734375" customWidth="1"/>
    <col min="7681" max="7681" width="4.77734375" customWidth="1"/>
    <col min="7682" max="7682" width="102" customWidth="1"/>
    <col min="7683" max="7683" width="4.77734375" customWidth="1"/>
    <col min="7684" max="7684" width="1.77734375" customWidth="1"/>
    <col min="7685" max="7685" width="68.77734375" customWidth="1"/>
    <col min="7686" max="7686" width="3.77734375" customWidth="1"/>
    <col min="7687" max="7687" width="2.77734375" customWidth="1"/>
    <col min="7688" max="7688" width="20.77734375" customWidth="1"/>
    <col min="7689" max="7689" width="2.77734375" customWidth="1"/>
    <col min="7937" max="7937" width="4.77734375" customWidth="1"/>
    <col min="7938" max="7938" width="102" customWidth="1"/>
    <col min="7939" max="7939" width="4.77734375" customWidth="1"/>
    <col min="7940" max="7940" width="1.77734375" customWidth="1"/>
    <col min="7941" max="7941" width="68.77734375" customWidth="1"/>
    <col min="7942" max="7942" width="3.77734375" customWidth="1"/>
    <col min="7943" max="7943" width="2.77734375" customWidth="1"/>
    <col min="7944" max="7944" width="20.77734375" customWidth="1"/>
    <col min="7945" max="7945" width="2.77734375" customWidth="1"/>
    <col min="8193" max="8193" width="4.77734375" customWidth="1"/>
    <col min="8194" max="8194" width="102" customWidth="1"/>
    <col min="8195" max="8195" width="4.77734375" customWidth="1"/>
    <col min="8196" max="8196" width="1.77734375" customWidth="1"/>
    <col min="8197" max="8197" width="68.77734375" customWidth="1"/>
    <col min="8198" max="8198" width="3.77734375" customWidth="1"/>
    <col min="8199" max="8199" width="2.77734375" customWidth="1"/>
    <col min="8200" max="8200" width="20.77734375" customWidth="1"/>
    <col min="8201" max="8201" width="2.77734375" customWidth="1"/>
    <col min="8449" max="8449" width="4.77734375" customWidth="1"/>
    <col min="8450" max="8450" width="102" customWidth="1"/>
    <col min="8451" max="8451" width="4.77734375" customWidth="1"/>
    <col min="8452" max="8452" width="1.77734375" customWidth="1"/>
    <col min="8453" max="8453" width="68.77734375" customWidth="1"/>
    <col min="8454" max="8454" width="3.77734375" customWidth="1"/>
    <col min="8455" max="8455" width="2.77734375" customWidth="1"/>
    <col min="8456" max="8456" width="20.77734375" customWidth="1"/>
    <col min="8457" max="8457" width="2.77734375" customWidth="1"/>
    <col min="8705" max="8705" width="4.77734375" customWidth="1"/>
    <col min="8706" max="8706" width="102" customWidth="1"/>
    <col min="8707" max="8707" width="4.77734375" customWidth="1"/>
    <col min="8708" max="8708" width="1.77734375" customWidth="1"/>
    <col min="8709" max="8709" width="68.77734375" customWidth="1"/>
    <col min="8710" max="8710" width="3.77734375" customWidth="1"/>
    <col min="8711" max="8711" width="2.77734375" customWidth="1"/>
    <col min="8712" max="8712" width="20.77734375" customWidth="1"/>
    <col min="8713" max="8713" width="2.77734375" customWidth="1"/>
    <col min="8961" max="8961" width="4.77734375" customWidth="1"/>
    <col min="8962" max="8962" width="102" customWidth="1"/>
    <col min="8963" max="8963" width="4.77734375" customWidth="1"/>
    <col min="8964" max="8964" width="1.77734375" customWidth="1"/>
    <col min="8965" max="8965" width="68.77734375" customWidth="1"/>
    <col min="8966" max="8966" width="3.77734375" customWidth="1"/>
    <col min="8967" max="8967" width="2.77734375" customWidth="1"/>
    <col min="8968" max="8968" width="20.77734375" customWidth="1"/>
    <col min="8969" max="8969" width="2.77734375" customWidth="1"/>
    <col min="9217" max="9217" width="4.77734375" customWidth="1"/>
    <col min="9218" max="9218" width="102" customWidth="1"/>
    <col min="9219" max="9219" width="4.77734375" customWidth="1"/>
    <col min="9220" max="9220" width="1.77734375" customWidth="1"/>
    <col min="9221" max="9221" width="68.77734375" customWidth="1"/>
    <col min="9222" max="9222" width="3.77734375" customWidth="1"/>
    <col min="9223" max="9223" width="2.77734375" customWidth="1"/>
    <col min="9224" max="9224" width="20.77734375" customWidth="1"/>
    <col min="9225" max="9225" width="2.77734375" customWidth="1"/>
    <col min="9473" max="9473" width="4.77734375" customWidth="1"/>
    <col min="9474" max="9474" width="102" customWidth="1"/>
    <col min="9475" max="9475" width="4.77734375" customWidth="1"/>
    <col min="9476" max="9476" width="1.77734375" customWidth="1"/>
    <col min="9477" max="9477" width="68.77734375" customWidth="1"/>
    <col min="9478" max="9478" width="3.77734375" customWidth="1"/>
    <col min="9479" max="9479" width="2.77734375" customWidth="1"/>
    <col min="9480" max="9480" width="20.77734375" customWidth="1"/>
    <col min="9481" max="9481" width="2.77734375" customWidth="1"/>
    <col min="9729" max="9729" width="4.77734375" customWidth="1"/>
    <col min="9730" max="9730" width="102" customWidth="1"/>
    <col min="9731" max="9731" width="4.77734375" customWidth="1"/>
    <col min="9732" max="9732" width="1.77734375" customWidth="1"/>
    <col min="9733" max="9733" width="68.77734375" customWidth="1"/>
    <col min="9734" max="9734" width="3.77734375" customWidth="1"/>
    <col min="9735" max="9735" width="2.77734375" customWidth="1"/>
    <col min="9736" max="9736" width="20.77734375" customWidth="1"/>
    <col min="9737" max="9737" width="2.77734375" customWidth="1"/>
    <col min="9985" max="9985" width="4.77734375" customWidth="1"/>
    <col min="9986" max="9986" width="102" customWidth="1"/>
    <col min="9987" max="9987" width="4.77734375" customWidth="1"/>
    <col min="9988" max="9988" width="1.77734375" customWidth="1"/>
    <col min="9989" max="9989" width="68.77734375" customWidth="1"/>
    <col min="9990" max="9990" width="3.77734375" customWidth="1"/>
    <col min="9991" max="9991" width="2.77734375" customWidth="1"/>
    <col min="9992" max="9992" width="20.77734375" customWidth="1"/>
    <col min="9993" max="9993" width="2.77734375" customWidth="1"/>
    <col min="10241" max="10241" width="4.77734375" customWidth="1"/>
    <col min="10242" max="10242" width="102" customWidth="1"/>
    <col min="10243" max="10243" width="4.77734375" customWidth="1"/>
    <col min="10244" max="10244" width="1.77734375" customWidth="1"/>
    <col min="10245" max="10245" width="68.77734375" customWidth="1"/>
    <col min="10246" max="10246" width="3.77734375" customWidth="1"/>
    <col min="10247" max="10247" width="2.77734375" customWidth="1"/>
    <col min="10248" max="10248" width="20.77734375" customWidth="1"/>
    <col min="10249" max="10249" width="2.77734375" customWidth="1"/>
    <col min="10497" max="10497" width="4.77734375" customWidth="1"/>
    <col min="10498" max="10498" width="102" customWidth="1"/>
    <col min="10499" max="10499" width="4.77734375" customWidth="1"/>
    <col min="10500" max="10500" width="1.77734375" customWidth="1"/>
    <col min="10501" max="10501" width="68.77734375" customWidth="1"/>
    <col min="10502" max="10502" width="3.77734375" customWidth="1"/>
    <col min="10503" max="10503" width="2.77734375" customWidth="1"/>
    <col min="10504" max="10504" width="20.77734375" customWidth="1"/>
    <col min="10505" max="10505" width="2.77734375" customWidth="1"/>
    <col min="10753" max="10753" width="4.77734375" customWidth="1"/>
    <col min="10754" max="10754" width="102" customWidth="1"/>
    <col min="10755" max="10755" width="4.77734375" customWidth="1"/>
    <col min="10756" max="10756" width="1.77734375" customWidth="1"/>
    <col min="10757" max="10757" width="68.77734375" customWidth="1"/>
    <col min="10758" max="10758" width="3.77734375" customWidth="1"/>
    <col min="10759" max="10759" width="2.77734375" customWidth="1"/>
    <col min="10760" max="10760" width="20.77734375" customWidth="1"/>
    <col min="10761" max="10761" width="2.77734375" customWidth="1"/>
    <col min="11009" max="11009" width="4.77734375" customWidth="1"/>
    <col min="11010" max="11010" width="102" customWidth="1"/>
    <col min="11011" max="11011" width="4.77734375" customWidth="1"/>
    <col min="11012" max="11012" width="1.77734375" customWidth="1"/>
    <col min="11013" max="11013" width="68.77734375" customWidth="1"/>
    <col min="11014" max="11014" width="3.77734375" customWidth="1"/>
    <col min="11015" max="11015" width="2.77734375" customWidth="1"/>
    <col min="11016" max="11016" width="20.77734375" customWidth="1"/>
    <col min="11017" max="11017" width="2.77734375" customWidth="1"/>
    <col min="11265" max="11265" width="4.77734375" customWidth="1"/>
    <col min="11266" max="11266" width="102" customWidth="1"/>
    <col min="11267" max="11267" width="4.77734375" customWidth="1"/>
    <col min="11268" max="11268" width="1.77734375" customWidth="1"/>
    <col min="11269" max="11269" width="68.77734375" customWidth="1"/>
    <col min="11270" max="11270" width="3.77734375" customWidth="1"/>
    <col min="11271" max="11271" width="2.77734375" customWidth="1"/>
    <col min="11272" max="11272" width="20.77734375" customWidth="1"/>
    <col min="11273" max="11273" width="2.77734375" customWidth="1"/>
    <col min="11521" max="11521" width="4.77734375" customWidth="1"/>
    <col min="11522" max="11522" width="102" customWidth="1"/>
    <col min="11523" max="11523" width="4.77734375" customWidth="1"/>
    <col min="11524" max="11524" width="1.77734375" customWidth="1"/>
    <col min="11525" max="11525" width="68.77734375" customWidth="1"/>
    <col min="11526" max="11526" width="3.77734375" customWidth="1"/>
    <col min="11527" max="11527" width="2.77734375" customWidth="1"/>
    <col min="11528" max="11528" width="20.77734375" customWidth="1"/>
    <col min="11529" max="11529" width="2.77734375" customWidth="1"/>
    <col min="11777" max="11777" width="4.77734375" customWidth="1"/>
    <col min="11778" max="11778" width="102" customWidth="1"/>
    <col min="11779" max="11779" width="4.77734375" customWidth="1"/>
    <col min="11780" max="11780" width="1.77734375" customWidth="1"/>
    <col min="11781" max="11781" width="68.77734375" customWidth="1"/>
    <col min="11782" max="11782" width="3.77734375" customWidth="1"/>
    <col min="11783" max="11783" width="2.77734375" customWidth="1"/>
    <col min="11784" max="11784" width="20.77734375" customWidth="1"/>
    <col min="11785" max="11785" width="2.77734375" customWidth="1"/>
    <col min="12033" max="12033" width="4.77734375" customWidth="1"/>
    <col min="12034" max="12034" width="102" customWidth="1"/>
    <col min="12035" max="12035" width="4.77734375" customWidth="1"/>
    <col min="12036" max="12036" width="1.77734375" customWidth="1"/>
    <col min="12037" max="12037" width="68.77734375" customWidth="1"/>
    <col min="12038" max="12038" width="3.77734375" customWidth="1"/>
    <col min="12039" max="12039" width="2.77734375" customWidth="1"/>
    <col min="12040" max="12040" width="20.77734375" customWidth="1"/>
    <col min="12041" max="12041" width="2.77734375" customWidth="1"/>
    <col min="12289" max="12289" width="4.77734375" customWidth="1"/>
    <col min="12290" max="12290" width="102" customWidth="1"/>
    <col min="12291" max="12291" width="4.77734375" customWidth="1"/>
    <col min="12292" max="12292" width="1.77734375" customWidth="1"/>
    <col min="12293" max="12293" width="68.77734375" customWidth="1"/>
    <col min="12294" max="12294" width="3.77734375" customWidth="1"/>
    <col min="12295" max="12295" width="2.77734375" customWidth="1"/>
    <col min="12296" max="12296" width="20.77734375" customWidth="1"/>
    <col min="12297" max="12297" width="2.77734375" customWidth="1"/>
    <col min="12545" max="12545" width="4.77734375" customWidth="1"/>
    <col min="12546" max="12546" width="102" customWidth="1"/>
    <col min="12547" max="12547" width="4.77734375" customWidth="1"/>
    <col min="12548" max="12548" width="1.77734375" customWidth="1"/>
    <col min="12549" max="12549" width="68.77734375" customWidth="1"/>
    <col min="12550" max="12550" width="3.77734375" customWidth="1"/>
    <col min="12551" max="12551" width="2.77734375" customWidth="1"/>
    <col min="12552" max="12552" width="20.77734375" customWidth="1"/>
    <col min="12553" max="12553" width="2.77734375" customWidth="1"/>
    <col min="12801" max="12801" width="4.77734375" customWidth="1"/>
    <col min="12802" max="12802" width="102" customWidth="1"/>
    <col min="12803" max="12803" width="4.77734375" customWidth="1"/>
    <col min="12804" max="12804" width="1.77734375" customWidth="1"/>
    <col min="12805" max="12805" width="68.77734375" customWidth="1"/>
    <col min="12806" max="12806" width="3.77734375" customWidth="1"/>
    <col min="12807" max="12807" width="2.77734375" customWidth="1"/>
    <col min="12808" max="12808" width="20.77734375" customWidth="1"/>
    <col min="12809" max="12809" width="2.77734375" customWidth="1"/>
    <col min="13057" max="13057" width="4.77734375" customWidth="1"/>
    <col min="13058" max="13058" width="102" customWidth="1"/>
    <col min="13059" max="13059" width="4.77734375" customWidth="1"/>
    <col min="13060" max="13060" width="1.77734375" customWidth="1"/>
    <col min="13061" max="13061" width="68.77734375" customWidth="1"/>
    <col min="13062" max="13062" width="3.77734375" customWidth="1"/>
    <col min="13063" max="13063" width="2.77734375" customWidth="1"/>
    <col min="13064" max="13064" width="20.77734375" customWidth="1"/>
    <col min="13065" max="13065" width="2.77734375" customWidth="1"/>
    <col min="13313" max="13313" width="4.77734375" customWidth="1"/>
    <col min="13314" max="13314" width="102" customWidth="1"/>
    <col min="13315" max="13315" width="4.77734375" customWidth="1"/>
    <col min="13316" max="13316" width="1.77734375" customWidth="1"/>
    <col min="13317" max="13317" width="68.77734375" customWidth="1"/>
    <col min="13318" max="13318" width="3.77734375" customWidth="1"/>
    <col min="13319" max="13319" width="2.77734375" customWidth="1"/>
    <col min="13320" max="13320" width="20.77734375" customWidth="1"/>
    <col min="13321" max="13321" width="2.77734375" customWidth="1"/>
    <col min="13569" max="13569" width="4.77734375" customWidth="1"/>
    <col min="13570" max="13570" width="102" customWidth="1"/>
    <col min="13571" max="13571" width="4.77734375" customWidth="1"/>
    <col min="13572" max="13572" width="1.77734375" customWidth="1"/>
    <col min="13573" max="13573" width="68.77734375" customWidth="1"/>
    <col min="13574" max="13574" width="3.77734375" customWidth="1"/>
    <col min="13575" max="13575" width="2.77734375" customWidth="1"/>
    <col min="13576" max="13576" width="20.77734375" customWidth="1"/>
    <col min="13577" max="13577" width="2.77734375" customWidth="1"/>
    <col min="13825" max="13825" width="4.77734375" customWidth="1"/>
    <col min="13826" max="13826" width="102" customWidth="1"/>
    <col min="13827" max="13827" width="4.77734375" customWidth="1"/>
    <col min="13828" max="13828" width="1.77734375" customWidth="1"/>
    <col min="13829" max="13829" width="68.77734375" customWidth="1"/>
    <col min="13830" max="13830" width="3.77734375" customWidth="1"/>
    <col min="13831" max="13831" width="2.77734375" customWidth="1"/>
    <col min="13832" max="13832" width="20.77734375" customWidth="1"/>
    <col min="13833" max="13833" width="2.77734375" customWidth="1"/>
    <col min="14081" max="14081" width="4.77734375" customWidth="1"/>
    <col min="14082" max="14082" width="102" customWidth="1"/>
    <col min="14083" max="14083" width="4.77734375" customWidth="1"/>
    <col min="14084" max="14084" width="1.77734375" customWidth="1"/>
    <col min="14085" max="14085" width="68.77734375" customWidth="1"/>
    <col min="14086" max="14086" width="3.77734375" customWidth="1"/>
    <col min="14087" max="14087" width="2.77734375" customWidth="1"/>
    <col min="14088" max="14088" width="20.77734375" customWidth="1"/>
    <col min="14089" max="14089" width="2.77734375" customWidth="1"/>
    <col min="14337" max="14337" width="4.77734375" customWidth="1"/>
    <col min="14338" max="14338" width="102" customWidth="1"/>
    <col min="14339" max="14339" width="4.77734375" customWidth="1"/>
    <col min="14340" max="14340" width="1.77734375" customWidth="1"/>
    <col min="14341" max="14341" width="68.77734375" customWidth="1"/>
    <col min="14342" max="14342" width="3.77734375" customWidth="1"/>
    <col min="14343" max="14343" width="2.77734375" customWidth="1"/>
    <col min="14344" max="14344" width="20.77734375" customWidth="1"/>
    <col min="14345" max="14345" width="2.77734375" customWidth="1"/>
    <col min="14593" max="14593" width="4.77734375" customWidth="1"/>
    <col min="14594" max="14594" width="102" customWidth="1"/>
    <col min="14595" max="14595" width="4.77734375" customWidth="1"/>
    <col min="14596" max="14596" width="1.77734375" customWidth="1"/>
    <col min="14597" max="14597" width="68.77734375" customWidth="1"/>
    <col min="14598" max="14598" width="3.77734375" customWidth="1"/>
    <col min="14599" max="14599" width="2.77734375" customWidth="1"/>
    <col min="14600" max="14600" width="20.77734375" customWidth="1"/>
    <col min="14601" max="14601" width="2.77734375" customWidth="1"/>
    <col min="14849" max="14849" width="4.77734375" customWidth="1"/>
    <col min="14850" max="14850" width="102" customWidth="1"/>
    <col min="14851" max="14851" width="4.77734375" customWidth="1"/>
    <col min="14852" max="14852" width="1.77734375" customWidth="1"/>
    <col min="14853" max="14853" width="68.77734375" customWidth="1"/>
    <col min="14854" max="14854" width="3.77734375" customWidth="1"/>
    <col min="14855" max="14855" width="2.77734375" customWidth="1"/>
    <col min="14856" max="14856" width="20.77734375" customWidth="1"/>
    <col min="14857" max="14857" width="2.77734375" customWidth="1"/>
    <col min="15105" max="15105" width="4.77734375" customWidth="1"/>
    <col min="15106" max="15106" width="102" customWidth="1"/>
    <col min="15107" max="15107" width="4.77734375" customWidth="1"/>
    <col min="15108" max="15108" width="1.77734375" customWidth="1"/>
    <col min="15109" max="15109" width="68.77734375" customWidth="1"/>
    <col min="15110" max="15110" width="3.77734375" customWidth="1"/>
    <col min="15111" max="15111" width="2.77734375" customWidth="1"/>
    <col min="15112" max="15112" width="20.77734375" customWidth="1"/>
    <col min="15113" max="15113" width="2.77734375" customWidth="1"/>
    <col min="15361" max="15361" width="4.77734375" customWidth="1"/>
    <col min="15362" max="15362" width="102" customWidth="1"/>
    <col min="15363" max="15363" width="4.77734375" customWidth="1"/>
    <col min="15364" max="15364" width="1.77734375" customWidth="1"/>
    <col min="15365" max="15365" width="68.77734375" customWidth="1"/>
    <col min="15366" max="15366" width="3.77734375" customWidth="1"/>
    <col min="15367" max="15367" width="2.77734375" customWidth="1"/>
    <col min="15368" max="15368" width="20.77734375" customWidth="1"/>
    <col min="15369" max="15369" width="2.77734375" customWidth="1"/>
    <col min="15617" max="15617" width="4.77734375" customWidth="1"/>
    <col min="15618" max="15618" width="102" customWidth="1"/>
    <col min="15619" max="15619" width="4.77734375" customWidth="1"/>
    <col min="15620" max="15620" width="1.77734375" customWidth="1"/>
    <col min="15621" max="15621" width="68.77734375" customWidth="1"/>
    <col min="15622" max="15622" width="3.77734375" customWidth="1"/>
    <col min="15623" max="15623" width="2.77734375" customWidth="1"/>
    <col min="15624" max="15624" width="20.77734375" customWidth="1"/>
    <col min="15625" max="15625" width="2.77734375" customWidth="1"/>
    <col min="15873" max="15873" width="4.77734375" customWidth="1"/>
    <col min="15874" max="15874" width="102" customWidth="1"/>
    <col min="15875" max="15875" width="4.77734375" customWidth="1"/>
    <col min="15876" max="15876" width="1.77734375" customWidth="1"/>
    <col min="15877" max="15877" width="68.77734375" customWidth="1"/>
    <col min="15878" max="15878" width="3.77734375" customWidth="1"/>
    <col min="15879" max="15879" width="2.77734375" customWidth="1"/>
    <col min="15880" max="15880" width="20.77734375" customWidth="1"/>
    <col min="15881" max="15881" width="2.77734375" customWidth="1"/>
    <col min="16129" max="16129" width="4.77734375" customWidth="1"/>
    <col min="16130" max="16130" width="102" customWidth="1"/>
    <col min="16131" max="16131" width="4.77734375" customWidth="1"/>
    <col min="16132" max="16132" width="1.77734375" customWidth="1"/>
    <col min="16133" max="16133" width="68.77734375" customWidth="1"/>
    <col min="16134" max="16134" width="3.77734375" customWidth="1"/>
    <col min="16135" max="16135" width="2.77734375" customWidth="1"/>
    <col min="16136" max="16136" width="20.77734375" customWidth="1"/>
    <col min="16137" max="16137" width="2.77734375" customWidth="1"/>
  </cols>
  <sheetData>
    <row r="1" spans="1:27" ht="16.899999999999999" customHeight="1" thickBot="1">
      <c r="A1" s="2" t="str">
        <f>+CONAMEDATE2</f>
        <v>Annual Report of VERIZON NEW YORK INC.                                                     For the period ending DECEMBER 31, 2017</v>
      </c>
      <c r="B1" s="874"/>
      <c r="C1" s="2" t="str">
        <f>+CONAMEDATE2</f>
        <v>Annual Report of VERIZON NEW YORK INC.                                                     For the period ending DECEMBER 31, 2017</v>
      </c>
      <c r="D1" s="874"/>
      <c r="E1" s="874"/>
      <c r="F1" s="2"/>
      <c r="G1" s="874"/>
      <c r="H1" s="874"/>
      <c r="I1" s="874"/>
      <c r="J1" s="2"/>
      <c r="K1" s="1484"/>
      <c r="L1" s="2"/>
      <c r="M1" s="2"/>
      <c r="N1" s="2"/>
      <c r="O1" s="2"/>
      <c r="P1" s="2"/>
      <c r="Q1" s="2"/>
      <c r="R1" s="2"/>
      <c r="S1" s="2"/>
      <c r="T1" s="2"/>
      <c r="U1" s="2"/>
      <c r="V1" s="2"/>
      <c r="W1" s="2"/>
      <c r="X1" s="2"/>
      <c r="Y1" s="2"/>
      <c r="Z1" s="2"/>
      <c r="AA1" s="877"/>
    </row>
    <row r="2" spans="1:27" ht="16.899999999999999" customHeight="1">
      <c r="A2" s="878" t="s">
        <v>711</v>
      </c>
      <c r="B2" s="879"/>
      <c r="C2" s="878"/>
      <c r="D2" s="880"/>
      <c r="E2" s="880"/>
      <c r="F2" s="880"/>
      <c r="G2" s="880"/>
      <c r="H2" s="880"/>
      <c r="I2" s="879"/>
      <c r="J2" s="2"/>
      <c r="K2" s="1484"/>
      <c r="L2" s="2"/>
      <c r="M2" s="2"/>
      <c r="N2" s="2"/>
      <c r="O2" s="2"/>
      <c r="P2" s="2"/>
      <c r="Q2" s="2"/>
      <c r="R2" s="2"/>
      <c r="S2" s="2"/>
      <c r="T2" s="2"/>
      <c r="U2" s="2"/>
      <c r="V2" s="2"/>
      <c r="W2" s="2"/>
      <c r="X2" s="2"/>
      <c r="Y2" s="2"/>
      <c r="Z2" s="2"/>
      <c r="AA2" s="2"/>
    </row>
    <row r="3" spans="1:27" ht="16.899999999999999" customHeight="1">
      <c r="A3" s="151" t="s">
        <v>796</v>
      </c>
      <c r="B3" s="71"/>
      <c r="C3" s="69" t="s">
        <v>797</v>
      </c>
      <c r="D3" s="70"/>
      <c r="E3" s="70"/>
      <c r="F3" s="70"/>
      <c r="G3" s="70"/>
      <c r="H3" s="70"/>
      <c r="I3" s="71"/>
      <c r="J3" s="2"/>
      <c r="K3" s="1484"/>
      <c r="L3" s="2"/>
      <c r="M3" s="2"/>
      <c r="N3" s="2"/>
      <c r="O3" s="2"/>
      <c r="P3" s="2"/>
      <c r="Q3" s="2"/>
      <c r="R3" s="2"/>
      <c r="S3" s="2"/>
      <c r="T3" s="2"/>
      <c r="U3" s="2"/>
      <c r="V3" s="2"/>
      <c r="W3" s="2"/>
      <c r="X3" s="2"/>
      <c r="Y3" s="2"/>
      <c r="Z3" s="2"/>
      <c r="AA3" s="2"/>
    </row>
    <row r="4" spans="1:27" ht="16.899999999999999" customHeight="1">
      <c r="A4" s="154"/>
      <c r="B4" s="417" t="s">
        <v>2901</v>
      </c>
      <c r="C4" s="154"/>
      <c r="D4" s="2"/>
      <c r="E4" s="313" t="s">
        <v>2901</v>
      </c>
      <c r="F4" s="2"/>
      <c r="G4" s="2"/>
      <c r="H4" s="2"/>
      <c r="I4" s="270"/>
      <c r="J4" s="2"/>
      <c r="K4" s="1484"/>
      <c r="L4" s="2"/>
      <c r="M4" s="2"/>
      <c r="N4" s="2"/>
      <c r="O4" s="2"/>
      <c r="P4" s="2"/>
      <c r="Q4" s="2"/>
      <c r="R4" s="2"/>
      <c r="S4" s="2"/>
      <c r="T4" s="2"/>
      <c r="U4" s="2"/>
      <c r="V4" s="2"/>
      <c r="W4" s="2"/>
      <c r="X4" s="2"/>
      <c r="Y4" s="2"/>
      <c r="Z4" s="2"/>
      <c r="AA4" s="2"/>
    </row>
    <row r="5" spans="1:27" ht="16.899999999999999" customHeight="1">
      <c r="A5" s="156" t="s">
        <v>1870</v>
      </c>
      <c r="B5" s="967" t="s">
        <v>798</v>
      </c>
      <c r="C5" s="307"/>
      <c r="D5" s="308"/>
      <c r="E5" s="309" t="s">
        <v>711</v>
      </c>
      <c r="F5" s="310"/>
      <c r="G5" s="309"/>
      <c r="H5" s="309"/>
      <c r="I5" s="311"/>
      <c r="J5" s="2"/>
      <c r="K5" s="1484"/>
      <c r="L5" s="2"/>
      <c r="M5" s="2"/>
      <c r="N5" s="2"/>
      <c r="O5" s="2"/>
      <c r="P5" s="2"/>
      <c r="Q5" s="2"/>
      <c r="R5" s="2"/>
      <c r="S5" s="2"/>
      <c r="T5" s="2"/>
      <c r="U5" s="2"/>
      <c r="V5" s="2"/>
      <c r="W5" s="2"/>
      <c r="X5" s="2"/>
      <c r="Y5" s="2"/>
      <c r="Z5" s="2"/>
      <c r="AA5" s="2"/>
    </row>
    <row r="6" spans="1:27" ht="16.899999999999999" customHeight="1">
      <c r="A6" s="154"/>
      <c r="B6" s="967" t="s">
        <v>799</v>
      </c>
      <c r="C6" s="154"/>
      <c r="D6" s="312"/>
      <c r="E6" s="2"/>
      <c r="F6" s="314"/>
      <c r="G6" s="2"/>
      <c r="H6" s="313" t="s">
        <v>265</v>
      </c>
      <c r="I6" s="270"/>
      <c r="J6" s="2"/>
      <c r="K6" s="1484"/>
      <c r="L6" s="2"/>
      <c r="M6" s="2"/>
      <c r="N6" s="2"/>
      <c r="O6" s="2"/>
      <c r="P6" s="2"/>
      <c r="Q6" s="2"/>
      <c r="R6" s="2"/>
      <c r="S6" s="2"/>
      <c r="T6" s="2"/>
      <c r="U6" s="2"/>
      <c r="V6" s="2"/>
      <c r="W6" s="2"/>
      <c r="X6" s="2"/>
      <c r="Y6" s="2"/>
      <c r="Z6" s="2"/>
      <c r="AA6" s="2"/>
    </row>
    <row r="7" spans="1:27" ht="16.899999999999999" customHeight="1">
      <c r="A7" s="154"/>
      <c r="B7" s="967" t="s">
        <v>800</v>
      </c>
      <c r="C7" s="156" t="s">
        <v>36</v>
      </c>
      <c r="D7" s="312"/>
      <c r="E7" s="313" t="s">
        <v>551</v>
      </c>
      <c r="F7" s="314"/>
      <c r="G7" s="2"/>
      <c r="H7" s="313" t="s">
        <v>53</v>
      </c>
      <c r="I7" s="270"/>
      <c r="J7" s="2"/>
      <c r="K7" s="1484"/>
      <c r="L7" s="2"/>
      <c r="M7" s="2"/>
      <c r="N7" s="2"/>
      <c r="O7" s="2"/>
      <c r="P7" s="2"/>
      <c r="Q7" s="2"/>
      <c r="R7" s="2"/>
      <c r="S7" s="2"/>
      <c r="T7" s="2"/>
      <c r="U7" s="2"/>
      <c r="V7" s="2"/>
      <c r="W7" s="2"/>
      <c r="X7" s="2"/>
      <c r="Y7" s="2"/>
      <c r="Z7" s="2"/>
      <c r="AA7" s="2"/>
    </row>
    <row r="8" spans="1:27" ht="16.899999999999999" customHeight="1">
      <c r="A8" s="156" t="s">
        <v>1884</v>
      </c>
      <c r="B8" s="967" t="s">
        <v>801</v>
      </c>
      <c r="C8" s="156" t="s">
        <v>48</v>
      </c>
      <c r="D8" s="312"/>
      <c r="E8" s="313" t="s">
        <v>462</v>
      </c>
      <c r="F8" s="314"/>
      <c r="G8" s="2"/>
      <c r="H8" s="313" t="s">
        <v>463</v>
      </c>
      <c r="I8" s="270"/>
      <c r="J8" s="2"/>
      <c r="K8" s="1484"/>
      <c r="L8" s="2"/>
      <c r="M8" s="2"/>
      <c r="N8" s="2"/>
      <c r="O8" s="2"/>
      <c r="P8" s="2"/>
      <c r="Q8" s="2"/>
      <c r="R8" s="2"/>
      <c r="S8" s="2"/>
      <c r="T8" s="2"/>
      <c r="U8" s="2"/>
      <c r="V8" s="2"/>
      <c r="W8" s="2"/>
      <c r="X8" s="2"/>
      <c r="Y8" s="2"/>
      <c r="Z8" s="2"/>
      <c r="AA8" s="2"/>
    </row>
    <row r="9" spans="1:27" ht="16.899999999999999" customHeight="1">
      <c r="A9" s="154"/>
      <c r="B9" s="967" t="s">
        <v>802</v>
      </c>
      <c r="C9" s="271"/>
      <c r="D9" s="315"/>
      <c r="E9" s="272"/>
      <c r="F9" s="319"/>
      <c r="G9" s="272"/>
      <c r="H9" s="272"/>
      <c r="I9" s="273"/>
      <c r="J9" s="2"/>
      <c r="K9" s="1484"/>
      <c r="L9" s="2"/>
      <c r="M9" s="2"/>
      <c r="N9" s="2"/>
      <c r="O9" s="2"/>
      <c r="P9" s="2"/>
      <c r="Q9" s="2"/>
      <c r="R9" s="2"/>
      <c r="S9" s="2"/>
      <c r="T9" s="2"/>
      <c r="U9" s="2"/>
      <c r="V9" s="2"/>
      <c r="W9" s="2"/>
      <c r="X9" s="2"/>
      <c r="Y9" s="2"/>
      <c r="Z9" s="2"/>
      <c r="AA9" s="2"/>
    </row>
    <row r="10" spans="1:27" ht="16.899999999999999" customHeight="1">
      <c r="A10" s="154"/>
      <c r="B10" s="967" t="s">
        <v>803</v>
      </c>
      <c r="C10" s="154"/>
      <c r="D10" s="312"/>
      <c r="E10" s="881" t="s">
        <v>804</v>
      </c>
      <c r="F10" s="783"/>
      <c r="G10" s="2"/>
      <c r="H10" s="2"/>
      <c r="I10" s="270"/>
      <c r="J10" s="2"/>
      <c r="K10" s="2"/>
      <c r="L10" s="2"/>
      <c r="M10" s="2"/>
      <c r="N10" s="2"/>
      <c r="O10" s="2"/>
      <c r="P10" s="2"/>
      <c r="Q10" s="2"/>
      <c r="R10" s="2"/>
      <c r="S10" s="2"/>
      <c r="T10" s="2"/>
      <c r="U10" s="2"/>
      <c r="V10" s="2"/>
      <c r="W10" s="2"/>
      <c r="X10" s="2"/>
      <c r="Y10" s="2"/>
    </row>
    <row r="11" spans="1:27" ht="16.899999999999999" customHeight="1">
      <c r="A11" s="156" t="s">
        <v>1233</v>
      </c>
      <c r="B11" s="967" t="s">
        <v>0</v>
      </c>
      <c r="C11" s="156" t="s">
        <v>467</v>
      </c>
      <c r="D11" s="312"/>
      <c r="E11" s="2" t="s">
        <v>1</v>
      </c>
      <c r="F11" s="314"/>
      <c r="G11" s="335" t="s">
        <v>1748</v>
      </c>
      <c r="H11" s="429">
        <v>10037924000</v>
      </c>
      <c r="I11" s="270"/>
      <c r="J11" s="2"/>
      <c r="K11" s="2"/>
      <c r="L11" s="2"/>
      <c r="M11" s="2"/>
      <c r="N11" s="2"/>
      <c r="O11" s="2"/>
      <c r="P11" s="2"/>
      <c r="Q11" s="2"/>
      <c r="R11" s="2"/>
      <c r="S11" s="2"/>
      <c r="T11" s="2"/>
      <c r="U11" s="2"/>
      <c r="V11" s="2"/>
      <c r="W11" s="2"/>
      <c r="X11" s="2"/>
      <c r="Y11" s="2"/>
    </row>
    <row r="12" spans="1:27" ht="16.899999999999999" customHeight="1">
      <c r="A12" s="154"/>
      <c r="B12" s="967" t="s">
        <v>2</v>
      </c>
      <c r="C12" s="156" t="s">
        <v>825</v>
      </c>
      <c r="D12" s="312"/>
      <c r="E12" s="2" t="s">
        <v>3</v>
      </c>
      <c r="F12" s="314"/>
      <c r="G12" s="335" t="s">
        <v>1748</v>
      </c>
      <c r="H12" s="429">
        <v>10072357000</v>
      </c>
      <c r="I12" s="270"/>
      <c r="J12" s="2"/>
      <c r="K12" s="2"/>
      <c r="L12" s="2"/>
      <c r="M12" s="2"/>
      <c r="N12" s="2"/>
      <c r="O12" s="2"/>
      <c r="P12" s="2"/>
      <c r="Q12" s="2"/>
      <c r="R12" s="2"/>
      <c r="S12" s="2"/>
      <c r="T12" s="2"/>
      <c r="U12" s="2"/>
      <c r="V12" s="2"/>
      <c r="W12" s="2"/>
      <c r="X12" s="2"/>
      <c r="Y12" s="2"/>
    </row>
    <row r="13" spans="1:27" ht="16.899999999999999" customHeight="1">
      <c r="A13" s="156" t="s">
        <v>1253</v>
      </c>
      <c r="B13" s="967" t="s">
        <v>4</v>
      </c>
      <c r="C13" s="156" t="s">
        <v>1067</v>
      </c>
      <c r="D13" s="312"/>
      <c r="E13" s="418" t="s">
        <v>5</v>
      </c>
      <c r="F13" s="460"/>
      <c r="G13" s="335" t="s">
        <v>1748</v>
      </c>
      <c r="H13" s="429">
        <v>7227235000</v>
      </c>
      <c r="I13" s="270"/>
      <c r="J13" s="2"/>
      <c r="K13" s="2"/>
      <c r="L13" s="2"/>
      <c r="M13" s="2"/>
      <c r="N13" s="2"/>
      <c r="O13" s="2"/>
      <c r="P13" s="2"/>
      <c r="Q13" s="2"/>
      <c r="R13" s="2"/>
      <c r="S13" s="2"/>
      <c r="T13" s="2"/>
      <c r="U13" s="2"/>
      <c r="V13" s="2"/>
      <c r="W13" s="2"/>
      <c r="X13" s="2"/>
      <c r="Y13" s="2"/>
    </row>
    <row r="14" spans="1:27" ht="16.899999999999999" customHeight="1">
      <c r="A14" s="154" t="s">
        <v>711</v>
      </c>
      <c r="B14" s="967" t="s">
        <v>6</v>
      </c>
      <c r="C14" s="156" t="s">
        <v>71</v>
      </c>
      <c r="D14" s="312"/>
      <c r="E14" s="2" t="s">
        <v>7</v>
      </c>
      <c r="F14" s="314"/>
      <c r="G14" s="335" t="s">
        <v>1748</v>
      </c>
      <c r="H14" s="429">
        <v>0</v>
      </c>
      <c r="I14" s="270"/>
      <c r="J14" s="2"/>
      <c r="K14" s="2"/>
      <c r="L14" s="2"/>
      <c r="M14" s="2"/>
      <c r="N14" s="2"/>
      <c r="O14" s="2"/>
      <c r="P14" s="2"/>
      <c r="Q14" s="2"/>
      <c r="R14" s="2"/>
      <c r="S14" s="2"/>
      <c r="T14" s="2"/>
      <c r="U14" s="2"/>
      <c r="V14" s="2"/>
      <c r="W14" s="2"/>
      <c r="X14" s="2"/>
      <c r="Y14" s="2"/>
    </row>
    <row r="15" spans="1:27" ht="16.899999999999999" customHeight="1">
      <c r="A15" s="156" t="s">
        <v>1278</v>
      </c>
      <c r="B15" s="967" t="s">
        <v>8</v>
      </c>
      <c r="C15" s="156" t="s">
        <v>72</v>
      </c>
      <c r="D15" s="312"/>
      <c r="E15" s="2" t="s">
        <v>9</v>
      </c>
      <c r="F15" s="314"/>
      <c r="G15" s="335" t="s">
        <v>1748</v>
      </c>
      <c r="H15" s="429">
        <v>646911000</v>
      </c>
      <c r="I15" s="270"/>
      <c r="J15" s="2"/>
      <c r="K15" s="2"/>
      <c r="L15" s="2"/>
      <c r="M15" s="2"/>
      <c r="N15" s="2"/>
      <c r="O15" s="2"/>
      <c r="P15" s="2"/>
      <c r="Q15" s="2"/>
      <c r="R15" s="2"/>
      <c r="S15" s="2"/>
      <c r="T15" s="2"/>
      <c r="U15" s="2"/>
      <c r="V15" s="2"/>
      <c r="W15" s="2"/>
      <c r="X15" s="2"/>
      <c r="Y15" s="2"/>
    </row>
    <row r="16" spans="1:27" ht="16.899999999999999" customHeight="1">
      <c r="A16" s="156" t="s">
        <v>1281</v>
      </c>
      <c r="B16" s="967" t="s">
        <v>10</v>
      </c>
      <c r="C16" s="156" t="s">
        <v>476</v>
      </c>
      <c r="D16" s="312"/>
      <c r="E16" s="2" t="s">
        <v>11</v>
      </c>
      <c r="F16" s="314"/>
      <c r="G16" s="335" t="s">
        <v>1748</v>
      </c>
      <c r="H16" s="429">
        <v>0</v>
      </c>
      <c r="I16" s="270"/>
      <c r="J16" s="2"/>
      <c r="K16" s="2"/>
      <c r="L16" s="2"/>
      <c r="M16" s="2"/>
      <c r="N16" s="2"/>
      <c r="O16" s="2"/>
      <c r="P16" s="2"/>
      <c r="Q16" s="2"/>
      <c r="R16" s="2"/>
      <c r="S16" s="2"/>
      <c r="T16" s="2"/>
      <c r="U16" s="2"/>
      <c r="V16" s="2"/>
      <c r="W16" s="2"/>
      <c r="X16" s="2"/>
      <c r="Y16" s="2"/>
    </row>
    <row r="17" spans="1:25" ht="16.899999999999999" customHeight="1">
      <c r="A17" s="156" t="s">
        <v>1891</v>
      </c>
      <c r="B17" s="967" t="s">
        <v>12</v>
      </c>
      <c r="C17" s="156" t="s">
        <v>479</v>
      </c>
      <c r="D17" s="312"/>
      <c r="E17" s="2" t="s">
        <v>13</v>
      </c>
      <c r="F17" s="314"/>
      <c r="G17" s="2"/>
      <c r="H17" s="1377">
        <v>42736</v>
      </c>
      <c r="I17" s="270"/>
      <c r="J17" s="2"/>
      <c r="K17" s="2"/>
      <c r="L17" s="2"/>
      <c r="M17" s="2"/>
      <c r="N17" s="2"/>
      <c r="O17" s="2"/>
      <c r="P17" s="2"/>
      <c r="Q17" s="2"/>
      <c r="R17" s="2"/>
      <c r="S17" s="2"/>
      <c r="T17" s="2"/>
      <c r="U17" s="2"/>
      <c r="V17" s="2"/>
      <c r="W17" s="2"/>
      <c r="X17" s="2"/>
      <c r="Y17" s="2"/>
    </row>
    <row r="18" spans="1:25" ht="16.899999999999999" customHeight="1">
      <c r="A18" s="154"/>
      <c r="B18" s="967" t="s">
        <v>14</v>
      </c>
      <c r="C18" s="156" t="s">
        <v>2076</v>
      </c>
      <c r="D18" s="312"/>
      <c r="E18" s="2" t="s">
        <v>15</v>
      </c>
      <c r="F18" s="314"/>
      <c r="G18" s="2"/>
      <c r="H18" s="882">
        <v>4.3499999999999997E-2</v>
      </c>
      <c r="I18" s="270" t="s">
        <v>2122</v>
      </c>
      <c r="J18" s="2"/>
      <c r="K18" s="2"/>
      <c r="L18" s="2"/>
      <c r="M18" s="2"/>
      <c r="N18" s="2"/>
      <c r="O18" s="2"/>
      <c r="P18" s="2"/>
      <c r="Q18" s="2"/>
      <c r="R18" s="2"/>
      <c r="S18" s="2"/>
      <c r="T18" s="2"/>
      <c r="U18" s="2"/>
      <c r="V18" s="2"/>
      <c r="W18" s="2"/>
      <c r="X18" s="2"/>
      <c r="Y18" s="2"/>
    </row>
    <row r="19" spans="1:25" ht="16.899999999999999" customHeight="1">
      <c r="A19" s="156" t="s">
        <v>1230</v>
      </c>
      <c r="B19" s="967" t="s">
        <v>16</v>
      </c>
      <c r="C19" s="156" t="s">
        <v>337</v>
      </c>
      <c r="D19" s="312"/>
      <c r="E19" s="2" t="s">
        <v>17</v>
      </c>
      <c r="F19" s="314"/>
      <c r="G19" s="2"/>
      <c r="H19" s="882">
        <v>7.6499999999999999E-2</v>
      </c>
      <c r="I19" s="270" t="s">
        <v>2122</v>
      </c>
      <c r="J19" s="2"/>
      <c r="K19" s="2"/>
      <c r="L19" s="2"/>
      <c r="M19" s="2"/>
      <c r="N19" s="2"/>
      <c r="O19" s="2"/>
      <c r="P19" s="2"/>
      <c r="Q19" s="2"/>
      <c r="R19" s="2"/>
      <c r="S19" s="2"/>
      <c r="T19" s="2"/>
      <c r="U19" s="2"/>
      <c r="V19" s="2"/>
      <c r="W19" s="2"/>
      <c r="X19" s="2"/>
      <c r="Y19" s="2"/>
    </row>
    <row r="20" spans="1:25" ht="16.899999999999999" customHeight="1">
      <c r="A20" s="154" t="s">
        <v>711</v>
      </c>
      <c r="B20" s="967" t="s">
        <v>18</v>
      </c>
      <c r="C20" s="156" t="s">
        <v>73</v>
      </c>
      <c r="D20" s="312"/>
      <c r="E20" s="2" t="s">
        <v>19</v>
      </c>
      <c r="F20" s="314"/>
      <c r="G20" s="2"/>
      <c r="H20" s="1378" t="s">
        <v>2981</v>
      </c>
      <c r="I20" s="270" t="s">
        <v>2122</v>
      </c>
      <c r="J20" s="2"/>
      <c r="K20" s="2"/>
      <c r="L20" s="2"/>
      <c r="M20" s="2"/>
      <c r="N20" s="2"/>
      <c r="O20" s="2"/>
      <c r="P20" s="2"/>
      <c r="Q20" s="2"/>
      <c r="R20" s="2"/>
      <c r="S20" s="2"/>
      <c r="T20" s="2"/>
      <c r="U20" s="2"/>
      <c r="V20" s="2"/>
      <c r="W20" s="2"/>
      <c r="X20" s="2"/>
      <c r="Y20" s="2"/>
    </row>
    <row r="21" spans="1:25" ht="16.899999999999999" customHeight="1">
      <c r="A21" s="156" t="s">
        <v>1251</v>
      </c>
      <c r="B21" s="967" t="s">
        <v>20</v>
      </c>
      <c r="C21" s="154"/>
      <c r="D21" s="312"/>
      <c r="E21" s="313" t="s">
        <v>21</v>
      </c>
      <c r="F21" s="314"/>
      <c r="G21" s="2"/>
      <c r="H21" s="2"/>
      <c r="I21" s="270"/>
      <c r="J21" s="2"/>
      <c r="K21" s="2"/>
      <c r="L21" s="2"/>
      <c r="M21" s="2"/>
      <c r="N21" s="2"/>
      <c r="O21" s="2"/>
      <c r="P21" s="2"/>
      <c r="Q21" s="2"/>
      <c r="R21" s="2"/>
      <c r="S21" s="2"/>
      <c r="T21" s="2"/>
      <c r="U21" s="2"/>
      <c r="V21" s="2"/>
      <c r="W21" s="2"/>
      <c r="X21" s="2"/>
      <c r="Y21" s="2"/>
    </row>
    <row r="22" spans="1:25" ht="16.899999999999999" customHeight="1">
      <c r="A22" s="154"/>
      <c r="B22" s="967" t="s">
        <v>22</v>
      </c>
      <c r="C22" s="156" t="s">
        <v>74</v>
      </c>
      <c r="D22" s="312"/>
      <c r="E22" s="2" t="s">
        <v>23</v>
      </c>
      <c r="F22" s="314"/>
      <c r="G22" s="335" t="s">
        <v>1748</v>
      </c>
      <c r="H22" s="1379">
        <v>163224000</v>
      </c>
      <c r="I22" s="270"/>
      <c r="J22" s="2"/>
      <c r="K22" s="2"/>
      <c r="L22" s="2"/>
      <c r="M22" s="2"/>
      <c r="N22" s="2"/>
      <c r="O22" s="2"/>
      <c r="P22" s="2"/>
      <c r="Q22" s="2"/>
      <c r="R22" s="2"/>
      <c r="S22" s="2"/>
      <c r="T22" s="2"/>
      <c r="U22" s="2"/>
      <c r="V22" s="2"/>
      <c r="W22" s="2"/>
      <c r="X22" s="2"/>
      <c r="Y22" s="2"/>
    </row>
    <row r="23" spans="1:25" ht="16.899999999999999" customHeight="1">
      <c r="A23" s="156" t="s">
        <v>1268</v>
      </c>
      <c r="B23" s="967" t="s">
        <v>1490</v>
      </c>
      <c r="C23" s="156" t="s">
        <v>75</v>
      </c>
      <c r="D23" s="312"/>
      <c r="E23" s="2" t="s">
        <v>1491</v>
      </c>
      <c r="F23" s="314"/>
      <c r="G23" s="2"/>
      <c r="H23" s="1379">
        <v>340923000</v>
      </c>
      <c r="I23" s="270"/>
      <c r="J23" s="2"/>
      <c r="K23" s="2"/>
      <c r="L23" s="2"/>
      <c r="M23" s="2"/>
      <c r="N23" s="2"/>
      <c r="O23" s="2"/>
      <c r="P23" s="2"/>
      <c r="Q23" s="2"/>
      <c r="R23" s="2"/>
      <c r="S23" s="2"/>
      <c r="T23" s="2"/>
      <c r="U23" s="2"/>
      <c r="V23" s="2"/>
      <c r="W23" s="2"/>
      <c r="X23" s="2"/>
      <c r="Y23" s="2"/>
    </row>
    <row r="24" spans="1:25" ht="16.899999999999999" customHeight="1">
      <c r="A24" s="154"/>
      <c r="B24" s="967" t="s">
        <v>1492</v>
      </c>
      <c r="C24" s="156" t="s">
        <v>76</v>
      </c>
      <c r="D24" s="312"/>
      <c r="E24" s="2" t="s">
        <v>1493</v>
      </c>
      <c r="F24" s="314"/>
      <c r="G24" s="2"/>
      <c r="H24" s="1379">
        <v>-1182259000</v>
      </c>
      <c r="I24" s="270"/>
      <c r="J24" s="2"/>
      <c r="K24" s="2"/>
      <c r="L24" s="2"/>
      <c r="M24" s="2"/>
      <c r="N24" s="2"/>
      <c r="O24" s="2"/>
      <c r="P24" s="2"/>
      <c r="Q24" s="2"/>
      <c r="R24" s="2"/>
      <c r="S24" s="2"/>
      <c r="T24" s="2"/>
      <c r="U24" s="2"/>
      <c r="V24" s="2"/>
      <c r="W24" s="2"/>
      <c r="X24" s="2"/>
      <c r="Y24" s="2"/>
    </row>
    <row r="25" spans="1:25" ht="16.899999999999999" customHeight="1">
      <c r="A25" s="156" t="s">
        <v>1279</v>
      </c>
      <c r="B25" s="967" t="s">
        <v>1494</v>
      </c>
      <c r="C25" s="156" t="s">
        <v>77</v>
      </c>
      <c r="D25" s="312"/>
      <c r="E25" s="2" t="s">
        <v>2982</v>
      </c>
      <c r="F25" s="314"/>
      <c r="G25" s="2"/>
      <c r="H25" s="1379">
        <v>543357000</v>
      </c>
      <c r="I25" s="270"/>
      <c r="J25" s="2"/>
      <c r="K25" s="2"/>
      <c r="L25" s="2"/>
      <c r="M25" s="2"/>
      <c r="N25" s="2"/>
      <c r="O25" s="2"/>
      <c r="P25" s="2"/>
      <c r="Q25" s="2"/>
      <c r="R25" s="2"/>
      <c r="S25" s="2"/>
      <c r="T25" s="2"/>
      <c r="U25" s="2"/>
      <c r="V25" s="2"/>
      <c r="W25" s="2"/>
      <c r="X25" s="2"/>
      <c r="Y25" s="2"/>
    </row>
    <row r="26" spans="1:25" ht="16.899999999999999" customHeight="1">
      <c r="A26" s="154"/>
      <c r="B26" s="967" t="s">
        <v>1496</v>
      </c>
      <c r="C26" s="156" t="s">
        <v>78</v>
      </c>
      <c r="D26" s="312"/>
      <c r="E26" s="2" t="s">
        <v>1497</v>
      </c>
      <c r="F26" s="314"/>
      <c r="G26" s="2"/>
      <c r="H26" s="1379">
        <v>0</v>
      </c>
      <c r="I26" s="270"/>
      <c r="J26" s="2"/>
      <c r="K26" s="2"/>
      <c r="L26" s="2"/>
      <c r="M26" s="2"/>
      <c r="N26" s="2"/>
      <c r="O26" s="2"/>
      <c r="P26" s="2"/>
      <c r="Q26" s="2"/>
      <c r="R26" s="2"/>
      <c r="S26" s="2"/>
      <c r="T26" s="2"/>
      <c r="U26" s="2"/>
      <c r="V26" s="2"/>
      <c r="W26" s="2"/>
      <c r="X26" s="2"/>
      <c r="Y26" s="2"/>
    </row>
    <row r="27" spans="1:25" ht="16.899999999999999" customHeight="1">
      <c r="A27" s="156" t="s">
        <v>1283</v>
      </c>
      <c r="B27" s="967" t="s">
        <v>1498</v>
      </c>
      <c r="C27" s="156" t="s">
        <v>79</v>
      </c>
      <c r="D27" s="312"/>
      <c r="E27" s="2" t="s">
        <v>1499</v>
      </c>
      <c r="F27" s="314"/>
      <c r="G27" s="2"/>
      <c r="H27" s="1379">
        <v>21939000</v>
      </c>
      <c r="I27" s="270"/>
      <c r="J27" s="2"/>
      <c r="K27" s="2"/>
      <c r="L27" s="2"/>
      <c r="M27" s="2"/>
      <c r="N27" s="2"/>
      <c r="O27" s="2"/>
      <c r="P27" s="2"/>
      <c r="Q27" s="2"/>
      <c r="R27" s="2"/>
      <c r="S27" s="2"/>
      <c r="T27" s="2"/>
      <c r="U27" s="2"/>
      <c r="V27" s="2"/>
      <c r="W27" s="2"/>
      <c r="X27" s="2"/>
      <c r="Y27" s="2"/>
    </row>
    <row r="28" spans="1:25" ht="16.899999999999999" customHeight="1">
      <c r="A28" s="156" t="s">
        <v>1500</v>
      </c>
      <c r="B28" s="967" t="s">
        <v>1501</v>
      </c>
      <c r="C28" s="156" t="s">
        <v>80</v>
      </c>
      <c r="D28" s="312"/>
      <c r="E28" s="2" t="s">
        <v>2983</v>
      </c>
      <c r="F28" s="314"/>
      <c r="G28" s="2" t="s">
        <v>711</v>
      </c>
      <c r="H28" s="1380">
        <v>133997000</v>
      </c>
      <c r="I28" s="270"/>
      <c r="J28" s="2"/>
      <c r="K28" s="2"/>
      <c r="L28" s="2"/>
      <c r="M28" s="2"/>
      <c r="N28" s="2"/>
      <c r="O28" s="2"/>
      <c r="P28" s="2"/>
      <c r="Q28" s="2"/>
      <c r="R28" s="2"/>
      <c r="S28" s="2"/>
      <c r="T28" s="2"/>
      <c r="U28" s="2"/>
      <c r="V28" s="2"/>
      <c r="W28" s="2"/>
      <c r="X28" s="2"/>
      <c r="Y28" s="2"/>
    </row>
    <row r="29" spans="1:25" ht="16.899999999999999" customHeight="1">
      <c r="A29" s="154"/>
      <c r="B29" s="268"/>
      <c r="C29" s="156" t="s">
        <v>81</v>
      </c>
      <c r="D29" s="312"/>
      <c r="E29" s="335" t="s">
        <v>1502</v>
      </c>
      <c r="F29" s="314"/>
      <c r="G29" s="335" t="s">
        <v>1748</v>
      </c>
      <c r="H29" s="1381">
        <f>SUM(H22:H28)</f>
        <v>21181000</v>
      </c>
      <c r="I29" s="270"/>
      <c r="J29" s="2"/>
      <c r="K29" s="2"/>
      <c r="L29" s="2"/>
      <c r="M29" s="2"/>
      <c r="N29" s="2"/>
      <c r="O29" s="2"/>
      <c r="P29" s="2"/>
      <c r="Q29" s="2"/>
      <c r="R29" s="2"/>
      <c r="S29" s="2"/>
      <c r="T29" s="2"/>
      <c r="U29" s="2"/>
      <c r="V29" s="2"/>
      <c r="W29" s="2"/>
      <c r="X29" s="2"/>
      <c r="Y29" s="2"/>
    </row>
    <row r="30" spans="1:25" ht="16.899999999999999" customHeight="1">
      <c r="A30" s="307"/>
      <c r="B30" s="311"/>
      <c r="C30" s="156" t="s">
        <v>82</v>
      </c>
      <c r="D30" s="312"/>
      <c r="E30" s="2" t="s">
        <v>1503</v>
      </c>
      <c r="F30" s="314"/>
      <c r="G30" s="2"/>
      <c r="H30" s="1379">
        <v>18180</v>
      </c>
      <c r="I30" s="270"/>
      <c r="J30" s="2"/>
      <c r="K30" s="2"/>
      <c r="L30" s="2"/>
      <c r="M30" s="2"/>
      <c r="N30" s="2"/>
      <c r="O30" s="2"/>
      <c r="P30" s="2"/>
      <c r="Q30" s="2"/>
      <c r="R30" s="2"/>
      <c r="S30" s="2"/>
      <c r="T30" s="2"/>
      <c r="U30" s="2"/>
      <c r="V30" s="2"/>
      <c r="W30" s="2"/>
      <c r="X30" s="2"/>
      <c r="Y30" s="2"/>
    </row>
    <row r="31" spans="1:25" ht="16.899999999999999" customHeight="1">
      <c r="A31" s="154"/>
      <c r="B31" s="967" t="s">
        <v>1504</v>
      </c>
      <c r="C31" s="156" t="s">
        <v>83</v>
      </c>
      <c r="D31" s="312"/>
      <c r="E31" s="2" t="s">
        <v>1505</v>
      </c>
      <c r="F31" s="314"/>
      <c r="G31" s="2"/>
      <c r="H31" s="1379">
        <v>50683</v>
      </c>
      <c r="I31" s="270"/>
      <c r="J31" s="2"/>
      <c r="K31" s="2"/>
      <c r="L31" s="2"/>
      <c r="M31" s="2"/>
      <c r="N31" s="2"/>
      <c r="O31" s="2"/>
      <c r="P31" s="2"/>
      <c r="Q31" s="2"/>
      <c r="R31" s="2"/>
      <c r="S31" s="2"/>
      <c r="T31" s="2"/>
      <c r="U31" s="2"/>
      <c r="V31" s="2"/>
      <c r="W31" s="2"/>
      <c r="X31" s="2"/>
      <c r="Y31" s="2"/>
    </row>
    <row r="32" spans="1:25" ht="16.899999999999999" customHeight="1">
      <c r="A32" s="154"/>
      <c r="B32" s="967" t="s">
        <v>1506</v>
      </c>
      <c r="C32" s="156" t="s">
        <v>84</v>
      </c>
      <c r="D32" s="312"/>
      <c r="E32" s="2" t="s">
        <v>1507</v>
      </c>
      <c r="F32" s="314"/>
      <c r="G32" s="2"/>
      <c r="H32" s="1379">
        <v>9343</v>
      </c>
      <c r="I32" s="270"/>
      <c r="J32" s="2"/>
      <c r="K32" s="2"/>
      <c r="L32" s="2"/>
      <c r="M32" s="2"/>
      <c r="N32" s="2"/>
      <c r="O32" s="2"/>
      <c r="P32" s="2"/>
      <c r="Q32" s="2"/>
      <c r="R32" s="2"/>
      <c r="S32" s="2"/>
      <c r="T32" s="2"/>
      <c r="U32" s="2"/>
      <c r="V32" s="2"/>
      <c r="W32" s="2"/>
      <c r="X32" s="2"/>
      <c r="Y32" s="2"/>
    </row>
    <row r="33" spans="1:25" ht="16.899999999999999" customHeight="1">
      <c r="A33" s="154"/>
      <c r="B33" s="967" t="s">
        <v>1508</v>
      </c>
      <c r="C33" s="154"/>
      <c r="D33" s="312"/>
      <c r="E33" s="881" t="s">
        <v>1509</v>
      </c>
      <c r="F33" s="783"/>
      <c r="G33" s="2"/>
      <c r="H33" s="2"/>
      <c r="I33" s="270"/>
      <c r="J33" s="2"/>
      <c r="K33" s="2"/>
      <c r="L33" s="2"/>
      <c r="M33" s="2"/>
      <c r="N33" s="2"/>
      <c r="O33" s="2"/>
      <c r="P33" s="2"/>
      <c r="Q33" s="2"/>
      <c r="R33" s="2"/>
      <c r="S33" s="2"/>
      <c r="T33" s="2"/>
      <c r="U33" s="2"/>
      <c r="V33" s="2"/>
      <c r="W33" s="2"/>
      <c r="X33" s="2"/>
      <c r="Y33" s="2"/>
    </row>
    <row r="34" spans="1:25" ht="16.899999999999999" customHeight="1">
      <c r="A34" s="274"/>
      <c r="B34" s="968"/>
      <c r="C34" s="156" t="s">
        <v>85</v>
      </c>
      <c r="D34" s="312"/>
      <c r="E34" s="2" t="s">
        <v>2984</v>
      </c>
      <c r="F34" s="314"/>
      <c r="G34" s="335" t="s">
        <v>1748</v>
      </c>
      <c r="H34" s="1382">
        <v>285709000</v>
      </c>
      <c r="I34" s="270"/>
      <c r="J34" s="2"/>
      <c r="K34" s="2"/>
      <c r="L34" s="2"/>
      <c r="M34" s="2"/>
      <c r="N34" s="2"/>
      <c r="O34" s="2"/>
      <c r="P34" s="2"/>
      <c r="Q34" s="2"/>
      <c r="R34" s="2"/>
      <c r="S34" s="2"/>
      <c r="T34" s="2"/>
      <c r="U34" s="2"/>
      <c r="V34" s="2"/>
      <c r="W34" s="2"/>
      <c r="X34" s="2"/>
      <c r="Y34" s="2"/>
    </row>
    <row r="35" spans="1:25" ht="16.899999999999999" customHeight="1">
      <c r="A35" s="274"/>
      <c r="B35" s="968" t="s">
        <v>2986</v>
      </c>
      <c r="C35" s="156" t="s">
        <v>86</v>
      </c>
      <c r="D35" s="312"/>
      <c r="E35" s="2" t="s">
        <v>2985</v>
      </c>
      <c r="F35" s="314"/>
      <c r="G35" s="335" t="s">
        <v>1748</v>
      </c>
      <c r="H35" s="1382">
        <v>1363395000</v>
      </c>
      <c r="I35" s="270"/>
      <c r="J35" s="2"/>
      <c r="K35" s="2"/>
      <c r="L35" s="2"/>
      <c r="M35" s="2"/>
      <c r="N35" s="2"/>
      <c r="O35" s="2"/>
      <c r="P35" s="2"/>
      <c r="Q35" s="2"/>
      <c r="R35" s="2"/>
      <c r="S35" s="2"/>
      <c r="T35" s="2"/>
      <c r="U35" s="2"/>
      <c r="V35" s="2"/>
      <c r="W35" s="2"/>
      <c r="X35" s="2"/>
      <c r="Y35" s="2"/>
    </row>
    <row r="36" spans="1:25" ht="16.899999999999999" customHeight="1">
      <c r="A36" s="274"/>
      <c r="B36" s="968"/>
      <c r="C36" s="156" t="s">
        <v>87</v>
      </c>
      <c r="D36" s="312"/>
      <c r="E36" s="2" t="s">
        <v>2987</v>
      </c>
      <c r="F36" s="314"/>
      <c r="G36" s="335" t="s">
        <v>1748</v>
      </c>
      <c r="H36" s="1379">
        <v>5834534000</v>
      </c>
      <c r="I36" s="270"/>
      <c r="J36" s="2"/>
      <c r="K36" s="2"/>
      <c r="L36" s="2"/>
      <c r="M36" s="2"/>
      <c r="N36" s="2"/>
      <c r="O36" s="2"/>
      <c r="P36" s="2"/>
      <c r="Q36" s="2"/>
      <c r="R36" s="2"/>
      <c r="S36" s="2"/>
      <c r="T36" s="2"/>
      <c r="U36" s="2"/>
      <c r="V36" s="2"/>
      <c r="W36" s="2"/>
      <c r="X36" s="2"/>
      <c r="Y36" s="2"/>
    </row>
    <row r="37" spans="1:25" ht="16.899999999999999" customHeight="1">
      <c r="A37" s="274"/>
      <c r="B37" s="968" t="s">
        <v>3575</v>
      </c>
      <c r="C37" s="156" t="s">
        <v>88</v>
      </c>
      <c r="D37" s="312"/>
      <c r="E37" s="2" t="s">
        <v>2988</v>
      </c>
      <c r="F37" s="314"/>
      <c r="G37" s="335" t="s">
        <v>1748</v>
      </c>
      <c r="H37" s="454">
        <v>0</v>
      </c>
      <c r="I37" s="270"/>
      <c r="J37" s="2"/>
      <c r="K37" s="2"/>
      <c r="L37" s="2"/>
      <c r="M37" s="2"/>
      <c r="N37" s="2"/>
      <c r="O37" s="2"/>
      <c r="P37" s="2"/>
      <c r="Q37" s="2"/>
      <c r="R37" s="2"/>
      <c r="S37" s="2"/>
      <c r="T37" s="2"/>
      <c r="U37" s="2"/>
      <c r="V37" s="2"/>
      <c r="W37" s="2"/>
      <c r="X37" s="2"/>
      <c r="Y37" s="2"/>
    </row>
    <row r="38" spans="1:25" ht="16.899999999999999" customHeight="1">
      <c r="A38" s="274"/>
      <c r="B38" s="1383" t="s">
        <v>3574</v>
      </c>
      <c r="C38" s="156" t="s">
        <v>2088</v>
      </c>
      <c r="D38" s="312"/>
      <c r="E38" s="2" t="s">
        <v>1502</v>
      </c>
      <c r="F38" s="314"/>
      <c r="G38" s="335" t="s">
        <v>1748</v>
      </c>
      <c r="H38" s="1382">
        <v>24732000</v>
      </c>
      <c r="I38" s="270"/>
      <c r="J38" s="2"/>
      <c r="K38" s="1014"/>
      <c r="L38" s="2"/>
      <c r="M38" s="2"/>
      <c r="N38" s="2"/>
      <c r="O38" s="2"/>
      <c r="P38" s="2"/>
      <c r="Q38" s="2"/>
      <c r="R38" s="2"/>
      <c r="S38" s="2"/>
      <c r="T38" s="2"/>
      <c r="U38" s="2"/>
      <c r="V38" s="2"/>
      <c r="W38" s="2"/>
      <c r="X38" s="2"/>
      <c r="Y38" s="2"/>
    </row>
    <row r="39" spans="1:25" ht="16.899999999999999" customHeight="1">
      <c r="A39" s="274"/>
      <c r="B39" s="1383"/>
      <c r="C39" s="156" t="s">
        <v>2090</v>
      </c>
      <c r="D39" s="312"/>
      <c r="E39" s="2" t="s">
        <v>1510</v>
      </c>
      <c r="F39" s="314"/>
      <c r="G39" s="335" t="s">
        <v>1748</v>
      </c>
      <c r="H39" s="1382">
        <v>-12748963</v>
      </c>
      <c r="I39" s="270"/>
      <c r="J39" s="2"/>
      <c r="K39" s="1014"/>
      <c r="L39" s="2"/>
      <c r="M39" s="2"/>
      <c r="N39" s="2"/>
      <c r="O39" s="2"/>
      <c r="P39" s="2"/>
      <c r="Q39" s="2"/>
      <c r="R39" s="2"/>
      <c r="S39" s="2"/>
      <c r="T39" s="2"/>
      <c r="U39" s="2"/>
      <c r="V39" s="2"/>
      <c r="W39" s="2"/>
      <c r="X39" s="2"/>
      <c r="Y39" s="2"/>
    </row>
    <row r="40" spans="1:25" ht="16.899999999999999" customHeight="1">
      <c r="A40" s="274"/>
      <c r="B40" s="968"/>
      <c r="C40" s="156" t="s">
        <v>2093</v>
      </c>
      <c r="D40" s="312"/>
      <c r="E40" s="2" t="s">
        <v>2989</v>
      </c>
      <c r="F40" s="314"/>
      <c r="G40" s="335" t="s">
        <v>1748</v>
      </c>
      <c r="H40" s="1382">
        <v>500815000</v>
      </c>
      <c r="I40" s="270"/>
      <c r="J40" s="2"/>
      <c r="K40" s="1014"/>
      <c r="L40" s="1014"/>
      <c r="O40" s="2"/>
      <c r="P40" s="2"/>
      <c r="Q40" s="2"/>
      <c r="R40" s="2"/>
      <c r="S40" s="2"/>
      <c r="T40" s="2"/>
      <c r="U40" s="2"/>
      <c r="V40" s="2"/>
      <c r="W40" s="2"/>
      <c r="X40" s="2"/>
      <c r="Y40" s="2"/>
    </row>
    <row r="41" spans="1:25" ht="16.899999999999999" customHeight="1">
      <c r="A41" s="274"/>
      <c r="B41" s="968" t="s">
        <v>3569</v>
      </c>
      <c r="C41" s="156" t="s">
        <v>2096</v>
      </c>
      <c r="D41" s="312"/>
      <c r="E41" s="2" t="s">
        <v>122</v>
      </c>
      <c r="F41" s="314"/>
      <c r="G41" s="2"/>
      <c r="H41" s="1379">
        <v>45002</v>
      </c>
      <c r="I41" s="270"/>
      <c r="J41" s="2"/>
      <c r="K41" s="1382"/>
      <c r="L41" s="2"/>
      <c r="M41" s="2"/>
      <c r="N41" s="2"/>
      <c r="O41" s="2"/>
      <c r="P41" s="2"/>
      <c r="Q41" s="2"/>
      <c r="R41" s="2"/>
      <c r="S41" s="2"/>
      <c r="T41" s="2"/>
      <c r="U41" s="2"/>
      <c r="V41" s="2"/>
      <c r="W41" s="2"/>
      <c r="X41" s="2"/>
      <c r="Y41" s="2"/>
    </row>
    <row r="42" spans="1:25" ht="16.899999999999999" customHeight="1">
      <c r="A42" s="274"/>
      <c r="B42" s="968" t="s">
        <v>3570</v>
      </c>
      <c r="C42" s="156" t="s">
        <v>2410</v>
      </c>
      <c r="D42" s="312"/>
      <c r="E42" s="2" t="s">
        <v>123</v>
      </c>
      <c r="F42" s="314"/>
      <c r="G42" s="2"/>
      <c r="H42" s="1379">
        <v>11386</v>
      </c>
      <c r="I42" s="270"/>
      <c r="J42" s="2"/>
      <c r="K42" s="1014"/>
      <c r="L42" s="2"/>
      <c r="M42" s="2"/>
      <c r="N42" s="2"/>
      <c r="O42" s="2"/>
      <c r="P42" s="2"/>
      <c r="Q42" s="2"/>
      <c r="R42" s="2"/>
      <c r="S42" s="2"/>
      <c r="T42" s="2"/>
      <c r="U42" s="2"/>
      <c r="V42" s="2"/>
      <c r="W42" s="2"/>
      <c r="X42" s="2"/>
      <c r="Y42" s="2"/>
    </row>
    <row r="43" spans="1:25" ht="16.899999999999999" customHeight="1">
      <c r="A43" s="274"/>
      <c r="B43" s="968"/>
      <c r="C43" s="156" t="s">
        <v>2413</v>
      </c>
      <c r="D43" s="312"/>
      <c r="E43" s="2" t="s">
        <v>124</v>
      </c>
      <c r="F43" s="314"/>
      <c r="G43" s="2"/>
      <c r="H43" s="1379">
        <v>29797</v>
      </c>
      <c r="I43" s="270"/>
      <c r="J43" s="2"/>
      <c r="K43" s="2"/>
      <c r="L43" s="2"/>
      <c r="M43" s="2"/>
      <c r="N43" s="2"/>
      <c r="O43" s="2"/>
      <c r="P43" s="2"/>
      <c r="Q43" s="2"/>
      <c r="R43" s="2"/>
      <c r="S43" s="2"/>
      <c r="T43" s="2"/>
      <c r="U43" s="2"/>
      <c r="V43" s="2"/>
      <c r="W43" s="2"/>
      <c r="X43" s="2"/>
      <c r="Y43" s="2"/>
    </row>
    <row r="44" spans="1:25" ht="16.899999999999999" customHeight="1">
      <c r="A44" s="274"/>
      <c r="B44" s="968"/>
      <c r="C44" s="156" t="s">
        <v>2416</v>
      </c>
      <c r="D44" s="312"/>
      <c r="E44" s="2" t="s">
        <v>125</v>
      </c>
      <c r="F44" s="314"/>
      <c r="G44" s="2"/>
      <c r="H44" s="1379">
        <v>3819</v>
      </c>
      <c r="I44" s="270"/>
      <c r="J44" s="2"/>
      <c r="K44" s="2"/>
      <c r="L44" s="2"/>
      <c r="M44" s="2"/>
      <c r="N44" s="2"/>
      <c r="O44" s="2"/>
      <c r="P44" s="2"/>
      <c r="Q44" s="2"/>
      <c r="R44" s="2"/>
      <c r="S44" s="2"/>
      <c r="T44" s="2"/>
      <c r="U44" s="2"/>
      <c r="V44" s="2"/>
      <c r="W44" s="2"/>
      <c r="X44" s="2"/>
      <c r="Y44" s="2"/>
    </row>
    <row r="45" spans="1:25" ht="16.899999999999999" customHeight="1">
      <c r="A45" s="274"/>
      <c r="B45" s="968" t="s">
        <v>3571</v>
      </c>
      <c r="C45" s="307"/>
      <c r="D45" s="309"/>
      <c r="E45" s="309"/>
      <c r="F45" s="309"/>
      <c r="G45" s="309"/>
      <c r="H45" s="309"/>
      <c r="I45" s="311"/>
      <c r="J45" s="2"/>
      <c r="K45" s="2"/>
      <c r="L45" s="2"/>
      <c r="M45" s="2"/>
      <c r="N45" s="2"/>
      <c r="O45" s="2"/>
      <c r="P45" s="2"/>
      <c r="Q45" s="2"/>
      <c r="R45" s="2"/>
      <c r="S45" s="2"/>
      <c r="T45" s="2"/>
      <c r="U45" s="2"/>
      <c r="V45" s="2"/>
      <c r="W45" s="2"/>
      <c r="X45" s="2"/>
      <c r="Y45" s="2"/>
    </row>
    <row r="46" spans="1:25" ht="16.899999999999999" customHeight="1">
      <c r="A46" s="274"/>
      <c r="B46" s="968" t="s">
        <v>3255</v>
      </c>
      <c r="C46" s="154"/>
      <c r="D46" s="960" t="s">
        <v>126</v>
      </c>
      <c r="E46" s="161"/>
      <c r="F46" s="161"/>
      <c r="G46" s="161"/>
      <c r="H46" s="161"/>
      <c r="I46" s="270"/>
      <c r="J46" s="2"/>
      <c r="K46" s="2"/>
      <c r="L46" s="2"/>
      <c r="M46" s="2"/>
      <c r="N46" s="2"/>
      <c r="O46" s="2"/>
      <c r="P46" s="2"/>
      <c r="Q46" s="2"/>
      <c r="R46" s="2"/>
      <c r="S46" s="2"/>
      <c r="T46" s="2"/>
      <c r="U46" s="2"/>
      <c r="V46" s="2"/>
      <c r="W46" s="2"/>
      <c r="X46" s="2"/>
      <c r="Y46" s="2"/>
    </row>
    <row r="47" spans="1:25" ht="16.899999999999999" customHeight="1">
      <c r="A47" s="274"/>
      <c r="B47" s="968" t="s">
        <v>3572</v>
      </c>
      <c r="C47" s="154"/>
      <c r="D47" s="960" t="s">
        <v>127</v>
      </c>
      <c r="E47" s="961"/>
      <c r="F47" s="161"/>
      <c r="G47" s="161"/>
      <c r="H47" s="161"/>
      <c r="I47" s="270"/>
      <c r="J47" s="2"/>
      <c r="K47" s="2"/>
      <c r="L47" s="2"/>
      <c r="M47" s="2"/>
      <c r="N47" s="2"/>
      <c r="O47" s="2"/>
      <c r="P47" s="2"/>
      <c r="Q47" s="2"/>
      <c r="R47" s="2"/>
      <c r="S47" s="2"/>
      <c r="T47" s="2"/>
      <c r="U47" s="2"/>
      <c r="V47" s="2"/>
      <c r="W47" s="2"/>
      <c r="X47" s="2"/>
      <c r="Y47" s="2"/>
    </row>
    <row r="48" spans="1:25" ht="16.899999999999999" customHeight="1">
      <c r="A48" s="274"/>
      <c r="B48" s="968" t="s">
        <v>3573</v>
      </c>
      <c r="C48" s="154"/>
      <c r="D48" s="2"/>
      <c r="E48" s="1723" t="s">
        <v>3257</v>
      </c>
      <c r="F48" s="2"/>
      <c r="G48" s="2"/>
      <c r="H48" s="2"/>
      <c r="I48" s="270"/>
      <c r="J48" s="2"/>
      <c r="K48" s="2"/>
      <c r="L48" s="2"/>
      <c r="M48" s="2"/>
      <c r="N48" s="2"/>
      <c r="O48" s="2"/>
      <c r="P48" s="2"/>
      <c r="Q48" s="2"/>
      <c r="R48" s="2"/>
      <c r="S48" s="2"/>
      <c r="T48" s="2"/>
      <c r="U48" s="2"/>
      <c r="V48" s="2"/>
      <c r="W48" s="2"/>
      <c r="X48" s="2"/>
      <c r="Y48" s="2"/>
    </row>
    <row r="49" spans="1:25" ht="16.899999999999999" customHeight="1">
      <c r="A49" s="274"/>
      <c r="B49" s="968"/>
      <c r="C49" s="154"/>
      <c r="D49" s="2"/>
      <c r="E49" s="1488" t="s">
        <v>3566</v>
      </c>
      <c r="F49" s="2"/>
      <c r="G49" s="2"/>
      <c r="H49" s="2"/>
      <c r="I49" s="270"/>
      <c r="J49" s="2"/>
      <c r="K49" s="2"/>
      <c r="L49" s="2"/>
      <c r="M49" s="2"/>
      <c r="N49" s="2"/>
      <c r="O49" s="2"/>
      <c r="P49" s="2"/>
      <c r="Q49" s="2"/>
      <c r="R49" s="2"/>
      <c r="S49" s="2"/>
      <c r="T49" s="2"/>
      <c r="U49" s="2"/>
      <c r="V49" s="2"/>
      <c r="W49" s="2"/>
      <c r="X49" s="2"/>
      <c r="Y49" s="2"/>
    </row>
    <row r="50" spans="1:25" ht="16.899999999999999" customHeight="1">
      <c r="A50" s="274"/>
      <c r="B50" s="968"/>
      <c r="C50" s="154"/>
      <c r="D50" s="2"/>
      <c r="E50" s="1489" t="s">
        <v>3328</v>
      </c>
      <c r="F50" s="2"/>
      <c r="G50" s="2"/>
      <c r="H50" s="2"/>
      <c r="I50" s="270"/>
      <c r="J50" s="2"/>
      <c r="K50" s="2"/>
      <c r="L50" s="2"/>
      <c r="M50" s="2"/>
      <c r="N50" s="2"/>
      <c r="O50" s="2"/>
      <c r="P50" s="2"/>
      <c r="Q50" s="2"/>
      <c r="R50" s="2"/>
      <c r="S50" s="2"/>
      <c r="T50" s="2"/>
      <c r="U50" s="2"/>
      <c r="V50" s="2"/>
      <c r="W50" s="2"/>
      <c r="X50" s="2"/>
      <c r="Y50" s="2"/>
    </row>
    <row r="51" spans="1:25" ht="16.899999999999999" customHeight="1">
      <c r="A51" s="274"/>
      <c r="B51" s="968"/>
      <c r="C51" s="154"/>
      <c r="D51" s="2"/>
      <c r="E51" s="1488" t="s">
        <v>3568</v>
      </c>
      <c r="F51" s="2"/>
      <c r="G51" s="2"/>
      <c r="H51" s="2"/>
      <c r="I51" s="270"/>
      <c r="J51" s="2"/>
      <c r="K51" s="2"/>
      <c r="L51" s="2"/>
      <c r="M51" s="2"/>
      <c r="N51" s="2"/>
      <c r="O51" s="2"/>
      <c r="P51" s="2"/>
      <c r="Q51" s="2"/>
      <c r="R51" s="2"/>
      <c r="S51" s="2"/>
      <c r="T51" s="2"/>
      <c r="U51" s="2"/>
      <c r="V51" s="2"/>
      <c r="W51" s="2"/>
      <c r="X51" s="2"/>
      <c r="Y51" s="2"/>
    </row>
    <row r="52" spans="1:25" ht="16.899999999999999" customHeight="1">
      <c r="A52" s="274"/>
      <c r="B52" s="968"/>
      <c r="C52" s="154"/>
      <c r="D52" s="2"/>
      <c r="E52" s="1489" t="s">
        <v>2990</v>
      </c>
      <c r="F52" s="2"/>
      <c r="G52" s="2"/>
      <c r="H52" s="2"/>
      <c r="I52" s="270"/>
      <c r="J52" s="2"/>
      <c r="K52" s="2"/>
      <c r="L52" s="2"/>
      <c r="M52" s="2"/>
      <c r="N52" s="2"/>
      <c r="O52" s="2"/>
      <c r="P52" s="2"/>
      <c r="Q52" s="2"/>
      <c r="R52" s="2"/>
      <c r="S52" s="2"/>
      <c r="T52" s="2"/>
      <c r="U52" s="2"/>
      <c r="V52" s="2"/>
      <c r="W52" s="2"/>
      <c r="X52" s="2"/>
      <c r="Y52" s="2"/>
    </row>
    <row r="53" spans="1:25" ht="16.899999999999999" customHeight="1">
      <c r="A53" s="274"/>
      <c r="B53" s="968"/>
      <c r="C53" s="154"/>
      <c r="D53" s="2"/>
      <c r="F53" s="2"/>
      <c r="G53" s="2"/>
      <c r="H53" s="2"/>
      <c r="I53" s="270"/>
      <c r="J53" s="2"/>
      <c r="K53" s="2"/>
      <c r="L53" s="2"/>
      <c r="M53" s="2"/>
      <c r="N53" s="2"/>
      <c r="O53" s="2"/>
      <c r="P53" s="2"/>
      <c r="Q53" s="2"/>
      <c r="R53" s="2"/>
      <c r="S53" s="2"/>
      <c r="T53" s="2"/>
      <c r="U53" s="2"/>
      <c r="V53" s="2"/>
      <c r="W53" s="2"/>
      <c r="X53" s="2"/>
      <c r="Y53" s="2"/>
    </row>
    <row r="54" spans="1:25" ht="16.899999999999999" customHeight="1" thickBot="1">
      <c r="A54" s="276" t="s">
        <v>711</v>
      </c>
      <c r="B54" s="969" t="s">
        <v>711</v>
      </c>
      <c r="C54" s="304"/>
      <c r="D54" s="305"/>
      <c r="E54" s="305"/>
      <c r="F54" s="305"/>
      <c r="G54" s="305"/>
      <c r="H54" s="305"/>
      <c r="I54" s="306"/>
      <c r="J54" s="2"/>
      <c r="K54"/>
      <c r="L54" s="2"/>
      <c r="M54" s="2"/>
      <c r="N54" s="2"/>
      <c r="O54" s="2"/>
      <c r="P54" s="2"/>
      <c r="Q54" s="2"/>
      <c r="R54" s="2"/>
      <c r="S54" s="2"/>
      <c r="T54" s="2"/>
      <c r="U54" s="2"/>
      <c r="V54" s="2"/>
      <c r="W54" s="2"/>
      <c r="X54" s="2"/>
      <c r="Y54" s="2"/>
    </row>
    <row r="55" spans="1:25" ht="16.899999999999999" customHeight="1">
      <c r="A55" s="2" t="s">
        <v>457</v>
      </c>
      <c r="B55" s="2"/>
      <c r="C55" s="2"/>
      <c r="D55" s="2"/>
      <c r="E55" s="2" t="s">
        <v>711</v>
      </c>
      <c r="F55" s="2"/>
      <c r="G55" s="2"/>
      <c r="H55" s="335" t="s">
        <v>128</v>
      </c>
      <c r="I55" s="2"/>
      <c r="J55" s="2"/>
      <c r="K55" s="2"/>
      <c r="L55" s="2"/>
      <c r="M55" s="2"/>
      <c r="N55" s="2"/>
      <c r="O55" s="2"/>
      <c r="P55" s="2"/>
      <c r="Q55" s="2"/>
      <c r="R55" s="2"/>
      <c r="S55" s="2"/>
      <c r="T55" s="2"/>
      <c r="U55" s="2"/>
      <c r="V55" s="2"/>
      <c r="W55" s="2"/>
      <c r="X55" s="2"/>
      <c r="Y55" s="2"/>
    </row>
    <row r="56" spans="1:25" ht="16.899999999999999" customHeight="1">
      <c r="A56" s="161">
        <v>66</v>
      </c>
      <c r="B56" s="161"/>
      <c r="C56" s="161"/>
      <c r="D56" s="161"/>
      <c r="E56" s="161" t="s">
        <v>3457</v>
      </c>
      <c r="F56" s="161"/>
      <c r="G56" s="161"/>
      <c r="H56" s="161"/>
      <c r="I56" s="161"/>
      <c r="J56" s="2"/>
      <c r="K56" s="2"/>
      <c r="L56" s="2"/>
      <c r="M56" s="2"/>
      <c r="N56" s="2"/>
      <c r="O56" s="2"/>
      <c r="P56" s="2"/>
      <c r="Q56" s="2"/>
      <c r="R56" s="2"/>
      <c r="S56" s="2"/>
      <c r="T56" s="2"/>
      <c r="U56" s="2"/>
      <c r="V56" s="2"/>
      <c r="W56" s="2"/>
      <c r="X56" s="2"/>
      <c r="Y56" s="2"/>
    </row>
    <row r="57" spans="1:25" ht="16.5" thickBot="1">
      <c r="A57" s="2" t="str">
        <f>+CONAMEDATE</f>
        <v>Annual Report of VERIZON NEW YORK INC.                                          For the period ending DECEMBER 31, 2017</v>
      </c>
      <c r="B57" s="2"/>
      <c r="C57" s="2" t="str">
        <f>+CONAMEDATE2</f>
        <v>Annual Report of VERIZON NEW YORK INC.                                                     For the period ending DECEMBER 31, 2017</v>
      </c>
      <c r="D57" s="874"/>
      <c r="E57" s="874"/>
      <c r="F57" s="2"/>
      <c r="G57" s="874"/>
      <c r="H57" s="874"/>
      <c r="I57" s="874"/>
      <c r="J57" s="2"/>
      <c r="K57" s="2"/>
      <c r="L57" s="2"/>
      <c r="M57" s="2"/>
      <c r="N57" s="2"/>
      <c r="O57" s="2"/>
      <c r="P57" s="2"/>
      <c r="Q57" s="2"/>
      <c r="R57" s="2"/>
      <c r="S57" s="2"/>
    </row>
    <row r="58" spans="1:25" ht="15.75">
      <c r="A58" s="878" t="s">
        <v>711</v>
      </c>
      <c r="B58" s="879"/>
      <c r="C58" s="878"/>
      <c r="D58" s="880"/>
      <c r="E58" s="880"/>
      <c r="F58" s="880"/>
      <c r="G58" s="880"/>
      <c r="H58" s="880"/>
      <c r="I58" s="879"/>
      <c r="J58" s="2"/>
      <c r="K58" s="2"/>
      <c r="L58" s="2"/>
      <c r="M58" s="2"/>
      <c r="N58" s="2"/>
      <c r="O58" s="2"/>
      <c r="P58" s="2"/>
      <c r="Q58" s="2"/>
      <c r="R58" s="2"/>
      <c r="S58" s="2"/>
    </row>
    <row r="59" spans="1:25" ht="15.75">
      <c r="A59" s="69" t="s">
        <v>796</v>
      </c>
      <c r="B59" s="71"/>
      <c r="C59" s="69" t="s">
        <v>797</v>
      </c>
      <c r="D59" s="70"/>
      <c r="E59" s="70"/>
      <c r="F59" s="70"/>
      <c r="G59" s="70"/>
      <c r="H59" s="70"/>
      <c r="I59" s="71"/>
      <c r="J59" s="2"/>
      <c r="K59" s="2"/>
      <c r="L59" s="2"/>
      <c r="M59" s="2"/>
      <c r="N59" s="2"/>
      <c r="O59" s="2"/>
      <c r="P59" s="2"/>
      <c r="Q59" s="2"/>
      <c r="R59" s="2"/>
      <c r="S59" s="2"/>
    </row>
    <row r="60" spans="1:25">
      <c r="A60" s="154"/>
      <c r="B60" s="417" t="s">
        <v>2902</v>
      </c>
      <c r="C60" s="154"/>
      <c r="D60" s="2"/>
      <c r="E60" s="313" t="s">
        <v>2902</v>
      </c>
      <c r="F60" s="2"/>
      <c r="G60" s="2"/>
      <c r="H60" s="2"/>
      <c r="I60" s="270"/>
      <c r="J60" s="2"/>
      <c r="K60" s="2"/>
      <c r="L60" s="2"/>
      <c r="M60" s="2"/>
      <c r="N60" s="2"/>
      <c r="O60" s="2"/>
      <c r="P60" s="2"/>
      <c r="Q60" s="2"/>
      <c r="R60" s="2"/>
      <c r="S60" s="2"/>
    </row>
    <row r="61" spans="1:25">
      <c r="A61" s="156" t="s">
        <v>1870</v>
      </c>
      <c r="B61" s="967" t="s">
        <v>798</v>
      </c>
      <c r="C61" s="307"/>
      <c r="D61" s="308"/>
      <c r="E61" s="309" t="s">
        <v>711</v>
      </c>
      <c r="F61" s="310"/>
      <c r="G61" s="309"/>
      <c r="H61" s="309"/>
      <c r="I61" s="311"/>
      <c r="J61" s="2"/>
      <c r="K61" s="2"/>
      <c r="L61" s="2"/>
      <c r="M61" s="2"/>
      <c r="N61" s="2"/>
      <c r="O61" s="2"/>
      <c r="P61" s="2"/>
      <c r="Q61" s="2"/>
      <c r="R61" s="2"/>
      <c r="S61" s="2"/>
    </row>
    <row r="62" spans="1:25">
      <c r="A62" s="154"/>
      <c r="B62" s="967" t="s">
        <v>799</v>
      </c>
      <c r="C62" s="154"/>
      <c r="D62" s="312"/>
      <c r="E62" s="2"/>
      <c r="F62" s="314"/>
      <c r="G62" s="2"/>
      <c r="H62" s="313" t="s">
        <v>265</v>
      </c>
      <c r="I62" s="270"/>
      <c r="J62" s="2"/>
      <c r="K62" s="1014"/>
      <c r="L62" s="1014"/>
      <c r="M62" s="1014"/>
      <c r="N62" s="2"/>
      <c r="O62" s="2"/>
      <c r="P62" s="2"/>
      <c r="Q62" s="2"/>
      <c r="R62" s="2"/>
      <c r="S62" s="2"/>
      <c r="T62" s="2"/>
      <c r="U62" s="2"/>
      <c r="V62" s="2"/>
      <c r="W62" s="2"/>
      <c r="X62" s="2"/>
      <c r="Y62" s="2"/>
    </row>
    <row r="63" spans="1:25">
      <c r="A63" s="154"/>
      <c r="B63" s="967" t="s">
        <v>800</v>
      </c>
      <c r="C63" s="156" t="s">
        <v>36</v>
      </c>
      <c r="D63" s="312"/>
      <c r="E63" s="313" t="s">
        <v>551</v>
      </c>
      <c r="F63" s="314"/>
      <c r="G63" s="2"/>
      <c r="H63" s="313" t="s">
        <v>53</v>
      </c>
      <c r="I63" s="270"/>
      <c r="J63" s="2"/>
      <c r="K63" s="1014"/>
      <c r="L63" s="1014"/>
      <c r="M63" s="1014"/>
      <c r="N63" s="2"/>
      <c r="O63" s="2"/>
      <c r="P63" s="2"/>
      <c r="Q63" s="2"/>
      <c r="R63" s="2"/>
      <c r="S63" s="2"/>
      <c r="T63" s="2"/>
      <c r="U63" s="2"/>
      <c r="V63" s="2"/>
      <c r="W63" s="2"/>
      <c r="X63" s="2"/>
      <c r="Y63" s="2"/>
    </row>
    <row r="64" spans="1:25">
      <c r="A64" s="156" t="s">
        <v>1884</v>
      </c>
      <c r="B64" s="967" t="s">
        <v>801</v>
      </c>
      <c r="C64" s="156" t="s">
        <v>48</v>
      </c>
      <c r="D64" s="312"/>
      <c r="E64" s="313" t="s">
        <v>462</v>
      </c>
      <c r="F64" s="314"/>
      <c r="G64" s="2"/>
      <c r="H64" s="313" t="s">
        <v>463</v>
      </c>
      <c r="I64" s="270"/>
      <c r="J64" s="2"/>
      <c r="K64" s="2"/>
      <c r="L64" s="2"/>
      <c r="M64" s="2"/>
      <c r="N64" s="2"/>
      <c r="O64" s="2"/>
      <c r="P64" s="2"/>
      <c r="Q64" s="2"/>
      <c r="R64" s="2"/>
      <c r="S64" s="2"/>
      <c r="T64" s="2"/>
      <c r="U64" s="2"/>
      <c r="V64" s="2"/>
      <c r="W64" s="2"/>
      <c r="X64" s="2"/>
      <c r="Y64" s="2"/>
    </row>
    <row r="65" spans="1:25">
      <c r="A65" s="154"/>
      <c r="B65" s="967" t="s">
        <v>802</v>
      </c>
      <c r="C65" s="271"/>
      <c r="D65" s="315"/>
      <c r="E65" s="272"/>
      <c r="F65" s="319"/>
      <c r="G65" s="272"/>
      <c r="H65" s="272"/>
      <c r="I65" s="273"/>
      <c r="J65" s="2"/>
      <c r="K65" s="2"/>
      <c r="L65" s="2"/>
      <c r="M65" s="2"/>
      <c r="N65" s="2"/>
      <c r="O65" s="2"/>
      <c r="P65" s="2"/>
      <c r="Q65" s="2"/>
      <c r="R65" s="2"/>
      <c r="S65" s="2"/>
      <c r="T65" s="2"/>
      <c r="U65" s="2"/>
      <c r="V65" s="2"/>
      <c r="W65" s="2"/>
      <c r="X65" s="2"/>
      <c r="Y65" s="2"/>
    </row>
    <row r="66" spans="1:25">
      <c r="A66" s="154"/>
      <c r="B66" s="967" t="s">
        <v>803</v>
      </c>
      <c r="C66" s="154"/>
      <c r="D66" s="312"/>
      <c r="E66" s="881" t="s">
        <v>804</v>
      </c>
      <c r="F66" s="783"/>
      <c r="G66" s="2"/>
      <c r="H66" s="2"/>
      <c r="I66" s="270"/>
      <c r="J66" s="2"/>
      <c r="K66" s="2"/>
      <c r="L66" s="2"/>
      <c r="M66" s="2"/>
      <c r="N66" s="2"/>
      <c r="O66" s="2"/>
      <c r="P66" s="2"/>
      <c r="Q66" s="2"/>
      <c r="R66" s="2"/>
      <c r="S66" s="2"/>
      <c r="T66" s="2"/>
      <c r="U66" s="2"/>
      <c r="V66" s="2"/>
      <c r="W66" s="2"/>
      <c r="X66" s="2"/>
      <c r="Y66" s="2"/>
    </row>
    <row r="67" spans="1:25">
      <c r="A67" s="156" t="s">
        <v>1233</v>
      </c>
      <c r="B67" s="967" t="s">
        <v>0</v>
      </c>
      <c r="C67" s="156" t="s">
        <v>467</v>
      </c>
      <c r="D67" s="312"/>
      <c r="E67" s="2" t="s">
        <v>1</v>
      </c>
      <c r="F67" s="314"/>
      <c r="G67" s="335" t="s">
        <v>1748</v>
      </c>
      <c r="H67" s="429">
        <v>4512375000</v>
      </c>
      <c r="I67" s="270"/>
      <c r="J67" s="2"/>
      <c r="K67" s="1014"/>
      <c r="L67" s="2"/>
      <c r="M67" s="2"/>
      <c r="N67" s="2"/>
      <c r="O67" s="2"/>
      <c r="P67" s="2"/>
      <c r="Q67" s="2"/>
      <c r="R67" s="2"/>
      <c r="S67" s="2"/>
      <c r="T67" s="2"/>
      <c r="U67" s="2"/>
      <c r="V67" s="2"/>
      <c r="W67" s="2"/>
      <c r="X67" s="2"/>
      <c r="Y67" s="2"/>
    </row>
    <row r="68" spans="1:25">
      <c r="A68" s="154"/>
      <c r="B68" s="967" t="s">
        <v>2</v>
      </c>
      <c r="C68" s="156" t="s">
        <v>825</v>
      </c>
      <c r="D68" s="312"/>
      <c r="E68" s="2" t="s">
        <v>3</v>
      </c>
      <c r="F68" s="314"/>
      <c r="G68" s="335" t="s">
        <v>1748</v>
      </c>
      <c r="H68" s="429">
        <v>4512816000</v>
      </c>
      <c r="I68" s="270"/>
      <c r="J68" s="2"/>
      <c r="K68" s="2"/>
      <c r="L68" s="2"/>
      <c r="M68" s="2"/>
      <c r="N68" s="2"/>
      <c r="O68" s="2"/>
      <c r="P68" s="2"/>
      <c r="Q68" s="2"/>
      <c r="R68" s="2"/>
      <c r="S68" s="2"/>
      <c r="T68" s="2"/>
      <c r="U68" s="2"/>
      <c r="V68" s="2"/>
      <c r="W68" s="2"/>
      <c r="X68" s="2"/>
      <c r="Y68" s="2"/>
    </row>
    <row r="69" spans="1:25">
      <c r="A69" s="156" t="s">
        <v>1253</v>
      </c>
      <c r="B69" s="967" t="s">
        <v>4</v>
      </c>
      <c r="C69" s="156" t="s">
        <v>1067</v>
      </c>
      <c r="D69" s="312"/>
      <c r="E69" s="418" t="s">
        <v>5</v>
      </c>
      <c r="F69" s="460"/>
      <c r="G69" s="335" t="s">
        <v>1748</v>
      </c>
      <c r="H69" s="429">
        <v>2994334000</v>
      </c>
      <c r="I69" s="270"/>
      <c r="J69" s="2"/>
      <c r="K69" s="2"/>
      <c r="L69" s="2"/>
      <c r="M69" s="2"/>
      <c r="N69" s="2"/>
      <c r="O69" s="2"/>
      <c r="P69" s="2"/>
      <c r="Q69" s="2"/>
      <c r="R69" s="2"/>
      <c r="S69" s="2"/>
      <c r="T69" s="2"/>
      <c r="U69" s="2"/>
      <c r="V69" s="2"/>
      <c r="W69" s="2"/>
      <c r="X69" s="2"/>
      <c r="Y69" s="2"/>
    </row>
    <row r="70" spans="1:25">
      <c r="A70" s="154" t="s">
        <v>711</v>
      </c>
      <c r="B70" s="967" t="s">
        <v>6</v>
      </c>
      <c r="C70" s="156" t="s">
        <v>71</v>
      </c>
      <c r="D70" s="312"/>
      <c r="E70" s="2" t="s">
        <v>7</v>
      </c>
      <c r="F70" s="314"/>
      <c r="G70" s="335" t="s">
        <v>1748</v>
      </c>
      <c r="H70" s="429">
        <v>0</v>
      </c>
      <c r="I70" s="270"/>
      <c r="J70" s="2"/>
      <c r="K70" s="2"/>
      <c r="L70" s="2"/>
      <c r="M70" s="2"/>
      <c r="N70" s="2"/>
      <c r="O70" s="2"/>
      <c r="P70" s="2"/>
      <c r="Q70" s="2"/>
      <c r="R70" s="2"/>
      <c r="S70" s="2"/>
      <c r="T70" s="2"/>
      <c r="U70" s="2"/>
      <c r="V70" s="2"/>
      <c r="W70" s="2"/>
      <c r="X70" s="2"/>
      <c r="Y70" s="2"/>
    </row>
    <row r="71" spans="1:25">
      <c r="A71" s="156" t="s">
        <v>1278</v>
      </c>
      <c r="B71" s="967" t="s">
        <v>8</v>
      </c>
      <c r="C71" s="156" t="s">
        <v>72</v>
      </c>
      <c r="D71" s="312"/>
      <c r="E71" s="2" t="s">
        <v>9</v>
      </c>
      <c r="F71" s="314"/>
      <c r="G71" s="335" t="s">
        <v>1748</v>
      </c>
      <c r="H71" s="429">
        <v>63000</v>
      </c>
      <c r="I71" s="270"/>
      <c r="J71" s="2"/>
      <c r="K71" s="2"/>
      <c r="L71" s="2"/>
      <c r="M71" s="2"/>
      <c r="N71" s="2"/>
      <c r="O71" s="2"/>
      <c r="P71" s="2"/>
      <c r="Q71" s="2"/>
      <c r="R71" s="2"/>
      <c r="S71" s="2"/>
      <c r="T71" s="2"/>
      <c r="U71" s="2"/>
      <c r="V71" s="2"/>
      <c r="W71" s="2"/>
      <c r="X71" s="2"/>
      <c r="Y71" s="2"/>
    </row>
    <row r="72" spans="1:25">
      <c r="A72" s="156" t="s">
        <v>1281</v>
      </c>
      <c r="B72" s="967" t="s">
        <v>10</v>
      </c>
      <c r="C72" s="156" t="s">
        <v>476</v>
      </c>
      <c r="D72" s="312"/>
      <c r="E72" s="2" t="s">
        <v>11</v>
      </c>
      <c r="F72" s="314"/>
      <c r="G72" s="335" t="s">
        <v>1748</v>
      </c>
      <c r="H72" s="429">
        <v>0</v>
      </c>
      <c r="I72" s="270"/>
      <c r="J72" s="2"/>
      <c r="K72" s="2"/>
      <c r="L72" s="2"/>
      <c r="M72" s="2"/>
      <c r="N72" s="2"/>
      <c r="O72" s="2"/>
      <c r="P72" s="2"/>
      <c r="Q72" s="2"/>
      <c r="R72" s="2"/>
      <c r="S72" s="2"/>
      <c r="T72" s="2"/>
      <c r="U72" s="2"/>
      <c r="V72" s="2"/>
      <c r="W72" s="2"/>
      <c r="X72" s="2"/>
      <c r="Y72" s="2"/>
    </row>
    <row r="73" spans="1:25">
      <c r="A73" s="156" t="s">
        <v>1891</v>
      </c>
      <c r="B73" s="967" t="s">
        <v>12</v>
      </c>
      <c r="C73" s="156" t="s">
        <v>479</v>
      </c>
      <c r="D73" s="312"/>
      <c r="E73" s="2" t="s">
        <v>13</v>
      </c>
      <c r="F73" s="314"/>
      <c r="G73" s="2"/>
      <c r="H73" s="1377">
        <v>42736</v>
      </c>
      <c r="I73" s="270"/>
      <c r="J73" s="2"/>
      <c r="K73" s="2"/>
      <c r="L73" s="2"/>
      <c r="M73" s="2"/>
      <c r="N73" s="2"/>
      <c r="O73" s="2"/>
      <c r="P73" s="2"/>
      <c r="Q73" s="2"/>
      <c r="R73" s="2"/>
      <c r="S73" s="2"/>
      <c r="T73" s="2"/>
      <c r="U73" s="2"/>
      <c r="V73" s="2"/>
      <c r="W73" s="2"/>
      <c r="X73" s="2"/>
      <c r="Y73" s="2"/>
    </row>
    <row r="74" spans="1:25">
      <c r="A74" s="154"/>
      <c r="B74" s="967" t="s">
        <v>14</v>
      </c>
      <c r="C74" s="156" t="s">
        <v>2076</v>
      </c>
      <c r="D74" s="312"/>
      <c r="E74" s="2" t="s">
        <v>15</v>
      </c>
      <c r="F74" s="314"/>
      <c r="G74" s="2"/>
      <c r="H74" s="882">
        <v>3.8199999999999998E-2</v>
      </c>
      <c r="I74" s="270" t="s">
        <v>2122</v>
      </c>
      <c r="J74" s="2"/>
      <c r="K74" s="2"/>
      <c r="L74" s="2"/>
      <c r="M74" s="2"/>
      <c r="N74" s="2"/>
      <c r="O74" s="2"/>
      <c r="P74" s="2"/>
      <c r="Q74" s="2"/>
      <c r="R74" s="2"/>
      <c r="S74" s="2"/>
      <c r="T74" s="2"/>
      <c r="U74" s="2"/>
      <c r="V74" s="2"/>
      <c r="W74" s="2"/>
      <c r="X74" s="2"/>
      <c r="Y74" s="2"/>
    </row>
    <row r="75" spans="1:25">
      <c r="A75" s="156" t="s">
        <v>1230</v>
      </c>
      <c r="B75" s="967" t="s">
        <v>16</v>
      </c>
      <c r="C75" s="156" t="s">
        <v>337</v>
      </c>
      <c r="D75" s="312"/>
      <c r="E75" s="2" t="s">
        <v>17</v>
      </c>
      <c r="F75" s="314"/>
      <c r="G75" s="2"/>
      <c r="H75" s="882">
        <v>7.6499999999999999E-2</v>
      </c>
      <c r="I75" s="270" t="s">
        <v>2122</v>
      </c>
      <c r="J75" s="2"/>
      <c r="K75" s="2"/>
      <c r="L75" s="2"/>
      <c r="M75" s="2"/>
      <c r="N75" s="2"/>
      <c r="O75" s="2"/>
      <c r="P75" s="2"/>
      <c r="Q75" s="2"/>
      <c r="R75" s="2"/>
      <c r="S75" s="2"/>
      <c r="T75" s="2"/>
      <c r="U75" s="2"/>
      <c r="V75" s="2"/>
      <c r="W75" s="2"/>
      <c r="X75" s="2"/>
      <c r="Y75" s="2"/>
    </row>
    <row r="76" spans="1:25">
      <c r="A76" s="154" t="s">
        <v>711</v>
      </c>
      <c r="B76" s="967" t="s">
        <v>18</v>
      </c>
      <c r="C76" s="156" t="s">
        <v>73</v>
      </c>
      <c r="D76" s="312"/>
      <c r="E76" s="2" t="s">
        <v>19</v>
      </c>
      <c r="F76" s="314"/>
      <c r="G76" s="2"/>
      <c r="H76" s="1378">
        <v>0.03</v>
      </c>
      <c r="I76" s="270" t="s">
        <v>2122</v>
      </c>
      <c r="J76" s="2"/>
      <c r="K76" s="2"/>
      <c r="L76" s="2"/>
      <c r="M76" s="2"/>
      <c r="N76" s="2"/>
      <c r="O76" s="2"/>
      <c r="P76" s="2"/>
      <c r="Q76" s="2"/>
      <c r="R76" s="2"/>
      <c r="S76" s="2"/>
      <c r="T76" s="2"/>
      <c r="U76" s="2"/>
      <c r="V76" s="2"/>
      <c r="W76" s="2"/>
      <c r="X76" s="2"/>
      <c r="Y76" s="2"/>
    </row>
    <row r="77" spans="1:25">
      <c r="A77" s="156" t="s">
        <v>1251</v>
      </c>
      <c r="B77" s="967" t="s">
        <v>20</v>
      </c>
      <c r="C77" s="154"/>
      <c r="D77" s="312"/>
      <c r="E77" s="313" t="s">
        <v>21</v>
      </c>
      <c r="F77" s="314"/>
      <c r="G77" s="2"/>
      <c r="H77" s="2"/>
      <c r="I77" s="270"/>
      <c r="J77" s="2"/>
      <c r="K77" s="2"/>
      <c r="L77" s="2"/>
      <c r="M77" s="2"/>
      <c r="N77" s="2"/>
      <c r="O77" s="2"/>
      <c r="P77" s="2"/>
      <c r="Q77" s="2"/>
      <c r="R77" s="2"/>
      <c r="S77" s="2"/>
      <c r="T77" s="2"/>
      <c r="U77" s="2"/>
      <c r="V77" s="2"/>
      <c r="W77" s="2"/>
      <c r="X77" s="2"/>
      <c r="Y77" s="2"/>
    </row>
    <row r="78" spans="1:25">
      <c r="A78" s="154"/>
      <c r="B78" s="967" t="s">
        <v>22</v>
      </c>
      <c r="C78" s="156" t="s">
        <v>74</v>
      </c>
      <c r="D78" s="312"/>
      <c r="E78" s="2" t="s">
        <v>23</v>
      </c>
      <c r="F78" s="314"/>
      <c r="G78" s="335" t="s">
        <v>1748</v>
      </c>
      <c r="H78" s="1379">
        <v>298000</v>
      </c>
      <c r="I78" s="270"/>
      <c r="J78" s="2"/>
      <c r="K78" s="2"/>
      <c r="L78" s="2"/>
      <c r="M78" s="2"/>
      <c r="N78" s="2"/>
      <c r="O78" s="2"/>
      <c r="P78" s="2"/>
      <c r="Q78" s="2"/>
      <c r="R78" s="2"/>
      <c r="S78" s="2"/>
      <c r="T78" s="2"/>
      <c r="U78" s="2"/>
      <c r="V78" s="2"/>
      <c r="W78" s="2"/>
      <c r="X78" s="2"/>
      <c r="Y78" s="2"/>
    </row>
    <row r="79" spans="1:25">
      <c r="A79" s="156" t="s">
        <v>1268</v>
      </c>
      <c r="B79" s="967" t="s">
        <v>1490</v>
      </c>
      <c r="C79" s="156" t="s">
        <v>75</v>
      </c>
      <c r="D79" s="312"/>
      <c r="E79" s="2" t="s">
        <v>1491</v>
      </c>
      <c r="F79" s="314"/>
      <c r="G79" s="2"/>
      <c r="H79" s="1379">
        <v>122481000</v>
      </c>
      <c r="I79" s="270"/>
      <c r="J79" s="2"/>
      <c r="K79" s="2"/>
      <c r="L79" s="2"/>
      <c r="M79" s="2"/>
      <c r="N79" s="2"/>
      <c r="O79" s="2"/>
      <c r="P79" s="2"/>
      <c r="Q79" s="2"/>
      <c r="R79" s="2"/>
      <c r="S79" s="2"/>
      <c r="T79" s="2"/>
      <c r="U79" s="2"/>
      <c r="V79" s="2"/>
      <c r="W79" s="2"/>
      <c r="X79" s="2"/>
      <c r="Y79" s="2"/>
    </row>
    <row r="80" spans="1:25" ht="21" customHeight="1">
      <c r="A80" s="154"/>
      <c r="B80" s="967" t="s">
        <v>1492</v>
      </c>
      <c r="C80" s="156" t="s">
        <v>76</v>
      </c>
      <c r="D80" s="312"/>
      <c r="E80" s="2" t="s">
        <v>1493</v>
      </c>
      <c r="F80" s="314"/>
      <c r="G80" s="2"/>
      <c r="H80" s="1379">
        <v>-491766000</v>
      </c>
      <c r="I80" s="270"/>
      <c r="J80" s="2"/>
      <c r="L80" s="2"/>
      <c r="M80" s="2"/>
      <c r="N80" s="2"/>
      <c r="O80" s="2"/>
      <c r="P80" s="2"/>
      <c r="Q80" s="2"/>
      <c r="R80" s="2"/>
      <c r="S80" s="2"/>
      <c r="T80" s="2"/>
      <c r="U80" s="2"/>
      <c r="V80" s="2"/>
      <c r="W80" s="2"/>
      <c r="X80" s="2"/>
      <c r="Y80" s="2"/>
    </row>
    <row r="81" spans="1:25" ht="21" customHeight="1">
      <c r="A81" s="156" t="s">
        <v>1279</v>
      </c>
      <c r="B81" s="967" t="s">
        <v>1494</v>
      </c>
      <c r="C81" s="156" t="s">
        <v>77</v>
      </c>
      <c r="D81" s="312"/>
      <c r="E81" s="2" t="s">
        <v>2991</v>
      </c>
      <c r="F81" s="314"/>
      <c r="G81" s="2"/>
      <c r="H81" s="1379">
        <v>235251000</v>
      </c>
      <c r="I81" s="270"/>
      <c r="J81" s="2"/>
      <c r="K81" s="1014"/>
      <c r="L81" s="1014"/>
      <c r="M81" s="1014"/>
      <c r="N81" s="2"/>
      <c r="O81" s="2"/>
      <c r="P81" s="2"/>
      <c r="Q81" s="2"/>
      <c r="R81" s="2"/>
      <c r="S81" s="2"/>
      <c r="T81" s="2"/>
      <c r="U81" s="2"/>
      <c r="V81" s="2"/>
      <c r="W81" s="2"/>
      <c r="X81" s="2"/>
      <c r="Y81" s="2"/>
    </row>
    <row r="82" spans="1:25" ht="21" customHeight="1">
      <c r="A82" s="154"/>
      <c r="B82" s="967" t="s">
        <v>1496</v>
      </c>
      <c r="C82" s="156" t="s">
        <v>78</v>
      </c>
      <c r="D82" s="312"/>
      <c r="E82" s="2" t="s">
        <v>1497</v>
      </c>
      <c r="F82" s="314"/>
      <c r="G82" s="2"/>
      <c r="H82" s="1379">
        <v>0</v>
      </c>
      <c r="I82" s="270"/>
      <c r="J82" s="2"/>
      <c r="K82" s="2"/>
      <c r="L82" s="2"/>
      <c r="M82" s="2"/>
      <c r="N82" s="2"/>
      <c r="O82" s="2"/>
      <c r="P82" s="2"/>
      <c r="Q82" s="2"/>
      <c r="R82" s="2"/>
      <c r="S82" s="2"/>
      <c r="T82" s="2"/>
      <c r="U82" s="2"/>
      <c r="V82" s="2"/>
      <c r="W82" s="2"/>
      <c r="X82" s="2"/>
      <c r="Y82" s="2"/>
    </row>
    <row r="83" spans="1:25" ht="21" customHeight="1">
      <c r="A83" s="156" t="s">
        <v>1283</v>
      </c>
      <c r="B83" s="967" t="s">
        <v>1498</v>
      </c>
      <c r="C83" s="156" t="s">
        <v>79</v>
      </c>
      <c r="D83" s="312"/>
      <c r="E83" s="2" t="s">
        <v>1499</v>
      </c>
      <c r="F83" s="314"/>
      <c r="G83" s="2"/>
      <c r="H83" s="1379">
        <v>36000</v>
      </c>
      <c r="I83" s="270"/>
      <c r="J83" s="2"/>
      <c r="K83" s="2"/>
      <c r="L83" s="2"/>
      <c r="M83" s="2"/>
      <c r="N83" s="2"/>
      <c r="O83" s="2"/>
      <c r="P83" s="2"/>
      <c r="Q83" s="2"/>
      <c r="R83" s="2"/>
      <c r="S83" s="2"/>
      <c r="T83" s="2"/>
      <c r="U83" s="2"/>
      <c r="V83" s="2"/>
      <c r="W83" s="2"/>
      <c r="X83" s="2"/>
      <c r="Y83" s="2"/>
    </row>
    <row r="84" spans="1:25" ht="21" customHeight="1">
      <c r="A84" s="156" t="s">
        <v>1500</v>
      </c>
      <c r="B84" s="967" t="s">
        <v>1501</v>
      </c>
      <c r="C84" s="156" t="s">
        <v>80</v>
      </c>
      <c r="D84" s="312"/>
      <c r="E84" s="2" t="s">
        <v>2992</v>
      </c>
      <c r="F84" s="314"/>
      <c r="G84" s="2" t="s">
        <v>711</v>
      </c>
      <c r="H84" s="1380">
        <v>31196000</v>
      </c>
      <c r="I84" s="270"/>
      <c r="J84" s="2"/>
      <c r="K84" s="2"/>
      <c r="L84" s="2"/>
      <c r="M84" s="2"/>
      <c r="N84" s="2"/>
      <c r="O84" s="2"/>
      <c r="P84" s="2"/>
      <c r="Q84" s="2"/>
      <c r="R84" s="2"/>
      <c r="S84" s="2"/>
      <c r="T84" s="2"/>
      <c r="U84" s="2"/>
      <c r="V84" s="2"/>
      <c r="W84" s="2"/>
      <c r="X84" s="2"/>
      <c r="Y84" s="2"/>
    </row>
    <row r="85" spans="1:25" ht="21" customHeight="1">
      <c r="A85" s="154"/>
      <c r="B85" s="268"/>
      <c r="C85" s="156" t="s">
        <v>81</v>
      </c>
      <c r="D85" s="312"/>
      <c r="E85" s="335" t="s">
        <v>1502</v>
      </c>
      <c r="F85" s="314"/>
      <c r="G85" s="335" t="s">
        <v>1748</v>
      </c>
      <c r="H85" s="1381">
        <f>SUM(H78:H84)</f>
        <v>-102504000</v>
      </c>
      <c r="I85" s="270"/>
      <c r="J85" s="2"/>
      <c r="K85" s="2"/>
      <c r="L85" s="2"/>
      <c r="M85" s="2"/>
      <c r="N85" s="2"/>
      <c r="O85" s="2"/>
      <c r="P85" s="2"/>
      <c r="Q85" s="2"/>
      <c r="R85" s="2"/>
      <c r="S85" s="2"/>
      <c r="T85" s="2"/>
      <c r="U85" s="2"/>
      <c r="V85" s="2"/>
      <c r="W85" s="2"/>
      <c r="X85" s="2"/>
      <c r="Y85" s="2"/>
    </row>
    <row r="86" spans="1:25" ht="21" customHeight="1">
      <c r="A86" s="307"/>
      <c r="B86" s="311"/>
      <c r="C86" s="156" t="s">
        <v>82</v>
      </c>
      <c r="D86" s="312"/>
      <c r="E86" s="2" t="s">
        <v>1503</v>
      </c>
      <c r="F86" s="314"/>
      <c r="G86" s="2"/>
      <c r="H86" s="1379">
        <v>16878</v>
      </c>
      <c r="I86" s="270"/>
      <c r="J86" s="2"/>
      <c r="K86" s="2"/>
      <c r="L86" s="2"/>
      <c r="M86" s="2"/>
      <c r="N86" s="2"/>
      <c r="O86" s="2"/>
      <c r="P86" s="2"/>
      <c r="Q86" s="2"/>
      <c r="R86" s="2"/>
      <c r="S86" s="2"/>
      <c r="T86" s="2"/>
      <c r="U86" s="2"/>
      <c r="V86" s="2"/>
      <c r="W86" s="2"/>
      <c r="X86" s="2"/>
      <c r="Y86" s="2"/>
    </row>
    <row r="87" spans="1:25" ht="21" customHeight="1">
      <c r="A87" s="154"/>
      <c r="B87" s="967" t="s">
        <v>1504</v>
      </c>
      <c r="C87" s="156" t="s">
        <v>83</v>
      </c>
      <c r="D87" s="312"/>
      <c r="E87" s="2" t="s">
        <v>1505</v>
      </c>
      <c r="F87" s="314"/>
      <c r="G87" s="2"/>
      <c r="H87" s="1379">
        <v>32855</v>
      </c>
      <c r="I87" s="270"/>
      <c r="J87" s="2"/>
      <c r="K87" s="2"/>
      <c r="L87" s="2"/>
      <c r="M87" s="2"/>
      <c r="N87" s="2"/>
      <c r="O87" s="2"/>
      <c r="P87" s="2"/>
      <c r="Q87" s="2"/>
      <c r="R87" s="2"/>
      <c r="S87" s="2"/>
      <c r="T87" s="2"/>
      <c r="U87" s="2"/>
      <c r="V87" s="2"/>
      <c r="W87" s="2"/>
      <c r="X87" s="2"/>
      <c r="Y87" s="2"/>
    </row>
    <row r="88" spans="1:25" ht="21" customHeight="1">
      <c r="A88" s="154"/>
      <c r="B88" s="967" t="s">
        <v>1506</v>
      </c>
      <c r="C88" s="156" t="s">
        <v>84</v>
      </c>
      <c r="D88" s="312"/>
      <c r="E88" s="2" t="s">
        <v>1507</v>
      </c>
      <c r="F88" s="314"/>
      <c r="G88" s="2"/>
      <c r="H88" s="1379">
        <v>25057</v>
      </c>
      <c r="I88" s="270"/>
      <c r="J88" s="2"/>
      <c r="K88" s="2"/>
      <c r="L88" s="2"/>
      <c r="M88" s="2"/>
      <c r="N88" s="2"/>
      <c r="O88" s="2"/>
      <c r="P88" s="2"/>
      <c r="Q88" s="2"/>
      <c r="R88" s="2"/>
      <c r="S88" s="2"/>
      <c r="T88" s="2"/>
      <c r="U88" s="2"/>
      <c r="V88" s="2"/>
      <c r="W88" s="2"/>
      <c r="X88" s="2"/>
      <c r="Y88" s="2"/>
    </row>
    <row r="89" spans="1:25" ht="21" customHeight="1">
      <c r="A89" s="154"/>
      <c r="B89" s="967" t="s">
        <v>1508</v>
      </c>
      <c r="C89" s="154"/>
      <c r="D89" s="312"/>
      <c r="E89" s="881" t="s">
        <v>1509</v>
      </c>
      <c r="F89" s="783"/>
      <c r="G89" s="2"/>
      <c r="H89" s="2"/>
      <c r="I89" s="270"/>
      <c r="J89" s="2"/>
      <c r="K89" s="2"/>
      <c r="L89" s="2"/>
      <c r="M89" s="2"/>
      <c r="N89" s="2"/>
      <c r="O89" s="2"/>
      <c r="P89" s="2"/>
      <c r="Q89" s="2"/>
      <c r="R89" s="2"/>
      <c r="S89" s="2"/>
      <c r="T89" s="2"/>
      <c r="U89" s="2"/>
      <c r="V89" s="2"/>
      <c r="W89" s="2"/>
      <c r="X89" s="2"/>
      <c r="Y89" s="2"/>
    </row>
    <row r="90" spans="1:25" ht="21" customHeight="1">
      <c r="A90" s="274"/>
      <c r="B90" s="968"/>
      <c r="C90" s="156" t="s">
        <v>85</v>
      </c>
      <c r="D90" s="312"/>
      <c r="E90" s="2" t="s">
        <v>2993</v>
      </c>
      <c r="F90" s="314"/>
      <c r="G90" s="335" t="s">
        <v>1748</v>
      </c>
      <c r="H90" s="1379">
        <v>246009000</v>
      </c>
      <c r="I90" s="270"/>
      <c r="J90" s="2"/>
      <c r="K90" s="2"/>
      <c r="L90" s="2"/>
      <c r="M90" s="2"/>
      <c r="N90" s="2"/>
      <c r="O90" s="2"/>
      <c r="P90" s="2"/>
      <c r="Q90" s="2"/>
      <c r="R90" s="2"/>
      <c r="S90" s="2"/>
      <c r="T90" s="2"/>
      <c r="U90" s="2"/>
      <c r="V90" s="2"/>
      <c r="W90" s="2"/>
      <c r="X90" s="2"/>
      <c r="Y90" s="2"/>
    </row>
    <row r="91" spans="1:25" ht="21" customHeight="1">
      <c r="A91" s="274"/>
      <c r="B91" s="968" t="s">
        <v>2986</v>
      </c>
      <c r="C91" s="156" t="s">
        <v>86</v>
      </c>
      <c r="D91" s="312"/>
      <c r="E91" s="2" t="s">
        <v>2994</v>
      </c>
      <c r="F91" s="314"/>
      <c r="G91" s="335" t="s">
        <v>1748</v>
      </c>
      <c r="H91" s="1382">
        <v>87913000</v>
      </c>
      <c r="I91" s="270"/>
      <c r="J91" s="2"/>
      <c r="K91" s="2"/>
      <c r="L91" s="2"/>
      <c r="M91" s="2"/>
      <c r="N91" s="2"/>
      <c r="O91" s="2"/>
      <c r="P91" s="2"/>
      <c r="Q91" s="2"/>
      <c r="R91" s="2"/>
      <c r="S91" s="2"/>
      <c r="T91" s="2"/>
      <c r="U91" s="2"/>
      <c r="V91" s="2"/>
      <c r="W91" s="2"/>
      <c r="X91" s="2"/>
      <c r="Y91" s="2"/>
    </row>
    <row r="92" spans="1:25" ht="21" customHeight="1">
      <c r="A92" s="274"/>
      <c r="B92" s="968"/>
      <c r="C92" s="156" t="s">
        <v>87</v>
      </c>
      <c r="D92" s="312"/>
      <c r="E92" s="2" t="s">
        <v>2987</v>
      </c>
      <c r="F92" s="314"/>
      <c r="G92" s="335" t="s">
        <v>1748</v>
      </c>
      <c r="H92" s="1379">
        <v>2621367000</v>
      </c>
      <c r="I92" s="270"/>
      <c r="J92" s="2"/>
      <c r="K92" s="2"/>
      <c r="L92" s="2"/>
      <c r="M92" s="2"/>
      <c r="N92" s="2"/>
      <c r="O92" s="2"/>
      <c r="P92" s="2"/>
      <c r="Q92" s="2"/>
      <c r="R92" s="2"/>
      <c r="S92" s="2"/>
      <c r="T92" s="2"/>
      <c r="U92" s="2"/>
      <c r="V92" s="2"/>
      <c r="W92" s="2"/>
      <c r="X92" s="2"/>
      <c r="Y92" s="2"/>
    </row>
    <row r="93" spans="1:25" ht="21" customHeight="1">
      <c r="A93" s="274"/>
      <c r="B93" s="968" t="s">
        <v>3581</v>
      </c>
      <c r="C93" s="156" t="s">
        <v>88</v>
      </c>
      <c r="D93" s="312"/>
      <c r="E93" s="2" t="s">
        <v>2995</v>
      </c>
      <c r="F93" s="314"/>
      <c r="G93" s="335" t="s">
        <v>1748</v>
      </c>
      <c r="H93" s="454" t="s">
        <v>2981</v>
      </c>
      <c r="I93" s="270"/>
      <c r="J93" s="2"/>
      <c r="K93" s="1014"/>
      <c r="L93" s="2"/>
      <c r="M93" s="2"/>
      <c r="N93" s="2"/>
      <c r="O93" s="2"/>
      <c r="P93" s="2"/>
      <c r="Q93" s="2"/>
      <c r="R93" s="2"/>
      <c r="S93" s="2"/>
      <c r="T93" s="2"/>
      <c r="U93" s="2"/>
      <c r="V93" s="2"/>
      <c r="W93" s="2"/>
      <c r="X93" s="2"/>
      <c r="Y93" s="2"/>
    </row>
    <row r="94" spans="1:25" ht="21" customHeight="1">
      <c r="A94" s="274"/>
      <c r="B94" s="1383"/>
      <c r="C94" s="156" t="s">
        <v>2088</v>
      </c>
      <c r="D94" s="312"/>
      <c r="E94" s="2" t="s">
        <v>1502</v>
      </c>
      <c r="F94" s="314"/>
      <c r="G94" s="335" t="s">
        <v>1748</v>
      </c>
      <c r="H94" s="1382">
        <v>-7458000</v>
      </c>
      <c r="I94" s="270"/>
      <c r="J94" s="2"/>
      <c r="K94" s="1014"/>
      <c r="L94" s="2"/>
      <c r="M94" s="2"/>
      <c r="N94" s="2"/>
      <c r="O94" s="2"/>
      <c r="P94" s="2"/>
      <c r="Q94" s="2"/>
      <c r="R94" s="2"/>
      <c r="S94" s="2"/>
      <c r="T94" s="2"/>
      <c r="U94" s="2"/>
      <c r="V94" s="2"/>
      <c r="W94" s="2"/>
      <c r="X94" s="2"/>
      <c r="Y94" s="2"/>
    </row>
    <row r="95" spans="1:25" ht="21" customHeight="1">
      <c r="A95" s="274"/>
      <c r="B95" s="1383"/>
      <c r="C95" s="156" t="s">
        <v>2090</v>
      </c>
      <c r="D95" s="312"/>
      <c r="E95" s="2" t="s">
        <v>1510</v>
      </c>
      <c r="F95" s="314"/>
      <c r="G95" s="335" t="s">
        <v>1748</v>
      </c>
      <c r="H95" s="1382">
        <v>300152</v>
      </c>
      <c r="I95" s="270"/>
      <c r="J95" s="2"/>
      <c r="K95" s="1014"/>
      <c r="L95" s="2"/>
      <c r="M95" s="2"/>
      <c r="N95" s="2"/>
      <c r="O95" s="2"/>
      <c r="P95" s="2"/>
      <c r="Q95" s="2"/>
      <c r="R95" s="2"/>
      <c r="S95" s="2"/>
      <c r="T95" s="2"/>
      <c r="U95" s="2"/>
      <c r="V95" s="2"/>
      <c r="W95" s="2"/>
      <c r="X95" s="2"/>
      <c r="Y95" s="2"/>
    </row>
    <row r="96" spans="1:25" ht="21" customHeight="1">
      <c r="A96" s="274"/>
      <c r="B96" s="1416"/>
      <c r="C96" s="156" t="s">
        <v>2093</v>
      </c>
      <c r="D96" s="312"/>
      <c r="E96" s="2" t="s">
        <v>2989</v>
      </c>
      <c r="F96" s="314"/>
      <c r="G96" s="335" t="s">
        <v>1748</v>
      </c>
      <c r="H96" s="1382">
        <v>35589499</v>
      </c>
      <c r="I96" s="270"/>
      <c r="J96" s="2"/>
      <c r="K96" s="1014"/>
      <c r="L96" s="1014"/>
      <c r="O96" s="2"/>
      <c r="P96" s="2"/>
      <c r="Q96" s="2"/>
      <c r="R96" s="2"/>
      <c r="S96" s="2"/>
      <c r="T96" s="2"/>
      <c r="U96" s="2"/>
      <c r="V96" s="2"/>
      <c r="W96" s="2"/>
      <c r="X96" s="2"/>
      <c r="Y96" s="2"/>
    </row>
    <row r="97" spans="1:27" ht="21" customHeight="1">
      <c r="A97" s="274"/>
      <c r="B97" s="1383"/>
      <c r="C97" s="156" t="s">
        <v>2096</v>
      </c>
      <c r="D97" s="312"/>
      <c r="E97" s="2" t="s">
        <v>122</v>
      </c>
      <c r="F97" s="314"/>
      <c r="G97" s="2"/>
      <c r="H97" s="1379">
        <v>8317</v>
      </c>
      <c r="I97" s="270"/>
      <c r="J97" s="2"/>
      <c r="K97" s="1382"/>
      <c r="L97" s="1014"/>
      <c r="M97" s="1014"/>
      <c r="N97" s="1014"/>
      <c r="O97" s="2"/>
      <c r="P97" s="2"/>
      <c r="Q97" s="2"/>
      <c r="R97" s="2"/>
      <c r="S97" s="2"/>
      <c r="T97" s="2"/>
      <c r="U97" s="2"/>
      <c r="V97" s="2"/>
      <c r="W97" s="2"/>
      <c r="X97" s="2"/>
      <c r="Y97" s="2"/>
    </row>
    <row r="98" spans="1:27" ht="21" customHeight="1">
      <c r="A98" s="274"/>
      <c r="B98" s="1383"/>
      <c r="C98" s="156" t="s">
        <v>2410</v>
      </c>
      <c r="D98" s="312"/>
      <c r="E98" s="2" t="s">
        <v>123</v>
      </c>
      <c r="F98" s="314"/>
      <c r="G98" s="2"/>
      <c r="H98" s="1379">
        <v>1028</v>
      </c>
      <c r="I98" s="270"/>
      <c r="J98" s="2"/>
      <c r="K98" s="1014"/>
      <c r="L98" s="1014"/>
      <c r="M98" s="1014"/>
      <c r="N98" s="1014"/>
      <c r="O98" s="2"/>
      <c r="P98" s="2"/>
      <c r="Q98" s="2"/>
      <c r="R98" s="2"/>
      <c r="S98" s="2"/>
      <c r="T98" s="2"/>
      <c r="U98" s="2"/>
      <c r="V98" s="2"/>
      <c r="W98" s="2"/>
      <c r="X98" s="2"/>
      <c r="Y98" s="2"/>
    </row>
    <row r="99" spans="1:27" ht="21" customHeight="1">
      <c r="A99" s="274"/>
      <c r="B99" s="1383"/>
      <c r="C99" s="156" t="s">
        <v>2413</v>
      </c>
      <c r="D99" s="312"/>
      <c r="E99" s="2" t="s">
        <v>124</v>
      </c>
      <c r="F99" s="314"/>
      <c r="G99" s="2"/>
      <c r="H99" s="1379">
        <v>6355</v>
      </c>
      <c r="I99" s="270"/>
      <c r="J99" s="2"/>
      <c r="K99" s="1014"/>
      <c r="L99" s="1014"/>
      <c r="M99" s="1014"/>
      <c r="N99" s="1014"/>
      <c r="O99" s="2"/>
      <c r="P99" s="2"/>
      <c r="Q99" s="2"/>
      <c r="R99" s="2"/>
      <c r="S99" s="2"/>
      <c r="T99" s="2"/>
      <c r="U99" s="2"/>
      <c r="V99" s="2"/>
      <c r="W99" s="2"/>
      <c r="X99" s="2"/>
      <c r="Y99" s="2"/>
    </row>
    <row r="100" spans="1:27" ht="21" customHeight="1">
      <c r="A100" s="274"/>
      <c r="B100" s="968" t="s">
        <v>3576</v>
      </c>
      <c r="C100" s="156" t="s">
        <v>2416</v>
      </c>
      <c r="D100" s="312"/>
      <c r="E100" s="2" t="s">
        <v>125</v>
      </c>
      <c r="F100" s="314"/>
      <c r="G100" s="2"/>
      <c r="H100" s="1379">
        <v>934</v>
      </c>
      <c r="I100" s="270"/>
      <c r="J100" s="2"/>
      <c r="K100" s="1014"/>
      <c r="L100" s="1014"/>
      <c r="M100" s="1014"/>
      <c r="N100" s="2"/>
      <c r="O100" s="2"/>
      <c r="P100" s="2"/>
      <c r="Q100" s="2"/>
      <c r="R100" s="2"/>
      <c r="S100" s="2"/>
      <c r="T100" s="2"/>
      <c r="U100" s="2"/>
      <c r="V100" s="2"/>
      <c r="W100" s="2"/>
      <c r="X100" s="2"/>
      <c r="Y100" s="2"/>
    </row>
    <row r="101" spans="1:27" ht="21" customHeight="1">
      <c r="A101" s="274"/>
      <c r="B101" s="968" t="s">
        <v>3577</v>
      </c>
      <c r="C101" s="307"/>
      <c r="D101" s="309"/>
      <c r="E101" s="309"/>
      <c r="F101" s="309"/>
      <c r="G101" s="309"/>
      <c r="H101" s="309"/>
      <c r="I101" s="311"/>
      <c r="J101" s="2"/>
      <c r="K101" s="1484"/>
      <c r="L101" s="2"/>
      <c r="M101" s="2"/>
      <c r="N101" s="2"/>
      <c r="O101" s="2"/>
      <c r="P101" s="2"/>
      <c r="Q101" s="2"/>
      <c r="R101" s="2"/>
      <c r="S101" s="2"/>
      <c r="T101" s="2"/>
      <c r="U101" s="2"/>
      <c r="V101" s="2"/>
      <c r="W101" s="2"/>
      <c r="X101" s="2"/>
      <c r="Y101" s="2"/>
      <c r="Z101" s="2"/>
      <c r="AA101" s="2"/>
    </row>
    <row r="102" spans="1:27" ht="21" customHeight="1">
      <c r="A102" s="274"/>
      <c r="B102" s="968"/>
      <c r="C102" s="154"/>
      <c r="D102" s="960" t="s">
        <v>126</v>
      </c>
      <c r="E102" s="161"/>
      <c r="F102" s="161"/>
      <c r="G102" s="161"/>
      <c r="H102" s="161"/>
      <c r="I102" s="270"/>
      <c r="J102" s="2"/>
      <c r="K102" s="1484"/>
      <c r="L102" s="2"/>
      <c r="M102" s="2"/>
      <c r="N102" s="2"/>
      <c r="O102" s="2"/>
      <c r="P102" s="2"/>
      <c r="Q102" s="2"/>
      <c r="R102" s="2"/>
      <c r="S102" s="2"/>
      <c r="T102" s="2"/>
      <c r="U102" s="2"/>
      <c r="V102" s="2"/>
      <c r="W102" s="2"/>
      <c r="X102" s="2"/>
      <c r="Y102" s="2"/>
      <c r="Z102" s="2"/>
      <c r="AA102" s="2"/>
    </row>
    <row r="103" spans="1:27" ht="21" customHeight="1">
      <c r="A103" s="274"/>
      <c r="B103" s="968" t="s">
        <v>3256</v>
      </c>
      <c r="C103" s="154"/>
      <c r="D103" s="960" t="s">
        <v>127</v>
      </c>
      <c r="E103" s="961"/>
      <c r="F103" s="161"/>
      <c r="G103" s="161"/>
      <c r="H103" s="161"/>
      <c r="I103" s="270"/>
      <c r="J103" s="2"/>
      <c r="K103" s="1484"/>
      <c r="L103" s="2"/>
      <c r="M103" s="2"/>
      <c r="N103" s="2"/>
      <c r="O103" s="2"/>
      <c r="P103" s="2"/>
      <c r="Q103" s="2"/>
      <c r="R103" s="2"/>
      <c r="S103" s="2"/>
      <c r="T103" s="2"/>
      <c r="U103" s="2"/>
      <c r="V103" s="2"/>
      <c r="W103" s="2"/>
      <c r="X103" s="2"/>
      <c r="Y103" s="2"/>
      <c r="Z103" s="2"/>
      <c r="AA103" s="2"/>
    </row>
    <row r="104" spans="1:27" ht="21" customHeight="1">
      <c r="A104" s="274"/>
      <c r="B104" s="968" t="s">
        <v>3578</v>
      </c>
      <c r="C104" s="154"/>
      <c r="D104" s="2"/>
      <c r="E104" s="1723" t="s">
        <v>3257</v>
      </c>
      <c r="F104" s="2"/>
      <c r="G104" s="2"/>
      <c r="H104" s="2"/>
      <c r="I104" s="270"/>
      <c r="J104" s="2"/>
      <c r="K104" s="1484"/>
      <c r="L104" s="2"/>
      <c r="M104" s="2"/>
      <c r="N104" s="2"/>
      <c r="O104" s="2"/>
      <c r="P104" s="2"/>
      <c r="Q104" s="2"/>
      <c r="R104" s="2"/>
      <c r="S104" s="2"/>
      <c r="T104" s="2"/>
      <c r="U104" s="2"/>
      <c r="V104" s="2"/>
      <c r="W104" s="2"/>
      <c r="X104" s="2"/>
      <c r="Y104" s="2"/>
      <c r="Z104" s="2"/>
      <c r="AA104" s="2"/>
    </row>
    <row r="105" spans="1:27" ht="21" customHeight="1">
      <c r="A105" s="274"/>
      <c r="B105" s="968" t="s">
        <v>3255</v>
      </c>
      <c r="C105" s="154"/>
      <c r="D105" s="2"/>
      <c r="E105" s="1488" t="s">
        <v>3566</v>
      </c>
      <c r="F105" s="2"/>
      <c r="G105" s="2"/>
      <c r="H105" s="2"/>
      <c r="I105" s="270"/>
      <c r="J105" s="2"/>
      <c r="K105" s="1484"/>
      <c r="L105" s="2"/>
      <c r="M105" s="2"/>
      <c r="N105" s="2"/>
      <c r="O105" s="2"/>
      <c r="P105" s="2"/>
      <c r="Q105" s="2"/>
      <c r="R105" s="2"/>
      <c r="S105" s="2"/>
      <c r="T105" s="2"/>
      <c r="U105" s="2"/>
      <c r="V105" s="2"/>
      <c r="W105" s="2"/>
      <c r="X105" s="2"/>
      <c r="Y105" s="2"/>
      <c r="Z105" s="2"/>
      <c r="AA105" s="2"/>
    </row>
    <row r="106" spans="1:27" ht="21" customHeight="1">
      <c r="A106" s="274"/>
      <c r="B106" s="968" t="s">
        <v>3579</v>
      </c>
      <c r="C106" s="154"/>
      <c r="D106" s="2"/>
      <c r="E106" s="1489" t="s">
        <v>3567</v>
      </c>
      <c r="F106" s="2"/>
      <c r="G106" s="2"/>
      <c r="H106" s="2"/>
      <c r="I106" s="270"/>
      <c r="J106" s="2"/>
      <c r="K106" s="1484"/>
      <c r="L106" s="2"/>
      <c r="M106" s="2"/>
      <c r="N106" s="2"/>
      <c r="O106" s="2"/>
      <c r="P106" s="2"/>
      <c r="Q106" s="2"/>
      <c r="R106" s="2"/>
      <c r="S106" s="2"/>
      <c r="T106" s="2"/>
      <c r="U106" s="2"/>
      <c r="V106" s="2"/>
      <c r="W106" s="2"/>
      <c r="X106" s="2"/>
      <c r="Y106" s="2"/>
      <c r="Z106" s="2"/>
      <c r="AA106" s="2"/>
    </row>
    <row r="107" spans="1:27" ht="21" customHeight="1">
      <c r="A107" s="274"/>
      <c r="B107" s="968" t="s">
        <v>3580</v>
      </c>
      <c r="C107" s="154"/>
      <c r="D107" s="2"/>
      <c r="E107" s="1488" t="s">
        <v>3568</v>
      </c>
      <c r="F107" s="2"/>
      <c r="G107" s="2"/>
      <c r="H107" s="2"/>
      <c r="I107" s="270"/>
      <c r="J107" s="2"/>
      <c r="K107" s="1484"/>
      <c r="L107" s="2"/>
      <c r="M107" s="2"/>
      <c r="N107" s="2"/>
      <c r="O107" s="2"/>
      <c r="P107" s="2"/>
      <c r="Q107" s="2"/>
      <c r="R107" s="2"/>
      <c r="S107" s="2"/>
      <c r="T107" s="2"/>
      <c r="U107" s="2"/>
      <c r="V107" s="2"/>
      <c r="W107" s="2"/>
      <c r="X107" s="2"/>
      <c r="Y107" s="2"/>
      <c r="Z107" s="2"/>
      <c r="AA107" s="2"/>
    </row>
    <row r="108" spans="1:27" ht="21" customHeight="1">
      <c r="A108" s="274"/>
      <c r="B108" s="968"/>
      <c r="C108" s="154"/>
      <c r="D108" s="2"/>
      <c r="E108" s="1489" t="s">
        <v>2990</v>
      </c>
      <c r="F108" s="2"/>
      <c r="G108" s="2"/>
      <c r="H108" s="2"/>
      <c r="I108" s="270"/>
      <c r="J108" s="2"/>
      <c r="K108" s="1484"/>
      <c r="L108" s="2"/>
      <c r="M108" s="2"/>
      <c r="N108" s="2"/>
      <c r="O108" s="2"/>
      <c r="P108" s="2"/>
      <c r="Q108" s="2"/>
      <c r="R108" s="2"/>
      <c r="S108" s="2"/>
      <c r="T108" s="2"/>
      <c r="U108" s="2"/>
      <c r="V108" s="2"/>
      <c r="W108" s="2"/>
      <c r="X108" s="2"/>
      <c r="Y108" s="2"/>
      <c r="Z108" s="2"/>
      <c r="AA108" s="2"/>
    </row>
    <row r="109" spans="1:27" ht="21" customHeight="1">
      <c r="A109" s="274"/>
      <c r="B109" s="968"/>
      <c r="C109" s="154"/>
      <c r="D109" s="2"/>
      <c r="E109" s="1489"/>
      <c r="F109" s="2"/>
      <c r="G109" s="2"/>
      <c r="H109" s="2"/>
      <c r="I109" s="270"/>
      <c r="J109" s="2"/>
      <c r="K109" s="1484"/>
      <c r="L109" s="2"/>
      <c r="M109" s="2"/>
      <c r="N109" s="2"/>
      <c r="O109" s="2"/>
      <c r="P109" s="2"/>
      <c r="Q109" s="2"/>
      <c r="R109" s="2"/>
      <c r="S109" s="2"/>
      <c r="T109" s="2"/>
      <c r="U109" s="2"/>
      <c r="V109" s="2"/>
      <c r="W109" s="2"/>
      <c r="X109" s="2"/>
      <c r="Y109" s="2"/>
      <c r="Z109" s="2"/>
      <c r="AA109" s="2"/>
    </row>
    <row r="110" spans="1:27" ht="21" customHeight="1" thickBot="1">
      <c r="A110" s="276" t="s">
        <v>711</v>
      </c>
      <c r="B110" s="969" t="s">
        <v>711</v>
      </c>
      <c r="C110" s="304"/>
      <c r="D110" s="305"/>
      <c r="E110" s="305"/>
      <c r="F110" s="305"/>
      <c r="G110" s="305"/>
      <c r="H110" s="305"/>
      <c r="I110" s="306"/>
      <c r="J110" s="2"/>
      <c r="K110" s="1484"/>
      <c r="L110" s="2"/>
      <c r="M110" s="2"/>
      <c r="N110" s="2"/>
      <c r="O110" s="2"/>
      <c r="P110" s="2"/>
      <c r="Q110" s="2"/>
      <c r="R110" s="2"/>
      <c r="S110" s="2"/>
      <c r="T110" s="2"/>
      <c r="U110" s="2"/>
      <c r="V110" s="2"/>
      <c r="W110" s="2"/>
      <c r="X110" s="2"/>
      <c r="Y110" s="2"/>
      <c r="Z110" s="2"/>
      <c r="AA110" s="2"/>
    </row>
    <row r="111" spans="1:27" ht="21" customHeight="1">
      <c r="A111" s="161">
        <v>67</v>
      </c>
      <c r="B111" s="161"/>
      <c r="C111" s="2"/>
      <c r="D111" s="2"/>
      <c r="E111" s="2" t="s">
        <v>711</v>
      </c>
      <c r="F111" s="2"/>
      <c r="G111" s="2"/>
      <c r="H111" s="335" t="s">
        <v>128</v>
      </c>
      <c r="I111" s="2"/>
      <c r="J111" s="2"/>
      <c r="K111" s="1484"/>
      <c r="L111" s="2"/>
      <c r="M111" s="2"/>
      <c r="N111" s="2"/>
      <c r="O111" s="2"/>
      <c r="P111" s="2"/>
      <c r="Q111" s="2"/>
      <c r="R111" s="2"/>
      <c r="S111" s="2"/>
      <c r="T111" s="2"/>
      <c r="U111" s="2"/>
      <c r="V111" s="2"/>
      <c r="W111" s="2"/>
      <c r="X111" s="2"/>
      <c r="Y111" s="2"/>
      <c r="Z111" s="2"/>
      <c r="AA111" s="2"/>
    </row>
    <row r="112" spans="1:27" ht="21" customHeight="1">
      <c r="C112" s="161" t="s">
        <v>3437</v>
      </c>
      <c r="D112" s="161"/>
      <c r="E112" s="161"/>
      <c r="F112" s="161"/>
      <c r="G112" s="161"/>
      <c r="H112" s="161"/>
      <c r="I112" s="161"/>
      <c r="J112" s="2"/>
      <c r="K112" s="1484"/>
      <c r="L112" s="2"/>
      <c r="M112" s="2"/>
      <c r="N112" s="2"/>
      <c r="O112" s="2"/>
      <c r="P112" s="2"/>
      <c r="Q112" s="2"/>
      <c r="R112" s="2"/>
      <c r="S112" s="2"/>
      <c r="T112" s="2"/>
      <c r="U112" s="2"/>
      <c r="V112" s="2"/>
      <c r="W112" s="2"/>
      <c r="X112" s="2"/>
      <c r="Y112" s="2"/>
      <c r="Z112" s="2"/>
      <c r="AA112" s="2"/>
    </row>
    <row r="113" spans="2:27" ht="21" customHeight="1">
      <c r="B113" s="130"/>
      <c r="H113" s="1147"/>
      <c r="I113" s="1147"/>
      <c r="J113" s="1014"/>
      <c r="K113" s="1516"/>
      <c r="L113" s="2"/>
      <c r="M113" s="2"/>
      <c r="N113" s="2"/>
      <c r="O113" s="2"/>
      <c r="P113" s="2"/>
      <c r="Q113" s="2"/>
      <c r="R113" s="2"/>
      <c r="S113" s="2"/>
      <c r="T113" s="2"/>
      <c r="U113" s="2"/>
      <c r="V113" s="2"/>
      <c r="W113" s="2"/>
      <c r="X113" s="2"/>
      <c r="Y113" s="2"/>
      <c r="Z113" s="2"/>
      <c r="AA113" s="2"/>
    </row>
    <row r="114" spans="2:27" ht="21" customHeight="1">
      <c r="H114" s="1026"/>
      <c r="I114" s="1147"/>
      <c r="J114" s="1014"/>
      <c r="K114" s="1516"/>
      <c r="L114" s="2"/>
      <c r="M114" s="2"/>
      <c r="N114" s="2"/>
      <c r="O114" s="2"/>
      <c r="P114" s="2"/>
      <c r="Q114" s="2"/>
      <c r="R114" s="2"/>
      <c r="S114" s="2"/>
      <c r="T114" s="2"/>
      <c r="U114" s="2"/>
      <c r="V114" s="2"/>
      <c r="W114" s="2"/>
      <c r="X114" s="2"/>
      <c r="Y114" s="2"/>
      <c r="Z114" s="2"/>
      <c r="AA114" s="2"/>
    </row>
    <row r="115" spans="2:27" ht="21" customHeight="1">
      <c r="H115" s="1026"/>
      <c r="I115" s="1147"/>
      <c r="J115" s="1014"/>
      <c r="K115" s="1516"/>
      <c r="M115" s="1014"/>
      <c r="N115" s="2"/>
      <c r="O115" s="2"/>
      <c r="P115" s="2"/>
      <c r="Q115" s="2"/>
      <c r="R115" s="2"/>
      <c r="S115" s="2"/>
      <c r="T115" s="2"/>
      <c r="U115" s="2"/>
      <c r="V115" s="2"/>
      <c r="W115" s="2"/>
      <c r="X115" s="2"/>
      <c r="Y115" s="2"/>
      <c r="Z115" s="2"/>
      <c r="AA115" s="2"/>
    </row>
    <row r="116" spans="2:27" ht="21" customHeight="1">
      <c r="J116" s="2"/>
      <c r="K116" s="1484"/>
      <c r="L116" s="2"/>
      <c r="M116" s="2"/>
      <c r="N116" s="2"/>
      <c r="O116" s="2"/>
      <c r="P116" s="2"/>
      <c r="Q116" s="2"/>
      <c r="R116" s="2"/>
      <c r="S116" s="2"/>
      <c r="T116" s="2"/>
      <c r="U116" s="2"/>
      <c r="V116" s="2"/>
      <c r="W116" s="2"/>
      <c r="X116" s="2"/>
      <c r="Y116" s="2"/>
      <c r="Z116" s="2"/>
      <c r="AA116" s="2"/>
    </row>
    <row r="117" spans="2:27" ht="21" customHeight="1">
      <c r="J117" s="2"/>
      <c r="K117" s="1484"/>
      <c r="L117" s="2"/>
      <c r="M117" s="2"/>
      <c r="N117" s="2"/>
      <c r="O117" s="2"/>
      <c r="P117" s="2"/>
      <c r="Q117" s="2"/>
      <c r="R117" s="2"/>
      <c r="S117" s="2"/>
      <c r="T117" s="2"/>
      <c r="U117" s="2"/>
      <c r="V117" s="2"/>
      <c r="W117" s="2"/>
      <c r="X117" s="2"/>
      <c r="Y117" s="2"/>
      <c r="Z117" s="2"/>
      <c r="AA117" s="2"/>
    </row>
    <row r="118" spans="2:27" ht="21" customHeight="1">
      <c r="J118" s="2"/>
      <c r="K118" s="1484"/>
      <c r="L118" s="2"/>
      <c r="M118" s="2"/>
      <c r="N118" s="2"/>
      <c r="O118" s="2"/>
      <c r="P118" s="2"/>
      <c r="Q118" s="2"/>
      <c r="R118" s="2"/>
      <c r="S118" s="2"/>
      <c r="T118" s="2"/>
      <c r="U118" s="2"/>
      <c r="V118" s="2"/>
      <c r="W118" s="2"/>
      <c r="X118" s="2"/>
      <c r="Y118" s="2"/>
      <c r="Z118" s="2"/>
      <c r="AA118" s="2"/>
    </row>
    <row r="119" spans="2:27" ht="21" customHeight="1">
      <c r="J119" s="2"/>
      <c r="K119" s="1484"/>
      <c r="L119" s="2"/>
      <c r="M119" s="2"/>
      <c r="N119" s="2"/>
      <c r="O119" s="2"/>
      <c r="P119" s="2"/>
      <c r="Q119" s="2"/>
      <c r="R119" s="2"/>
      <c r="S119" s="2"/>
      <c r="T119" s="2"/>
      <c r="U119" s="2"/>
      <c r="V119" s="2"/>
      <c r="W119" s="2"/>
      <c r="X119" s="2"/>
      <c r="Y119" s="2"/>
      <c r="Z119" s="2"/>
      <c r="AA119" s="2"/>
    </row>
    <row r="120" spans="2:27" ht="21" customHeight="1">
      <c r="J120" s="2"/>
      <c r="K120" s="1484"/>
      <c r="L120" s="2"/>
      <c r="M120" s="2"/>
      <c r="N120" s="2"/>
      <c r="O120" s="2"/>
      <c r="P120" s="2"/>
      <c r="Q120" s="2"/>
      <c r="R120" s="2"/>
      <c r="S120" s="2"/>
      <c r="T120" s="2"/>
      <c r="U120" s="2"/>
      <c r="V120" s="2"/>
      <c r="W120" s="2"/>
      <c r="X120" s="2"/>
      <c r="Y120" s="2"/>
      <c r="Z120" s="2"/>
      <c r="AA120" s="2"/>
    </row>
    <row r="121" spans="2:27" ht="21" customHeight="1">
      <c r="J121" s="2"/>
      <c r="K121" s="1484"/>
      <c r="L121" s="2"/>
      <c r="M121" s="2"/>
      <c r="N121" s="2"/>
      <c r="O121" s="2"/>
      <c r="P121" s="2"/>
      <c r="Q121" s="2"/>
      <c r="R121" s="2"/>
      <c r="S121" s="2"/>
      <c r="T121" s="2"/>
      <c r="U121" s="2"/>
      <c r="V121" s="2"/>
      <c r="W121" s="2"/>
      <c r="X121" s="2"/>
      <c r="Y121" s="2"/>
      <c r="Z121" s="2"/>
      <c r="AA121" s="2"/>
    </row>
    <row r="122" spans="2:27" ht="21" customHeight="1">
      <c r="J122" s="2"/>
      <c r="K122" s="1484"/>
      <c r="L122" s="2"/>
      <c r="M122" s="2"/>
      <c r="N122" s="2"/>
      <c r="O122" s="2"/>
      <c r="P122" s="2"/>
      <c r="Q122" s="2"/>
      <c r="R122" s="2"/>
      <c r="S122" s="2"/>
      <c r="T122" s="2"/>
      <c r="U122" s="2"/>
      <c r="V122" s="2"/>
      <c r="W122" s="2"/>
      <c r="X122" s="2"/>
      <c r="Y122" s="2"/>
      <c r="Z122" s="2"/>
      <c r="AA122" s="2"/>
    </row>
    <row r="123" spans="2:27" ht="21" customHeight="1">
      <c r="J123" s="2"/>
      <c r="K123" s="1484"/>
      <c r="L123" s="2"/>
      <c r="M123" s="2"/>
      <c r="N123" s="2"/>
      <c r="O123" s="2"/>
      <c r="P123" s="2"/>
      <c r="Q123" s="2"/>
      <c r="R123" s="2"/>
      <c r="S123" s="2"/>
      <c r="T123" s="2"/>
      <c r="U123" s="2"/>
      <c r="V123" s="2"/>
      <c r="W123" s="2"/>
      <c r="X123" s="2"/>
      <c r="Y123" s="2"/>
      <c r="Z123" s="2"/>
      <c r="AA123" s="2"/>
    </row>
    <row r="124" spans="2:27" ht="21" customHeight="1">
      <c r="J124" s="2"/>
      <c r="K124" s="1484"/>
      <c r="L124" s="2"/>
      <c r="M124" s="2"/>
      <c r="N124" s="2"/>
      <c r="O124" s="2"/>
      <c r="P124" s="2"/>
      <c r="Q124" s="2"/>
      <c r="R124" s="2"/>
      <c r="S124" s="2"/>
      <c r="T124" s="2"/>
      <c r="U124" s="2"/>
      <c r="V124" s="2"/>
      <c r="W124" s="2"/>
      <c r="X124" s="2"/>
      <c r="Y124" s="2"/>
      <c r="Z124" s="2"/>
      <c r="AA124" s="2"/>
    </row>
    <row r="125" spans="2:27" ht="21" customHeight="1">
      <c r="J125" s="2"/>
      <c r="K125" s="1484"/>
      <c r="L125" s="2"/>
      <c r="M125" s="2"/>
      <c r="N125" s="2"/>
      <c r="O125" s="2"/>
      <c r="P125" s="2"/>
      <c r="Q125" s="2"/>
      <c r="R125" s="2"/>
      <c r="S125" s="2"/>
      <c r="T125" s="2"/>
      <c r="U125" s="2"/>
      <c r="V125" s="2"/>
      <c r="W125" s="2"/>
      <c r="X125" s="2"/>
      <c r="Y125" s="2"/>
      <c r="Z125" s="2"/>
      <c r="AA125" s="2"/>
    </row>
    <row r="126" spans="2:27" ht="21" customHeight="1">
      <c r="J126" s="2"/>
      <c r="K126" s="1484"/>
      <c r="L126" s="2"/>
      <c r="M126" s="2"/>
      <c r="N126" s="2"/>
      <c r="O126" s="2"/>
      <c r="P126" s="2"/>
      <c r="Q126" s="2"/>
      <c r="R126" s="2"/>
      <c r="S126" s="2"/>
      <c r="T126" s="2"/>
      <c r="U126" s="2"/>
      <c r="V126" s="2"/>
      <c r="W126" s="2"/>
      <c r="X126" s="2"/>
      <c r="Y126" s="2"/>
      <c r="Z126" s="2"/>
      <c r="AA126" s="2"/>
    </row>
    <row r="127" spans="2:27" ht="21" customHeight="1">
      <c r="J127" s="2"/>
      <c r="K127" s="1484"/>
      <c r="L127" s="2"/>
      <c r="M127" s="2"/>
      <c r="N127" s="2"/>
      <c r="O127" s="2"/>
      <c r="P127" s="2"/>
      <c r="Q127" s="2"/>
      <c r="R127" s="2"/>
      <c r="S127" s="2"/>
      <c r="T127" s="2"/>
      <c r="U127" s="2"/>
      <c r="V127" s="2"/>
      <c r="W127" s="2"/>
      <c r="X127" s="2"/>
      <c r="Y127" s="2"/>
      <c r="Z127" s="2"/>
      <c r="AA127" s="2"/>
    </row>
    <row r="128" spans="2:27" ht="21" customHeight="1">
      <c r="J128" s="2"/>
      <c r="K128" s="1484"/>
      <c r="L128" s="2"/>
      <c r="M128" s="2"/>
      <c r="N128" s="2"/>
      <c r="O128" s="2"/>
      <c r="P128" s="2"/>
      <c r="Q128" s="2"/>
      <c r="R128" s="2"/>
      <c r="S128" s="2"/>
      <c r="T128" s="2"/>
      <c r="U128" s="2"/>
      <c r="V128" s="2"/>
      <c r="W128" s="2"/>
      <c r="X128" s="2"/>
      <c r="Y128" s="2"/>
      <c r="Z128" s="2"/>
      <c r="AA128" s="2"/>
    </row>
    <row r="129" spans="10:27" ht="21" customHeight="1">
      <c r="J129" s="2"/>
      <c r="K129" s="1484"/>
      <c r="L129" s="2"/>
      <c r="M129" s="2"/>
      <c r="N129" s="2"/>
      <c r="O129" s="2"/>
      <c r="P129" s="2"/>
      <c r="Q129" s="2"/>
      <c r="R129" s="2"/>
      <c r="S129" s="2"/>
      <c r="T129" s="2"/>
      <c r="U129" s="2"/>
      <c r="V129" s="2"/>
      <c r="W129" s="2"/>
      <c r="X129" s="2"/>
      <c r="Y129" s="2"/>
      <c r="Z129" s="2"/>
      <c r="AA129" s="2"/>
    </row>
    <row r="130" spans="10:27" ht="21" customHeight="1">
      <c r="J130" s="2"/>
      <c r="K130" s="1484"/>
      <c r="L130" s="2"/>
      <c r="M130" s="2"/>
      <c r="N130" s="2"/>
      <c r="O130" s="2"/>
      <c r="P130" s="2"/>
      <c r="Q130" s="2"/>
      <c r="R130" s="2"/>
      <c r="S130" s="2"/>
      <c r="T130" s="2"/>
      <c r="U130" s="2"/>
      <c r="V130" s="2"/>
      <c r="W130" s="2"/>
      <c r="X130" s="2"/>
      <c r="Y130" s="2"/>
      <c r="Z130" s="2"/>
      <c r="AA130" s="2"/>
    </row>
    <row r="131" spans="10:27" ht="21" customHeight="1">
      <c r="J131" s="2"/>
      <c r="K131" s="1484"/>
      <c r="L131" s="2"/>
      <c r="M131" s="2"/>
      <c r="N131" s="2"/>
      <c r="O131" s="2"/>
      <c r="P131" s="2"/>
      <c r="Q131" s="2"/>
      <c r="R131" s="2"/>
      <c r="S131" s="2"/>
      <c r="T131" s="2"/>
      <c r="U131" s="2"/>
      <c r="V131" s="2"/>
      <c r="W131" s="2"/>
      <c r="X131" s="2"/>
      <c r="Y131" s="2"/>
      <c r="Z131" s="2"/>
      <c r="AA131" s="2"/>
    </row>
    <row r="132" spans="10:27" ht="21" customHeight="1">
      <c r="J132" s="2"/>
      <c r="K132" s="1484"/>
      <c r="L132" s="2"/>
      <c r="M132" s="2"/>
      <c r="N132" s="2"/>
      <c r="O132" s="2"/>
      <c r="P132" s="2"/>
      <c r="Q132" s="2"/>
      <c r="R132" s="2"/>
      <c r="S132" s="2"/>
      <c r="T132" s="2"/>
      <c r="U132" s="2"/>
      <c r="V132" s="2"/>
      <c r="W132" s="2"/>
      <c r="X132" s="2"/>
      <c r="Y132" s="2"/>
      <c r="Z132" s="2"/>
      <c r="AA132" s="2"/>
    </row>
    <row r="133" spans="10:27" ht="21" customHeight="1">
      <c r="J133" s="2"/>
      <c r="K133" s="1484"/>
      <c r="L133" s="2"/>
      <c r="M133" s="2"/>
      <c r="N133" s="2"/>
      <c r="O133" s="2"/>
      <c r="P133" s="2"/>
      <c r="Q133" s="2"/>
      <c r="R133" s="2"/>
      <c r="S133" s="2"/>
      <c r="T133" s="2"/>
      <c r="U133" s="2"/>
      <c r="V133" s="2"/>
      <c r="W133" s="2"/>
      <c r="X133" s="2"/>
      <c r="Y133" s="2"/>
      <c r="Z133" s="2"/>
      <c r="AA133" s="2"/>
    </row>
  </sheetData>
  <printOptions horizontalCentered="1" verticalCentered="1"/>
  <pageMargins left="0.5" right="0.5" top="0.5" bottom="0.5" header="0" footer="0"/>
  <pageSetup scale="68" fitToWidth="2" fitToHeight="2" orientation="portrait" r:id="rId1"/>
  <headerFooter alignWithMargins="0"/>
  <rowBreaks count="1" manualBreakCount="1">
    <brk id="56" max="8" man="1"/>
  </rowBreaks>
  <colBreaks count="1" manualBreakCount="1">
    <brk id="2" max="111" man="1"/>
  </colBreaks>
  <drawing r:id="rId2"/>
  <legacyDrawing r:id="rId3"/>
  <mc:AlternateContent xmlns:mc="http://schemas.openxmlformats.org/markup-compatibility/2006">
    <mc:Choice Requires="x14">
      <controls>
        <mc:AlternateContent xmlns:mc="http://schemas.openxmlformats.org/markup-compatibility/2006">
          <mc:Choice Requires="x14">
            <control shapeId="60476" r:id="rId4" name="Button 60">
              <controlPr locked="0" defaultSize="0" autoFill="0" autoLine="0" autoPict="0">
                <anchor moveWithCells="1" sizeWithCells="1">
                  <from>
                    <xdr:col>3</xdr:col>
                    <xdr:colOff>0</xdr:colOff>
                    <xdr:row>56</xdr:row>
                    <xdr:rowOff>0</xdr:rowOff>
                  </from>
                  <to>
                    <xdr:col>3</xdr:col>
                    <xdr:colOff>0</xdr:colOff>
                    <xdr:row>56</xdr:row>
                    <xdr:rowOff>0</xdr:rowOff>
                  </to>
                </anchor>
              </controlPr>
            </control>
          </mc:Choice>
        </mc:AlternateContent>
        <mc:AlternateContent xmlns:mc="http://schemas.openxmlformats.org/markup-compatibility/2006">
          <mc:Choice Requires="x14">
            <control shapeId="60477" r:id="rId5" name="Button 61">
              <controlPr locked="0" defaultSize="0" autoFill="0" autoLine="0" autoPict="0">
                <anchor moveWithCells="1" sizeWithCells="1">
                  <from>
                    <xdr:col>3</xdr:col>
                    <xdr:colOff>0</xdr:colOff>
                    <xdr:row>56</xdr:row>
                    <xdr:rowOff>0</xdr:rowOff>
                  </from>
                  <to>
                    <xdr:col>3</xdr:col>
                    <xdr:colOff>0</xdr:colOff>
                    <xdr:row>56</xdr:row>
                    <xdr:rowOff>0</xdr:rowOff>
                  </to>
                </anchor>
              </controlPr>
            </control>
          </mc:Choice>
        </mc:AlternateContent>
        <mc:AlternateContent xmlns:mc="http://schemas.openxmlformats.org/markup-compatibility/2006">
          <mc:Choice Requires="x14">
            <control shapeId="60478" r:id="rId6" name="Button 62">
              <controlPr locked="0" defaultSize="0" autoFill="0" autoLine="0" autoPict="0">
                <anchor moveWithCells="1" sizeWithCells="1">
                  <from>
                    <xdr:col>3</xdr:col>
                    <xdr:colOff>0</xdr:colOff>
                    <xdr:row>65592</xdr:row>
                    <xdr:rowOff>0</xdr:rowOff>
                  </from>
                  <to>
                    <xdr:col>3</xdr:col>
                    <xdr:colOff>0</xdr:colOff>
                    <xdr:row>65592</xdr:row>
                    <xdr:rowOff>0</xdr:rowOff>
                  </to>
                </anchor>
              </controlPr>
            </control>
          </mc:Choice>
        </mc:AlternateContent>
        <mc:AlternateContent xmlns:mc="http://schemas.openxmlformats.org/markup-compatibility/2006">
          <mc:Choice Requires="x14">
            <control shapeId="60479" r:id="rId7" name="Button 63">
              <controlPr locked="0" defaultSize="0" autoFill="0" autoLine="0" autoPict="0">
                <anchor moveWithCells="1" sizeWithCells="1">
                  <from>
                    <xdr:col>3</xdr:col>
                    <xdr:colOff>0</xdr:colOff>
                    <xdr:row>131128</xdr:row>
                    <xdr:rowOff>0</xdr:rowOff>
                  </from>
                  <to>
                    <xdr:col>3</xdr:col>
                    <xdr:colOff>0</xdr:colOff>
                    <xdr:row>131128</xdr:row>
                    <xdr:rowOff>0</xdr:rowOff>
                  </to>
                </anchor>
              </controlPr>
            </control>
          </mc:Choice>
        </mc:AlternateContent>
        <mc:AlternateContent xmlns:mc="http://schemas.openxmlformats.org/markup-compatibility/2006">
          <mc:Choice Requires="x14">
            <control shapeId="60480" r:id="rId8" name="Button 64">
              <controlPr locked="0" defaultSize="0" autoFill="0" autoLine="0" autoPict="0">
                <anchor moveWithCells="1" sizeWithCells="1">
                  <from>
                    <xdr:col>3</xdr:col>
                    <xdr:colOff>0</xdr:colOff>
                    <xdr:row>196664</xdr:row>
                    <xdr:rowOff>0</xdr:rowOff>
                  </from>
                  <to>
                    <xdr:col>3</xdr:col>
                    <xdr:colOff>0</xdr:colOff>
                    <xdr:row>196664</xdr:row>
                    <xdr:rowOff>0</xdr:rowOff>
                  </to>
                </anchor>
              </controlPr>
            </control>
          </mc:Choice>
        </mc:AlternateContent>
        <mc:AlternateContent xmlns:mc="http://schemas.openxmlformats.org/markup-compatibility/2006">
          <mc:Choice Requires="x14">
            <control shapeId="60481" r:id="rId9" name="Button 65">
              <controlPr locked="0" defaultSize="0" autoFill="0" autoLine="0" autoPict="0">
                <anchor moveWithCells="1" sizeWithCells="1">
                  <from>
                    <xdr:col>3</xdr:col>
                    <xdr:colOff>0</xdr:colOff>
                    <xdr:row>262200</xdr:row>
                    <xdr:rowOff>0</xdr:rowOff>
                  </from>
                  <to>
                    <xdr:col>3</xdr:col>
                    <xdr:colOff>0</xdr:colOff>
                    <xdr:row>262200</xdr:row>
                    <xdr:rowOff>0</xdr:rowOff>
                  </to>
                </anchor>
              </controlPr>
            </control>
          </mc:Choice>
        </mc:AlternateContent>
        <mc:AlternateContent xmlns:mc="http://schemas.openxmlformats.org/markup-compatibility/2006">
          <mc:Choice Requires="x14">
            <control shapeId="60482" r:id="rId10" name="Button 66">
              <controlPr locked="0" defaultSize="0" autoFill="0" autoLine="0" autoPict="0">
                <anchor moveWithCells="1" sizeWithCells="1">
                  <from>
                    <xdr:col>3</xdr:col>
                    <xdr:colOff>0</xdr:colOff>
                    <xdr:row>327736</xdr:row>
                    <xdr:rowOff>0</xdr:rowOff>
                  </from>
                  <to>
                    <xdr:col>3</xdr:col>
                    <xdr:colOff>0</xdr:colOff>
                    <xdr:row>327736</xdr:row>
                    <xdr:rowOff>0</xdr:rowOff>
                  </to>
                </anchor>
              </controlPr>
            </control>
          </mc:Choice>
        </mc:AlternateContent>
        <mc:AlternateContent xmlns:mc="http://schemas.openxmlformats.org/markup-compatibility/2006">
          <mc:Choice Requires="x14">
            <control shapeId="60483" r:id="rId11" name="Button 67">
              <controlPr locked="0" defaultSize="0" autoFill="0" autoLine="0" autoPict="0">
                <anchor moveWithCells="1" sizeWithCells="1">
                  <from>
                    <xdr:col>3</xdr:col>
                    <xdr:colOff>0</xdr:colOff>
                    <xdr:row>393272</xdr:row>
                    <xdr:rowOff>0</xdr:rowOff>
                  </from>
                  <to>
                    <xdr:col>3</xdr:col>
                    <xdr:colOff>0</xdr:colOff>
                    <xdr:row>393272</xdr:row>
                    <xdr:rowOff>0</xdr:rowOff>
                  </to>
                </anchor>
              </controlPr>
            </control>
          </mc:Choice>
        </mc:AlternateContent>
        <mc:AlternateContent xmlns:mc="http://schemas.openxmlformats.org/markup-compatibility/2006">
          <mc:Choice Requires="x14">
            <control shapeId="60484" r:id="rId12" name="Button 68">
              <controlPr locked="0" defaultSize="0" autoFill="0" autoLine="0" autoPict="0">
                <anchor moveWithCells="1" sizeWithCells="1">
                  <from>
                    <xdr:col>3</xdr:col>
                    <xdr:colOff>0</xdr:colOff>
                    <xdr:row>458808</xdr:row>
                    <xdr:rowOff>0</xdr:rowOff>
                  </from>
                  <to>
                    <xdr:col>3</xdr:col>
                    <xdr:colOff>0</xdr:colOff>
                    <xdr:row>458808</xdr:row>
                    <xdr:rowOff>0</xdr:rowOff>
                  </to>
                </anchor>
              </controlPr>
            </control>
          </mc:Choice>
        </mc:AlternateContent>
        <mc:AlternateContent xmlns:mc="http://schemas.openxmlformats.org/markup-compatibility/2006">
          <mc:Choice Requires="x14">
            <control shapeId="60485" r:id="rId13" name="Button 69">
              <controlPr locked="0" defaultSize="0" autoFill="0" autoLine="0" autoPict="0">
                <anchor moveWithCells="1" sizeWithCells="1">
                  <from>
                    <xdr:col>3</xdr:col>
                    <xdr:colOff>0</xdr:colOff>
                    <xdr:row>524344</xdr:row>
                    <xdr:rowOff>0</xdr:rowOff>
                  </from>
                  <to>
                    <xdr:col>3</xdr:col>
                    <xdr:colOff>0</xdr:colOff>
                    <xdr:row>524344</xdr:row>
                    <xdr:rowOff>0</xdr:rowOff>
                  </to>
                </anchor>
              </controlPr>
            </control>
          </mc:Choice>
        </mc:AlternateContent>
        <mc:AlternateContent xmlns:mc="http://schemas.openxmlformats.org/markup-compatibility/2006">
          <mc:Choice Requires="x14">
            <control shapeId="60486" r:id="rId14" name="Button 70">
              <controlPr locked="0" defaultSize="0" autoFill="0" autoLine="0" autoPict="0">
                <anchor moveWithCells="1" sizeWithCells="1">
                  <from>
                    <xdr:col>3</xdr:col>
                    <xdr:colOff>0</xdr:colOff>
                    <xdr:row>589880</xdr:row>
                    <xdr:rowOff>0</xdr:rowOff>
                  </from>
                  <to>
                    <xdr:col>3</xdr:col>
                    <xdr:colOff>0</xdr:colOff>
                    <xdr:row>589880</xdr:row>
                    <xdr:rowOff>0</xdr:rowOff>
                  </to>
                </anchor>
              </controlPr>
            </control>
          </mc:Choice>
        </mc:AlternateContent>
        <mc:AlternateContent xmlns:mc="http://schemas.openxmlformats.org/markup-compatibility/2006">
          <mc:Choice Requires="x14">
            <control shapeId="60487" r:id="rId15" name="Button 71">
              <controlPr locked="0" defaultSize="0" autoFill="0" autoLine="0" autoPict="0">
                <anchor moveWithCells="1" sizeWithCells="1">
                  <from>
                    <xdr:col>3</xdr:col>
                    <xdr:colOff>0</xdr:colOff>
                    <xdr:row>655416</xdr:row>
                    <xdr:rowOff>0</xdr:rowOff>
                  </from>
                  <to>
                    <xdr:col>3</xdr:col>
                    <xdr:colOff>0</xdr:colOff>
                    <xdr:row>655416</xdr:row>
                    <xdr:rowOff>0</xdr:rowOff>
                  </to>
                </anchor>
              </controlPr>
            </control>
          </mc:Choice>
        </mc:AlternateContent>
        <mc:AlternateContent xmlns:mc="http://schemas.openxmlformats.org/markup-compatibility/2006">
          <mc:Choice Requires="x14">
            <control shapeId="60488" r:id="rId16" name="Button 72">
              <controlPr locked="0" defaultSize="0" autoFill="0" autoLine="0" autoPict="0">
                <anchor moveWithCells="1" sizeWithCells="1">
                  <from>
                    <xdr:col>3</xdr:col>
                    <xdr:colOff>0</xdr:colOff>
                    <xdr:row>720952</xdr:row>
                    <xdr:rowOff>0</xdr:rowOff>
                  </from>
                  <to>
                    <xdr:col>3</xdr:col>
                    <xdr:colOff>0</xdr:colOff>
                    <xdr:row>720952</xdr:row>
                    <xdr:rowOff>0</xdr:rowOff>
                  </to>
                </anchor>
              </controlPr>
            </control>
          </mc:Choice>
        </mc:AlternateContent>
        <mc:AlternateContent xmlns:mc="http://schemas.openxmlformats.org/markup-compatibility/2006">
          <mc:Choice Requires="x14">
            <control shapeId="60489" r:id="rId17" name="Button 73">
              <controlPr locked="0" defaultSize="0" autoFill="0" autoLine="0" autoPict="0">
                <anchor moveWithCells="1" sizeWithCells="1">
                  <from>
                    <xdr:col>3</xdr:col>
                    <xdr:colOff>0</xdr:colOff>
                    <xdr:row>786488</xdr:row>
                    <xdr:rowOff>0</xdr:rowOff>
                  </from>
                  <to>
                    <xdr:col>3</xdr:col>
                    <xdr:colOff>0</xdr:colOff>
                    <xdr:row>786488</xdr:row>
                    <xdr:rowOff>0</xdr:rowOff>
                  </to>
                </anchor>
              </controlPr>
            </control>
          </mc:Choice>
        </mc:AlternateContent>
        <mc:AlternateContent xmlns:mc="http://schemas.openxmlformats.org/markup-compatibility/2006">
          <mc:Choice Requires="x14">
            <control shapeId="60490" r:id="rId18" name="Button 74">
              <controlPr locked="0" defaultSize="0" autoFill="0" autoLine="0" autoPict="0">
                <anchor moveWithCells="1" sizeWithCells="1">
                  <from>
                    <xdr:col>3</xdr:col>
                    <xdr:colOff>0</xdr:colOff>
                    <xdr:row>852024</xdr:row>
                    <xdr:rowOff>0</xdr:rowOff>
                  </from>
                  <to>
                    <xdr:col>3</xdr:col>
                    <xdr:colOff>0</xdr:colOff>
                    <xdr:row>852024</xdr:row>
                    <xdr:rowOff>0</xdr:rowOff>
                  </to>
                </anchor>
              </controlPr>
            </control>
          </mc:Choice>
        </mc:AlternateContent>
        <mc:AlternateContent xmlns:mc="http://schemas.openxmlformats.org/markup-compatibility/2006">
          <mc:Choice Requires="x14">
            <control shapeId="60491" r:id="rId19" name="Button 75">
              <controlPr locked="0" defaultSize="0" autoFill="0" autoLine="0" autoPict="0">
                <anchor moveWithCells="1" sizeWithCells="1">
                  <from>
                    <xdr:col>3</xdr:col>
                    <xdr:colOff>0</xdr:colOff>
                    <xdr:row>917560</xdr:row>
                    <xdr:rowOff>0</xdr:rowOff>
                  </from>
                  <to>
                    <xdr:col>3</xdr:col>
                    <xdr:colOff>0</xdr:colOff>
                    <xdr:row>917560</xdr:row>
                    <xdr:rowOff>0</xdr:rowOff>
                  </to>
                </anchor>
              </controlPr>
            </control>
          </mc:Choice>
        </mc:AlternateContent>
        <mc:AlternateContent xmlns:mc="http://schemas.openxmlformats.org/markup-compatibility/2006">
          <mc:Choice Requires="x14">
            <control shapeId="60492" r:id="rId20" name="Button 76">
              <controlPr locked="0" defaultSize="0" autoFill="0" autoLine="0" autoPict="0">
                <anchor moveWithCells="1" sizeWithCells="1">
                  <from>
                    <xdr:col>3</xdr:col>
                    <xdr:colOff>0</xdr:colOff>
                    <xdr:row>983096</xdr:row>
                    <xdr:rowOff>0</xdr:rowOff>
                  </from>
                  <to>
                    <xdr:col>3</xdr:col>
                    <xdr:colOff>0</xdr:colOff>
                    <xdr:row>983096</xdr:row>
                    <xdr:rowOff>0</xdr:rowOff>
                  </to>
                </anchor>
              </controlPr>
            </control>
          </mc:Choice>
        </mc:AlternateContent>
        <mc:AlternateContent xmlns:mc="http://schemas.openxmlformats.org/markup-compatibility/2006">
          <mc:Choice Requires="x14">
            <control shapeId="60493" r:id="rId21" name="Button 77">
              <controlPr locked="0" defaultSize="0" autoFill="0" autoLine="0" autoPict="0">
                <anchor moveWithCells="1" sizeWithCells="1">
                  <from>
                    <xdr:col>257</xdr:col>
                    <xdr:colOff>0</xdr:colOff>
                    <xdr:row>56</xdr:row>
                    <xdr:rowOff>0</xdr:rowOff>
                  </from>
                  <to>
                    <xdr:col>257</xdr:col>
                    <xdr:colOff>0</xdr:colOff>
                    <xdr:row>56</xdr:row>
                    <xdr:rowOff>0</xdr:rowOff>
                  </to>
                </anchor>
              </controlPr>
            </control>
          </mc:Choice>
        </mc:AlternateContent>
        <mc:AlternateContent xmlns:mc="http://schemas.openxmlformats.org/markup-compatibility/2006">
          <mc:Choice Requires="x14">
            <control shapeId="60494" r:id="rId22" name="Button 78">
              <controlPr locked="0" defaultSize="0" autoFill="0" autoLine="0" autoPict="0">
                <anchor moveWithCells="1" sizeWithCells="1">
                  <from>
                    <xdr:col>259</xdr:col>
                    <xdr:colOff>0</xdr:colOff>
                    <xdr:row>65592</xdr:row>
                    <xdr:rowOff>0</xdr:rowOff>
                  </from>
                  <to>
                    <xdr:col>259</xdr:col>
                    <xdr:colOff>0</xdr:colOff>
                    <xdr:row>65592</xdr:row>
                    <xdr:rowOff>0</xdr:rowOff>
                  </to>
                </anchor>
              </controlPr>
            </control>
          </mc:Choice>
        </mc:AlternateContent>
        <mc:AlternateContent xmlns:mc="http://schemas.openxmlformats.org/markup-compatibility/2006">
          <mc:Choice Requires="x14">
            <control shapeId="60495" r:id="rId23" name="Button 79">
              <controlPr locked="0" defaultSize="0" autoFill="0" autoLine="0" autoPict="0">
                <anchor moveWithCells="1" sizeWithCells="1">
                  <from>
                    <xdr:col>259</xdr:col>
                    <xdr:colOff>0</xdr:colOff>
                    <xdr:row>131128</xdr:row>
                    <xdr:rowOff>0</xdr:rowOff>
                  </from>
                  <to>
                    <xdr:col>259</xdr:col>
                    <xdr:colOff>0</xdr:colOff>
                    <xdr:row>131128</xdr:row>
                    <xdr:rowOff>0</xdr:rowOff>
                  </to>
                </anchor>
              </controlPr>
            </control>
          </mc:Choice>
        </mc:AlternateContent>
        <mc:AlternateContent xmlns:mc="http://schemas.openxmlformats.org/markup-compatibility/2006">
          <mc:Choice Requires="x14">
            <control shapeId="60496" r:id="rId24" name="Button 80">
              <controlPr locked="0" defaultSize="0" autoFill="0" autoLine="0" autoPict="0">
                <anchor moveWithCells="1" sizeWithCells="1">
                  <from>
                    <xdr:col>259</xdr:col>
                    <xdr:colOff>0</xdr:colOff>
                    <xdr:row>196664</xdr:row>
                    <xdr:rowOff>0</xdr:rowOff>
                  </from>
                  <to>
                    <xdr:col>259</xdr:col>
                    <xdr:colOff>0</xdr:colOff>
                    <xdr:row>196664</xdr:row>
                    <xdr:rowOff>0</xdr:rowOff>
                  </to>
                </anchor>
              </controlPr>
            </control>
          </mc:Choice>
        </mc:AlternateContent>
        <mc:AlternateContent xmlns:mc="http://schemas.openxmlformats.org/markup-compatibility/2006">
          <mc:Choice Requires="x14">
            <control shapeId="60497" r:id="rId25" name="Button 81">
              <controlPr locked="0" defaultSize="0" autoFill="0" autoLine="0" autoPict="0">
                <anchor moveWithCells="1" sizeWithCells="1">
                  <from>
                    <xdr:col>259</xdr:col>
                    <xdr:colOff>0</xdr:colOff>
                    <xdr:row>262200</xdr:row>
                    <xdr:rowOff>0</xdr:rowOff>
                  </from>
                  <to>
                    <xdr:col>259</xdr:col>
                    <xdr:colOff>0</xdr:colOff>
                    <xdr:row>262200</xdr:row>
                    <xdr:rowOff>0</xdr:rowOff>
                  </to>
                </anchor>
              </controlPr>
            </control>
          </mc:Choice>
        </mc:AlternateContent>
        <mc:AlternateContent xmlns:mc="http://schemas.openxmlformats.org/markup-compatibility/2006">
          <mc:Choice Requires="x14">
            <control shapeId="60498" r:id="rId26" name="Button 82">
              <controlPr locked="0" defaultSize="0" autoFill="0" autoLine="0" autoPict="0">
                <anchor moveWithCells="1" sizeWithCells="1">
                  <from>
                    <xdr:col>259</xdr:col>
                    <xdr:colOff>0</xdr:colOff>
                    <xdr:row>327736</xdr:row>
                    <xdr:rowOff>0</xdr:rowOff>
                  </from>
                  <to>
                    <xdr:col>259</xdr:col>
                    <xdr:colOff>0</xdr:colOff>
                    <xdr:row>327736</xdr:row>
                    <xdr:rowOff>0</xdr:rowOff>
                  </to>
                </anchor>
              </controlPr>
            </control>
          </mc:Choice>
        </mc:AlternateContent>
        <mc:AlternateContent xmlns:mc="http://schemas.openxmlformats.org/markup-compatibility/2006">
          <mc:Choice Requires="x14">
            <control shapeId="60499" r:id="rId27" name="Button 83">
              <controlPr locked="0" defaultSize="0" autoFill="0" autoLine="0" autoPict="0">
                <anchor moveWithCells="1" sizeWithCells="1">
                  <from>
                    <xdr:col>259</xdr:col>
                    <xdr:colOff>0</xdr:colOff>
                    <xdr:row>393272</xdr:row>
                    <xdr:rowOff>0</xdr:rowOff>
                  </from>
                  <to>
                    <xdr:col>259</xdr:col>
                    <xdr:colOff>0</xdr:colOff>
                    <xdr:row>393272</xdr:row>
                    <xdr:rowOff>0</xdr:rowOff>
                  </to>
                </anchor>
              </controlPr>
            </control>
          </mc:Choice>
        </mc:AlternateContent>
        <mc:AlternateContent xmlns:mc="http://schemas.openxmlformats.org/markup-compatibility/2006">
          <mc:Choice Requires="x14">
            <control shapeId="60500" r:id="rId28" name="Button 84">
              <controlPr locked="0" defaultSize="0" autoFill="0" autoLine="0" autoPict="0">
                <anchor moveWithCells="1" sizeWithCells="1">
                  <from>
                    <xdr:col>259</xdr:col>
                    <xdr:colOff>0</xdr:colOff>
                    <xdr:row>458808</xdr:row>
                    <xdr:rowOff>0</xdr:rowOff>
                  </from>
                  <to>
                    <xdr:col>259</xdr:col>
                    <xdr:colOff>0</xdr:colOff>
                    <xdr:row>458808</xdr:row>
                    <xdr:rowOff>0</xdr:rowOff>
                  </to>
                </anchor>
              </controlPr>
            </control>
          </mc:Choice>
        </mc:AlternateContent>
        <mc:AlternateContent xmlns:mc="http://schemas.openxmlformats.org/markup-compatibility/2006">
          <mc:Choice Requires="x14">
            <control shapeId="60501" r:id="rId29" name="Button 85">
              <controlPr locked="0" defaultSize="0" autoFill="0" autoLine="0" autoPict="0">
                <anchor moveWithCells="1" sizeWithCells="1">
                  <from>
                    <xdr:col>259</xdr:col>
                    <xdr:colOff>0</xdr:colOff>
                    <xdr:row>524344</xdr:row>
                    <xdr:rowOff>0</xdr:rowOff>
                  </from>
                  <to>
                    <xdr:col>259</xdr:col>
                    <xdr:colOff>0</xdr:colOff>
                    <xdr:row>524344</xdr:row>
                    <xdr:rowOff>0</xdr:rowOff>
                  </to>
                </anchor>
              </controlPr>
            </control>
          </mc:Choice>
        </mc:AlternateContent>
        <mc:AlternateContent xmlns:mc="http://schemas.openxmlformats.org/markup-compatibility/2006">
          <mc:Choice Requires="x14">
            <control shapeId="60502" r:id="rId30" name="Button 86">
              <controlPr locked="0" defaultSize="0" autoFill="0" autoLine="0" autoPict="0">
                <anchor moveWithCells="1" sizeWithCells="1">
                  <from>
                    <xdr:col>259</xdr:col>
                    <xdr:colOff>0</xdr:colOff>
                    <xdr:row>589880</xdr:row>
                    <xdr:rowOff>0</xdr:rowOff>
                  </from>
                  <to>
                    <xdr:col>259</xdr:col>
                    <xdr:colOff>0</xdr:colOff>
                    <xdr:row>589880</xdr:row>
                    <xdr:rowOff>0</xdr:rowOff>
                  </to>
                </anchor>
              </controlPr>
            </control>
          </mc:Choice>
        </mc:AlternateContent>
        <mc:AlternateContent xmlns:mc="http://schemas.openxmlformats.org/markup-compatibility/2006">
          <mc:Choice Requires="x14">
            <control shapeId="60503" r:id="rId31" name="Button 87">
              <controlPr locked="0" defaultSize="0" autoFill="0" autoLine="0" autoPict="0">
                <anchor moveWithCells="1" sizeWithCells="1">
                  <from>
                    <xdr:col>259</xdr:col>
                    <xdr:colOff>0</xdr:colOff>
                    <xdr:row>655416</xdr:row>
                    <xdr:rowOff>0</xdr:rowOff>
                  </from>
                  <to>
                    <xdr:col>259</xdr:col>
                    <xdr:colOff>0</xdr:colOff>
                    <xdr:row>655416</xdr:row>
                    <xdr:rowOff>0</xdr:rowOff>
                  </to>
                </anchor>
              </controlPr>
            </control>
          </mc:Choice>
        </mc:AlternateContent>
        <mc:AlternateContent xmlns:mc="http://schemas.openxmlformats.org/markup-compatibility/2006">
          <mc:Choice Requires="x14">
            <control shapeId="60504" r:id="rId32" name="Button 88">
              <controlPr locked="0" defaultSize="0" autoFill="0" autoLine="0" autoPict="0">
                <anchor moveWithCells="1" sizeWithCells="1">
                  <from>
                    <xdr:col>259</xdr:col>
                    <xdr:colOff>0</xdr:colOff>
                    <xdr:row>720952</xdr:row>
                    <xdr:rowOff>0</xdr:rowOff>
                  </from>
                  <to>
                    <xdr:col>259</xdr:col>
                    <xdr:colOff>0</xdr:colOff>
                    <xdr:row>720952</xdr:row>
                    <xdr:rowOff>0</xdr:rowOff>
                  </to>
                </anchor>
              </controlPr>
            </control>
          </mc:Choice>
        </mc:AlternateContent>
        <mc:AlternateContent xmlns:mc="http://schemas.openxmlformats.org/markup-compatibility/2006">
          <mc:Choice Requires="x14">
            <control shapeId="60505" r:id="rId33" name="Button 89">
              <controlPr locked="0" defaultSize="0" autoFill="0" autoLine="0" autoPict="0">
                <anchor moveWithCells="1" sizeWithCells="1">
                  <from>
                    <xdr:col>259</xdr:col>
                    <xdr:colOff>0</xdr:colOff>
                    <xdr:row>786488</xdr:row>
                    <xdr:rowOff>0</xdr:rowOff>
                  </from>
                  <to>
                    <xdr:col>259</xdr:col>
                    <xdr:colOff>0</xdr:colOff>
                    <xdr:row>786488</xdr:row>
                    <xdr:rowOff>0</xdr:rowOff>
                  </to>
                </anchor>
              </controlPr>
            </control>
          </mc:Choice>
        </mc:AlternateContent>
        <mc:AlternateContent xmlns:mc="http://schemas.openxmlformats.org/markup-compatibility/2006">
          <mc:Choice Requires="x14">
            <control shapeId="60506" r:id="rId34" name="Button 90">
              <controlPr locked="0" defaultSize="0" autoFill="0" autoLine="0" autoPict="0">
                <anchor moveWithCells="1" sizeWithCells="1">
                  <from>
                    <xdr:col>259</xdr:col>
                    <xdr:colOff>0</xdr:colOff>
                    <xdr:row>852024</xdr:row>
                    <xdr:rowOff>0</xdr:rowOff>
                  </from>
                  <to>
                    <xdr:col>259</xdr:col>
                    <xdr:colOff>0</xdr:colOff>
                    <xdr:row>852024</xdr:row>
                    <xdr:rowOff>0</xdr:rowOff>
                  </to>
                </anchor>
              </controlPr>
            </control>
          </mc:Choice>
        </mc:AlternateContent>
        <mc:AlternateContent xmlns:mc="http://schemas.openxmlformats.org/markup-compatibility/2006">
          <mc:Choice Requires="x14">
            <control shapeId="60507" r:id="rId35" name="Button 91">
              <controlPr locked="0" defaultSize="0" autoFill="0" autoLine="0" autoPict="0">
                <anchor moveWithCells="1" sizeWithCells="1">
                  <from>
                    <xdr:col>259</xdr:col>
                    <xdr:colOff>0</xdr:colOff>
                    <xdr:row>917560</xdr:row>
                    <xdr:rowOff>0</xdr:rowOff>
                  </from>
                  <to>
                    <xdr:col>259</xdr:col>
                    <xdr:colOff>0</xdr:colOff>
                    <xdr:row>917560</xdr:row>
                    <xdr:rowOff>0</xdr:rowOff>
                  </to>
                </anchor>
              </controlPr>
            </control>
          </mc:Choice>
        </mc:AlternateContent>
        <mc:AlternateContent xmlns:mc="http://schemas.openxmlformats.org/markup-compatibility/2006">
          <mc:Choice Requires="x14">
            <control shapeId="60508" r:id="rId36" name="Button 92">
              <controlPr locked="0" defaultSize="0" autoFill="0" autoLine="0" autoPict="0">
                <anchor moveWithCells="1" sizeWithCells="1">
                  <from>
                    <xdr:col>259</xdr:col>
                    <xdr:colOff>0</xdr:colOff>
                    <xdr:row>983096</xdr:row>
                    <xdr:rowOff>0</xdr:rowOff>
                  </from>
                  <to>
                    <xdr:col>259</xdr:col>
                    <xdr:colOff>0</xdr:colOff>
                    <xdr:row>983096</xdr:row>
                    <xdr:rowOff>0</xdr:rowOff>
                  </to>
                </anchor>
              </controlPr>
            </control>
          </mc:Choice>
        </mc:AlternateContent>
        <mc:AlternateContent xmlns:mc="http://schemas.openxmlformats.org/markup-compatibility/2006">
          <mc:Choice Requires="x14">
            <control shapeId="60509" r:id="rId37" name="Button 93">
              <controlPr locked="0" defaultSize="0" autoFill="0" autoLine="0" autoPict="0">
                <anchor moveWithCells="1" sizeWithCells="1">
                  <from>
                    <xdr:col>513</xdr:col>
                    <xdr:colOff>0</xdr:colOff>
                    <xdr:row>56</xdr:row>
                    <xdr:rowOff>0</xdr:rowOff>
                  </from>
                  <to>
                    <xdr:col>513</xdr:col>
                    <xdr:colOff>0</xdr:colOff>
                    <xdr:row>56</xdr:row>
                    <xdr:rowOff>0</xdr:rowOff>
                  </to>
                </anchor>
              </controlPr>
            </control>
          </mc:Choice>
        </mc:AlternateContent>
        <mc:AlternateContent xmlns:mc="http://schemas.openxmlformats.org/markup-compatibility/2006">
          <mc:Choice Requires="x14">
            <control shapeId="60510" r:id="rId38" name="Button 94">
              <controlPr locked="0" defaultSize="0" autoFill="0" autoLine="0" autoPict="0">
                <anchor moveWithCells="1" sizeWithCells="1">
                  <from>
                    <xdr:col>515</xdr:col>
                    <xdr:colOff>0</xdr:colOff>
                    <xdr:row>65592</xdr:row>
                    <xdr:rowOff>0</xdr:rowOff>
                  </from>
                  <to>
                    <xdr:col>515</xdr:col>
                    <xdr:colOff>0</xdr:colOff>
                    <xdr:row>65592</xdr:row>
                    <xdr:rowOff>0</xdr:rowOff>
                  </to>
                </anchor>
              </controlPr>
            </control>
          </mc:Choice>
        </mc:AlternateContent>
        <mc:AlternateContent xmlns:mc="http://schemas.openxmlformats.org/markup-compatibility/2006">
          <mc:Choice Requires="x14">
            <control shapeId="60511" r:id="rId39" name="Button 95">
              <controlPr locked="0" defaultSize="0" autoFill="0" autoLine="0" autoPict="0">
                <anchor moveWithCells="1" sizeWithCells="1">
                  <from>
                    <xdr:col>515</xdr:col>
                    <xdr:colOff>0</xdr:colOff>
                    <xdr:row>131128</xdr:row>
                    <xdr:rowOff>0</xdr:rowOff>
                  </from>
                  <to>
                    <xdr:col>515</xdr:col>
                    <xdr:colOff>0</xdr:colOff>
                    <xdr:row>131128</xdr:row>
                    <xdr:rowOff>0</xdr:rowOff>
                  </to>
                </anchor>
              </controlPr>
            </control>
          </mc:Choice>
        </mc:AlternateContent>
        <mc:AlternateContent xmlns:mc="http://schemas.openxmlformats.org/markup-compatibility/2006">
          <mc:Choice Requires="x14">
            <control shapeId="60512" r:id="rId40" name="Button 96">
              <controlPr locked="0" defaultSize="0" autoFill="0" autoLine="0" autoPict="0">
                <anchor moveWithCells="1" sizeWithCells="1">
                  <from>
                    <xdr:col>515</xdr:col>
                    <xdr:colOff>0</xdr:colOff>
                    <xdr:row>196664</xdr:row>
                    <xdr:rowOff>0</xdr:rowOff>
                  </from>
                  <to>
                    <xdr:col>515</xdr:col>
                    <xdr:colOff>0</xdr:colOff>
                    <xdr:row>196664</xdr:row>
                    <xdr:rowOff>0</xdr:rowOff>
                  </to>
                </anchor>
              </controlPr>
            </control>
          </mc:Choice>
        </mc:AlternateContent>
        <mc:AlternateContent xmlns:mc="http://schemas.openxmlformats.org/markup-compatibility/2006">
          <mc:Choice Requires="x14">
            <control shapeId="60513" r:id="rId41" name="Button 97">
              <controlPr locked="0" defaultSize="0" autoFill="0" autoLine="0" autoPict="0">
                <anchor moveWithCells="1" sizeWithCells="1">
                  <from>
                    <xdr:col>515</xdr:col>
                    <xdr:colOff>0</xdr:colOff>
                    <xdr:row>262200</xdr:row>
                    <xdr:rowOff>0</xdr:rowOff>
                  </from>
                  <to>
                    <xdr:col>515</xdr:col>
                    <xdr:colOff>0</xdr:colOff>
                    <xdr:row>262200</xdr:row>
                    <xdr:rowOff>0</xdr:rowOff>
                  </to>
                </anchor>
              </controlPr>
            </control>
          </mc:Choice>
        </mc:AlternateContent>
        <mc:AlternateContent xmlns:mc="http://schemas.openxmlformats.org/markup-compatibility/2006">
          <mc:Choice Requires="x14">
            <control shapeId="60514" r:id="rId42" name="Button 98">
              <controlPr locked="0" defaultSize="0" autoFill="0" autoLine="0" autoPict="0">
                <anchor moveWithCells="1" sizeWithCells="1">
                  <from>
                    <xdr:col>515</xdr:col>
                    <xdr:colOff>0</xdr:colOff>
                    <xdr:row>327736</xdr:row>
                    <xdr:rowOff>0</xdr:rowOff>
                  </from>
                  <to>
                    <xdr:col>515</xdr:col>
                    <xdr:colOff>0</xdr:colOff>
                    <xdr:row>327736</xdr:row>
                    <xdr:rowOff>0</xdr:rowOff>
                  </to>
                </anchor>
              </controlPr>
            </control>
          </mc:Choice>
        </mc:AlternateContent>
        <mc:AlternateContent xmlns:mc="http://schemas.openxmlformats.org/markup-compatibility/2006">
          <mc:Choice Requires="x14">
            <control shapeId="60515" r:id="rId43" name="Button 99">
              <controlPr locked="0" defaultSize="0" autoFill="0" autoLine="0" autoPict="0">
                <anchor moveWithCells="1" sizeWithCells="1">
                  <from>
                    <xdr:col>515</xdr:col>
                    <xdr:colOff>0</xdr:colOff>
                    <xdr:row>393272</xdr:row>
                    <xdr:rowOff>0</xdr:rowOff>
                  </from>
                  <to>
                    <xdr:col>515</xdr:col>
                    <xdr:colOff>0</xdr:colOff>
                    <xdr:row>393272</xdr:row>
                    <xdr:rowOff>0</xdr:rowOff>
                  </to>
                </anchor>
              </controlPr>
            </control>
          </mc:Choice>
        </mc:AlternateContent>
        <mc:AlternateContent xmlns:mc="http://schemas.openxmlformats.org/markup-compatibility/2006">
          <mc:Choice Requires="x14">
            <control shapeId="60516" r:id="rId44" name="Button 100">
              <controlPr locked="0" defaultSize="0" autoFill="0" autoLine="0" autoPict="0">
                <anchor moveWithCells="1" sizeWithCells="1">
                  <from>
                    <xdr:col>515</xdr:col>
                    <xdr:colOff>0</xdr:colOff>
                    <xdr:row>458808</xdr:row>
                    <xdr:rowOff>0</xdr:rowOff>
                  </from>
                  <to>
                    <xdr:col>515</xdr:col>
                    <xdr:colOff>0</xdr:colOff>
                    <xdr:row>458808</xdr:row>
                    <xdr:rowOff>0</xdr:rowOff>
                  </to>
                </anchor>
              </controlPr>
            </control>
          </mc:Choice>
        </mc:AlternateContent>
        <mc:AlternateContent xmlns:mc="http://schemas.openxmlformats.org/markup-compatibility/2006">
          <mc:Choice Requires="x14">
            <control shapeId="60517" r:id="rId45" name="Button 101">
              <controlPr locked="0" defaultSize="0" autoFill="0" autoLine="0" autoPict="0">
                <anchor moveWithCells="1" sizeWithCells="1">
                  <from>
                    <xdr:col>515</xdr:col>
                    <xdr:colOff>0</xdr:colOff>
                    <xdr:row>524344</xdr:row>
                    <xdr:rowOff>0</xdr:rowOff>
                  </from>
                  <to>
                    <xdr:col>515</xdr:col>
                    <xdr:colOff>0</xdr:colOff>
                    <xdr:row>524344</xdr:row>
                    <xdr:rowOff>0</xdr:rowOff>
                  </to>
                </anchor>
              </controlPr>
            </control>
          </mc:Choice>
        </mc:AlternateContent>
        <mc:AlternateContent xmlns:mc="http://schemas.openxmlformats.org/markup-compatibility/2006">
          <mc:Choice Requires="x14">
            <control shapeId="60518" r:id="rId46" name="Button 102">
              <controlPr locked="0" defaultSize="0" autoFill="0" autoLine="0" autoPict="0">
                <anchor moveWithCells="1" sizeWithCells="1">
                  <from>
                    <xdr:col>515</xdr:col>
                    <xdr:colOff>0</xdr:colOff>
                    <xdr:row>589880</xdr:row>
                    <xdr:rowOff>0</xdr:rowOff>
                  </from>
                  <to>
                    <xdr:col>515</xdr:col>
                    <xdr:colOff>0</xdr:colOff>
                    <xdr:row>589880</xdr:row>
                    <xdr:rowOff>0</xdr:rowOff>
                  </to>
                </anchor>
              </controlPr>
            </control>
          </mc:Choice>
        </mc:AlternateContent>
        <mc:AlternateContent xmlns:mc="http://schemas.openxmlformats.org/markup-compatibility/2006">
          <mc:Choice Requires="x14">
            <control shapeId="60519" r:id="rId47" name="Button 103">
              <controlPr locked="0" defaultSize="0" autoFill="0" autoLine="0" autoPict="0">
                <anchor moveWithCells="1" sizeWithCells="1">
                  <from>
                    <xdr:col>515</xdr:col>
                    <xdr:colOff>0</xdr:colOff>
                    <xdr:row>655416</xdr:row>
                    <xdr:rowOff>0</xdr:rowOff>
                  </from>
                  <to>
                    <xdr:col>515</xdr:col>
                    <xdr:colOff>0</xdr:colOff>
                    <xdr:row>655416</xdr:row>
                    <xdr:rowOff>0</xdr:rowOff>
                  </to>
                </anchor>
              </controlPr>
            </control>
          </mc:Choice>
        </mc:AlternateContent>
        <mc:AlternateContent xmlns:mc="http://schemas.openxmlformats.org/markup-compatibility/2006">
          <mc:Choice Requires="x14">
            <control shapeId="60520" r:id="rId48" name="Button 104">
              <controlPr locked="0" defaultSize="0" autoFill="0" autoLine="0" autoPict="0">
                <anchor moveWithCells="1" sizeWithCells="1">
                  <from>
                    <xdr:col>515</xdr:col>
                    <xdr:colOff>0</xdr:colOff>
                    <xdr:row>720952</xdr:row>
                    <xdr:rowOff>0</xdr:rowOff>
                  </from>
                  <to>
                    <xdr:col>515</xdr:col>
                    <xdr:colOff>0</xdr:colOff>
                    <xdr:row>720952</xdr:row>
                    <xdr:rowOff>0</xdr:rowOff>
                  </to>
                </anchor>
              </controlPr>
            </control>
          </mc:Choice>
        </mc:AlternateContent>
        <mc:AlternateContent xmlns:mc="http://schemas.openxmlformats.org/markup-compatibility/2006">
          <mc:Choice Requires="x14">
            <control shapeId="60521" r:id="rId49" name="Button 105">
              <controlPr locked="0" defaultSize="0" autoFill="0" autoLine="0" autoPict="0">
                <anchor moveWithCells="1" sizeWithCells="1">
                  <from>
                    <xdr:col>515</xdr:col>
                    <xdr:colOff>0</xdr:colOff>
                    <xdr:row>786488</xdr:row>
                    <xdr:rowOff>0</xdr:rowOff>
                  </from>
                  <to>
                    <xdr:col>515</xdr:col>
                    <xdr:colOff>0</xdr:colOff>
                    <xdr:row>786488</xdr:row>
                    <xdr:rowOff>0</xdr:rowOff>
                  </to>
                </anchor>
              </controlPr>
            </control>
          </mc:Choice>
        </mc:AlternateContent>
        <mc:AlternateContent xmlns:mc="http://schemas.openxmlformats.org/markup-compatibility/2006">
          <mc:Choice Requires="x14">
            <control shapeId="60522" r:id="rId50" name="Button 106">
              <controlPr locked="0" defaultSize="0" autoFill="0" autoLine="0" autoPict="0">
                <anchor moveWithCells="1" sizeWithCells="1">
                  <from>
                    <xdr:col>515</xdr:col>
                    <xdr:colOff>0</xdr:colOff>
                    <xdr:row>852024</xdr:row>
                    <xdr:rowOff>0</xdr:rowOff>
                  </from>
                  <to>
                    <xdr:col>515</xdr:col>
                    <xdr:colOff>0</xdr:colOff>
                    <xdr:row>852024</xdr:row>
                    <xdr:rowOff>0</xdr:rowOff>
                  </to>
                </anchor>
              </controlPr>
            </control>
          </mc:Choice>
        </mc:AlternateContent>
        <mc:AlternateContent xmlns:mc="http://schemas.openxmlformats.org/markup-compatibility/2006">
          <mc:Choice Requires="x14">
            <control shapeId="60523" r:id="rId51" name="Button 107">
              <controlPr locked="0" defaultSize="0" autoFill="0" autoLine="0" autoPict="0">
                <anchor moveWithCells="1" sizeWithCells="1">
                  <from>
                    <xdr:col>515</xdr:col>
                    <xdr:colOff>0</xdr:colOff>
                    <xdr:row>917560</xdr:row>
                    <xdr:rowOff>0</xdr:rowOff>
                  </from>
                  <to>
                    <xdr:col>515</xdr:col>
                    <xdr:colOff>0</xdr:colOff>
                    <xdr:row>917560</xdr:row>
                    <xdr:rowOff>0</xdr:rowOff>
                  </to>
                </anchor>
              </controlPr>
            </control>
          </mc:Choice>
        </mc:AlternateContent>
        <mc:AlternateContent xmlns:mc="http://schemas.openxmlformats.org/markup-compatibility/2006">
          <mc:Choice Requires="x14">
            <control shapeId="60524" r:id="rId52" name="Button 108">
              <controlPr locked="0" defaultSize="0" autoFill="0" autoLine="0" autoPict="0">
                <anchor moveWithCells="1" sizeWithCells="1">
                  <from>
                    <xdr:col>515</xdr:col>
                    <xdr:colOff>0</xdr:colOff>
                    <xdr:row>983096</xdr:row>
                    <xdr:rowOff>0</xdr:rowOff>
                  </from>
                  <to>
                    <xdr:col>515</xdr:col>
                    <xdr:colOff>0</xdr:colOff>
                    <xdr:row>983096</xdr:row>
                    <xdr:rowOff>0</xdr:rowOff>
                  </to>
                </anchor>
              </controlPr>
            </control>
          </mc:Choice>
        </mc:AlternateContent>
        <mc:AlternateContent xmlns:mc="http://schemas.openxmlformats.org/markup-compatibility/2006">
          <mc:Choice Requires="x14">
            <control shapeId="60525" r:id="rId53" name="Button 109">
              <controlPr locked="0" defaultSize="0" autoFill="0" autoLine="0" autoPict="0">
                <anchor moveWithCells="1" sizeWithCells="1">
                  <from>
                    <xdr:col>769</xdr:col>
                    <xdr:colOff>0</xdr:colOff>
                    <xdr:row>56</xdr:row>
                    <xdr:rowOff>0</xdr:rowOff>
                  </from>
                  <to>
                    <xdr:col>769</xdr:col>
                    <xdr:colOff>0</xdr:colOff>
                    <xdr:row>56</xdr:row>
                    <xdr:rowOff>0</xdr:rowOff>
                  </to>
                </anchor>
              </controlPr>
            </control>
          </mc:Choice>
        </mc:AlternateContent>
        <mc:AlternateContent xmlns:mc="http://schemas.openxmlformats.org/markup-compatibility/2006">
          <mc:Choice Requires="x14">
            <control shapeId="60526" r:id="rId54" name="Button 110">
              <controlPr locked="0" defaultSize="0" autoFill="0" autoLine="0" autoPict="0">
                <anchor moveWithCells="1" sizeWithCells="1">
                  <from>
                    <xdr:col>771</xdr:col>
                    <xdr:colOff>0</xdr:colOff>
                    <xdr:row>65592</xdr:row>
                    <xdr:rowOff>0</xdr:rowOff>
                  </from>
                  <to>
                    <xdr:col>771</xdr:col>
                    <xdr:colOff>0</xdr:colOff>
                    <xdr:row>65592</xdr:row>
                    <xdr:rowOff>0</xdr:rowOff>
                  </to>
                </anchor>
              </controlPr>
            </control>
          </mc:Choice>
        </mc:AlternateContent>
        <mc:AlternateContent xmlns:mc="http://schemas.openxmlformats.org/markup-compatibility/2006">
          <mc:Choice Requires="x14">
            <control shapeId="60527" r:id="rId55" name="Button 111">
              <controlPr locked="0" defaultSize="0" autoFill="0" autoLine="0" autoPict="0">
                <anchor moveWithCells="1" sizeWithCells="1">
                  <from>
                    <xdr:col>771</xdr:col>
                    <xdr:colOff>0</xdr:colOff>
                    <xdr:row>131128</xdr:row>
                    <xdr:rowOff>0</xdr:rowOff>
                  </from>
                  <to>
                    <xdr:col>771</xdr:col>
                    <xdr:colOff>0</xdr:colOff>
                    <xdr:row>131128</xdr:row>
                    <xdr:rowOff>0</xdr:rowOff>
                  </to>
                </anchor>
              </controlPr>
            </control>
          </mc:Choice>
        </mc:AlternateContent>
        <mc:AlternateContent xmlns:mc="http://schemas.openxmlformats.org/markup-compatibility/2006">
          <mc:Choice Requires="x14">
            <control shapeId="60528" r:id="rId56" name="Button 112">
              <controlPr locked="0" defaultSize="0" autoFill="0" autoLine="0" autoPict="0">
                <anchor moveWithCells="1" sizeWithCells="1">
                  <from>
                    <xdr:col>771</xdr:col>
                    <xdr:colOff>0</xdr:colOff>
                    <xdr:row>196664</xdr:row>
                    <xdr:rowOff>0</xdr:rowOff>
                  </from>
                  <to>
                    <xdr:col>771</xdr:col>
                    <xdr:colOff>0</xdr:colOff>
                    <xdr:row>196664</xdr:row>
                    <xdr:rowOff>0</xdr:rowOff>
                  </to>
                </anchor>
              </controlPr>
            </control>
          </mc:Choice>
        </mc:AlternateContent>
        <mc:AlternateContent xmlns:mc="http://schemas.openxmlformats.org/markup-compatibility/2006">
          <mc:Choice Requires="x14">
            <control shapeId="60529" r:id="rId57" name="Button 113">
              <controlPr locked="0" defaultSize="0" autoFill="0" autoLine="0" autoPict="0">
                <anchor moveWithCells="1" sizeWithCells="1">
                  <from>
                    <xdr:col>771</xdr:col>
                    <xdr:colOff>0</xdr:colOff>
                    <xdr:row>262200</xdr:row>
                    <xdr:rowOff>0</xdr:rowOff>
                  </from>
                  <to>
                    <xdr:col>771</xdr:col>
                    <xdr:colOff>0</xdr:colOff>
                    <xdr:row>262200</xdr:row>
                    <xdr:rowOff>0</xdr:rowOff>
                  </to>
                </anchor>
              </controlPr>
            </control>
          </mc:Choice>
        </mc:AlternateContent>
        <mc:AlternateContent xmlns:mc="http://schemas.openxmlformats.org/markup-compatibility/2006">
          <mc:Choice Requires="x14">
            <control shapeId="60530" r:id="rId58" name="Button 114">
              <controlPr locked="0" defaultSize="0" autoFill="0" autoLine="0" autoPict="0">
                <anchor moveWithCells="1" sizeWithCells="1">
                  <from>
                    <xdr:col>771</xdr:col>
                    <xdr:colOff>0</xdr:colOff>
                    <xdr:row>327736</xdr:row>
                    <xdr:rowOff>0</xdr:rowOff>
                  </from>
                  <to>
                    <xdr:col>771</xdr:col>
                    <xdr:colOff>0</xdr:colOff>
                    <xdr:row>327736</xdr:row>
                    <xdr:rowOff>0</xdr:rowOff>
                  </to>
                </anchor>
              </controlPr>
            </control>
          </mc:Choice>
        </mc:AlternateContent>
        <mc:AlternateContent xmlns:mc="http://schemas.openxmlformats.org/markup-compatibility/2006">
          <mc:Choice Requires="x14">
            <control shapeId="60531" r:id="rId59" name="Button 115">
              <controlPr locked="0" defaultSize="0" autoFill="0" autoLine="0" autoPict="0">
                <anchor moveWithCells="1" sizeWithCells="1">
                  <from>
                    <xdr:col>771</xdr:col>
                    <xdr:colOff>0</xdr:colOff>
                    <xdr:row>393272</xdr:row>
                    <xdr:rowOff>0</xdr:rowOff>
                  </from>
                  <to>
                    <xdr:col>771</xdr:col>
                    <xdr:colOff>0</xdr:colOff>
                    <xdr:row>393272</xdr:row>
                    <xdr:rowOff>0</xdr:rowOff>
                  </to>
                </anchor>
              </controlPr>
            </control>
          </mc:Choice>
        </mc:AlternateContent>
        <mc:AlternateContent xmlns:mc="http://schemas.openxmlformats.org/markup-compatibility/2006">
          <mc:Choice Requires="x14">
            <control shapeId="60532" r:id="rId60" name="Button 116">
              <controlPr locked="0" defaultSize="0" autoFill="0" autoLine="0" autoPict="0">
                <anchor moveWithCells="1" sizeWithCells="1">
                  <from>
                    <xdr:col>771</xdr:col>
                    <xdr:colOff>0</xdr:colOff>
                    <xdr:row>458808</xdr:row>
                    <xdr:rowOff>0</xdr:rowOff>
                  </from>
                  <to>
                    <xdr:col>771</xdr:col>
                    <xdr:colOff>0</xdr:colOff>
                    <xdr:row>458808</xdr:row>
                    <xdr:rowOff>0</xdr:rowOff>
                  </to>
                </anchor>
              </controlPr>
            </control>
          </mc:Choice>
        </mc:AlternateContent>
        <mc:AlternateContent xmlns:mc="http://schemas.openxmlformats.org/markup-compatibility/2006">
          <mc:Choice Requires="x14">
            <control shapeId="60533" r:id="rId61" name="Button 117">
              <controlPr locked="0" defaultSize="0" autoFill="0" autoLine="0" autoPict="0">
                <anchor moveWithCells="1" sizeWithCells="1">
                  <from>
                    <xdr:col>771</xdr:col>
                    <xdr:colOff>0</xdr:colOff>
                    <xdr:row>524344</xdr:row>
                    <xdr:rowOff>0</xdr:rowOff>
                  </from>
                  <to>
                    <xdr:col>771</xdr:col>
                    <xdr:colOff>0</xdr:colOff>
                    <xdr:row>524344</xdr:row>
                    <xdr:rowOff>0</xdr:rowOff>
                  </to>
                </anchor>
              </controlPr>
            </control>
          </mc:Choice>
        </mc:AlternateContent>
        <mc:AlternateContent xmlns:mc="http://schemas.openxmlformats.org/markup-compatibility/2006">
          <mc:Choice Requires="x14">
            <control shapeId="60534" r:id="rId62" name="Button 118">
              <controlPr locked="0" defaultSize="0" autoFill="0" autoLine="0" autoPict="0">
                <anchor moveWithCells="1" sizeWithCells="1">
                  <from>
                    <xdr:col>771</xdr:col>
                    <xdr:colOff>0</xdr:colOff>
                    <xdr:row>589880</xdr:row>
                    <xdr:rowOff>0</xdr:rowOff>
                  </from>
                  <to>
                    <xdr:col>771</xdr:col>
                    <xdr:colOff>0</xdr:colOff>
                    <xdr:row>589880</xdr:row>
                    <xdr:rowOff>0</xdr:rowOff>
                  </to>
                </anchor>
              </controlPr>
            </control>
          </mc:Choice>
        </mc:AlternateContent>
        <mc:AlternateContent xmlns:mc="http://schemas.openxmlformats.org/markup-compatibility/2006">
          <mc:Choice Requires="x14">
            <control shapeId="60535" r:id="rId63" name="Button 119">
              <controlPr locked="0" defaultSize="0" autoFill="0" autoLine="0" autoPict="0">
                <anchor moveWithCells="1" sizeWithCells="1">
                  <from>
                    <xdr:col>771</xdr:col>
                    <xdr:colOff>0</xdr:colOff>
                    <xdr:row>655416</xdr:row>
                    <xdr:rowOff>0</xdr:rowOff>
                  </from>
                  <to>
                    <xdr:col>771</xdr:col>
                    <xdr:colOff>0</xdr:colOff>
                    <xdr:row>655416</xdr:row>
                    <xdr:rowOff>0</xdr:rowOff>
                  </to>
                </anchor>
              </controlPr>
            </control>
          </mc:Choice>
        </mc:AlternateContent>
        <mc:AlternateContent xmlns:mc="http://schemas.openxmlformats.org/markup-compatibility/2006">
          <mc:Choice Requires="x14">
            <control shapeId="60536" r:id="rId64" name="Button 120">
              <controlPr locked="0" defaultSize="0" autoFill="0" autoLine="0" autoPict="0">
                <anchor moveWithCells="1" sizeWithCells="1">
                  <from>
                    <xdr:col>771</xdr:col>
                    <xdr:colOff>0</xdr:colOff>
                    <xdr:row>720952</xdr:row>
                    <xdr:rowOff>0</xdr:rowOff>
                  </from>
                  <to>
                    <xdr:col>771</xdr:col>
                    <xdr:colOff>0</xdr:colOff>
                    <xdr:row>720952</xdr:row>
                    <xdr:rowOff>0</xdr:rowOff>
                  </to>
                </anchor>
              </controlPr>
            </control>
          </mc:Choice>
        </mc:AlternateContent>
        <mc:AlternateContent xmlns:mc="http://schemas.openxmlformats.org/markup-compatibility/2006">
          <mc:Choice Requires="x14">
            <control shapeId="60537" r:id="rId65" name="Button 121">
              <controlPr locked="0" defaultSize="0" autoFill="0" autoLine="0" autoPict="0">
                <anchor moveWithCells="1" sizeWithCells="1">
                  <from>
                    <xdr:col>771</xdr:col>
                    <xdr:colOff>0</xdr:colOff>
                    <xdr:row>786488</xdr:row>
                    <xdr:rowOff>0</xdr:rowOff>
                  </from>
                  <to>
                    <xdr:col>771</xdr:col>
                    <xdr:colOff>0</xdr:colOff>
                    <xdr:row>786488</xdr:row>
                    <xdr:rowOff>0</xdr:rowOff>
                  </to>
                </anchor>
              </controlPr>
            </control>
          </mc:Choice>
        </mc:AlternateContent>
        <mc:AlternateContent xmlns:mc="http://schemas.openxmlformats.org/markup-compatibility/2006">
          <mc:Choice Requires="x14">
            <control shapeId="60538" r:id="rId66" name="Button 122">
              <controlPr locked="0" defaultSize="0" autoFill="0" autoLine="0" autoPict="0">
                <anchor moveWithCells="1" sizeWithCells="1">
                  <from>
                    <xdr:col>771</xdr:col>
                    <xdr:colOff>0</xdr:colOff>
                    <xdr:row>852024</xdr:row>
                    <xdr:rowOff>0</xdr:rowOff>
                  </from>
                  <to>
                    <xdr:col>771</xdr:col>
                    <xdr:colOff>0</xdr:colOff>
                    <xdr:row>852024</xdr:row>
                    <xdr:rowOff>0</xdr:rowOff>
                  </to>
                </anchor>
              </controlPr>
            </control>
          </mc:Choice>
        </mc:AlternateContent>
        <mc:AlternateContent xmlns:mc="http://schemas.openxmlformats.org/markup-compatibility/2006">
          <mc:Choice Requires="x14">
            <control shapeId="60539" r:id="rId67" name="Button 123">
              <controlPr locked="0" defaultSize="0" autoFill="0" autoLine="0" autoPict="0">
                <anchor moveWithCells="1" sizeWithCells="1">
                  <from>
                    <xdr:col>771</xdr:col>
                    <xdr:colOff>0</xdr:colOff>
                    <xdr:row>917560</xdr:row>
                    <xdr:rowOff>0</xdr:rowOff>
                  </from>
                  <to>
                    <xdr:col>771</xdr:col>
                    <xdr:colOff>0</xdr:colOff>
                    <xdr:row>917560</xdr:row>
                    <xdr:rowOff>0</xdr:rowOff>
                  </to>
                </anchor>
              </controlPr>
            </control>
          </mc:Choice>
        </mc:AlternateContent>
        <mc:AlternateContent xmlns:mc="http://schemas.openxmlformats.org/markup-compatibility/2006">
          <mc:Choice Requires="x14">
            <control shapeId="60540" r:id="rId68" name="Button 124">
              <controlPr locked="0" defaultSize="0" autoFill="0" autoLine="0" autoPict="0">
                <anchor moveWithCells="1" sizeWithCells="1">
                  <from>
                    <xdr:col>771</xdr:col>
                    <xdr:colOff>0</xdr:colOff>
                    <xdr:row>983096</xdr:row>
                    <xdr:rowOff>0</xdr:rowOff>
                  </from>
                  <to>
                    <xdr:col>771</xdr:col>
                    <xdr:colOff>0</xdr:colOff>
                    <xdr:row>983096</xdr:row>
                    <xdr:rowOff>0</xdr:rowOff>
                  </to>
                </anchor>
              </controlPr>
            </control>
          </mc:Choice>
        </mc:AlternateContent>
        <mc:AlternateContent xmlns:mc="http://schemas.openxmlformats.org/markup-compatibility/2006">
          <mc:Choice Requires="x14">
            <control shapeId="60541" r:id="rId69" name="Button 125">
              <controlPr locked="0" defaultSize="0" autoFill="0" autoLine="0" autoPict="0">
                <anchor moveWithCells="1" sizeWithCells="1">
                  <from>
                    <xdr:col>1025</xdr:col>
                    <xdr:colOff>0</xdr:colOff>
                    <xdr:row>56</xdr:row>
                    <xdr:rowOff>0</xdr:rowOff>
                  </from>
                  <to>
                    <xdr:col>1025</xdr:col>
                    <xdr:colOff>0</xdr:colOff>
                    <xdr:row>56</xdr:row>
                    <xdr:rowOff>0</xdr:rowOff>
                  </to>
                </anchor>
              </controlPr>
            </control>
          </mc:Choice>
        </mc:AlternateContent>
        <mc:AlternateContent xmlns:mc="http://schemas.openxmlformats.org/markup-compatibility/2006">
          <mc:Choice Requires="x14">
            <control shapeId="60542" r:id="rId70" name="Button 126">
              <controlPr locked="0" defaultSize="0" autoFill="0" autoLine="0" autoPict="0">
                <anchor moveWithCells="1" sizeWithCells="1">
                  <from>
                    <xdr:col>1027</xdr:col>
                    <xdr:colOff>0</xdr:colOff>
                    <xdr:row>65592</xdr:row>
                    <xdr:rowOff>0</xdr:rowOff>
                  </from>
                  <to>
                    <xdr:col>1027</xdr:col>
                    <xdr:colOff>0</xdr:colOff>
                    <xdr:row>65592</xdr:row>
                    <xdr:rowOff>0</xdr:rowOff>
                  </to>
                </anchor>
              </controlPr>
            </control>
          </mc:Choice>
        </mc:AlternateContent>
        <mc:AlternateContent xmlns:mc="http://schemas.openxmlformats.org/markup-compatibility/2006">
          <mc:Choice Requires="x14">
            <control shapeId="60543" r:id="rId71" name="Button 127">
              <controlPr locked="0" defaultSize="0" autoFill="0" autoLine="0" autoPict="0">
                <anchor moveWithCells="1" sizeWithCells="1">
                  <from>
                    <xdr:col>1027</xdr:col>
                    <xdr:colOff>0</xdr:colOff>
                    <xdr:row>131128</xdr:row>
                    <xdr:rowOff>0</xdr:rowOff>
                  </from>
                  <to>
                    <xdr:col>1027</xdr:col>
                    <xdr:colOff>0</xdr:colOff>
                    <xdr:row>131128</xdr:row>
                    <xdr:rowOff>0</xdr:rowOff>
                  </to>
                </anchor>
              </controlPr>
            </control>
          </mc:Choice>
        </mc:AlternateContent>
        <mc:AlternateContent xmlns:mc="http://schemas.openxmlformats.org/markup-compatibility/2006">
          <mc:Choice Requires="x14">
            <control shapeId="60544" r:id="rId72" name="Button 128">
              <controlPr locked="0" defaultSize="0" autoFill="0" autoLine="0" autoPict="0">
                <anchor moveWithCells="1" sizeWithCells="1">
                  <from>
                    <xdr:col>1027</xdr:col>
                    <xdr:colOff>0</xdr:colOff>
                    <xdr:row>196664</xdr:row>
                    <xdr:rowOff>0</xdr:rowOff>
                  </from>
                  <to>
                    <xdr:col>1027</xdr:col>
                    <xdr:colOff>0</xdr:colOff>
                    <xdr:row>196664</xdr:row>
                    <xdr:rowOff>0</xdr:rowOff>
                  </to>
                </anchor>
              </controlPr>
            </control>
          </mc:Choice>
        </mc:AlternateContent>
        <mc:AlternateContent xmlns:mc="http://schemas.openxmlformats.org/markup-compatibility/2006">
          <mc:Choice Requires="x14">
            <control shapeId="60545" r:id="rId73" name="Button 129">
              <controlPr locked="0" defaultSize="0" autoFill="0" autoLine="0" autoPict="0">
                <anchor moveWithCells="1" sizeWithCells="1">
                  <from>
                    <xdr:col>1027</xdr:col>
                    <xdr:colOff>0</xdr:colOff>
                    <xdr:row>262200</xdr:row>
                    <xdr:rowOff>0</xdr:rowOff>
                  </from>
                  <to>
                    <xdr:col>1027</xdr:col>
                    <xdr:colOff>0</xdr:colOff>
                    <xdr:row>262200</xdr:row>
                    <xdr:rowOff>0</xdr:rowOff>
                  </to>
                </anchor>
              </controlPr>
            </control>
          </mc:Choice>
        </mc:AlternateContent>
        <mc:AlternateContent xmlns:mc="http://schemas.openxmlformats.org/markup-compatibility/2006">
          <mc:Choice Requires="x14">
            <control shapeId="60546" r:id="rId74" name="Button 130">
              <controlPr locked="0" defaultSize="0" autoFill="0" autoLine="0" autoPict="0">
                <anchor moveWithCells="1" sizeWithCells="1">
                  <from>
                    <xdr:col>1027</xdr:col>
                    <xdr:colOff>0</xdr:colOff>
                    <xdr:row>327736</xdr:row>
                    <xdr:rowOff>0</xdr:rowOff>
                  </from>
                  <to>
                    <xdr:col>1027</xdr:col>
                    <xdr:colOff>0</xdr:colOff>
                    <xdr:row>327736</xdr:row>
                    <xdr:rowOff>0</xdr:rowOff>
                  </to>
                </anchor>
              </controlPr>
            </control>
          </mc:Choice>
        </mc:AlternateContent>
        <mc:AlternateContent xmlns:mc="http://schemas.openxmlformats.org/markup-compatibility/2006">
          <mc:Choice Requires="x14">
            <control shapeId="60547" r:id="rId75" name="Button 131">
              <controlPr locked="0" defaultSize="0" autoFill="0" autoLine="0" autoPict="0">
                <anchor moveWithCells="1" sizeWithCells="1">
                  <from>
                    <xdr:col>1027</xdr:col>
                    <xdr:colOff>0</xdr:colOff>
                    <xdr:row>393272</xdr:row>
                    <xdr:rowOff>0</xdr:rowOff>
                  </from>
                  <to>
                    <xdr:col>1027</xdr:col>
                    <xdr:colOff>0</xdr:colOff>
                    <xdr:row>393272</xdr:row>
                    <xdr:rowOff>0</xdr:rowOff>
                  </to>
                </anchor>
              </controlPr>
            </control>
          </mc:Choice>
        </mc:AlternateContent>
        <mc:AlternateContent xmlns:mc="http://schemas.openxmlformats.org/markup-compatibility/2006">
          <mc:Choice Requires="x14">
            <control shapeId="60548" r:id="rId76" name="Button 132">
              <controlPr locked="0" defaultSize="0" autoFill="0" autoLine="0" autoPict="0">
                <anchor moveWithCells="1" sizeWithCells="1">
                  <from>
                    <xdr:col>1027</xdr:col>
                    <xdr:colOff>0</xdr:colOff>
                    <xdr:row>458808</xdr:row>
                    <xdr:rowOff>0</xdr:rowOff>
                  </from>
                  <to>
                    <xdr:col>1027</xdr:col>
                    <xdr:colOff>0</xdr:colOff>
                    <xdr:row>458808</xdr:row>
                    <xdr:rowOff>0</xdr:rowOff>
                  </to>
                </anchor>
              </controlPr>
            </control>
          </mc:Choice>
        </mc:AlternateContent>
        <mc:AlternateContent xmlns:mc="http://schemas.openxmlformats.org/markup-compatibility/2006">
          <mc:Choice Requires="x14">
            <control shapeId="60549" r:id="rId77" name="Button 133">
              <controlPr locked="0" defaultSize="0" autoFill="0" autoLine="0" autoPict="0">
                <anchor moveWithCells="1" sizeWithCells="1">
                  <from>
                    <xdr:col>1027</xdr:col>
                    <xdr:colOff>0</xdr:colOff>
                    <xdr:row>524344</xdr:row>
                    <xdr:rowOff>0</xdr:rowOff>
                  </from>
                  <to>
                    <xdr:col>1027</xdr:col>
                    <xdr:colOff>0</xdr:colOff>
                    <xdr:row>524344</xdr:row>
                    <xdr:rowOff>0</xdr:rowOff>
                  </to>
                </anchor>
              </controlPr>
            </control>
          </mc:Choice>
        </mc:AlternateContent>
        <mc:AlternateContent xmlns:mc="http://schemas.openxmlformats.org/markup-compatibility/2006">
          <mc:Choice Requires="x14">
            <control shapeId="60550" r:id="rId78" name="Button 134">
              <controlPr locked="0" defaultSize="0" autoFill="0" autoLine="0" autoPict="0">
                <anchor moveWithCells="1" sizeWithCells="1">
                  <from>
                    <xdr:col>1027</xdr:col>
                    <xdr:colOff>0</xdr:colOff>
                    <xdr:row>589880</xdr:row>
                    <xdr:rowOff>0</xdr:rowOff>
                  </from>
                  <to>
                    <xdr:col>1027</xdr:col>
                    <xdr:colOff>0</xdr:colOff>
                    <xdr:row>589880</xdr:row>
                    <xdr:rowOff>0</xdr:rowOff>
                  </to>
                </anchor>
              </controlPr>
            </control>
          </mc:Choice>
        </mc:AlternateContent>
        <mc:AlternateContent xmlns:mc="http://schemas.openxmlformats.org/markup-compatibility/2006">
          <mc:Choice Requires="x14">
            <control shapeId="60551" r:id="rId79" name="Button 135">
              <controlPr locked="0" defaultSize="0" autoFill="0" autoLine="0" autoPict="0">
                <anchor moveWithCells="1" sizeWithCells="1">
                  <from>
                    <xdr:col>1027</xdr:col>
                    <xdr:colOff>0</xdr:colOff>
                    <xdr:row>655416</xdr:row>
                    <xdr:rowOff>0</xdr:rowOff>
                  </from>
                  <to>
                    <xdr:col>1027</xdr:col>
                    <xdr:colOff>0</xdr:colOff>
                    <xdr:row>655416</xdr:row>
                    <xdr:rowOff>0</xdr:rowOff>
                  </to>
                </anchor>
              </controlPr>
            </control>
          </mc:Choice>
        </mc:AlternateContent>
        <mc:AlternateContent xmlns:mc="http://schemas.openxmlformats.org/markup-compatibility/2006">
          <mc:Choice Requires="x14">
            <control shapeId="60552" r:id="rId80" name="Button 136">
              <controlPr locked="0" defaultSize="0" autoFill="0" autoLine="0" autoPict="0">
                <anchor moveWithCells="1" sizeWithCells="1">
                  <from>
                    <xdr:col>1027</xdr:col>
                    <xdr:colOff>0</xdr:colOff>
                    <xdr:row>720952</xdr:row>
                    <xdr:rowOff>0</xdr:rowOff>
                  </from>
                  <to>
                    <xdr:col>1027</xdr:col>
                    <xdr:colOff>0</xdr:colOff>
                    <xdr:row>720952</xdr:row>
                    <xdr:rowOff>0</xdr:rowOff>
                  </to>
                </anchor>
              </controlPr>
            </control>
          </mc:Choice>
        </mc:AlternateContent>
        <mc:AlternateContent xmlns:mc="http://schemas.openxmlformats.org/markup-compatibility/2006">
          <mc:Choice Requires="x14">
            <control shapeId="60553" r:id="rId81" name="Button 137">
              <controlPr locked="0" defaultSize="0" autoFill="0" autoLine="0" autoPict="0">
                <anchor moveWithCells="1" sizeWithCells="1">
                  <from>
                    <xdr:col>1027</xdr:col>
                    <xdr:colOff>0</xdr:colOff>
                    <xdr:row>786488</xdr:row>
                    <xdr:rowOff>0</xdr:rowOff>
                  </from>
                  <to>
                    <xdr:col>1027</xdr:col>
                    <xdr:colOff>0</xdr:colOff>
                    <xdr:row>786488</xdr:row>
                    <xdr:rowOff>0</xdr:rowOff>
                  </to>
                </anchor>
              </controlPr>
            </control>
          </mc:Choice>
        </mc:AlternateContent>
        <mc:AlternateContent xmlns:mc="http://schemas.openxmlformats.org/markup-compatibility/2006">
          <mc:Choice Requires="x14">
            <control shapeId="60554" r:id="rId82" name="Button 138">
              <controlPr locked="0" defaultSize="0" autoFill="0" autoLine="0" autoPict="0">
                <anchor moveWithCells="1" sizeWithCells="1">
                  <from>
                    <xdr:col>1027</xdr:col>
                    <xdr:colOff>0</xdr:colOff>
                    <xdr:row>852024</xdr:row>
                    <xdr:rowOff>0</xdr:rowOff>
                  </from>
                  <to>
                    <xdr:col>1027</xdr:col>
                    <xdr:colOff>0</xdr:colOff>
                    <xdr:row>852024</xdr:row>
                    <xdr:rowOff>0</xdr:rowOff>
                  </to>
                </anchor>
              </controlPr>
            </control>
          </mc:Choice>
        </mc:AlternateContent>
        <mc:AlternateContent xmlns:mc="http://schemas.openxmlformats.org/markup-compatibility/2006">
          <mc:Choice Requires="x14">
            <control shapeId="60555" r:id="rId83" name="Button 139">
              <controlPr locked="0" defaultSize="0" autoFill="0" autoLine="0" autoPict="0">
                <anchor moveWithCells="1" sizeWithCells="1">
                  <from>
                    <xdr:col>1027</xdr:col>
                    <xdr:colOff>0</xdr:colOff>
                    <xdr:row>917560</xdr:row>
                    <xdr:rowOff>0</xdr:rowOff>
                  </from>
                  <to>
                    <xdr:col>1027</xdr:col>
                    <xdr:colOff>0</xdr:colOff>
                    <xdr:row>917560</xdr:row>
                    <xdr:rowOff>0</xdr:rowOff>
                  </to>
                </anchor>
              </controlPr>
            </control>
          </mc:Choice>
        </mc:AlternateContent>
        <mc:AlternateContent xmlns:mc="http://schemas.openxmlformats.org/markup-compatibility/2006">
          <mc:Choice Requires="x14">
            <control shapeId="60556" r:id="rId84" name="Button 140">
              <controlPr locked="0" defaultSize="0" autoFill="0" autoLine="0" autoPict="0">
                <anchor moveWithCells="1" sizeWithCells="1">
                  <from>
                    <xdr:col>1027</xdr:col>
                    <xdr:colOff>0</xdr:colOff>
                    <xdr:row>983096</xdr:row>
                    <xdr:rowOff>0</xdr:rowOff>
                  </from>
                  <to>
                    <xdr:col>1027</xdr:col>
                    <xdr:colOff>0</xdr:colOff>
                    <xdr:row>983096</xdr:row>
                    <xdr:rowOff>0</xdr:rowOff>
                  </to>
                </anchor>
              </controlPr>
            </control>
          </mc:Choice>
        </mc:AlternateContent>
        <mc:AlternateContent xmlns:mc="http://schemas.openxmlformats.org/markup-compatibility/2006">
          <mc:Choice Requires="x14">
            <control shapeId="60557" r:id="rId85" name="Button 141">
              <controlPr locked="0" defaultSize="0" autoFill="0" autoLine="0" autoPict="0">
                <anchor moveWithCells="1" sizeWithCells="1">
                  <from>
                    <xdr:col>1281</xdr:col>
                    <xdr:colOff>0</xdr:colOff>
                    <xdr:row>56</xdr:row>
                    <xdr:rowOff>0</xdr:rowOff>
                  </from>
                  <to>
                    <xdr:col>1281</xdr:col>
                    <xdr:colOff>0</xdr:colOff>
                    <xdr:row>56</xdr:row>
                    <xdr:rowOff>0</xdr:rowOff>
                  </to>
                </anchor>
              </controlPr>
            </control>
          </mc:Choice>
        </mc:AlternateContent>
        <mc:AlternateContent xmlns:mc="http://schemas.openxmlformats.org/markup-compatibility/2006">
          <mc:Choice Requires="x14">
            <control shapeId="60558" r:id="rId86" name="Button 142">
              <controlPr locked="0" defaultSize="0" autoFill="0" autoLine="0" autoPict="0">
                <anchor moveWithCells="1" sizeWithCells="1">
                  <from>
                    <xdr:col>1283</xdr:col>
                    <xdr:colOff>0</xdr:colOff>
                    <xdr:row>65592</xdr:row>
                    <xdr:rowOff>0</xdr:rowOff>
                  </from>
                  <to>
                    <xdr:col>1283</xdr:col>
                    <xdr:colOff>0</xdr:colOff>
                    <xdr:row>65592</xdr:row>
                    <xdr:rowOff>0</xdr:rowOff>
                  </to>
                </anchor>
              </controlPr>
            </control>
          </mc:Choice>
        </mc:AlternateContent>
        <mc:AlternateContent xmlns:mc="http://schemas.openxmlformats.org/markup-compatibility/2006">
          <mc:Choice Requires="x14">
            <control shapeId="60559" r:id="rId87" name="Button 143">
              <controlPr locked="0" defaultSize="0" autoFill="0" autoLine="0" autoPict="0">
                <anchor moveWithCells="1" sizeWithCells="1">
                  <from>
                    <xdr:col>1283</xdr:col>
                    <xdr:colOff>0</xdr:colOff>
                    <xdr:row>131128</xdr:row>
                    <xdr:rowOff>0</xdr:rowOff>
                  </from>
                  <to>
                    <xdr:col>1283</xdr:col>
                    <xdr:colOff>0</xdr:colOff>
                    <xdr:row>131128</xdr:row>
                    <xdr:rowOff>0</xdr:rowOff>
                  </to>
                </anchor>
              </controlPr>
            </control>
          </mc:Choice>
        </mc:AlternateContent>
        <mc:AlternateContent xmlns:mc="http://schemas.openxmlformats.org/markup-compatibility/2006">
          <mc:Choice Requires="x14">
            <control shapeId="60560" r:id="rId88" name="Button 144">
              <controlPr locked="0" defaultSize="0" autoFill="0" autoLine="0" autoPict="0">
                <anchor moveWithCells="1" sizeWithCells="1">
                  <from>
                    <xdr:col>1283</xdr:col>
                    <xdr:colOff>0</xdr:colOff>
                    <xdr:row>196664</xdr:row>
                    <xdr:rowOff>0</xdr:rowOff>
                  </from>
                  <to>
                    <xdr:col>1283</xdr:col>
                    <xdr:colOff>0</xdr:colOff>
                    <xdr:row>196664</xdr:row>
                    <xdr:rowOff>0</xdr:rowOff>
                  </to>
                </anchor>
              </controlPr>
            </control>
          </mc:Choice>
        </mc:AlternateContent>
        <mc:AlternateContent xmlns:mc="http://schemas.openxmlformats.org/markup-compatibility/2006">
          <mc:Choice Requires="x14">
            <control shapeId="60561" r:id="rId89" name="Button 145">
              <controlPr locked="0" defaultSize="0" autoFill="0" autoLine="0" autoPict="0">
                <anchor moveWithCells="1" sizeWithCells="1">
                  <from>
                    <xdr:col>1283</xdr:col>
                    <xdr:colOff>0</xdr:colOff>
                    <xdr:row>262200</xdr:row>
                    <xdr:rowOff>0</xdr:rowOff>
                  </from>
                  <to>
                    <xdr:col>1283</xdr:col>
                    <xdr:colOff>0</xdr:colOff>
                    <xdr:row>262200</xdr:row>
                    <xdr:rowOff>0</xdr:rowOff>
                  </to>
                </anchor>
              </controlPr>
            </control>
          </mc:Choice>
        </mc:AlternateContent>
        <mc:AlternateContent xmlns:mc="http://schemas.openxmlformats.org/markup-compatibility/2006">
          <mc:Choice Requires="x14">
            <control shapeId="60562" r:id="rId90" name="Button 146">
              <controlPr locked="0" defaultSize="0" autoFill="0" autoLine="0" autoPict="0">
                <anchor moveWithCells="1" sizeWithCells="1">
                  <from>
                    <xdr:col>1283</xdr:col>
                    <xdr:colOff>0</xdr:colOff>
                    <xdr:row>327736</xdr:row>
                    <xdr:rowOff>0</xdr:rowOff>
                  </from>
                  <to>
                    <xdr:col>1283</xdr:col>
                    <xdr:colOff>0</xdr:colOff>
                    <xdr:row>327736</xdr:row>
                    <xdr:rowOff>0</xdr:rowOff>
                  </to>
                </anchor>
              </controlPr>
            </control>
          </mc:Choice>
        </mc:AlternateContent>
        <mc:AlternateContent xmlns:mc="http://schemas.openxmlformats.org/markup-compatibility/2006">
          <mc:Choice Requires="x14">
            <control shapeId="60563" r:id="rId91" name="Button 147">
              <controlPr locked="0" defaultSize="0" autoFill="0" autoLine="0" autoPict="0">
                <anchor moveWithCells="1" sizeWithCells="1">
                  <from>
                    <xdr:col>1283</xdr:col>
                    <xdr:colOff>0</xdr:colOff>
                    <xdr:row>393272</xdr:row>
                    <xdr:rowOff>0</xdr:rowOff>
                  </from>
                  <to>
                    <xdr:col>1283</xdr:col>
                    <xdr:colOff>0</xdr:colOff>
                    <xdr:row>393272</xdr:row>
                    <xdr:rowOff>0</xdr:rowOff>
                  </to>
                </anchor>
              </controlPr>
            </control>
          </mc:Choice>
        </mc:AlternateContent>
        <mc:AlternateContent xmlns:mc="http://schemas.openxmlformats.org/markup-compatibility/2006">
          <mc:Choice Requires="x14">
            <control shapeId="60564" r:id="rId92" name="Button 148">
              <controlPr locked="0" defaultSize="0" autoFill="0" autoLine="0" autoPict="0">
                <anchor moveWithCells="1" sizeWithCells="1">
                  <from>
                    <xdr:col>1283</xdr:col>
                    <xdr:colOff>0</xdr:colOff>
                    <xdr:row>458808</xdr:row>
                    <xdr:rowOff>0</xdr:rowOff>
                  </from>
                  <to>
                    <xdr:col>1283</xdr:col>
                    <xdr:colOff>0</xdr:colOff>
                    <xdr:row>458808</xdr:row>
                    <xdr:rowOff>0</xdr:rowOff>
                  </to>
                </anchor>
              </controlPr>
            </control>
          </mc:Choice>
        </mc:AlternateContent>
        <mc:AlternateContent xmlns:mc="http://schemas.openxmlformats.org/markup-compatibility/2006">
          <mc:Choice Requires="x14">
            <control shapeId="60565" r:id="rId93" name="Button 149">
              <controlPr locked="0" defaultSize="0" autoFill="0" autoLine="0" autoPict="0">
                <anchor moveWithCells="1" sizeWithCells="1">
                  <from>
                    <xdr:col>1283</xdr:col>
                    <xdr:colOff>0</xdr:colOff>
                    <xdr:row>524344</xdr:row>
                    <xdr:rowOff>0</xdr:rowOff>
                  </from>
                  <to>
                    <xdr:col>1283</xdr:col>
                    <xdr:colOff>0</xdr:colOff>
                    <xdr:row>524344</xdr:row>
                    <xdr:rowOff>0</xdr:rowOff>
                  </to>
                </anchor>
              </controlPr>
            </control>
          </mc:Choice>
        </mc:AlternateContent>
        <mc:AlternateContent xmlns:mc="http://schemas.openxmlformats.org/markup-compatibility/2006">
          <mc:Choice Requires="x14">
            <control shapeId="60566" r:id="rId94" name="Button 150">
              <controlPr locked="0" defaultSize="0" autoFill="0" autoLine="0" autoPict="0">
                <anchor moveWithCells="1" sizeWithCells="1">
                  <from>
                    <xdr:col>1283</xdr:col>
                    <xdr:colOff>0</xdr:colOff>
                    <xdr:row>589880</xdr:row>
                    <xdr:rowOff>0</xdr:rowOff>
                  </from>
                  <to>
                    <xdr:col>1283</xdr:col>
                    <xdr:colOff>0</xdr:colOff>
                    <xdr:row>589880</xdr:row>
                    <xdr:rowOff>0</xdr:rowOff>
                  </to>
                </anchor>
              </controlPr>
            </control>
          </mc:Choice>
        </mc:AlternateContent>
        <mc:AlternateContent xmlns:mc="http://schemas.openxmlformats.org/markup-compatibility/2006">
          <mc:Choice Requires="x14">
            <control shapeId="60567" r:id="rId95" name="Button 151">
              <controlPr locked="0" defaultSize="0" autoFill="0" autoLine="0" autoPict="0">
                <anchor moveWithCells="1" sizeWithCells="1">
                  <from>
                    <xdr:col>1283</xdr:col>
                    <xdr:colOff>0</xdr:colOff>
                    <xdr:row>655416</xdr:row>
                    <xdr:rowOff>0</xdr:rowOff>
                  </from>
                  <to>
                    <xdr:col>1283</xdr:col>
                    <xdr:colOff>0</xdr:colOff>
                    <xdr:row>655416</xdr:row>
                    <xdr:rowOff>0</xdr:rowOff>
                  </to>
                </anchor>
              </controlPr>
            </control>
          </mc:Choice>
        </mc:AlternateContent>
        <mc:AlternateContent xmlns:mc="http://schemas.openxmlformats.org/markup-compatibility/2006">
          <mc:Choice Requires="x14">
            <control shapeId="60568" r:id="rId96" name="Button 152">
              <controlPr locked="0" defaultSize="0" autoFill="0" autoLine="0" autoPict="0">
                <anchor moveWithCells="1" sizeWithCells="1">
                  <from>
                    <xdr:col>1283</xdr:col>
                    <xdr:colOff>0</xdr:colOff>
                    <xdr:row>720952</xdr:row>
                    <xdr:rowOff>0</xdr:rowOff>
                  </from>
                  <to>
                    <xdr:col>1283</xdr:col>
                    <xdr:colOff>0</xdr:colOff>
                    <xdr:row>720952</xdr:row>
                    <xdr:rowOff>0</xdr:rowOff>
                  </to>
                </anchor>
              </controlPr>
            </control>
          </mc:Choice>
        </mc:AlternateContent>
        <mc:AlternateContent xmlns:mc="http://schemas.openxmlformats.org/markup-compatibility/2006">
          <mc:Choice Requires="x14">
            <control shapeId="60569" r:id="rId97" name="Button 153">
              <controlPr locked="0" defaultSize="0" autoFill="0" autoLine="0" autoPict="0">
                <anchor moveWithCells="1" sizeWithCells="1">
                  <from>
                    <xdr:col>1283</xdr:col>
                    <xdr:colOff>0</xdr:colOff>
                    <xdr:row>786488</xdr:row>
                    <xdr:rowOff>0</xdr:rowOff>
                  </from>
                  <to>
                    <xdr:col>1283</xdr:col>
                    <xdr:colOff>0</xdr:colOff>
                    <xdr:row>786488</xdr:row>
                    <xdr:rowOff>0</xdr:rowOff>
                  </to>
                </anchor>
              </controlPr>
            </control>
          </mc:Choice>
        </mc:AlternateContent>
        <mc:AlternateContent xmlns:mc="http://schemas.openxmlformats.org/markup-compatibility/2006">
          <mc:Choice Requires="x14">
            <control shapeId="60570" r:id="rId98" name="Button 154">
              <controlPr locked="0" defaultSize="0" autoFill="0" autoLine="0" autoPict="0">
                <anchor moveWithCells="1" sizeWithCells="1">
                  <from>
                    <xdr:col>1283</xdr:col>
                    <xdr:colOff>0</xdr:colOff>
                    <xdr:row>852024</xdr:row>
                    <xdr:rowOff>0</xdr:rowOff>
                  </from>
                  <to>
                    <xdr:col>1283</xdr:col>
                    <xdr:colOff>0</xdr:colOff>
                    <xdr:row>852024</xdr:row>
                    <xdr:rowOff>0</xdr:rowOff>
                  </to>
                </anchor>
              </controlPr>
            </control>
          </mc:Choice>
        </mc:AlternateContent>
        <mc:AlternateContent xmlns:mc="http://schemas.openxmlformats.org/markup-compatibility/2006">
          <mc:Choice Requires="x14">
            <control shapeId="60571" r:id="rId99" name="Button 155">
              <controlPr locked="0" defaultSize="0" autoFill="0" autoLine="0" autoPict="0">
                <anchor moveWithCells="1" sizeWithCells="1">
                  <from>
                    <xdr:col>1283</xdr:col>
                    <xdr:colOff>0</xdr:colOff>
                    <xdr:row>917560</xdr:row>
                    <xdr:rowOff>0</xdr:rowOff>
                  </from>
                  <to>
                    <xdr:col>1283</xdr:col>
                    <xdr:colOff>0</xdr:colOff>
                    <xdr:row>917560</xdr:row>
                    <xdr:rowOff>0</xdr:rowOff>
                  </to>
                </anchor>
              </controlPr>
            </control>
          </mc:Choice>
        </mc:AlternateContent>
        <mc:AlternateContent xmlns:mc="http://schemas.openxmlformats.org/markup-compatibility/2006">
          <mc:Choice Requires="x14">
            <control shapeId="60572" r:id="rId100" name="Button 156">
              <controlPr locked="0" defaultSize="0" autoFill="0" autoLine="0" autoPict="0">
                <anchor moveWithCells="1" sizeWithCells="1">
                  <from>
                    <xdr:col>1283</xdr:col>
                    <xdr:colOff>0</xdr:colOff>
                    <xdr:row>983096</xdr:row>
                    <xdr:rowOff>0</xdr:rowOff>
                  </from>
                  <to>
                    <xdr:col>1283</xdr:col>
                    <xdr:colOff>0</xdr:colOff>
                    <xdr:row>983096</xdr:row>
                    <xdr:rowOff>0</xdr:rowOff>
                  </to>
                </anchor>
              </controlPr>
            </control>
          </mc:Choice>
        </mc:AlternateContent>
        <mc:AlternateContent xmlns:mc="http://schemas.openxmlformats.org/markup-compatibility/2006">
          <mc:Choice Requires="x14">
            <control shapeId="60573" r:id="rId101" name="Button 157">
              <controlPr locked="0" defaultSize="0" autoFill="0" autoLine="0" autoPict="0">
                <anchor moveWithCells="1" sizeWithCells="1">
                  <from>
                    <xdr:col>1537</xdr:col>
                    <xdr:colOff>0</xdr:colOff>
                    <xdr:row>56</xdr:row>
                    <xdr:rowOff>0</xdr:rowOff>
                  </from>
                  <to>
                    <xdr:col>1537</xdr:col>
                    <xdr:colOff>0</xdr:colOff>
                    <xdr:row>56</xdr:row>
                    <xdr:rowOff>0</xdr:rowOff>
                  </to>
                </anchor>
              </controlPr>
            </control>
          </mc:Choice>
        </mc:AlternateContent>
        <mc:AlternateContent xmlns:mc="http://schemas.openxmlformats.org/markup-compatibility/2006">
          <mc:Choice Requires="x14">
            <control shapeId="60574" r:id="rId102" name="Button 158">
              <controlPr locked="0" defaultSize="0" autoFill="0" autoLine="0" autoPict="0">
                <anchor moveWithCells="1" sizeWithCells="1">
                  <from>
                    <xdr:col>1539</xdr:col>
                    <xdr:colOff>0</xdr:colOff>
                    <xdr:row>65592</xdr:row>
                    <xdr:rowOff>0</xdr:rowOff>
                  </from>
                  <to>
                    <xdr:col>1539</xdr:col>
                    <xdr:colOff>0</xdr:colOff>
                    <xdr:row>65592</xdr:row>
                    <xdr:rowOff>0</xdr:rowOff>
                  </to>
                </anchor>
              </controlPr>
            </control>
          </mc:Choice>
        </mc:AlternateContent>
        <mc:AlternateContent xmlns:mc="http://schemas.openxmlformats.org/markup-compatibility/2006">
          <mc:Choice Requires="x14">
            <control shapeId="60575" r:id="rId103" name="Button 159">
              <controlPr locked="0" defaultSize="0" autoFill="0" autoLine="0" autoPict="0">
                <anchor moveWithCells="1" sizeWithCells="1">
                  <from>
                    <xdr:col>1539</xdr:col>
                    <xdr:colOff>0</xdr:colOff>
                    <xdr:row>131128</xdr:row>
                    <xdr:rowOff>0</xdr:rowOff>
                  </from>
                  <to>
                    <xdr:col>1539</xdr:col>
                    <xdr:colOff>0</xdr:colOff>
                    <xdr:row>131128</xdr:row>
                    <xdr:rowOff>0</xdr:rowOff>
                  </to>
                </anchor>
              </controlPr>
            </control>
          </mc:Choice>
        </mc:AlternateContent>
        <mc:AlternateContent xmlns:mc="http://schemas.openxmlformats.org/markup-compatibility/2006">
          <mc:Choice Requires="x14">
            <control shapeId="60576" r:id="rId104" name="Button 160">
              <controlPr locked="0" defaultSize="0" autoFill="0" autoLine="0" autoPict="0">
                <anchor moveWithCells="1" sizeWithCells="1">
                  <from>
                    <xdr:col>1539</xdr:col>
                    <xdr:colOff>0</xdr:colOff>
                    <xdr:row>196664</xdr:row>
                    <xdr:rowOff>0</xdr:rowOff>
                  </from>
                  <to>
                    <xdr:col>1539</xdr:col>
                    <xdr:colOff>0</xdr:colOff>
                    <xdr:row>196664</xdr:row>
                    <xdr:rowOff>0</xdr:rowOff>
                  </to>
                </anchor>
              </controlPr>
            </control>
          </mc:Choice>
        </mc:AlternateContent>
        <mc:AlternateContent xmlns:mc="http://schemas.openxmlformats.org/markup-compatibility/2006">
          <mc:Choice Requires="x14">
            <control shapeId="60577" r:id="rId105" name="Button 161">
              <controlPr locked="0" defaultSize="0" autoFill="0" autoLine="0" autoPict="0">
                <anchor moveWithCells="1" sizeWithCells="1">
                  <from>
                    <xdr:col>1539</xdr:col>
                    <xdr:colOff>0</xdr:colOff>
                    <xdr:row>262200</xdr:row>
                    <xdr:rowOff>0</xdr:rowOff>
                  </from>
                  <to>
                    <xdr:col>1539</xdr:col>
                    <xdr:colOff>0</xdr:colOff>
                    <xdr:row>262200</xdr:row>
                    <xdr:rowOff>0</xdr:rowOff>
                  </to>
                </anchor>
              </controlPr>
            </control>
          </mc:Choice>
        </mc:AlternateContent>
        <mc:AlternateContent xmlns:mc="http://schemas.openxmlformats.org/markup-compatibility/2006">
          <mc:Choice Requires="x14">
            <control shapeId="60578" r:id="rId106" name="Button 162">
              <controlPr locked="0" defaultSize="0" autoFill="0" autoLine="0" autoPict="0">
                <anchor moveWithCells="1" sizeWithCells="1">
                  <from>
                    <xdr:col>1539</xdr:col>
                    <xdr:colOff>0</xdr:colOff>
                    <xdr:row>327736</xdr:row>
                    <xdr:rowOff>0</xdr:rowOff>
                  </from>
                  <to>
                    <xdr:col>1539</xdr:col>
                    <xdr:colOff>0</xdr:colOff>
                    <xdr:row>327736</xdr:row>
                    <xdr:rowOff>0</xdr:rowOff>
                  </to>
                </anchor>
              </controlPr>
            </control>
          </mc:Choice>
        </mc:AlternateContent>
        <mc:AlternateContent xmlns:mc="http://schemas.openxmlformats.org/markup-compatibility/2006">
          <mc:Choice Requires="x14">
            <control shapeId="60579" r:id="rId107" name="Button 163">
              <controlPr locked="0" defaultSize="0" autoFill="0" autoLine="0" autoPict="0">
                <anchor moveWithCells="1" sizeWithCells="1">
                  <from>
                    <xdr:col>1539</xdr:col>
                    <xdr:colOff>0</xdr:colOff>
                    <xdr:row>393272</xdr:row>
                    <xdr:rowOff>0</xdr:rowOff>
                  </from>
                  <to>
                    <xdr:col>1539</xdr:col>
                    <xdr:colOff>0</xdr:colOff>
                    <xdr:row>393272</xdr:row>
                    <xdr:rowOff>0</xdr:rowOff>
                  </to>
                </anchor>
              </controlPr>
            </control>
          </mc:Choice>
        </mc:AlternateContent>
        <mc:AlternateContent xmlns:mc="http://schemas.openxmlformats.org/markup-compatibility/2006">
          <mc:Choice Requires="x14">
            <control shapeId="60580" r:id="rId108" name="Button 164">
              <controlPr locked="0" defaultSize="0" autoFill="0" autoLine="0" autoPict="0">
                <anchor moveWithCells="1" sizeWithCells="1">
                  <from>
                    <xdr:col>1539</xdr:col>
                    <xdr:colOff>0</xdr:colOff>
                    <xdr:row>458808</xdr:row>
                    <xdr:rowOff>0</xdr:rowOff>
                  </from>
                  <to>
                    <xdr:col>1539</xdr:col>
                    <xdr:colOff>0</xdr:colOff>
                    <xdr:row>458808</xdr:row>
                    <xdr:rowOff>0</xdr:rowOff>
                  </to>
                </anchor>
              </controlPr>
            </control>
          </mc:Choice>
        </mc:AlternateContent>
        <mc:AlternateContent xmlns:mc="http://schemas.openxmlformats.org/markup-compatibility/2006">
          <mc:Choice Requires="x14">
            <control shapeId="60581" r:id="rId109" name="Button 165">
              <controlPr locked="0" defaultSize="0" autoFill="0" autoLine="0" autoPict="0">
                <anchor moveWithCells="1" sizeWithCells="1">
                  <from>
                    <xdr:col>1539</xdr:col>
                    <xdr:colOff>0</xdr:colOff>
                    <xdr:row>524344</xdr:row>
                    <xdr:rowOff>0</xdr:rowOff>
                  </from>
                  <to>
                    <xdr:col>1539</xdr:col>
                    <xdr:colOff>0</xdr:colOff>
                    <xdr:row>524344</xdr:row>
                    <xdr:rowOff>0</xdr:rowOff>
                  </to>
                </anchor>
              </controlPr>
            </control>
          </mc:Choice>
        </mc:AlternateContent>
        <mc:AlternateContent xmlns:mc="http://schemas.openxmlformats.org/markup-compatibility/2006">
          <mc:Choice Requires="x14">
            <control shapeId="60582" r:id="rId110" name="Button 166">
              <controlPr locked="0" defaultSize="0" autoFill="0" autoLine="0" autoPict="0">
                <anchor moveWithCells="1" sizeWithCells="1">
                  <from>
                    <xdr:col>1539</xdr:col>
                    <xdr:colOff>0</xdr:colOff>
                    <xdr:row>589880</xdr:row>
                    <xdr:rowOff>0</xdr:rowOff>
                  </from>
                  <to>
                    <xdr:col>1539</xdr:col>
                    <xdr:colOff>0</xdr:colOff>
                    <xdr:row>589880</xdr:row>
                    <xdr:rowOff>0</xdr:rowOff>
                  </to>
                </anchor>
              </controlPr>
            </control>
          </mc:Choice>
        </mc:AlternateContent>
        <mc:AlternateContent xmlns:mc="http://schemas.openxmlformats.org/markup-compatibility/2006">
          <mc:Choice Requires="x14">
            <control shapeId="60583" r:id="rId111" name="Button 167">
              <controlPr locked="0" defaultSize="0" autoFill="0" autoLine="0" autoPict="0">
                <anchor moveWithCells="1" sizeWithCells="1">
                  <from>
                    <xdr:col>1539</xdr:col>
                    <xdr:colOff>0</xdr:colOff>
                    <xdr:row>655416</xdr:row>
                    <xdr:rowOff>0</xdr:rowOff>
                  </from>
                  <to>
                    <xdr:col>1539</xdr:col>
                    <xdr:colOff>0</xdr:colOff>
                    <xdr:row>655416</xdr:row>
                    <xdr:rowOff>0</xdr:rowOff>
                  </to>
                </anchor>
              </controlPr>
            </control>
          </mc:Choice>
        </mc:AlternateContent>
        <mc:AlternateContent xmlns:mc="http://schemas.openxmlformats.org/markup-compatibility/2006">
          <mc:Choice Requires="x14">
            <control shapeId="60584" r:id="rId112" name="Button 168">
              <controlPr locked="0" defaultSize="0" autoFill="0" autoLine="0" autoPict="0">
                <anchor moveWithCells="1" sizeWithCells="1">
                  <from>
                    <xdr:col>1539</xdr:col>
                    <xdr:colOff>0</xdr:colOff>
                    <xdr:row>720952</xdr:row>
                    <xdr:rowOff>0</xdr:rowOff>
                  </from>
                  <to>
                    <xdr:col>1539</xdr:col>
                    <xdr:colOff>0</xdr:colOff>
                    <xdr:row>720952</xdr:row>
                    <xdr:rowOff>0</xdr:rowOff>
                  </to>
                </anchor>
              </controlPr>
            </control>
          </mc:Choice>
        </mc:AlternateContent>
        <mc:AlternateContent xmlns:mc="http://schemas.openxmlformats.org/markup-compatibility/2006">
          <mc:Choice Requires="x14">
            <control shapeId="60585" r:id="rId113" name="Button 169">
              <controlPr locked="0" defaultSize="0" autoFill="0" autoLine="0" autoPict="0">
                <anchor moveWithCells="1" sizeWithCells="1">
                  <from>
                    <xdr:col>1539</xdr:col>
                    <xdr:colOff>0</xdr:colOff>
                    <xdr:row>786488</xdr:row>
                    <xdr:rowOff>0</xdr:rowOff>
                  </from>
                  <to>
                    <xdr:col>1539</xdr:col>
                    <xdr:colOff>0</xdr:colOff>
                    <xdr:row>786488</xdr:row>
                    <xdr:rowOff>0</xdr:rowOff>
                  </to>
                </anchor>
              </controlPr>
            </control>
          </mc:Choice>
        </mc:AlternateContent>
        <mc:AlternateContent xmlns:mc="http://schemas.openxmlformats.org/markup-compatibility/2006">
          <mc:Choice Requires="x14">
            <control shapeId="60586" r:id="rId114" name="Button 170">
              <controlPr locked="0" defaultSize="0" autoFill="0" autoLine="0" autoPict="0">
                <anchor moveWithCells="1" sizeWithCells="1">
                  <from>
                    <xdr:col>1539</xdr:col>
                    <xdr:colOff>0</xdr:colOff>
                    <xdr:row>852024</xdr:row>
                    <xdr:rowOff>0</xdr:rowOff>
                  </from>
                  <to>
                    <xdr:col>1539</xdr:col>
                    <xdr:colOff>0</xdr:colOff>
                    <xdr:row>852024</xdr:row>
                    <xdr:rowOff>0</xdr:rowOff>
                  </to>
                </anchor>
              </controlPr>
            </control>
          </mc:Choice>
        </mc:AlternateContent>
        <mc:AlternateContent xmlns:mc="http://schemas.openxmlformats.org/markup-compatibility/2006">
          <mc:Choice Requires="x14">
            <control shapeId="60587" r:id="rId115" name="Button 171">
              <controlPr locked="0" defaultSize="0" autoFill="0" autoLine="0" autoPict="0">
                <anchor moveWithCells="1" sizeWithCells="1">
                  <from>
                    <xdr:col>1539</xdr:col>
                    <xdr:colOff>0</xdr:colOff>
                    <xdr:row>917560</xdr:row>
                    <xdr:rowOff>0</xdr:rowOff>
                  </from>
                  <to>
                    <xdr:col>1539</xdr:col>
                    <xdr:colOff>0</xdr:colOff>
                    <xdr:row>917560</xdr:row>
                    <xdr:rowOff>0</xdr:rowOff>
                  </to>
                </anchor>
              </controlPr>
            </control>
          </mc:Choice>
        </mc:AlternateContent>
        <mc:AlternateContent xmlns:mc="http://schemas.openxmlformats.org/markup-compatibility/2006">
          <mc:Choice Requires="x14">
            <control shapeId="60588" r:id="rId116" name="Button 172">
              <controlPr locked="0" defaultSize="0" autoFill="0" autoLine="0" autoPict="0">
                <anchor moveWithCells="1" sizeWithCells="1">
                  <from>
                    <xdr:col>1539</xdr:col>
                    <xdr:colOff>0</xdr:colOff>
                    <xdr:row>983096</xdr:row>
                    <xdr:rowOff>0</xdr:rowOff>
                  </from>
                  <to>
                    <xdr:col>1539</xdr:col>
                    <xdr:colOff>0</xdr:colOff>
                    <xdr:row>983096</xdr:row>
                    <xdr:rowOff>0</xdr:rowOff>
                  </to>
                </anchor>
              </controlPr>
            </control>
          </mc:Choice>
        </mc:AlternateContent>
        <mc:AlternateContent xmlns:mc="http://schemas.openxmlformats.org/markup-compatibility/2006">
          <mc:Choice Requires="x14">
            <control shapeId="60589" r:id="rId117" name="Button 173">
              <controlPr locked="0" defaultSize="0" autoFill="0" autoLine="0" autoPict="0">
                <anchor moveWithCells="1" sizeWithCells="1">
                  <from>
                    <xdr:col>1793</xdr:col>
                    <xdr:colOff>0</xdr:colOff>
                    <xdr:row>56</xdr:row>
                    <xdr:rowOff>0</xdr:rowOff>
                  </from>
                  <to>
                    <xdr:col>1793</xdr:col>
                    <xdr:colOff>0</xdr:colOff>
                    <xdr:row>56</xdr:row>
                    <xdr:rowOff>0</xdr:rowOff>
                  </to>
                </anchor>
              </controlPr>
            </control>
          </mc:Choice>
        </mc:AlternateContent>
        <mc:AlternateContent xmlns:mc="http://schemas.openxmlformats.org/markup-compatibility/2006">
          <mc:Choice Requires="x14">
            <control shapeId="60590" r:id="rId118" name="Button 174">
              <controlPr locked="0" defaultSize="0" autoFill="0" autoLine="0" autoPict="0">
                <anchor moveWithCells="1" sizeWithCells="1">
                  <from>
                    <xdr:col>1795</xdr:col>
                    <xdr:colOff>0</xdr:colOff>
                    <xdr:row>65592</xdr:row>
                    <xdr:rowOff>0</xdr:rowOff>
                  </from>
                  <to>
                    <xdr:col>1795</xdr:col>
                    <xdr:colOff>0</xdr:colOff>
                    <xdr:row>65592</xdr:row>
                    <xdr:rowOff>0</xdr:rowOff>
                  </to>
                </anchor>
              </controlPr>
            </control>
          </mc:Choice>
        </mc:AlternateContent>
        <mc:AlternateContent xmlns:mc="http://schemas.openxmlformats.org/markup-compatibility/2006">
          <mc:Choice Requires="x14">
            <control shapeId="60591" r:id="rId119" name="Button 175">
              <controlPr locked="0" defaultSize="0" autoFill="0" autoLine="0" autoPict="0">
                <anchor moveWithCells="1" sizeWithCells="1">
                  <from>
                    <xdr:col>1795</xdr:col>
                    <xdr:colOff>0</xdr:colOff>
                    <xdr:row>131128</xdr:row>
                    <xdr:rowOff>0</xdr:rowOff>
                  </from>
                  <to>
                    <xdr:col>1795</xdr:col>
                    <xdr:colOff>0</xdr:colOff>
                    <xdr:row>131128</xdr:row>
                    <xdr:rowOff>0</xdr:rowOff>
                  </to>
                </anchor>
              </controlPr>
            </control>
          </mc:Choice>
        </mc:AlternateContent>
        <mc:AlternateContent xmlns:mc="http://schemas.openxmlformats.org/markup-compatibility/2006">
          <mc:Choice Requires="x14">
            <control shapeId="60592" r:id="rId120" name="Button 176">
              <controlPr locked="0" defaultSize="0" autoFill="0" autoLine="0" autoPict="0">
                <anchor moveWithCells="1" sizeWithCells="1">
                  <from>
                    <xdr:col>1795</xdr:col>
                    <xdr:colOff>0</xdr:colOff>
                    <xdr:row>196664</xdr:row>
                    <xdr:rowOff>0</xdr:rowOff>
                  </from>
                  <to>
                    <xdr:col>1795</xdr:col>
                    <xdr:colOff>0</xdr:colOff>
                    <xdr:row>196664</xdr:row>
                    <xdr:rowOff>0</xdr:rowOff>
                  </to>
                </anchor>
              </controlPr>
            </control>
          </mc:Choice>
        </mc:AlternateContent>
        <mc:AlternateContent xmlns:mc="http://schemas.openxmlformats.org/markup-compatibility/2006">
          <mc:Choice Requires="x14">
            <control shapeId="60593" r:id="rId121" name="Button 177">
              <controlPr locked="0" defaultSize="0" autoFill="0" autoLine="0" autoPict="0">
                <anchor moveWithCells="1" sizeWithCells="1">
                  <from>
                    <xdr:col>1795</xdr:col>
                    <xdr:colOff>0</xdr:colOff>
                    <xdr:row>262200</xdr:row>
                    <xdr:rowOff>0</xdr:rowOff>
                  </from>
                  <to>
                    <xdr:col>1795</xdr:col>
                    <xdr:colOff>0</xdr:colOff>
                    <xdr:row>262200</xdr:row>
                    <xdr:rowOff>0</xdr:rowOff>
                  </to>
                </anchor>
              </controlPr>
            </control>
          </mc:Choice>
        </mc:AlternateContent>
        <mc:AlternateContent xmlns:mc="http://schemas.openxmlformats.org/markup-compatibility/2006">
          <mc:Choice Requires="x14">
            <control shapeId="60594" r:id="rId122" name="Button 178">
              <controlPr locked="0" defaultSize="0" autoFill="0" autoLine="0" autoPict="0">
                <anchor moveWithCells="1" sizeWithCells="1">
                  <from>
                    <xdr:col>1795</xdr:col>
                    <xdr:colOff>0</xdr:colOff>
                    <xdr:row>327736</xdr:row>
                    <xdr:rowOff>0</xdr:rowOff>
                  </from>
                  <to>
                    <xdr:col>1795</xdr:col>
                    <xdr:colOff>0</xdr:colOff>
                    <xdr:row>327736</xdr:row>
                    <xdr:rowOff>0</xdr:rowOff>
                  </to>
                </anchor>
              </controlPr>
            </control>
          </mc:Choice>
        </mc:AlternateContent>
        <mc:AlternateContent xmlns:mc="http://schemas.openxmlformats.org/markup-compatibility/2006">
          <mc:Choice Requires="x14">
            <control shapeId="60595" r:id="rId123" name="Button 179">
              <controlPr locked="0" defaultSize="0" autoFill="0" autoLine="0" autoPict="0">
                <anchor moveWithCells="1" sizeWithCells="1">
                  <from>
                    <xdr:col>1795</xdr:col>
                    <xdr:colOff>0</xdr:colOff>
                    <xdr:row>393272</xdr:row>
                    <xdr:rowOff>0</xdr:rowOff>
                  </from>
                  <to>
                    <xdr:col>1795</xdr:col>
                    <xdr:colOff>0</xdr:colOff>
                    <xdr:row>393272</xdr:row>
                    <xdr:rowOff>0</xdr:rowOff>
                  </to>
                </anchor>
              </controlPr>
            </control>
          </mc:Choice>
        </mc:AlternateContent>
        <mc:AlternateContent xmlns:mc="http://schemas.openxmlformats.org/markup-compatibility/2006">
          <mc:Choice Requires="x14">
            <control shapeId="60596" r:id="rId124" name="Button 180">
              <controlPr locked="0" defaultSize="0" autoFill="0" autoLine="0" autoPict="0">
                <anchor moveWithCells="1" sizeWithCells="1">
                  <from>
                    <xdr:col>1795</xdr:col>
                    <xdr:colOff>0</xdr:colOff>
                    <xdr:row>458808</xdr:row>
                    <xdr:rowOff>0</xdr:rowOff>
                  </from>
                  <to>
                    <xdr:col>1795</xdr:col>
                    <xdr:colOff>0</xdr:colOff>
                    <xdr:row>458808</xdr:row>
                    <xdr:rowOff>0</xdr:rowOff>
                  </to>
                </anchor>
              </controlPr>
            </control>
          </mc:Choice>
        </mc:AlternateContent>
        <mc:AlternateContent xmlns:mc="http://schemas.openxmlformats.org/markup-compatibility/2006">
          <mc:Choice Requires="x14">
            <control shapeId="60597" r:id="rId125" name="Button 181">
              <controlPr locked="0" defaultSize="0" autoFill="0" autoLine="0" autoPict="0">
                <anchor moveWithCells="1" sizeWithCells="1">
                  <from>
                    <xdr:col>1795</xdr:col>
                    <xdr:colOff>0</xdr:colOff>
                    <xdr:row>524344</xdr:row>
                    <xdr:rowOff>0</xdr:rowOff>
                  </from>
                  <to>
                    <xdr:col>1795</xdr:col>
                    <xdr:colOff>0</xdr:colOff>
                    <xdr:row>524344</xdr:row>
                    <xdr:rowOff>0</xdr:rowOff>
                  </to>
                </anchor>
              </controlPr>
            </control>
          </mc:Choice>
        </mc:AlternateContent>
        <mc:AlternateContent xmlns:mc="http://schemas.openxmlformats.org/markup-compatibility/2006">
          <mc:Choice Requires="x14">
            <control shapeId="60598" r:id="rId126" name="Button 182">
              <controlPr locked="0" defaultSize="0" autoFill="0" autoLine="0" autoPict="0">
                <anchor moveWithCells="1" sizeWithCells="1">
                  <from>
                    <xdr:col>1795</xdr:col>
                    <xdr:colOff>0</xdr:colOff>
                    <xdr:row>589880</xdr:row>
                    <xdr:rowOff>0</xdr:rowOff>
                  </from>
                  <to>
                    <xdr:col>1795</xdr:col>
                    <xdr:colOff>0</xdr:colOff>
                    <xdr:row>589880</xdr:row>
                    <xdr:rowOff>0</xdr:rowOff>
                  </to>
                </anchor>
              </controlPr>
            </control>
          </mc:Choice>
        </mc:AlternateContent>
        <mc:AlternateContent xmlns:mc="http://schemas.openxmlformats.org/markup-compatibility/2006">
          <mc:Choice Requires="x14">
            <control shapeId="60599" r:id="rId127" name="Button 183">
              <controlPr locked="0" defaultSize="0" autoFill="0" autoLine="0" autoPict="0">
                <anchor moveWithCells="1" sizeWithCells="1">
                  <from>
                    <xdr:col>1795</xdr:col>
                    <xdr:colOff>0</xdr:colOff>
                    <xdr:row>655416</xdr:row>
                    <xdr:rowOff>0</xdr:rowOff>
                  </from>
                  <to>
                    <xdr:col>1795</xdr:col>
                    <xdr:colOff>0</xdr:colOff>
                    <xdr:row>655416</xdr:row>
                    <xdr:rowOff>0</xdr:rowOff>
                  </to>
                </anchor>
              </controlPr>
            </control>
          </mc:Choice>
        </mc:AlternateContent>
        <mc:AlternateContent xmlns:mc="http://schemas.openxmlformats.org/markup-compatibility/2006">
          <mc:Choice Requires="x14">
            <control shapeId="60600" r:id="rId128" name="Button 184">
              <controlPr locked="0" defaultSize="0" autoFill="0" autoLine="0" autoPict="0">
                <anchor moveWithCells="1" sizeWithCells="1">
                  <from>
                    <xdr:col>1795</xdr:col>
                    <xdr:colOff>0</xdr:colOff>
                    <xdr:row>720952</xdr:row>
                    <xdr:rowOff>0</xdr:rowOff>
                  </from>
                  <to>
                    <xdr:col>1795</xdr:col>
                    <xdr:colOff>0</xdr:colOff>
                    <xdr:row>720952</xdr:row>
                    <xdr:rowOff>0</xdr:rowOff>
                  </to>
                </anchor>
              </controlPr>
            </control>
          </mc:Choice>
        </mc:AlternateContent>
        <mc:AlternateContent xmlns:mc="http://schemas.openxmlformats.org/markup-compatibility/2006">
          <mc:Choice Requires="x14">
            <control shapeId="60601" r:id="rId129" name="Button 185">
              <controlPr locked="0" defaultSize="0" autoFill="0" autoLine="0" autoPict="0">
                <anchor moveWithCells="1" sizeWithCells="1">
                  <from>
                    <xdr:col>1795</xdr:col>
                    <xdr:colOff>0</xdr:colOff>
                    <xdr:row>786488</xdr:row>
                    <xdr:rowOff>0</xdr:rowOff>
                  </from>
                  <to>
                    <xdr:col>1795</xdr:col>
                    <xdr:colOff>0</xdr:colOff>
                    <xdr:row>786488</xdr:row>
                    <xdr:rowOff>0</xdr:rowOff>
                  </to>
                </anchor>
              </controlPr>
            </control>
          </mc:Choice>
        </mc:AlternateContent>
        <mc:AlternateContent xmlns:mc="http://schemas.openxmlformats.org/markup-compatibility/2006">
          <mc:Choice Requires="x14">
            <control shapeId="60602" r:id="rId130" name="Button 186">
              <controlPr locked="0" defaultSize="0" autoFill="0" autoLine="0" autoPict="0">
                <anchor moveWithCells="1" sizeWithCells="1">
                  <from>
                    <xdr:col>1795</xdr:col>
                    <xdr:colOff>0</xdr:colOff>
                    <xdr:row>852024</xdr:row>
                    <xdr:rowOff>0</xdr:rowOff>
                  </from>
                  <to>
                    <xdr:col>1795</xdr:col>
                    <xdr:colOff>0</xdr:colOff>
                    <xdr:row>852024</xdr:row>
                    <xdr:rowOff>0</xdr:rowOff>
                  </to>
                </anchor>
              </controlPr>
            </control>
          </mc:Choice>
        </mc:AlternateContent>
        <mc:AlternateContent xmlns:mc="http://schemas.openxmlformats.org/markup-compatibility/2006">
          <mc:Choice Requires="x14">
            <control shapeId="60603" r:id="rId131" name="Button 187">
              <controlPr locked="0" defaultSize="0" autoFill="0" autoLine="0" autoPict="0">
                <anchor moveWithCells="1" sizeWithCells="1">
                  <from>
                    <xdr:col>1795</xdr:col>
                    <xdr:colOff>0</xdr:colOff>
                    <xdr:row>917560</xdr:row>
                    <xdr:rowOff>0</xdr:rowOff>
                  </from>
                  <to>
                    <xdr:col>1795</xdr:col>
                    <xdr:colOff>0</xdr:colOff>
                    <xdr:row>917560</xdr:row>
                    <xdr:rowOff>0</xdr:rowOff>
                  </to>
                </anchor>
              </controlPr>
            </control>
          </mc:Choice>
        </mc:AlternateContent>
        <mc:AlternateContent xmlns:mc="http://schemas.openxmlformats.org/markup-compatibility/2006">
          <mc:Choice Requires="x14">
            <control shapeId="60604" r:id="rId132" name="Button 188">
              <controlPr locked="0" defaultSize="0" autoFill="0" autoLine="0" autoPict="0">
                <anchor moveWithCells="1" sizeWithCells="1">
                  <from>
                    <xdr:col>1795</xdr:col>
                    <xdr:colOff>0</xdr:colOff>
                    <xdr:row>983096</xdr:row>
                    <xdr:rowOff>0</xdr:rowOff>
                  </from>
                  <to>
                    <xdr:col>1795</xdr:col>
                    <xdr:colOff>0</xdr:colOff>
                    <xdr:row>983096</xdr:row>
                    <xdr:rowOff>0</xdr:rowOff>
                  </to>
                </anchor>
              </controlPr>
            </control>
          </mc:Choice>
        </mc:AlternateContent>
        <mc:AlternateContent xmlns:mc="http://schemas.openxmlformats.org/markup-compatibility/2006">
          <mc:Choice Requires="x14">
            <control shapeId="60605" r:id="rId133" name="Button 189">
              <controlPr locked="0" defaultSize="0" autoFill="0" autoLine="0" autoPict="0">
                <anchor moveWithCells="1" sizeWithCells="1">
                  <from>
                    <xdr:col>2049</xdr:col>
                    <xdr:colOff>0</xdr:colOff>
                    <xdr:row>56</xdr:row>
                    <xdr:rowOff>0</xdr:rowOff>
                  </from>
                  <to>
                    <xdr:col>2049</xdr:col>
                    <xdr:colOff>0</xdr:colOff>
                    <xdr:row>56</xdr:row>
                    <xdr:rowOff>0</xdr:rowOff>
                  </to>
                </anchor>
              </controlPr>
            </control>
          </mc:Choice>
        </mc:AlternateContent>
        <mc:AlternateContent xmlns:mc="http://schemas.openxmlformats.org/markup-compatibility/2006">
          <mc:Choice Requires="x14">
            <control shapeId="60606" r:id="rId134" name="Button 190">
              <controlPr locked="0" defaultSize="0" autoFill="0" autoLine="0" autoPict="0">
                <anchor moveWithCells="1" sizeWithCells="1">
                  <from>
                    <xdr:col>2051</xdr:col>
                    <xdr:colOff>0</xdr:colOff>
                    <xdr:row>65592</xdr:row>
                    <xdr:rowOff>0</xdr:rowOff>
                  </from>
                  <to>
                    <xdr:col>2051</xdr:col>
                    <xdr:colOff>0</xdr:colOff>
                    <xdr:row>65592</xdr:row>
                    <xdr:rowOff>0</xdr:rowOff>
                  </to>
                </anchor>
              </controlPr>
            </control>
          </mc:Choice>
        </mc:AlternateContent>
        <mc:AlternateContent xmlns:mc="http://schemas.openxmlformats.org/markup-compatibility/2006">
          <mc:Choice Requires="x14">
            <control shapeId="60607" r:id="rId135" name="Button 191">
              <controlPr locked="0" defaultSize="0" autoFill="0" autoLine="0" autoPict="0">
                <anchor moveWithCells="1" sizeWithCells="1">
                  <from>
                    <xdr:col>2051</xdr:col>
                    <xdr:colOff>0</xdr:colOff>
                    <xdr:row>131128</xdr:row>
                    <xdr:rowOff>0</xdr:rowOff>
                  </from>
                  <to>
                    <xdr:col>2051</xdr:col>
                    <xdr:colOff>0</xdr:colOff>
                    <xdr:row>131128</xdr:row>
                    <xdr:rowOff>0</xdr:rowOff>
                  </to>
                </anchor>
              </controlPr>
            </control>
          </mc:Choice>
        </mc:AlternateContent>
        <mc:AlternateContent xmlns:mc="http://schemas.openxmlformats.org/markup-compatibility/2006">
          <mc:Choice Requires="x14">
            <control shapeId="60608" r:id="rId136" name="Button 192">
              <controlPr locked="0" defaultSize="0" autoFill="0" autoLine="0" autoPict="0">
                <anchor moveWithCells="1" sizeWithCells="1">
                  <from>
                    <xdr:col>2051</xdr:col>
                    <xdr:colOff>0</xdr:colOff>
                    <xdr:row>196664</xdr:row>
                    <xdr:rowOff>0</xdr:rowOff>
                  </from>
                  <to>
                    <xdr:col>2051</xdr:col>
                    <xdr:colOff>0</xdr:colOff>
                    <xdr:row>196664</xdr:row>
                    <xdr:rowOff>0</xdr:rowOff>
                  </to>
                </anchor>
              </controlPr>
            </control>
          </mc:Choice>
        </mc:AlternateContent>
        <mc:AlternateContent xmlns:mc="http://schemas.openxmlformats.org/markup-compatibility/2006">
          <mc:Choice Requires="x14">
            <control shapeId="60609" r:id="rId137" name="Button 193">
              <controlPr locked="0" defaultSize="0" autoFill="0" autoLine="0" autoPict="0">
                <anchor moveWithCells="1" sizeWithCells="1">
                  <from>
                    <xdr:col>2051</xdr:col>
                    <xdr:colOff>0</xdr:colOff>
                    <xdr:row>262200</xdr:row>
                    <xdr:rowOff>0</xdr:rowOff>
                  </from>
                  <to>
                    <xdr:col>2051</xdr:col>
                    <xdr:colOff>0</xdr:colOff>
                    <xdr:row>262200</xdr:row>
                    <xdr:rowOff>0</xdr:rowOff>
                  </to>
                </anchor>
              </controlPr>
            </control>
          </mc:Choice>
        </mc:AlternateContent>
        <mc:AlternateContent xmlns:mc="http://schemas.openxmlformats.org/markup-compatibility/2006">
          <mc:Choice Requires="x14">
            <control shapeId="60610" r:id="rId138" name="Button 194">
              <controlPr locked="0" defaultSize="0" autoFill="0" autoLine="0" autoPict="0">
                <anchor moveWithCells="1" sizeWithCells="1">
                  <from>
                    <xdr:col>2051</xdr:col>
                    <xdr:colOff>0</xdr:colOff>
                    <xdr:row>327736</xdr:row>
                    <xdr:rowOff>0</xdr:rowOff>
                  </from>
                  <to>
                    <xdr:col>2051</xdr:col>
                    <xdr:colOff>0</xdr:colOff>
                    <xdr:row>327736</xdr:row>
                    <xdr:rowOff>0</xdr:rowOff>
                  </to>
                </anchor>
              </controlPr>
            </control>
          </mc:Choice>
        </mc:AlternateContent>
        <mc:AlternateContent xmlns:mc="http://schemas.openxmlformats.org/markup-compatibility/2006">
          <mc:Choice Requires="x14">
            <control shapeId="60611" r:id="rId139" name="Button 195">
              <controlPr locked="0" defaultSize="0" autoFill="0" autoLine="0" autoPict="0">
                <anchor moveWithCells="1" sizeWithCells="1">
                  <from>
                    <xdr:col>2051</xdr:col>
                    <xdr:colOff>0</xdr:colOff>
                    <xdr:row>393272</xdr:row>
                    <xdr:rowOff>0</xdr:rowOff>
                  </from>
                  <to>
                    <xdr:col>2051</xdr:col>
                    <xdr:colOff>0</xdr:colOff>
                    <xdr:row>393272</xdr:row>
                    <xdr:rowOff>0</xdr:rowOff>
                  </to>
                </anchor>
              </controlPr>
            </control>
          </mc:Choice>
        </mc:AlternateContent>
        <mc:AlternateContent xmlns:mc="http://schemas.openxmlformats.org/markup-compatibility/2006">
          <mc:Choice Requires="x14">
            <control shapeId="60612" r:id="rId140" name="Button 196">
              <controlPr locked="0" defaultSize="0" autoFill="0" autoLine="0" autoPict="0">
                <anchor moveWithCells="1" sizeWithCells="1">
                  <from>
                    <xdr:col>2051</xdr:col>
                    <xdr:colOff>0</xdr:colOff>
                    <xdr:row>458808</xdr:row>
                    <xdr:rowOff>0</xdr:rowOff>
                  </from>
                  <to>
                    <xdr:col>2051</xdr:col>
                    <xdr:colOff>0</xdr:colOff>
                    <xdr:row>458808</xdr:row>
                    <xdr:rowOff>0</xdr:rowOff>
                  </to>
                </anchor>
              </controlPr>
            </control>
          </mc:Choice>
        </mc:AlternateContent>
        <mc:AlternateContent xmlns:mc="http://schemas.openxmlformats.org/markup-compatibility/2006">
          <mc:Choice Requires="x14">
            <control shapeId="60613" r:id="rId141" name="Button 197">
              <controlPr locked="0" defaultSize="0" autoFill="0" autoLine="0" autoPict="0">
                <anchor moveWithCells="1" sizeWithCells="1">
                  <from>
                    <xdr:col>2051</xdr:col>
                    <xdr:colOff>0</xdr:colOff>
                    <xdr:row>524344</xdr:row>
                    <xdr:rowOff>0</xdr:rowOff>
                  </from>
                  <to>
                    <xdr:col>2051</xdr:col>
                    <xdr:colOff>0</xdr:colOff>
                    <xdr:row>524344</xdr:row>
                    <xdr:rowOff>0</xdr:rowOff>
                  </to>
                </anchor>
              </controlPr>
            </control>
          </mc:Choice>
        </mc:AlternateContent>
        <mc:AlternateContent xmlns:mc="http://schemas.openxmlformats.org/markup-compatibility/2006">
          <mc:Choice Requires="x14">
            <control shapeId="60614" r:id="rId142" name="Button 198">
              <controlPr locked="0" defaultSize="0" autoFill="0" autoLine="0" autoPict="0">
                <anchor moveWithCells="1" sizeWithCells="1">
                  <from>
                    <xdr:col>2051</xdr:col>
                    <xdr:colOff>0</xdr:colOff>
                    <xdr:row>589880</xdr:row>
                    <xdr:rowOff>0</xdr:rowOff>
                  </from>
                  <to>
                    <xdr:col>2051</xdr:col>
                    <xdr:colOff>0</xdr:colOff>
                    <xdr:row>589880</xdr:row>
                    <xdr:rowOff>0</xdr:rowOff>
                  </to>
                </anchor>
              </controlPr>
            </control>
          </mc:Choice>
        </mc:AlternateContent>
        <mc:AlternateContent xmlns:mc="http://schemas.openxmlformats.org/markup-compatibility/2006">
          <mc:Choice Requires="x14">
            <control shapeId="60615" r:id="rId143" name="Button 199">
              <controlPr locked="0" defaultSize="0" autoFill="0" autoLine="0" autoPict="0">
                <anchor moveWithCells="1" sizeWithCells="1">
                  <from>
                    <xdr:col>2051</xdr:col>
                    <xdr:colOff>0</xdr:colOff>
                    <xdr:row>655416</xdr:row>
                    <xdr:rowOff>0</xdr:rowOff>
                  </from>
                  <to>
                    <xdr:col>2051</xdr:col>
                    <xdr:colOff>0</xdr:colOff>
                    <xdr:row>655416</xdr:row>
                    <xdr:rowOff>0</xdr:rowOff>
                  </to>
                </anchor>
              </controlPr>
            </control>
          </mc:Choice>
        </mc:AlternateContent>
        <mc:AlternateContent xmlns:mc="http://schemas.openxmlformats.org/markup-compatibility/2006">
          <mc:Choice Requires="x14">
            <control shapeId="60616" r:id="rId144" name="Button 200">
              <controlPr locked="0" defaultSize="0" autoFill="0" autoLine="0" autoPict="0">
                <anchor moveWithCells="1" sizeWithCells="1">
                  <from>
                    <xdr:col>2051</xdr:col>
                    <xdr:colOff>0</xdr:colOff>
                    <xdr:row>720952</xdr:row>
                    <xdr:rowOff>0</xdr:rowOff>
                  </from>
                  <to>
                    <xdr:col>2051</xdr:col>
                    <xdr:colOff>0</xdr:colOff>
                    <xdr:row>720952</xdr:row>
                    <xdr:rowOff>0</xdr:rowOff>
                  </to>
                </anchor>
              </controlPr>
            </control>
          </mc:Choice>
        </mc:AlternateContent>
        <mc:AlternateContent xmlns:mc="http://schemas.openxmlformats.org/markup-compatibility/2006">
          <mc:Choice Requires="x14">
            <control shapeId="60617" r:id="rId145" name="Button 201">
              <controlPr locked="0" defaultSize="0" autoFill="0" autoLine="0" autoPict="0">
                <anchor moveWithCells="1" sizeWithCells="1">
                  <from>
                    <xdr:col>2051</xdr:col>
                    <xdr:colOff>0</xdr:colOff>
                    <xdr:row>786488</xdr:row>
                    <xdr:rowOff>0</xdr:rowOff>
                  </from>
                  <to>
                    <xdr:col>2051</xdr:col>
                    <xdr:colOff>0</xdr:colOff>
                    <xdr:row>786488</xdr:row>
                    <xdr:rowOff>0</xdr:rowOff>
                  </to>
                </anchor>
              </controlPr>
            </control>
          </mc:Choice>
        </mc:AlternateContent>
        <mc:AlternateContent xmlns:mc="http://schemas.openxmlformats.org/markup-compatibility/2006">
          <mc:Choice Requires="x14">
            <control shapeId="60618" r:id="rId146" name="Button 202">
              <controlPr locked="0" defaultSize="0" autoFill="0" autoLine="0" autoPict="0">
                <anchor moveWithCells="1" sizeWithCells="1">
                  <from>
                    <xdr:col>2051</xdr:col>
                    <xdr:colOff>0</xdr:colOff>
                    <xdr:row>852024</xdr:row>
                    <xdr:rowOff>0</xdr:rowOff>
                  </from>
                  <to>
                    <xdr:col>2051</xdr:col>
                    <xdr:colOff>0</xdr:colOff>
                    <xdr:row>852024</xdr:row>
                    <xdr:rowOff>0</xdr:rowOff>
                  </to>
                </anchor>
              </controlPr>
            </control>
          </mc:Choice>
        </mc:AlternateContent>
        <mc:AlternateContent xmlns:mc="http://schemas.openxmlformats.org/markup-compatibility/2006">
          <mc:Choice Requires="x14">
            <control shapeId="60619" r:id="rId147" name="Button 203">
              <controlPr locked="0" defaultSize="0" autoFill="0" autoLine="0" autoPict="0">
                <anchor moveWithCells="1" sizeWithCells="1">
                  <from>
                    <xdr:col>2051</xdr:col>
                    <xdr:colOff>0</xdr:colOff>
                    <xdr:row>917560</xdr:row>
                    <xdr:rowOff>0</xdr:rowOff>
                  </from>
                  <to>
                    <xdr:col>2051</xdr:col>
                    <xdr:colOff>0</xdr:colOff>
                    <xdr:row>917560</xdr:row>
                    <xdr:rowOff>0</xdr:rowOff>
                  </to>
                </anchor>
              </controlPr>
            </control>
          </mc:Choice>
        </mc:AlternateContent>
        <mc:AlternateContent xmlns:mc="http://schemas.openxmlformats.org/markup-compatibility/2006">
          <mc:Choice Requires="x14">
            <control shapeId="60620" r:id="rId148" name="Button 204">
              <controlPr locked="0" defaultSize="0" autoFill="0" autoLine="0" autoPict="0">
                <anchor moveWithCells="1" sizeWithCells="1">
                  <from>
                    <xdr:col>2051</xdr:col>
                    <xdr:colOff>0</xdr:colOff>
                    <xdr:row>983096</xdr:row>
                    <xdr:rowOff>0</xdr:rowOff>
                  </from>
                  <to>
                    <xdr:col>2051</xdr:col>
                    <xdr:colOff>0</xdr:colOff>
                    <xdr:row>983096</xdr:row>
                    <xdr:rowOff>0</xdr:rowOff>
                  </to>
                </anchor>
              </controlPr>
            </control>
          </mc:Choice>
        </mc:AlternateContent>
        <mc:AlternateContent xmlns:mc="http://schemas.openxmlformats.org/markup-compatibility/2006">
          <mc:Choice Requires="x14">
            <control shapeId="60621" r:id="rId149" name="Button 205">
              <controlPr locked="0" defaultSize="0" autoFill="0" autoLine="0" autoPict="0">
                <anchor moveWithCells="1" sizeWithCells="1">
                  <from>
                    <xdr:col>2305</xdr:col>
                    <xdr:colOff>0</xdr:colOff>
                    <xdr:row>56</xdr:row>
                    <xdr:rowOff>0</xdr:rowOff>
                  </from>
                  <to>
                    <xdr:col>2305</xdr:col>
                    <xdr:colOff>0</xdr:colOff>
                    <xdr:row>56</xdr:row>
                    <xdr:rowOff>0</xdr:rowOff>
                  </to>
                </anchor>
              </controlPr>
            </control>
          </mc:Choice>
        </mc:AlternateContent>
        <mc:AlternateContent xmlns:mc="http://schemas.openxmlformats.org/markup-compatibility/2006">
          <mc:Choice Requires="x14">
            <control shapeId="60622" r:id="rId150" name="Button 206">
              <controlPr locked="0" defaultSize="0" autoFill="0" autoLine="0" autoPict="0">
                <anchor moveWithCells="1" sizeWithCells="1">
                  <from>
                    <xdr:col>2307</xdr:col>
                    <xdr:colOff>0</xdr:colOff>
                    <xdr:row>65592</xdr:row>
                    <xdr:rowOff>0</xdr:rowOff>
                  </from>
                  <to>
                    <xdr:col>2307</xdr:col>
                    <xdr:colOff>0</xdr:colOff>
                    <xdr:row>65592</xdr:row>
                    <xdr:rowOff>0</xdr:rowOff>
                  </to>
                </anchor>
              </controlPr>
            </control>
          </mc:Choice>
        </mc:AlternateContent>
        <mc:AlternateContent xmlns:mc="http://schemas.openxmlformats.org/markup-compatibility/2006">
          <mc:Choice Requires="x14">
            <control shapeId="60623" r:id="rId151" name="Button 207">
              <controlPr locked="0" defaultSize="0" autoFill="0" autoLine="0" autoPict="0">
                <anchor moveWithCells="1" sizeWithCells="1">
                  <from>
                    <xdr:col>2307</xdr:col>
                    <xdr:colOff>0</xdr:colOff>
                    <xdr:row>131128</xdr:row>
                    <xdr:rowOff>0</xdr:rowOff>
                  </from>
                  <to>
                    <xdr:col>2307</xdr:col>
                    <xdr:colOff>0</xdr:colOff>
                    <xdr:row>131128</xdr:row>
                    <xdr:rowOff>0</xdr:rowOff>
                  </to>
                </anchor>
              </controlPr>
            </control>
          </mc:Choice>
        </mc:AlternateContent>
        <mc:AlternateContent xmlns:mc="http://schemas.openxmlformats.org/markup-compatibility/2006">
          <mc:Choice Requires="x14">
            <control shapeId="60624" r:id="rId152" name="Button 208">
              <controlPr locked="0" defaultSize="0" autoFill="0" autoLine="0" autoPict="0">
                <anchor moveWithCells="1" sizeWithCells="1">
                  <from>
                    <xdr:col>2307</xdr:col>
                    <xdr:colOff>0</xdr:colOff>
                    <xdr:row>196664</xdr:row>
                    <xdr:rowOff>0</xdr:rowOff>
                  </from>
                  <to>
                    <xdr:col>2307</xdr:col>
                    <xdr:colOff>0</xdr:colOff>
                    <xdr:row>196664</xdr:row>
                    <xdr:rowOff>0</xdr:rowOff>
                  </to>
                </anchor>
              </controlPr>
            </control>
          </mc:Choice>
        </mc:AlternateContent>
        <mc:AlternateContent xmlns:mc="http://schemas.openxmlformats.org/markup-compatibility/2006">
          <mc:Choice Requires="x14">
            <control shapeId="60625" r:id="rId153" name="Button 209">
              <controlPr locked="0" defaultSize="0" autoFill="0" autoLine="0" autoPict="0">
                <anchor moveWithCells="1" sizeWithCells="1">
                  <from>
                    <xdr:col>2307</xdr:col>
                    <xdr:colOff>0</xdr:colOff>
                    <xdr:row>262200</xdr:row>
                    <xdr:rowOff>0</xdr:rowOff>
                  </from>
                  <to>
                    <xdr:col>2307</xdr:col>
                    <xdr:colOff>0</xdr:colOff>
                    <xdr:row>262200</xdr:row>
                    <xdr:rowOff>0</xdr:rowOff>
                  </to>
                </anchor>
              </controlPr>
            </control>
          </mc:Choice>
        </mc:AlternateContent>
        <mc:AlternateContent xmlns:mc="http://schemas.openxmlformats.org/markup-compatibility/2006">
          <mc:Choice Requires="x14">
            <control shapeId="60626" r:id="rId154" name="Button 210">
              <controlPr locked="0" defaultSize="0" autoFill="0" autoLine="0" autoPict="0">
                <anchor moveWithCells="1" sizeWithCells="1">
                  <from>
                    <xdr:col>2307</xdr:col>
                    <xdr:colOff>0</xdr:colOff>
                    <xdr:row>327736</xdr:row>
                    <xdr:rowOff>0</xdr:rowOff>
                  </from>
                  <to>
                    <xdr:col>2307</xdr:col>
                    <xdr:colOff>0</xdr:colOff>
                    <xdr:row>327736</xdr:row>
                    <xdr:rowOff>0</xdr:rowOff>
                  </to>
                </anchor>
              </controlPr>
            </control>
          </mc:Choice>
        </mc:AlternateContent>
        <mc:AlternateContent xmlns:mc="http://schemas.openxmlformats.org/markup-compatibility/2006">
          <mc:Choice Requires="x14">
            <control shapeId="60627" r:id="rId155" name="Button 211">
              <controlPr locked="0" defaultSize="0" autoFill="0" autoLine="0" autoPict="0">
                <anchor moveWithCells="1" sizeWithCells="1">
                  <from>
                    <xdr:col>2307</xdr:col>
                    <xdr:colOff>0</xdr:colOff>
                    <xdr:row>393272</xdr:row>
                    <xdr:rowOff>0</xdr:rowOff>
                  </from>
                  <to>
                    <xdr:col>2307</xdr:col>
                    <xdr:colOff>0</xdr:colOff>
                    <xdr:row>393272</xdr:row>
                    <xdr:rowOff>0</xdr:rowOff>
                  </to>
                </anchor>
              </controlPr>
            </control>
          </mc:Choice>
        </mc:AlternateContent>
        <mc:AlternateContent xmlns:mc="http://schemas.openxmlformats.org/markup-compatibility/2006">
          <mc:Choice Requires="x14">
            <control shapeId="60628" r:id="rId156" name="Button 212">
              <controlPr locked="0" defaultSize="0" autoFill="0" autoLine="0" autoPict="0">
                <anchor moveWithCells="1" sizeWithCells="1">
                  <from>
                    <xdr:col>2307</xdr:col>
                    <xdr:colOff>0</xdr:colOff>
                    <xdr:row>458808</xdr:row>
                    <xdr:rowOff>0</xdr:rowOff>
                  </from>
                  <to>
                    <xdr:col>2307</xdr:col>
                    <xdr:colOff>0</xdr:colOff>
                    <xdr:row>458808</xdr:row>
                    <xdr:rowOff>0</xdr:rowOff>
                  </to>
                </anchor>
              </controlPr>
            </control>
          </mc:Choice>
        </mc:AlternateContent>
        <mc:AlternateContent xmlns:mc="http://schemas.openxmlformats.org/markup-compatibility/2006">
          <mc:Choice Requires="x14">
            <control shapeId="60629" r:id="rId157" name="Button 213">
              <controlPr locked="0" defaultSize="0" autoFill="0" autoLine="0" autoPict="0">
                <anchor moveWithCells="1" sizeWithCells="1">
                  <from>
                    <xdr:col>2307</xdr:col>
                    <xdr:colOff>0</xdr:colOff>
                    <xdr:row>524344</xdr:row>
                    <xdr:rowOff>0</xdr:rowOff>
                  </from>
                  <to>
                    <xdr:col>2307</xdr:col>
                    <xdr:colOff>0</xdr:colOff>
                    <xdr:row>524344</xdr:row>
                    <xdr:rowOff>0</xdr:rowOff>
                  </to>
                </anchor>
              </controlPr>
            </control>
          </mc:Choice>
        </mc:AlternateContent>
        <mc:AlternateContent xmlns:mc="http://schemas.openxmlformats.org/markup-compatibility/2006">
          <mc:Choice Requires="x14">
            <control shapeId="60630" r:id="rId158" name="Button 214">
              <controlPr locked="0" defaultSize="0" autoFill="0" autoLine="0" autoPict="0">
                <anchor moveWithCells="1" sizeWithCells="1">
                  <from>
                    <xdr:col>2307</xdr:col>
                    <xdr:colOff>0</xdr:colOff>
                    <xdr:row>589880</xdr:row>
                    <xdr:rowOff>0</xdr:rowOff>
                  </from>
                  <to>
                    <xdr:col>2307</xdr:col>
                    <xdr:colOff>0</xdr:colOff>
                    <xdr:row>589880</xdr:row>
                    <xdr:rowOff>0</xdr:rowOff>
                  </to>
                </anchor>
              </controlPr>
            </control>
          </mc:Choice>
        </mc:AlternateContent>
        <mc:AlternateContent xmlns:mc="http://schemas.openxmlformats.org/markup-compatibility/2006">
          <mc:Choice Requires="x14">
            <control shapeId="60631" r:id="rId159" name="Button 215">
              <controlPr locked="0" defaultSize="0" autoFill="0" autoLine="0" autoPict="0">
                <anchor moveWithCells="1" sizeWithCells="1">
                  <from>
                    <xdr:col>2307</xdr:col>
                    <xdr:colOff>0</xdr:colOff>
                    <xdr:row>655416</xdr:row>
                    <xdr:rowOff>0</xdr:rowOff>
                  </from>
                  <to>
                    <xdr:col>2307</xdr:col>
                    <xdr:colOff>0</xdr:colOff>
                    <xdr:row>655416</xdr:row>
                    <xdr:rowOff>0</xdr:rowOff>
                  </to>
                </anchor>
              </controlPr>
            </control>
          </mc:Choice>
        </mc:AlternateContent>
        <mc:AlternateContent xmlns:mc="http://schemas.openxmlformats.org/markup-compatibility/2006">
          <mc:Choice Requires="x14">
            <control shapeId="60632" r:id="rId160" name="Button 216">
              <controlPr locked="0" defaultSize="0" autoFill="0" autoLine="0" autoPict="0">
                <anchor moveWithCells="1" sizeWithCells="1">
                  <from>
                    <xdr:col>2307</xdr:col>
                    <xdr:colOff>0</xdr:colOff>
                    <xdr:row>720952</xdr:row>
                    <xdr:rowOff>0</xdr:rowOff>
                  </from>
                  <to>
                    <xdr:col>2307</xdr:col>
                    <xdr:colOff>0</xdr:colOff>
                    <xdr:row>720952</xdr:row>
                    <xdr:rowOff>0</xdr:rowOff>
                  </to>
                </anchor>
              </controlPr>
            </control>
          </mc:Choice>
        </mc:AlternateContent>
        <mc:AlternateContent xmlns:mc="http://schemas.openxmlformats.org/markup-compatibility/2006">
          <mc:Choice Requires="x14">
            <control shapeId="60633" r:id="rId161" name="Button 217">
              <controlPr locked="0" defaultSize="0" autoFill="0" autoLine="0" autoPict="0">
                <anchor moveWithCells="1" sizeWithCells="1">
                  <from>
                    <xdr:col>2307</xdr:col>
                    <xdr:colOff>0</xdr:colOff>
                    <xdr:row>786488</xdr:row>
                    <xdr:rowOff>0</xdr:rowOff>
                  </from>
                  <to>
                    <xdr:col>2307</xdr:col>
                    <xdr:colOff>0</xdr:colOff>
                    <xdr:row>786488</xdr:row>
                    <xdr:rowOff>0</xdr:rowOff>
                  </to>
                </anchor>
              </controlPr>
            </control>
          </mc:Choice>
        </mc:AlternateContent>
        <mc:AlternateContent xmlns:mc="http://schemas.openxmlformats.org/markup-compatibility/2006">
          <mc:Choice Requires="x14">
            <control shapeId="60634" r:id="rId162" name="Button 218">
              <controlPr locked="0" defaultSize="0" autoFill="0" autoLine="0" autoPict="0">
                <anchor moveWithCells="1" sizeWithCells="1">
                  <from>
                    <xdr:col>2307</xdr:col>
                    <xdr:colOff>0</xdr:colOff>
                    <xdr:row>852024</xdr:row>
                    <xdr:rowOff>0</xdr:rowOff>
                  </from>
                  <to>
                    <xdr:col>2307</xdr:col>
                    <xdr:colOff>0</xdr:colOff>
                    <xdr:row>852024</xdr:row>
                    <xdr:rowOff>0</xdr:rowOff>
                  </to>
                </anchor>
              </controlPr>
            </control>
          </mc:Choice>
        </mc:AlternateContent>
        <mc:AlternateContent xmlns:mc="http://schemas.openxmlformats.org/markup-compatibility/2006">
          <mc:Choice Requires="x14">
            <control shapeId="60635" r:id="rId163" name="Button 219">
              <controlPr locked="0" defaultSize="0" autoFill="0" autoLine="0" autoPict="0">
                <anchor moveWithCells="1" sizeWithCells="1">
                  <from>
                    <xdr:col>2307</xdr:col>
                    <xdr:colOff>0</xdr:colOff>
                    <xdr:row>917560</xdr:row>
                    <xdr:rowOff>0</xdr:rowOff>
                  </from>
                  <to>
                    <xdr:col>2307</xdr:col>
                    <xdr:colOff>0</xdr:colOff>
                    <xdr:row>917560</xdr:row>
                    <xdr:rowOff>0</xdr:rowOff>
                  </to>
                </anchor>
              </controlPr>
            </control>
          </mc:Choice>
        </mc:AlternateContent>
        <mc:AlternateContent xmlns:mc="http://schemas.openxmlformats.org/markup-compatibility/2006">
          <mc:Choice Requires="x14">
            <control shapeId="60636" r:id="rId164" name="Button 220">
              <controlPr locked="0" defaultSize="0" autoFill="0" autoLine="0" autoPict="0">
                <anchor moveWithCells="1" sizeWithCells="1">
                  <from>
                    <xdr:col>2307</xdr:col>
                    <xdr:colOff>0</xdr:colOff>
                    <xdr:row>983096</xdr:row>
                    <xdr:rowOff>0</xdr:rowOff>
                  </from>
                  <to>
                    <xdr:col>2307</xdr:col>
                    <xdr:colOff>0</xdr:colOff>
                    <xdr:row>983096</xdr:row>
                    <xdr:rowOff>0</xdr:rowOff>
                  </to>
                </anchor>
              </controlPr>
            </control>
          </mc:Choice>
        </mc:AlternateContent>
        <mc:AlternateContent xmlns:mc="http://schemas.openxmlformats.org/markup-compatibility/2006">
          <mc:Choice Requires="x14">
            <control shapeId="60637" r:id="rId165" name="Button 221">
              <controlPr locked="0" defaultSize="0" autoFill="0" autoLine="0" autoPict="0">
                <anchor moveWithCells="1" sizeWithCells="1">
                  <from>
                    <xdr:col>2561</xdr:col>
                    <xdr:colOff>0</xdr:colOff>
                    <xdr:row>56</xdr:row>
                    <xdr:rowOff>0</xdr:rowOff>
                  </from>
                  <to>
                    <xdr:col>2561</xdr:col>
                    <xdr:colOff>0</xdr:colOff>
                    <xdr:row>56</xdr:row>
                    <xdr:rowOff>0</xdr:rowOff>
                  </to>
                </anchor>
              </controlPr>
            </control>
          </mc:Choice>
        </mc:AlternateContent>
        <mc:AlternateContent xmlns:mc="http://schemas.openxmlformats.org/markup-compatibility/2006">
          <mc:Choice Requires="x14">
            <control shapeId="60638" r:id="rId166" name="Button 222">
              <controlPr locked="0" defaultSize="0" autoFill="0" autoLine="0" autoPict="0">
                <anchor moveWithCells="1" sizeWithCells="1">
                  <from>
                    <xdr:col>2563</xdr:col>
                    <xdr:colOff>0</xdr:colOff>
                    <xdr:row>65592</xdr:row>
                    <xdr:rowOff>0</xdr:rowOff>
                  </from>
                  <to>
                    <xdr:col>2563</xdr:col>
                    <xdr:colOff>0</xdr:colOff>
                    <xdr:row>65592</xdr:row>
                    <xdr:rowOff>0</xdr:rowOff>
                  </to>
                </anchor>
              </controlPr>
            </control>
          </mc:Choice>
        </mc:AlternateContent>
        <mc:AlternateContent xmlns:mc="http://schemas.openxmlformats.org/markup-compatibility/2006">
          <mc:Choice Requires="x14">
            <control shapeId="60639" r:id="rId167" name="Button 223">
              <controlPr locked="0" defaultSize="0" autoFill="0" autoLine="0" autoPict="0">
                <anchor moveWithCells="1" sizeWithCells="1">
                  <from>
                    <xdr:col>2563</xdr:col>
                    <xdr:colOff>0</xdr:colOff>
                    <xdr:row>131128</xdr:row>
                    <xdr:rowOff>0</xdr:rowOff>
                  </from>
                  <to>
                    <xdr:col>2563</xdr:col>
                    <xdr:colOff>0</xdr:colOff>
                    <xdr:row>131128</xdr:row>
                    <xdr:rowOff>0</xdr:rowOff>
                  </to>
                </anchor>
              </controlPr>
            </control>
          </mc:Choice>
        </mc:AlternateContent>
        <mc:AlternateContent xmlns:mc="http://schemas.openxmlformats.org/markup-compatibility/2006">
          <mc:Choice Requires="x14">
            <control shapeId="60640" r:id="rId168" name="Button 224">
              <controlPr locked="0" defaultSize="0" autoFill="0" autoLine="0" autoPict="0">
                <anchor moveWithCells="1" sizeWithCells="1">
                  <from>
                    <xdr:col>2563</xdr:col>
                    <xdr:colOff>0</xdr:colOff>
                    <xdr:row>196664</xdr:row>
                    <xdr:rowOff>0</xdr:rowOff>
                  </from>
                  <to>
                    <xdr:col>2563</xdr:col>
                    <xdr:colOff>0</xdr:colOff>
                    <xdr:row>196664</xdr:row>
                    <xdr:rowOff>0</xdr:rowOff>
                  </to>
                </anchor>
              </controlPr>
            </control>
          </mc:Choice>
        </mc:AlternateContent>
        <mc:AlternateContent xmlns:mc="http://schemas.openxmlformats.org/markup-compatibility/2006">
          <mc:Choice Requires="x14">
            <control shapeId="60641" r:id="rId169" name="Button 225">
              <controlPr locked="0" defaultSize="0" autoFill="0" autoLine="0" autoPict="0">
                <anchor moveWithCells="1" sizeWithCells="1">
                  <from>
                    <xdr:col>2563</xdr:col>
                    <xdr:colOff>0</xdr:colOff>
                    <xdr:row>262200</xdr:row>
                    <xdr:rowOff>0</xdr:rowOff>
                  </from>
                  <to>
                    <xdr:col>2563</xdr:col>
                    <xdr:colOff>0</xdr:colOff>
                    <xdr:row>262200</xdr:row>
                    <xdr:rowOff>0</xdr:rowOff>
                  </to>
                </anchor>
              </controlPr>
            </control>
          </mc:Choice>
        </mc:AlternateContent>
        <mc:AlternateContent xmlns:mc="http://schemas.openxmlformats.org/markup-compatibility/2006">
          <mc:Choice Requires="x14">
            <control shapeId="60642" r:id="rId170" name="Button 226">
              <controlPr locked="0" defaultSize="0" autoFill="0" autoLine="0" autoPict="0">
                <anchor moveWithCells="1" sizeWithCells="1">
                  <from>
                    <xdr:col>2563</xdr:col>
                    <xdr:colOff>0</xdr:colOff>
                    <xdr:row>327736</xdr:row>
                    <xdr:rowOff>0</xdr:rowOff>
                  </from>
                  <to>
                    <xdr:col>2563</xdr:col>
                    <xdr:colOff>0</xdr:colOff>
                    <xdr:row>327736</xdr:row>
                    <xdr:rowOff>0</xdr:rowOff>
                  </to>
                </anchor>
              </controlPr>
            </control>
          </mc:Choice>
        </mc:AlternateContent>
        <mc:AlternateContent xmlns:mc="http://schemas.openxmlformats.org/markup-compatibility/2006">
          <mc:Choice Requires="x14">
            <control shapeId="60643" r:id="rId171" name="Button 227">
              <controlPr locked="0" defaultSize="0" autoFill="0" autoLine="0" autoPict="0">
                <anchor moveWithCells="1" sizeWithCells="1">
                  <from>
                    <xdr:col>2563</xdr:col>
                    <xdr:colOff>0</xdr:colOff>
                    <xdr:row>393272</xdr:row>
                    <xdr:rowOff>0</xdr:rowOff>
                  </from>
                  <to>
                    <xdr:col>2563</xdr:col>
                    <xdr:colOff>0</xdr:colOff>
                    <xdr:row>393272</xdr:row>
                    <xdr:rowOff>0</xdr:rowOff>
                  </to>
                </anchor>
              </controlPr>
            </control>
          </mc:Choice>
        </mc:AlternateContent>
        <mc:AlternateContent xmlns:mc="http://schemas.openxmlformats.org/markup-compatibility/2006">
          <mc:Choice Requires="x14">
            <control shapeId="60644" r:id="rId172" name="Button 228">
              <controlPr locked="0" defaultSize="0" autoFill="0" autoLine="0" autoPict="0">
                <anchor moveWithCells="1" sizeWithCells="1">
                  <from>
                    <xdr:col>2563</xdr:col>
                    <xdr:colOff>0</xdr:colOff>
                    <xdr:row>458808</xdr:row>
                    <xdr:rowOff>0</xdr:rowOff>
                  </from>
                  <to>
                    <xdr:col>2563</xdr:col>
                    <xdr:colOff>0</xdr:colOff>
                    <xdr:row>458808</xdr:row>
                    <xdr:rowOff>0</xdr:rowOff>
                  </to>
                </anchor>
              </controlPr>
            </control>
          </mc:Choice>
        </mc:AlternateContent>
        <mc:AlternateContent xmlns:mc="http://schemas.openxmlformats.org/markup-compatibility/2006">
          <mc:Choice Requires="x14">
            <control shapeId="60645" r:id="rId173" name="Button 229">
              <controlPr locked="0" defaultSize="0" autoFill="0" autoLine="0" autoPict="0">
                <anchor moveWithCells="1" sizeWithCells="1">
                  <from>
                    <xdr:col>2563</xdr:col>
                    <xdr:colOff>0</xdr:colOff>
                    <xdr:row>524344</xdr:row>
                    <xdr:rowOff>0</xdr:rowOff>
                  </from>
                  <to>
                    <xdr:col>2563</xdr:col>
                    <xdr:colOff>0</xdr:colOff>
                    <xdr:row>524344</xdr:row>
                    <xdr:rowOff>0</xdr:rowOff>
                  </to>
                </anchor>
              </controlPr>
            </control>
          </mc:Choice>
        </mc:AlternateContent>
        <mc:AlternateContent xmlns:mc="http://schemas.openxmlformats.org/markup-compatibility/2006">
          <mc:Choice Requires="x14">
            <control shapeId="60646" r:id="rId174" name="Button 230">
              <controlPr locked="0" defaultSize="0" autoFill="0" autoLine="0" autoPict="0">
                <anchor moveWithCells="1" sizeWithCells="1">
                  <from>
                    <xdr:col>2563</xdr:col>
                    <xdr:colOff>0</xdr:colOff>
                    <xdr:row>589880</xdr:row>
                    <xdr:rowOff>0</xdr:rowOff>
                  </from>
                  <to>
                    <xdr:col>2563</xdr:col>
                    <xdr:colOff>0</xdr:colOff>
                    <xdr:row>589880</xdr:row>
                    <xdr:rowOff>0</xdr:rowOff>
                  </to>
                </anchor>
              </controlPr>
            </control>
          </mc:Choice>
        </mc:AlternateContent>
        <mc:AlternateContent xmlns:mc="http://schemas.openxmlformats.org/markup-compatibility/2006">
          <mc:Choice Requires="x14">
            <control shapeId="60647" r:id="rId175" name="Button 231">
              <controlPr locked="0" defaultSize="0" autoFill="0" autoLine="0" autoPict="0">
                <anchor moveWithCells="1" sizeWithCells="1">
                  <from>
                    <xdr:col>2563</xdr:col>
                    <xdr:colOff>0</xdr:colOff>
                    <xdr:row>655416</xdr:row>
                    <xdr:rowOff>0</xdr:rowOff>
                  </from>
                  <to>
                    <xdr:col>2563</xdr:col>
                    <xdr:colOff>0</xdr:colOff>
                    <xdr:row>655416</xdr:row>
                    <xdr:rowOff>0</xdr:rowOff>
                  </to>
                </anchor>
              </controlPr>
            </control>
          </mc:Choice>
        </mc:AlternateContent>
        <mc:AlternateContent xmlns:mc="http://schemas.openxmlformats.org/markup-compatibility/2006">
          <mc:Choice Requires="x14">
            <control shapeId="60648" r:id="rId176" name="Button 232">
              <controlPr locked="0" defaultSize="0" autoFill="0" autoLine="0" autoPict="0">
                <anchor moveWithCells="1" sizeWithCells="1">
                  <from>
                    <xdr:col>2563</xdr:col>
                    <xdr:colOff>0</xdr:colOff>
                    <xdr:row>720952</xdr:row>
                    <xdr:rowOff>0</xdr:rowOff>
                  </from>
                  <to>
                    <xdr:col>2563</xdr:col>
                    <xdr:colOff>0</xdr:colOff>
                    <xdr:row>720952</xdr:row>
                    <xdr:rowOff>0</xdr:rowOff>
                  </to>
                </anchor>
              </controlPr>
            </control>
          </mc:Choice>
        </mc:AlternateContent>
        <mc:AlternateContent xmlns:mc="http://schemas.openxmlformats.org/markup-compatibility/2006">
          <mc:Choice Requires="x14">
            <control shapeId="60649" r:id="rId177" name="Button 233">
              <controlPr locked="0" defaultSize="0" autoFill="0" autoLine="0" autoPict="0">
                <anchor moveWithCells="1" sizeWithCells="1">
                  <from>
                    <xdr:col>2563</xdr:col>
                    <xdr:colOff>0</xdr:colOff>
                    <xdr:row>786488</xdr:row>
                    <xdr:rowOff>0</xdr:rowOff>
                  </from>
                  <to>
                    <xdr:col>2563</xdr:col>
                    <xdr:colOff>0</xdr:colOff>
                    <xdr:row>786488</xdr:row>
                    <xdr:rowOff>0</xdr:rowOff>
                  </to>
                </anchor>
              </controlPr>
            </control>
          </mc:Choice>
        </mc:AlternateContent>
        <mc:AlternateContent xmlns:mc="http://schemas.openxmlformats.org/markup-compatibility/2006">
          <mc:Choice Requires="x14">
            <control shapeId="60650" r:id="rId178" name="Button 234">
              <controlPr locked="0" defaultSize="0" autoFill="0" autoLine="0" autoPict="0">
                <anchor moveWithCells="1" sizeWithCells="1">
                  <from>
                    <xdr:col>2563</xdr:col>
                    <xdr:colOff>0</xdr:colOff>
                    <xdr:row>852024</xdr:row>
                    <xdr:rowOff>0</xdr:rowOff>
                  </from>
                  <to>
                    <xdr:col>2563</xdr:col>
                    <xdr:colOff>0</xdr:colOff>
                    <xdr:row>852024</xdr:row>
                    <xdr:rowOff>0</xdr:rowOff>
                  </to>
                </anchor>
              </controlPr>
            </control>
          </mc:Choice>
        </mc:AlternateContent>
        <mc:AlternateContent xmlns:mc="http://schemas.openxmlformats.org/markup-compatibility/2006">
          <mc:Choice Requires="x14">
            <control shapeId="60651" r:id="rId179" name="Button 235">
              <controlPr locked="0" defaultSize="0" autoFill="0" autoLine="0" autoPict="0">
                <anchor moveWithCells="1" sizeWithCells="1">
                  <from>
                    <xdr:col>2563</xdr:col>
                    <xdr:colOff>0</xdr:colOff>
                    <xdr:row>917560</xdr:row>
                    <xdr:rowOff>0</xdr:rowOff>
                  </from>
                  <to>
                    <xdr:col>2563</xdr:col>
                    <xdr:colOff>0</xdr:colOff>
                    <xdr:row>917560</xdr:row>
                    <xdr:rowOff>0</xdr:rowOff>
                  </to>
                </anchor>
              </controlPr>
            </control>
          </mc:Choice>
        </mc:AlternateContent>
        <mc:AlternateContent xmlns:mc="http://schemas.openxmlformats.org/markup-compatibility/2006">
          <mc:Choice Requires="x14">
            <control shapeId="60652" r:id="rId180" name="Button 236">
              <controlPr locked="0" defaultSize="0" autoFill="0" autoLine="0" autoPict="0">
                <anchor moveWithCells="1" sizeWithCells="1">
                  <from>
                    <xdr:col>2563</xdr:col>
                    <xdr:colOff>0</xdr:colOff>
                    <xdr:row>983096</xdr:row>
                    <xdr:rowOff>0</xdr:rowOff>
                  </from>
                  <to>
                    <xdr:col>2563</xdr:col>
                    <xdr:colOff>0</xdr:colOff>
                    <xdr:row>983096</xdr:row>
                    <xdr:rowOff>0</xdr:rowOff>
                  </to>
                </anchor>
              </controlPr>
            </control>
          </mc:Choice>
        </mc:AlternateContent>
        <mc:AlternateContent xmlns:mc="http://schemas.openxmlformats.org/markup-compatibility/2006">
          <mc:Choice Requires="x14">
            <control shapeId="60653" r:id="rId181" name="Button 237">
              <controlPr locked="0" defaultSize="0" autoFill="0" autoLine="0" autoPict="0">
                <anchor moveWithCells="1" sizeWithCells="1">
                  <from>
                    <xdr:col>2817</xdr:col>
                    <xdr:colOff>0</xdr:colOff>
                    <xdr:row>56</xdr:row>
                    <xdr:rowOff>0</xdr:rowOff>
                  </from>
                  <to>
                    <xdr:col>2817</xdr:col>
                    <xdr:colOff>0</xdr:colOff>
                    <xdr:row>56</xdr:row>
                    <xdr:rowOff>0</xdr:rowOff>
                  </to>
                </anchor>
              </controlPr>
            </control>
          </mc:Choice>
        </mc:AlternateContent>
        <mc:AlternateContent xmlns:mc="http://schemas.openxmlformats.org/markup-compatibility/2006">
          <mc:Choice Requires="x14">
            <control shapeId="60654" r:id="rId182" name="Button 238">
              <controlPr locked="0" defaultSize="0" autoFill="0" autoLine="0" autoPict="0">
                <anchor moveWithCells="1" sizeWithCells="1">
                  <from>
                    <xdr:col>2819</xdr:col>
                    <xdr:colOff>0</xdr:colOff>
                    <xdr:row>65592</xdr:row>
                    <xdr:rowOff>0</xdr:rowOff>
                  </from>
                  <to>
                    <xdr:col>2819</xdr:col>
                    <xdr:colOff>0</xdr:colOff>
                    <xdr:row>65592</xdr:row>
                    <xdr:rowOff>0</xdr:rowOff>
                  </to>
                </anchor>
              </controlPr>
            </control>
          </mc:Choice>
        </mc:AlternateContent>
        <mc:AlternateContent xmlns:mc="http://schemas.openxmlformats.org/markup-compatibility/2006">
          <mc:Choice Requires="x14">
            <control shapeId="60655" r:id="rId183" name="Button 239">
              <controlPr locked="0" defaultSize="0" autoFill="0" autoLine="0" autoPict="0">
                <anchor moveWithCells="1" sizeWithCells="1">
                  <from>
                    <xdr:col>2819</xdr:col>
                    <xdr:colOff>0</xdr:colOff>
                    <xdr:row>131128</xdr:row>
                    <xdr:rowOff>0</xdr:rowOff>
                  </from>
                  <to>
                    <xdr:col>2819</xdr:col>
                    <xdr:colOff>0</xdr:colOff>
                    <xdr:row>131128</xdr:row>
                    <xdr:rowOff>0</xdr:rowOff>
                  </to>
                </anchor>
              </controlPr>
            </control>
          </mc:Choice>
        </mc:AlternateContent>
        <mc:AlternateContent xmlns:mc="http://schemas.openxmlformats.org/markup-compatibility/2006">
          <mc:Choice Requires="x14">
            <control shapeId="60656" r:id="rId184" name="Button 240">
              <controlPr locked="0" defaultSize="0" autoFill="0" autoLine="0" autoPict="0">
                <anchor moveWithCells="1" sizeWithCells="1">
                  <from>
                    <xdr:col>2819</xdr:col>
                    <xdr:colOff>0</xdr:colOff>
                    <xdr:row>196664</xdr:row>
                    <xdr:rowOff>0</xdr:rowOff>
                  </from>
                  <to>
                    <xdr:col>2819</xdr:col>
                    <xdr:colOff>0</xdr:colOff>
                    <xdr:row>196664</xdr:row>
                    <xdr:rowOff>0</xdr:rowOff>
                  </to>
                </anchor>
              </controlPr>
            </control>
          </mc:Choice>
        </mc:AlternateContent>
        <mc:AlternateContent xmlns:mc="http://schemas.openxmlformats.org/markup-compatibility/2006">
          <mc:Choice Requires="x14">
            <control shapeId="60657" r:id="rId185" name="Button 241">
              <controlPr locked="0" defaultSize="0" autoFill="0" autoLine="0" autoPict="0">
                <anchor moveWithCells="1" sizeWithCells="1">
                  <from>
                    <xdr:col>2819</xdr:col>
                    <xdr:colOff>0</xdr:colOff>
                    <xdr:row>262200</xdr:row>
                    <xdr:rowOff>0</xdr:rowOff>
                  </from>
                  <to>
                    <xdr:col>2819</xdr:col>
                    <xdr:colOff>0</xdr:colOff>
                    <xdr:row>262200</xdr:row>
                    <xdr:rowOff>0</xdr:rowOff>
                  </to>
                </anchor>
              </controlPr>
            </control>
          </mc:Choice>
        </mc:AlternateContent>
        <mc:AlternateContent xmlns:mc="http://schemas.openxmlformats.org/markup-compatibility/2006">
          <mc:Choice Requires="x14">
            <control shapeId="60658" r:id="rId186" name="Button 242">
              <controlPr locked="0" defaultSize="0" autoFill="0" autoLine="0" autoPict="0">
                <anchor moveWithCells="1" sizeWithCells="1">
                  <from>
                    <xdr:col>2819</xdr:col>
                    <xdr:colOff>0</xdr:colOff>
                    <xdr:row>327736</xdr:row>
                    <xdr:rowOff>0</xdr:rowOff>
                  </from>
                  <to>
                    <xdr:col>2819</xdr:col>
                    <xdr:colOff>0</xdr:colOff>
                    <xdr:row>327736</xdr:row>
                    <xdr:rowOff>0</xdr:rowOff>
                  </to>
                </anchor>
              </controlPr>
            </control>
          </mc:Choice>
        </mc:AlternateContent>
        <mc:AlternateContent xmlns:mc="http://schemas.openxmlformats.org/markup-compatibility/2006">
          <mc:Choice Requires="x14">
            <control shapeId="60659" r:id="rId187" name="Button 243">
              <controlPr locked="0" defaultSize="0" autoFill="0" autoLine="0" autoPict="0">
                <anchor moveWithCells="1" sizeWithCells="1">
                  <from>
                    <xdr:col>2819</xdr:col>
                    <xdr:colOff>0</xdr:colOff>
                    <xdr:row>393272</xdr:row>
                    <xdr:rowOff>0</xdr:rowOff>
                  </from>
                  <to>
                    <xdr:col>2819</xdr:col>
                    <xdr:colOff>0</xdr:colOff>
                    <xdr:row>393272</xdr:row>
                    <xdr:rowOff>0</xdr:rowOff>
                  </to>
                </anchor>
              </controlPr>
            </control>
          </mc:Choice>
        </mc:AlternateContent>
        <mc:AlternateContent xmlns:mc="http://schemas.openxmlformats.org/markup-compatibility/2006">
          <mc:Choice Requires="x14">
            <control shapeId="60660" r:id="rId188" name="Button 244">
              <controlPr locked="0" defaultSize="0" autoFill="0" autoLine="0" autoPict="0">
                <anchor moveWithCells="1" sizeWithCells="1">
                  <from>
                    <xdr:col>2819</xdr:col>
                    <xdr:colOff>0</xdr:colOff>
                    <xdr:row>458808</xdr:row>
                    <xdr:rowOff>0</xdr:rowOff>
                  </from>
                  <to>
                    <xdr:col>2819</xdr:col>
                    <xdr:colOff>0</xdr:colOff>
                    <xdr:row>458808</xdr:row>
                    <xdr:rowOff>0</xdr:rowOff>
                  </to>
                </anchor>
              </controlPr>
            </control>
          </mc:Choice>
        </mc:AlternateContent>
        <mc:AlternateContent xmlns:mc="http://schemas.openxmlformats.org/markup-compatibility/2006">
          <mc:Choice Requires="x14">
            <control shapeId="60661" r:id="rId189" name="Button 245">
              <controlPr locked="0" defaultSize="0" autoFill="0" autoLine="0" autoPict="0">
                <anchor moveWithCells="1" sizeWithCells="1">
                  <from>
                    <xdr:col>2819</xdr:col>
                    <xdr:colOff>0</xdr:colOff>
                    <xdr:row>524344</xdr:row>
                    <xdr:rowOff>0</xdr:rowOff>
                  </from>
                  <to>
                    <xdr:col>2819</xdr:col>
                    <xdr:colOff>0</xdr:colOff>
                    <xdr:row>524344</xdr:row>
                    <xdr:rowOff>0</xdr:rowOff>
                  </to>
                </anchor>
              </controlPr>
            </control>
          </mc:Choice>
        </mc:AlternateContent>
        <mc:AlternateContent xmlns:mc="http://schemas.openxmlformats.org/markup-compatibility/2006">
          <mc:Choice Requires="x14">
            <control shapeId="60662" r:id="rId190" name="Button 246">
              <controlPr locked="0" defaultSize="0" autoFill="0" autoLine="0" autoPict="0">
                <anchor moveWithCells="1" sizeWithCells="1">
                  <from>
                    <xdr:col>2819</xdr:col>
                    <xdr:colOff>0</xdr:colOff>
                    <xdr:row>589880</xdr:row>
                    <xdr:rowOff>0</xdr:rowOff>
                  </from>
                  <to>
                    <xdr:col>2819</xdr:col>
                    <xdr:colOff>0</xdr:colOff>
                    <xdr:row>589880</xdr:row>
                    <xdr:rowOff>0</xdr:rowOff>
                  </to>
                </anchor>
              </controlPr>
            </control>
          </mc:Choice>
        </mc:AlternateContent>
        <mc:AlternateContent xmlns:mc="http://schemas.openxmlformats.org/markup-compatibility/2006">
          <mc:Choice Requires="x14">
            <control shapeId="60663" r:id="rId191" name="Button 247">
              <controlPr locked="0" defaultSize="0" autoFill="0" autoLine="0" autoPict="0">
                <anchor moveWithCells="1" sizeWithCells="1">
                  <from>
                    <xdr:col>2819</xdr:col>
                    <xdr:colOff>0</xdr:colOff>
                    <xdr:row>655416</xdr:row>
                    <xdr:rowOff>0</xdr:rowOff>
                  </from>
                  <to>
                    <xdr:col>2819</xdr:col>
                    <xdr:colOff>0</xdr:colOff>
                    <xdr:row>655416</xdr:row>
                    <xdr:rowOff>0</xdr:rowOff>
                  </to>
                </anchor>
              </controlPr>
            </control>
          </mc:Choice>
        </mc:AlternateContent>
        <mc:AlternateContent xmlns:mc="http://schemas.openxmlformats.org/markup-compatibility/2006">
          <mc:Choice Requires="x14">
            <control shapeId="60664" r:id="rId192" name="Button 248">
              <controlPr locked="0" defaultSize="0" autoFill="0" autoLine="0" autoPict="0">
                <anchor moveWithCells="1" sizeWithCells="1">
                  <from>
                    <xdr:col>2819</xdr:col>
                    <xdr:colOff>0</xdr:colOff>
                    <xdr:row>720952</xdr:row>
                    <xdr:rowOff>0</xdr:rowOff>
                  </from>
                  <to>
                    <xdr:col>2819</xdr:col>
                    <xdr:colOff>0</xdr:colOff>
                    <xdr:row>720952</xdr:row>
                    <xdr:rowOff>0</xdr:rowOff>
                  </to>
                </anchor>
              </controlPr>
            </control>
          </mc:Choice>
        </mc:AlternateContent>
        <mc:AlternateContent xmlns:mc="http://schemas.openxmlformats.org/markup-compatibility/2006">
          <mc:Choice Requires="x14">
            <control shapeId="60665" r:id="rId193" name="Button 249">
              <controlPr locked="0" defaultSize="0" autoFill="0" autoLine="0" autoPict="0">
                <anchor moveWithCells="1" sizeWithCells="1">
                  <from>
                    <xdr:col>2819</xdr:col>
                    <xdr:colOff>0</xdr:colOff>
                    <xdr:row>786488</xdr:row>
                    <xdr:rowOff>0</xdr:rowOff>
                  </from>
                  <to>
                    <xdr:col>2819</xdr:col>
                    <xdr:colOff>0</xdr:colOff>
                    <xdr:row>786488</xdr:row>
                    <xdr:rowOff>0</xdr:rowOff>
                  </to>
                </anchor>
              </controlPr>
            </control>
          </mc:Choice>
        </mc:AlternateContent>
        <mc:AlternateContent xmlns:mc="http://schemas.openxmlformats.org/markup-compatibility/2006">
          <mc:Choice Requires="x14">
            <control shapeId="60666" r:id="rId194" name="Button 250">
              <controlPr locked="0" defaultSize="0" autoFill="0" autoLine="0" autoPict="0">
                <anchor moveWithCells="1" sizeWithCells="1">
                  <from>
                    <xdr:col>2819</xdr:col>
                    <xdr:colOff>0</xdr:colOff>
                    <xdr:row>852024</xdr:row>
                    <xdr:rowOff>0</xdr:rowOff>
                  </from>
                  <to>
                    <xdr:col>2819</xdr:col>
                    <xdr:colOff>0</xdr:colOff>
                    <xdr:row>852024</xdr:row>
                    <xdr:rowOff>0</xdr:rowOff>
                  </to>
                </anchor>
              </controlPr>
            </control>
          </mc:Choice>
        </mc:AlternateContent>
        <mc:AlternateContent xmlns:mc="http://schemas.openxmlformats.org/markup-compatibility/2006">
          <mc:Choice Requires="x14">
            <control shapeId="60667" r:id="rId195" name="Button 251">
              <controlPr locked="0" defaultSize="0" autoFill="0" autoLine="0" autoPict="0">
                <anchor moveWithCells="1" sizeWithCells="1">
                  <from>
                    <xdr:col>2819</xdr:col>
                    <xdr:colOff>0</xdr:colOff>
                    <xdr:row>917560</xdr:row>
                    <xdr:rowOff>0</xdr:rowOff>
                  </from>
                  <to>
                    <xdr:col>2819</xdr:col>
                    <xdr:colOff>0</xdr:colOff>
                    <xdr:row>917560</xdr:row>
                    <xdr:rowOff>0</xdr:rowOff>
                  </to>
                </anchor>
              </controlPr>
            </control>
          </mc:Choice>
        </mc:AlternateContent>
        <mc:AlternateContent xmlns:mc="http://schemas.openxmlformats.org/markup-compatibility/2006">
          <mc:Choice Requires="x14">
            <control shapeId="60668" r:id="rId196" name="Button 252">
              <controlPr locked="0" defaultSize="0" autoFill="0" autoLine="0" autoPict="0">
                <anchor moveWithCells="1" sizeWithCells="1">
                  <from>
                    <xdr:col>2819</xdr:col>
                    <xdr:colOff>0</xdr:colOff>
                    <xdr:row>983096</xdr:row>
                    <xdr:rowOff>0</xdr:rowOff>
                  </from>
                  <to>
                    <xdr:col>2819</xdr:col>
                    <xdr:colOff>0</xdr:colOff>
                    <xdr:row>983096</xdr:row>
                    <xdr:rowOff>0</xdr:rowOff>
                  </to>
                </anchor>
              </controlPr>
            </control>
          </mc:Choice>
        </mc:AlternateContent>
        <mc:AlternateContent xmlns:mc="http://schemas.openxmlformats.org/markup-compatibility/2006">
          <mc:Choice Requires="x14">
            <control shapeId="60669" r:id="rId197" name="Button 253">
              <controlPr locked="0" defaultSize="0" autoFill="0" autoLine="0" autoPict="0">
                <anchor moveWithCells="1" sizeWithCells="1">
                  <from>
                    <xdr:col>3073</xdr:col>
                    <xdr:colOff>0</xdr:colOff>
                    <xdr:row>56</xdr:row>
                    <xdr:rowOff>0</xdr:rowOff>
                  </from>
                  <to>
                    <xdr:col>3073</xdr:col>
                    <xdr:colOff>0</xdr:colOff>
                    <xdr:row>56</xdr:row>
                    <xdr:rowOff>0</xdr:rowOff>
                  </to>
                </anchor>
              </controlPr>
            </control>
          </mc:Choice>
        </mc:AlternateContent>
        <mc:AlternateContent xmlns:mc="http://schemas.openxmlformats.org/markup-compatibility/2006">
          <mc:Choice Requires="x14">
            <control shapeId="60670" r:id="rId198" name="Button 254">
              <controlPr locked="0" defaultSize="0" autoFill="0" autoLine="0" autoPict="0">
                <anchor moveWithCells="1" sizeWithCells="1">
                  <from>
                    <xdr:col>3075</xdr:col>
                    <xdr:colOff>0</xdr:colOff>
                    <xdr:row>65592</xdr:row>
                    <xdr:rowOff>0</xdr:rowOff>
                  </from>
                  <to>
                    <xdr:col>3075</xdr:col>
                    <xdr:colOff>0</xdr:colOff>
                    <xdr:row>65592</xdr:row>
                    <xdr:rowOff>0</xdr:rowOff>
                  </to>
                </anchor>
              </controlPr>
            </control>
          </mc:Choice>
        </mc:AlternateContent>
        <mc:AlternateContent xmlns:mc="http://schemas.openxmlformats.org/markup-compatibility/2006">
          <mc:Choice Requires="x14">
            <control shapeId="60671" r:id="rId199" name="Button 255">
              <controlPr locked="0" defaultSize="0" autoFill="0" autoLine="0" autoPict="0">
                <anchor moveWithCells="1" sizeWithCells="1">
                  <from>
                    <xdr:col>3075</xdr:col>
                    <xdr:colOff>0</xdr:colOff>
                    <xdr:row>131128</xdr:row>
                    <xdr:rowOff>0</xdr:rowOff>
                  </from>
                  <to>
                    <xdr:col>3075</xdr:col>
                    <xdr:colOff>0</xdr:colOff>
                    <xdr:row>131128</xdr:row>
                    <xdr:rowOff>0</xdr:rowOff>
                  </to>
                </anchor>
              </controlPr>
            </control>
          </mc:Choice>
        </mc:AlternateContent>
        <mc:AlternateContent xmlns:mc="http://schemas.openxmlformats.org/markup-compatibility/2006">
          <mc:Choice Requires="x14">
            <control shapeId="60672" r:id="rId200" name="Button 256">
              <controlPr locked="0" defaultSize="0" autoFill="0" autoLine="0" autoPict="0">
                <anchor moveWithCells="1" sizeWithCells="1">
                  <from>
                    <xdr:col>3075</xdr:col>
                    <xdr:colOff>0</xdr:colOff>
                    <xdr:row>196664</xdr:row>
                    <xdr:rowOff>0</xdr:rowOff>
                  </from>
                  <to>
                    <xdr:col>3075</xdr:col>
                    <xdr:colOff>0</xdr:colOff>
                    <xdr:row>196664</xdr:row>
                    <xdr:rowOff>0</xdr:rowOff>
                  </to>
                </anchor>
              </controlPr>
            </control>
          </mc:Choice>
        </mc:AlternateContent>
        <mc:AlternateContent xmlns:mc="http://schemas.openxmlformats.org/markup-compatibility/2006">
          <mc:Choice Requires="x14">
            <control shapeId="60673" r:id="rId201" name="Button 257">
              <controlPr locked="0" defaultSize="0" autoFill="0" autoLine="0" autoPict="0">
                <anchor moveWithCells="1" sizeWithCells="1">
                  <from>
                    <xdr:col>3075</xdr:col>
                    <xdr:colOff>0</xdr:colOff>
                    <xdr:row>262200</xdr:row>
                    <xdr:rowOff>0</xdr:rowOff>
                  </from>
                  <to>
                    <xdr:col>3075</xdr:col>
                    <xdr:colOff>0</xdr:colOff>
                    <xdr:row>262200</xdr:row>
                    <xdr:rowOff>0</xdr:rowOff>
                  </to>
                </anchor>
              </controlPr>
            </control>
          </mc:Choice>
        </mc:AlternateContent>
        <mc:AlternateContent xmlns:mc="http://schemas.openxmlformats.org/markup-compatibility/2006">
          <mc:Choice Requires="x14">
            <control shapeId="60674" r:id="rId202" name="Button 258">
              <controlPr locked="0" defaultSize="0" autoFill="0" autoLine="0" autoPict="0">
                <anchor moveWithCells="1" sizeWithCells="1">
                  <from>
                    <xdr:col>3075</xdr:col>
                    <xdr:colOff>0</xdr:colOff>
                    <xdr:row>327736</xdr:row>
                    <xdr:rowOff>0</xdr:rowOff>
                  </from>
                  <to>
                    <xdr:col>3075</xdr:col>
                    <xdr:colOff>0</xdr:colOff>
                    <xdr:row>327736</xdr:row>
                    <xdr:rowOff>0</xdr:rowOff>
                  </to>
                </anchor>
              </controlPr>
            </control>
          </mc:Choice>
        </mc:AlternateContent>
        <mc:AlternateContent xmlns:mc="http://schemas.openxmlformats.org/markup-compatibility/2006">
          <mc:Choice Requires="x14">
            <control shapeId="60675" r:id="rId203" name="Button 259">
              <controlPr locked="0" defaultSize="0" autoFill="0" autoLine="0" autoPict="0">
                <anchor moveWithCells="1" sizeWithCells="1">
                  <from>
                    <xdr:col>3075</xdr:col>
                    <xdr:colOff>0</xdr:colOff>
                    <xdr:row>393272</xdr:row>
                    <xdr:rowOff>0</xdr:rowOff>
                  </from>
                  <to>
                    <xdr:col>3075</xdr:col>
                    <xdr:colOff>0</xdr:colOff>
                    <xdr:row>393272</xdr:row>
                    <xdr:rowOff>0</xdr:rowOff>
                  </to>
                </anchor>
              </controlPr>
            </control>
          </mc:Choice>
        </mc:AlternateContent>
        <mc:AlternateContent xmlns:mc="http://schemas.openxmlformats.org/markup-compatibility/2006">
          <mc:Choice Requires="x14">
            <control shapeId="60676" r:id="rId204" name="Button 260">
              <controlPr locked="0" defaultSize="0" autoFill="0" autoLine="0" autoPict="0">
                <anchor moveWithCells="1" sizeWithCells="1">
                  <from>
                    <xdr:col>3075</xdr:col>
                    <xdr:colOff>0</xdr:colOff>
                    <xdr:row>458808</xdr:row>
                    <xdr:rowOff>0</xdr:rowOff>
                  </from>
                  <to>
                    <xdr:col>3075</xdr:col>
                    <xdr:colOff>0</xdr:colOff>
                    <xdr:row>458808</xdr:row>
                    <xdr:rowOff>0</xdr:rowOff>
                  </to>
                </anchor>
              </controlPr>
            </control>
          </mc:Choice>
        </mc:AlternateContent>
        <mc:AlternateContent xmlns:mc="http://schemas.openxmlformats.org/markup-compatibility/2006">
          <mc:Choice Requires="x14">
            <control shapeId="60677" r:id="rId205" name="Button 261">
              <controlPr locked="0" defaultSize="0" autoFill="0" autoLine="0" autoPict="0">
                <anchor moveWithCells="1" sizeWithCells="1">
                  <from>
                    <xdr:col>3075</xdr:col>
                    <xdr:colOff>0</xdr:colOff>
                    <xdr:row>524344</xdr:row>
                    <xdr:rowOff>0</xdr:rowOff>
                  </from>
                  <to>
                    <xdr:col>3075</xdr:col>
                    <xdr:colOff>0</xdr:colOff>
                    <xdr:row>524344</xdr:row>
                    <xdr:rowOff>0</xdr:rowOff>
                  </to>
                </anchor>
              </controlPr>
            </control>
          </mc:Choice>
        </mc:AlternateContent>
        <mc:AlternateContent xmlns:mc="http://schemas.openxmlformats.org/markup-compatibility/2006">
          <mc:Choice Requires="x14">
            <control shapeId="60678" r:id="rId206" name="Button 262">
              <controlPr locked="0" defaultSize="0" autoFill="0" autoLine="0" autoPict="0">
                <anchor moveWithCells="1" sizeWithCells="1">
                  <from>
                    <xdr:col>3075</xdr:col>
                    <xdr:colOff>0</xdr:colOff>
                    <xdr:row>589880</xdr:row>
                    <xdr:rowOff>0</xdr:rowOff>
                  </from>
                  <to>
                    <xdr:col>3075</xdr:col>
                    <xdr:colOff>0</xdr:colOff>
                    <xdr:row>589880</xdr:row>
                    <xdr:rowOff>0</xdr:rowOff>
                  </to>
                </anchor>
              </controlPr>
            </control>
          </mc:Choice>
        </mc:AlternateContent>
        <mc:AlternateContent xmlns:mc="http://schemas.openxmlformats.org/markup-compatibility/2006">
          <mc:Choice Requires="x14">
            <control shapeId="60679" r:id="rId207" name="Button 263">
              <controlPr locked="0" defaultSize="0" autoFill="0" autoLine="0" autoPict="0">
                <anchor moveWithCells="1" sizeWithCells="1">
                  <from>
                    <xdr:col>3075</xdr:col>
                    <xdr:colOff>0</xdr:colOff>
                    <xdr:row>655416</xdr:row>
                    <xdr:rowOff>0</xdr:rowOff>
                  </from>
                  <to>
                    <xdr:col>3075</xdr:col>
                    <xdr:colOff>0</xdr:colOff>
                    <xdr:row>655416</xdr:row>
                    <xdr:rowOff>0</xdr:rowOff>
                  </to>
                </anchor>
              </controlPr>
            </control>
          </mc:Choice>
        </mc:AlternateContent>
        <mc:AlternateContent xmlns:mc="http://schemas.openxmlformats.org/markup-compatibility/2006">
          <mc:Choice Requires="x14">
            <control shapeId="60680" r:id="rId208" name="Button 264">
              <controlPr locked="0" defaultSize="0" autoFill="0" autoLine="0" autoPict="0">
                <anchor moveWithCells="1" sizeWithCells="1">
                  <from>
                    <xdr:col>3075</xdr:col>
                    <xdr:colOff>0</xdr:colOff>
                    <xdr:row>720952</xdr:row>
                    <xdr:rowOff>0</xdr:rowOff>
                  </from>
                  <to>
                    <xdr:col>3075</xdr:col>
                    <xdr:colOff>0</xdr:colOff>
                    <xdr:row>720952</xdr:row>
                    <xdr:rowOff>0</xdr:rowOff>
                  </to>
                </anchor>
              </controlPr>
            </control>
          </mc:Choice>
        </mc:AlternateContent>
        <mc:AlternateContent xmlns:mc="http://schemas.openxmlformats.org/markup-compatibility/2006">
          <mc:Choice Requires="x14">
            <control shapeId="60681" r:id="rId209" name="Button 265">
              <controlPr locked="0" defaultSize="0" autoFill="0" autoLine="0" autoPict="0">
                <anchor moveWithCells="1" sizeWithCells="1">
                  <from>
                    <xdr:col>3075</xdr:col>
                    <xdr:colOff>0</xdr:colOff>
                    <xdr:row>786488</xdr:row>
                    <xdr:rowOff>0</xdr:rowOff>
                  </from>
                  <to>
                    <xdr:col>3075</xdr:col>
                    <xdr:colOff>0</xdr:colOff>
                    <xdr:row>786488</xdr:row>
                    <xdr:rowOff>0</xdr:rowOff>
                  </to>
                </anchor>
              </controlPr>
            </control>
          </mc:Choice>
        </mc:AlternateContent>
        <mc:AlternateContent xmlns:mc="http://schemas.openxmlformats.org/markup-compatibility/2006">
          <mc:Choice Requires="x14">
            <control shapeId="60682" r:id="rId210" name="Button 266">
              <controlPr locked="0" defaultSize="0" autoFill="0" autoLine="0" autoPict="0">
                <anchor moveWithCells="1" sizeWithCells="1">
                  <from>
                    <xdr:col>3075</xdr:col>
                    <xdr:colOff>0</xdr:colOff>
                    <xdr:row>852024</xdr:row>
                    <xdr:rowOff>0</xdr:rowOff>
                  </from>
                  <to>
                    <xdr:col>3075</xdr:col>
                    <xdr:colOff>0</xdr:colOff>
                    <xdr:row>852024</xdr:row>
                    <xdr:rowOff>0</xdr:rowOff>
                  </to>
                </anchor>
              </controlPr>
            </control>
          </mc:Choice>
        </mc:AlternateContent>
        <mc:AlternateContent xmlns:mc="http://schemas.openxmlformats.org/markup-compatibility/2006">
          <mc:Choice Requires="x14">
            <control shapeId="60683" r:id="rId211" name="Button 267">
              <controlPr locked="0" defaultSize="0" autoFill="0" autoLine="0" autoPict="0">
                <anchor moveWithCells="1" sizeWithCells="1">
                  <from>
                    <xdr:col>3075</xdr:col>
                    <xdr:colOff>0</xdr:colOff>
                    <xdr:row>917560</xdr:row>
                    <xdr:rowOff>0</xdr:rowOff>
                  </from>
                  <to>
                    <xdr:col>3075</xdr:col>
                    <xdr:colOff>0</xdr:colOff>
                    <xdr:row>917560</xdr:row>
                    <xdr:rowOff>0</xdr:rowOff>
                  </to>
                </anchor>
              </controlPr>
            </control>
          </mc:Choice>
        </mc:AlternateContent>
        <mc:AlternateContent xmlns:mc="http://schemas.openxmlformats.org/markup-compatibility/2006">
          <mc:Choice Requires="x14">
            <control shapeId="60684" r:id="rId212" name="Button 268">
              <controlPr locked="0" defaultSize="0" autoFill="0" autoLine="0" autoPict="0">
                <anchor moveWithCells="1" sizeWithCells="1">
                  <from>
                    <xdr:col>3075</xdr:col>
                    <xdr:colOff>0</xdr:colOff>
                    <xdr:row>983096</xdr:row>
                    <xdr:rowOff>0</xdr:rowOff>
                  </from>
                  <to>
                    <xdr:col>3075</xdr:col>
                    <xdr:colOff>0</xdr:colOff>
                    <xdr:row>983096</xdr:row>
                    <xdr:rowOff>0</xdr:rowOff>
                  </to>
                </anchor>
              </controlPr>
            </control>
          </mc:Choice>
        </mc:AlternateContent>
        <mc:AlternateContent xmlns:mc="http://schemas.openxmlformats.org/markup-compatibility/2006">
          <mc:Choice Requires="x14">
            <control shapeId="60685" r:id="rId213" name="Button 269">
              <controlPr locked="0" defaultSize="0" autoFill="0" autoLine="0" autoPict="0">
                <anchor moveWithCells="1" sizeWithCells="1">
                  <from>
                    <xdr:col>3329</xdr:col>
                    <xdr:colOff>0</xdr:colOff>
                    <xdr:row>56</xdr:row>
                    <xdr:rowOff>0</xdr:rowOff>
                  </from>
                  <to>
                    <xdr:col>3329</xdr:col>
                    <xdr:colOff>0</xdr:colOff>
                    <xdr:row>56</xdr:row>
                    <xdr:rowOff>0</xdr:rowOff>
                  </to>
                </anchor>
              </controlPr>
            </control>
          </mc:Choice>
        </mc:AlternateContent>
        <mc:AlternateContent xmlns:mc="http://schemas.openxmlformats.org/markup-compatibility/2006">
          <mc:Choice Requires="x14">
            <control shapeId="60686" r:id="rId214" name="Button 270">
              <controlPr locked="0" defaultSize="0" autoFill="0" autoLine="0" autoPict="0">
                <anchor moveWithCells="1" sizeWithCells="1">
                  <from>
                    <xdr:col>3331</xdr:col>
                    <xdr:colOff>0</xdr:colOff>
                    <xdr:row>65592</xdr:row>
                    <xdr:rowOff>0</xdr:rowOff>
                  </from>
                  <to>
                    <xdr:col>3331</xdr:col>
                    <xdr:colOff>0</xdr:colOff>
                    <xdr:row>65592</xdr:row>
                    <xdr:rowOff>0</xdr:rowOff>
                  </to>
                </anchor>
              </controlPr>
            </control>
          </mc:Choice>
        </mc:AlternateContent>
        <mc:AlternateContent xmlns:mc="http://schemas.openxmlformats.org/markup-compatibility/2006">
          <mc:Choice Requires="x14">
            <control shapeId="60687" r:id="rId215" name="Button 271">
              <controlPr locked="0" defaultSize="0" autoFill="0" autoLine="0" autoPict="0">
                <anchor moveWithCells="1" sizeWithCells="1">
                  <from>
                    <xdr:col>3331</xdr:col>
                    <xdr:colOff>0</xdr:colOff>
                    <xdr:row>131128</xdr:row>
                    <xdr:rowOff>0</xdr:rowOff>
                  </from>
                  <to>
                    <xdr:col>3331</xdr:col>
                    <xdr:colOff>0</xdr:colOff>
                    <xdr:row>131128</xdr:row>
                    <xdr:rowOff>0</xdr:rowOff>
                  </to>
                </anchor>
              </controlPr>
            </control>
          </mc:Choice>
        </mc:AlternateContent>
        <mc:AlternateContent xmlns:mc="http://schemas.openxmlformats.org/markup-compatibility/2006">
          <mc:Choice Requires="x14">
            <control shapeId="60688" r:id="rId216" name="Button 272">
              <controlPr locked="0" defaultSize="0" autoFill="0" autoLine="0" autoPict="0">
                <anchor moveWithCells="1" sizeWithCells="1">
                  <from>
                    <xdr:col>3331</xdr:col>
                    <xdr:colOff>0</xdr:colOff>
                    <xdr:row>196664</xdr:row>
                    <xdr:rowOff>0</xdr:rowOff>
                  </from>
                  <to>
                    <xdr:col>3331</xdr:col>
                    <xdr:colOff>0</xdr:colOff>
                    <xdr:row>196664</xdr:row>
                    <xdr:rowOff>0</xdr:rowOff>
                  </to>
                </anchor>
              </controlPr>
            </control>
          </mc:Choice>
        </mc:AlternateContent>
        <mc:AlternateContent xmlns:mc="http://schemas.openxmlformats.org/markup-compatibility/2006">
          <mc:Choice Requires="x14">
            <control shapeId="60689" r:id="rId217" name="Button 273">
              <controlPr locked="0" defaultSize="0" autoFill="0" autoLine="0" autoPict="0">
                <anchor moveWithCells="1" sizeWithCells="1">
                  <from>
                    <xdr:col>3331</xdr:col>
                    <xdr:colOff>0</xdr:colOff>
                    <xdr:row>262200</xdr:row>
                    <xdr:rowOff>0</xdr:rowOff>
                  </from>
                  <to>
                    <xdr:col>3331</xdr:col>
                    <xdr:colOff>0</xdr:colOff>
                    <xdr:row>262200</xdr:row>
                    <xdr:rowOff>0</xdr:rowOff>
                  </to>
                </anchor>
              </controlPr>
            </control>
          </mc:Choice>
        </mc:AlternateContent>
        <mc:AlternateContent xmlns:mc="http://schemas.openxmlformats.org/markup-compatibility/2006">
          <mc:Choice Requires="x14">
            <control shapeId="60690" r:id="rId218" name="Button 274">
              <controlPr locked="0" defaultSize="0" autoFill="0" autoLine="0" autoPict="0">
                <anchor moveWithCells="1" sizeWithCells="1">
                  <from>
                    <xdr:col>3331</xdr:col>
                    <xdr:colOff>0</xdr:colOff>
                    <xdr:row>327736</xdr:row>
                    <xdr:rowOff>0</xdr:rowOff>
                  </from>
                  <to>
                    <xdr:col>3331</xdr:col>
                    <xdr:colOff>0</xdr:colOff>
                    <xdr:row>327736</xdr:row>
                    <xdr:rowOff>0</xdr:rowOff>
                  </to>
                </anchor>
              </controlPr>
            </control>
          </mc:Choice>
        </mc:AlternateContent>
        <mc:AlternateContent xmlns:mc="http://schemas.openxmlformats.org/markup-compatibility/2006">
          <mc:Choice Requires="x14">
            <control shapeId="60691" r:id="rId219" name="Button 275">
              <controlPr locked="0" defaultSize="0" autoFill="0" autoLine="0" autoPict="0">
                <anchor moveWithCells="1" sizeWithCells="1">
                  <from>
                    <xdr:col>3331</xdr:col>
                    <xdr:colOff>0</xdr:colOff>
                    <xdr:row>393272</xdr:row>
                    <xdr:rowOff>0</xdr:rowOff>
                  </from>
                  <to>
                    <xdr:col>3331</xdr:col>
                    <xdr:colOff>0</xdr:colOff>
                    <xdr:row>393272</xdr:row>
                    <xdr:rowOff>0</xdr:rowOff>
                  </to>
                </anchor>
              </controlPr>
            </control>
          </mc:Choice>
        </mc:AlternateContent>
        <mc:AlternateContent xmlns:mc="http://schemas.openxmlformats.org/markup-compatibility/2006">
          <mc:Choice Requires="x14">
            <control shapeId="60692" r:id="rId220" name="Button 276">
              <controlPr locked="0" defaultSize="0" autoFill="0" autoLine="0" autoPict="0">
                <anchor moveWithCells="1" sizeWithCells="1">
                  <from>
                    <xdr:col>3331</xdr:col>
                    <xdr:colOff>0</xdr:colOff>
                    <xdr:row>458808</xdr:row>
                    <xdr:rowOff>0</xdr:rowOff>
                  </from>
                  <to>
                    <xdr:col>3331</xdr:col>
                    <xdr:colOff>0</xdr:colOff>
                    <xdr:row>458808</xdr:row>
                    <xdr:rowOff>0</xdr:rowOff>
                  </to>
                </anchor>
              </controlPr>
            </control>
          </mc:Choice>
        </mc:AlternateContent>
        <mc:AlternateContent xmlns:mc="http://schemas.openxmlformats.org/markup-compatibility/2006">
          <mc:Choice Requires="x14">
            <control shapeId="60693" r:id="rId221" name="Button 277">
              <controlPr locked="0" defaultSize="0" autoFill="0" autoLine="0" autoPict="0">
                <anchor moveWithCells="1" sizeWithCells="1">
                  <from>
                    <xdr:col>3331</xdr:col>
                    <xdr:colOff>0</xdr:colOff>
                    <xdr:row>524344</xdr:row>
                    <xdr:rowOff>0</xdr:rowOff>
                  </from>
                  <to>
                    <xdr:col>3331</xdr:col>
                    <xdr:colOff>0</xdr:colOff>
                    <xdr:row>524344</xdr:row>
                    <xdr:rowOff>0</xdr:rowOff>
                  </to>
                </anchor>
              </controlPr>
            </control>
          </mc:Choice>
        </mc:AlternateContent>
        <mc:AlternateContent xmlns:mc="http://schemas.openxmlformats.org/markup-compatibility/2006">
          <mc:Choice Requires="x14">
            <control shapeId="60694" r:id="rId222" name="Button 278">
              <controlPr locked="0" defaultSize="0" autoFill="0" autoLine="0" autoPict="0">
                <anchor moveWithCells="1" sizeWithCells="1">
                  <from>
                    <xdr:col>3331</xdr:col>
                    <xdr:colOff>0</xdr:colOff>
                    <xdr:row>589880</xdr:row>
                    <xdr:rowOff>0</xdr:rowOff>
                  </from>
                  <to>
                    <xdr:col>3331</xdr:col>
                    <xdr:colOff>0</xdr:colOff>
                    <xdr:row>589880</xdr:row>
                    <xdr:rowOff>0</xdr:rowOff>
                  </to>
                </anchor>
              </controlPr>
            </control>
          </mc:Choice>
        </mc:AlternateContent>
        <mc:AlternateContent xmlns:mc="http://schemas.openxmlformats.org/markup-compatibility/2006">
          <mc:Choice Requires="x14">
            <control shapeId="60695" r:id="rId223" name="Button 279">
              <controlPr locked="0" defaultSize="0" autoFill="0" autoLine="0" autoPict="0">
                <anchor moveWithCells="1" sizeWithCells="1">
                  <from>
                    <xdr:col>3331</xdr:col>
                    <xdr:colOff>0</xdr:colOff>
                    <xdr:row>655416</xdr:row>
                    <xdr:rowOff>0</xdr:rowOff>
                  </from>
                  <to>
                    <xdr:col>3331</xdr:col>
                    <xdr:colOff>0</xdr:colOff>
                    <xdr:row>655416</xdr:row>
                    <xdr:rowOff>0</xdr:rowOff>
                  </to>
                </anchor>
              </controlPr>
            </control>
          </mc:Choice>
        </mc:AlternateContent>
        <mc:AlternateContent xmlns:mc="http://schemas.openxmlformats.org/markup-compatibility/2006">
          <mc:Choice Requires="x14">
            <control shapeId="60696" r:id="rId224" name="Button 280">
              <controlPr locked="0" defaultSize="0" autoFill="0" autoLine="0" autoPict="0">
                <anchor moveWithCells="1" sizeWithCells="1">
                  <from>
                    <xdr:col>3331</xdr:col>
                    <xdr:colOff>0</xdr:colOff>
                    <xdr:row>720952</xdr:row>
                    <xdr:rowOff>0</xdr:rowOff>
                  </from>
                  <to>
                    <xdr:col>3331</xdr:col>
                    <xdr:colOff>0</xdr:colOff>
                    <xdr:row>720952</xdr:row>
                    <xdr:rowOff>0</xdr:rowOff>
                  </to>
                </anchor>
              </controlPr>
            </control>
          </mc:Choice>
        </mc:AlternateContent>
        <mc:AlternateContent xmlns:mc="http://schemas.openxmlformats.org/markup-compatibility/2006">
          <mc:Choice Requires="x14">
            <control shapeId="60697" r:id="rId225" name="Button 281">
              <controlPr locked="0" defaultSize="0" autoFill="0" autoLine="0" autoPict="0">
                <anchor moveWithCells="1" sizeWithCells="1">
                  <from>
                    <xdr:col>3331</xdr:col>
                    <xdr:colOff>0</xdr:colOff>
                    <xdr:row>786488</xdr:row>
                    <xdr:rowOff>0</xdr:rowOff>
                  </from>
                  <to>
                    <xdr:col>3331</xdr:col>
                    <xdr:colOff>0</xdr:colOff>
                    <xdr:row>786488</xdr:row>
                    <xdr:rowOff>0</xdr:rowOff>
                  </to>
                </anchor>
              </controlPr>
            </control>
          </mc:Choice>
        </mc:AlternateContent>
        <mc:AlternateContent xmlns:mc="http://schemas.openxmlformats.org/markup-compatibility/2006">
          <mc:Choice Requires="x14">
            <control shapeId="60698" r:id="rId226" name="Button 282">
              <controlPr locked="0" defaultSize="0" autoFill="0" autoLine="0" autoPict="0">
                <anchor moveWithCells="1" sizeWithCells="1">
                  <from>
                    <xdr:col>3331</xdr:col>
                    <xdr:colOff>0</xdr:colOff>
                    <xdr:row>852024</xdr:row>
                    <xdr:rowOff>0</xdr:rowOff>
                  </from>
                  <to>
                    <xdr:col>3331</xdr:col>
                    <xdr:colOff>0</xdr:colOff>
                    <xdr:row>852024</xdr:row>
                    <xdr:rowOff>0</xdr:rowOff>
                  </to>
                </anchor>
              </controlPr>
            </control>
          </mc:Choice>
        </mc:AlternateContent>
        <mc:AlternateContent xmlns:mc="http://schemas.openxmlformats.org/markup-compatibility/2006">
          <mc:Choice Requires="x14">
            <control shapeId="60699" r:id="rId227" name="Button 283">
              <controlPr locked="0" defaultSize="0" autoFill="0" autoLine="0" autoPict="0">
                <anchor moveWithCells="1" sizeWithCells="1">
                  <from>
                    <xdr:col>3331</xdr:col>
                    <xdr:colOff>0</xdr:colOff>
                    <xdr:row>917560</xdr:row>
                    <xdr:rowOff>0</xdr:rowOff>
                  </from>
                  <to>
                    <xdr:col>3331</xdr:col>
                    <xdr:colOff>0</xdr:colOff>
                    <xdr:row>917560</xdr:row>
                    <xdr:rowOff>0</xdr:rowOff>
                  </to>
                </anchor>
              </controlPr>
            </control>
          </mc:Choice>
        </mc:AlternateContent>
        <mc:AlternateContent xmlns:mc="http://schemas.openxmlformats.org/markup-compatibility/2006">
          <mc:Choice Requires="x14">
            <control shapeId="60700" r:id="rId228" name="Button 284">
              <controlPr locked="0" defaultSize="0" autoFill="0" autoLine="0" autoPict="0">
                <anchor moveWithCells="1" sizeWithCells="1">
                  <from>
                    <xdr:col>3331</xdr:col>
                    <xdr:colOff>0</xdr:colOff>
                    <xdr:row>983096</xdr:row>
                    <xdr:rowOff>0</xdr:rowOff>
                  </from>
                  <to>
                    <xdr:col>3331</xdr:col>
                    <xdr:colOff>0</xdr:colOff>
                    <xdr:row>983096</xdr:row>
                    <xdr:rowOff>0</xdr:rowOff>
                  </to>
                </anchor>
              </controlPr>
            </control>
          </mc:Choice>
        </mc:AlternateContent>
        <mc:AlternateContent xmlns:mc="http://schemas.openxmlformats.org/markup-compatibility/2006">
          <mc:Choice Requires="x14">
            <control shapeId="60701" r:id="rId229" name="Button 285">
              <controlPr locked="0" defaultSize="0" autoFill="0" autoLine="0" autoPict="0">
                <anchor moveWithCells="1" sizeWithCells="1">
                  <from>
                    <xdr:col>3585</xdr:col>
                    <xdr:colOff>0</xdr:colOff>
                    <xdr:row>56</xdr:row>
                    <xdr:rowOff>0</xdr:rowOff>
                  </from>
                  <to>
                    <xdr:col>3585</xdr:col>
                    <xdr:colOff>0</xdr:colOff>
                    <xdr:row>56</xdr:row>
                    <xdr:rowOff>0</xdr:rowOff>
                  </to>
                </anchor>
              </controlPr>
            </control>
          </mc:Choice>
        </mc:AlternateContent>
        <mc:AlternateContent xmlns:mc="http://schemas.openxmlformats.org/markup-compatibility/2006">
          <mc:Choice Requires="x14">
            <control shapeId="60702" r:id="rId230" name="Button 286">
              <controlPr locked="0" defaultSize="0" autoFill="0" autoLine="0" autoPict="0">
                <anchor moveWithCells="1" sizeWithCells="1">
                  <from>
                    <xdr:col>3587</xdr:col>
                    <xdr:colOff>0</xdr:colOff>
                    <xdr:row>65592</xdr:row>
                    <xdr:rowOff>0</xdr:rowOff>
                  </from>
                  <to>
                    <xdr:col>3587</xdr:col>
                    <xdr:colOff>0</xdr:colOff>
                    <xdr:row>65592</xdr:row>
                    <xdr:rowOff>0</xdr:rowOff>
                  </to>
                </anchor>
              </controlPr>
            </control>
          </mc:Choice>
        </mc:AlternateContent>
        <mc:AlternateContent xmlns:mc="http://schemas.openxmlformats.org/markup-compatibility/2006">
          <mc:Choice Requires="x14">
            <control shapeId="60703" r:id="rId231" name="Button 287">
              <controlPr locked="0" defaultSize="0" autoFill="0" autoLine="0" autoPict="0">
                <anchor moveWithCells="1" sizeWithCells="1">
                  <from>
                    <xdr:col>3587</xdr:col>
                    <xdr:colOff>0</xdr:colOff>
                    <xdr:row>131128</xdr:row>
                    <xdr:rowOff>0</xdr:rowOff>
                  </from>
                  <to>
                    <xdr:col>3587</xdr:col>
                    <xdr:colOff>0</xdr:colOff>
                    <xdr:row>131128</xdr:row>
                    <xdr:rowOff>0</xdr:rowOff>
                  </to>
                </anchor>
              </controlPr>
            </control>
          </mc:Choice>
        </mc:AlternateContent>
        <mc:AlternateContent xmlns:mc="http://schemas.openxmlformats.org/markup-compatibility/2006">
          <mc:Choice Requires="x14">
            <control shapeId="60704" r:id="rId232" name="Button 288">
              <controlPr locked="0" defaultSize="0" autoFill="0" autoLine="0" autoPict="0">
                <anchor moveWithCells="1" sizeWithCells="1">
                  <from>
                    <xdr:col>3587</xdr:col>
                    <xdr:colOff>0</xdr:colOff>
                    <xdr:row>196664</xdr:row>
                    <xdr:rowOff>0</xdr:rowOff>
                  </from>
                  <to>
                    <xdr:col>3587</xdr:col>
                    <xdr:colOff>0</xdr:colOff>
                    <xdr:row>196664</xdr:row>
                    <xdr:rowOff>0</xdr:rowOff>
                  </to>
                </anchor>
              </controlPr>
            </control>
          </mc:Choice>
        </mc:AlternateContent>
        <mc:AlternateContent xmlns:mc="http://schemas.openxmlformats.org/markup-compatibility/2006">
          <mc:Choice Requires="x14">
            <control shapeId="60705" r:id="rId233" name="Button 289">
              <controlPr locked="0" defaultSize="0" autoFill="0" autoLine="0" autoPict="0">
                <anchor moveWithCells="1" sizeWithCells="1">
                  <from>
                    <xdr:col>3587</xdr:col>
                    <xdr:colOff>0</xdr:colOff>
                    <xdr:row>262200</xdr:row>
                    <xdr:rowOff>0</xdr:rowOff>
                  </from>
                  <to>
                    <xdr:col>3587</xdr:col>
                    <xdr:colOff>0</xdr:colOff>
                    <xdr:row>262200</xdr:row>
                    <xdr:rowOff>0</xdr:rowOff>
                  </to>
                </anchor>
              </controlPr>
            </control>
          </mc:Choice>
        </mc:AlternateContent>
        <mc:AlternateContent xmlns:mc="http://schemas.openxmlformats.org/markup-compatibility/2006">
          <mc:Choice Requires="x14">
            <control shapeId="60706" r:id="rId234" name="Button 290">
              <controlPr locked="0" defaultSize="0" autoFill="0" autoLine="0" autoPict="0">
                <anchor moveWithCells="1" sizeWithCells="1">
                  <from>
                    <xdr:col>3587</xdr:col>
                    <xdr:colOff>0</xdr:colOff>
                    <xdr:row>327736</xdr:row>
                    <xdr:rowOff>0</xdr:rowOff>
                  </from>
                  <to>
                    <xdr:col>3587</xdr:col>
                    <xdr:colOff>0</xdr:colOff>
                    <xdr:row>327736</xdr:row>
                    <xdr:rowOff>0</xdr:rowOff>
                  </to>
                </anchor>
              </controlPr>
            </control>
          </mc:Choice>
        </mc:AlternateContent>
        <mc:AlternateContent xmlns:mc="http://schemas.openxmlformats.org/markup-compatibility/2006">
          <mc:Choice Requires="x14">
            <control shapeId="60707" r:id="rId235" name="Button 291">
              <controlPr locked="0" defaultSize="0" autoFill="0" autoLine="0" autoPict="0">
                <anchor moveWithCells="1" sizeWithCells="1">
                  <from>
                    <xdr:col>3587</xdr:col>
                    <xdr:colOff>0</xdr:colOff>
                    <xdr:row>393272</xdr:row>
                    <xdr:rowOff>0</xdr:rowOff>
                  </from>
                  <to>
                    <xdr:col>3587</xdr:col>
                    <xdr:colOff>0</xdr:colOff>
                    <xdr:row>393272</xdr:row>
                    <xdr:rowOff>0</xdr:rowOff>
                  </to>
                </anchor>
              </controlPr>
            </control>
          </mc:Choice>
        </mc:AlternateContent>
        <mc:AlternateContent xmlns:mc="http://schemas.openxmlformats.org/markup-compatibility/2006">
          <mc:Choice Requires="x14">
            <control shapeId="60708" r:id="rId236" name="Button 292">
              <controlPr locked="0" defaultSize="0" autoFill="0" autoLine="0" autoPict="0">
                <anchor moveWithCells="1" sizeWithCells="1">
                  <from>
                    <xdr:col>3587</xdr:col>
                    <xdr:colOff>0</xdr:colOff>
                    <xdr:row>458808</xdr:row>
                    <xdr:rowOff>0</xdr:rowOff>
                  </from>
                  <to>
                    <xdr:col>3587</xdr:col>
                    <xdr:colOff>0</xdr:colOff>
                    <xdr:row>458808</xdr:row>
                    <xdr:rowOff>0</xdr:rowOff>
                  </to>
                </anchor>
              </controlPr>
            </control>
          </mc:Choice>
        </mc:AlternateContent>
        <mc:AlternateContent xmlns:mc="http://schemas.openxmlformats.org/markup-compatibility/2006">
          <mc:Choice Requires="x14">
            <control shapeId="60709" r:id="rId237" name="Button 293">
              <controlPr locked="0" defaultSize="0" autoFill="0" autoLine="0" autoPict="0">
                <anchor moveWithCells="1" sizeWithCells="1">
                  <from>
                    <xdr:col>3587</xdr:col>
                    <xdr:colOff>0</xdr:colOff>
                    <xdr:row>524344</xdr:row>
                    <xdr:rowOff>0</xdr:rowOff>
                  </from>
                  <to>
                    <xdr:col>3587</xdr:col>
                    <xdr:colOff>0</xdr:colOff>
                    <xdr:row>524344</xdr:row>
                    <xdr:rowOff>0</xdr:rowOff>
                  </to>
                </anchor>
              </controlPr>
            </control>
          </mc:Choice>
        </mc:AlternateContent>
        <mc:AlternateContent xmlns:mc="http://schemas.openxmlformats.org/markup-compatibility/2006">
          <mc:Choice Requires="x14">
            <control shapeId="60710" r:id="rId238" name="Button 294">
              <controlPr locked="0" defaultSize="0" autoFill="0" autoLine="0" autoPict="0">
                <anchor moveWithCells="1" sizeWithCells="1">
                  <from>
                    <xdr:col>3587</xdr:col>
                    <xdr:colOff>0</xdr:colOff>
                    <xdr:row>589880</xdr:row>
                    <xdr:rowOff>0</xdr:rowOff>
                  </from>
                  <to>
                    <xdr:col>3587</xdr:col>
                    <xdr:colOff>0</xdr:colOff>
                    <xdr:row>589880</xdr:row>
                    <xdr:rowOff>0</xdr:rowOff>
                  </to>
                </anchor>
              </controlPr>
            </control>
          </mc:Choice>
        </mc:AlternateContent>
        <mc:AlternateContent xmlns:mc="http://schemas.openxmlformats.org/markup-compatibility/2006">
          <mc:Choice Requires="x14">
            <control shapeId="60711" r:id="rId239" name="Button 295">
              <controlPr locked="0" defaultSize="0" autoFill="0" autoLine="0" autoPict="0">
                <anchor moveWithCells="1" sizeWithCells="1">
                  <from>
                    <xdr:col>3587</xdr:col>
                    <xdr:colOff>0</xdr:colOff>
                    <xdr:row>655416</xdr:row>
                    <xdr:rowOff>0</xdr:rowOff>
                  </from>
                  <to>
                    <xdr:col>3587</xdr:col>
                    <xdr:colOff>0</xdr:colOff>
                    <xdr:row>655416</xdr:row>
                    <xdr:rowOff>0</xdr:rowOff>
                  </to>
                </anchor>
              </controlPr>
            </control>
          </mc:Choice>
        </mc:AlternateContent>
        <mc:AlternateContent xmlns:mc="http://schemas.openxmlformats.org/markup-compatibility/2006">
          <mc:Choice Requires="x14">
            <control shapeId="60712" r:id="rId240" name="Button 296">
              <controlPr locked="0" defaultSize="0" autoFill="0" autoLine="0" autoPict="0">
                <anchor moveWithCells="1" sizeWithCells="1">
                  <from>
                    <xdr:col>3587</xdr:col>
                    <xdr:colOff>0</xdr:colOff>
                    <xdr:row>720952</xdr:row>
                    <xdr:rowOff>0</xdr:rowOff>
                  </from>
                  <to>
                    <xdr:col>3587</xdr:col>
                    <xdr:colOff>0</xdr:colOff>
                    <xdr:row>720952</xdr:row>
                    <xdr:rowOff>0</xdr:rowOff>
                  </to>
                </anchor>
              </controlPr>
            </control>
          </mc:Choice>
        </mc:AlternateContent>
        <mc:AlternateContent xmlns:mc="http://schemas.openxmlformats.org/markup-compatibility/2006">
          <mc:Choice Requires="x14">
            <control shapeId="60713" r:id="rId241" name="Button 297">
              <controlPr locked="0" defaultSize="0" autoFill="0" autoLine="0" autoPict="0">
                <anchor moveWithCells="1" sizeWithCells="1">
                  <from>
                    <xdr:col>3587</xdr:col>
                    <xdr:colOff>0</xdr:colOff>
                    <xdr:row>786488</xdr:row>
                    <xdr:rowOff>0</xdr:rowOff>
                  </from>
                  <to>
                    <xdr:col>3587</xdr:col>
                    <xdr:colOff>0</xdr:colOff>
                    <xdr:row>786488</xdr:row>
                    <xdr:rowOff>0</xdr:rowOff>
                  </to>
                </anchor>
              </controlPr>
            </control>
          </mc:Choice>
        </mc:AlternateContent>
        <mc:AlternateContent xmlns:mc="http://schemas.openxmlformats.org/markup-compatibility/2006">
          <mc:Choice Requires="x14">
            <control shapeId="60714" r:id="rId242" name="Button 298">
              <controlPr locked="0" defaultSize="0" autoFill="0" autoLine="0" autoPict="0">
                <anchor moveWithCells="1" sizeWithCells="1">
                  <from>
                    <xdr:col>3587</xdr:col>
                    <xdr:colOff>0</xdr:colOff>
                    <xdr:row>852024</xdr:row>
                    <xdr:rowOff>0</xdr:rowOff>
                  </from>
                  <to>
                    <xdr:col>3587</xdr:col>
                    <xdr:colOff>0</xdr:colOff>
                    <xdr:row>852024</xdr:row>
                    <xdr:rowOff>0</xdr:rowOff>
                  </to>
                </anchor>
              </controlPr>
            </control>
          </mc:Choice>
        </mc:AlternateContent>
        <mc:AlternateContent xmlns:mc="http://schemas.openxmlformats.org/markup-compatibility/2006">
          <mc:Choice Requires="x14">
            <control shapeId="60715" r:id="rId243" name="Button 299">
              <controlPr locked="0" defaultSize="0" autoFill="0" autoLine="0" autoPict="0">
                <anchor moveWithCells="1" sizeWithCells="1">
                  <from>
                    <xdr:col>3587</xdr:col>
                    <xdr:colOff>0</xdr:colOff>
                    <xdr:row>917560</xdr:row>
                    <xdr:rowOff>0</xdr:rowOff>
                  </from>
                  <to>
                    <xdr:col>3587</xdr:col>
                    <xdr:colOff>0</xdr:colOff>
                    <xdr:row>917560</xdr:row>
                    <xdr:rowOff>0</xdr:rowOff>
                  </to>
                </anchor>
              </controlPr>
            </control>
          </mc:Choice>
        </mc:AlternateContent>
        <mc:AlternateContent xmlns:mc="http://schemas.openxmlformats.org/markup-compatibility/2006">
          <mc:Choice Requires="x14">
            <control shapeId="60716" r:id="rId244" name="Button 300">
              <controlPr locked="0" defaultSize="0" autoFill="0" autoLine="0" autoPict="0">
                <anchor moveWithCells="1" sizeWithCells="1">
                  <from>
                    <xdr:col>3587</xdr:col>
                    <xdr:colOff>0</xdr:colOff>
                    <xdr:row>983096</xdr:row>
                    <xdr:rowOff>0</xdr:rowOff>
                  </from>
                  <to>
                    <xdr:col>3587</xdr:col>
                    <xdr:colOff>0</xdr:colOff>
                    <xdr:row>983096</xdr:row>
                    <xdr:rowOff>0</xdr:rowOff>
                  </to>
                </anchor>
              </controlPr>
            </control>
          </mc:Choice>
        </mc:AlternateContent>
        <mc:AlternateContent xmlns:mc="http://schemas.openxmlformats.org/markup-compatibility/2006">
          <mc:Choice Requires="x14">
            <control shapeId="60717" r:id="rId245" name="Button 301">
              <controlPr locked="0" defaultSize="0" autoFill="0" autoLine="0" autoPict="0">
                <anchor moveWithCells="1" sizeWithCells="1">
                  <from>
                    <xdr:col>3841</xdr:col>
                    <xdr:colOff>0</xdr:colOff>
                    <xdr:row>56</xdr:row>
                    <xdr:rowOff>0</xdr:rowOff>
                  </from>
                  <to>
                    <xdr:col>3841</xdr:col>
                    <xdr:colOff>0</xdr:colOff>
                    <xdr:row>56</xdr:row>
                    <xdr:rowOff>0</xdr:rowOff>
                  </to>
                </anchor>
              </controlPr>
            </control>
          </mc:Choice>
        </mc:AlternateContent>
        <mc:AlternateContent xmlns:mc="http://schemas.openxmlformats.org/markup-compatibility/2006">
          <mc:Choice Requires="x14">
            <control shapeId="60718" r:id="rId246" name="Button 302">
              <controlPr locked="0" defaultSize="0" autoFill="0" autoLine="0" autoPict="0">
                <anchor moveWithCells="1" sizeWithCells="1">
                  <from>
                    <xdr:col>3843</xdr:col>
                    <xdr:colOff>0</xdr:colOff>
                    <xdr:row>65592</xdr:row>
                    <xdr:rowOff>0</xdr:rowOff>
                  </from>
                  <to>
                    <xdr:col>3843</xdr:col>
                    <xdr:colOff>0</xdr:colOff>
                    <xdr:row>65592</xdr:row>
                    <xdr:rowOff>0</xdr:rowOff>
                  </to>
                </anchor>
              </controlPr>
            </control>
          </mc:Choice>
        </mc:AlternateContent>
        <mc:AlternateContent xmlns:mc="http://schemas.openxmlformats.org/markup-compatibility/2006">
          <mc:Choice Requires="x14">
            <control shapeId="60719" r:id="rId247" name="Button 303">
              <controlPr locked="0" defaultSize="0" autoFill="0" autoLine="0" autoPict="0">
                <anchor moveWithCells="1" sizeWithCells="1">
                  <from>
                    <xdr:col>3843</xdr:col>
                    <xdr:colOff>0</xdr:colOff>
                    <xdr:row>131128</xdr:row>
                    <xdr:rowOff>0</xdr:rowOff>
                  </from>
                  <to>
                    <xdr:col>3843</xdr:col>
                    <xdr:colOff>0</xdr:colOff>
                    <xdr:row>131128</xdr:row>
                    <xdr:rowOff>0</xdr:rowOff>
                  </to>
                </anchor>
              </controlPr>
            </control>
          </mc:Choice>
        </mc:AlternateContent>
        <mc:AlternateContent xmlns:mc="http://schemas.openxmlformats.org/markup-compatibility/2006">
          <mc:Choice Requires="x14">
            <control shapeId="60720" r:id="rId248" name="Button 304">
              <controlPr locked="0" defaultSize="0" autoFill="0" autoLine="0" autoPict="0">
                <anchor moveWithCells="1" sizeWithCells="1">
                  <from>
                    <xdr:col>3843</xdr:col>
                    <xdr:colOff>0</xdr:colOff>
                    <xdr:row>196664</xdr:row>
                    <xdr:rowOff>0</xdr:rowOff>
                  </from>
                  <to>
                    <xdr:col>3843</xdr:col>
                    <xdr:colOff>0</xdr:colOff>
                    <xdr:row>196664</xdr:row>
                    <xdr:rowOff>0</xdr:rowOff>
                  </to>
                </anchor>
              </controlPr>
            </control>
          </mc:Choice>
        </mc:AlternateContent>
        <mc:AlternateContent xmlns:mc="http://schemas.openxmlformats.org/markup-compatibility/2006">
          <mc:Choice Requires="x14">
            <control shapeId="60721" r:id="rId249" name="Button 305">
              <controlPr locked="0" defaultSize="0" autoFill="0" autoLine="0" autoPict="0">
                <anchor moveWithCells="1" sizeWithCells="1">
                  <from>
                    <xdr:col>3843</xdr:col>
                    <xdr:colOff>0</xdr:colOff>
                    <xdr:row>262200</xdr:row>
                    <xdr:rowOff>0</xdr:rowOff>
                  </from>
                  <to>
                    <xdr:col>3843</xdr:col>
                    <xdr:colOff>0</xdr:colOff>
                    <xdr:row>262200</xdr:row>
                    <xdr:rowOff>0</xdr:rowOff>
                  </to>
                </anchor>
              </controlPr>
            </control>
          </mc:Choice>
        </mc:AlternateContent>
        <mc:AlternateContent xmlns:mc="http://schemas.openxmlformats.org/markup-compatibility/2006">
          <mc:Choice Requires="x14">
            <control shapeId="60722" r:id="rId250" name="Button 306">
              <controlPr locked="0" defaultSize="0" autoFill="0" autoLine="0" autoPict="0">
                <anchor moveWithCells="1" sizeWithCells="1">
                  <from>
                    <xdr:col>3843</xdr:col>
                    <xdr:colOff>0</xdr:colOff>
                    <xdr:row>327736</xdr:row>
                    <xdr:rowOff>0</xdr:rowOff>
                  </from>
                  <to>
                    <xdr:col>3843</xdr:col>
                    <xdr:colOff>0</xdr:colOff>
                    <xdr:row>327736</xdr:row>
                    <xdr:rowOff>0</xdr:rowOff>
                  </to>
                </anchor>
              </controlPr>
            </control>
          </mc:Choice>
        </mc:AlternateContent>
        <mc:AlternateContent xmlns:mc="http://schemas.openxmlformats.org/markup-compatibility/2006">
          <mc:Choice Requires="x14">
            <control shapeId="60723" r:id="rId251" name="Button 307">
              <controlPr locked="0" defaultSize="0" autoFill="0" autoLine="0" autoPict="0">
                <anchor moveWithCells="1" sizeWithCells="1">
                  <from>
                    <xdr:col>3843</xdr:col>
                    <xdr:colOff>0</xdr:colOff>
                    <xdr:row>393272</xdr:row>
                    <xdr:rowOff>0</xdr:rowOff>
                  </from>
                  <to>
                    <xdr:col>3843</xdr:col>
                    <xdr:colOff>0</xdr:colOff>
                    <xdr:row>393272</xdr:row>
                    <xdr:rowOff>0</xdr:rowOff>
                  </to>
                </anchor>
              </controlPr>
            </control>
          </mc:Choice>
        </mc:AlternateContent>
        <mc:AlternateContent xmlns:mc="http://schemas.openxmlformats.org/markup-compatibility/2006">
          <mc:Choice Requires="x14">
            <control shapeId="60724" r:id="rId252" name="Button 308">
              <controlPr locked="0" defaultSize="0" autoFill="0" autoLine="0" autoPict="0">
                <anchor moveWithCells="1" sizeWithCells="1">
                  <from>
                    <xdr:col>3843</xdr:col>
                    <xdr:colOff>0</xdr:colOff>
                    <xdr:row>458808</xdr:row>
                    <xdr:rowOff>0</xdr:rowOff>
                  </from>
                  <to>
                    <xdr:col>3843</xdr:col>
                    <xdr:colOff>0</xdr:colOff>
                    <xdr:row>458808</xdr:row>
                    <xdr:rowOff>0</xdr:rowOff>
                  </to>
                </anchor>
              </controlPr>
            </control>
          </mc:Choice>
        </mc:AlternateContent>
        <mc:AlternateContent xmlns:mc="http://schemas.openxmlformats.org/markup-compatibility/2006">
          <mc:Choice Requires="x14">
            <control shapeId="60725" r:id="rId253" name="Button 309">
              <controlPr locked="0" defaultSize="0" autoFill="0" autoLine="0" autoPict="0">
                <anchor moveWithCells="1" sizeWithCells="1">
                  <from>
                    <xdr:col>3843</xdr:col>
                    <xdr:colOff>0</xdr:colOff>
                    <xdr:row>524344</xdr:row>
                    <xdr:rowOff>0</xdr:rowOff>
                  </from>
                  <to>
                    <xdr:col>3843</xdr:col>
                    <xdr:colOff>0</xdr:colOff>
                    <xdr:row>524344</xdr:row>
                    <xdr:rowOff>0</xdr:rowOff>
                  </to>
                </anchor>
              </controlPr>
            </control>
          </mc:Choice>
        </mc:AlternateContent>
        <mc:AlternateContent xmlns:mc="http://schemas.openxmlformats.org/markup-compatibility/2006">
          <mc:Choice Requires="x14">
            <control shapeId="60726" r:id="rId254" name="Button 310">
              <controlPr locked="0" defaultSize="0" autoFill="0" autoLine="0" autoPict="0">
                <anchor moveWithCells="1" sizeWithCells="1">
                  <from>
                    <xdr:col>3843</xdr:col>
                    <xdr:colOff>0</xdr:colOff>
                    <xdr:row>589880</xdr:row>
                    <xdr:rowOff>0</xdr:rowOff>
                  </from>
                  <to>
                    <xdr:col>3843</xdr:col>
                    <xdr:colOff>0</xdr:colOff>
                    <xdr:row>589880</xdr:row>
                    <xdr:rowOff>0</xdr:rowOff>
                  </to>
                </anchor>
              </controlPr>
            </control>
          </mc:Choice>
        </mc:AlternateContent>
        <mc:AlternateContent xmlns:mc="http://schemas.openxmlformats.org/markup-compatibility/2006">
          <mc:Choice Requires="x14">
            <control shapeId="60727" r:id="rId255" name="Button 311">
              <controlPr locked="0" defaultSize="0" autoFill="0" autoLine="0" autoPict="0">
                <anchor moveWithCells="1" sizeWithCells="1">
                  <from>
                    <xdr:col>3843</xdr:col>
                    <xdr:colOff>0</xdr:colOff>
                    <xdr:row>655416</xdr:row>
                    <xdr:rowOff>0</xdr:rowOff>
                  </from>
                  <to>
                    <xdr:col>3843</xdr:col>
                    <xdr:colOff>0</xdr:colOff>
                    <xdr:row>655416</xdr:row>
                    <xdr:rowOff>0</xdr:rowOff>
                  </to>
                </anchor>
              </controlPr>
            </control>
          </mc:Choice>
        </mc:AlternateContent>
        <mc:AlternateContent xmlns:mc="http://schemas.openxmlformats.org/markup-compatibility/2006">
          <mc:Choice Requires="x14">
            <control shapeId="60728" r:id="rId256" name="Button 312">
              <controlPr locked="0" defaultSize="0" autoFill="0" autoLine="0" autoPict="0">
                <anchor moveWithCells="1" sizeWithCells="1">
                  <from>
                    <xdr:col>3843</xdr:col>
                    <xdr:colOff>0</xdr:colOff>
                    <xdr:row>720952</xdr:row>
                    <xdr:rowOff>0</xdr:rowOff>
                  </from>
                  <to>
                    <xdr:col>3843</xdr:col>
                    <xdr:colOff>0</xdr:colOff>
                    <xdr:row>720952</xdr:row>
                    <xdr:rowOff>0</xdr:rowOff>
                  </to>
                </anchor>
              </controlPr>
            </control>
          </mc:Choice>
        </mc:AlternateContent>
        <mc:AlternateContent xmlns:mc="http://schemas.openxmlformats.org/markup-compatibility/2006">
          <mc:Choice Requires="x14">
            <control shapeId="60729" r:id="rId257" name="Button 313">
              <controlPr locked="0" defaultSize="0" autoFill="0" autoLine="0" autoPict="0">
                <anchor moveWithCells="1" sizeWithCells="1">
                  <from>
                    <xdr:col>3843</xdr:col>
                    <xdr:colOff>0</xdr:colOff>
                    <xdr:row>786488</xdr:row>
                    <xdr:rowOff>0</xdr:rowOff>
                  </from>
                  <to>
                    <xdr:col>3843</xdr:col>
                    <xdr:colOff>0</xdr:colOff>
                    <xdr:row>786488</xdr:row>
                    <xdr:rowOff>0</xdr:rowOff>
                  </to>
                </anchor>
              </controlPr>
            </control>
          </mc:Choice>
        </mc:AlternateContent>
        <mc:AlternateContent xmlns:mc="http://schemas.openxmlformats.org/markup-compatibility/2006">
          <mc:Choice Requires="x14">
            <control shapeId="60730" r:id="rId258" name="Button 314">
              <controlPr locked="0" defaultSize="0" autoFill="0" autoLine="0" autoPict="0">
                <anchor moveWithCells="1" sizeWithCells="1">
                  <from>
                    <xdr:col>3843</xdr:col>
                    <xdr:colOff>0</xdr:colOff>
                    <xdr:row>852024</xdr:row>
                    <xdr:rowOff>0</xdr:rowOff>
                  </from>
                  <to>
                    <xdr:col>3843</xdr:col>
                    <xdr:colOff>0</xdr:colOff>
                    <xdr:row>852024</xdr:row>
                    <xdr:rowOff>0</xdr:rowOff>
                  </to>
                </anchor>
              </controlPr>
            </control>
          </mc:Choice>
        </mc:AlternateContent>
        <mc:AlternateContent xmlns:mc="http://schemas.openxmlformats.org/markup-compatibility/2006">
          <mc:Choice Requires="x14">
            <control shapeId="60731" r:id="rId259" name="Button 315">
              <controlPr locked="0" defaultSize="0" autoFill="0" autoLine="0" autoPict="0">
                <anchor moveWithCells="1" sizeWithCells="1">
                  <from>
                    <xdr:col>3843</xdr:col>
                    <xdr:colOff>0</xdr:colOff>
                    <xdr:row>917560</xdr:row>
                    <xdr:rowOff>0</xdr:rowOff>
                  </from>
                  <to>
                    <xdr:col>3843</xdr:col>
                    <xdr:colOff>0</xdr:colOff>
                    <xdr:row>917560</xdr:row>
                    <xdr:rowOff>0</xdr:rowOff>
                  </to>
                </anchor>
              </controlPr>
            </control>
          </mc:Choice>
        </mc:AlternateContent>
        <mc:AlternateContent xmlns:mc="http://schemas.openxmlformats.org/markup-compatibility/2006">
          <mc:Choice Requires="x14">
            <control shapeId="60732" r:id="rId260" name="Button 316">
              <controlPr locked="0" defaultSize="0" autoFill="0" autoLine="0" autoPict="0">
                <anchor moveWithCells="1" sizeWithCells="1">
                  <from>
                    <xdr:col>3843</xdr:col>
                    <xdr:colOff>0</xdr:colOff>
                    <xdr:row>983096</xdr:row>
                    <xdr:rowOff>0</xdr:rowOff>
                  </from>
                  <to>
                    <xdr:col>3843</xdr:col>
                    <xdr:colOff>0</xdr:colOff>
                    <xdr:row>983096</xdr:row>
                    <xdr:rowOff>0</xdr:rowOff>
                  </to>
                </anchor>
              </controlPr>
            </control>
          </mc:Choice>
        </mc:AlternateContent>
        <mc:AlternateContent xmlns:mc="http://schemas.openxmlformats.org/markup-compatibility/2006">
          <mc:Choice Requires="x14">
            <control shapeId="60733" r:id="rId261" name="Button 317">
              <controlPr locked="0" defaultSize="0" autoFill="0" autoLine="0" autoPict="0">
                <anchor moveWithCells="1" sizeWithCells="1">
                  <from>
                    <xdr:col>4097</xdr:col>
                    <xdr:colOff>0</xdr:colOff>
                    <xdr:row>56</xdr:row>
                    <xdr:rowOff>0</xdr:rowOff>
                  </from>
                  <to>
                    <xdr:col>4097</xdr:col>
                    <xdr:colOff>0</xdr:colOff>
                    <xdr:row>56</xdr:row>
                    <xdr:rowOff>0</xdr:rowOff>
                  </to>
                </anchor>
              </controlPr>
            </control>
          </mc:Choice>
        </mc:AlternateContent>
        <mc:AlternateContent xmlns:mc="http://schemas.openxmlformats.org/markup-compatibility/2006">
          <mc:Choice Requires="x14">
            <control shapeId="60734" r:id="rId262" name="Button 318">
              <controlPr locked="0" defaultSize="0" autoFill="0" autoLine="0" autoPict="0">
                <anchor moveWithCells="1" sizeWithCells="1">
                  <from>
                    <xdr:col>4099</xdr:col>
                    <xdr:colOff>0</xdr:colOff>
                    <xdr:row>65592</xdr:row>
                    <xdr:rowOff>0</xdr:rowOff>
                  </from>
                  <to>
                    <xdr:col>4099</xdr:col>
                    <xdr:colOff>0</xdr:colOff>
                    <xdr:row>65592</xdr:row>
                    <xdr:rowOff>0</xdr:rowOff>
                  </to>
                </anchor>
              </controlPr>
            </control>
          </mc:Choice>
        </mc:AlternateContent>
        <mc:AlternateContent xmlns:mc="http://schemas.openxmlformats.org/markup-compatibility/2006">
          <mc:Choice Requires="x14">
            <control shapeId="60735" r:id="rId263" name="Button 319">
              <controlPr locked="0" defaultSize="0" autoFill="0" autoLine="0" autoPict="0">
                <anchor moveWithCells="1" sizeWithCells="1">
                  <from>
                    <xdr:col>4099</xdr:col>
                    <xdr:colOff>0</xdr:colOff>
                    <xdr:row>131128</xdr:row>
                    <xdr:rowOff>0</xdr:rowOff>
                  </from>
                  <to>
                    <xdr:col>4099</xdr:col>
                    <xdr:colOff>0</xdr:colOff>
                    <xdr:row>131128</xdr:row>
                    <xdr:rowOff>0</xdr:rowOff>
                  </to>
                </anchor>
              </controlPr>
            </control>
          </mc:Choice>
        </mc:AlternateContent>
        <mc:AlternateContent xmlns:mc="http://schemas.openxmlformats.org/markup-compatibility/2006">
          <mc:Choice Requires="x14">
            <control shapeId="60736" r:id="rId264" name="Button 320">
              <controlPr locked="0" defaultSize="0" autoFill="0" autoLine="0" autoPict="0">
                <anchor moveWithCells="1" sizeWithCells="1">
                  <from>
                    <xdr:col>4099</xdr:col>
                    <xdr:colOff>0</xdr:colOff>
                    <xdr:row>196664</xdr:row>
                    <xdr:rowOff>0</xdr:rowOff>
                  </from>
                  <to>
                    <xdr:col>4099</xdr:col>
                    <xdr:colOff>0</xdr:colOff>
                    <xdr:row>196664</xdr:row>
                    <xdr:rowOff>0</xdr:rowOff>
                  </to>
                </anchor>
              </controlPr>
            </control>
          </mc:Choice>
        </mc:AlternateContent>
        <mc:AlternateContent xmlns:mc="http://schemas.openxmlformats.org/markup-compatibility/2006">
          <mc:Choice Requires="x14">
            <control shapeId="60737" r:id="rId265" name="Button 321">
              <controlPr locked="0" defaultSize="0" autoFill="0" autoLine="0" autoPict="0">
                <anchor moveWithCells="1" sizeWithCells="1">
                  <from>
                    <xdr:col>4099</xdr:col>
                    <xdr:colOff>0</xdr:colOff>
                    <xdr:row>262200</xdr:row>
                    <xdr:rowOff>0</xdr:rowOff>
                  </from>
                  <to>
                    <xdr:col>4099</xdr:col>
                    <xdr:colOff>0</xdr:colOff>
                    <xdr:row>262200</xdr:row>
                    <xdr:rowOff>0</xdr:rowOff>
                  </to>
                </anchor>
              </controlPr>
            </control>
          </mc:Choice>
        </mc:AlternateContent>
        <mc:AlternateContent xmlns:mc="http://schemas.openxmlformats.org/markup-compatibility/2006">
          <mc:Choice Requires="x14">
            <control shapeId="60738" r:id="rId266" name="Button 322">
              <controlPr locked="0" defaultSize="0" autoFill="0" autoLine="0" autoPict="0">
                <anchor moveWithCells="1" sizeWithCells="1">
                  <from>
                    <xdr:col>4099</xdr:col>
                    <xdr:colOff>0</xdr:colOff>
                    <xdr:row>327736</xdr:row>
                    <xdr:rowOff>0</xdr:rowOff>
                  </from>
                  <to>
                    <xdr:col>4099</xdr:col>
                    <xdr:colOff>0</xdr:colOff>
                    <xdr:row>327736</xdr:row>
                    <xdr:rowOff>0</xdr:rowOff>
                  </to>
                </anchor>
              </controlPr>
            </control>
          </mc:Choice>
        </mc:AlternateContent>
        <mc:AlternateContent xmlns:mc="http://schemas.openxmlformats.org/markup-compatibility/2006">
          <mc:Choice Requires="x14">
            <control shapeId="60739" r:id="rId267" name="Button 323">
              <controlPr locked="0" defaultSize="0" autoFill="0" autoLine="0" autoPict="0">
                <anchor moveWithCells="1" sizeWithCells="1">
                  <from>
                    <xdr:col>4099</xdr:col>
                    <xdr:colOff>0</xdr:colOff>
                    <xdr:row>393272</xdr:row>
                    <xdr:rowOff>0</xdr:rowOff>
                  </from>
                  <to>
                    <xdr:col>4099</xdr:col>
                    <xdr:colOff>0</xdr:colOff>
                    <xdr:row>393272</xdr:row>
                    <xdr:rowOff>0</xdr:rowOff>
                  </to>
                </anchor>
              </controlPr>
            </control>
          </mc:Choice>
        </mc:AlternateContent>
        <mc:AlternateContent xmlns:mc="http://schemas.openxmlformats.org/markup-compatibility/2006">
          <mc:Choice Requires="x14">
            <control shapeId="60740" r:id="rId268" name="Button 324">
              <controlPr locked="0" defaultSize="0" autoFill="0" autoLine="0" autoPict="0">
                <anchor moveWithCells="1" sizeWithCells="1">
                  <from>
                    <xdr:col>4099</xdr:col>
                    <xdr:colOff>0</xdr:colOff>
                    <xdr:row>458808</xdr:row>
                    <xdr:rowOff>0</xdr:rowOff>
                  </from>
                  <to>
                    <xdr:col>4099</xdr:col>
                    <xdr:colOff>0</xdr:colOff>
                    <xdr:row>458808</xdr:row>
                    <xdr:rowOff>0</xdr:rowOff>
                  </to>
                </anchor>
              </controlPr>
            </control>
          </mc:Choice>
        </mc:AlternateContent>
        <mc:AlternateContent xmlns:mc="http://schemas.openxmlformats.org/markup-compatibility/2006">
          <mc:Choice Requires="x14">
            <control shapeId="60741" r:id="rId269" name="Button 325">
              <controlPr locked="0" defaultSize="0" autoFill="0" autoLine="0" autoPict="0">
                <anchor moveWithCells="1" sizeWithCells="1">
                  <from>
                    <xdr:col>4099</xdr:col>
                    <xdr:colOff>0</xdr:colOff>
                    <xdr:row>524344</xdr:row>
                    <xdr:rowOff>0</xdr:rowOff>
                  </from>
                  <to>
                    <xdr:col>4099</xdr:col>
                    <xdr:colOff>0</xdr:colOff>
                    <xdr:row>524344</xdr:row>
                    <xdr:rowOff>0</xdr:rowOff>
                  </to>
                </anchor>
              </controlPr>
            </control>
          </mc:Choice>
        </mc:AlternateContent>
        <mc:AlternateContent xmlns:mc="http://schemas.openxmlformats.org/markup-compatibility/2006">
          <mc:Choice Requires="x14">
            <control shapeId="60742" r:id="rId270" name="Button 326">
              <controlPr locked="0" defaultSize="0" autoFill="0" autoLine="0" autoPict="0">
                <anchor moveWithCells="1" sizeWithCells="1">
                  <from>
                    <xdr:col>4099</xdr:col>
                    <xdr:colOff>0</xdr:colOff>
                    <xdr:row>589880</xdr:row>
                    <xdr:rowOff>0</xdr:rowOff>
                  </from>
                  <to>
                    <xdr:col>4099</xdr:col>
                    <xdr:colOff>0</xdr:colOff>
                    <xdr:row>589880</xdr:row>
                    <xdr:rowOff>0</xdr:rowOff>
                  </to>
                </anchor>
              </controlPr>
            </control>
          </mc:Choice>
        </mc:AlternateContent>
        <mc:AlternateContent xmlns:mc="http://schemas.openxmlformats.org/markup-compatibility/2006">
          <mc:Choice Requires="x14">
            <control shapeId="60743" r:id="rId271" name="Button 327">
              <controlPr locked="0" defaultSize="0" autoFill="0" autoLine="0" autoPict="0">
                <anchor moveWithCells="1" sizeWithCells="1">
                  <from>
                    <xdr:col>4099</xdr:col>
                    <xdr:colOff>0</xdr:colOff>
                    <xdr:row>655416</xdr:row>
                    <xdr:rowOff>0</xdr:rowOff>
                  </from>
                  <to>
                    <xdr:col>4099</xdr:col>
                    <xdr:colOff>0</xdr:colOff>
                    <xdr:row>655416</xdr:row>
                    <xdr:rowOff>0</xdr:rowOff>
                  </to>
                </anchor>
              </controlPr>
            </control>
          </mc:Choice>
        </mc:AlternateContent>
        <mc:AlternateContent xmlns:mc="http://schemas.openxmlformats.org/markup-compatibility/2006">
          <mc:Choice Requires="x14">
            <control shapeId="60744" r:id="rId272" name="Button 328">
              <controlPr locked="0" defaultSize="0" autoFill="0" autoLine="0" autoPict="0">
                <anchor moveWithCells="1" sizeWithCells="1">
                  <from>
                    <xdr:col>4099</xdr:col>
                    <xdr:colOff>0</xdr:colOff>
                    <xdr:row>720952</xdr:row>
                    <xdr:rowOff>0</xdr:rowOff>
                  </from>
                  <to>
                    <xdr:col>4099</xdr:col>
                    <xdr:colOff>0</xdr:colOff>
                    <xdr:row>720952</xdr:row>
                    <xdr:rowOff>0</xdr:rowOff>
                  </to>
                </anchor>
              </controlPr>
            </control>
          </mc:Choice>
        </mc:AlternateContent>
        <mc:AlternateContent xmlns:mc="http://schemas.openxmlformats.org/markup-compatibility/2006">
          <mc:Choice Requires="x14">
            <control shapeId="60745" r:id="rId273" name="Button 329">
              <controlPr locked="0" defaultSize="0" autoFill="0" autoLine="0" autoPict="0">
                <anchor moveWithCells="1" sizeWithCells="1">
                  <from>
                    <xdr:col>4099</xdr:col>
                    <xdr:colOff>0</xdr:colOff>
                    <xdr:row>786488</xdr:row>
                    <xdr:rowOff>0</xdr:rowOff>
                  </from>
                  <to>
                    <xdr:col>4099</xdr:col>
                    <xdr:colOff>0</xdr:colOff>
                    <xdr:row>786488</xdr:row>
                    <xdr:rowOff>0</xdr:rowOff>
                  </to>
                </anchor>
              </controlPr>
            </control>
          </mc:Choice>
        </mc:AlternateContent>
        <mc:AlternateContent xmlns:mc="http://schemas.openxmlformats.org/markup-compatibility/2006">
          <mc:Choice Requires="x14">
            <control shapeId="60746" r:id="rId274" name="Button 330">
              <controlPr locked="0" defaultSize="0" autoFill="0" autoLine="0" autoPict="0">
                <anchor moveWithCells="1" sizeWithCells="1">
                  <from>
                    <xdr:col>4099</xdr:col>
                    <xdr:colOff>0</xdr:colOff>
                    <xdr:row>852024</xdr:row>
                    <xdr:rowOff>0</xdr:rowOff>
                  </from>
                  <to>
                    <xdr:col>4099</xdr:col>
                    <xdr:colOff>0</xdr:colOff>
                    <xdr:row>852024</xdr:row>
                    <xdr:rowOff>0</xdr:rowOff>
                  </to>
                </anchor>
              </controlPr>
            </control>
          </mc:Choice>
        </mc:AlternateContent>
        <mc:AlternateContent xmlns:mc="http://schemas.openxmlformats.org/markup-compatibility/2006">
          <mc:Choice Requires="x14">
            <control shapeId="60747" r:id="rId275" name="Button 331">
              <controlPr locked="0" defaultSize="0" autoFill="0" autoLine="0" autoPict="0">
                <anchor moveWithCells="1" sizeWithCells="1">
                  <from>
                    <xdr:col>4099</xdr:col>
                    <xdr:colOff>0</xdr:colOff>
                    <xdr:row>917560</xdr:row>
                    <xdr:rowOff>0</xdr:rowOff>
                  </from>
                  <to>
                    <xdr:col>4099</xdr:col>
                    <xdr:colOff>0</xdr:colOff>
                    <xdr:row>917560</xdr:row>
                    <xdr:rowOff>0</xdr:rowOff>
                  </to>
                </anchor>
              </controlPr>
            </control>
          </mc:Choice>
        </mc:AlternateContent>
        <mc:AlternateContent xmlns:mc="http://schemas.openxmlformats.org/markup-compatibility/2006">
          <mc:Choice Requires="x14">
            <control shapeId="60748" r:id="rId276" name="Button 332">
              <controlPr locked="0" defaultSize="0" autoFill="0" autoLine="0" autoPict="0">
                <anchor moveWithCells="1" sizeWithCells="1">
                  <from>
                    <xdr:col>4099</xdr:col>
                    <xdr:colOff>0</xdr:colOff>
                    <xdr:row>983096</xdr:row>
                    <xdr:rowOff>0</xdr:rowOff>
                  </from>
                  <to>
                    <xdr:col>4099</xdr:col>
                    <xdr:colOff>0</xdr:colOff>
                    <xdr:row>983096</xdr:row>
                    <xdr:rowOff>0</xdr:rowOff>
                  </to>
                </anchor>
              </controlPr>
            </control>
          </mc:Choice>
        </mc:AlternateContent>
        <mc:AlternateContent xmlns:mc="http://schemas.openxmlformats.org/markup-compatibility/2006">
          <mc:Choice Requires="x14">
            <control shapeId="60749" r:id="rId277" name="Button 333">
              <controlPr locked="0" defaultSize="0" autoFill="0" autoLine="0" autoPict="0">
                <anchor moveWithCells="1" sizeWithCells="1">
                  <from>
                    <xdr:col>4353</xdr:col>
                    <xdr:colOff>0</xdr:colOff>
                    <xdr:row>56</xdr:row>
                    <xdr:rowOff>0</xdr:rowOff>
                  </from>
                  <to>
                    <xdr:col>4353</xdr:col>
                    <xdr:colOff>0</xdr:colOff>
                    <xdr:row>56</xdr:row>
                    <xdr:rowOff>0</xdr:rowOff>
                  </to>
                </anchor>
              </controlPr>
            </control>
          </mc:Choice>
        </mc:AlternateContent>
        <mc:AlternateContent xmlns:mc="http://schemas.openxmlformats.org/markup-compatibility/2006">
          <mc:Choice Requires="x14">
            <control shapeId="60750" r:id="rId278" name="Button 334">
              <controlPr locked="0" defaultSize="0" autoFill="0" autoLine="0" autoPict="0">
                <anchor moveWithCells="1" sizeWithCells="1">
                  <from>
                    <xdr:col>4355</xdr:col>
                    <xdr:colOff>0</xdr:colOff>
                    <xdr:row>65592</xdr:row>
                    <xdr:rowOff>0</xdr:rowOff>
                  </from>
                  <to>
                    <xdr:col>4355</xdr:col>
                    <xdr:colOff>0</xdr:colOff>
                    <xdr:row>65592</xdr:row>
                    <xdr:rowOff>0</xdr:rowOff>
                  </to>
                </anchor>
              </controlPr>
            </control>
          </mc:Choice>
        </mc:AlternateContent>
        <mc:AlternateContent xmlns:mc="http://schemas.openxmlformats.org/markup-compatibility/2006">
          <mc:Choice Requires="x14">
            <control shapeId="60751" r:id="rId279" name="Button 335">
              <controlPr locked="0" defaultSize="0" autoFill="0" autoLine="0" autoPict="0">
                <anchor moveWithCells="1" sizeWithCells="1">
                  <from>
                    <xdr:col>4355</xdr:col>
                    <xdr:colOff>0</xdr:colOff>
                    <xdr:row>131128</xdr:row>
                    <xdr:rowOff>0</xdr:rowOff>
                  </from>
                  <to>
                    <xdr:col>4355</xdr:col>
                    <xdr:colOff>0</xdr:colOff>
                    <xdr:row>131128</xdr:row>
                    <xdr:rowOff>0</xdr:rowOff>
                  </to>
                </anchor>
              </controlPr>
            </control>
          </mc:Choice>
        </mc:AlternateContent>
        <mc:AlternateContent xmlns:mc="http://schemas.openxmlformats.org/markup-compatibility/2006">
          <mc:Choice Requires="x14">
            <control shapeId="60752" r:id="rId280" name="Button 336">
              <controlPr locked="0" defaultSize="0" autoFill="0" autoLine="0" autoPict="0">
                <anchor moveWithCells="1" sizeWithCells="1">
                  <from>
                    <xdr:col>4355</xdr:col>
                    <xdr:colOff>0</xdr:colOff>
                    <xdr:row>196664</xdr:row>
                    <xdr:rowOff>0</xdr:rowOff>
                  </from>
                  <to>
                    <xdr:col>4355</xdr:col>
                    <xdr:colOff>0</xdr:colOff>
                    <xdr:row>196664</xdr:row>
                    <xdr:rowOff>0</xdr:rowOff>
                  </to>
                </anchor>
              </controlPr>
            </control>
          </mc:Choice>
        </mc:AlternateContent>
        <mc:AlternateContent xmlns:mc="http://schemas.openxmlformats.org/markup-compatibility/2006">
          <mc:Choice Requires="x14">
            <control shapeId="60753" r:id="rId281" name="Button 337">
              <controlPr locked="0" defaultSize="0" autoFill="0" autoLine="0" autoPict="0">
                <anchor moveWithCells="1" sizeWithCells="1">
                  <from>
                    <xdr:col>4355</xdr:col>
                    <xdr:colOff>0</xdr:colOff>
                    <xdr:row>262200</xdr:row>
                    <xdr:rowOff>0</xdr:rowOff>
                  </from>
                  <to>
                    <xdr:col>4355</xdr:col>
                    <xdr:colOff>0</xdr:colOff>
                    <xdr:row>262200</xdr:row>
                    <xdr:rowOff>0</xdr:rowOff>
                  </to>
                </anchor>
              </controlPr>
            </control>
          </mc:Choice>
        </mc:AlternateContent>
        <mc:AlternateContent xmlns:mc="http://schemas.openxmlformats.org/markup-compatibility/2006">
          <mc:Choice Requires="x14">
            <control shapeId="60754" r:id="rId282" name="Button 338">
              <controlPr locked="0" defaultSize="0" autoFill="0" autoLine="0" autoPict="0">
                <anchor moveWithCells="1" sizeWithCells="1">
                  <from>
                    <xdr:col>4355</xdr:col>
                    <xdr:colOff>0</xdr:colOff>
                    <xdr:row>327736</xdr:row>
                    <xdr:rowOff>0</xdr:rowOff>
                  </from>
                  <to>
                    <xdr:col>4355</xdr:col>
                    <xdr:colOff>0</xdr:colOff>
                    <xdr:row>327736</xdr:row>
                    <xdr:rowOff>0</xdr:rowOff>
                  </to>
                </anchor>
              </controlPr>
            </control>
          </mc:Choice>
        </mc:AlternateContent>
        <mc:AlternateContent xmlns:mc="http://schemas.openxmlformats.org/markup-compatibility/2006">
          <mc:Choice Requires="x14">
            <control shapeId="60755" r:id="rId283" name="Button 339">
              <controlPr locked="0" defaultSize="0" autoFill="0" autoLine="0" autoPict="0">
                <anchor moveWithCells="1" sizeWithCells="1">
                  <from>
                    <xdr:col>4355</xdr:col>
                    <xdr:colOff>0</xdr:colOff>
                    <xdr:row>393272</xdr:row>
                    <xdr:rowOff>0</xdr:rowOff>
                  </from>
                  <to>
                    <xdr:col>4355</xdr:col>
                    <xdr:colOff>0</xdr:colOff>
                    <xdr:row>393272</xdr:row>
                    <xdr:rowOff>0</xdr:rowOff>
                  </to>
                </anchor>
              </controlPr>
            </control>
          </mc:Choice>
        </mc:AlternateContent>
        <mc:AlternateContent xmlns:mc="http://schemas.openxmlformats.org/markup-compatibility/2006">
          <mc:Choice Requires="x14">
            <control shapeId="60756" r:id="rId284" name="Button 340">
              <controlPr locked="0" defaultSize="0" autoFill="0" autoLine="0" autoPict="0">
                <anchor moveWithCells="1" sizeWithCells="1">
                  <from>
                    <xdr:col>4355</xdr:col>
                    <xdr:colOff>0</xdr:colOff>
                    <xdr:row>458808</xdr:row>
                    <xdr:rowOff>0</xdr:rowOff>
                  </from>
                  <to>
                    <xdr:col>4355</xdr:col>
                    <xdr:colOff>0</xdr:colOff>
                    <xdr:row>458808</xdr:row>
                    <xdr:rowOff>0</xdr:rowOff>
                  </to>
                </anchor>
              </controlPr>
            </control>
          </mc:Choice>
        </mc:AlternateContent>
        <mc:AlternateContent xmlns:mc="http://schemas.openxmlformats.org/markup-compatibility/2006">
          <mc:Choice Requires="x14">
            <control shapeId="60757" r:id="rId285" name="Button 341">
              <controlPr locked="0" defaultSize="0" autoFill="0" autoLine="0" autoPict="0">
                <anchor moveWithCells="1" sizeWithCells="1">
                  <from>
                    <xdr:col>4355</xdr:col>
                    <xdr:colOff>0</xdr:colOff>
                    <xdr:row>524344</xdr:row>
                    <xdr:rowOff>0</xdr:rowOff>
                  </from>
                  <to>
                    <xdr:col>4355</xdr:col>
                    <xdr:colOff>0</xdr:colOff>
                    <xdr:row>524344</xdr:row>
                    <xdr:rowOff>0</xdr:rowOff>
                  </to>
                </anchor>
              </controlPr>
            </control>
          </mc:Choice>
        </mc:AlternateContent>
        <mc:AlternateContent xmlns:mc="http://schemas.openxmlformats.org/markup-compatibility/2006">
          <mc:Choice Requires="x14">
            <control shapeId="60758" r:id="rId286" name="Button 342">
              <controlPr locked="0" defaultSize="0" autoFill="0" autoLine="0" autoPict="0">
                <anchor moveWithCells="1" sizeWithCells="1">
                  <from>
                    <xdr:col>4355</xdr:col>
                    <xdr:colOff>0</xdr:colOff>
                    <xdr:row>589880</xdr:row>
                    <xdr:rowOff>0</xdr:rowOff>
                  </from>
                  <to>
                    <xdr:col>4355</xdr:col>
                    <xdr:colOff>0</xdr:colOff>
                    <xdr:row>589880</xdr:row>
                    <xdr:rowOff>0</xdr:rowOff>
                  </to>
                </anchor>
              </controlPr>
            </control>
          </mc:Choice>
        </mc:AlternateContent>
        <mc:AlternateContent xmlns:mc="http://schemas.openxmlformats.org/markup-compatibility/2006">
          <mc:Choice Requires="x14">
            <control shapeId="60759" r:id="rId287" name="Button 343">
              <controlPr locked="0" defaultSize="0" autoFill="0" autoLine="0" autoPict="0">
                <anchor moveWithCells="1" sizeWithCells="1">
                  <from>
                    <xdr:col>4355</xdr:col>
                    <xdr:colOff>0</xdr:colOff>
                    <xdr:row>655416</xdr:row>
                    <xdr:rowOff>0</xdr:rowOff>
                  </from>
                  <to>
                    <xdr:col>4355</xdr:col>
                    <xdr:colOff>0</xdr:colOff>
                    <xdr:row>655416</xdr:row>
                    <xdr:rowOff>0</xdr:rowOff>
                  </to>
                </anchor>
              </controlPr>
            </control>
          </mc:Choice>
        </mc:AlternateContent>
        <mc:AlternateContent xmlns:mc="http://schemas.openxmlformats.org/markup-compatibility/2006">
          <mc:Choice Requires="x14">
            <control shapeId="60760" r:id="rId288" name="Button 344">
              <controlPr locked="0" defaultSize="0" autoFill="0" autoLine="0" autoPict="0">
                <anchor moveWithCells="1" sizeWithCells="1">
                  <from>
                    <xdr:col>4355</xdr:col>
                    <xdr:colOff>0</xdr:colOff>
                    <xdr:row>720952</xdr:row>
                    <xdr:rowOff>0</xdr:rowOff>
                  </from>
                  <to>
                    <xdr:col>4355</xdr:col>
                    <xdr:colOff>0</xdr:colOff>
                    <xdr:row>720952</xdr:row>
                    <xdr:rowOff>0</xdr:rowOff>
                  </to>
                </anchor>
              </controlPr>
            </control>
          </mc:Choice>
        </mc:AlternateContent>
        <mc:AlternateContent xmlns:mc="http://schemas.openxmlformats.org/markup-compatibility/2006">
          <mc:Choice Requires="x14">
            <control shapeId="60761" r:id="rId289" name="Button 345">
              <controlPr locked="0" defaultSize="0" autoFill="0" autoLine="0" autoPict="0">
                <anchor moveWithCells="1" sizeWithCells="1">
                  <from>
                    <xdr:col>4355</xdr:col>
                    <xdr:colOff>0</xdr:colOff>
                    <xdr:row>786488</xdr:row>
                    <xdr:rowOff>0</xdr:rowOff>
                  </from>
                  <to>
                    <xdr:col>4355</xdr:col>
                    <xdr:colOff>0</xdr:colOff>
                    <xdr:row>786488</xdr:row>
                    <xdr:rowOff>0</xdr:rowOff>
                  </to>
                </anchor>
              </controlPr>
            </control>
          </mc:Choice>
        </mc:AlternateContent>
        <mc:AlternateContent xmlns:mc="http://schemas.openxmlformats.org/markup-compatibility/2006">
          <mc:Choice Requires="x14">
            <control shapeId="60762" r:id="rId290" name="Button 346">
              <controlPr locked="0" defaultSize="0" autoFill="0" autoLine="0" autoPict="0">
                <anchor moveWithCells="1" sizeWithCells="1">
                  <from>
                    <xdr:col>4355</xdr:col>
                    <xdr:colOff>0</xdr:colOff>
                    <xdr:row>852024</xdr:row>
                    <xdr:rowOff>0</xdr:rowOff>
                  </from>
                  <to>
                    <xdr:col>4355</xdr:col>
                    <xdr:colOff>0</xdr:colOff>
                    <xdr:row>852024</xdr:row>
                    <xdr:rowOff>0</xdr:rowOff>
                  </to>
                </anchor>
              </controlPr>
            </control>
          </mc:Choice>
        </mc:AlternateContent>
        <mc:AlternateContent xmlns:mc="http://schemas.openxmlformats.org/markup-compatibility/2006">
          <mc:Choice Requires="x14">
            <control shapeId="60763" r:id="rId291" name="Button 347">
              <controlPr locked="0" defaultSize="0" autoFill="0" autoLine="0" autoPict="0">
                <anchor moveWithCells="1" sizeWithCells="1">
                  <from>
                    <xdr:col>4355</xdr:col>
                    <xdr:colOff>0</xdr:colOff>
                    <xdr:row>917560</xdr:row>
                    <xdr:rowOff>0</xdr:rowOff>
                  </from>
                  <to>
                    <xdr:col>4355</xdr:col>
                    <xdr:colOff>0</xdr:colOff>
                    <xdr:row>917560</xdr:row>
                    <xdr:rowOff>0</xdr:rowOff>
                  </to>
                </anchor>
              </controlPr>
            </control>
          </mc:Choice>
        </mc:AlternateContent>
        <mc:AlternateContent xmlns:mc="http://schemas.openxmlformats.org/markup-compatibility/2006">
          <mc:Choice Requires="x14">
            <control shapeId="60764" r:id="rId292" name="Button 348">
              <controlPr locked="0" defaultSize="0" autoFill="0" autoLine="0" autoPict="0">
                <anchor moveWithCells="1" sizeWithCells="1">
                  <from>
                    <xdr:col>4355</xdr:col>
                    <xdr:colOff>0</xdr:colOff>
                    <xdr:row>983096</xdr:row>
                    <xdr:rowOff>0</xdr:rowOff>
                  </from>
                  <to>
                    <xdr:col>4355</xdr:col>
                    <xdr:colOff>0</xdr:colOff>
                    <xdr:row>983096</xdr:row>
                    <xdr:rowOff>0</xdr:rowOff>
                  </to>
                </anchor>
              </controlPr>
            </control>
          </mc:Choice>
        </mc:AlternateContent>
        <mc:AlternateContent xmlns:mc="http://schemas.openxmlformats.org/markup-compatibility/2006">
          <mc:Choice Requires="x14">
            <control shapeId="60765" r:id="rId293" name="Button 349">
              <controlPr locked="0" defaultSize="0" autoFill="0" autoLine="0" autoPict="0">
                <anchor moveWithCells="1" sizeWithCells="1">
                  <from>
                    <xdr:col>4609</xdr:col>
                    <xdr:colOff>0</xdr:colOff>
                    <xdr:row>56</xdr:row>
                    <xdr:rowOff>0</xdr:rowOff>
                  </from>
                  <to>
                    <xdr:col>4609</xdr:col>
                    <xdr:colOff>0</xdr:colOff>
                    <xdr:row>56</xdr:row>
                    <xdr:rowOff>0</xdr:rowOff>
                  </to>
                </anchor>
              </controlPr>
            </control>
          </mc:Choice>
        </mc:AlternateContent>
        <mc:AlternateContent xmlns:mc="http://schemas.openxmlformats.org/markup-compatibility/2006">
          <mc:Choice Requires="x14">
            <control shapeId="60766" r:id="rId294" name="Button 350">
              <controlPr locked="0" defaultSize="0" autoFill="0" autoLine="0" autoPict="0">
                <anchor moveWithCells="1" sizeWithCells="1">
                  <from>
                    <xdr:col>4611</xdr:col>
                    <xdr:colOff>0</xdr:colOff>
                    <xdr:row>65592</xdr:row>
                    <xdr:rowOff>0</xdr:rowOff>
                  </from>
                  <to>
                    <xdr:col>4611</xdr:col>
                    <xdr:colOff>0</xdr:colOff>
                    <xdr:row>65592</xdr:row>
                    <xdr:rowOff>0</xdr:rowOff>
                  </to>
                </anchor>
              </controlPr>
            </control>
          </mc:Choice>
        </mc:AlternateContent>
        <mc:AlternateContent xmlns:mc="http://schemas.openxmlformats.org/markup-compatibility/2006">
          <mc:Choice Requires="x14">
            <control shapeId="60767" r:id="rId295" name="Button 351">
              <controlPr locked="0" defaultSize="0" autoFill="0" autoLine="0" autoPict="0">
                <anchor moveWithCells="1" sizeWithCells="1">
                  <from>
                    <xdr:col>4611</xdr:col>
                    <xdr:colOff>0</xdr:colOff>
                    <xdr:row>131128</xdr:row>
                    <xdr:rowOff>0</xdr:rowOff>
                  </from>
                  <to>
                    <xdr:col>4611</xdr:col>
                    <xdr:colOff>0</xdr:colOff>
                    <xdr:row>131128</xdr:row>
                    <xdr:rowOff>0</xdr:rowOff>
                  </to>
                </anchor>
              </controlPr>
            </control>
          </mc:Choice>
        </mc:AlternateContent>
        <mc:AlternateContent xmlns:mc="http://schemas.openxmlformats.org/markup-compatibility/2006">
          <mc:Choice Requires="x14">
            <control shapeId="60768" r:id="rId296" name="Button 352">
              <controlPr locked="0" defaultSize="0" autoFill="0" autoLine="0" autoPict="0">
                <anchor moveWithCells="1" sizeWithCells="1">
                  <from>
                    <xdr:col>4611</xdr:col>
                    <xdr:colOff>0</xdr:colOff>
                    <xdr:row>196664</xdr:row>
                    <xdr:rowOff>0</xdr:rowOff>
                  </from>
                  <to>
                    <xdr:col>4611</xdr:col>
                    <xdr:colOff>0</xdr:colOff>
                    <xdr:row>196664</xdr:row>
                    <xdr:rowOff>0</xdr:rowOff>
                  </to>
                </anchor>
              </controlPr>
            </control>
          </mc:Choice>
        </mc:AlternateContent>
        <mc:AlternateContent xmlns:mc="http://schemas.openxmlformats.org/markup-compatibility/2006">
          <mc:Choice Requires="x14">
            <control shapeId="60769" r:id="rId297" name="Button 353">
              <controlPr locked="0" defaultSize="0" autoFill="0" autoLine="0" autoPict="0">
                <anchor moveWithCells="1" sizeWithCells="1">
                  <from>
                    <xdr:col>4611</xdr:col>
                    <xdr:colOff>0</xdr:colOff>
                    <xdr:row>262200</xdr:row>
                    <xdr:rowOff>0</xdr:rowOff>
                  </from>
                  <to>
                    <xdr:col>4611</xdr:col>
                    <xdr:colOff>0</xdr:colOff>
                    <xdr:row>262200</xdr:row>
                    <xdr:rowOff>0</xdr:rowOff>
                  </to>
                </anchor>
              </controlPr>
            </control>
          </mc:Choice>
        </mc:AlternateContent>
        <mc:AlternateContent xmlns:mc="http://schemas.openxmlformats.org/markup-compatibility/2006">
          <mc:Choice Requires="x14">
            <control shapeId="60770" r:id="rId298" name="Button 354">
              <controlPr locked="0" defaultSize="0" autoFill="0" autoLine="0" autoPict="0">
                <anchor moveWithCells="1" sizeWithCells="1">
                  <from>
                    <xdr:col>4611</xdr:col>
                    <xdr:colOff>0</xdr:colOff>
                    <xdr:row>327736</xdr:row>
                    <xdr:rowOff>0</xdr:rowOff>
                  </from>
                  <to>
                    <xdr:col>4611</xdr:col>
                    <xdr:colOff>0</xdr:colOff>
                    <xdr:row>327736</xdr:row>
                    <xdr:rowOff>0</xdr:rowOff>
                  </to>
                </anchor>
              </controlPr>
            </control>
          </mc:Choice>
        </mc:AlternateContent>
        <mc:AlternateContent xmlns:mc="http://schemas.openxmlformats.org/markup-compatibility/2006">
          <mc:Choice Requires="x14">
            <control shapeId="60771" r:id="rId299" name="Button 355">
              <controlPr locked="0" defaultSize="0" autoFill="0" autoLine="0" autoPict="0">
                <anchor moveWithCells="1" sizeWithCells="1">
                  <from>
                    <xdr:col>4611</xdr:col>
                    <xdr:colOff>0</xdr:colOff>
                    <xdr:row>393272</xdr:row>
                    <xdr:rowOff>0</xdr:rowOff>
                  </from>
                  <to>
                    <xdr:col>4611</xdr:col>
                    <xdr:colOff>0</xdr:colOff>
                    <xdr:row>393272</xdr:row>
                    <xdr:rowOff>0</xdr:rowOff>
                  </to>
                </anchor>
              </controlPr>
            </control>
          </mc:Choice>
        </mc:AlternateContent>
        <mc:AlternateContent xmlns:mc="http://schemas.openxmlformats.org/markup-compatibility/2006">
          <mc:Choice Requires="x14">
            <control shapeId="60772" r:id="rId300" name="Button 356">
              <controlPr locked="0" defaultSize="0" autoFill="0" autoLine="0" autoPict="0">
                <anchor moveWithCells="1" sizeWithCells="1">
                  <from>
                    <xdr:col>4611</xdr:col>
                    <xdr:colOff>0</xdr:colOff>
                    <xdr:row>458808</xdr:row>
                    <xdr:rowOff>0</xdr:rowOff>
                  </from>
                  <to>
                    <xdr:col>4611</xdr:col>
                    <xdr:colOff>0</xdr:colOff>
                    <xdr:row>458808</xdr:row>
                    <xdr:rowOff>0</xdr:rowOff>
                  </to>
                </anchor>
              </controlPr>
            </control>
          </mc:Choice>
        </mc:AlternateContent>
        <mc:AlternateContent xmlns:mc="http://schemas.openxmlformats.org/markup-compatibility/2006">
          <mc:Choice Requires="x14">
            <control shapeId="60773" r:id="rId301" name="Button 357">
              <controlPr locked="0" defaultSize="0" autoFill="0" autoLine="0" autoPict="0">
                <anchor moveWithCells="1" sizeWithCells="1">
                  <from>
                    <xdr:col>4611</xdr:col>
                    <xdr:colOff>0</xdr:colOff>
                    <xdr:row>524344</xdr:row>
                    <xdr:rowOff>0</xdr:rowOff>
                  </from>
                  <to>
                    <xdr:col>4611</xdr:col>
                    <xdr:colOff>0</xdr:colOff>
                    <xdr:row>524344</xdr:row>
                    <xdr:rowOff>0</xdr:rowOff>
                  </to>
                </anchor>
              </controlPr>
            </control>
          </mc:Choice>
        </mc:AlternateContent>
        <mc:AlternateContent xmlns:mc="http://schemas.openxmlformats.org/markup-compatibility/2006">
          <mc:Choice Requires="x14">
            <control shapeId="60774" r:id="rId302" name="Button 358">
              <controlPr locked="0" defaultSize="0" autoFill="0" autoLine="0" autoPict="0">
                <anchor moveWithCells="1" sizeWithCells="1">
                  <from>
                    <xdr:col>4611</xdr:col>
                    <xdr:colOff>0</xdr:colOff>
                    <xdr:row>589880</xdr:row>
                    <xdr:rowOff>0</xdr:rowOff>
                  </from>
                  <to>
                    <xdr:col>4611</xdr:col>
                    <xdr:colOff>0</xdr:colOff>
                    <xdr:row>589880</xdr:row>
                    <xdr:rowOff>0</xdr:rowOff>
                  </to>
                </anchor>
              </controlPr>
            </control>
          </mc:Choice>
        </mc:AlternateContent>
        <mc:AlternateContent xmlns:mc="http://schemas.openxmlformats.org/markup-compatibility/2006">
          <mc:Choice Requires="x14">
            <control shapeId="60775" r:id="rId303" name="Button 359">
              <controlPr locked="0" defaultSize="0" autoFill="0" autoLine="0" autoPict="0">
                <anchor moveWithCells="1" sizeWithCells="1">
                  <from>
                    <xdr:col>4611</xdr:col>
                    <xdr:colOff>0</xdr:colOff>
                    <xdr:row>655416</xdr:row>
                    <xdr:rowOff>0</xdr:rowOff>
                  </from>
                  <to>
                    <xdr:col>4611</xdr:col>
                    <xdr:colOff>0</xdr:colOff>
                    <xdr:row>655416</xdr:row>
                    <xdr:rowOff>0</xdr:rowOff>
                  </to>
                </anchor>
              </controlPr>
            </control>
          </mc:Choice>
        </mc:AlternateContent>
        <mc:AlternateContent xmlns:mc="http://schemas.openxmlformats.org/markup-compatibility/2006">
          <mc:Choice Requires="x14">
            <control shapeId="60776" r:id="rId304" name="Button 360">
              <controlPr locked="0" defaultSize="0" autoFill="0" autoLine="0" autoPict="0">
                <anchor moveWithCells="1" sizeWithCells="1">
                  <from>
                    <xdr:col>4611</xdr:col>
                    <xdr:colOff>0</xdr:colOff>
                    <xdr:row>720952</xdr:row>
                    <xdr:rowOff>0</xdr:rowOff>
                  </from>
                  <to>
                    <xdr:col>4611</xdr:col>
                    <xdr:colOff>0</xdr:colOff>
                    <xdr:row>720952</xdr:row>
                    <xdr:rowOff>0</xdr:rowOff>
                  </to>
                </anchor>
              </controlPr>
            </control>
          </mc:Choice>
        </mc:AlternateContent>
        <mc:AlternateContent xmlns:mc="http://schemas.openxmlformats.org/markup-compatibility/2006">
          <mc:Choice Requires="x14">
            <control shapeId="60777" r:id="rId305" name="Button 361">
              <controlPr locked="0" defaultSize="0" autoFill="0" autoLine="0" autoPict="0">
                <anchor moveWithCells="1" sizeWithCells="1">
                  <from>
                    <xdr:col>4611</xdr:col>
                    <xdr:colOff>0</xdr:colOff>
                    <xdr:row>786488</xdr:row>
                    <xdr:rowOff>0</xdr:rowOff>
                  </from>
                  <to>
                    <xdr:col>4611</xdr:col>
                    <xdr:colOff>0</xdr:colOff>
                    <xdr:row>786488</xdr:row>
                    <xdr:rowOff>0</xdr:rowOff>
                  </to>
                </anchor>
              </controlPr>
            </control>
          </mc:Choice>
        </mc:AlternateContent>
        <mc:AlternateContent xmlns:mc="http://schemas.openxmlformats.org/markup-compatibility/2006">
          <mc:Choice Requires="x14">
            <control shapeId="60778" r:id="rId306" name="Button 362">
              <controlPr locked="0" defaultSize="0" autoFill="0" autoLine="0" autoPict="0">
                <anchor moveWithCells="1" sizeWithCells="1">
                  <from>
                    <xdr:col>4611</xdr:col>
                    <xdr:colOff>0</xdr:colOff>
                    <xdr:row>852024</xdr:row>
                    <xdr:rowOff>0</xdr:rowOff>
                  </from>
                  <to>
                    <xdr:col>4611</xdr:col>
                    <xdr:colOff>0</xdr:colOff>
                    <xdr:row>852024</xdr:row>
                    <xdr:rowOff>0</xdr:rowOff>
                  </to>
                </anchor>
              </controlPr>
            </control>
          </mc:Choice>
        </mc:AlternateContent>
        <mc:AlternateContent xmlns:mc="http://schemas.openxmlformats.org/markup-compatibility/2006">
          <mc:Choice Requires="x14">
            <control shapeId="60779" r:id="rId307" name="Button 363">
              <controlPr locked="0" defaultSize="0" autoFill="0" autoLine="0" autoPict="0">
                <anchor moveWithCells="1" sizeWithCells="1">
                  <from>
                    <xdr:col>4611</xdr:col>
                    <xdr:colOff>0</xdr:colOff>
                    <xdr:row>917560</xdr:row>
                    <xdr:rowOff>0</xdr:rowOff>
                  </from>
                  <to>
                    <xdr:col>4611</xdr:col>
                    <xdr:colOff>0</xdr:colOff>
                    <xdr:row>917560</xdr:row>
                    <xdr:rowOff>0</xdr:rowOff>
                  </to>
                </anchor>
              </controlPr>
            </control>
          </mc:Choice>
        </mc:AlternateContent>
        <mc:AlternateContent xmlns:mc="http://schemas.openxmlformats.org/markup-compatibility/2006">
          <mc:Choice Requires="x14">
            <control shapeId="60780" r:id="rId308" name="Button 364">
              <controlPr locked="0" defaultSize="0" autoFill="0" autoLine="0" autoPict="0">
                <anchor moveWithCells="1" sizeWithCells="1">
                  <from>
                    <xdr:col>4611</xdr:col>
                    <xdr:colOff>0</xdr:colOff>
                    <xdr:row>983096</xdr:row>
                    <xdr:rowOff>0</xdr:rowOff>
                  </from>
                  <to>
                    <xdr:col>4611</xdr:col>
                    <xdr:colOff>0</xdr:colOff>
                    <xdr:row>983096</xdr:row>
                    <xdr:rowOff>0</xdr:rowOff>
                  </to>
                </anchor>
              </controlPr>
            </control>
          </mc:Choice>
        </mc:AlternateContent>
        <mc:AlternateContent xmlns:mc="http://schemas.openxmlformats.org/markup-compatibility/2006">
          <mc:Choice Requires="x14">
            <control shapeId="60781" r:id="rId309" name="Button 365">
              <controlPr locked="0" defaultSize="0" autoFill="0" autoLine="0" autoPict="0">
                <anchor moveWithCells="1" sizeWithCells="1">
                  <from>
                    <xdr:col>4865</xdr:col>
                    <xdr:colOff>0</xdr:colOff>
                    <xdr:row>56</xdr:row>
                    <xdr:rowOff>0</xdr:rowOff>
                  </from>
                  <to>
                    <xdr:col>4865</xdr:col>
                    <xdr:colOff>0</xdr:colOff>
                    <xdr:row>56</xdr:row>
                    <xdr:rowOff>0</xdr:rowOff>
                  </to>
                </anchor>
              </controlPr>
            </control>
          </mc:Choice>
        </mc:AlternateContent>
        <mc:AlternateContent xmlns:mc="http://schemas.openxmlformats.org/markup-compatibility/2006">
          <mc:Choice Requires="x14">
            <control shapeId="60782" r:id="rId310" name="Button 366">
              <controlPr locked="0" defaultSize="0" autoFill="0" autoLine="0" autoPict="0">
                <anchor moveWithCells="1" sizeWithCells="1">
                  <from>
                    <xdr:col>4867</xdr:col>
                    <xdr:colOff>0</xdr:colOff>
                    <xdr:row>65592</xdr:row>
                    <xdr:rowOff>0</xdr:rowOff>
                  </from>
                  <to>
                    <xdr:col>4867</xdr:col>
                    <xdr:colOff>0</xdr:colOff>
                    <xdr:row>65592</xdr:row>
                    <xdr:rowOff>0</xdr:rowOff>
                  </to>
                </anchor>
              </controlPr>
            </control>
          </mc:Choice>
        </mc:AlternateContent>
        <mc:AlternateContent xmlns:mc="http://schemas.openxmlformats.org/markup-compatibility/2006">
          <mc:Choice Requires="x14">
            <control shapeId="60783" r:id="rId311" name="Button 367">
              <controlPr locked="0" defaultSize="0" autoFill="0" autoLine="0" autoPict="0">
                <anchor moveWithCells="1" sizeWithCells="1">
                  <from>
                    <xdr:col>4867</xdr:col>
                    <xdr:colOff>0</xdr:colOff>
                    <xdr:row>131128</xdr:row>
                    <xdr:rowOff>0</xdr:rowOff>
                  </from>
                  <to>
                    <xdr:col>4867</xdr:col>
                    <xdr:colOff>0</xdr:colOff>
                    <xdr:row>131128</xdr:row>
                    <xdr:rowOff>0</xdr:rowOff>
                  </to>
                </anchor>
              </controlPr>
            </control>
          </mc:Choice>
        </mc:AlternateContent>
        <mc:AlternateContent xmlns:mc="http://schemas.openxmlformats.org/markup-compatibility/2006">
          <mc:Choice Requires="x14">
            <control shapeId="60784" r:id="rId312" name="Button 368">
              <controlPr locked="0" defaultSize="0" autoFill="0" autoLine="0" autoPict="0">
                <anchor moveWithCells="1" sizeWithCells="1">
                  <from>
                    <xdr:col>4867</xdr:col>
                    <xdr:colOff>0</xdr:colOff>
                    <xdr:row>196664</xdr:row>
                    <xdr:rowOff>0</xdr:rowOff>
                  </from>
                  <to>
                    <xdr:col>4867</xdr:col>
                    <xdr:colOff>0</xdr:colOff>
                    <xdr:row>196664</xdr:row>
                    <xdr:rowOff>0</xdr:rowOff>
                  </to>
                </anchor>
              </controlPr>
            </control>
          </mc:Choice>
        </mc:AlternateContent>
        <mc:AlternateContent xmlns:mc="http://schemas.openxmlformats.org/markup-compatibility/2006">
          <mc:Choice Requires="x14">
            <control shapeId="60785" r:id="rId313" name="Button 369">
              <controlPr locked="0" defaultSize="0" autoFill="0" autoLine="0" autoPict="0">
                <anchor moveWithCells="1" sizeWithCells="1">
                  <from>
                    <xdr:col>4867</xdr:col>
                    <xdr:colOff>0</xdr:colOff>
                    <xdr:row>262200</xdr:row>
                    <xdr:rowOff>0</xdr:rowOff>
                  </from>
                  <to>
                    <xdr:col>4867</xdr:col>
                    <xdr:colOff>0</xdr:colOff>
                    <xdr:row>262200</xdr:row>
                    <xdr:rowOff>0</xdr:rowOff>
                  </to>
                </anchor>
              </controlPr>
            </control>
          </mc:Choice>
        </mc:AlternateContent>
        <mc:AlternateContent xmlns:mc="http://schemas.openxmlformats.org/markup-compatibility/2006">
          <mc:Choice Requires="x14">
            <control shapeId="60786" r:id="rId314" name="Button 370">
              <controlPr locked="0" defaultSize="0" autoFill="0" autoLine="0" autoPict="0">
                <anchor moveWithCells="1" sizeWithCells="1">
                  <from>
                    <xdr:col>4867</xdr:col>
                    <xdr:colOff>0</xdr:colOff>
                    <xdr:row>327736</xdr:row>
                    <xdr:rowOff>0</xdr:rowOff>
                  </from>
                  <to>
                    <xdr:col>4867</xdr:col>
                    <xdr:colOff>0</xdr:colOff>
                    <xdr:row>327736</xdr:row>
                    <xdr:rowOff>0</xdr:rowOff>
                  </to>
                </anchor>
              </controlPr>
            </control>
          </mc:Choice>
        </mc:AlternateContent>
        <mc:AlternateContent xmlns:mc="http://schemas.openxmlformats.org/markup-compatibility/2006">
          <mc:Choice Requires="x14">
            <control shapeId="60787" r:id="rId315" name="Button 371">
              <controlPr locked="0" defaultSize="0" autoFill="0" autoLine="0" autoPict="0">
                <anchor moveWithCells="1" sizeWithCells="1">
                  <from>
                    <xdr:col>4867</xdr:col>
                    <xdr:colOff>0</xdr:colOff>
                    <xdr:row>393272</xdr:row>
                    <xdr:rowOff>0</xdr:rowOff>
                  </from>
                  <to>
                    <xdr:col>4867</xdr:col>
                    <xdr:colOff>0</xdr:colOff>
                    <xdr:row>393272</xdr:row>
                    <xdr:rowOff>0</xdr:rowOff>
                  </to>
                </anchor>
              </controlPr>
            </control>
          </mc:Choice>
        </mc:AlternateContent>
        <mc:AlternateContent xmlns:mc="http://schemas.openxmlformats.org/markup-compatibility/2006">
          <mc:Choice Requires="x14">
            <control shapeId="60788" r:id="rId316" name="Button 372">
              <controlPr locked="0" defaultSize="0" autoFill="0" autoLine="0" autoPict="0">
                <anchor moveWithCells="1" sizeWithCells="1">
                  <from>
                    <xdr:col>4867</xdr:col>
                    <xdr:colOff>0</xdr:colOff>
                    <xdr:row>458808</xdr:row>
                    <xdr:rowOff>0</xdr:rowOff>
                  </from>
                  <to>
                    <xdr:col>4867</xdr:col>
                    <xdr:colOff>0</xdr:colOff>
                    <xdr:row>458808</xdr:row>
                    <xdr:rowOff>0</xdr:rowOff>
                  </to>
                </anchor>
              </controlPr>
            </control>
          </mc:Choice>
        </mc:AlternateContent>
        <mc:AlternateContent xmlns:mc="http://schemas.openxmlformats.org/markup-compatibility/2006">
          <mc:Choice Requires="x14">
            <control shapeId="60789" r:id="rId317" name="Button 373">
              <controlPr locked="0" defaultSize="0" autoFill="0" autoLine="0" autoPict="0">
                <anchor moveWithCells="1" sizeWithCells="1">
                  <from>
                    <xdr:col>4867</xdr:col>
                    <xdr:colOff>0</xdr:colOff>
                    <xdr:row>524344</xdr:row>
                    <xdr:rowOff>0</xdr:rowOff>
                  </from>
                  <to>
                    <xdr:col>4867</xdr:col>
                    <xdr:colOff>0</xdr:colOff>
                    <xdr:row>524344</xdr:row>
                    <xdr:rowOff>0</xdr:rowOff>
                  </to>
                </anchor>
              </controlPr>
            </control>
          </mc:Choice>
        </mc:AlternateContent>
        <mc:AlternateContent xmlns:mc="http://schemas.openxmlformats.org/markup-compatibility/2006">
          <mc:Choice Requires="x14">
            <control shapeId="60790" r:id="rId318" name="Button 374">
              <controlPr locked="0" defaultSize="0" autoFill="0" autoLine="0" autoPict="0">
                <anchor moveWithCells="1" sizeWithCells="1">
                  <from>
                    <xdr:col>4867</xdr:col>
                    <xdr:colOff>0</xdr:colOff>
                    <xdr:row>589880</xdr:row>
                    <xdr:rowOff>0</xdr:rowOff>
                  </from>
                  <to>
                    <xdr:col>4867</xdr:col>
                    <xdr:colOff>0</xdr:colOff>
                    <xdr:row>589880</xdr:row>
                    <xdr:rowOff>0</xdr:rowOff>
                  </to>
                </anchor>
              </controlPr>
            </control>
          </mc:Choice>
        </mc:AlternateContent>
        <mc:AlternateContent xmlns:mc="http://schemas.openxmlformats.org/markup-compatibility/2006">
          <mc:Choice Requires="x14">
            <control shapeId="60791" r:id="rId319" name="Button 375">
              <controlPr locked="0" defaultSize="0" autoFill="0" autoLine="0" autoPict="0">
                <anchor moveWithCells="1" sizeWithCells="1">
                  <from>
                    <xdr:col>4867</xdr:col>
                    <xdr:colOff>0</xdr:colOff>
                    <xdr:row>655416</xdr:row>
                    <xdr:rowOff>0</xdr:rowOff>
                  </from>
                  <to>
                    <xdr:col>4867</xdr:col>
                    <xdr:colOff>0</xdr:colOff>
                    <xdr:row>655416</xdr:row>
                    <xdr:rowOff>0</xdr:rowOff>
                  </to>
                </anchor>
              </controlPr>
            </control>
          </mc:Choice>
        </mc:AlternateContent>
        <mc:AlternateContent xmlns:mc="http://schemas.openxmlformats.org/markup-compatibility/2006">
          <mc:Choice Requires="x14">
            <control shapeId="60792" r:id="rId320" name="Button 376">
              <controlPr locked="0" defaultSize="0" autoFill="0" autoLine="0" autoPict="0">
                <anchor moveWithCells="1" sizeWithCells="1">
                  <from>
                    <xdr:col>4867</xdr:col>
                    <xdr:colOff>0</xdr:colOff>
                    <xdr:row>720952</xdr:row>
                    <xdr:rowOff>0</xdr:rowOff>
                  </from>
                  <to>
                    <xdr:col>4867</xdr:col>
                    <xdr:colOff>0</xdr:colOff>
                    <xdr:row>720952</xdr:row>
                    <xdr:rowOff>0</xdr:rowOff>
                  </to>
                </anchor>
              </controlPr>
            </control>
          </mc:Choice>
        </mc:AlternateContent>
        <mc:AlternateContent xmlns:mc="http://schemas.openxmlformats.org/markup-compatibility/2006">
          <mc:Choice Requires="x14">
            <control shapeId="60793" r:id="rId321" name="Button 377">
              <controlPr locked="0" defaultSize="0" autoFill="0" autoLine="0" autoPict="0">
                <anchor moveWithCells="1" sizeWithCells="1">
                  <from>
                    <xdr:col>4867</xdr:col>
                    <xdr:colOff>0</xdr:colOff>
                    <xdr:row>786488</xdr:row>
                    <xdr:rowOff>0</xdr:rowOff>
                  </from>
                  <to>
                    <xdr:col>4867</xdr:col>
                    <xdr:colOff>0</xdr:colOff>
                    <xdr:row>786488</xdr:row>
                    <xdr:rowOff>0</xdr:rowOff>
                  </to>
                </anchor>
              </controlPr>
            </control>
          </mc:Choice>
        </mc:AlternateContent>
        <mc:AlternateContent xmlns:mc="http://schemas.openxmlformats.org/markup-compatibility/2006">
          <mc:Choice Requires="x14">
            <control shapeId="60794" r:id="rId322" name="Button 378">
              <controlPr locked="0" defaultSize="0" autoFill="0" autoLine="0" autoPict="0">
                <anchor moveWithCells="1" sizeWithCells="1">
                  <from>
                    <xdr:col>4867</xdr:col>
                    <xdr:colOff>0</xdr:colOff>
                    <xdr:row>852024</xdr:row>
                    <xdr:rowOff>0</xdr:rowOff>
                  </from>
                  <to>
                    <xdr:col>4867</xdr:col>
                    <xdr:colOff>0</xdr:colOff>
                    <xdr:row>852024</xdr:row>
                    <xdr:rowOff>0</xdr:rowOff>
                  </to>
                </anchor>
              </controlPr>
            </control>
          </mc:Choice>
        </mc:AlternateContent>
        <mc:AlternateContent xmlns:mc="http://schemas.openxmlformats.org/markup-compatibility/2006">
          <mc:Choice Requires="x14">
            <control shapeId="60795" r:id="rId323" name="Button 379">
              <controlPr locked="0" defaultSize="0" autoFill="0" autoLine="0" autoPict="0">
                <anchor moveWithCells="1" sizeWithCells="1">
                  <from>
                    <xdr:col>4867</xdr:col>
                    <xdr:colOff>0</xdr:colOff>
                    <xdr:row>917560</xdr:row>
                    <xdr:rowOff>0</xdr:rowOff>
                  </from>
                  <to>
                    <xdr:col>4867</xdr:col>
                    <xdr:colOff>0</xdr:colOff>
                    <xdr:row>917560</xdr:row>
                    <xdr:rowOff>0</xdr:rowOff>
                  </to>
                </anchor>
              </controlPr>
            </control>
          </mc:Choice>
        </mc:AlternateContent>
        <mc:AlternateContent xmlns:mc="http://schemas.openxmlformats.org/markup-compatibility/2006">
          <mc:Choice Requires="x14">
            <control shapeId="60796" r:id="rId324" name="Button 380">
              <controlPr locked="0" defaultSize="0" autoFill="0" autoLine="0" autoPict="0">
                <anchor moveWithCells="1" sizeWithCells="1">
                  <from>
                    <xdr:col>4867</xdr:col>
                    <xdr:colOff>0</xdr:colOff>
                    <xdr:row>983096</xdr:row>
                    <xdr:rowOff>0</xdr:rowOff>
                  </from>
                  <to>
                    <xdr:col>4867</xdr:col>
                    <xdr:colOff>0</xdr:colOff>
                    <xdr:row>983096</xdr:row>
                    <xdr:rowOff>0</xdr:rowOff>
                  </to>
                </anchor>
              </controlPr>
            </control>
          </mc:Choice>
        </mc:AlternateContent>
        <mc:AlternateContent xmlns:mc="http://schemas.openxmlformats.org/markup-compatibility/2006">
          <mc:Choice Requires="x14">
            <control shapeId="60797" r:id="rId325" name="Button 381">
              <controlPr locked="0" defaultSize="0" autoFill="0" autoLine="0" autoPict="0">
                <anchor moveWithCells="1" sizeWithCells="1">
                  <from>
                    <xdr:col>5121</xdr:col>
                    <xdr:colOff>0</xdr:colOff>
                    <xdr:row>56</xdr:row>
                    <xdr:rowOff>0</xdr:rowOff>
                  </from>
                  <to>
                    <xdr:col>5121</xdr:col>
                    <xdr:colOff>0</xdr:colOff>
                    <xdr:row>56</xdr:row>
                    <xdr:rowOff>0</xdr:rowOff>
                  </to>
                </anchor>
              </controlPr>
            </control>
          </mc:Choice>
        </mc:AlternateContent>
        <mc:AlternateContent xmlns:mc="http://schemas.openxmlformats.org/markup-compatibility/2006">
          <mc:Choice Requires="x14">
            <control shapeId="60798" r:id="rId326" name="Button 382">
              <controlPr locked="0" defaultSize="0" autoFill="0" autoLine="0" autoPict="0">
                <anchor moveWithCells="1" sizeWithCells="1">
                  <from>
                    <xdr:col>5123</xdr:col>
                    <xdr:colOff>0</xdr:colOff>
                    <xdr:row>65592</xdr:row>
                    <xdr:rowOff>0</xdr:rowOff>
                  </from>
                  <to>
                    <xdr:col>5123</xdr:col>
                    <xdr:colOff>0</xdr:colOff>
                    <xdr:row>65592</xdr:row>
                    <xdr:rowOff>0</xdr:rowOff>
                  </to>
                </anchor>
              </controlPr>
            </control>
          </mc:Choice>
        </mc:AlternateContent>
        <mc:AlternateContent xmlns:mc="http://schemas.openxmlformats.org/markup-compatibility/2006">
          <mc:Choice Requires="x14">
            <control shapeId="60799" r:id="rId327" name="Button 383">
              <controlPr locked="0" defaultSize="0" autoFill="0" autoLine="0" autoPict="0">
                <anchor moveWithCells="1" sizeWithCells="1">
                  <from>
                    <xdr:col>5123</xdr:col>
                    <xdr:colOff>0</xdr:colOff>
                    <xdr:row>131128</xdr:row>
                    <xdr:rowOff>0</xdr:rowOff>
                  </from>
                  <to>
                    <xdr:col>5123</xdr:col>
                    <xdr:colOff>0</xdr:colOff>
                    <xdr:row>131128</xdr:row>
                    <xdr:rowOff>0</xdr:rowOff>
                  </to>
                </anchor>
              </controlPr>
            </control>
          </mc:Choice>
        </mc:AlternateContent>
        <mc:AlternateContent xmlns:mc="http://schemas.openxmlformats.org/markup-compatibility/2006">
          <mc:Choice Requires="x14">
            <control shapeId="60800" r:id="rId328" name="Button 384">
              <controlPr locked="0" defaultSize="0" autoFill="0" autoLine="0" autoPict="0">
                <anchor moveWithCells="1" sizeWithCells="1">
                  <from>
                    <xdr:col>5123</xdr:col>
                    <xdr:colOff>0</xdr:colOff>
                    <xdr:row>196664</xdr:row>
                    <xdr:rowOff>0</xdr:rowOff>
                  </from>
                  <to>
                    <xdr:col>5123</xdr:col>
                    <xdr:colOff>0</xdr:colOff>
                    <xdr:row>196664</xdr:row>
                    <xdr:rowOff>0</xdr:rowOff>
                  </to>
                </anchor>
              </controlPr>
            </control>
          </mc:Choice>
        </mc:AlternateContent>
        <mc:AlternateContent xmlns:mc="http://schemas.openxmlformats.org/markup-compatibility/2006">
          <mc:Choice Requires="x14">
            <control shapeId="60801" r:id="rId329" name="Button 385">
              <controlPr locked="0" defaultSize="0" autoFill="0" autoLine="0" autoPict="0">
                <anchor moveWithCells="1" sizeWithCells="1">
                  <from>
                    <xdr:col>5123</xdr:col>
                    <xdr:colOff>0</xdr:colOff>
                    <xdr:row>262200</xdr:row>
                    <xdr:rowOff>0</xdr:rowOff>
                  </from>
                  <to>
                    <xdr:col>5123</xdr:col>
                    <xdr:colOff>0</xdr:colOff>
                    <xdr:row>262200</xdr:row>
                    <xdr:rowOff>0</xdr:rowOff>
                  </to>
                </anchor>
              </controlPr>
            </control>
          </mc:Choice>
        </mc:AlternateContent>
        <mc:AlternateContent xmlns:mc="http://schemas.openxmlformats.org/markup-compatibility/2006">
          <mc:Choice Requires="x14">
            <control shapeId="60802" r:id="rId330" name="Button 386">
              <controlPr locked="0" defaultSize="0" autoFill="0" autoLine="0" autoPict="0">
                <anchor moveWithCells="1" sizeWithCells="1">
                  <from>
                    <xdr:col>5123</xdr:col>
                    <xdr:colOff>0</xdr:colOff>
                    <xdr:row>327736</xdr:row>
                    <xdr:rowOff>0</xdr:rowOff>
                  </from>
                  <to>
                    <xdr:col>5123</xdr:col>
                    <xdr:colOff>0</xdr:colOff>
                    <xdr:row>327736</xdr:row>
                    <xdr:rowOff>0</xdr:rowOff>
                  </to>
                </anchor>
              </controlPr>
            </control>
          </mc:Choice>
        </mc:AlternateContent>
        <mc:AlternateContent xmlns:mc="http://schemas.openxmlformats.org/markup-compatibility/2006">
          <mc:Choice Requires="x14">
            <control shapeId="60803" r:id="rId331" name="Button 387">
              <controlPr locked="0" defaultSize="0" autoFill="0" autoLine="0" autoPict="0">
                <anchor moveWithCells="1" sizeWithCells="1">
                  <from>
                    <xdr:col>5123</xdr:col>
                    <xdr:colOff>0</xdr:colOff>
                    <xdr:row>393272</xdr:row>
                    <xdr:rowOff>0</xdr:rowOff>
                  </from>
                  <to>
                    <xdr:col>5123</xdr:col>
                    <xdr:colOff>0</xdr:colOff>
                    <xdr:row>393272</xdr:row>
                    <xdr:rowOff>0</xdr:rowOff>
                  </to>
                </anchor>
              </controlPr>
            </control>
          </mc:Choice>
        </mc:AlternateContent>
        <mc:AlternateContent xmlns:mc="http://schemas.openxmlformats.org/markup-compatibility/2006">
          <mc:Choice Requires="x14">
            <control shapeId="60804" r:id="rId332" name="Button 388">
              <controlPr locked="0" defaultSize="0" autoFill="0" autoLine="0" autoPict="0">
                <anchor moveWithCells="1" sizeWithCells="1">
                  <from>
                    <xdr:col>5123</xdr:col>
                    <xdr:colOff>0</xdr:colOff>
                    <xdr:row>458808</xdr:row>
                    <xdr:rowOff>0</xdr:rowOff>
                  </from>
                  <to>
                    <xdr:col>5123</xdr:col>
                    <xdr:colOff>0</xdr:colOff>
                    <xdr:row>458808</xdr:row>
                    <xdr:rowOff>0</xdr:rowOff>
                  </to>
                </anchor>
              </controlPr>
            </control>
          </mc:Choice>
        </mc:AlternateContent>
        <mc:AlternateContent xmlns:mc="http://schemas.openxmlformats.org/markup-compatibility/2006">
          <mc:Choice Requires="x14">
            <control shapeId="60805" r:id="rId333" name="Button 389">
              <controlPr locked="0" defaultSize="0" autoFill="0" autoLine="0" autoPict="0">
                <anchor moveWithCells="1" sizeWithCells="1">
                  <from>
                    <xdr:col>5123</xdr:col>
                    <xdr:colOff>0</xdr:colOff>
                    <xdr:row>524344</xdr:row>
                    <xdr:rowOff>0</xdr:rowOff>
                  </from>
                  <to>
                    <xdr:col>5123</xdr:col>
                    <xdr:colOff>0</xdr:colOff>
                    <xdr:row>524344</xdr:row>
                    <xdr:rowOff>0</xdr:rowOff>
                  </to>
                </anchor>
              </controlPr>
            </control>
          </mc:Choice>
        </mc:AlternateContent>
        <mc:AlternateContent xmlns:mc="http://schemas.openxmlformats.org/markup-compatibility/2006">
          <mc:Choice Requires="x14">
            <control shapeId="60806" r:id="rId334" name="Button 390">
              <controlPr locked="0" defaultSize="0" autoFill="0" autoLine="0" autoPict="0">
                <anchor moveWithCells="1" sizeWithCells="1">
                  <from>
                    <xdr:col>5123</xdr:col>
                    <xdr:colOff>0</xdr:colOff>
                    <xdr:row>589880</xdr:row>
                    <xdr:rowOff>0</xdr:rowOff>
                  </from>
                  <to>
                    <xdr:col>5123</xdr:col>
                    <xdr:colOff>0</xdr:colOff>
                    <xdr:row>589880</xdr:row>
                    <xdr:rowOff>0</xdr:rowOff>
                  </to>
                </anchor>
              </controlPr>
            </control>
          </mc:Choice>
        </mc:AlternateContent>
        <mc:AlternateContent xmlns:mc="http://schemas.openxmlformats.org/markup-compatibility/2006">
          <mc:Choice Requires="x14">
            <control shapeId="60807" r:id="rId335" name="Button 391">
              <controlPr locked="0" defaultSize="0" autoFill="0" autoLine="0" autoPict="0">
                <anchor moveWithCells="1" sizeWithCells="1">
                  <from>
                    <xdr:col>5123</xdr:col>
                    <xdr:colOff>0</xdr:colOff>
                    <xdr:row>655416</xdr:row>
                    <xdr:rowOff>0</xdr:rowOff>
                  </from>
                  <to>
                    <xdr:col>5123</xdr:col>
                    <xdr:colOff>0</xdr:colOff>
                    <xdr:row>655416</xdr:row>
                    <xdr:rowOff>0</xdr:rowOff>
                  </to>
                </anchor>
              </controlPr>
            </control>
          </mc:Choice>
        </mc:AlternateContent>
        <mc:AlternateContent xmlns:mc="http://schemas.openxmlformats.org/markup-compatibility/2006">
          <mc:Choice Requires="x14">
            <control shapeId="60808" r:id="rId336" name="Button 392">
              <controlPr locked="0" defaultSize="0" autoFill="0" autoLine="0" autoPict="0">
                <anchor moveWithCells="1" sizeWithCells="1">
                  <from>
                    <xdr:col>5123</xdr:col>
                    <xdr:colOff>0</xdr:colOff>
                    <xdr:row>720952</xdr:row>
                    <xdr:rowOff>0</xdr:rowOff>
                  </from>
                  <to>
                    <xdr:col>5123</xdr:col>
                    <xdr:colOff>0</xdr:colOff>
                    <xdr:row>720952</xdr:row>
                    <xdr:rowOff>0</xdr:rowOff>
                  </to>
                </anchor>
              </controlPr>
            </control>
          </mc:Choice>
        </mc:AlternateContent>
        <mc:AlternateContent xmlns:mc="http://schemas.openxmlformats.org/markup-compatibility/2006">
          <mc:Choice Requires="x14">
            <control shapeId="60809" r:id="rId337" name="Button 393">
              <controlPr locked="0" defaultSize="0" autoFill="0" autoLine="0" autoPict="0">
                <anchor moveWithCells="1" sizeWithCells="1">
                  <from>
                    <xdr:col>5123</xdr:col>
                    <xdr:colOff>0</xdr:colOff>
                    <xdr:row>786488</xdr:row>
                    <xdr:rowOff>0</xdr:rowOff>
                  </from>
                  <to>
                    <xdr:col>5123</xdr:col>
                    <xdr:colOff>0</xdr:colOff>
                    <xdr:row>786488</xdr:row>
                    <xdr:rowOff>0</xdr:rowOff>
                  </to>
                </anchor>
              </controlPr>
            </control>
          </mc:Choice>
        </mc:AlternateContent>
        <mc:AlternateContent xmlns:mc="http://schemas.openxmlformats.org/markup-compatibility/2006">
          <mc:Choice Requires="x14">
            <control shapeId="60810" r:id="rId338" name="Button 394">
              <controlPr locked="0" defaultSize="0" autoFill="0" autoLine="0" autoPict="0">
                <anchor moveWithCells="1" sizeWithCells="1">
                  <from>
                    <xdr:col>5123</xdr:col>
                    <xdr:colOff>0</xdr:colOff>
                    <xdr:row>852024</xdr:row>
                    <xdr:rowOff>0</xdr:rowOff>
                  </from>
                  <to>
                    <xdr:col>5123</xdr:col>
                    <xdr:colOff>0</xdr:colOff>
                    <xdr:row>852024</xdr:row>
                    <xdr:rowOff>0</xdr:rowOff>
                  </to>
                </anchor>
              </controlPr>
            </control>
          </mc:Choice>
        </mc:AlternateContent>
        <mc:AlternateContent xmlns:mc="http://schemas.openxmlformats.org/markup-compatibility/2006">
          <mc:Choice Requires="x14">
            <control shapeId="60811" r:id="rId339" name="Button 395">
              <controlPr locked="0" defaultSize="0" autoFill="0" autoLine="0" autoPict="0">
                <anchor moveWithCells="1" sizeWithCells="1">
                  <from>
                    <xdr:col>5123</xdr:col>
                    <xdr:colOff>0</xdr:colOff>
                    <xdr:row>917560</xdr:row>
                    <xdr:rowOff>0</xdr:rowOff>
                  </from>
                  <to>
                    <xdr:col>5123</xdr:col>
                    <xdr:colOff>0</xdr:colOff>
                    <xdr:row>917560</xdr:row>
                    <xdr:rowOff>0</xdr:rowOff>
                  </to>
                </anchor>
              </controlPr>
            </control>
          </mc:Choice>
        </mc:AlternateContent>
        <mc:AlternateContent xmlns:mc="http://schemas.openxmlformats.org/markup-compatibility/2006">
          <mc:Choice Requires="x14">
            <control shapeId="60812" r:id="rId340" name="Button 396">
              <controlPr locked="0" defaultSize="0" autoFill="0" autoLine="0" autoPict="0">
                <anchor moveWithCells="1" sizeWithCells="1">
                  <from>
                    <xdr:col>5123</xdr:col>
                    <xdr:colOff>0</xdr:colOff>
                    <xdr:row>983096</xdr:row>
                    <xdr:rowOff>0</xdr:rowOff>
                  </from>
                  <to>
                    <xdr:col>5123</xdr:col>
                    <xdr:colOff>0</xdr:colOff>
                    <xdr:row>983096</xdr:row>
                    <xdr:rowOff>0</xdr:rowOff>
                  </to>
                </anchor>
              </controlPr>
            </control>
          </mc:Choice>
        </mc:AlternateContent>
        <mc:AlternateContent xmlns:mc="http://schemas.openxmlformats.org/markup-compatibility/2006">
          <mc:Choice Requires="x14">
            <control shapeId="60813" r:id="rId341" name="Button 397">
              <controlPr locked="0" defaultSize="0" autoFill="0" autoLine="0" autoPict="0">
                <anchor moveWithCells="1" sizeWithCells="1">
                  <from>
                    <xdr:col>5377</xdr:col>
                    <xdr:colOff>0</xdr:colOff>
                    <xdr:row>56</xdr:row>
                    <xdr:rowOff>0</xdr:rowOff>
                  </from>
                  <to>
                    <xdr:col>5377</xdr:col>
                    <xdr:colOff>0</xdr:colOff>
                    <xdr:row>56</xdr:row>
                    <xdr:rowOff>0</xdr:rowOff>
                  </to>
                </anchor>
              </controlPr>
            </control>
          </mc:Choice>
        </mc:AlternateContent>
        <mc:AlternateContent xmlns:mc="http://schemas.openxmlformats.org/markup-compatibility/2006">
          <mc:Choice Requires="x14">
            <control shapeId="60814" r:id="rId342" name="Button 398">
              <controlPr locked="0" defaultSize="0" autoFill="0" autoLine="0" autoPict="0">
                <anchor moveWithCells="1" sizeWithCells="1">
                  <from>
                    <xdr:col>5379</xdr:col>
                    <xdr:colOff>0</xdr:colOff>
                    <xdr:row>65592</xdr:row>
                    <xdr:rowOff>0</xdr:rowOff>
                  </from>
                  <to>
                    <xdr:col>5379</xdr:col>
                    <xdr:colOff>0</xdr:colOff>
                    <xdr:row>65592</xdr:row>
                    <xdr:rowOff>0</xdr:rowOff>
                  </to>
                </anchor>
              </controlPr>
            </control>
          </mc:Choice>
        </mc:AlternateContent>
        <mc:AlternateContent xmlns:mc="http://schemas.openxmlformats.org/markup-compatibility/2006">
          <mc:Choice Requires="x14">
            <control shapeId="60815" r:id="rId343" name="Button 399">
              <controlPr locked="0" defaultSize="0" autoFill="0" autoLine="0" autoPict="0">
                <anchor moveWithCells="1" sizeWithCells="1">
                  <from>
                    <xdr:col>5379</xdr:col>
                    <xdr:colOff>0</xdr:colOff>
                    <xdr:row>131128</xdr:row>
                    <xdr:rowOff>0</xdr:rowOff>
                  </from>
                  <to>
                    <xdr:col>5379</xdr:col>
                    <xdr:colOff>0</xdr:colOff>
                    <xdr:row>131128</xdr:row>
                    <xdr:rowOff>0</xdr:rowOff>
                  </to>
                </anchor>
              </controlPr>
            </control>
          </mc:Choice>
        </mc:AlternateContent>
        <mc:AlternateContent xmlns:mc="http://schemas.openxmlformats.org/markup-compatibility/2006">
          <mc:Choice Requires="x14">
            <control shapeId="60816" r:id="rId344" name="Button 400">
              <controlPr locked="0" defaultSize="0" autoFill="0" autoLine="0" autoPict="0">
                <anchor moveWithCells="1" sizeWithCells="1">
                  <from>
                    <xdr:col>5379</xdr:col>
                    <xdr:colOff>0</xdr:colOff>
                    <xdr:row>196664</xdr:row>
                    <xdr:rowOff>0</xdr:rowOff>
                  </from>
                  <to>
                    <xdr:col>5379</xdr:col>
                    <xdr:colOff>0</xdr:colOff>
                    <xdr:row>196664</xdr:row>
                    <xdr:rowOff>0</xdr:rowOff>
                  </to>
                </anchor>
              </controlPr>
            </control>
          </mc:Choice>
        </mc:AlternateContent>
        <mc:AlternateContent xmlns:mc="http://schemas.openxmlformats.org/markup-compatibility/2006">
          <mc:Choice Requires="x14">
            <control shapeId="60817" r:id="rId345" name="Button 401">
              <controlPr locked="0" defaultSize="0" autoFill="0" autoLine="0" autoPict="0">
                <anchor moveWithCells="1" sizeWithCells="1">
                  <from>
                    <xdr:col>5379</xdr:col>
                    <xdr:colOff>0</xdr:colOff>
                    <xdr:row>262200</xdr:row>
                    <xdr:rowOff>0</xdr:rowOff>
                  </from>
                  <to>
                    <xdr:col>5379</xdr:col>
                    <xdr:colOff>0</xdr:colOff>
                    <xdr:row>262200</xdr:row>
                    <xdr:rowOff>0</xdr:rowOff>
                  </to>
                </anchor>
              </controlPr>
            </control>
          </mc:Choice>
        </mc:AlternateContent>
        <mc:AlternateContent xmlns:mc="http://schemas.openxmlformats.org/markup-compatibility/2006">
          <mc:Choice Requires="x14">
            <control shapeId="60818" r:id="rId346" name="Button 402">
              <controlPr locked="0" defaultSize="0" autoFill="0" autoLine="0" autoPict="0">
                <anchor moveWithCells="1" sizeWithCells="1">
                  <from>
                    <xdr:col>5379</xdr:col>
                    <xdr:colOff>0</xdr:colOff>
                    <xdr:row>327736</xdr:row>
                    <xdr:rowOff>0</xdr:rowOff>
                  </from>
                  <to>
                    <xdr:col>5379</xdr:col>
                    <xdr:colOff>0</xdr:colOff>
                    <xdr:row>327736</xdr:row>
                    <xdr:rowOff>0</xdr:rowOff>
                  </to>
                </anchor>
              </controlPr>
            </control>
          </mc:Choice>
        </mc:AlternateContent>
        <mc:AlternateContent xmlns:mc="http://schemas.openxmlformats.org/markup-compatibility/2006">
          <mc:Choice Requires="x14">
            <control shapeId="60819" r:id="rId347" name="Button 403">
              <controlPr locked="0" defaultSize="0" autoFill="0" autoLine="0" autoPict="0">
                <anchor moveWithCells="1" sizeWithCells="1">
                  <from>
                    <xdr:col>5379</xdr:col>
                    <xdr:colOff>0</xdr:colOff>
                    <xdr:row>393272</xdr:row>
                    <xdr:rowOff>0</xdr:rowOff>
                  </from>
                  <to>
                    <xdr:col>5379</xdr:col>
                    <xdr:colOff>0</xdr:colOff>
                    <xdr:row>393272</xdr:row>
                    <xdr:rowOff>0</xdr:rowOff>
                  </to>
                </anchor>
              </controlPr>
            </control>
          </mc:Choice>
        </mc:AlternateContent>
        <mc:AlternateContent xmlns:mc="http://schemas.openxmlformats.org/markup-compatibility/2006">
          <mc:Choice Requires="x14">
            <control shapeId="60820" r:id="rId348" name="Button 404">
              <controlPr locked="0" defaultSize="0" autoFill="0" autoLine="0" autoPict="0">
                <anchor moveWithCells="1" sizeWithCells="1">
                  <from>
                    <xdr:col>5379</xdr:col>
                    <xdr:colOff>0</xdr:colOff>
                    <xdr:row>458808</xdr:row>
                    <xdr:rowOff>0</xdr:rowOff>
                  </from>
                  <to>
                    <xdr:col>5379</xdr:col>
                    <xdr:colOff>0</xdr:colOff>
                    <xdr:row>458808</xdr:row>
                    <xdr:rowOff>0</xdr:rowOff>
                  </to>
                </anchor>
              </controlPr>
            </control>
          </mc:Choice>
        </mc:AlternateContent>
        <mc:AlternateContent xmlns:mc="http://schemas.openxmlformats.org/markup-compatibility/2006">
          <mc:Choice Requires="x14">
            <control shapeId="60821" r:id="rId349" name="Button 405">
              <controlPr locked="0" defaultSize="0" autoFill="0" autoLine="0" autoPict="0">
                <anchor moveWithCells="1" sizeWithCells="1">
                  <from>
                    <xdr:col>5379</xdr:col>
                    <xdr:colOff>0</xdr:colOff>
                    <xdr:row>524344</xdr:row>
                    <xdr:rowOff>0</xdr:rowOff>
                  </from>
                  <to>
                    <xdr:col>5379</xdr:col>
                    <xdr:colOff>0</xdr:colOff>
                    <xdr:row>524344</xdr:row>
                    <xdr:rowOff>0</xdr:rowOff>
                  </to>
                </anchor>
              </controlPr>
            </control>
          </mc:Choice>
        </mc:AlternateContent>
        <mc:AlternateContent xmlns:mc="http://schemas.openxmlformats.org/markup-compatibility/2006">
          <mc:Choice Requires="x14">
            <control shapeId="60822" r:id="rId350" name="Button 406">
              <controlPr locked="0" defaultSize="0" autoFill="0" autoLine="0" autoPict="0">
                <anchor moveWithCells="1" sizeWithCells="1">
                  <from>
                    <xdr:col>5379</xdr:col>
                    <xdr:colOff>0</xdr:colOff>
                    <xdr:row>589880</xdr:row>
                    <xdr:rowOff>0</xdr:rowOff>
                  </from>
                  <to>
                    <xdr:col>5379</xdr:col>
                    <xdr:colOff>0</xdr:colOff>
                    <xdr:row>589880</xdr:row>
                    <xdr:rowOff>0</xdr:rowOff>
                  </to>
                </anchor>
              </controlPr>
            </control>
          </mc:Choice>
        </mc:AlternateContent>
        <mc:AlternateContent xmlns:mc="http://schemas.openxmlformats.org/markup-compatibility/2006">
          <mc:Choice Requires="x14">
            <control shapeId="60823" r:id="rId351" name="Button 407">
              <controlPr locked="0" defaultSize="0" autoFill="0" autoLine="0" autoPict="0">
                <anchor moveWithCells="1" sizeWithCells="1">
                  <from>
                    <xdr:col>5379</xdr:col>
                    <xdr:colOff>0</xdr:colOff>
                    <xdr:row>655416</xdr:row>
                    <xdr:rowOff>0</xdr:rowOff>
                  </from>
                  <to>
                    <xdr:col>5379</xdr:col>
                    <xdr:colOff>0</xdr:colOff>
                    <xdr:row>655416</xdr:row>
                    <xdr:rowOff>0</xdr:rowOff>
                  </to>
                </anchor>
              </controlPr>
            </control>
          </mc:Choice>
        </mc:AlternateContent>
        <mc:AlternateContent xmlns:mc="http://schemas.openxmlformats.org/markup-compatibility/2006">
          <mc:Choice Requires="x14">
            <control shapeId="60824" r:id="rId352" name="Button 408">
              <controlPr locked="0" defaultSize="0" autoFill="0" autoLine="0" autoPict="0">
                <anchor moveWithCells="1" sizeWithCells="1">
                  <from>
                    <xdr:col>5379</xdr:col>
                    <xdr:colOff>0</xdr:colOff>
                    <xdr:row>720952</xdr:row>
                    <xdr:rowOff>0</xdr:rowOff>
                  </from>
                  <to>
                    <xdr:col>5379</xdr:col>
                    <xdr:colOff>0</xdr:colOff>
                    <xdr:row>720952</xdr:row>
                    <xdr:rowOff>0</xdr:rowOff>
                  </to>
                </anchor>
              </controlPr>
            </control>
          </mc:Choice>
        </mc:AlternateContent>
        <mc:AlternateContent xmlns:mc="http://schemas.openxmlformats.org/markup-compatibility/2006">
          <mc:Choice Requires="x14">
            <control shapeId="60825" r:id="rId353" name="Button 409">
              <controlPr locked="0" defaultSize="0" autoFill="0" autoLine="0" autoPict="0">
                <anchor moveWithCells="1" sizeWithCells="1">
                  <from>
                    <xdr:col>5379</xdr:col>
                    <xdr:colOff>0</xdr:colOff>
                    <xdr:row>786488</xdr:row>
                    <xdr:rowOff>0</xdr:rowOff>
                  </from>
                  <to>
                    <xdr:col>5379</xdr:col>
                    <xdr:colOff>0</xdr:colOff>
                    <xdr:row>786488</xdr:row>
                    <xdr:rowOff>0</xdr:rowOff>
                  </to>
                </anchor>
              </controlPr>
            </control>
          </mc:Choice>
        </mc:AlternateContent>
        <mc:AlternateContent xmlns:mc="http://schemas.openxmlformats.org/markup-compatibility/2006">
          <mc:Choice Requires="x14">
            <control shapeId="60826" r:id="rId354" name="Button 410">
              <controlPr locked="0" defaultSize="0" autoFill="0" autoLine="0" autoPict="0">
                <anchor moveWithCells="1" sizeWithCells="1">
                  <from>
                    <xdr:col>5379</xdr:col>
                    <xdr:colOff>0</xdr:colOff>
                    <xdr:row>852024</xdr:row>
                    <xdr:rowOff>0</xdr:rowOff>
                  </from>
                  <to>
                    <xdr:col>5379</xdr:col>
                    <xdr:colOff>0</xdr:colOff>
                    <xdr:row>852024</xdr:row>
                    <xdr:rowOff>0</xdr:rowOff>
                  </to>
                </anchor>
              </controlPr>
            </control>
          </mc:Choice>
        </mc:AlternateContent>
        <mc:AlternateContent xmlns:mc="http://schemas.openxmlformats.org/markup-compatibility/2006">
          <mc:Choice Requires="x14">
            <control shapeId="60827" r:id="rId355" name="Button 411">
              <controlPr locked="0" defaultSize="0" autoFill="0" autoLine="0" autoPict="0">
                <anchor moveWithCells="1" sizeWithCells="1">
                  <from>
                    <xdr:col>5379</xdr:col>
                    <xdr:colOff>0</xdr:colOff>
                    <xdr:row>917560</xdr:row>
                    <xdr:rowOff>0</xdr:rowOff>
                  </from>
                  <to>
                    <xdr:col>5379</xdr:col>
                    <xdr:colOff>0</xdr:colOff>
                    <xdr:row>917560</xdr:row>
                    <xdr:rowOff>0</xdr:rowOff>
                  </to>
                </anchor>
              </controlPr>
            </control>
          </mc:Choice>
        </mc:AlternateContent>
        <mc:AlternateContent xmlns:mc="http://schemas.openxmlformats.org/markup-compatibility/2006">
          <mc:Choice Requires="x14">
            <control shapeId="60828" r:id="rId356" name="Button 412">
              <controlPr locked="0" defaultSize="0" autoFill="0" autoLine="0" autoPict="0">
                <anchor moveWithCells="1" sizeWithCells="1">
                  <from>
                    <xdr:col>5379</xdr:col>
                    <xdr:colOff>0</xdr:colOff>
                    <xdr:row>983096</xdr:row>
                    <xdr:rowOff>0</xdr:rowOff>
                  </from>
                  <to>
                    <xdr:col>5379</xdr:col>
                    <xdr:colOff>0</xdr:colOff>
                    <xdr:row>983096</xdr:row>
                    <xdr:rowOff>0</xdr:rowOff>
                  </to>
                </anchor>
              </controlPr>
            </control>
          </mc:Choice>
        </mc:AlternateContent>
        <mc:AlternateContent xmlns:mc="http://schemas.openxmlformats.org/markup-compatibility/2006">
          <mc:Choice Requires="x14">
            <control shapeId="60829" r:id="rId357" name="Button 413">
              <controlPr locked="0" defaultSize="0" autoFill="0" autoLine="0" autoPict="0">
                <anchor moveWithCells="1" sizeWithCells="1">
                  <from>
                    <xdr:col>5633</xdr:col>
                    <xdr:colOff>0</xdr:colOff>
                    <xdr:row>56</xdr:row>
                    <xdr:rowOff>0</xdr:rowOff>
                  </from>
                  <to>
                    <xdr:col>5633</xdr:col>
                    <xdr:colOff>0</xdr:colOff>
                    <xdr:row>56</xdr:row>
                    <xdr:rowOff>0</xdr:rowOff>
                  </to>
                </anchor>
              </controlPr>
            </control>
          </mc:Choice>
        </mc:AlternateContent>
        <mc:AlternateContent xmlns:mc="http://schemas.openxmlformats.org/markup-compatibility/2006">
          <mc:Choice Requires="x14">
            <control shapeId="60830" r:id="rId358" name="Button 414">
              <controlPr locked="0" defaultSize="0" autoFill="0" autoLine="0" autoPict="0">
                <anchor moveWithCells="1" sizeWithCells="1">
                  <from>
                    <xdr:col>5635</xdr:col>
                    <xdr:colOff>0</xdr:colOff>
                    <xdr:row>65592</xdr:row>
                    <xdr:rowOff>0</xdr:rowOff>
                  </from>
                  <to>
                    <xdr:col>5635</xdr:col>
                    <xdr:colOff>0</xdr:colOff>
                    <xdr:row>65592</xdr:row>
                    <xdr:rowOff>0</xdr:rowOff>
                  </to>
                </anchor>
              </controlPr>
            </control>
          </mc:Choice>
        </mc:AlternateContent>
        <mc:AlternateContent xmlns:mc="http://schemas.openxmlformats.org/markup-compatibility/2006">
          <mc:Choice Requires="x14">
            <control shapeId="60831" r:id="rId359" name="Button 415">
              <controlPr locked="0" defaultSize="0" autoFill="0" autoLine="0" autoPict="0">
                <anchor moveWithCells="1" sizeWithCells="1">
                  <from>
                    <xdr:col>5635</xdr:col>
                    <xdr:colOff>0</xdr:colOff>
                    <xdr:row>131128</xdr:row>
                    <xdr:rowOff>0</xdr:rowOff>
                  </from>
                  <to>
                    <xdr:col>5635</xdr:col>
                    <xdr:colOff>0</xdr:colOff>
                    <xdr:row>131128</xdr:row>
                    <xdr:rowOff>0</xdr:rowOff>
                  </to>
                </anchor>
              </controlPr>
            </control>
          </mc:Choice>
        </mc:AlternateContent>
        <mc:AlternateContent xmlns:mc="http://schemas.openxmlformats.org/markup-compatibility/2006">
          <mc:Choice Requires="x14">
            <control shapeId="60832" r:id="rId360" name="Button 416">
              <controlPr locked="0" defaultSize="0" autoFill="0" autoLine="0" autoPict="0">
                <anchor moveWithCells="1" sizeWithCells="1">
                  <from>
                    <xdr:col>5635</xdr:col>
                    <xdr:colOff>0</xdr:colOff>
                    <xdr:row>196664</xdr:row>
                    <xdr:rowOff>0</xdr:rowOff>
                  </from>
                  <to>
                    <xdr:col>5635</xdr:col>
                    <xdr:colOff>0</xdr:colOff>
                    <xdr:row>196664</xdr:row>
                    <xdr:rowOff>0</xdr:rowOff>
                  </to>
                </anchor>
              </controlPr>
            </control>
          </mc:Choice>
        </mc:AlternateContent>
        <mc:AlternateContent xmlns:mc="http://schemas.openxmlformats.org/markup-compatibility/2006">
          <mc:Choice Requires="x14">
            <control shapeId="60833" r:id="rId361" name="Button 417">
              <controlPr locked="0" defaultSize="0" autoFill="0" autoLine="0" autoPict="0">
                <anchor moveWithCells="1" sizeWithCells="1">
                  <from>
                    <xdr:col>5635</xdr:col>
                    <xdr:colOff>0</xdr:colOff>
                    <xdr:row>262200</xdr:row>
                    <xdr:rowOff>0</xdr:rowOff>
                  </from>
                  <to>
                    <xdr:col>5635</xdr:col>
                    <xdr:colOff>0</xdr:colOff>
                    <xdr:row>262200</xdr:row>
                    <xdr:rowOff>0</xdr:rowOff>
                  </to>
                </anchor>
              </controlPr>
            </control>
          </mc:Choice>
        </mc:AlternateContent>
        <mc:AlternateContent xmlns:mc="http://schemas.openxmlformats.org/markup-compatibility/2006">
          <mc:Choice Requires="x14">
            <control shapeId="60834" r:id="rId362" name="Button 418">
              <controlPr locked="0" defaultSize="0" autoFill="0" autoLine="0" autoPict="0">
                <anchor moveWithCells="1" sizeWithCells="1">
                  <from>
                    <xdr:col>5635</xdr:col>
                    <xdr:colOff>0</xdr:colOff>
                    <xdr:row>327736</xdr:row>
                    <xdr:rowOff>0</xdr:rowOff>
                  </from>
                  <to>
                    <xdr:col>5635</xdr:col>
                    <xdr:colOff>0</xdr:colOff>
                    <xdr:row>327736</xdr:row>
                    <xdr:rowOff>0</xdr:rowOff>
                  </to>
                </anchor>
              </controlPr>
            </control>
          </mc:Choice>
        </mc:AlternateContent>
        <mc:AlternateContent xmlns:mc="http://schemas.openxmlformats.org/markup-compatibility/2006">
          <mc:Choice Requires="x14">
            <control shapeId="60835" r:id="rId363" name="Button 419">
              <controlPr locked="0" defaultSize="0" autoFill="0" autoLine="0" autoPict="0">
                <anchor moveWithCells="1" sizeWithCells="1">
                  <from>
                    <xdr:col>5635</xdr:col>
                    <xdr:colOff>0</xdr:colOff>
                    <xdr:row>393272</xdr:row>
                    <xdr:rowOff>0</xdr:rowOff>
                  </from>
                  <to>
                    <xdr:col>5635</xdr:col>
                    <xdr:colOff>0</xdr:colOff>
                    <xdr:row>393272</xdr:row>
                    <xdr:rowOff>0</xdr:rowOff>
                  </to>
                </anchor>
              </controlPr>
            </control>
          </mc:Choice>
        </mc:AlternateContent>
        <mc:AlternateContent xmlns:mc="http://schemas.openxmlformats.org/markup-compatibility/2006">
          <mc:Choice Requires="x14">
            <control shapeId="60836" r:id="rId364" name="Button 420">
              <controlPr locked="0" defaultSize="0" autoFill="0" autoLine="0" autoPict="0">
                <anchor moveWithCells="1" sizeWithCells="1">
                  <from>
                    <xdr:col>5635</xdr:col>
                    <xdr:colOff>0</xdr:colOff>
                    <xdr:row>458808</xdr:row>
                    <xdr:rowOff>0</xdr:rowOff>
                  </from>
                  <to>
                    <xdr:col>5635</xdr:col>
                    <xdr:colOff>0</xdr:colOff>
                    <xdr:row>458808</xdr:row>
                    <xdr:rowOff>0</xdr:rowOff>
                  </to>
                </anchor>
              </controlPr>
            </control>
          </mc:Choice>
        </mc:AlternateContent>
        <mc:AlternateContent xmlns:mc="http://schemas.openxmlformats.org/markup-compatibility/2006">
          <mc:Choice Requires="x14">
            <control shapeId="60837" r:id="rId365" name="Button 421">
              <controlPr locked="0" defaultSize="0" autoFill="0" autoLine="0" autoPict="0">
                <anchor moveWithCells="1" sizeWithCells="1">
                  <from>
                    <xdr:col>5635</xdr:col>
                    <xdr:colOff>0</xdr:colOff>
                    <xdr:row>524344</xdr:row>
                    <xdr:rowOff>0</xdr:rowOff>
                  </from>
                  <to>
                    <xdr:col>5635</xdr:col>
                    <xdr:colOff>0</xdr:colOff>
                    <xdr:row>524344</xdr:row>
                    <xdr:rowOff>0</xdr:rowOff>
                  </to>
                </anchor>
              </controlPr>
            </control>
          </mc:Choice>
        </mc:AlternateContent>
        <mc:AlternateContent xmlns:mc="http://schemas.openxmlformats.org/markup-compatibility/2006">
          <mc:Choice Requires="x14">
            <control shapeId="60838" r:id="rId366" name="Button 422">
              <controlPr locked="0" defaultSize="0" autoFill="0" autoLine="0" autoPict="0">
                <anchor moveWithCells="1" sizeWithCells="1">
                  <from>
                    <xdr:col>5635</xdr:col>
                    <xdr:colOff>0</xdr:colOff>
                    <xdr:row>589880</xdr:row>
                    <xdr:rowOff>0</xdr:rowOff>
                  </from>
                  <to>
                    <xdr:col>5635</xdr:col>
                    <xdr:colOff>0</xdr:colOff>
                    <xdr:row>589880</xdr:row>
                    <xdr:rowOff>0</xdr:rowOff>
                  </to>
                </anchor>
              </controlPr>
            </control>
          </mc:Choice>
        </mc:AlternateContent>
        <mc:AlternateContent xmlns:mc="http://schemas.openxmlformats.org/markup-compatibility/2006">
          <mc:Choice Requires="x14">
            <control shapeId="60839" r:id="rId367" name="Button 423">
              <controlPr locked="0" defaultSize="0" autoFill="0" autoLine="0" autoPict="0">
                <anchor moveWithCells="1" sizeWithCells="1">
                  <from>
                    <xdr:col>5635</xdr:col>
                    <xdr:colOff>0</xdr:colOff>
                    <xdr:row>655416</xdr:row>
                    <xdr:rowOff>0</xdr:rowOff>
                  </from>
                  <to>
                    <xdr:col>5635</xdr:col>
                    <xdr:colOff>0</xdr:colOff>
                    <xdr:row>655416</xdr:row>
                    <xdr:rowOff>0</xdr:rowOff>
                  </to>
                </anchor>
              </controlPr>
            </control>
          </mc:Choice>
        </mc:AlternateContent>
        <mc:AlternateContent xmlns:mc="http://schemas.openxmlformats.org/markup-compatibility/2006">
          <mc:Choice Requires="x14">
            <control shapeId="60840" r:id="rId368" name="Button 424">
              <controlPr locked="0" defaultSize="0" autoFill="0" autoLine="0" autoPict="0">
                <anchor moveWithCells="1" sizeWithCells="1">
                  <from>
                    <xdr:col>5635</xdr:col>
                    <xdr:colOff>0</xdr:colOff>
                    <xdr:row>720952</xdr:row>
                    <xdr:rowOff>0</xdr:rowOff>
                  </from>
                  <to>
                    <xdr:col>5635</xdr:col>
                    <xdr:colOff>0</xdr:colOff>
                    <xdr:row>720952</xdr:row>
                    <xdr:rowOff>0</xdr:rowOff>
                  </to>
                </anchor>
              </controlPr>
            </control>
          </mc:Choice>
        </mc:AlternateContent>
        <mc:AlternateContent xmlns:mc="http://schemas.openxmlformats.org/markup-compatibility/2006">
          <mc:Choice Requires="x14">
            <control shapeId="60841" r:id="rId369" name="Button 425">
              <controlPr locked="0" defaultSize="0" autoFill="0" autoLine="0" autoPict="0">
                <anchor moveWithCells="1" sizeWithCells="1">
                  <from>
                    <xdr:col>5635</xdr:col>
                    <xdr:colOff>0</xdr:colOff>
                    <xdr:row>786488</xdr:row>
                    <xdr:rowOff>0</xdr:rowOff>
                  </from>
                  <to>
                    <xdr:col>5635</xdr:col>
                    <xdr:colOff>0</xdr:colOff>
                    <xdr:row>786488</xdr:row>
                    <xdr:rowOff>0</xdr:rowOff>
                  </to>
                </anchor>
              </controlPr>
            </control>
          </mc:Choice>
        </mc:AlternateContent>
        <mc:AlternateContent xmlns:mc="http://schemas.openxmlformats.org/markup-compatibility/2006">
          <mc:Choice Requires="x14">
            <control shapeId="60842" r:id="rId370" name="Button 426">
              <controlPr locked="0" defaultSize="0" autoFill="0" autoLine="0" autoPict="0">
                <anchor moveWithCells="1" sizeWithCells="1">
                  <from>
                    <xdr:col>5635</xdr:col>
                    <xdr:colOff>0</xdr:colOff>
                    <xdr:row>852024</xdr:row>
                    <xdr:rowOff>0</xdr:rowOff>
                  </from>
                  <to>
                    <xdr:col>5635</xdr:col>
                    <xdr:colOff>0</xdr:colOff>
                    <xdr:row>852024</xdr:row>
                    <xdr:rowOff>0</xdr:rowOff>
                  </to>
                </anchor>
              </controlPr>
            </control>
          </mc:Choice>
        </mc:AlternateContent>
        <mc:AlternateContent xmlns:mc="http://schemas.openxmlformats.org/markup-compatibility/2006">
          <mc:Choice Requires="x14">
            <control shapeId="60843" r:id="rId371" name="Button 427">
              <controlPr locked="0" defaultSize="0" autoFill="0" autoLine="0" autoPict="0">
                <anchor moveWithCells="1" sizeWithCells="1">
                  <from>
                    <xdr:col>5635</xdr:col>
                    <xdr:colOff>0</xdr:colOff>
                    <xdr:row>917560</xdr:row>
                    <xdr:rowOff>0</xdr:rowOff>
                  </from>
                  <to>
                    <xdr:col>5635</xdr:col>
                    <xdr:colOff>0</xdr:colOff>
                    <xdr:row>917560</xdr:row>
                    <xdr:rowOff>0</xdr:rowOff>
                  </to>
                </anchor>
              </controlPr>
            </control>
          </mc:Choice>
        </mc:AlternateContent>
        <mc:AlternateContent xmlns:mc="http://schemas.openxmlformats.org/markup-compatibility/2006">
          <mc:Choice Requires="x14">
            <control shapeId="60844" r:id="rId372" name="Button 428">
              <controlPr locked="0" defaultSize="0" autoFill="0" autoLine="0" autoPict="0">
                <anchor moveWithCells="1" sizeWithCells="1">
                  <from>
                    <xdr:col>5635</xdr:col>
                    <xdr:colOff>0</xdr:colOff>
                    <xdr:row>983096</xdr:row>
                    <xdr:rowOff>0</xdr:rowOff>
                  </from>
                  <to>
                    <xdr:col>5635</xdr:col>
                    <xdr:colOff>0</xdr:colOff>
                    <xdr:row>983096</xdr:row>
                    <xdr:rowOff>0</xdr:rowOff>
                  </to>
                </anchor>
              </controlPr>
            </control>
          </mc:Choice>
        </mc:AlternateContent>
        <mc:AlternateContent xmlns:mc="http://schemas.openxmlformats.org/markup-compatibility/2006">
          <mc:Choice Requires="x14">
            <control shapeId="60845" r:id="rId373" name="Button 429">
              <controlPr locked="0" defaultSize="0" autoFill="0" autoLine="0" autoPict="0">
                <anchor moveWithCells="1" sizeWithCells="1">
                  <from>
                    <xdr:col>5889</xdr:col>
                    <xdr:colOff>0</xdr:colOff>
                    <xdr:row>56</xdr:row>
                    <xdr:rowOff>0</xdr:rowOff>
                  </from>
                  <to>
                    <xdr:col>5889</xdr:col>
                    <xdr:colOff>0</xdr:colOff>
                    <xdr:row>56</xdr:row>
                    <xdr:rowOff>0</xdr:rowOff>
                  </to>
                </anchor>
              </controlPr>
            </control>
          </mc:Choice>
        </mc:AlternateContent>
        <mc:AlternateContent xmlns:mc="http://schemas.openxmlformats.org/markup-compatibility/2006">
          <mc:Choice Requires="x14">
            <control shapeId="60846" r:id="rId374" name="Button 430">
              <controlPr locked="0" defaultSize="0" autoFill="0" autoLine="0" autoPict="0">
                <anchor moveWithCells="1" sizeWithCells="1">
                  <from>
                    <xdr:col>5891</xdr:col>
                    <xdr:colOff>0</xdr:colOff>
                    <xdr:row>65592</xdr:row>
                    <xdr:rowOff>0</xdr:rowOff>
                  </from>
                  <to>
                    <xdr:col>5891</xdr:col>
                    <xdr:colOff>0</xdr:colOff>
                    <xdr:row>65592</xdr:row>
                    <xdr:rowOff>0</xdr:rowOff>
                  </to>
                </anchor>
              </controlPr>
            </control>
          </mc:Choice>
        </mc:AlternateContent>
        <mc:AlternateContent xmlns:mc="http://schemas.openxmlformats.org/markup-compatibility/2006">
          <mc:Choice Requires="x14">
            <control shapeId="60847" r:id="rId375" name="Button 431">
              <controlPr locked="0" defaultSize="0" autoFill="0" autoLine="0" autoPict="0">
                <anchor moveWithCells="1" sizeWithCells="1">
                  <from>
                    <xdr:col>5891</xdr:col>
                    <xdr:colOff>0</xdr:colOff>
                    <xdr:row>131128</xdr:row>
                    <xdr:rowOff>0</xdr:rowOff>
                  </from>
                  <to>
                    <xdr:col>5891</xdr:col>
                    <xdr:colOff>0</xdr:colOff>
                    <xdr:row>131128</xdr:row>
                    <xdr:rowOff>0</xdr:rowOff>
                  </to>
                </anchor>
              </controlPr>
            </control>
          </mc:Choice>
        </mc:AlternateContent>
        <mc:AlternateContent xmlns:mc="http://schemas.openxmlformats.org/markup-compatibility/2006">
          <mc:Choice Requires="x14">
            <control shapeId="60848" r:id="rId376" name="Button 432">
              <controlPr locked="0" defaultSize="0" autoFill="0" autoLine="0" autoPict="0">
                <anchor moveWithCells="1" sizeWithCells="1">
                  <from>
                    <xdr:col>5891</xdr:col>
                    <xdr:colOff>0</xdr:colOff>
                    <xdr:row>196664</xdr:row>
                    <xdr:rowOff>0</xdr:rowOff>
                  </from>
                  <to>
                    <xdr:col>5891</xdr:col>
                    <xdr:colOff>0</xdr:colOff>
                    <xdr:row>196664</xdr:row>
                    <xdr:rowOff>0</xdr:rowOff>
                  </to>
                </anchor>
              </controlPr>
            </control>
          </mc:Choice>
        </mc:AlternateContent>
        <mc:AlternateContent xmlns:mc="http://schemas.openxmlformats.org/markup-compatibility/2006">
          <mc:Choice Requires="x14">
            <control shapeId="60849" r:id="rId377" name="Button 433">
              <controlPr locked="0" defaultSize="0" autoFill="0" autoLine="0" autoPict="0">
                <anchor moveWithCells="1" sizeWithCells="1">
                  <from>
                    <xdr:col>5891</xdr:col>
                    <xdr:colOff>0</xdr:colOff>
                    <xdr:row>262200</xdr:row>
                    <xdr:rowOff>0</xdr:rowOff>
                  </from>
                  <to>
                    <xdr:col>5891</xdr:col>
                    <xdr:colOff>0</xdr:colOff>
                    <xdr:row>262200</xdr:row>
                    <xdr:rowOff>0</xdr:rowOff>
                  </to>
                </anchor>
              </controlPr>
            </control>
          </mc:Choice>
        </mc:AlternateContent>
        <mc:AlternateContent xmlns:mc="http://schemas.openxmlformats.org/markup-compatibility/2006">
          <mc:Choice Requires="x14">
            <control shapeId="60850" r:id="rId378" name="Button 434">
              <controlPr locked="0" defaultSize="0" autoFill="0" autoLine="0" autoPict="0">
                <anchor moveWithCells="1" sizeWithCells="1">
                  <from>
                    <xdr:col>5891</xdr:col>
                    <xdr:colOff>0</xdr:colOff>
                    <xdr:row>327736</xdr:row>
                    <xdr:rowOff>0</xdr:rowOff>
                  </from>
                  <to>
                    <xdr:col>5891</xdr:col>
                    <xdr:colOff>0</xdr:colOff>
                    <xdr:row>327736</xdr:row>
                    <xdr:rowOff>0</xdr:rowOff>
                  </to>
                </anchor>
              </controlPr>
            </control>
          </mc:Choice>
        </mc:AlternateContent>
        <mc:AlternateContent xmlns:mc="http://schemas.openxmlformats.org/markup-compatibility/2006">
          <mc:Choice Requires="x14">
            <control shapeId="60851" r:id="rId379" name="Button 435">
              <controlPr locked="0" defaultSize="0" autoFill="0" autoLine="0" autoPict="0">
                <anchor moveWithCells="1" sizeWithCells="1">
                  <from>
                    <xdr:col>5891</xdr:col>
                    <xdr:colOff>0</xdr:colOff>
                    <xdr:row>393272</xdr:row>
                    <xdr:rowOff>0</xdr:rowOff>
                  </from>
                  <to>
                    <xdr:col>5891</xdr:col>
                    <xdr:colOff>0</xdr:colOff>
                    <xdr:row>393272</xdr:row>
                    <xdr:rowOff>0</xdr:rowOff>
                  </to>
                </anchor>
              </controlPr>
            </control>
          </mc:Choice>
        </mc:AlternateContent>
        <mc:AlternateContent xmlns:mc="http://schemas.openxmlformats.org/markup-compatibility/2006">
          <mc:Choice Requires="x14">
            <control shapeId="60852" r:id="rId380" name="Button 436">
              <controlPr locked="0" defaultSize="0" autoFill="0" autoLine="0" autoPict="0">
                <anchor moveWithCells="1" sizeWithCells="1">
                  <from>
                    <xdr:col>5891</xdr:col>
                    <xdr:colOff>0</xdr:colOff>
                    <xdr:row>458808</xdr:row>
                    <xdr:rowOff>0</xdr:rowOff>
                  </from>
                  <to>
                    <xdr:col>5891</xdr:col>
                    <xdr:colOff>0</xdr:colOff>
                    <xdr:row>458808</xdr:row>
                    <xdr:rowOff>0</xdr:rowOff>
                  </to>
                </anchor>
              </controlPr>
            </control>
          </mc:Choice>
        </mc:AlternateContent>
        <mc:AlternateContent xmlns:mc="http://schemas.openxmlformats.org/markup-compatibility/2006">
          <mc:Choice Requires="x14">
            <control shapeId="60853" r:id="rId381" name="Button 437">
              <controlPr locked="0" defaultSize="0" autoFill="0" autoLine="0" autoPict="0">
                <anchor moveWithCells="1" sizeWithCells="1">
                  <from>
                    <xdr:col>5891</xdr:col>
                    <xdr:colOff>0</xdr:colOff>
                    <xdr:row>524344</xdr:row>
                    <xdr:rowOff>0</xdr:rowOff>
                  </from>
                  <to>
                    <xdr:col>5891</xdr:col>
                    <xdr:colOff>0</xdr:colOff>
                    <xdr:row>524344</xdr:row>
                    <xdr:rowOff>0</xdr:rowOff>
                  </to>
                </anchor>
              </controlPr>
            </control>
          </mc:Choice>
        </mc:AlternateContent>
        <mc:AlternateContent xmlns:mc="http://schemas.openxmlformats.org/markup-compatibility/2006">
          <mc:Choice Requires="x14">
            <control shapeId="60854" r:id="rId382" name="Button 438">
              <controlPr locked="0" defaultSize="0" autoFill="0" autoLine="0" autoPict="0">
                <anchor moveWithCells="1" sizeWithCells="1">
                  <from>
                    <xdr:col>5891</xdr:col>
                    <xdr:colOff>0</xdr:colOff>
                    <xdr:row>589880</xdr:row>
                    <xdr:rowOff>0</xdr:rowOff>
                  </from>
                  <to>
                    <xdr:col>5891</xdr:col>
                    <xdr:colOff>0</xdr:colOff>
                    <xdr:row>589880</xdr:row>
                    <xdr:rowOff>0</xdr:rowOff>
                  </to>
                </anchor>
              </controlPr>
            </control>
          </mc:Choice>
        </mc:AlternateContent>
        <mc:AlternateContent xmlns:mc="http://schemas.openxmlformats.org/markup-compatibility/2006">
          <mc:Choice Requires="x14">
            <control shapeId="60855" r:id="rId383" name="Button 439">
              <controlPr locked="0" defaultSize="0" autoFill="0" autoLine="0" autoPict="0">
                <anchor moveWithCells="1" sizeWithCells="1">
                  <from>
                    <xdr:col>5891</xdr:col>
                    <xdr:colOff>0</xdr:colOff>
                    <xdr:row>655416</xdr:row>
                    <xdr:rowOff>0</xdr:rowOff>
                  </from>
                  <to>
                    <xdr:col>5891</xdr:col>
                    <xdr:colOff>0</xdr:colOff>
                    <xdr:row>655416</xdr:row>
                    <xdr:rowOff>0</xdr:rowOff>
                  </to>
                </anchor>
              </controlPr>
            </control>
          </mc:Choice>
        </mc:AlternateContent>
        <mc:AlternateContent xmlns:mc="http://schemas.openxmlformats.org/markup-compatibility/2006">
          <mc:Choice Requires="x14">
            <control shapeId="60856" r:id="rId384" name="Button 440">
              <controlPr locked="0" defaultSize="0" autoFill="0" autoLine="0" autoPict="0">
                <anchor moveWithCells="1" sizeWithCells="1">
                  <from>
                    <xdr:col>5891</xdr:col>
                    <xdr:colOff>0</xdr:colOff>
                    <xdr:row>720952</xdr:row>
                    <xdr:rowOff>0</xdr:rowOff>
                  </from>
                  <to>
                    <xdr:col>5891</xdr:col>
                    <xdr:colOff>0</xdr:colOff>
                    <xdr:row>720952</xdr:row>
                    <xdr:rowOff>0</xdr:rowOff>
                  </to>
                </anchor>
              </controlPr>
            </control>
          </mc:Choice>
        </mc:AlternateContent>
        <mc:AlternateContent xmlns:mc="http://schemas.openxmlformats.org/markup-compatibility/2006">
          <mc:Choice Requires="x14">
            <control shapeId="60857" r:id="rId385" name="Button 441">
              <controlPr locked="0" defaultSize="0" autoFill="0" autoLine="0" autoPict="0">
                <anchor moveWithCells="1" sizeWithCells="1">
                  <from>
                    <xdr:col>5891</xdr:col>
                    <xdr:colOff>0</xdr:colOff>
                    <xdr:row>786488</xdr:row>
                    <xdr:rowOff>0</xdr:rowOff>
                  </from>
                  <to>
                    <xdr:col>5891</xdr:col>
                    <xdr:colOff>0</xdr:colOff>
                    <xdr:row>786488</xdr:row>
                    <xdr:rowOff>0</xdr:rowOff>
                  </to>
                </anchor>
              </controlPr>
            </control>
          </mc:Choice>
        </mc:AlternateContent>
        <mc:AlternateContent xmlns:mc="http://schemas.openxmlformats.org/markup-compatibility/2006">
          <mc:Choice Requires="x14">
            <control shapeId="60858" r:id="rId386" name="Button 442">
              <controlPr locked="0" defaultSize="0" autoFill="0" autoLine="0" autoPict="0">
                <anchor moveWithCells="1" sizeWithCells="1">
                  <from>
                    <xdr:col>5891</xdr:col>
                    <xdr:colOff>0</xdr:colOff>
                    <xdr:row>852024</xdr:row>
                    <xdr:rowOff>0</xdr:rowOff>
                  </from>
                  <to>
                    <xdr:col>5891</xdr:col>
                    <xdr:colOff>0</xdr:colOff>
                    <xdr:row>852024</xdr:row>
                    <xdr:rowOff>0</xdr:rowOff>
                  </to>
                </anchor>
              </controlPr>
            </control>
          </mc:Choice>
        </mc:AlternateContent>
        <mc:AlternateContent xmlns:mc="http://schemas.openxmlformats.org/markup-compatibility/2006">
          <mc:Choice Requires="x14">
            <control shapeId="60859" r:id="rId387" name="Button 443">
              <controlPr locked="0" defaultSize="0" autoFill="0" autoLine="0" autoPict="0">
                <anchor moveWithCells="1" sizeWithCells="1">
                  <from>
                    <xdr:col>5891</xdr:col>
                    <xdr:colOff>0</xdr:colOff>
                    <xdr:row>917560</xdr:row>
                    <xdr:rowOff>0</xdr:rowOff>
                  </from>
                  <to>
                    <xdr:col>5891</xdr:col>
                    <xdr:colOff>0</xdr:colOff>
                    <xdr:row>917560</xdr:row>
                    <xdr:rowOff>0</xdr:rowOff>
                  </to>
                </anchor>
              </controlPr>
            </control>
          </mc:Choice>
        </mc:AlternateContent>
        <mc:AlternateContent xmlns:mc="http://schemas.openxmlformats.org/markup-compatibility/2006">
          <mc:Choice Requires="x14">
            <control shapeId="60860" r:id="rId388" name="Button 444">
              <controlPr locked="0" defaultSize="0" autoFill="0" autoLine="0" autoPict="0">
                <anchor moveWithCells="1" sizeWithCells="1">
                  <from>
                    <xdr:col>5891</xdr:col>
                    <xdr:colOff>0</xdr:colOff>
                    <xdr:row>983096</xdr:row>
                    <xdr:rowOff>0</xdr:rowOff>
                  </from>
                  <to>
                    <xdr:col>5891</xdr:col>
                    <xdr:colOff>0</xdr:colOff>
                    <xdr:row>983096</xdr:row>
                    <xdr:rowOff>0</xdr:rowOff>
                  </to>
                </anchor>
              </controlPr>
            </control>
          </mc:Choice>
        </mc:AlternateContent>
        <mc:AlternateContent xmlns:mc="http://schemas.openxmlformats.org/markup-compatibility/2006">
          <mc:Choice Requires="x14">
            <control shapeId="60861" r:id="rId389" name="Button 445">
              <controlPr locked="0" defaultSize="0" autoFill="0" autoLine="0" autoPict="0">
                <anchor moveWithCells="1" sizeWithCells="1">
                  <from>
                    <xdr:col>6145</xdr:col>
                    <xdr:colOff>0</xdr:colOff>
                    <xdr:row>56</xdr:row>
                    <xdr:rowOff>0</xdr:rowOff>
                  </from>
                  <to>
                    <xdr:col>6145</xdr:col>
                    <xdr:colOff>0</xdr:colOff>
                    <xdr:row>56</xdr:row>
                    <xdr:rowOff>0</xdr:rowOff>
                  </to>
                </anchor>
              </controlPr>
            </control>
          </mc:Choice>
        </mc:AlternateContent>
        <mc:AlternateContent xmlns:mc="http://schemas.openxmlformats.org/markup-compatibility/2006">
          <mc:Choice Requires="x14">
            <control shapeId="60862" r:id="rId390" name="Button 446">
              <controlPr locked="0" defaultSize="0" autoFill="0" autoLine="0" autoPict="0">
                <anchor moveWithCells="1" sizeWithCells="1">
                  <from>
                    <xdr:col>6147</xdr:col>
                    <xdr:colOff>0</xdr:colOff>
                    <xdr:row>65592</xdr:row>
                    <xdr:rowOff>0</xdr:rowOff>
                  </from>
                  <to>
                    <xdr:col>6147</xdr:col>
                    <xdr:colOff>0</xdr:colOff>
                    <xdr:row>65592</xdr:row>
                    <xdr:rowOff>0</xdr:rowOff>
                  </to>
                </anchor>
              </controlPr>
            </control>
          </mc:Choice>
        </mc:AlternateContent>
        <mc:AlternateContent xmlns:mc="http://schemas.openxmlformats.org/markup-compatibility/2006">
          <mc:Choice Requires="x14">
            <control shapeId="60863" r:id="rId391" name="Button 447">
              <controlPr locked="0" defaultSize="0" autoFill="0" autoLine="0" autoPict="0">
                <anchor moveWithCells="1" sizeWithCells="1">
                  <from>
                    <xdr:col>6147</xdr:col>
                    <xdr:colOff>0</xdr:colOff>
                    <xdr:row>131128</xdr:row>
                    <xdr:rowOff>0</xdr:rowOff>
                  </from>
                  <to>
                    <xdr:col>6147</xdr:col>
                    <xdr:colOff>0</xdr:colOff>
                    <xdr:row>131128</xdr:row>
                    <xdr:rowOff>0</xdr:rowOff>
                  </to>
                </anchor>
              </controlPr>
            </control>
          </mc:Choice>
        </mc:AlternateContent>
        <mc:AlternateContent xmlns:mc="http://schemas.openxmlformats.org/markup-compatibility/2006">
          <mc:Choice Requires="x14">
            <control shapeId="60864" r:id="rId392" name="Button 448">
              <controlPr locked="0" defaultSize="0" autoFill="0" autoLine="0" autoPict="0">
                <anchor moveWithCells="1" sizeWithCells="1">
                  <from>
                    <xdr:col>6147</xdr:col>
                    <xdr:colOff>0</xdr:colOff>
                    <xdr:row>196664</xdr:row>
                    <xdr:rowOff>0</xdr:rowOff>
                  </from>
                  <to>
                    <xdr:col>6147</xdr:col>
                    <xdr:colOff>0</xdr:colOff>
                    <xdr:row>196664</xdr:row>
                    <xdr:rowOff>0</xdr:rowOff>
                  </to>
                </anchor>
              </controlPr>
            </control>
          </mc:Choice>
        </mc:AlternateContent>
        <mc:AlternateContent xmlns:mc="http://schemas.openxmlformats.org/markup-compatibility/2006">
          <mc:Choice Requires="x14">
            <control shapeId="60865" r:id="rId393" name="Button 449">
              <controlPr locked="0" defaultSize="0" autoFill="0" autoLine="0" autoPict="0">
                <anchor moveWithCells="1" sizeWithCells="1">
                  <from>
                    <xdr:col>6147</xdr:col>
                    <xdr:colOff>0</xdr:colOff>
                    <xdr:row>262200</xdr:row>
                    <xdr:rowOff>0</xdr:rowOff>
                  </from>
                  <to>
                    <xdr:col>6147</xdr:col>
                    <xdr:colOff>0</xdr:colOff>
                    <xdr:row>262200</xdr:row>
                    <xdr:rowOff>0</xdr:rowOff>
                  </to>
                </anchor>
              </controlPr>
            </control>
          </mc:Choice>
        </mc:AlternateContent>
        <mc:AlternateContent xmlns:mc="http://schemas.openxmlformats.org/markup-compatibility/2006">
          <mc:Choice Requires="x14">
            <control shapeId="60866" r:id="rId394" name="Button 450">
              <controlPr locked="0" defaultSize="0" autoFill="0" autoLine="0" autoPict="0">
                <anchor moveWithCells="1" sizeWithCells="1">
                  <from>
                    <xdr:col>6147</xdr:col>
                    <xdr:colOff>0</xdr:colOff>
                    <xdr:row>327736</xdr:row>
                    <xdr:rowOff>0</xdr:rowOff>
                  </from>
                  <to>
                    <xdr:col>6147</xdr:col>
                    <xdr:colOff>0</xdr:colOff>
                    <xdr:row>327736</xdr:row>
                    <xdr:rowOff>0</xdr:rowOff>
                  </to>
                </anchor>
              </controlPr>
            </control>
          </mc:Choice>
        </mc:AlternateContent>
        <mc:AlternateContent xmlns:mc="http://schemas.openxmlformats.org/markup-compatibility/2006">
          <mc:Choice Requires="x14">
            <control shapeId="60867" r:id="rId395" name="Button 451">
              <controlPr locked="0" defaultSize="0" autoFill="0" autoLine="0" autoPict="0">
                <anchor moveWithCells="1" sizeWithCells="1">
                  <from>
                    <xdr:col>6147</xdr:col>
                    <xdr:colOff>0</xdr:colOff>
                    <xdr:row>393272</xdr:row>
                    <xdr:rowOff>0</xdr:rowOff>
                  </from>
                  <to>
                    <xdr:col>6147</xdr:col>
                    <xdr:colOff>0</xdr:colOff>
                    <xdr:row>393272</xdr:row>
                    <xdr:rowOff>0</xdr:rowOff>
                  </to>
                </anchor>
              </controlPr>
            </control>
          </mc:Choice>
        </mc:AlternateContent>
        <mc:AlternateContent xmlns:mc="http://schemas.openxmlformats.org/markup-compatibility/2006">
          <mc:Choice Requires="x14">
            <control shapeId="60868" r:id="rId396" name="Button 452">
              <controlPr locked="0" defaultSize="0" autoFill="0" autoLine="0" autoPict="0">
                <anchor moveWithCells="1" sizeWithCells="1">
                  <from>
                    <xdr:col>6147</xdr:col>
                    <xdr:colOff>0</xdr:colOff>
                    <xdr:row>458808</xdr:row>
                    <xdr:rowOff>0</xdr:rowOff>
                  </from>
                  <to>
                    <xdr:col>6147</xdr:col>
                    <xdr:colOff>0</xdr:colOff>
                    <xdr:row>458808</xdr:row>
                    <xdr:rowOff>0</xdr:rowOff>
                  </to>
                </anchor>
              </controlPr>
            </control>
          </mc:Choice>
        </mc:AlternateContent>
        <mc:AlternateContent xmlns:mc="http://schemas.openxmlformats.org/markup-compatibility/2006">
          <mc:Choice Requires="x14">
            <control shapeId="60869" r:id="rId397" name="Button 453">
              <controlPr locked="0" defaultSize="0" autoFill="0" autoLine="0" autoPict="0">
                <anchor moveWithCells="1" sizeWithCells="1">
                  <from>
                    <xdr:col>6147</xdr:col>
                    <xdr:colOff>0</xdr:colOff>
                    <xdr:row>524344</xdr:row>
                    <xdr:rowOff>0</xdr:rowOff>
                  </from>
                  <to>
                    <xdr:col>6147</xdr:col>
                    <xdr:colOff>0</xdr:colOff>
                    <xdr:row>524344</xdr:row>
                    <xdr:rowOff>0</xdr:rowOff>
                  </to>
                </anchor>
              </controlPr>
            </control>
          </mc:Choice>
        </mc:AlternateContent>
        <mc:AlternateContent xmlns:mc="http://schemas.openxmlformats.org/markup-compatibility/2006">
          <mc:Choice Requires="x14">
            <control shapeId="60870" r:id="rId398" name="Button 454">
              <controlPr locked="0" defaultSize="0" autoFill="0" autoLine="0" autoPict="0">
                <anchor moveWithCells="1" sizeWithCells="1">
                  <from>
                    <xdr:col>6147</xdr:col>
                    <xdr:colOff>0</xdr:colOff>
                    <xdr:row>589880</xdr:row>
                    <xdr:rowOff>0</xdr:rowOff>
                  </from>
                  <to>
                    <xdr:col>6147</xdr:col>
                    <xdr:colOff>0</xdr:colOff>
                    <xdr:row>589880</xdr:row>
                    <xdr:rowOff>0</xdr:rowOff>
                  </to>
                </anchor>
              </controlPr>
            </control>
          </mc:Choice>
        </mc:AlternateContent>
        <mc:AlternateContent xmlns:mc="http://schemas.openxmlformats.org/markup-compatibility/2006">
          <mc:Choice Requires="x14">
            <control shapeId="60871" r:id="rId399" name="Button 455">
              <controlPr locked="0" defaultSize="0" autoFill="0" autoLine="0" autoPict="0">
                <anchor moveWithCells="1" sizeWithCells="1">
                  <from>
                    <xdr:col>6147</xdr:col>
                    <xdr:colOff>0</xdr:colOff>
                    <xdr:row>655416</xdr:row>
                    <xdr:rowOff>0</xdr:rowOff>
                  </from>
                  <to>
                    <xdr:col>6147</xdr:col>
                    <xdr:colOff>0</xdr:colOff>
                    <xdr:row>655416</xdr:row>
                    <xdr:rowOff>0</xdr:rowOff>
                  </to>
                </anchor>
              </controlPr>
            </control>
          </mc:Choice>
        </mc:AlternateContent>
        <mc:AlternateContent xmlns:mc="http://schemas.openxmlformats.org/markup-compatibility/2006">
          <mc:Choice Requires="x14">
            <control shapeId="60872" r:id="rId400" name="Button 456">
              <controlPr locked="0" defaultSize="0" autoFill="0" autoLine="0" autoPict="0">
                <anchor moveWithCells="1" sizeWithCells="1">
                  <from>
                    <xdr:col>6147</xdr:col>
                    <xdr:colOff>0</xdr:colOff>
                    <xdr:row>720952</xdr:row>
                    <xdr:rowOff>0</xdr:rowOff>
                  </from>
                  <to>
                    <xdr:col>6147</xdr:col>
                    <xdr:colOff>0</xdr:colOff>
                    <xdr:row>720952</xdr:row>
                    <xdr:rowOff>0</xdr:rowOff>
                  </to>
                </anchor>
              </controlPr>
            </control>
          </mc:Choice>
        </mc:AlternateContent>
        <mc:AlternateContent xmlns:mc="http://schemas.openxmlformats.org/markup-compatibility/2006">
          <mc:Choice Requires="x14">
            <control shapeId="60873" r:id="rId401" name="Button 457">
              <controlPr locked="0" defaultSize="0" autoFill="0" autoLine="0" autoPict="0">
                <anchor moveWithCells="1" sizeWithCells="1">
                  <from>
                    <xdr:col>6147</xdr:col>
                    <xdr:colOff>0</xdr:colOff>
                    <xdr:row>786488</xdr:row>
                    <xdr:rowOff>0</xdr:rowOff>
                  </from>
                  <to>
                    <xdr:col>6147</xdr:col>
                    <xdr:colOff>0</xdr:colOff>
                    <xdr:row>786488</xdr:row>
                    <xdr:rowOff>0</xdr:rowOff>
                  </to>
                </anchor>
              </controlPr>
            </control>
          </mc:Choice>
        </mc:AlternateContent>
        <mc:AlternateContent xmlns:mc="http://schemas.openxmlformats.org/markup-compatibility/2006">
          <mc:Choice Requires="x14">
            <control shapeId="60874" r:id="rId402" name="Button 458">
              <controlPr locked="0" defaultSize="0" autoFill="0" autoLine="0" autoPict="0">
                <anchor moveWithCells="1" sizeWithCells="1">
                  <from>
                    <xdr:col>6147</xdr:col>
                    <xdr:colOff>0</xdr:colOff>
                    <xdr:row>852024</xdr:row>
                    <xdr:rowOff>0</xdr:rowOff>
                  </from>
                  <to>
                    <xdr:col>6147</xdr:col>
                    <xdr:colOff>0</xdr:colOff>
                    <xdr:row>852024</xdr:row>
                    <xdr:rowOff>0</xdr:rowOff>
                  </to>
                </anchor>
              </controlPr>
            </control>
          </mc:Choice>
        </mc:AlternateContent>
        <mc:AlternateContent xmlns:mc="http://schemas.openxmlformats.org/markup-compatibility/2006">
          <mc:Choice Requires="x14">
            <control shapeId="60875" r:id="rId403" name="Button 459">
              <controlPr locked="0" defaultSize="0" autoFill="0" autoLine="0" autoPict="0">
                <anchor moveWithCells="1" sizeWithCells="1">
                  <from>
                    <xdr:col>6147</xdr:col>
                    <xdr:colOff>0</xdr:colOff>
                    <xdr:row>917560</xdr:row>
                    <xdr:rowOff>0</xdr:rowOff>
                  </from>
                  <to>
                    <xdr:col>6147</xdr:col>
                    <xdr:colOff>0</xdr:colOff>
                    <xdr:row>917560</xdr:row>
                    <xdr:rowOff>0</xdr:rowOff>
                  </to>
                </anchor>
              </controlPr>
            </control>
          </mc:Choice>
        </mc:AlternateContent>
        <mc:AlternateContent xmlns:mc="http://schemas.openxmlformats.org/markup-compatibility/2006">
          <mc:Choice Requires="x14">
            <control shapeId="60876" r:id="rId404" name="Button 460">
              <controlPr locked="0" defaultSize="0" autoFill="0" autoLine="0" autoPict="0">
                <anchor moveWithCells="1" sizeWithCells="1">
                  <from>
                    <xdr:col>6147</xdr:col>
                    <xdr:colOff>0</xdr:colOff>
                    <xdr:row>983096</xdr:row>
                    <xdr:rowOff>0</xdr:rowOff>
                  </from>
                  <to>
                    <xdr:col>6147</xdr:col>
                    <xdr:colOff>0</xdr:colOff>
                    <xdr:row>983096</xdr:row>
                    <xdr:rowOff>0</xdr:rowOff>
                  </to>
                </anchor>
              </controlPr>
            </control>
          </mc:Choice>
        </mc:AlternateContent>
        <mc:AlternateContent xmlns:mc="http://schemas.openxmlformats.org/markup-compatibility/2006">
          <mc:Choice Requires="x14">
            <control shapeId="60877" r:id="rId405" name="Button 461">
              <controlPr locked="0" defaultSize="0" autoFill="0" autoLine="0" autoPict="0">
                <anchor moveWithCells="1" sizeWithCells="1">
                  <from>
                    <xdr:col>6401</xdr:col>
                    <xdr:colOff>0</xdr:colOff>
                    <xdr:row>56</xdr:row>
                    <xdr:rowOff>0</xdr:rowOff>
                  </from>
                  <to>
                    <xdr:col>6401</xdr:col>
                    <xdr:colOff>0</xdr:colOff>
                    <xdr:row>56</xdr:row>
                    <xdr:rowOff>0</xdr:rowOff>
                  </to>
                </anchor>
              </controlPr>
            </control>
          </mc:Choice>
        </mc:AlternateContent>
        <mc:AlternateContent xmlns:mc="http://schemas.openxmlformats.org/markup-compatibility/2006">
          <mc:Choice Requires="x14">
            <control shapeId="60878" r:id="rId406" name="Button 462">
              <controlPr locked="0" defaultSize="0" autoFill="0" autoLine="0" autoPict="0">
                <anchor moveWithCells="1" sizeWithCells="1">
                  <from>
                    <xdr:col>6403</xdr:col>
                    <xdr:colOff>0</xdr:colOff>
                    <xdr:row>65592</xdr:row>
                    <xdr:rowOff>0</xdr:rowOff>
                  </from>
                  <to>
                    <xdr:col>6403</xdr:col>
                    <xdr:colOff>0</xdr:colOff>
                    <xdr:row>65592</xdr:row>
                    <xdr:rowOff>0</xdr:rowOff>
                  </to>
                </anchor>
              </controlPr>
            </control>
          </mc:Choice>
        </mc:AlternateContent>
        <mc:AlternateContent xmlns:mc="http://schemas.openxmlformats.org/markup-compatibility/2006">
          <mc:Choice Requires="x14">
            <control shapeId="60879" r:id="rId407" name="Button 463">
              <controlPr locked="0" defaultSize="0" autoFill="0" autoLine="0" autoPict="0">
                <anchor moveWithCells="1" sizeWithCells="1">
                  <from>
                    <xdr:col>6403</xdr:col>
                    <xdr:colOff>0</xdr:colOff>
                    <xdr:row>131128</xdr:row>
                    <xdr:rowOff>0</xdr:rowOff>
                  </from>
                  <to>
                    <xdr:col>6403</xdr:col>
                    <xdr:colOff>0</xdr:colOff>
                    <xdr:row>131128</xdr:row>
                    <xdr:rowOff>0</xdr:rowOff>
                  </to>
                </anchor>
              </controlPr>
            </control>
          </mc:Choice>
        </mc:AlternateContent>
        <mc:AlternateContent xmlns:mc="http://schemas.openxmlformats.org/markup-compatibility/2006">
          <mc:Choice Requires="x14">
            <control shapeId="60880" r:id="rId408" name="Button 464">
              <controlPr locked="0" defaultSize="0" autoFill="0" autoLine="0" autoPict="0">
                <anchor moveWithCells="1" sizeWithCells="1">
                  <from>
                    <xdr:col>6403</xdr:col>
                    <xdr:colOff>0</xdr:colOff>
                    <xdr:row>196664</xdr:row>
                    <xdr:rowOff>0</xdr:rowOff>
                  </from>
                  <to>
                    <xdr:col>6403</xdr:col>
                    <xdr:colOff>0</xdr:colOff>
                    <xdr:row>196664</xdr:row>
                    <xdr:rowOff>0</xdr:rowOff>
                  </to>
                </anchor>
              </controlPr>
            </control>
          </mc:Choice>
        </mc:AlternateContent>
        <mc:AlternateContent xmlns:mc="http://schemas.openxmlformats.org/markup-compatibility/2006">
          <mc:Choice Requires="x14">
            <control shapeId="60881" r:id="rId409" name="Button 465">
              <controlPr locked="0" defaultSize="0" autoFill="0" autoLine="0" autoPict="0">
                <anchor moveWithCells="1" sizeWithCells="1">
                  <from>
                    <xdr:col>6403</xdr:col>
                    <xdr:colOff>0</xdr:colOff>
                    <xdr:row>262200</xdr:row>
                    <xdr:rowOff>0</xdr:rowOff>
                  </from>
                  <to>
                    <xdr:col>6403</xdr:col>
                    <xdr:colOff>0</xdr:colOff>
                    <xdr:row>262200</xdr:row>
                    <xdr:rowOff>0</xdr:rowOff>
                  </to>
                </anchor>
              </controlPr>
            </control>
          </mc:Choice>
        </mc:AlternateContent>
        <mc:AlternateContent xmlns:mc="http://schemas.openxmlformats.org/markup-compatibility/2006">
          <mc:Choice Requires="x14">
            <control shapeId="60882" r:id="rId410" name="Button 466">
              <controlPr locked="0" defaultSize="0" autoFill="0" autoLine="0" autoPict="0">
                <anchor moveWithCells="1" sizeWithCells="1">
                  <from>
                    <xdr:col>6403</xdr:col>
                    <xdr:colOff>0</xdr:colOff>
                    <xdr:row>327736</xdr:row>
                    <xdr:rowOff>0</xdr:rowOff>
                  </from>
                  <to>
                    <xdr:col>6403</xdr:col>
                    <xdr:colOff>0</xdr:colOff>
                    <xdr:row>327736</xdr:row>
                    <xdr:rowOff>0</xdr:rowOff>
                  </to>
                </anchor>
              </controlPr>
            </control>
          </mc:Choice>
        </mc:AlternateContent>
        <mc:AlternateContent xmlns:mc="http://schemas.openxmlformats.org/markup-compatibility/2006">
          <mc:Choice Requires="x14">
            <control shapeId="60883" r:id="rId411" name="Button 467">
              <controlPr locked="0" defaultSize="0" autoFill="0" autoLine="0" autoPict="0">
                <anchor moveWithCells="1" sizeWithCells="1">
                  <from>
                    <xdr:col>6403</xdr:col>
                    <xdr:colOff>0</xdr:colOff>
                    <xdr:row>393272</xdr:row>
                    <xdr:rowOff>0</xdr:rowOff>
                  </from>
                  <to>
                    <xdr:col>6403</xdr:col>
                    <xdr:colOff>0</xdr:colOff>
                    <xdr:row>393272</xdr:row>
                    <xdr:rowOff>0</xdr:rowOff>
                  </to>
                </anchor>
              </controlPr>
            </control>
          </mc:Choice>
        </mc:AlternateContent>
        <mc:AlternateContent xmlns:mc="http://schemas.openxmlformats.org/markup-compatibility/2006">
          <mc:Choice Requires="x14">
            <control shapeId="60884" r:id="rId412" name="Button 468">
              <controlPr locked="0" defaultSize="0" autoFill="0" autoLine="0" autoPict="0">
                <anchor moveWithCells="1" sizeWithCells="1">
                  <from>
                    <xdr:col>6403</xdr:col>
                    <xdr:colOff>0</xdr:colOff>
                    <xdr:row>458808</xdr:row>
                    <xdr:rowOff>0</xdr:rowOff>
                  </from>
                  <to>
                    <xdr:col>6403</xdr:col>
                    <xdr:colOff>0</xdr:colOff>
                    <xdr:row>458808</xdr:row>
                    <xdr:rowOff>0</xdr:rowOff>
                  </to>
                </anchor>
              </controlPr>
            </control>
          </mc:Choice>
        </mc:AlternateContent>
        <mc:AlternateContent xmlns:mc="http://schemas.openxmlformats.org/markup-compatibility/2006">
          <mc:Choice Requires="x14">
            <control shapeId="60885" r:id="rId413" name="Button 469">
              <controlPr locked="0" defaultSize="0" autoFill="0" autoLine="0" autoPict="0">
                <anchor moveWithCells="1" sizeWithCells="1">
                  <from>
                    <xdr:col>6403</xdr:col>
                    <xdr:colOff>0</xdr:colOff>
                    <xdr:row>524344</xdr:row>
                    <xdr:rowOff>0</xdr:rowOff>
                  </from>
                  <to>
                    <xdr:col>6403</xdr:col>
                    <xdr:colOff>0</xdr:colOff>
                    <xdr:row>524344</xdr:row>
                    <xdr:rowOff>0</xdr:rowOff>
                  </to>
                </anchor>
              </controlPr>
            </control>
          </mc:Choice>
        </mc:AlternateContent>
        <mc:AlternateContent xmlns:mc="http://schemas.openxmlformats.org/markup-compatibility/2006">
          <mc:Choice Requires="x14">
            <control shapeId="60886" r:id="rId414" name="Button 470">
              <controlPr locked="0" defaultSize="0" autoFill="0" autoLine="0" autoPict="0">
                <anchor moveWithCells="1" sizeWithCells="1">
                  <from>
                    <xdr:col>6403</xdr:col>
                    <xdr:colOff>0</xdr:colOff>
                    <xdr:row>589880</xdr:row>
                    <xdr:rowOff>0</xdr:rowOff>
                  </from>
                  <to>
                    <xdr:col>6403</xdr:col>
                    <xdr:colOff>0</xdr:colOff>
                    <xdr:row>589880</xdr:row>
                    <xdr:rowOff>0</xdr:rowOff>
                  </to>
                </anchor>
              </controlPr>
            </control>
          </mc:Choice>
        </mc:AlternateContent>
        <mc:AlternateContent xmlns:mc="http://schemas.openxmlformats.org/markup-compatibility/2006">
          <mc:Choice Requires="x14">
            <control shapeId="60887" r:id="rId415" name="Button 471">
              <controlPr locked="0" defaultSize="0" autoFill="0" autoLine="0" autoPict="0">
                <anchor moveWithCells="1" sizeWithCells="1">
                  <from>
                    <xdr:col>6403</xdr:col>
                    <xdr:colOff>0</xdr:colOff>
                    <xdr:row>655416</xdr:row>
                    <xdr:rowOff>0</xdr:rowOff>
                  </from>
                  <to>
                    <xdr:col>6403</xdr:col>
                    <xdr:colOff>0</xdr:colOff>
                    <xdr:row>655416</xdr:row>
                    <xdr:rowOff>0</xdr:rowOff>
                  </to>
                </anchor>
              </controlPr>
            </control>
          </mc:Choice>
        </mc:AlternateContent>
        <mc:AlternateContent xmlns:mc="http://schemas.openxmlformats.org/markup-compatibility/2006">
          <mc:Choice Requires="x14">
            <control shapeId="60888" r:id="rId416" name="Button 472">
              <controlPr locked="0" defaultSize="0" autoFill="0" autoLine="0" autoPict="0">
                <anchor moveWithCells="1" sizeWithCells="1">
                  <from>
                    <xdr:col>6403</xdr:col>
                    <xdr:colOff>0</xdr:colOff>
                    <xdr:row>720952</xdr:row>
                    <xdr:rowOff>0</xdr:rowOff>
                  </from>
                  <to>
                    <xdr:col>6403</xdr:col>
                    <xdr:colOff>0</xdr:colOff>
                    <xdr:row>720952</xdr:row>
                    <xdr:rowOff>0</xdr:rowOff>
                  </to>
                </anchor>
              </controlPr>
            </control>
          </mc:Choice>
        </mc:AlternateContent>
        <mc:AlternateContent xmlns:mc="http://schemas.openxmlformats.org/markup-compatibility/2006">
          <mc:Choice Requires="x14">
            <control shapeId="60889" r:id="rId417" name="Button 473">
              <controlPr locked="0" defaultSize="0" autoFill="0" autoLine="0" autoPict="0">
                <anchor moveWithCells="1" sizeWithCells="1">
                  <from>
                    <xdr:col>6403</xdr:col>
                    <xdr:colOff>0</xdr:colOff>
                    <xdr:row>786488</xdr:row>
                    <xdr:rowOff>0</xdr:rowOff>
                  </from>
                  <to>
                    <xdr:col>6403</xdr:col>
                    <xdr:colOff>0</xdr:colOff>
                    <xdr:row>786488</xdr:row>
                    <xdr:rowOff>0</xdr:rowOff>
                  </to>
                </anchor>
              </controlPr>
            </control>
          </mc:Choice>
        </mc:AlternateContent>
        <mc:AlternateContent xmlns:mc="http://schemas.openxmlformats.org/markup-compatibility/2006">
          <mc:Choice Requires="x14">
            <control shapeId="60890" r:id="rId418" name="Button 474">
              <controlPr locked="0" defaultSize="0" autoFill="0" autoLine="0" autoPict="0">
                <anchor moveWithCells="1" sizeWithCells="1">
                  <from>
                    <xdr:col>6403</xdr:col>
                    <xdr:colOff>0</xdr:colOff>
                    <xdr:row>852024</xdr:row>
                    <xdr:rowOff>0</xdr:rowOff>
                  </from>
                  <to>
                    <xdr:col>6403</xdr:col>
                    <xdr:colOff>0</xdr:colOff>
                    <xdr:row>852024</xdr:row>
                    <xdr:rowOff>0</xdr:rowOff>
                  </to>
                </anchor>
              </controlPr>
            </control>
          </mc:Choice>
        </mc:AlternateContent>
        <mc:AlternateContent xmlns:mc="http://schemas.openxmlformats.org/markup-compatibility/2006">
          <mc:Choice Requires="x14">
            <control shapeId="60891" r:id="rId419" name="Button 475">
              <controlPr locked="0" defaultSize="0" autoFill="0" autoLine="0" autoPict="0">
                <anchor moveWithCells="1" sizeWithCells="1">
                  <from>
                    <xdr:col>6403</xdr:col>
                    <xdr:colOff>0</xdr:colOff>
                    <xdr:row>917560</xdr:row>
                    <xdr:rowOff>0</xdr:rowOff>
                  </from>
                  <to>
                    <xdr:col>6403</xdr:col>
                    <xdr:colOff>0</xdr:colOff>
                    <xdr:row>917560</xdr:row>
                    <xdr:rowOff>0</xdr:rowOff>
                  </to>
                </anchor>
              </controlPr>
            </control>
          </mc:Choice>
        </mc:AlternateContent>
        <mc:AlternateContent xmlns:mc="http://schemas.openxmlformats.org/markup-compatibility/2006">
          <mc:Choice Requires="x14">
            <control shapeId="60892" r:id="rId420" name="Button 476">
              <controlPr locked="0" defaultSize="0" autoFill="0" autoLine="0" autoPict="0">
                <anchor moveWithCells="1" sizeWithCells="1">
                  <from>
                    <xdr:col>6403</xdr:col>
                    <xdr:colOff>0</xdr:colOff>
                    <xdr:row>983096</xdr:row>
                    <xdr:rowOff>0</xdr:rowOff>
                  </from>
                  <to>
                    <xdr:col>6403</xdr:col>
                    <xdr:colOff>0</xdr:colOff>
                    <xdr:row>983096</xdr:row>
                    <xdr:rowOff>0</xdr:rowOff>
                  </to>
                </anchor>
              </controlPr>
            </control>
          </mc:Choice>
        </mc:AlternateContent>
        <mc:AlternateContent xmlns:mc="http://schemas.openxmlformats.org/markup-compatibility/2006">
          <mc:Choice Requires="x14">
            <control shapeId="60893" r:id="rId421" name="Button 477">
              <controlPr locked="0" defaultSize="0" autoFill="0" autoLine="0" autoPict="0">
                <anchor moveWithCells="1" sizeWithCells="1">
                  <from>
                    <xdr:col>6657</xdr:col>
                    <xdr:colOff>0</xdr:colOff>
                    <xdr:row>56</xdr:row>
                    <xdr:rowOff>0</xdr:rowOff>
                  </from>
                  <to>
                    <xdr:col>6657</xdr:col>
                    <xdr:colOff>0</xdr:colOff>
                    <xdr:row>56</xdr:row>
                    <xdr:rowOff>0</xdr:rowOff>
                  </to>
                </anchor>
              </controlPr>
            </control>
          </mc:Choice>
        </mc:AlternateContent>
        <mc:AlternateContent xmlns:mc="http://schemas.openxmlformats.org/markup-compatibility/2006">
          <mc:Choice Requires="x14">
            <control shapeId="60894" r:id="rId422" name="Button 478">
              <controlPr locked="0" defaultSize="0" autoFill="0" autoLine="0" autoPict="0">
                <anchor moveWithCells="1" sizeWithCells="1">
                  <from>
                    <xdr:col>6659</xdr:col>
                    <xdr:colOff>0</xdr:colOff>
                    <xdr:row>65592</xdr:row>
                    <xdr:rowOff>0</xdr:rowOff>
                  </from>
                  <to>
                    <xdr:col>6659</xdr:col>
                    <xdr:colOff>0</xdr:colOff>
                    <xdr:row>65592</xdr:row>
                    <xdr:rowOff>0</xdr:rowOff>
                  </to>
                </anchor>
              </controlPr>
            </control>
          </mc:Choice>
        </mc:AlternateContent>
        <mc:AlternateContent xmlns:mc="http://schemas.openxmlformats.org/markup-compatibility/2006">
          <mc:Choice Requires="x14">
            <control shapeId="60895" r:id="rId423" name="Button 479">
              <controlPr locked="0" defaultSize="0" autoFill="0" autoLine="0" autoPict="0">
                <anchor moveWithCells="1" sizeWithCells="1">
                  <from>
                    <xdr:col>6659</xdr:col>
                    <xdr:colOff>0</xdr:colOff>
                    <xdr:row>131128</xdr:row>
                    <xdr:rowOff>0</xdr:rowOff>
                  </from>
                  <to>
                    <xdr:col>6659</xdr:col>
                    <xdr:colOff>0</xdr:colOff>
                    <xdr:row>131128</xdr:row>
                    <xdr:rowOff>0</xdr:rowOff>
                  </to>
                </anchor>
              </controlPr>
            </control>
          </mc:Choice>
        </mc:AlternateContent>
        <mc:AlternateContent xmlns:mc="http://schemas.openxmlformats.org/markup-compatibility/2006">
          <mc:Choice Requires="x14">
            <control shapeId="60896" r:id="rId424" name="Button 480">
              <controlPr locked="0" defaultSize="0" autoFill="0" autoLine="0" autoPict="0">
                <anchor moveWithCells="1" sizeWithCells="1">
                  <from>
                    <xdr:col>6659</xdr:col>
                    <xdr:colOff>0</xdr:colOff>
                    <xdr:row>196664</xdr:row>
                    <xdr:rowOff>0</xdr:rowOff>
                  </from>
                  <to>
                    <xdr:col>6659</xdr:col>
                    <xdr:colOff>0</xdr:colOff>
                    <xdr:row>196664</xdr:row>
                    <xdr:rowOff>0</xdr:rowOff>
                  </to>
                </anchor>
              </controlPr>
            </control>
          </mc:Choice>
        </mc:AlternateContent>
        <mc:AlternateContent xmlns:mc="http://schemas.openxmlformats.org/markup-compatibility/2006">
          <mc:Choice Requires="x14">
            <control shapeId="60897" r:id="rId425" name="Button 481">
              <controlPr locked="0" defaultSize="0" autoFill="0" autoLine="0" autoPict="0">
                <anchor moveWithCells="1" sizeWithCells="1">
                  <from>
                    <xdr:col>6659</xdr:col>
                    <xdr:colOff>0</xdr:colOff>
                    <xdr:row>262200</xdr:row>
                    <xdr:rowOff>0</xdr:rowOff>
                  </from>
                  <to>
                    <xdr:col>6659</xdr:col>
                    <xdr:colOff>0</xdr:colOff>
                    <xdr:row>262200</xdr:row>
                    <xdr:rowOff>0</xdr:rowOff>
                  </to>
                </anchor>
              </controlPr>
            </control>
          </mc:Choice>
        </mc:AlternateContent>
        <mc:AlternateContent xmlns:mc="http://schemas.openxmlformats.org/markup-compatibility/2006">
          <mc:Choice Requires="x14">
            <control shapeId="60898" r:id="rId426" name="Button 482">
              <controlPr locked="0" defaultSize="0" autoFill="0" autoLine="0" autoPict="0">
                <anchor moveWithCells="1" sizeWithCells="1">
                  <from>
                    <xdr:col>6659</xdr:col>
                    <xdr:colOff>0</xdr:colOff>
                    <xdr:row>327736</xdr:row>
                    <xdr:rowOff>0</xdr:rowOff>
                  </from>
                  <to>
                    <xdr:col>6659</xdr:col>
                    <xdr:colOff>0</xdr:colOff>
                    <xdr:row>327736</xdr:row>
                    <xdr:rowOff>0</xdr:rowOff>
                  </to>
                </anchor>
              </controlPr>
            </control>
          </mc:Choice>
        </mc:AlternateContent>
        <mc:AlternateContent xmlns:mc="http://schemas.openxmlformats.org/markup-compatibility/2006">
          <mc:Choice Requires="x14">
            <control shapeId="60899" r:id="rId427" name="Button 483">
              <controlPr locked="0" defaultSize="0" autoFill="0" autoLine="0" autoPict="0">
                <anchor moveWithCells="1" sizeWithCells="1">
                  <from>
                    <xdr:col>6659</xdr:col>
                    <xdr:colOff>0</xdr:colOff>
                    <xdr:row>393272</xdr:row>
                    <xdr:rowOff>0</xdr:rowOff>
                  </from>
                  <to>
                    <xdr:col>6659</xdr:col>
                    <xdr:colOff>0</xdr:colOff>
                    <xdr:row>393272</xdr:row>
                    <xdr:rowOff>0</xdr:rowOff>
                  </to>
                </anchor>
              </controlPr>
            </control>
          </mc:Choice>
        </mc:AlternateContent>
        <mc:AlternateContent xmlns:mc="http://schemas.openxmlformats.org/markup-compatibility/2006">
          <mc:Choice Requires="x14">
            <control shapeId="60900" r:id="rId428" name="Button 484">
              <controlPr locked="0" defaultSize="0" autoFill="0" autoLine="0" autoPict="0">
                <anchor moveWithCells="1" sizeWithCells="1">
                  <from>
                    <xdr:col>6659</xdr:col>
                    <xdr:colOff>0</xdr:colOff>
                    <xdr:row>458808</xdr:row>
                    <xdr:rowOff>0</xdr:rowOff>
                  </from>
                  <to>
                    <xdr:col>6659</xdr:col>
                    <xdr:colOff>0</xdr:colOff>
                    <xdr:row>458808</xdr:row>
                    <xdr:rowOff>0</xdr:rowOff>
                  </to>
                </anchor>
              </controlPr>
            </control>
          </mc:Choice>
        </mc:AlternateContent>
        <mc:AlternateContent xmlns:mc="http://schemas.openxmlformats.org/markup-compatibility/2006">
          <mc:Choice Requires="x14">
            <control shapeId="60901" r:id="rId429" name="Button 485">
              <controlPr locked="0" defaultSize="0" autoFill="0" autoLine="0" autoPict="0">
                <anchor moveWithCells="1" sizeWithCells="1">
                  <from>
                    <xdr:col>6659</xdr:col>
                    <xdr:colOff>0</xdr:colOff>
                    <xdr:row>524344</xdr:row>
                    <xdr:rowOff>0</xdr:rowOff>
                  </from>
                  <to>
                    <xdr:col>6659</xdr:col>
                    <xdr:colOff>0</xdr:colOff>
                    <xdr:row>524344</xdr:row>
                    <xdr:rowOff>0</xdr:rowOff>
                  </to>
                </anchor>
              </controlPr>
            </control>
          </mc:Choice>
        </mc:AlternateContent>
        <mc:AlternateContent xmlns:mc="http://schemas.openxmlformats.org/markup-compatibility/2006">
          <mc:Choice Requires="x14">
            <control shapeId="60902" r:id="rId430" name="Button 486">
              <controlPr locked="0" defaultSize="0" autoFill="0" autoLine="0" autoPict="0">
                <anchor moveWithCells="1" sizeWithCells="1">
                  <from>
                    <xdr:col>6659</xdr:col>
                    <xdr:colOff>0</xdr:colOff>
                    <xdr:row>589880</xdr:row>
                    <xdr:rowOff>0</xdr:rowOff>
                  </from>
                  <to>
                    <xdr:col>6659</xdr:col>
                    <xdr:colOff>0</xdr:colOff>
                    <xdr:row>589880</xdr:row>
                    <xdr:rowOff>0</xdr:rowOff>
                  </to>
                </anchor>
              </controlPr>
            </control>
          </mc:Choice>
        </mc:AlternateContent>
        <mc:AlternateContent xmlns:mc="http://schemas.openxmlformats.org/markup-compatibility/2006">
          <mc:Choice Requires="x14">
            <control shapeId="60903" r:id="rId431" name="Button 487">
              <controlPr locked="0" defaultSize="0" autoFill="0" autoLine="0" autoPict="0">
                <anchor moveWithCells="1" sizeWithCells="1">
                  <from>
                    <xdr:col>6659</xdr:col>
                    <xdr:colOff>0</xdr:colOff>
                    <xdr:row>655416</xdr:row>
                    <xdr:rowOff>0</xdr:rowOff>
                  </from>
                  <to>
                    <xdr:col>6659</xdr:col>
                    <xdr:colOff>0</xdr:colOff>
                    <xdr:row>655416</xdr:row>
                    <xdr:rowOff>0</xdr:rowOff>
                  </to>
                </anchor>
              </controlPr>
            </control>
          </mc:Choice>
        </mc:AlternateContent>
        <mc:AlternateContent xmlns:mc="http://schemas.openxmlformats.org/markup-compatibility/2006">
          <mc:Choice Requires="x14">
            <control shapeId="60904" r:id="rId432" name="Button 488">
              <controlPr locked="0" defaultSize="0" autoFill="0" autoLine="0" autoPict="0">
                <anchor moveWithCells="1" sizeWithCells="1">
                  <from>
                    <xdr:col>6659</xdr:col>
                    <xdr:colOff>0</xdr:colOff>
                    <xdr:row>720952</xdr:row>
                    <xdr:rowOff>0</xdr:rowOff>
                  </from>
                  <to>
                    <xdr:col>6659</xdr:col>
                    <xdr:colOff>0</xdr:colOff>
                    <xdr:row>720952</xdr:row>
                    <xdr:rowOff>0</xdr:rowOff>
                  </to>
                </anchor>
              </controlPr>
            </control>
          </mc:Choice>
        </mc:AlternateContent>
        <mc:AlternateContent xmlns:mc="http://schemas.openxmlformats.org/markup-compatibility/2006">
          <mc:Choice Requires="x14">
            <control shapeId="60905" r:id="rId433" name="Button 489">
              <controlPr locked="0" defaultSize="0" autoFill="0" autoLine="0" autoPict="0">
                <anchor moveWithCells="1" sizeWithCells="1">
                  <from>
                    <xdr:col>6659</xdr:col>
                    <xdr:colOff>0</xdr:colOff>
                    <xdr:row>786488</xdr:row>
                    <xdr:rowOff>0</xdr:rowOff>
                  </from>
                  <to>
                    <xdr:col>6659</xdr:col>
                    <xdr:colOff>0</xdr:colOff>
                    <xdr:row>786488</xdr:row>
                    <xdr:rowOff>0</xdr:rowOff>
                  </to>
                </anchor>
              </controlPr>
            </control>
          </mc:Choice>
        </mc:AlternateContent>
        <mc:AlternateContent xmlns:mc="http://schemas.openxmlformats.org/markup-compatibility/2006">
          <mc:Choice Requires="x14">
            <control shapeId="60906" r:id="rId434" name="Button 490">
              <controlPr locked="0" defaultSize="0" autoFill="0" autoLine="0" autoPict="0">
                <anchor moveWithCells="1" sizeWithCells="1">
                  <from>
                    <xdr:col>6659</xdr:col>
                    <xdr:colOff>0</xdr:colOff>
                    <xdr:row>852024</xdr:row>
                    <xdr:rowOff>0</xdr:rowOff>
                  </from>
                  <to>
                    <xdr:col>6659</xdr:col>
                    <xdr:colOff>0</xdr:colOff>
                    <xdr:row>852024</xdr:row>
                    <xdr:rowOff>0</xdr:rowOff>
                  </to>
                </anchor>
              </controlPr>
            </control>
          </mc:Choice>
        </mc:AlternateContent>
        <mc:AlternateContent xmlns:mc="http://schemas.openxmlformats.org/markup-compatibility/2006">
          <mc:Choice Requires="x14">
            <control shapeId="60907" r:id="rId435" name="Button 491">
              <controlPr locked="0" defaultSize="0" autoFill="0" autoLine="0" autoPict="0">
                <anchor moveWithCells="1" sizeWithCells="1">
                  <from>
                    <xdr:col>6659</xdr:col>
                    <xdr:colOff>0</xdr:colOff>
                    <xdr:row>917560</xdr:row>
                    <xdr:rowOff>0</xdr:rowOff>
                  </from>
                  <to>
                    <xdr:col>6659</xdr:col>
                    <xdr:colOff>0</xdr:colOff>
                    <xdr:row>917560</xdr:row>
                    <xdr:rowOff>0</xdr:rowOff>
                  </to>
                </anchor>
              </controlPr>
            </control>
          </mc:Choice>
        </mc:AlternateContent>
        <mc:AlternateContent xmlns:mc="http://schemas.openxmlformats.org/markup-compatibility/2006">
          <mc:Choice Requires="x14">
            <control shapeId="60908" r:id="rId436" name="Button 492">
              <controlPr locked="0" defaultSize="0" autoFill="0" autoLine="0" autoPict="0">
                <anchor moveWithCells="1" sizeWithCells="1">
                  <from>
                    <xdr:col>6659</xdr:col>
                    <xdr:colOff>0</xdr:colOff>
                    <xdr:row>983096</xdr:row>
                    <xdr:rowOff>0</xdr:rowOff>
                  </from>
                  <to>
                    <xdr:col>6659</xdr:col>
                    <xdr:colOff>0</xdr:colOff>
                    <xdr:row>983096</xdr:row>
                    <xdr:rowOff>0</xdr:rowOff>
                  </to>
                </anchor>
              </controlPr>
            </control>
          </mc:Choice>
        </mc:AlternateContent>
        <mc:AlternateContent xmlns:mc="http://schemas.openxmlformats.org/markup-compatibility/2006">
          <mc:Choice Requires="x14">
            <control shapeId="60909" r:id="rId437" name="Button 493">
              <controlPr locked="0" defaultSize="0" autoFill="0" autoLine="0" autoPict="0">
                <anchor moveWithCells="1" sizeWithCells="1">
                  <from>
                    <xdr:col>6913</xdr:col>
                    <xdr:colOff>0</xdr:colOff>
                    <xdr:row>56</xdr:row>
                    <xdr:rowOff>0</xdr:rowOff>
                  </from>
                  <to>
                    <xdr:col>6913</xdr:col>
                    <xdr:colOff>0</xdr:colOff>
                    <xdr:row>56</xdr:row>
                    <xdr:rowOff>0</xdr:rowOff>
                  </to>
                </anchor>
              </controlPr>
            </control>
          </mc:Choice>
        </mc:AlternateContent>
        <mc:AlternateContent xmlns:mc="http://schemas.openxmlformats.org/markup-compatibility/2006">
          <mc:Choice Requires="x14">
            <control shapeId="60910" r:id="rId438" name="Button 494">
              <controlPr locked="0" defaultSize="0" autoFill="0" autoLine="0" autoPict="0">
                <anchor moveWithCells="1" sizeWithCells="1">
                  <from>
                    <xdr:col>6915</xdr:col>
                    <xdr:colOff>0</xdr:colOff>
                    <xdr:row>65592</xdr:row>
                    <xdr:rowOff>0</xdr:rowOff>
                  </from>
                  <to>
                    <xdr:col>6915</xdr:col>
                    <xdr:colOff>0</xdr:colOff>
                    <xdr:row>65592</xdr:row>
                    <xdr:rowOff>0</xdr:rowOff>
                  </to>
                </anchor>
              </controlPr>
            </control>
          </mc:Choice>
        </mc:AlternateContent>
        <mc:AlternateContent xmlns:mc="http://schemas.openxmlformats.org/markup-compatibility/2006">
          <mc:Choice Requires="x14">
            <control shapeId="60911" r:id="rId439" name="Button 495">
              <controlPr locked="0" defaultSize="0" autoFill="0" autoLine="0" autoPict="0">
                <anchor moveWithCells="1" sizeWithCells="1">
                  <from>
                    <xdr:col>6915</xdr:col>
                    <xdr:colOff>0</xdr:colOff>
                    <xdr:row>131128</xdr:row>
                    <xdr:rowOff>0</xdr:rowOff>
                  </from>
                  <to>
                    <xdr:col>6915</xdr:col>
                    <xdr:colOff>0</xdr:colOff>
                    <xdr:row>131128</xdr:row>
                    <xdr:rowOff>0</xdr:rowOff>
                  </to>
                </anchor>
              </controlPr>
            </control>
          </mc:Choice>
        </mc:AlternateContent>
        <mc:AlternateContent xmlns:mc="http://schemas.openxmlformats.org/markup-compatibility/2006">
          <mc:Choice Requires="x14">
            <control shapeId="60912" r:id="rId440" name="Button 496">
              <controlPr locked="0" defaultSize="0" autoFill="0" autoLine="0" autoPict="0">
                <anchor moveWithCells="1" sizeWithCells="1">
                  <from>
                    <xdr:col>6915</xdr:col>
                    <xdr:colOff>0</xdr:colOff>
                    <xdr:row>196664</xdr:row>
                    <xdr:rowOff>0</xdr:rowOff>
                  </from>
                  <to>
                    <xdr:col>6915</xdr:col>
                    <xdr:colOff>0</xdr:colOff>
                    <xdr:row>196664</xdr:row>
                    <xdr:rowOff>0</xdr:rowOff>
                  </to>
                </anchor>
              </controlPr>
            </control>
          </mc:Choice>
        </mc:AlternateContent>
        <mc:AlternateContent xmlns:mc="http://schemas.openxmlformats.org/markup-compatibility/2006">
          <mc:Choice Requires="x14">
            <control shapeId="60913" r:id="rId441" name="Button 497">
              <controlPr locked="0" defaultSize="0" autoFill="0" autoLine="0" autoPict="0">
                <anchor moveWithCells="1" sizeWithCells="1">
                  <from>
                    <xdr:col>6915</xdr:col>
                    <xdr:colOff>0</xdr:colOff>
                    <xdr:row>262200</xdr:row>
                    <xdr:rowOff>0</xdr:rowOff>
                  </from>
                  <to>
                    <xdr:col>6915</xdr:col>
                    <xdr:colOff>0</xdr:colOff>
                    <xdr:row>262200</xdr:row>
                    <xdr:rowOff>0</xdr:rowOff>
                  </to>
                </anchor>
              </controlPr>
            </control>
          </mc:Choice>
        </mc:AlternateContent>
        <mc:AlternateContent xmlns:mc="http://schemas.openxmlformats.org/markup-compatibility/2006">
          <mc:Choice Requires="x14">
            <control shapeId="60914" r:id="rId442" name="Button 498">
              <controlPr locked="0" defaultSize="0" autoFill="0" autoLine="0" autoPict="0">
                <anchor moveWithCells="1" sizeWithCells="1">
                  <from>
                    <xdr:col>6915</xdr:col>
                    <xdr:colOff>0</xdr:colOff>
                    <xdr:row>327736</xdr:row>
                    <xdr:rowOff>0</xdr:rowOff>
                  </from>
                  <to>
                    <xdr:col>6915</xdr:col>
                    <xdr:colOff>0</xdr:colOff>
                    <xdr:row>327736</xdr:row>
                    <xdr:rowOff>0</xdr:rowOff>
                  </to>
                </anchor>
              </controlPr>
            </control>
          </mc:Choice>
        </mc:AlternateContent>
        <mc:AlternateContent xmlns:mc="http://schemas.openxmlformats.org/markup-compatibility/2006">
          <mc:Choice Requires="x14">
            <control shapeId="60915" r:id="rId443" name="Button 499">
              <controlPr locked="0" defaultSize="0" autoFill="0" autoLine="0" autoPict="0">
                <anchor moveWithCells="1" sizeWithCells="1">
                  <from>
                    <xdr:col>6915</xdr:col>
                    <xdr:colOff>0</xdr:colOff>
                    <xdr:row>393272</xdr:row>
                    <xdr:rowOff>0</xdr:rowOff>
                  </from>
                  <to>
                    <xdr:col>6915</xdr:col>
                    <xdr:colOff>0</xdr:colOff>
                    <xdr:row>393272</xdr:row>
                    <xdr:rowOff>0</xdr:rowOff>
                  </to>
                </anchor>
              </controlPr>
            </control>
          </mc:Choice>
        </mc:AlternateContent>
        <mc:AlternateContent xmlns:mc="http://schemas.openxmlformats.org/markup-compatibility/2006">
          <mc:Choice Requires="x14">
            <control shapeId="60916" r:id="rId444" name="Button 500">
              <controlPr locked="0" defaultSize="0" autoFill="0" autoLine="0" autoPict="0">
                <anchor moveWithCells="1" sizeWithCells="1">
                  <from>
                    <xdr:col>6915</xdr:col>
                    <xdr:colOff>0</xdr:colOff>
                    <xdr:row>458808</xdr:row>
                    <xdr:rowOff>0</xdr:rowOff>
                  </from>
                  <to>
                    <xdr:col>6915</xdr:col>
                    <xdr:colOff>0</xdr:colOff>
                    <xdr:row>458808</xdr:row>
                    <xdr:rowOff>0</xdr:rowOff>
                  </to>
                </anchor>
              </controlPr>
            </control>
          </mc:Choice>
        </mc:AlternateContent>
        <mc:AlternateContent xmlns:mc="http://schemas.openxmlformats.org/markup-compatibility/2006">
          <mc:Choice Requires="x14">
            <control shapeId="60917" r:id="rId445" name="Button 501">
              <controlPr locked="0" defaultSize="0" autoFill="0" autoLine="0" autoPict="0">
                <anchor moveWithCells="1" sizeWithCells="1">
                  <from>
                    <xdr:col>6915</xdr:col>
                    <xdr:colOff>0</xdr:colOff>
                    <xdr:row>524344</xdr:row>
                    <xdr:rowOff>0</xdr:rowOff>
                  </from>
                  <to>
                    <xdr:col>6915</xdr:col>
                    <xdr:colOff>0</xdr:colOff>
                    <xdr:row>524344</xdr:row>
                    <xdr:rowOff>0</xdr:rowOff>
                  </to>
                </anchor>
              </controlPr>
            </control>
          </mc:Choice>
        </mc:AlternateContent>
        <mc:AlternateContent xmlns:mc="http://schemas.openxmlformats.org/markup-compatibility/2006">
          <mc:Choice Requires="x14">
            <control shapeId="60918" r:id="rId446" name="Button 502">
              <controlPr locked="0" defaultSize="0" autoFill="0" autoLine="0" autoPict="0">
                <anchor moveWithCells="1" sizeWithCells="1">
                  <from>
                    <xdr:col>6915</xdr:col>
                    <xdr:colOff>0</xdr:colOff>
                    <xdr:row>589880</xdr:row>
                    <xdr:rowOff>0</xdr:rowOff>
                  </from>
                  <to>
                    <xdr:col>6915</xdr:col>
                    <xdr:colOff>0</xdr:colOff>
                    <xdr:row>589880</xdr:row>
                    <xdr:rowOff>0</xdr:rowOff>
                  </to>
                </anchor>
              </controlPr>
            </control>
          </mc:Choice>
        </mc:AlternateContent>
        <mc:AlternateContent xmlns:mc="http://schemas.openxmlformats.org/markup-compatibility/2006">
          <mc:Choice Requires="x14">
            <control shapeId="60919" r:id="rId447" name="Button 503">
              <controlPr locked="0" defaultSize="0" autoFill="0" autoLine="0" autoPict="0">
                <anchor moveWithCells="1" sizeWithCells="1">
                  <from>
                    <xdr:col>6915</xdr:col>
                    <xdr:colOff>0</xdr:colOff>
                    <xdr:row>655416</xdr:row>
                    <xdr:rowOff>0</xdr:rowOff>
                  </from>
                  <to>
                    <xdr:col>6915</xdr:col>
                    <xdr:colOff>0</xdr:colOff>
                    <xdr:row>655416</xdr:row>
                    <xdr:rowOff>0</xdr:rowOff>
                  </to>
                </anchor>
              </controlPr>
            </control>
          </mc:Choice>
        </mc:AlternateContent>
        <mc:AlternateContent xmlns:mc="http://schemas.openxmlformats.org/markup-compatibility/2006">
          <mc:Choice Requires="x14">
            <control shapeId="60920" r:id="rId448" name="Button 504">
              <controlPr locked="0" defaultSize="0" autoFill="0" autoLine="0" autoPict="0">
                <anchor moveWithCells="1" sizeWithCells="1">
                  <from>
                    <xdr:col>6915</xdr:col>
                    <xdr:colOff>0</xdr:colOff>
                    <xdr:row>720952</xdr:row>
                    <xdr:rowOff>0</xdr:rowOff>
                  </from>
                  <to>
                    <xdr:col>6915</xdr:col>
                    <xdr:colOff>0</xdr:colOff>
                    <xdr:row>720952</xdr:row>
                    <xdr:rowOff>0</xdr:rowOff>
                  </to>
                </anchor>
              </controlPr>
            </control>
          </mc:Choice>
        </mc:AlternateContent>
        <mc:AlternateContent xmlns:mc="http://schemas.openxmlformats.org/markup-compatibility/2006">
          <mc:Choice Requires="x14">
            <control shapeId="60921" r:id="rId449" name="Button 505">
              <controlPr locked="0" defaultSize="0" autoFill="0" autoLine="0" autoPict="0">
                <anchor moveWithCells="1" sizeWithCells="1">
                  <from>
                    <xdr:col>6915</xdr:col>
                    <xdr:colOff>0</xdr:colOff>
                    <xdr:row>786488</xdr:row>
                    <xdr:rowOff>0</xdr:rowOff>
                  </from>
                  <to>
                    <xdr:col>6915</xdr:col>
                    <xdr:colOff>0</xdr:colOff>
                    <xdr:row>786488</xdr:row>
                    <xdr:rowOff>0</xdr:rowOff>
                  </to>
                </anchor>
              </controlPr>
            </control>
          </mc:Choice>
        </mc:AlternateContent>
        <mc:AlternateContent xmlns:mc="http://schemas.openxmlformats.org/markup-compatibility/2006">
          <mc:Choice Requires="x14">
            <control shapeId="60922" r:id="rId450" name="Button 506">
              <controlPr locked="0" defaultSize="0" autoFill="0" autoLine="0" autoPict="0">
                <anchor moveWithCells="1" sizeWithCells="1">
                  <from>
                    <xdr:col>6915</xdr:col>
                    <xdr:colOff>0</xdr:colOff>
                    <xdr:row>852024</xdr:row>
                    <xdr:rowOff>0</xdr:rowOff>
                  </from>
                  <to>
                    <xdr:col>6915</xdr:col>
                    <xdr:colOff>0</xdr:colOff>
                    <xdr:row>852024</xdr:row>
                    <xdr:rowOff>0</xdr:rowOff>
                  </to>
                </anchor>
              </controlPr>
            </control>
          </mc:Choice>
        </mc:AlternateContent>
        <mc:AlternateContent xmlns:mc="http://schemas.openxmlformats.org/markup-compatibility/2006">
          <mc:Choice Requires="x14">
            <control shapeId="60923" r:id="rId451" name="Button 507">
              <controlPr locked="0" defaultSize="0" autoFill="0" autoLine="0" autoPict="0">
                <anchor moveWithCells="1" sizeWithCells="1">
                  <from>
                    <xdr:col>6915</xdr:col>
                    <xdr:colOff>0</xdr:colOff>
                    <xdr:row>917560</xdr:row>
                    <xdr:rowOff>0</xdr:rowOff>
                  </from>
                  <to>
                    <xdr:col>6915</xdr:col>
                    <xdr:colOff>0</xdr:colOff>
                    <xdr:row>917560</xdr:row>
                    <xdr:rowOff>0</xdr:rowOff>
                  </to>
                </anchor>
              </controlPr>
            </control>
          </mc:Choice>
        </mc:AlternateContent>
        <mc:AlternateContent xmlns:mc="http://schemas.openxmlformats.org/markup-compatibility/2006">
          <mc:Choice Requires="x14">
            <control shapeId="60924" r:id="rId452" name="Button 508">
              <controlPr locked="0" defaultSize="0" autoFill="0" autoLine="0" autoPict="0">
                <anchor moveWithCells="1" sizeWithCells="1">
                  <from>
                    <xdr:col>6915</xdr:col>
                    <xdr:colOff>0</xdr:colOff>
                    <xdr:row>983096</xdr:row>
                    <xdr:rowOff>0</xdr:rowOff>
                  </from>
                  <to>
                    <xdr:col>6915</xdr:col>
                    <xdr:colOff>0</xdr:colOff>
                    <xdr:row>983096</xdr:row>
                    <xdr:rowOff>0</xdr:rowOff>
                  </to>
                </anchor>
              </controlPr>
            </control>
          </mc:Choice>
        </mc:AlternateContent>
        <mc:AlternateContent xmlns:mc="http://schemas.openxmlformats.org/markup-compatibility/2006">
          <mc:Choice Requires="x14">
            <control shapeId="60925" r:id="rId453" name="Button 509">
              <controlPr locked="0" defaultSize="0" autoFill="0" autoLine="0" autoPict="0">
                <anchor moveWithCells="1" sizeWithCells="1">
                  <from>
                    <xdr:col>7169</xdr:col>
                    <xdr:colOff>0</xdr:colOff>
                    <xdr:row>56</xdr:row>
                    <xdr:rowOff>0</xdr:rowOff>
                  </from>
                  <to>
                    <xdr:col>7169</xdr:col>
                    <xdr:colOff>0</xdr:colOff>
                    <xdr:row>56</xdr:row>
                    <xdr:rowOff>0</xdr:rowOff>
                  </to>
                </anchor>
              </controlPr>
            </control>
          </mc:Choice>
        </mc:AlternateContent>
        <mc:AlternateContent xmlns:mc="http://schemas.openxmlformats.org/markup-compatibility/2006">
          <mc:Choice Requires="x14">
            <control shapeId="60926" r:id="rId454" name="Button 510">
              <controlPr locked="0" defaultSize="0" autoFill="0" autoLine="0" autoPict="0">
                <anchor moveWithCells="1" sizeWithCells="1">
                  <from>
                    <xdr:col>7171</xdr:col>
                    <xdr:colOff>0</xdr:colOff>
                    <xdr:row>65592</xdr:row>
                    <xdr:rowOff>0</xdr:rowOff>
                  </from>
                  <to>
                    <xdr:col>7171</xdr:col>
                    <xdr:colOff>0</xdr:colOff>
                    <xdr:row>65592</xdr:row>
                    <xdr:rowOff>0</xdr:rowOff>
                  </to>
                </anchor>
              </controlPr>
            </control>
          </mc:Choice>
        </mc:AlternateContent>
        <mc:AlternateContent xmlns:mc="http://schemas.openxmlformats.org/markup-compatibility/2006">
          <mc:Choice Requires="x14">
            <control shapeId="60927" r:id="rId455" name="Button 511">
              <controlPr locked="0" defaultSize="0" autoFill="0" autoLine="0" autoPict="0">
                <anchor moveWithCells="1" sizeWithCells="1">
                  <from>
                    <xdr:col>7171</xdr:col>
                    <xdr:colOff>0</xdr:colOff>
                    <xdr:row>131128</xdr:row>
                    <xdr:rowOff>0</xdr:rowOff>
                  </from>
                  <to>
                    <xdr:col>7171</xdr:col>
                    <xdr:colOff>0</xdr:colOff>
                    <xdr:row>131128</xdr:row>
                    <xdr:rowOff>0</xdr:rowOff>
                  </to>
                </anchor>
              </controlPr>
            </control>
          </mc:Choice>
        </mc:AlternateContent>
        <mc:AlternateContent xmlns:mc="http://schemas.openxmlformats.org/markup-compatibility/2006">
          <mc:Choice Requires="x14">
            <control shapeId="60928" r:id="rId456" name="Button 512">
              <controlPr locked="0" defaultSize="0" autoFill="0" autoLine="0" autoPict="0">
                <anchor moveWithCells="1" sizeWithCells="1">
                  <from>
                    <xdr:col>7171</xdr:col>
                    <xdr:colOff>0</xdr:colOff>
                    <xdr:row>196664</xdr:row>
                    <xdr:rowOff>0</xdr:rowOff>
                  </from>
                  <to>
                    <xdr:col>7171</xdr:col>
                    <xdr:colOff>0</xdr:colOff>
                    <xdr:row>196664</xdr:row>
                    <xdr:rowOff>0</xdr:rowOff>
                  </to>
                </anchor>
              </controlPr>
            </control>
          </mc:Choice>
        </mc:AlternateContent>
        <mc:AlternateContent xmlns:mc="http://schemas.openxmlformats.org/markup-compatibility/2006">
          <mc:Choice Requires="x14">
            <control shapeId="60929" r:id="rId457" name="Button 513">
              <controlPr locked="0" defaultSize="0" autoFill="0" autoLine="0" autoPict="0">
                <anchor moveWithCells="1" sizeWithCells="1">
                  <from>
                    <xdr:col>7171</xdr:col>
                    <xdr:colOff>0</xdr:colOff>
                    <xdr:row>262200</xdr:row>
                    <xdr:rowOff>0</xdr:rowOff>
                  </from>
                  <to>
                    <xdr:col>7171</xdr:col>
                    <xdr:colOff>0</xdr:colOff>
                    <xdr:row>262200</xdr:row>
                    <xdr:rowOff>0</xdr:rowOff>
                  </to>
                </anchor>
              </controlPr>
            </control>
          </mc:Choice>
        </mc:AlternateContent>
        <mc:AlternateContent xmlns:mc="http://schemas.openxmlformats.org/markup-compatibility/2006">
          <mc:Choice Requires="x14">
            <control shapeId="60930" r:id="rId458" name="Button 514">
              <controlPr locked="0" defaultSize="0" autoFill="0" autoLine="0" autoPict="0">
                <anchor moveWithCells="1" sizeWithCells="1">
                  <from>
                    <xdr:col>7171</xdr:col>
                    <xdr:colOff>0</xdr:colOff>
                    <xdr:row>327736</xdr:row>
                    <xdr:rowOff>0</xdr:rowOff>
                  </from>
                  <to>
                    <xdr:col>7171</xdr:col>
                    <xdr:colOff>0</xdr:colOff>
                    <xdr:row>327736</xdr:row>
                    <xdr:rowOff>0</xdr:rowOff>
                  </to>
                </anchor>
              </controlPr>
            </control>
          </mc:Choice>
        </mc:AlternateContent>
        <mc:AlternateContent xmlns:mc="http://schemas.openxmlformats.org/markup-compatibility/2006">
          <mc:Choice Requires="x14">
            <control shapeId="60931" r:id="rId459" name="Button 515">
              <controlPr locked="0" defaultSize="0" autoFill="0" autoLine="0" autoPict="0">
                <anchor moveWithCells="1" sizeWithCells="1">
                  <from>
                    <xdr:col>7171</xdr:col>
                    <xdr:colOff>0</xdr:colOff>
                    <xdr:row>393272</xdr:row>
                    <xdr:rowOff>0</xdr:rowOff>
                  </from>
                  <to>
                    <xdr:col>7171</xdr:col>
                    <xdr:colOff>0</xdr:colOff>
                    <xdr:row>393272</xdr:row>
                    <xdr:rowOff>0</xdr:rowOff>
                  </to>
                </anchor>
              </controlPr>
            </control>
          </mc:Choice>
        </mc:AlternateContent>
        <mc:AlternateContent xmlns:mc="http://schemas.openxmlformats.org/markup-compatibility/2006">
          <mc:Choice Requires="x14">
            <control shapeId="60932" r:id="rId460" name="Button 516">
              <controlPr locked="0" defaultSize="0" autoFill="0" autoLine="0" autoPict="0">
                <anchor moveWithCells="1" sizeWithCells="1">
                  <from>
                    <xdr:col>7171</xdr:col>
                    <xdr:colOff>0</xdr:colOff>
                    <xdr:row>458808</xdr:row>
                    <xdr:rowOff>0</xdr:rowOff>
                  </from>
                  <to>
                    <xdr:col>7171</xdr:col>
                    <xdr:colOff>0</xdr:colOff>
                    <xdr:row>458808</xdr:row>
                    <xdr:rowOff>0</xdr:rowOff>
                  </to>
                </anchor>
              </controlPr>
            </control>
          </mc:Choice>
        </mc:AlternateContent>
        <mc:AlternateContent xmlns:mc="http://schemas.openxmlformats.org/markup-compatibility/2006">
          <mc:Choice Requires="x14">
            <control shapeId="60933" r:id="rId461" name="Button 517">
              <controlPr locked="0" defaultSize="0" autoFill="0" autoLine="0" autoPict="0">
                <anchor moveWithCells="1" sizeWithCells="1">
                  <from>
                    <xdr:col>7171</xdr:col>
                    <xdr:colOff>0</xdr:colOff>
                    <xdr:row>524344</xdr:row>
                    <xdr:rowOff>0</xdr:rowOff>
                  </from>
                  <to>
                    <xdr:col>7171</xdr:col>
                    <xdr:colOff>0</xdr:colOff>
                    <xdr:row>524344</xdr:row>
                    <xdr:rowOff>0</xdr:rowOff>
                  </to>
                </anchor>
              </controlPr>
            </control>
          </mc:Choice>
        </mc:AlternateContent>
        <mc:AlternateContent xmlns:mc="http://schemas.openxmlformats.org/markup-compatibility/2006">
          <mc:Choice Requires="x14">
            <control shapeId="60934" r:id="rId462" name="Button 518">
              <controlPr locked="0" defaultSize="0" autoFill="0" autoLine="0" autoPict="0">
                <anchor moveWithCells="1" sizeWithCells="1">
                  <from>
                    <xdr:col>7171</xdr:col>
                    <xdr:colOff>0</xdr:colOff>
                    <xdr:row>589880</xdr:row>
                    <xdr:rowOff>0</xdr:rowOff>
                  </from>
                  <to>
                    <xdr:col>7171</xdr:col>
                    <xdr:colOff>0</xdr:colOff>
                    <xdr:row>589880</xdr:row>
                    <xdr:rowOff>0</xdr:rowOff>
                  </to>
                </anchor>
              </controlPr>
            </control>
          </mc:Choice>
        </mc:AlternateContent>
        <mc:AlternateContent xmlns:mc="http://schemas.openxmlformats.org/markup-compatibility/2006">
          <mc:Choice Requires="x14">
            <control shapeId="60935" r:id="rId463" name="Button 519">
              <controlPr locked="0" defaultSize="0" autoFill="0" autoLine="0" autoPict="0">
                <anchor moveWithCells="1" sizeWithCells="1">
                  <from>
                    <xdr:col>7171</xdr:col>
                    <xdr:colOff>0</xdr:colOff>
                    <xdr:row>655416</xdr:row>
                    <xdr:rowOff>0</xdr:rowOff>
                  </from>
                  <to>
                    <xdr:col>7171</xdr:col>
                    <xdr:colOff>0</xdr:colOff>
                    <xdr:row>655416</xdr:row>
                    <xdr:rowOff>0</xdr:rowOff>
                  </to>
                </anchor>
              </controlPr>
            </control>
          </mc:Choice>
        </mc:AlternateContent>
        <mc:AlternateContent xmlns:mc="http://schemas.openxmlformats.org/markup-compatibility/2006">
          <mc:Choice Requires="x14">
            <control shapeId="60936" r:id="rId464" name="Button 520">
              <controlPr locked="0" defaultSize="0" autoFill="0" autoLine="0" autoPict="0">
                <anchor moveWithCells="1" sizeWithCells="1">
                  <from>
                    <xdr:col>7171</xdr:col>
                    <xdr:colOff>0</xdr:colOff>
                    <xdr:row>720952</xdr:row>
                    <xdr:rowOff>0</xdr:rowOff>
                  </from>
                  <to>
                    <xdr:col>7171</xdr:col>
                    <xdr:colOff>0</xdr:colOff>
                    <xdr:row>720952</xdr:row>
                    <xdr:rowOff>0</xdr:rowOff>
                  </to>
                </anchor>
              </controlPr>
            </control>
          </mc:Choice>
        </mc:AlternateContent>
        <mc:AlternateContent xmlns:mc="http://schemas.openxmlformats.org/markup-compatibility/2006">
          <mc:Choice Requires="x14">
            <control shapeId="60937" r:id="rId465" name="Button 521">
              <controlPr locked="0" defaultSize="0" autoFill="0" autoLine="0" autoPict="0">
                <anchor moveWithCells="1" sizeWithCells="1">
                  <from>
                    <xdr:col>7171</xdr:col>
                    <xdr:colOff>0</xdr:colOff>
                    <xdr:row>786488</xdr:row>
                    <xdr:rowOff>0</xdr:rowOff>
                  </from>
                  <to>
                    <xdr:col>7171</xdr:col>
                    <xdr:colOff>0</xdr:colOff>
                    <xdr:row>786488</xdr:row>
                    <xdr:rowOff>0</xdr:rowOff>
                  </to>
                </anchor>
              </controlPr>
            </control>
          </mc:Choice>
        </mc:AlternateContent>
        <mc:AlternateContent xmlns:mc="http://schemas.openxmlformats.org/markup-compatibility/2006">
          <mc:Choice Requires="x14">
            <control shapeId="60938" r:id="rId466" name="Button 522">
              <controlPr locked="0" defaultSize="0" autoFill="0" autoLine="0" autoPict="0">
                <anchor moveWithCells="1" sizeWithCells="1">
                  <from>
                    <xdr:col>7171</xdr:col>
                    <xdr:colOff>0</xdr:colOff>
                    <xdr:row>852024</xdr:row>
                    <xdr:rowOff>0</xdr:rowOff>
                  </from>
                  <to>
                    <xdr:col>7171</xdr:col>
                    <xdr:colOff>0</xdr:colOff>
                    <xdr:row>852024</xdr:row>
                    <xdr:rowOff>0</xdr:rowOff>
                  </to>
                </anchor>
              </controlPr>
            </control>
          </mc:Choice>
        </mc:AlternateContent>
        <mc:AlternateContent xmlns:mc="http://schemas.openxmlformats.org/markup-compatibility/2006">
          <mc:Choice Requires="x14">
            <control shapeId="60939" r:id="rId467" name="Button 523">
              <controlPr locked="0" defaultSize="0" autoFill="0" autoLine="0" autoPict="0">
                <anchor moveWithCells="1" sizeWithCells="1">
                  <from>
                    <xdr:col>7171</xdr:col>
                    <xdr:colOff>0</xdr:colOff>
                    <xdr:row>917560</xdr:row>
                    <xdr:rowOff>0</xdr:rowOff>
                  </from>
                  <to>
                    <xdr:col>7171</xdr:col>
                    <xdr:colOff>0</xdr:colOff>
                    <xdr:row>917560</xdr:row>
                    <xdr:rowOff>0</xdr:rowOff>
                  </to>
                </anchor>
              </controlPr>
            </control>
          </mc:Choice>
        </mc:AlternateContent>
        <mc:AlternateContent xmlns:mc="http://schemas.openxmlformats.org/markup-compatibility/2006">
          <mc:Choice Requires="x14">
            <control shapeId="60940" r:id="rId468" name="Button 524">
              <controlPr locked="0" defaultSize="0" autoFill="0" autoLine="0" autoPict="0">
                <anchor moveWithCells="1" sizeWithCells="1">
                  <from>
                    <xdr:col>7171</xdr:col>
                    <xdr:colOff>0</xdr:colOff>
                    <xdr:row>983096</xdr:row>
                    <xdr:rowOff>0</xdr:rowOff>
                  </from>
                  <to>
                    <xdr:col>7171</xdr:col>
                    <xdr:colOff>0</xdr:colOff>
                    <xdr:row>983096</xdr:row>
                    <xdr:rowOff>0</xdr:rowOff>
                  </to>
                </anchor>
              </controlPr>
            </control>
          </mc:Choice>
        </mc:AlternateContent>
        <mc:AlternateContent xmlns:mc="http://schemas.openxmlformats.org/markup-compatibility/2006">
          <mc:Choice Requires="x14">
            <control shapeId="60941" r:id="rId469" name="Button 525">
              <controlPr locked="0" defaultSize="0" autoFill="0" autoLine="0" autoPict="0">
                <anchor moveWithCells="1" sizeWithCells="1">
                  <from>
                    <xdr:col>7425</xdr:col>
                    <xdr:colOff>0</xdr:colOff>
                    <xdr:row>56</xdr:row>
                    <xdr:rowOff>0</xdr:rowOff>
                  </from>
                  <to>
                    <xdr:col>7425</xdr:col>
                    <xdr:colOff>0</xdr:colOff>
                    <xdr:row>56</xdr:row>
                    <xdr:rowOff>0</xdr:rowOff>
                  </to>
                </anchor>
              </controlPr>
            </control>
          </mc:Choice>
        </mc:AlternateContent>
        <mc:AlternateContent xmlns:mc="http://schemas.openxmlformats.org/markup-compatibility/2006">
          <mc:Choice Requires="x14">
            <control shapeId="60942" r:id="rId470" name="Button 526">
              <controlPr locked="0" defaultSize="0" autoFill="0" autoLine="0" autoPict="0">
                <anchor moveWithCells="1" sizeWithCells="1">
                  <from>
                    <xdr:col>7427</xdr:col>
                    <xdr:colOff>0</xdr:colOff>
                    <xdr:row>65592</xdr:row>
                    <xdr:rowOff>0</xdr:rowOff>
                  </from>
                  <to>
                    <xdr:col>7427</xdr:col>
                    <xdr:colOff>0</xdr:colOff>
                    <xdr:row>65592</xdr:row>
                    <xdr:rowOff>0</xdr:rowOff>
                  </to>
                </anchor>
              </controlPr>
            </control>
          </mc:Choice>
        </mc:AlternateContent>
        <mc:AlternateContent xmlns:mc="http://schemas.openxmlformats.org/markup-compatibility/2006">
          <mc:Choice Requires="x14">
            <control shapeId="60943" r:id="rId471" name="Button 527">
              <controlPr locked="0" defaultSize="0" autoFill="0" autoLine="0" autoPict="0">
                <anchor moveWithCells="1" sizeWithCells="1">
                  <from>
                    <xdr:col>7427</xdr:col>
                    <xdr:colOff>0</xdr:colOff>
                    <xdr:row>131128</xdr:row>
                    <xdr:rowOff>0</xdr:rowOff>
                  </from>
                  <to>
                    <xdr:col>7427</xdr:col>
                    <xdr:colOff>0</xdr:colOff>
                    <xdr:row>131128</xdr:row>
                    <xdr:rowOff>0</xdr:rowOff>
                  </to>
                </anchor>
              </controlPr>
            </control>
          </mc:Choice>
        </mc:AlternateContent>
        <mc:AlternateContent xmlns:mc="http://schemas.openxmlformats.org/markup-compatibility/2006">
          <mc:Choice Requires="x14">
            <control shapeId="60944" r:id="rId472" name="Button 528">
              <controlPr locked="0" defaultSize="0" autoFill="0" autoLine="0" autoPict="0">
                <anchor moveWithCells="1" sizeWithCells="1">
                  <from>
                    <xdr:col>7427</xdr:col>
                    <xdr:colOff>0</xdr:colOff>
                    <xdr:row>196664</xdr:row>
                    <xdr:rowOff>0</xdr:rowOff>
                  </from>
                  <to>
                    <xdr:col>7427</xdr:col>
                    <xdr:colOff>0</xdr:colOff>
                    <xdr:row>196664</xdr:row>
                    <xdr:rowOff>0</xdr:rowOff>
                  </to>
                </anchor>
              </controlPr>
            </control>
          </mc:Choice>
        </mc:AlternateContent>
        <mc:AlternateContent xmlns:mc="http://schemas.openxmlformats.org/markup-compatibility/2006">
          <mc:Choice Requires="x14">
            <control shapeId="60945" r:id="rId473" name="Button 529">
              <controlPr locked="0" defaultSize="0" autoFill="0" autoLine="0" autoPict="0">
                <anchor moveWithCells="1" sizeWithCells="1">
                  <from>
                    <xdr:col>7427</xdr:col>
                    <xdr:colOff>0</xdr:colOff>
                    <xdr:row>262200</xdr:row>
                    <xdr:rowOff>0</xdr:rowOff>
                  </from>
                  <to>
                    <xdr:col>7427</xdr:col>
                    <xdr:colOff>0</xdr:colOff>
                    <xdr:row>262200</xdr:row>
                    <xdr:rowOff>0</xdr:rowOff>
                  </to>
                </anchor>
              </controlPr>
            </control>
          </mc:Choice>
        </mc:AlternateContent>
        <mc:AlternateContent xmlns:mc="http://schemas.openxmlformats.org/markup-compatibility/2006">
          <mc:Choice Requires="x14">
            <control shapeId="60946" r:id="rId474" name="Button 530">
              <controlPr locked="0" defaultSize="0" autoFill="0" autoLine="0" autoPict="0">
                <anchor moveWithCells="1" sizeWithCells="1">
                  <from>
                    <xdr:col>7427</xdr:col>
                    <xdr:colOff>0</xdr:colOff>
                    <xdr:row>327736</xdr:row>
                    <xdr:rowOff>0</xdr:rowOff>
                  </from>
                  <to>
                    <xdr:col>7427</xdr:col>
                    <xdr:colOff>0</xdr:colOff>
                    <xdr:row>327736</xdr:row>
                    <xdr:rowOff>0</xdr:rowOff>
                  </to>
                </anchor>
              </controlPr>
            </control>
          </mc:Choice>
        </mc:AlternateContent>
        <mc:AlternateContent xmlns:mc="http://schemas.openxmlformats.org/markup-compatibility/2006">
          <mc:Choice Requires="x14">
            <control shapeId="60947" r:id="rId475" name="Button 531">
              <controlPr locked="0" defaultSize="0" autoFill="0" autoLine="0" autoPict="0">
                <anchor moveWithCells="1" sizeWithCells="1">
                  <from>
                    <xdr:col>7427</xdr:col>
                    <xdr:colOff>0</xdr:colOff>
                    <xdr:row>393272</xdr:row>
                    <xdr:rowOff>0</xdr:rowOff>
                  </from>
                  <to>
                    <xdr:col>7427</xdr:col>
                    <xdr:colOff>0</xdr:colOff>
                    <xdr:row>393272</xdr:row>
                    <xdr:rowOff>0</xdr:rowOff>
                  </to>
                </anchor>
              </controlPr>
            </control>
          </mc:Choice>
        </mc:AlternateContent>
        <mc:AlternateContent xmlns:mc="http://schemas.openxmlformats.org/markup-compatibility/2006">
          <mc:Choice Requires="x14">
            <control shapeId="60948" r:id="rId476" name="Button 532">
              <controlPr locked="0" defaultSize="0" autoFill="0" autoLine="0" autoPict="0">
                <anchor moveWithCells="1" sizeWithCells="1">
                  <from>
                    <xdr:col>7427</xdr:col>
                    <xdr:colOff>0</xdr:colOff>
                    <xdr:row>458808</xdr:row>
                    <xdr:rowOff>0</xdr:rowOff>
                  </from>
                  <to>
                    <xdr:col>7427</xdr:col>
                    <xdr:colOff>0</xdr:colOff>
                    <xdr:row>458808</xdr:row>
                    <xdr:rowOff>0</xdr:rowOff>
                  </to>
                </anchor>
              </controlPr>
            </control>
          </mc:Choice>
        </mc:AlternateContent>
        <mc:AlternateContent xmlns:mc="http://schemas.openxmlformats.org/markup-compatibility/2006">
          <mc:Choice Requires="x14">
            <control shapeId="60949" r:id="rId477" name="Button 533">
              <controlPr locked="0" defaultSize="0" autoFill="0" autoLine="0" autoPict="0">
                <anchor moveWithCells="1" sizeWithCells="1">
                  <from>
                    <xdr:col>7427</xdr:col>
                    <xdr:colOff>0</xdr:colOff>
                    <xdr:row>524344</xdr:row>
                    <xdr:rowOff>0</xdr:rowOff>
                  </from>
                  <to>
                    <xdr:col>7427</xdr:col>
                    <xdr:colOff>0</xdr:colOff>
                    <xdr:row>524344</xdr:row>
                    <xdr:rowOff>0</xdr:rowOff>
                  </to>
                </anchor>
              </controlPr>
            </control>
          </mc:Choice>
        </mc:AlternateContent>
        <mc:AlternateContent xmlns:mc="http://schemas.openxmlformats.org/markup-compatibility/2006">
          <mc:Choice Requires="x14">
            <control shapeId="60950" r:id="rId478" name="Button 534">
              <controlPr locked="0" defaultSize="0" autoFill="0" autoLine="0" autoPict="0">
                <anchor moveWithCells="1" sizeWithCells="1">
                  <from>
                    <xdr:col>7427</xdr:col>
                    <xdr:colOff>0</xdr:colOff>
                    <xdr:row>589880</xdr:row>
                    <xdr:rowOff>0</xdr:rowOff>
                  </from>
                  <to>
                    <xdr:col>7427</xdr:col>
                    <xdr:colOff>0</xdr:colOff>
                    <xdr:row>589880</xdr:row>
                    <xdr:rowOff>0</xdr:rowOff>
                  </to>
                </anchor>
              </controlPr>
            </control>
          </mc:Choice>
        </mc:AlternateContent>
        <mc:AlternateContent xmlns:mc="http://schemas.openxmlformats.org/markup-compatibility/2006">
          <mc:Choice Requires="x14">
            <control shapeId="60951" r:id="rId479" name="Button 535">
              <controlPr locked="0" defaultSize="0" autoFill="0" autoLine="0" autoPict="0">
                <anchor moveWithCells="1" sizeWithCells="1">
                  <from>
                    <xdr:col>7427</xdr:col>
                    <xdr:colOff>0</xdr:colOff>
                    <xdr:row>655416</xdr:row>
                    <xdr:rowOff>0</xdr:rowOff>
                  </from>
                  <to>
                    <xdr:col>7427</xdr:col>
                    <xdr:colOff>0</xdr:colOff>
                    <xdr:row>655416</xdr:row>
                    <xdr:rowOff>0</xdr:rowOff>
                  </to>
                </anchor>
              </controlPr>
            </control>
          </mc:Choice>
        </mc:AlternateContent>
        <mc:AlternateContent xmlns:mc="http://schemas.openxmlformats.org/markup-compatibility/2006">
          <mc:Choice Requires="x14">
            <control shapeId="60952" r:id="rId480" name="Button 536">
              <controlPr locked="0" defaultSize="0" autoFill="0" autoLine="0" autoPict="0">
                <anchor moveWithCells="1" sizeWithCells="1">
                  <from>
                    <xdr:col>7427</xdr:col>
                    <xdr:colOff>0</xdr:colOff>
                    <xdr:row>720952</xdr:row>
                    <xdr:rowOff>0</xdr:rowOff>
                  </from>
                  <to>
                    <xdr:col>7427</xdr:col>
                    <xdr:colOff>0</xdr:colOff>
                    <xdr:row>720952</xdr:row>
                    <xdr:rowOff>0</xdr:rowOff>
                  </to>
                </anchor>
              </controlPr>
            </control>
          </mc:Choice>
        </mc:AlternateContent>
        <mc:AlternateContent xmlns:mc="http://schemas.openxmlformats.org/markup-compatibility/2006">
          <mc:Choice Requires="x14">
            <control shapeId="60953" r:id="rId481" name="Button 537">
              <controlPr locked="0" defaultSize="0" autoFill="0" autoLine="0" autoPict="0">
                <anchor moveWithCells="1" sizeWithCells="1">
                  <from>
                    <xdr:col>7427</xdr:col>
                    <xdr:colOff>0</xdr:colOff>
                    <xdr:row>786488</xdr:row>
                    <xdr:rowOff>0</xdr:rowOff>
                  </from>
                  <to>
                    <xdr:col>7427</xdr:col>
                    <xdr:colOff>0</xdr:colOff>
                    <xdr:row>786488</xdr:row>
                    <xdr:rowOff>0</xdr:rowOff>
                  </to>
                </anchor>
              </controlPr>
            </control>
          </mc:Choice>
        </mc:AlternateContent>
        <mc:AlternateContent xmlns:mc="http://schemas.openxmlformats.org/markup-compatibility/2006">
          <mc:Choice Requires="x14">
            <control shapeId="60954" r:id="rId482" name="Button 538">
              <controlPr locked="0" defaultSize="0" autoFill="0" autoLine="0" autoPict="0">
                <anchor moveWithCells="1" sizeWithCells="1">
                  <from>
                    <xdr:col>7427</xdr:col>
                    <xdr:colOff>0</xdr:colOff>
                    <xdr:row>852024</xdr:row>
                    <xdr:rowOff>0</xdr:rowOff>
                  </from>
                  <to>
                    <xdr:col>7427</xdr:col>
                    <xdr:colOff>0</xdr:colOff>
                    <xdr:row>852024</xdr:row>
                    <xdr:rowOff>0</xdr:rowOff>
                  </to>
                </anchor>
              </controlPr>
            </control>
          </mc:Choice>
        </mc:AlternateContent>
        <mc:AlternateContent xmlns:mc="http://schemas.openxmlformats.org/markup-compatibility/2006">
          <mc:Choice Requires="x14">
            <control shapeId="60955" r:id="rId483" name="Button 539">
              <controlPr locked="0" defaultSize="0" autoFill="0" autoLine="0" autoPict="0">
                <anchor moveWithCells="1" sizeWithCells="1">
                  <from>
                    <xdr:col>7427</xdr:col>
                    <xdr:colOff>0</xdr:colOff>
                    <xdr:row>917560</xdr:row>
                    <xdr:rowOff>0</xdr:rowOff>
                  </from>
                  <to>
                    <xdr:col>7427</xdr:col>
                    <xdr:colOff>0</xdr:colOff>
                    <xdr:row>917560</xdr:row>
                    <xdr:rowOff>0</xdr:rowOff>
                  </to>
                </anchor>
              </controlPr>
            </control>
          </mc:Choice>
        </mc:AlternateContent>
        <mc:AlternateContent xmlns:mc="http://schemas.openxmlformats.org/markup-compatibility/2006">
          <mc:Choice Requires="x14">
            <control shapeId="60956" r:id="rId484" name="Button 540">
              <controlPr locked="0" defaultSize="0" autoFill="0" autoLine="0" autoPict="0">
                <anchor moveWithCells="1" sizeWithCells="1">
                  <from>
                    <xdr:col>7427</xdr:col>
                    <xdr:colOff>0</xdr:colOff>
                    <xdr:row>983096</xdr:row>
                    <xdr:rowOff>0</xdr:rowOff>
                  </from>
                  <to>
                    <xdr:col>7427</xdr:col>
                    <xdr:colOff>0</xdr:colOff>
                    <xdr:row>983096</xdr:row>
                    <xdr:rowOff>0</xdr:rowOff>
                  </to>
                </anchor>
              </controlPr>
            </control>
          </mc:Choice>
        </mc:AlternateContent>
        <mc:AlternateContent xmlns:mc="http://schemas.openxmlformats.org/markup-compatibility/2006">
          <mc:Choice Requires="x14">
            <control shapeId="60957" r:id="rId485" name="Button 541">
              <controlPr locked="0" defaultSize="0" autoFill="0" autoLine="0" autoPict="0">
                <anchor moveWithCells="1" sizeWithCells="1">
                  <from>
                    <xdr:col>7681</xdr:col>
                    <xdr:colOff>0</xdr:colOff>
                    <xdr:row>56</xdr:row>
                    <xdr:rowOff>0</xdr:rowOff>
                  </from>
                  <to>
                    <xdr:col>7681</xdr:col>
                    <xdr:colOff>0</xdr:colOff>
                    <xdr:row>56</xdr:row>
                    <xdr:rowOff>0</xdr:rowOff>
                  </to>
                </anchor>
              </controlPr>
            </control>
          </mc:Choice>
        </mc:AlternateContent>
        <mc:AlternateContent xmlns:mc="http://schemas.openxmlformats.org/markup-compatibility/2006">
          <mc:Choice Requires="x14">
            <control shapeId="60958" r:id="rId486" name="Button 542">
              <controlPr locked="0" defaultSize="0" autoFill="0" autoLine="0" autoPict="0">
                <anchor moveWithCells="1" sizeWithCells="1">
                  <from>
                    <xdr:col>7683</xdr:col>
                    <xdr:colOff>0</xdr:colOff>
                    <xdr:row>65592</xdr:row>
                    <xdr:rowOff>0</xdr:rowOff>
                  </from>
                  <to>
                    <xdr:col>7683</xdr:col>
                    <xdr:colOff>0</xdr:colOff>
                    <xdr:row>65592</xdr:row>
                    <xdr:rowOff>0</xdr:rowOff>
                  </to>
                </anchor>
              </controlPr>
            </control>
          </mc:Choice>
        </mc:AlternateContent>
        <mc:AlternateContent xmlns:mc="http://schemas.openxmlformats.org/markup-compatibility/2006">
          <mc:Choice Requires="x14">
            <control shapeId="60959" r:id="rId487" name="Button 543">
              <controlPr locked="0" defaultSize="0" autoFill="0" autoLine="0" autoPict="0">
                <anchor moveWithCells="1" sizeWithCells="1">
                  <from>
                    <xdr:col>7683</xdr:col>
                    <xdr:colOff>0</xdr:colOff>
                    <xdr:row>131128</xdr:row>
                    <xdr:rowOff>0</xdr:rowOff>
                  </from>
                  <to>
                    <xdr:col>7683</xdr:col>
                    <xdr:colOff>0</xdr:colOff>
                    <xdr:row>131128</xdr:row>
                    <xdr:rowOff>0</xdr:rowOff>
                  </to>
                </anchor>
              </controlPr>
            </control>
          </mc:Choice>
        </mc:AlternateContent>
        <mc:AlternateContent xmlns:mc="http://schemas.openxmlformats.org/markup-compatibility/2006">
          <mc:Choice Requires="x14">
            <control shapeId="60960" r:id="rId488" name="Button 544">
              <controlPr locked="0" defaultSize="0" autoFill="0" autoLine="0" autoPict="0">
                <anchor moveWithCells="1" sizeWithCells="1">
                  <from>
                    <xdr:col>7683</xdr:col>
                    <xdr:colOff>0</xdr:colOff>
                    <xdr:row>196664</xdr:row>
                    <xdr:rowOff>0</xdr:rowOff>
                  </from>
                  <to>
                    <xdr:col>7683</xdr:col>
                    <xdr:colOff>0</xdr:colOff>
                    <xdr:row>196664</xdr:row>
                    <xdr:rowOff>0</xdr:rowOff>
                  </to>
                </anchor>
              </controlPr>
            </control>
          </mc:Choice>
        </mc:AlternateContent>
        <mc:AlternateContent xmlns:mc="http://schemas.openxmlformats.org/markup-compatibility/2006">
          <mc:Choice Requires="x14">
            <control shapeId="60961" r:id="rId489" name="Button 545">
              <controlPr locked="0" defaultSize="0" autoFill="0" autoLine="0" autoPict="0">
                <anchor moveWithCells="1" sizeWithCells="1">
                  <from>
                    <xdr:col>7683</xdr:col>
                    <xdr:colOff>0</xdr:colOff>
                    <xdr:row>262200</xdr:row>
                    <xdr:rowOff>0</xdr:rowOff>
                  </from>
                  <to>
                    <xdr:col>7683</xdr:col>
                    <xdr:colOff>0</xdr:colOff>
                    <xdr:row>262200</xdr:row>
                    <xdr:rowOff>0</xdr:rowOff>
                  </to>
                </anchor>
              </controlPr>
            </control>
          </mc:Choice>
        </mc:AlternateContent>
        <mc:AlternateContent xmlns:mc="http://schemas.openxmlformats.org/markup-compatibility/2006">
          <mc:Choice Requires="x14">
            <control shapeId="60962" r:id="rId490" name="Button 546">
              <controlPr locked="0" defaultSize="0" autoFill="0" autoLine="0" autoPict="0">
                <anchor moveWithCells="1" sizeWithCells="1">
                  <from>
                    <xdr:col>7683</xdr:col>
                    <xdr:colOff>0</xdr:colOff>
                    <xdr:row>327736</xdr:row>
                    <xdr:rowOff>0</xdr:rowOff>
                  </from>
                  <to>
                    <xdr:col>7683</xdr:col>
                    <xdr:colOff>0</xdr:colOff>
                    <xdr:row>327736</xdr:row>
                    <xdr:rowOff>0</xdr:rowOff>
                  </to>
                </anchor>
              </controlPr>
            </control>
          </mc:Choice>
        </mc:AlternateContent>
        <mc:AlternateContent xmlns:mc="http://schemas.openxmlformats.org/markup-compatibility/2006">
          <mc:Choice Requires="x14">
            <control shapeId="60963" r:id="rId491" name="Button 547">
              <controlPr locked="0" defaultSize="0" autoFill="0" autoLine="0" autoPict="0">
                <anchor moveWithCells="1" sizeWithCells="1">
                  <from>
                    <xdr:col>7683</xdr:col>
                    <xdr:colOff>0</xdr:colOff>
                    <xdr:row>393272</xdr:row>
                    <xdr:rowOff>0</xdr:rowOff>
                  </from>
                  <to>
                    <xdr:col>7683</xdr:col>
                    <xdr:colOff>0</xdr:colOff>
                    <xdr:row>393272</xdr:row>
                    <xdr:rowOff>0</xdr:rowOff>
                  </to>
                </anchor>
              </controlPr>
            </control>
          </mc:Choice>
        </mc:AlternateContent>
        <mc:AlternateContent xmlns:mc="http://schemas.openxmlformats.org/markup-compatibility/2006">
          <mc:Choice Requires="x14">
            <control shapeId="60964" r:id="rId492" name="Button 548">
              <controlPr locked="0" defaultSize="0" autoFill="0" autoLine="0" autoPict="0">
                <anchor moveWithCells="1" sizeWithCells="1">
                  <from>
                    <xdr:col>7683</xdr:col>
                    <xdr:colOff>0</xdr:colOff>
                    <xdr:row>458808</xdr:row>
                    <xdr:rowOff>0</xdr:rowOff>
                  </from>
                  <to>
                    <xdr:col>7683</xdr:col>
                    <xdr:colOff>0</xdr:colOff>
                    <xdr:row>458808</xdr:row>
                    <xdr:rowOff>0</xdr:rowOff>
                  </to>
                </anchor>
              </controlPr>
            </control>
          </mc:Choice>
        </mc:AlternateContent>
        <mc:AlternateContent xmlns:mc="http://schemas.openxmlformats.org/markup-compatibility/2006">
          <mc:Choice Requires="x14">
            <control shapeId="60965" r:id="rId493" name="Button 549">
              <controlPr locked="0" defaultSize="0" autoFill="0" autoLine="0" autoPict="0">
                <anchor moveWithCells="1" sizeWithCells="1">
                  <from>
                    <xdr:col>7683</xdr:col>
                    <xdr:colOff>0</xdr:colOff>
                    <xdr:row>524344</xdr:row>
                    <xdr:rowOff>0</xdr:rowOff>
                  </from>
                  <to>
                    <xdr:col>7683</xdr:col>
                    <xdr:colOff>0</xdr:colOff>
                    <xdr:row>524344</xdr:row>
                    <xdr:rowOff>0</xdr:rowOff>
                  </to>
                </anchor>
              </controlPr>
            </control>
          </mc:Choice>
        </mc:AlternateContent>
        <mc:AlternateContent xmlns:mc="http://schemas.openxmlformats.org/markup-compatibility/2006">
          <mc:Choice Requires="x14">
            <control shapeId="60966" r:id="rId494" name="Button 550">
              <controlPr locked="0" defaultSize="0" autoFill="0" autoLine="0" autoPict="0">
                <anchor moveWithCells="1" sizeWithCells="1">
                  <from>
                    <xdr:col>7683</xdr:col>
                    <xdr:colOff>0</xdr:colOff>
                    <xdr:row>589880</xdr:row>
                    <xdr:rowOff>0</xdr:rowOff>
                  </from>
                  <to>
                    <xdr:col>7683</xdr:col>
                    <xdr:colOff>0</xdr:colOff>
                    <xdr:row>589880</xdr:row>
                    <xdr:rowOff>0</xdr:rowOff>
                  </to>
                </anchor>
              </controlPr>
            </control>
          </mc:Choice>
        </mc:AlternateContent>
        <mc:AlternateContent xmlns:mc="http://schemas.openxmlformats.org/markup-compatibility/2006">
          <mc:Choice Requires="x14">
            <control shapeId="60967" r:id="rId495" name="Button 551">
              <controlPr locked="0" defaultSize="0" autoFill="0" autoLine="0" autoPict="0">
                <anchor moveWithCells="1" sizeWithCells="1">
                  <from>
                    <xdr:col>7683</xdr:col>
                    <xdr:colOff>0</xdr:colOff>
                    <xdr:row>655416</xdr:row>
                    <xdr:rowOff>0</xdr:rowOff>
                  </from>
                  <to>
                    <xdr:col>7683</xdr:col>
                    <xdr:colOff>0</xdr:colOff>
                    <xdr:row>655416</xdr:row>
                    <xdr:rowOff>0</xdr:rowOff>
                  </to>
                </anchor>
              </controlPr>
            </control>
          </mc:Choice>
        </mc:AlternateContent>
        <mc:AlternateContent xmlns:mc="http://schemas.openxmlformats.org/markup-compatibility/2006">
          <mc:Choice Requires="x14">
            <control shapeId="60968" r:id="rId496" name="Button 552">
              <controlPr locked="0" defaultSize="0" autoFill="0" autoLine="0" autoPict="0">
                <anchor moveWithCells="1" sizeWithCells="1">
                  <from>
                    <xdr:col>7683</xdr:col>
                    <xdr:colOff>0</xdr:colOff>
                    <xdr:row>720952</xdr:row>
                    <xdr:rowOff>0</xdr:rowOff>
                  </from>
                  <to>
                    <xdr:col>7683</xdr:col>
                    <xdr:colOff>0</xdr:colOff>
                    <xdr:row>720952</xdr:row>
                    <xdr:rowOff>0</xdr:rowOff>
                  </to>
                </anchor>
              </controlPr>
            </control>
          </mc:Choice>
        </mc:AlternateContent>
        <mc:AlternateContent xmlns:mc="http://schemas.openxmlformats.org/markup-compatibility/2006">
          <mc:Choice Requires="x14">
            <control shapeId="60969" r:id="rId497" name="Button 553">
              <controlPr locked="0" defaultSize="0" autoFill="0" autoLine="0" autoPict="0">
                <anchor moveWithCells="1" sizeWithCells="1">
                  <from>
                    <xdr:col>7683</xdr:col>
                    <xdr:colOff>0</xdr:colOff>
                    <xdr:row>786488</xdr:row>
                    <xdr:rowOff>0</xdr:rowOff>
                  </from>
                  <to>
                    <xdr:col>7683</xdr:col>
                    <xdr:colOff>0</xdr:colOff>
                    <xdr:row>786488</xdr:row>
                    <xdr:rowOff>0</xdr:rowOff>
                  </to>
                </anchor>
              </controlPr>
            </control>
          </mc:Choice>
        </mc:AlternateContent>
        <mc:AlternateContent xmlns:mc="http://schemas.openxmlformats.org/markup-compatibility/2006">
          <mc:Choice Requires="x14">
            <control shapeId="60970" r:id="rId498" name="Button 554">
              <controlPr locked="0" defaultSize="0" autoFill="0" autoLine="0" autoPict="0">
                <anchor moveWithCells="1" sizeWithCells="1">
                  <from>
                    <xdr:col>7683</xdr:col>
                    <xdr:colOff>0</xdr:colOff>
                    <xdr:row>852024</xdr:row>
                    <xdr:rowOff>0</xdr:rowOff>
                  </from>
                  <to>
                    <xdr:col>7683</xdr:col>
                    <xdr:colOff>0</xdr:colOff>
                    <xdr:row>852024</xdr:row>
                    <xdr:rowOff>0</xdr:rowOff>
                  </to>
                </anchor>
              </controlPr>
            </control>
          </mc:Choice>
        </mc:AlternateContent>
        <mc:AlternateContent xmlns:mc="http://schemas.openxmlformats.org/markup-compatibility/2006">
          <mc:Choice Requires="x14">
            <control shapeId="60971" r:id="rId499" name="Button 555">
              <controlPr locked="0" defaultSize="0" autoFill="0" autoLine="0" autoPict="0">
                <anchor moveWithCells="1" sizeWithCells="1">
                  <from>
                    <xdr:col>7683</xdr:col>
                    <xdr:colOff>0</xdr:colOff>
                    <xdr:row>917560</xdr:row>
                    <xdr:rowOff>0</xdr:rowOff>
                  </from>
                  <to>
                    <xdr:col>7683</xdr:col>
                    <xdr:colOff>0</xdr:colOff>
                    <xdr:row>917560</xdr:row>
                    <xdr:rowOff>0</xdr:rowOff>
                  </to>
                </anchor>
              </controlPr>
            </control>
          </mc:Choice>
        </mc:AlternateContent>
        <mc:AlternateContent xmlns:mc="http://schemas.openxmlformats.org/markup-compatibility/2006">
          <mc:Choice Requires="x14">
            <control shapeId="60972" r:id="rId500" name="Button 556">
              <controlPr locked="0" defaultSize="0" autoFill="0" autoLine="0" autoPict="0">
                <anchor moveWithCells="1" sizeWithCells="1">
                  <from>
                    <xdr:col>7683</xdr:col>
                    <xdr:colOff>0</xdr:colOff>
                    <xdr:row>983096</xdr:row>
                    <xdr:rowOff>0</xdr:rowOff>
                  </from>
                  <to>
                    <xdr:col>7683</xdr:col>
                    <xdr:colOff>0</xdr:colOff>
                    <xdr:row>983096</xdr:row>
                    <xdr:rowOff>0</xdr:rowOff>
                  </to>
                </anchor>
              </controlPr>
            </control>
          </mc:Choice>
        </mc:AlternateContent>
        <mc:AlternateContent xmlns:mc="http://schemas.openxmlformats.org/markup-compatibility/2006">
          <mc:Choice Requires="x14">
            <control shapeId="60973" r:id="rId501" name="Button 557">
              <controlPr locked="0" defaultSize="0" autoFill="0" autoLine="0" autoPict="0">
                <anchor moveWithCells="1" sizeWithCells="1">
                  <from>
                    <xdr:col>7937</xdr:col>
                    <xdr:colOff>0</xdr:colOff>
                    <xdr:row>56</xdr:row>
                    <xdr:rowOff>0</xdr:rowOff>
                  </from>
                  <to>
                    <xdr:col>7937</xdr:col>
                    <xdr:colOff>0</xdr:colOff>
                    <xdr:row>56</xdr:row>
                    <xdr:rowOff>0</xdr:rowOff>
                  </to>
                </anchor>
              </controlPr>
            </control>
          </mc:Choice>
        </mc:AlternateContent>
        <mc:AlternateContent xmlns:mc="http://schemas.openxmlformats.org/markup-compatibility/2006">
          <mc:Choice Requires="x14">
            <control shapeId="60974" r:id="rId502" name="Button 558">
              <controlPr locked="0" defaultSize="0" autoFill="0" autoLine="0" autoPict="0">
                <anchor moveWithCells="1" sizeWithCells="1">
                  <from>
                    <xdr:col>7939</xdr:col>
                    <xdr:colOff>0</xdr:colOff>
                    <xdr:row>65592</xdr:row>
                    <xdr:rowOff>0</xdr:rowOff>
                  </from>
                  <to>
                    <xdr:col>7939</xdr:col>
                    <xdr:colOff>0</xdr:colOff>
                    <xdr:row>65592</xdr:row>
                    <xdr:rowOff>0</xdr:rowOff>
                  </to>
                </anchor>
              </controlPr>
            </control>
          </mc:Choice>
        </mc:AlternateContent>
        <mc:AlternateContent xmlns:mc="http://schemas.openxmlformats.org/markup-compatibility/2006">
          <mc:Choice Requires="x14">
            <control shapeId="60975" r:id="rId503" name="Button 559">
              <controlPr locked="0" defaultSize="0" autoFill="0" autoLine="0" autoPict="0">
                <anchor moveWithCells="1" sizeWithCells="1">
                  <from>
                    <xdr:col>7939</xdr:col>
                    <xdr:colOff>0</xdr:colOff>
                    <xdr:row>131128</xdr:row>
                    <xdr:rowOff>0</xdr:rowOff>
                  </from>
                  <to>
                    <xdr:col>7939</xdr:col>
                    <xdr:colOff>0</xdr:colOff>
                    <xdr:row>131128</xdr:row>
                    <xdr:rowOff>0</xdr:rowOff>
                  </to>
                </anchor>
              </controlPr>
            </control>
          </mc:Choice>
        </mc:AlternateContent>
        <mc:AlternateContent xmlns:mc="http://schemas.openxmlformats.org/markup-compatibility/2006">
          <mc:Choice Requires="x14">
            <control shapeId="60976" r:id="rId504" name="Button 560">
              <controlPr locked="0" defaultSize="0" autoFill="0" autoLine="0" autoPict="0">
                <anchor moveWithCells="1" sizeWithCells="1">
                  <from>
                    <xdr:col>7939</xdr:col>
                    <xdr:colOff>0</xdr:colOff>
                    <xdr:row>196664</xdr:row>
                    <xdr:rowOff>0</xdr:rowOff>
                  </from>
                  <to>
                    <xdr:col>7939</xdr:col>
                    <xdr:colOff>0</xdr:colOff>
                    <xdr:row>196664</xdr:row>
                    <xdr:rowOff>0</xdr:rowOff>
                  </to>
                </anchor>
              </controlPr>
            </control>
          </mc:Choice>
        </mc:AlternateContent>
        <mc:AlternateContent xmlns:mc="http://schemas.openxmlformats.org/markup-compatibility/2006">
          <mc:Choice Requires="x14">
            <control shapeId="60977" r:id="rId505" name="Button 561">
              <controlPr locked="0" defaultSize="0" autoFill="0" autoLine="0" autoPict="0">
                <anchor moveWithCells="1" sizeWithCells="1">
                  <from>
                    <xdr:col>7939</xdr:col>
                    <xdr:colOff>0</xdr:colOff>
                    <xdr:row>262200</xdr:row>
                    <xdr:rowOff>0</xdr:rowOff>
                  </from>
                  <to>
                    <xdr:col>7939</xdr:col>
                    <xdr:colOff>0</xdr:colOff>
                    <xdr:row>262200</xdr:row>
                    <xdr:rowOff>0</xdr:rowOff>
                  </to>
                </anchor>
              </controlPr>
            </control>
          </mc:Choice>
        </mc:AlternateContent>
        <mc:AlternateContent xmlns:mc="http://schemas.openxmlformats.org/markup-compatibility/2006">
          <mc:Choice Requires="x14">
            <control shapeId="60978" r:id="rId506" name="Button 562">
              <controlPr locked="0" defaultSize="0" autoFill="0" autoLine="0" autoPict="0">
                <anchor moveWithCells="1" sizeWithCells="1">
                  <from>
                    <xdr:col>7939</xdr:col>
                    <xdr:colOff>0</xdr:colOff>
                    <xdr:row>327736</xdr:row>
                    <xdr:rowOff>0</xdr:rowOff>
                  </from>
                  <to>
                    <xdr:col>7939</xdr:col>
                    <xdr:colOff>0</xdr:colOff>
                    <xdr:row>327736</xdr:row>
                    <xdr:rowOff>0</xdr:rowOff>
                  </to>
                </anchor>
              </controlPr>
            </control>
          </mc:Choice>
        </mc:AlternateContent>
        <mc:AlternateContent xmlns:mc="http://schemas.openxmlformats.org/markup-compatibility/2006">
          <mc:Choice Requires="x14">
            <control shapeId="60979" r:id="rId507" name="Button 563">
              <controlPr locked="0" defaultSize="0" autoFill="0" autoLine="0" autoPict="0">
                <anchor moveWithCells="1" sizeWithCells="1">
                  <from>
                    <xdr:col>7939</xdr:col>
                    <xdr:colOff>0</xdr:colOff>
                    <xdr:row>393272</xdr:row>
                    <xdr:rowOff>0</xdr:rowOff>
                  </from>
                  <to>
                    <xdr:col>7939</xdr:col>
                    <xdr:colOff>0</xdr:colOff>
                    <xdr:row>393272</xdr:row>
                    <xdr:rowOff>0</xdr:rowOff>
                  </to>
                </anchor>
              </controlPr>
            </control>
          </mc:Choice>
        </mc:AlternateContent>
        <mc:AlternateContent xmlns:mc="http://schemas.openxmlformats.org/markup-compatibility/2006">
          <mc:Choice Requires="x14">
            <control shapeId="60980" r:id="rId508" name="Button 564">
              <controlPr locked="0" defaultSize="0" autoFill="0" autoLine="0" autoPict="0">
                <anchor moveWithCells="1" sizeWithCells="1">
                  <from>
                    <xdr:col>7939</xdr:col>
                    <xdr:colOff>0</xdr:colOff>
                    <xdr:row>458808</xdr:row>
                    <xdr:rowOff>0</xdr:rowOff>
                  </from>
                  <to>
                    <xdr:col>7939</xdr:col>
                    <xdr:colOff>0</xdr:colOff>
                    <xdr:row>458808</xdr:row>
                    <xdr:rowOff>0</xdr:rowOff>
                  </to>
                </anchor>
              </controlPr>
            </control>
          </mc:Choice>
        </mc:AlternateContent>
        <mc:AlternateContent xmlns:mc="http://schemas.openxmlformats.org/markup-compatibility/2006">
          <mc:Choice Requires="x14">
            <control shapeId="60981" r:id="rId509" name="Button 565">
              <controlPr locked="0" defaultSize="0" autoFill="0" autoLine="0" autoPict="0">
                <anchor moveWithCells="1" sizeWithCells="1">
                  <from>
                    <xdr:col>7939</xdr:col>
                    <xdr:colOff>0</xdr:colOff>
                    <xdr:row>524344</xdr:row>
                    <xdr:rowOff>0</xdr:rowOff>
                  </from>
                  <to>
                    <xdr:col>7939</xdr:col>
                    <xdr:colOff>0</xdr:colOff>
                    <xdr:row>524344</xdr:row>
                    <xdr:rowOff>0</xdr:rowOff>
                  </to>
                </anchor>
              </controlPr>
            </control>
          </mc:Choice>
        </mc:AlternateContent>
        <mc:AlternateContent xmlns:mc="http://schemas.openxmlformats.org/markup-compatibility/2006">
          <mc:Choice Requires="x14">
            <control shapeId="60982" r:id="rId510" name="Button 566">
              <controlPr locked="0" defaultSize="0" autoFill="0" autoLine="0" autoPict="0">
                <anchor moveWithCells="1" sizeWithCells="1">
                  <from>
                    <xdr:col>7939</xdr:col>
                    <xdr:colOff>0</xdr:colOff>
                    <xdr:row>589880</xdr:row>
                    <xdr:rowOff>0</xdr:rowOff>
                  </from>
                  <to>
                    <xdr:col>7939</xdr:col>
                    <xdr:colOff>0</xdr:colOff>
                    <xdr:row>589880</xdr:row>
                    <xdr:rowOff>0</xdr:rowOff>
                  </to>
                </anchor>
              </controlPr>
            </control>
          </mc:Choice>
        </mc:AlternateContent>
        <mc:AlternateContent xmlns:mc="http://schemas.openxmlformats.org/markup-compatibility/2006">
          <mc:Choice Requires="x14">
            <control shapeId="60983" r:id="rId511" name="Button 567">
              <controlPr locked="0" defaultSize="0" autoFill="0" autoLine="0" autoPict="0">
                <anchor moveWithCells="1" sizeWithCells="1">
                  <from>
                    <xdr:col>7939</xdr:col>
                    <xdr:colOff>0</xdr:colOff>
                    <xdr:row>655416</xdr:row>
                    <xdr:rowOff>0</xdr:rowOff>
                  </from>
                  <to>
                    <xdr:col>7939</xdr:col>
                    <xdr:colOff>0</xdr:colOff>
                    <xdr:row>655416</xdr:row>
                    <xdr:rowOff>0</xdr:rowOff>
                  </to>
                </anchor>
              </controlPr>
            </control>
          </mc:Choice>
        </mc:AlternateContent>
        <mc:AlternateContent xmlns:mc="http://schemas.openxmlformats.org/markup-compatibility/2006">
          <mc:Choice Requires="x14">
            <control shapeId="60984" r:id="rId512" name="Button 568">
              <controlPr locked="0" defaultSize="0" autoFill="0" autoLine="0" autoPict="0">
                <anchor moveWithCells="1" sizeWithCells="1">
                  <from>
                    <xdr:col>7939</xdr:col>
                    <xdr:colOff>0</xdr:colOff>
                    <xdr:row>720952</xdr:row>
                    <xdr:rowOff>0</xdr:rowOff>
                  </from>
                  <to>
                    <xdr:col>7939</xdr:col>
                    <xdr:colOff>0</xdr:colOff>
                    <xdr:row>720952</xdr:row>
                    <xdr:rowOff>0</xdr:rowOff>
                  </to>
                </anchor>
              </controlPr>
            </control>
          </mc:Choice>
        </mc:AlternateContent>
        <mc:AlternateContent xmlns:mc="http://schemas.openxmlformats.org/markup-compatibility/2006">
          <mc:Choice Requires="x14">
            <control shapeId="60985" r:id="rId513" name="Button 569">
              <controlPr locked="0" defaultSize="0" autoFill="0" autoLine="0" autoPict="0">
                <anchor moveWithCells="1" sizeWithCells="1">
                  <from>
                    <xdr:col>7939</xdr:col>
                    <xdr:colOff>0</xdr:colOff>
                    <xdr:row>786488</xdr:row>
                    <xdr:rowOff>0</xdr:rowOff>
                  </from>
                  <to>
                    <xdr:col>7939</xdr:col>
                    <xdr:colOff>0</xdr:colOff>
                    <xdr:row>786488</xdr:row>
                    <xdr:rowOff>0</xdr:rowOff>
                  </to>
                </anchor>
              </controlPr>
            </control>
          </mc:Choice>
        </mc:AlternateContent>
        <mc:AlternateContent xmlns:mc="http://schemas.openxmlformats.org/markup-compatibility/2006">
          <mc:Choice Requires="x14">
            <control shapeId="60986" r:id="rId514" name="Button 570">
              <controlPr locked="0" defaultSize="0" autoFill="0" autoLine="0" autoPict="0">
                <anchor moveWithCells="1" sizeWithCells="1">
                  <from>
                    <xdr:col>7939</xdr:col>
                    <xdr:colOff>0</xdr:colOff>
                    <xdr:row>852024</xdr:row>
                    <xdr:rowOff>0</xdr:rowOff>
                  </from>
                  <to>
                    <xdr:col>7939</xdr:col>
                    <xdr:colOff>0</xdr:colOff>
                    <xdr:row>852024</xdr:row>
                    <xdr:rowOff>0</xdr:rowOff>
                  </to>
                </anchor>
              </controlPr>
            </control>
          </mc:Choice>
        </mc:AlternateContent>
        <mc:AlternateContent xmlns:mc="http://schemas.openxmlformats.org/markup-compatibility/2006">
          <mc:Choice Requires="x14">
            <control shapeId="60987" r:id="rId515" name="Button 571">
              <controlPr locked="0" defaultSize="0" autoFill="0" autoLine="0" autoPict="0">
                <anchor moveWithCells="1" sizeWithCells="1">
                  <from>
                    <xdr:col>7939</xdr:col>
                    <xdr:colOff>0</xdr:colOff>
                    <xdr:row>917560</xdr:row>
                    <xdr:rowOff>0</xdr:rowOff>
                  </from>
                  <to>
                    <xdr:col>7939</xdr:col>
                    <xdr:colOff>0</xdr:colOff>
                    <xdr:row>917560</xdr:row>
                    <xdr:rowOff>0</xdr:rowOff>
                  </to>
                </anchor>
              </controlPr>
            </control>
          </mc:Choice>
        </mc:AlternateContent>
        <mc:AlternateContent xmlns:mc="http://schemas.openxmlformats.org/markup-compatibility/2006">
          <mc:Choice Requires="x14">
            <control shapeId="60988" r:id="rId516" name="Button 572">
              <controlPr locked="0" defaultSize="0" autoFill="0" autoLine="0" autoPict="0">
                <anchor moveWithCells="1" sizeWithCells="1">
                  <from>
                    <xdr:col>7939</xdr:col>
                    <xdr:colOff>0</xdr:colOff>
                    <xdr:row>983096</xdr:row>
                    <xdr:rowOff>0</xdr:rowOff>
                  </from>
                  <to>
                    <xdr:col>7939</xdr:col>
                    <xdr:colOff>0</xdr:colOff>
                    <xdr:row>983096</xdr:row>
                    <xdr:rowOff>0</xdr:rowOff>
                  </to>
                </anchor>
              </controlPr>
            </control>
          </mc:Choice>
        </mc:AlternateContent>
        <mc:AlternateContent xmlns:mc="http://schemas.openxmlformats.org/markup-compatibility/2006">
          <mc:Choice Requires="x14">
            <control shapeId="60989" r:id="rId517" name="Button 573">
              <controlPr locked="0" defaultSize="0" autoFill="0" autoLine="0" autoPict="0">
                <anchor moveWithCells="1" sizeWithCells="1">
                  <from>
                    <xdr:col>8193</xdr:col>
                    <xdr:colOff>0</xdr:colOff>
                    <xdr:row>56</xdr:row>
                    <xdr:rowOff>0</xdr:rowOff>
                  </from>
                  <to>
                    <xdr:col>8193</xdr:col>
                    <xdr:colOff>0</xdr:colOff>
                    <xdr:row>56</xdr:row>
                    <xdr:rowOff>0</xdr:rowOff>
                  </to>
                </anchor>
              </controlPr>
            </control>
          </mc:Choice>
        </mc:AlternateContent>
        <mc:AlternateContent xmlns:mc="http://schemas.openxmlformats.org/markup-compatibility/2006">
          <mc:Choice Requires="x14">
            <control shapeId="60990" r:id="rId518" name="Button 574">
              <controlPr locked="0" defaultSize="0" autoFill="0" autoLine="0" autoPict="0">
                <anchor moveWithCells="1" sizeWithCells="1">
                  <from>
                    <xdr:col>8195</xdr:col>
                    <xdr:colOff>0</xdr:colOff>
                    <xdr:row>65592</xdr:row>
                    <xdr:rowOff>0</xdr:rowOff>
                  </from>
                  <to>
                    <xdr:col>8195</xdr:col>
                    <xdr:colOff>0</xdr:colOff>
                    <xdr:row>65592</xdr:row>
                    <xdr:rowOff>0</xdr:rowOff>
                  </to>
                </anchor>
              </controlPr>
            </control>
          </mc:Choice>
        </mc:AlternateContent>
        <mc:AlternateContent xmlns:mc="http://schemas.openxmlformats.org/markup-compatibility/2006">
          <mc:Choice Requires="x14">
            <control shapeId="60991" r:id="rId519" name="Button 575">
              <controlPr locked="0" defaultSize="0" autoFill="0" autoLine="0" autoPict="0">
                <anchor moveWithCells="1" sizeWithCells="1">
                  <from>
                    <xdr:col>8195</xdr:col>
                    <xdr:colOff>0</xdr:colOff>
                    <xdr:row>131128</xdr:row>
                    <xdr:rowOff>0</xdr:rowOff>
                  </from>
                  <to>
                    <xdr:col>8195</xdr:col>
                    <xdr:colOff>0</xdr:colOff>
                    <xdr:row>131128</xdr:row>
                    <xdr:rowOff>0</xdr:rowOff>
                  </to>
                </anchor>
              </controlPr>
            </control>
          </mc:Choice>
        </mc:AlternateContent>
        <mc:AlternateContent xmlns:mc="http://schemas.openxmlformats.org/markup-compatibility/2006">
          <mc:Choice Requires="x14">
            <control shapeId="60992" r:id="rId520" name="Button 576">
              <controlPr locked="0" defaultSize="0" autoFill="0" autoLine="0" autoPict="0">
                <anchor moveWithCells="1" sizeWithCells="1">
                  <from>
                    <xdr:col>8195</xdr:col>
                    <xdr:colOff>0</xdr:colOff>
                    <xdr:row>196664</xdr:row>
                    <xdr:rowOff>0</xdr:rowOff>
                  </from>
                  <to>
                    <xdr:col>8195</xdr:col>
                    <xdr:colOff>0</xdr:colOff>
                    <xdr:row>196664</xdr:row>
                    <xdr:rowOff>0</xdr:rowOff>
                  </to>
                </anchor>
              </controlPr>
            </control>
          </mc:Choice>
        </mc:AlternateContent>
        <mc:AlternateContent xmlns:mc="http://schemas.openxmlformats.org/markup-compatibility/2006">
          <mc:Choice Requires="x14">
            <control shapeId="60993" r:id="rId521" name="Button 577">
              <controlPr locked="0" defaultSize="0" autoFill="0" autoLine="0" autoPict="0">
                <anchor moveWithCells="1" sizeWithCells="1">
                  <from>
                    <xdr:col>8195</xdr:col>
                    <xdr:colOff>0</xdr:colOff>
                    <xdr:row>262200</xdr:row>
                    <xdr:rowOff>0</xdr:rowOff>
                  </from>
                  <to>
                    <xdr:col>8195</xdr:col>
                    <xdr:colOff>0</xdr:colOff>
                    <xdr:row>262200</xdr:row>
                    <xdr:rowOff>0</xdr:rowOff>
                  </to>
                </anchor>
              </controlPr>
            </control>
          </mc:Choice>
        </mc:AlternateContent>
        <mc:AlternateContent xmlns:mc="http://schemas.openxmlformats.org/markup-compatibility/2006">
          <mc:Choice Requires="x14">
            <control shapeId="60994" r:id="rId522" name="Button 578">
              <controlPr locked="0" defaultSize="0" autoFill="0" autoLine="0" autoPict="0">
                <anchor moveWithCells="1" sizeWithCells="1">
                  <from>
                    <xdr:col>8195</xdr:col>
                    <xdr:colOff>0</xdr:colOff>
                    <xdr:row>327736</xdr:row>
                    <xdr:rowOff>0</xdr:rowOff>
                  </from>
                  <to>
                    <xdr:col>8195</xdr:col>
                    <xdr:colOff>0</xdr:colOff>
                    <xdr:row>327736</xdr:row>
                    <xdr:rowOff>0</xdr:rowOff>
                  </to>
                </anchor>
              </controlPr>
            </control>
          </mc:Choice>
        </mc:AlternateContent>
        <mc:AlternateContent xmlns:mc="http://schemas.openxmlformats.org/markup-compatibility/2006">
          <mc:Choice Requires="x14">
            <control shapeId="60995" r:id="rId523" name="Button 579">
              <controlPr locked="0" defaultSize="0" autoFill="0" autoLine="0" autoPict="0">
                <anchor moveWithCells="1" sizeWithCells="1">
                  <from>
                    <xdr:col>8195</xdr:col>
                    <xdr:colOff>0</xdr:colOff>
                    <xdr:row>393272</xdr:row>
                    <xdr:rowOff>0</xdr:rowOff>
                  </from>
                  <to>
                    <xdr:col>8195</xdr:col>
                    <xdr:colOff>0</xdr:colOff>
                    <xdr:row>393272</xdr:row>
                    <xdr:rowOff>0</xdr:rowOff>
                  </to>
                </anchor>
              </controlPr>
            </control>
          </mc:Choice>
        </mc:AlternateContent>
        <mc:AlternateContent xmlns:mc="http://schemas.openxmlformats.org/markup-compatibility/2006">
          <mc:Choice Requires="x14">
            <control shapeId="60996" r:id="rId524" name="Button 580">
              <controlPr locked="0" defaultSize="0" autoFill="0" autoLine="0" autoPict="0">
                <anchor moveWithCells="1" sizeWithCells="1">
                  <from>
                    <xdr:col>8195</xdr:col>
                    <xdr:colOff>0</xdr:colOff>
                    <xdr:row>458808</xdr:row>
                    <xdr:rowOff>0</xdr:rowOff>
                  </from>
                  <to>
                    <xdr:col>8195</xdr:col>
                    <xdr:colOff>0</xdr:colOff>
                    <xdr:row>458808</xdr:row>
                    <xdr:rowOff>0</xdr:rowOff>
                  </to>
                </anchor>
              </controlPr>
            </control>
          </mc:Choice>
        </mc:AlternateContent>
        <mc:AlternateContent xmlns:mc="http://schemas.openxmlformats.org/markup-compatibility/2006">
          <mc:Choice Requires="x14">
            <control shapeId="60997" r:id="rId525" name="Button 581">
              <controlPr locked="0" defaultSize="0" autoFill="0" autoLine="0" autoPict="0">
                <anchor moveWithCells="1" sizeWithCells="1">
                  <from>
                    <xdr:col>8195</xdr:col>
                    <xdr:colOff>0</xdr:colOff>
                    <xdr:row>524344</xdr:row>
                    <xdr:rowOff>0</xdr:rowOff>
                  </from>
                  <to>
                    <xdr:col>8195</xdr:col>
                    <xdr:colOff>0</xdr:colOff>
                    <xdr:row>524344</xdr:row>
                    <xdr:rowOff>0</xdr:rowOff>
                  </to>
                </anchor>
              </controlPr>
            </control>
          </mc:Choice>
        </mc:AlternateContent>
        <mc:AlternateContent xmlns:mc="http://schemas.openxmlformats.org/markup-compatibility/2006">
          <mc:Choice Requires="x14">
            <control shapeId="60998" r:id="rId526" name="Button 582">
              <controlPr locked="0" defaultSize="0" autoFill="0" autoLine="0" autoPict="0">
                <anchor moveWithCells="1" sizeWithCells="1">
                  <from>
                    <xdr:col>8195</xdr:col>
                    <xdr:colOff>0</xdr:colOff>
                    <xdr:row>589880</xdr:row>
                    <xdr:rowOff>0</xdr:rowOff>
                  </from>
                  <to>
                    <xdr:col>8195</xdr:col>
                    <xdr:colOff>0</xdr:colOff>
                    <xdr:row>589880</xdr:row>
                    <xdr:rowOff>0</xdr:rowOff>
                  </to>
                </anchor>
              </controlPr>
            </control>
          </mc:Choice>
        </mc:AlternateContent>
        <mc:AlternateContent xmlns:mc="http://schemas.openxmlformats.org/markup-compatibility/2006">
          <mc:Choice Requires="x14">
            <control shapeId="60999" r:id="rId527" name="Button 583">
              <controlPr locked="0" defaultSize="0" autoFill="0" autoLine="0" autoPict="0">
                <anchor moveWithCells="1" sizeWithCells="1">
                  <from>
                    <xdr:col>8195</xdr:col>
                    <xdr:colOff>0</xdr:colOff>
                    <xdr:row>655416</xdr:row>
                    <xdr:rowOff>0</xdr:rowOff>
                  </from>
                  <to>
                    <xdr:col>8195</xdr:col>
                    <xdr:colOff>0</xdr:colOff>
                    <xdr:row>655416</xdr:row>
                    <xdr:rowOff>0</xdr:rowOff>
                  </to>
                </anchor>
              </controlPr>
            </control>
          </mc:Choice>
        </mc:AlternateContent>
        <mc:AlternateContent xmlns:mc="http://schemas.openxmlformats.org/markup-compatibility/2006">
          <mc:Choice Requires="x14">
            <control shapeId="61000" r:id="rId528" name="Button 584">
              <controlPr locked="0" defaultSize="0" autoFill="0" autoLine="0" autoPict="0">
                <anchor moveWithCells="1" sizeWithCells="1">
                  <from>
                    <xdr:col>8195</xdr:col>
                    <xdr:colOff>0</xdr:colOff>
                    <xdr:row>720952</xdr:row>
                    <xdr:rowOff>0</xdr:rowOff>
                  </from>
                  <to>
                    <xdr:col>8195</xdr:col>
                    <xdr:colOff>0</xdr:colOff>
                    <xdr:row>720952</xdr:row>
                    <xdr:rowOff>0</xdr:rowOff>
                  </to>
                </anchor>
              </controlPr>
            </control>
          </mc:Choice>
        </mc:AlternateContent>
        <mc:AlternateContent xmlns:mc="http://schemas.openxmlformats.org/markup-compatibility/2006">
          <mc:Choice Requires="x14">
            <control shapeId="61001" r:id="rId529" name="Button 585">
              <controlPr locked="0" defaultSize="0" autoFill="0" autoLine="0" autoPict="0">
                <anchor moveWithCells="1" sizeWithCells="1">
                  <from>
                    <xdr:col>8195</xdr:col>
                    <xdr:colOff>0</xdr:colOff>
                    <xdr:row>786488</xdr:row>
                    <xdr:rowOff>0</xdr:rowOff>
                  </from>
                  <to>
                    <xdr:col>8195</xdr:col>
                    <xdr:colOff>0</xdr:colOff>
                    <xdr:row>786488</xdr:row>
                    <xdr:rowOff>0</xdr:rowOff>
                  </to>
                </anchor>
              </controlPr>
            </control>
          </mc:Choice>
        </mc:AlternateContent>
        <mc:AlternateContent xmlns:mc="http://schemas.openxmlformats.org/markup-compatibility/2006">
          <mc:Choice Requires="x14">
            <control shapeId="61002" r:id="rId530" name="Button 586">
              <controlPr locked="0" defaultSize="0" autoFill="0" autoLine="0" autoPict="0">
                <anchor moveWithCells="1" sizeWithCells="1">
                  <from>
                    <xdr:col>8195</xdr:col>
                    <xdr:colOff>0</xdr:colOff>
                    <xdr:row>852024</xdr:row>
                    <xdr:rowOff>0</xdr:rowOff>
                  </from>
                  <to>
                    <xdr:col>8195</xdr:col>
                    <xdr:colOff>0</xdr:colOff>
                    <xdr:row>852024</xdr:row>
                    <xdr:rowOff>0</xdr:rowOff>
                  </to>
                </anchor>
              </controlPr>
            </control>
          </mc:Choice>
        </mc:AlternateContent>
        <mc:AlternateContent xmlns:mc="http://schemas.openxmlformats.org/markup-compatibility/2006">
          <mc:Choice Requires="x14">
            <control shapeId="61003" r:id="rId531" name="Button 587">
              <controlPr locked="0" defaultSize="0" autoFill="0" autoLine="0" autoPict="0">
                <anchor moveWithCells="1" sizeWithCells="1">
                  <from>
                    <xdr:col>8195</xdr:col>
                    <xdr:colOff>0</xdr:colOff>
                    <xdr:row>917560</xdr:row>
                    <xdr:rowOff>0</xdr:rowOff>
                  </from>
                  <to>
                    <xdr:col>8195</xdr:col>
                    <xdr:colOff>0</xdr:colOff>
                    <xdr:row>917560</xdr:row>
                    <xdr:rowOff>0</xdr:rowOff>
                  </to>
                </anchor>
              </controlPr>
            </control>
          </mc:Choice>
        </mc:AlternateContent>
        <mc:AlternateContent xmlns:mc="http://schemas.openxmlformats.org/markup-compatibility/2006">
          <mc:Choice Requires="x14">
            <control shapeId="61004" r:id="rId532" name="Button 588">
              <controlPr locked="0" defaultSize="0" autoFill="0" autoLine="0" autoPict="0">
                <anchor moveWithCells="1" sizeWithCells="1">
                  <from>
                    <xdr:col>8195</xdr:col>
                    <xdr:colOff>0</xdr:colOff>
                    <xdr:row>983096</xdr:row>
                    <xdr:rowOff>0</xdr:rowOff>
                  </from>
                  <to>
                    <xdr:col>8195</xdr:col>
                    <xdr:colOff>0</xdr:colOff>
                    <xdr:row>983096</xdr:row>
                    <xdr:rowOff>0</xdr:rowOff>
                  </to>
                </anchor>
              </controlPr>
            </control>
          </mc:Choice>
        </mc:AlternateContent>
        <mc:AlternateContent xmlns:mc="http://schemas.openxmlformats.org/markup-compatibility/2006">
          <mc:Choice Requires="x14">
            <control shapeId="61005" r:id="rId533" name="Button 589">
              <controlPr locked="0" defaultSize="0" autoFill="0" autoLine="0" autoPict="0">
                <anchor moveWithCells="1" sizeWithCells="1">
                  <from>
                    <xdr:col>8449</xdr:col>
                    <xdr:colOff>0</xdr:colOff>
                    <xdr:row>56</xdr:row>
                    <xdr:rowOff>0</xdr:rowOff>
                  </from>
                  <to>
                    <xdr:col>8449</xdr:col>
                    <xdr:colOff>0</xdr:colOff>
                    <xdr:row>56</xdr:row>
                    <xdr:rowOff>0</xdr:rowOff>
                  </to>
                </anchor>
              </controlPr>
            </control>
          </mc:Choice>
        </mc:AlternateContent>
        <mc:AlternateContent xmlns:mc="http://schemas.openxmlformats.org/markup-compatibility/2006">
          <mc:Choice Requires="x14">
            <control shapeId="61006" r:id="rId534" name="Button 590">
              <controlPr locked="0" defaultSize="0" autoFill="0" autoLine="0" autoPict="0">
                <anchor moveWithCells="1" sizeWithCells="1">
                  <from>
                    <xdr:col>8451</xdr:col>
                    <xdr:colOff>0</xdr:colOff>
                    <xdr:row>65592</xdr:row>
                    <xdr:rowOff>0</xdr:rowOff>
                  </from>
                  <to>
                    <xdr:col>8451</xdr:col>
                    <xdr:colOff>0</xdr:colOff>
                    <xdr:row>65592</xdr:row>
                    <xdr:rowOff>0</xdr:rowOff>
                  </to>
                </anchor>
              </controlPr>
            </control>
          </mc:Choice>
        </mc:AlternateContent>
        <mc:AlternateContent xmlns:mc="http://schemas.openxmlformats.org/markup-compatibility/2006">
          <mc:Choice Requires="x14">
            <control shapeId="61007" r:id="rId535" name="Button 591">
              <controlPr locked="0" defaultSize="0" autoFill="0" autoLine="0" autoPict="0">
                <anchor moveWithCells="1" sizeWithCells="1">
                  <from>
                    <xdr:col>8451</xdr:col>
                    <xdr:colOff>0</xdr:colOff>
                    <xdr:row>131128</xdr:row>
                    <xdr:rowOff>0</xdr:rowOff>
                  </from>
                  <to>
                    <xdr:col>8451</xdr:col>
                    <xdr:colOff>0</xdr:colOff>
                    <xdr:row>131128</xdr:row>
                    <xdr:rowOff>0</xdr:rowOff>
                  </to>
                </anchor>
              </controlPr>
            </control>
          </mc:Choice>
        </mc:AlternateContent>
        <mc:AlternateContent xmlns:mc="http://schemas.openxmlformats.org/markup-compatibility/2006">
          <mc:Choice Requires="x14">
            <control shapeId="61008" r:id="rId536" name="Button 592">
              <controlPr locked="0" defaultSize="0" autoFill="0" autoLine="0" autoPict="0">
                <anchor moveWithCells="1" sizeWithCells="1">
                  <from>
                    <xdr:col>8451</xdr:col>
                    <xdr:colOff>0</xdr:colOff>
                    <xdr:row>196664</xdr:row>
                    <xdr:rowOff>0</xdr:rowOff>
                  </from>
                  <to>
                    <xdr:col>8451</xdr:col>
                    <xdr:colOff>0</xdr:colOff>
                    <xdr:row>196664</xdr:row>
                    <xdr:rowOff>0</xdr:rowOff>
                  </to>
                </anchor>
              </controlPr>
            </control>
          </mc:Choice>
        </mc:AlternateContent>
        <mc:AlternateContent xmlns:mc="http://schemas.openxmlformats.org/markup-compatibility/2006">
          <mc:Choice Requires="x14">
            <control shapeId="61009" r:id="rId537" name="Button 593">
              <controlPr locked="0" defaultSize="0" autoFill="0" autoLine="0" autoPict="0">
                <anchor moveWithCells="1" sizeWithCells="1">
                  <from>
                    <xdr:col>8451</xdr:col>
                    <xdr:colOff>0</xdr:colOff>
                    <xdr:row>262200</xdr:row>
                    <xdr:rowOff>0</xdr:rowOff>
                  </from>
                  <to>
                    <xdr:col>8451</xdr:col>
                    <xdr:colOff>0</xdr:colOff>
                    <xdr:row>262200</xdr:row>
                    <xdr:rowOff>0</xdr:rowOff>
                  </to>
                </anchor>
              </controlPr>
            </control>
          </mc:Choice>
        </mc:AlternateContent>
        <mc:AlternateContent xmlns:mc="http://schemas.openxmlformats.org/markup-compatibility/2006">
          <mc:Choice Requires="x14">
            <control shapeId="61010" r:id="rId538" name="Button 594">
              <controlPr locked="0" defaultSize="0" autoFill="0" autoLine="0" autoPict="0">
                <anchor moveWithCells="1" sizeWithCells="1">
                  <from>
                    <xdr:col>8451</xdr:col>
                    <xdr:colOff>0</xdr:colOff>
                    <xdr:row>327736</xdr:row>
                    <xdr:rowOff>0</xdr:rowOff>
                  </from>
                  <to>
                    <xdr:col>8451</xdr:col>
                    <xdr:colOff>0</xdr:colOff>
                    <xdr:row>327736</xdr:row>
                    <xdr:rowOff>0</xdr:rowOff>
                  </to>
                </anchor>
              </controlPr>
            </control>
          </mc:Choice>
        </mc:AlternateContent>
        <mc:AlternateContent xmlns:mc="http://schemas.openxmlformats.org/markup-compatibility/2006">
          <mc:Choice Requires="x14">
            <control shapeId="61011" r:id="rId539" name="Button 595">
              <controlPr locked="0" defaultSize="0" autoFill="0" autoLine="0" autoPict="0">
                <anchor moveWithCells="1" sizeWithCells="1">
                  <from>
                    <xdr:col>8451</xdr:col>
                    <xdr:colOff>0</xdr:colOff>
                    <xdr:row>393272</xdr:row>
                    <xdr:rowOff>0</xdr:rowOff>
                  </from>
                  <to>
                    <xdr:col>8451</xdr:col>
                    <xdr:colOff>0</xdr:colOff>
                    <xdr:row>393272</xdr:row>
                    <xdr:rowOff>0</xdr:rowOff>
                  </to>
                </anchor>
              </controlPr>
            </control>
          </mc:Choice>
        </mc:AlternateContent>
        <mc:AlternateContent xmlns:mc="http://schemas.openxmlformats.org/markup-compatibility/2006">
          <mc:Choice Requires="x14">
            <control shapeId="61012" r:id="rId540" name="Button 596">
              <controlPr locked="0" defaultSize="0" autoFill="0" autoLine="0" autoPict="0">
                <anchor moveWithCells="1" sizeWithCells="1">
                  <from>
                    <xdr:col>8451</xdr:col>
                    <xdr:colOff>0</xdr:colOff>
                    <xdr:row>458808</xdr:row>
                    <xdr:rowOff>0</xdr:rowOff>
                  </from>
                  <to>
                    <xdr:col>8451</xdr:col>
                    <xdr:colOff>0</xdr:colOff>
                    <xdr:row>458808</xdr:row>
                    <xdr:rowOff>0</xdr:rowOff>
                  </to>
                </anchor>
              </controlPr>
            </control>
          </mc:Choice>
        </mc:AlternateContent>
        <mc:AlternateContent xmlns:mc="http://schemas.openxmlformats.org/markup-compatibility/2006">
          <mc:Choice Requires="x14">
            <control shapeId="61013" r:id="rId541" name="Button 597">
              <controlPr locked="0" defaultSize="0" autoFill="0" autoLine="0" autoPict="0">
                <anchor moveWithCells="1" sizeWithCells="1">
                  <from>
                    <xdr:col>8451</xdr:col>
                    <xdr:colOff>0</xdr:colOff>
                    <xdr:row>524344</xdr:row>
                    <xdr:rowOff>0</xdr:rowOff>
                  </from>
                  <to>
                    <xdr:col>8451</xdr:col>
                    <xdr:colOff>0</xdr:colOff>
                    <xdr:row>524344</xdr:row>
                    <xdr:rowOff>0</xdr:rowOff>
                  </to>
                </anchor>
              </controlPr>
            </control>
          </mc:Choice>
        </mc:AlternateContent>
        <mc:AlternateContent xmlns:mc="http://schemas.openxmlformats.org/markup-compatibility/2006">
          <mc:Choice Requires="x14">
            <control shapeId="61014" r:id="rId542" name="Button 598">
              <controlPr locked="0" defaultSize="0" autoFill="0" autoLine="0" autoPict="0">
                <anchor moveWithCells="1" sizeWithCells="1">
                  <from>
                    <xdr:col>8451</xdr:col>
                    <xdr:colOff>0</xdr:colOff>
                    <xdr:row>589880</xdr:row>
                    <xdr:rowOff>0</xdr:rowOff>
                  </from>
                  <to>
                    <xdr:col>8451</xdr:col>
                    <xdr:colOff>0</xdr:colOff>
                    <xdr:row>589880</xdr:row>
                    <xdr:rowOff>0</xdr:rowOff>
                  </to>
                </anchor>
              </controlPr>
            </control>
          </mc:Choice>
        </mc:AlternateContent>
        <mc:AlternateContent xmlns:mc="http://schemas.openxmlformats.org/markup-compatibility/2006">
          <mc:Choice Requires="x14">
            <control shapeId="61015" r:id="rId543" name="Button 599">
              <controlPr locked="0" defaultSize="0" autoFill="0" autoLine="0" autoPict="0">
                <anchor moveWithCells="1" sizeWithCells="1">
                  <from>
                    <xdr:col>8451</xdr:col>
                    <xdr:colOff>0</xdr:colOff>
                    <xdr:row>655416</xdr:row>
                    <xdr:rowOff>0</xdr:rowOff>
                  </from>
                  <to>
                    <xdr:col>8451</xdr:col>
                    <xdr:colOff>0</xdr:colOff>
                    <xdr:row>655416</xdr:row>
                    <xdr:rowOff>0</xdr:rowOff>
                  </to>
                </anchor>
              </controlPr>
            </control>
          </mc:Choice>
        </mc:AlternateContent>
        <mc:AlternateContent xmlns:mc="http://schemas.openxmlformats.org/markup-compatibility/2006">
          <mc:Choice Requires="x14">
            <control shapeId="61016" r:id="rId544" name="Button 600">
              <controlPr locked="0" defaultSize="0" autoFill="0" autoLine="0" autoPict="0">
                <anchor moveWithCells="1" sizeWithCells="1">
                  <from>
                    <xdr:col>8451</xdr:col>
                    <xdr:colOff>0</xdr:colOff>
                    <xdr:row>720952</xdr:row>
                    <xdr:rowOff>0</xdr:rowOff>
                  </from>
                  <to>
                    <xdr:col>8451</xdr:col>
                    <xdr:colOff>0</xdr:colOff>
                    <xdr:row>720952</xdr:row>
                    <xdr:rowOff>0</xdr:rowOff>
                  </to>
                </anchor>
              </controlPr>
            </control>
          </mc:Choice>
        </mc:AlternateContent>
        <mc:AlternateContent xmlns:mc="http://schemas.openxmlformats.org/markup-compatibility/2006">
          <mc:Choice Requires="x14">
            <control shapeId="61017" r:id="rId545" name="Button 601">
              <controlPr locked="0" defaultSize="0" autoFill="0" autoLine="0" autoPict="0">
                <anchor moveWithCells="1" sizeWithCells="1">
                  <from>
                    <xdr:col>8451</xdr:col>
                    <xdr:colOff>0</xdr:colOff>
                    <xdr:row>786488</xdr:row>
                    <xdr:rowOff>0</xdr:rowOff>
                  </from>
                  <to>
                    <xdr:col>8451</xdr:col>
                    <xdr:colOff>0</xdr:colOff>
                    <xdr:row>786488</xdr:row>
                    <xdr:rowOff>0</xdr:rowOff>
                  </to>
                </anchor>
              </controlPr>
            </control>
          </mc:Choice>
        </mc:AlternateContent>
        <mc:AlternateContent xmlns:mc="http://schemas.openxmlformats.org/markup-compatibility/2006">
          <mc:Choice Requires="x14">
            <control shapeId="61018" r:id="rId546" name="Button 602">
              <controlPr locked="0" defaultSize="0" autoFill="0" autoLine="0" autoPict="0">
                <anchor moveWithCells="1" sizeWithCells="1">
                  <from>
                    <xdr:col>8451</xdr:col>
                    <xdr:colOff>0</xdr:colOff>
                    <xdr:row>852024</xdr:row>
                    <xdr:rowOff>0</xdr:rowOff>
                  </from>
                  <to>
                    <xdr:col>8451</xdr:col>
                    <xdr:colOff>0</xdr:colOff>
                    <xdr:row>852024</xdr:row>
                    <xdr:rowOff>0</xdr:rowOff>
                  </to>
                </anchor>
              </controlPr>
            </control>
          </mc:Choice>
        </mc:AlternateContent>
        <mc:AlternateContent xmlns:mc="http://schemas.openxmlformats.org/markup-compatibility/2006">
          <mc:Choice Requires="x14">
            <control shapeId="61019" r:id="rId547" name="Button 603">
              <controlPr locked="0" defaultSize="0" autoFill="0" autoLine="0" autoPict="0">
                <anchor moveWithCells="1" sizeWithCells="1">
                  <from>
                    <xdr:col>8451</xdr:col>
                    <xdr:colOff>0</xdr:colOff>
                    <xdr:row>917560</xdr:row>
                    <xdr:rowOff>0</xdr:rowOff>
                  </from>
                  <to>
                    <xdr:col>8451</xdr:col>
                    <xdr:colOff>0</xdr:colOff>
                    <xdr:row>917560</xdr:row>
                    <xdr:rowOff>0</xdr:rowOff>
                  </to>
                </anchor>
              </controlPr>
            </control>
          </mc:Choice>
        </mc:AlternateContent>
        <mc:AlternateContent xmlns:mc="http://schemas.openxmlformats.org/markup-compatibility/2006">
          <mc:Choice Requires="x14">
            <control shapeId="61020" r:id="rId548" name="Button 604">
              <controlPr locked="0" defaultSize="0" autoFill="0" autoLine="0" autoPict="0">
                <anchor moveWithCells="1" sizeWithCells="1">
                  <from>
                    <xdr:col>8451</xdr:col>
                    <xdr:colOff>0</xdr:colOff>
                    <xdr:row>983096</xdr:row>
                    <xdr:rowOff>0</xdr:rowOff>
                  </from>
                  <to>
                    <xdr:col>8451</xdr:col>
                    <xdr:colOff>0</xdr:colOff>
                    <xdr:row>983096</xdr:row>
                    <xdr:rowOff>0</xdr:rowOff>
                  </to>
                </anchor>
              </controlPr>
            </control>
          </mc:Choice>
        </mc:AlternateContent>
        <mc:AlternateContent xmlns:mc="http://schemas.openxmlformats.org/markup-compatibility/2006">
          <mc:Choice Requires="x14">
            <control shapeId="61021" r:id="rId549" name="Button 605">
              <controlPr locked="0" defaultSize="0" autoFill="0" autoLine="0" autoPict="0">
                <anchor moveWithCells="1" sizeWithCells="1">
                  <from>
                    <xdr:col>8705</xdr:col>
                    <xdr:colOff>0</xdr:colOff>
                    <xdr:row>56</xdr:row>
                    <xdr:rowOff>0</xdr:rowOff>
                  </from>
                  <to>
                    <xdr:col>8705</xdr:col>
                    <xdr:colOff>0</xdr:colOff>
                    <xdr:row>56</xdr:row>
                    <xdr:rowOff>0</xdr:rowOff>
                  </to>
                </anchor>
              </controlPr>
            </control>
          </mc:Choice>
        </mc:AlternateContent>
        <mc:AlternateContent xmlns:mc="http://schemas.openxmlformats.org/markup-compatibility/2006">
          <mc:Choice Requires="x14">
            <control shapeId="61022" r:id="rId550" name="Button 606">
              <controlPr locked="0" defaultSize="0" autoFill="0" autoLine="0" autoPict="0">
                <anchor moveWithCells="1" sizeWithCells="1">
                  <from>
                    <xdr:col>8707</xdr:col>
                    <xdr:colOff>0</xdr:colOff>
                    <xdr:row>65592</xdr:row>
                    <xdr:rowOff>0</xdr:rowOff>
                  </from>
                  <to>
                    <xdr:col>8707</xdr:col>
                    <xdr:colOff>0</xdr:colOff>
                    <xdr:row>65592</xdr:row>
                    <xdr:rowOff>0</xdr:rowOff>
                  </to>
                </anchor>
              </controlPr>
            </control>
          </mc:Choice>
        </mc:AlternateContent>
        <mc:AlternateContent xmlns:mc="http://schemas.openxmlformats.org/markup-compatibility/2006">
          <mc:Choice Requires="x14">
            <control shapeId="61023" r:id="rId551" name="Button 607">
              <controlPr locked="0" defaultSize="0" autoFill="0" autoLine="0" autoPict="0">
                <anchor moveWithCells="1" sizeWithCells="1">
                  <from>
                    <xdr:col>8707</xdr:col>
                    <xdr:colOff>0</xdr:colOff>
                    <xdr:row>131128</xdr:row>
                    <xdr:rowOff>0</xdr:rowOff>
                  </from>
                  <to>
                    <xdr:col>8707</xdr:col>
                    <xdr:colOff>0</xdr:colOff>
                    <xdr:row>131128</xdr:row>
                    <xdr:rowOff>0</xdr:rowOff>
                  </to>
                </anchor>
              </controlPr>
            </control>
          </mc:Choice>
        </mc:AlternateContent>
        <mc:AlternateContent xmlns:mc="http://schemas.openxmlformats.org/markup-compatibility/2006">
          <mc:Choice Requires="x14">
            <control shapeId="61024" r:id="rId552" name="Button 608">
              <controlPr locked="0" defaultSize="0" autoFill="0" autoLine="0" autoPict="0">
                <anchor moveWithCells="1" sizeWithCells="1">
                  <from>
                    <xdr:col>8707</xdr:col>
                    <xdr:colOff>0</xdr:colOff>
                    <xdr:row>196664</xdr:row>
                    <xdr:rowOff>0</xdr:rowOff>
                  </from>
                  <to>
                    <xdr:col>8707</xdr:col>
                    <xdr:colOff>0</xdr:colOff>
                    <xdr:row>196664</xdr:row>
                    <xdr:rowOff>0</xdr:rowOff>
                  </to>
                </anchor>
              </controlPr>
            </control>
          </mc:Choice>
        </mc:AlternateContent>
        <mc:AlternateContent xmlns:mc="http://schemas.openxmlformats.org/markup-compatibility/2006">
          <mc:Choice Requires="x14">
            <control shapeId="61025" r:id="rId553" name="Button 609">
              <controlPr locked="0" defaultSize="0" autoFill="0" autoLine="0" autoPict="0">
                <anchor moveWithCells="1" sizeWithCells="1">
                  <from>
                    <xdr:col>8707</xdr:col>
                    <xdr:colOff>0</xdr:colOff>
                    <xdr:row>262200</xdr:row>
                    <xdr:rowOff>0</xdr:rowOff>
                  </from>
                  <to>
                    <xdr:col>8707</xdr:col>
                    <xdr:colOff>0</xdr:colOff>
                    <xdr:row>262200</xdr:row>
                    <xdr:rowOff>0</xdr:rowOff>
                  </to>
                </anchor>
              </controlPr>
            </control>
          </mc:Choice>
        </mc:AlternateContent>
        <mc:AlternateContent xmlns:mc="http://schemas.openxmlformats.org/markup-compatibility/2006">
          <mc:Choice Requires="x14">
            <control shapeId="61026" r:id="rId554" name="Button 610">
              <controlPr locked="0" defaultSize="0" autoFill="0" autoLine="0" autoPict="0">
                <anchor moveWithCells="1" sizeWithCells="1">
                  <from>
                    <xdr:col>8707</xdr:col>
                    <xdr:colOff>0</xdr:colOff>
                    <xdr:row>327736</xdr:row>
                    <xdr:rowOff>0</xdr:rowOff>
                  </from>
                  <to>
                    <xdr:col>8707</xdr:col>
                    <xdr:colOff>0</xdr:colOff>
                    <xdr:row>327736</xdr:row>
                    <xdr:rowOff>0</xdr:rowOff>
                  </to>
                </anchor>
              </controlPr>
            </control>
          </mc:Choice>
        </mc:AlternateContent>
        <mc:AlternateContent xmlns:mc="http://schemas.openxmlformats.org/markup-compatibility/2006">
          <mc:Choice Requires="x14">
            <control shapeId="61027" r:id="rId555" name="Button 611">
              <controlPr locked="0" defaultSize="0" autoFill="0" autoLine="0" autoPict="0">
                <anchor moveWithCells="1" sizeWithCells="1">
                  <from>
                    <xdr:col>8707</xdr:col>
                    <xdr:colOff>0</xdr:colOff>
                    <xdr:row>393272</xdr:row>
                    <xdr:rowOff>0</xdr:rowOff>
                  </from>
                  <to>
                    <xdr:col>8707</xdr:col>
                    <xdr:colOff>0</xdr:colOff>
                    <xdr:row>393272</xdr:row>
                    <xdr:rowOff>0</xdr:rowOff>
                  </to>
                </anchor>
              </controlPr>
            </control>
          </mc:Choice>
        </mc:AlternateContent>
        <mc:AlternateContent xmlns:mc="http://schemas.openxmlformats.org/markup-compatibility/2006">
          <mc:Choice Requires="x14">
            <control shapeId="61028" r:id="rId556" name="Button 612">
              <controlPr locked="0" defaultSize="0" autoFill="0" autoLine="0" autoPict="0">
                <anchor moveWithCells="1" sizeWithCells="1">
                  <from>
                    <xdr:col>8707</xdr:col>
                    <xdr:colOff>0</xdr:colOff>
                    <xdr:row>458808</xdr:row>
                    <xdr:rowOff>0</xdr:rowOff>
                  </from>
                  <to>
                    <xdr:col>8707</xdr:col>
                    <xdr:colOff>0</xdr:colOff>
                    <xdr:row>458808</xdr:row>
                    <xdr:rowOff>0</xdr:rowOff>
                  </to>
                </anchor>
              </controlPr>
            </control>
          </mc:Choice>
        </mc:AlternateContent>
        <mc:AlternateContent xmlns:mc="http://schemas.openxmlformats.org/markup-compatibility/2006">
          <mc:Choice Requires="x14">
            <control shapeId="61029" r:id="rId557" name="Button 613">
              <controlPr locked="0" defaultSize="0" autoFill="0" autoLine="0" autoPict="0">
                <anchor moveWithCells="1" sizeWithCells="1">
                  <from>
                    <xdr:col>8707</xdr:col>
                    <xdr:colOff>0</xdr:colOff>
                    <xdr:row>524344</xdr:row>
                    <xdr:rowOff>0</xdr:rowOff>
                  </from>
                  <to>
                    <xdr:col>8707</xdr:col>
                    <xdr:colOff>0</xdr:colOff>
                    <xdr:row>524344</xdr:row>
                    <xdr:rowOff>0</xdr:rowOff>
                  </to>
                </anchor>
              </controlPr>
            </control>
          </mc:Choice>
        </mc:AlternateContent>
        <mc:AlternateContent xmlns:mc="http://schemas.openxmlformats.org/markup-compatibility/2006">
          <mc:Choice Requires="x14">
            <control shapeId="61030" r:id="rId558" name="Button 614">
              <controlPr locked="0" defaultSize="0" autoFill="0" autoLine="0" autoPict="0">
                <anchor moveWithCells="1" sizeWithCells="1">
                  <from>
                    <xdr:col>8707</xdr:col>
                    <xdr:colOff>0</xdr:colOff>
                    <xdr:row>589880</xdr:row>
                    <xdr:rowOff>0</xdr:rowOff>
                  </from>
                  <to>
                    <xdr:col>8707</xdr:col>
                    <xdr:colOff>0</xdr:colOff>
                    <xdr:row>589880</xdr:row>
                    <xdr:rowOff>0</xdr:rowOff>
                  </to>
                </anchor>
              </controlPr>
            </control>
          </mc:Choice>
        </mc:AlternateContent>
        <mc:AlternateContent xmlns:mc="http://schemas.openxmlformats.org/markup-compatibility/2006">
          <mc:Choice Requires="x14">
            <control shapeId="61031" r:id="rId559" name="Button 615">
              <controlPr locked="0" defaultSize="0" autoFill="0" autoLine="0" autoPict="0">
                <anchor moveWithCells="1" sizeWithCells="1">
                  <from>
                    <xdr:col>8707</xdr:col>
                    <xdr:colOff>0</xdr:colOff>
                    <xdr:row>655416</xdr:row>
                    <xdr:rowOff>0</xdr:rowOff>
                  </from>
                  <to>
                    <xdr:col>8707</xdr:col>
                    <xdr:colOff>0</xdr:colOff>
                    <xdr:row>655416</xdr:row>
                    <xdr:rowOff>0</xdr:rowOff>
                  </to>
                </anchor>
              </controlPr>
            </control>
          </mc:Choice>
        </mc:AlternateContent>
        <mc:AlternateContent xmlns:mc="http://schemas.openxmlformats.org/markup-compatibility/2006">
          <mc:Choice Requires="x14">
            <control shapeId="61032" r:id="rId560" name="Button 616">
              <controlPr locked="0" defaultSize="0" autoFill="0" autoLine="0" autoPict="0">
                <anchor moveWithCells="1" sizeWithCells="1">
                  <from>
                    <xdr:col>8707</xdr:col>
                    <xdr:colOff>0</xdr:colOff>
                    <xdr:row>720952</xdr:row>
                    <xdr:rowOff>0</xdr:rowOff>
                  </from>
                  <to>
                    <xdr:col>8707</xdr:col>
                    <xdr:colOff>0</xdr:colOff>
                    <xdr:row>720952</xdr:row>
                    <xdr:rowOff>0</xdr:rowOff>
                  </to>
                </anchor>
              </controlPr>
            </control>
          </mc:Choice>
        </mc:AlternateContent>
        <mc:AlternateContent xmlns:mc="http://schemas.openxmlformats.org/markup-compatibility/2006">
          <mc:Choice Requires="x14">
            <control shapeId="61033" r:id="rId561" name="Button 617">
              <controlPr locked="0" defaultSize="0" autoFill="0" autoLine="0" autoPict="0">
                <anchor moveWithCells="1" sizeWithCells="1">
                  <from>
                    <xdr:col>8707</xdr:col>
                    <xdr:colOff>0</xdr:colOff>
                    <xdr:row>786488</xdr:row>
                    <xdr:rowOff>0</xdr:rowOff>
                  </from>
                  <to>
                    <xdr:col>8707</xdr:col>
                    <xdr:colOff>0</xdr:colOff>
                    <xdr:row>786488</xdr:row>
                    <xdr:rowOff>0</xdr:rowOff>
                  </to>
                </anchor>
              </controlPr>
            </control>
          </mc:Choice>
        </mc:AlternateContent>
        <mc:AlternateContent xmlns:mc="http://schemas.openxmlformats.org/markup-compatibility/2006">
          <mc:Choice Requires="x14">
            <control shapeId="61034" r:id="rId562" name="Button 618">
              <controlPr locked="0" defaultSize="0" autoFill="0" autoLine="0" autoPict="0">
                <anchor moveWithCells="1" sizeWithCells="1">
                  <from>
                    <xdr:col>8707</xdr:col>
                    <xdr:colOff>0</xdr:colOff>
                    <xdr:row>852024</xdr:row>
                    <xdr:rowOff>0</xdr:rowOff>
                  </from>
                  <to>
                    <xdr:col>8707</xdr:col>
                    <xdr:colOff>0</xdr:colOff>
                    <xdr:row>852024</xdr:row>
                    <xdr:rowOff>0</xdr:rowOff>
                  </to>
                </anchor>
              </controlPr>
            </control>
          </mc:Choice>
        </mc:AlternateContent>
        <mc:AlternateContent xmlns:mc="http://schemas.openxmlformats.org/markup-compatibility/2006">
          <mc:Choice Requires="x14">
            <control shapeId="61035" r:id="rId563" name="Button 619">
              <controlPr locked="0" defaultSize="0" autoFill="0" autoLine="0" autoPict="0">
                <anchor moveWithCells="1" sizeWithCells="1">
                  <from>
                    <xdr:col>8707</xdr:col>
                    <xdr:colOff>0</xdr:colOff>
                    <xdr:row>917560</xdr:row>
                    <xdr:rowOff>0</xdr:rowOff>
                  </from>
                  <to>
                    <xdr:col>8707</xdr:col>
                    <xdr:colOff>0</xdr:colOff>
                    <xdr:row>917560</xdr:row>
                    <xdr:rowOff>0</xdr:rowOff>
                  </to>
                </anchor>
              </controlPr>
            </control>
          </mc:Choice>
        </mc:AlternateContent>
        <mc:AlternateContent xmlns:mc="http://schemas.openxmlformats.org/markup-compatibility/2006">
          <mc:Choice Requires="x14">
            <control shapeId="61036" r:id="rId564" name="Button 620">
              <controlPr locked="0" defaultSize="0" autoFill="0" autoLine="0" autoPict="0">
                <anchor moveWithCells="1" sizeWithCells="1">
                  <from>
                    <xdr:col>8707</xdr:col>
                    <xdr:colOff>0</xdr:colOff>
                    <xdr:row>983096</xdr:row>
                    <xdr:rowOff>0</xdr:rowOff>
                  </from>
                  <to>
                    <xdr:col>8707</xdr:col>
                    <xdr:colOff>0</xdr:colOff>
                    <xdr:row>983096</xdr:row>
                    <xdr:rowOff>0</xdr:rowOff>
                  </to>
                </anchor>
              </controlPr>
            </control>
          </mc:Choice>
        </mc:AlternateContent>
        <mc:AlternateContent xmlns:mc="http://schemas.openxmlformats.org/markup-compatibility/2006">
          <mc:Choice Requires="x14">
            <control shapeId="61037" r:id="rId565" name="Button 621">
              <controlPr locked="0" defaultSize="0" autoFill="0" autoLine="0" autoPict="0">
                <anchor moveWithCells="1" sizeWithCells="1">
                  <from>
                    <xdr:col>8961</xdr:col>
                    <xdr:colOff>0</xdr:colOff>
                    <xdr:row>56</xdr:row>
                    <xdr:rowOff>0</xdr:rowOff>
                  </from>
                  <to>
                    <xdr:col>8961</xdr:col>
                    <xdr:colOff>0</xdr:colOff>
                    <xdr:row>56</xdr:row>
                    <xdr:rowOff>0</xdr:rowOff>
                  </to>
                </anchor>
              </controlPr>
            </control>
          </mc:Choice>
        </mc:AlternateContent>
        <mc:AlternateContent xmlns:mc="http://schemas.openxmlformats.org/markup-compatibility/2006">
          <mc:Choice Requires="x14">
            <control shapeId="61038" r:id="rId566" name="Button 622">
              <controlPr locked="0" defaultSize="0" autoFill="0" autoLine="0" autoPict="0">
                <anchor moveWithCells="1" sizeWithCells="1">
                  <from>
                    <xdr:col>8963</xdr:col>
                    <xdr:colOff>0</xdr:colOff>
                    <xdr:row>65592</xdr:row>
                    <xdr:rowOff>0</xdr:rowOff>
                  </from>
                  <to>
                    <xdr:col>8963</xdr:col>
                    <xdr:colOff>0</xdr:colOff>
                    <xdr:row>65592</xdr:row>
                    <xdr:rowOff>0</xdr:rowOff>
                  </to>
                </anchor>
              </controlPr>
            </control>
          </mc:Choice>
        </mc:AlternateContent>
        <mc:AlternateContent xmlns:mc="http://schemas.openxmlformats.org/markup-compatibility/2006">
          <mc:Choice Requires="x14">
            <control shapeId="61039" r:id="rId567" name="Button 623">
              <controlPr locked="0" defaultSize="0" autoFill="0" autoLine="0" autoPict="0">
                <anchor moveWithCells="1" sizeWithCells="1">
                  <from>
                    <xdr:col>8963</xdr:col>
                    <xdr:colOff>0</xdr:colOff>
                    <xdr:row>131128</xdr:row>
                    <xdr:rowOff>0</xdr:rowOff>
                  </from>
                  <to>
                    <xdr:col>8963</xdr:col>
                    <xdr:colOff>0</xdr:colOff>
                    <xdr:row>131128</xdr:row>
                    <xdr:rowOff>0</xdr:rowOff>
                  </to>
                </anchor>
              </controlPr>
            </control>
          </mc:Choice>
        </mc:AlternateContent>
        <mc:AlternateContent xmlns:mc="http://schemas.openxmlformats.org/markup-compatibility/2006">
          <mc:Choice Requires="x14">
            <control shapeId="61040" r:id="rId568" name="Button 624">
              <controlPr locked="0" defaultSize="0" autoFill="0" autoLine="0" autoPict="0">
                <anchor moveWithCells="1" sizeWithCells="1">
                  <from>
                    <xdr:col>8963</xdr:col>
                    <xdr:colOff>0</xdr:colOff>
                    <xdr:row>196664</xdr:row>
                    <xdr:rowOff>0</xdr:rowOff>
                  </from>
                  <to>
                    <xdr:col>8963</xdr:col>
                    <xdr:colOff>0</xdr:colOff>
                    <xdr:row>196664</xdr:row>
                    <xdr:rowOff>0</xdr:rowOff>
                  </to>
                </anchor>
              </controlPr>
            </control>
          </mc:Choice>
        </mc:AlternateContent>
        <mc:AlternateContent xmlns:mc="http://schemas.openxmlformats.org/markup-compatibility/2006">
          <mc:Choice Requires="x14">
            <control shapeId="61041" r:id="rId569" name="Button 625">
              <controlPr locked="0" defaultSize="0" autoFill="0" autoLine="0" autoPict="0">
                <anchor moveWithCells="1" sizeWithCells="1">
                  <from>
                    <xdr:col>8963</xdr:col>
                    <xdr:colOff>0</xdr:colOff>
                    <xdr:row>262200</xdr:row>
                    <xdr:rowOff>0</xdr:rowOff>
                  </from>
                  <to>
                    <xdr:col>8963</xdr:col>
                    <xdr:colOff>0</xdr:colOff>
                    <xdr:row>262200</xdr:row>
                    <xdr:rowOff>0</xdr:rowOff>
                  </to>
                </anchor>
              </controlPr>
            </control>
          </mc:Choice>
        </mc:AlternateContent>
        <mc:AlternateContent xmlns:mc="http://schemas.openxmlformats.org/markup-compatibility/2006">
          <mc:Choice Requires="x14">
            <control shapeId="61042" r:id="rId570" name="Button 626">
              <controlPr locked="0" defaultSize="0" autoFill="0" autoLine="0" autoPict="0">
                <anchor moveWithCells="1" sizeWithCells="1">
                  <from>
                    <xdr:col>8963</xdr:col>
                    <xdr:colOff>0</xdr:colOff>
                    <xdr:row>327736</xdr:row>
                    <xdr:rowOff>0</xdr:rowOff>
                  </from>
                  <to>
                    <xdr:col>8963</xdr:col>
                    <xdr:colOff>0</xdr:colOff>
                    <xdr:row>327736</xdr:row>
                    <xdr:rowOff>0</xdr:rowOff>
                  </to>
                </anchor>
              </controlPr>
            </control>
          </mc:Choice>
        </mc:AlternateContent>
        <mc:AlternateContent xmlns:mc="http://schemas.openxmlformats.org/markup-compatibility/2006">
          <mc:Choice Requires="x14">
            <control shapeId="61043" r:id="rId571" name="Button 627">
              <controlPr locked="0" defaultSize="0" autoFill="0" autoLine="0" autoPict="0">
                <anchor moveWithCells="1" sizeWithCells="1">
                  <from>
                    <xdr:col>8963</xdr:col>
                    <xdr:colOff>0</xdr:colOff>
                    <xdr:row>393272</xdr:row>
                    <xdr:rowOff>0</xdr:rowOff>
                  </from>
                  <to>
                    <xdr:col>8963</xdr:col>
                    <xdr:colOff>0</xdr:colOff>
                    <xdr:row>393272</xdr:row>
                    <xdr:rowOff>0</xdr:rowOff>
                  </to>
                </anchor>
              </controlPr>
            </control>
          </mc:Choice>
        </mc:AlternateContent>
        <mc:AlternateContent xmlns:mc="http://schemas.openxmlformats.org/markup-compatibility/2006">
          <mc:Choice Requires="x14">
            <control shapeId="61044" r:id="rId572" name="Button 628">
              <controlPr locked="0" defaultSize="0" autoFill="0" autoLine="0" autoPict="0">
                <anchor moveWithCells="1" sizeWithCells="1">
                  <from>
                    <xdr:col>8963</xdr:col>
                    <xdr:colOff>0</xdr:colOff>
                    <xdr:row>458808</xdr:row>
                    <xdr:rowOff>0</xdr:rowOff>
                  </from>
                  <to>
                    <xdr:col>8963</xdr:col>
                    <xdr:colOff>0</xdr:colOff>
                    <xdr:row>458808</xdr:row>
                    <xdr:rowOff>0</xdr:rowOff>
                  </to>
                </anchor>
              </controlPr>
            </control>
          </mc:Choice>
        </mc:AlternateContent>
        <mc:AlternateContent xmlns:mc="http://schemas.openxmlformats.org/markup-compatibility/2006">
          <mc:Choice Requires="x14">
            <control shapeId="61045" r:id="rId573" name="Button 629">
              <controlPr locked="0" defaultSize="0" autoFill="0" autoLine="0" autoPict="0">
                <anchor moveWithCells="1" sizeWithCells="1">
                  <from>
                    <xdr:col>8963</xdr:col>
                    <xdr:colOff>0</xdr:colOff>
                    <xdr:row>524344</xdr:row>
                    <xdr:rowOff>0</xdr:rowOff>
                  </from>
                  <to>
                    <xdr:col>8963</xdr:col>
                    <xdr:colOff>0</xdr:colOff>
                    <xdr:row>524344</xdr:row>
                    <xdr:rowOff>0</xdr:rowOff>
                  </to>
                </anchor>
              </controlPr>
            </control>
          </mc:Choice>
        </mc:AlternateContent>
        <mc:AlternateContent xmlns:mc="http://schemas.openxmlformats.org/markup-compatibility/2006">
          <mc:Choice Requires="x14">
            <control shapeId="61046" r:id="rId574" name="Button 630">
              <controlPr locked="0" defaultSize="0" autoFill="0" autoLine="0" autoPict="0">
                <anchor moveWithCells="1" sizeWithCells="1">
                  <from>
                    <xdr:col>8963</xdr:col>
                    <xdr:colOff>0</xdr:colOff>
                    <xdr:row>589880</xdr:row>
                    <xdr:rowOff>0</xdr:rowOff>
                  </from>
                  <to>
                    <xdr:col>8963</xdr:col>
                    <xdr:colOff>0</xdr:colOff>
                    <xdr:row>589880</xdr:row>
                    <xdr:rowOff>0</xdr:rowOff>
                  </to>
                </anchor>
              </controlPr>
            </control>
          </mc:Choice>
        </mc:AlternateContent>
        <mc:AlternateContent xmlns:mc="http://schemas.openxmlformats.org/markup-compatibility/2006">
          <mc:Choice Requires="x14">
            <control shapeId="61047" r:id="rId575" name="Button 631">
              <controlPr locked="0" defaultSize="0" autoFill="0" autoLine="0" autoPict="0">
                <anchor moveWithCells="1" sizeWithCells="1">
                  <from>
                    <xdr:col>8963</xdr:col>
                    <xdr:colOff>0</xdr:colOff>
                    <xdr:row>655416</xdr:row>
                    <xdr:rowOff>0</xdr:rowOff>
                  </from>
                  <to>
                    <xdr:col>8963</xdr:col>
                    <xdr:colOff>0</xdr:colOff>
                    <xdr:row>655416</xdr:row>
                    <xdr:rowOff>0</xdr:rowOff>
                  </to>
                </anchor>
              </controlPr>
            </control>
          </mc:Choice>
        </mc:AlternateContent>
        <mc:AlternateContent xmlns:mc="http://schemas.openxmlformats.org/markup-compatibility/2006">
          <mc:Choice Requires="x14">
            <control shapeId="61048" r:id="rId576" name="Button 632">
              <controlPr locked="0" defaultSize="0" autoFill="0" autoLine="0" autoPict="0">
                <anchor moveWithCells="1" sizeWithCells="1">
                  <from>
                    <xdr:col>8963</xdr:col>
                    <xdr:colOff>0</xdr:colOff>
                    <xdr:row>720952</xdr:row>
                    <xdr:rowOff>0</xdr:rowOff>
                  </from>
                  <to>
                    <xdr:col>8963</xdr:col>
                    <xdr:colOff>0</xdr:colOff>
                    <xdr:row>720952</xdr:row>
                    <xdr:rowOff>0</xdr:rowOff>
                  </to>
                </anchor>
              </controlPr>
            </control>
          </mc:Choice>
        </mc:AlternateContent>
        <mc:AlternateContent xmlns:mc="http://schemas.openxmlformats.org/markup-compatibility/2006">
          <mc:Choice Requires="x14">
            <control shapeId="61049" r:id="rId577" name="Button 633">
              <controlPr locked="0" defaultSize="0" autoFill="0" autoLine="0" autoPict="0">
                <anchor moveWithCells="1" sizeWithCells="1">
                  <from>
                    <xdr:col>8963</xdr:col>
                    <xdr:colOff>0</xdr:colOff>
                    <xdr:row>786488</xdr:row>
                    <xdr:rowOff>0</xdr:rowOff>
                  </from>
                  <to>
                    <xdr:col>8963</xdr:col>
                    <xdr:colOff>0</xdr:colOff>
                    <xdr:row>786488</xdr:row>
                    <xdr:rowOff>0</xdr:rowOff>
                  </to>
                </anchor>
              </controlPr>
            </control>
          </mc:Choice>
        </mc:AlternateContent>
        <mc:AlternateContent xmlns:mc="http://schemas.openxmlformats.org/markup-compatibility/2006">
          <mc:Choice Requires="x14">
            <control shapeId="61050" r:id="rId578" name="Button 634">
              <controlPr locked="0" defaultSize="0" autoFill="0" autoLine="0" autoPict="0">
                <anchor moveWithCells="1" sizeWithCells="1">
                  <from>
                    <xdr:col>8963</xdr:col>
                    <xdr:colOff>0</xdr:colOff>
                    <xdr:row>852024</xdr:row>
                    <xdr:rowOff>0</xdr:rowOff>
                  </from>
                  <to>
                    <xdr:col>8963</xdr:col>
                    <xdr:colOff>0</xdr:colOff>
                    <xdr:row>852024</xdr:row>
                    <xdr:rowOff>0</xdr:rowOff>
                  </to>
                </anchor>
              </controlPr>
            </control>
          </mc:Choice>
        </mc:AlternateContent>
        <mc:AlternateContent xmlns:mc="http://schemas.openxmlformats.org/markup-compatibility/2006">
          <mc:Choice Requires="x14">
            <control shapeId="61051" r:id="rId579" name="Button 635">
              <controlPr locked="0" defaultSize="0" autoFill="0" autoLine="0" autoPict="0">
                <anchor moveWithCells="1" sizeWithCells="1">
                  <from>
                    <xdr:col>8963</xdr:col>
                    <xdr:colOff>0</xdr:colOff>
                    <xdr:row>917560</xdr:row>
                    <xdr:rowOff>0</xdr:rowOff>
                  </from>
                  <to>
                    <xdr:col>8963</xdr:col>
                    <xdr:colOff>0</xdr:colOff>
                    <xdr:row>917560</xdr:row>
                    <xdr:rowOff>0</xdr:rowOff>
                  </to>
                </anchor>
              </controlPr>
            </control>
          </mc:Choice>
        </mc:AlternateContent>
        <mc:AlternateContent xmlns:mc="http://schemas.openxmlformats.org/markup-compatibility/2006">
          <mc:Choice Requires="x14">
            <control shapeId="61052" r:id="rId580" name="Button 636">
              <controlPr locked="0" defaultSize="0" autoFill="0" autoLine="0" autoPict="0">
                <anchor moveWithCells="1" sizeWithCells="1">
                  <from>
                    <xdr:col>8963</xdr:col>
                    <xdr:colOff>0</xdr:colOff>
                    <xdr:row>983096</xdr:row>
                    <xdr:rowOff>0</xdr:rowOff>
                  </from>
                  <to>
                    <xdr:col>8963</xdr:col>
                    <xdr:colOff>0</xdr:colOff>
                    <xdr:row>983096</xdr:row>
                    <xdr:rowOff>0</xdr:rowOff>
                  </to>
                </anchor>
              </controlPr>
            </control>
          </mc:Choice>
        </mc:AlternateContent>
        <mc:AlternateContent xmlns:mc="http://schemas.openxmlformats.org/markup-compatibility/2006">
          <mc:Choice Requires="x14">
            <control shapeId="61053" r:id="rId581" name="Button 637">
              <controlPr locked="0" defaultSize="0" autoFill="0" autoLine="0" autoPict="0">
                <anchor moveWithCells="1" sizeWithCells="1">
                  <from>
                    <xdr:col>9217</xdr:col>
                    <xdr:colOff>0</xdr:colOff>
                    <xdr:row>56</xdr:row>
                    <xdr:rowOff>0</xdr:rowOff>
                  </from>
                  <to>
                    <xdr:col>9217</xdr:col>
                    <xdr:colOff>0</xdr:colOff>
                    <xdr:row>56</xdr:row>
                    <xdr:rowOff>0</xdr:rowOff>
                  </to>
                </anchor>
              </controlPr>
            </control>
          </mc:Choice>
        </mc:AlternateContent>
        <mc:AlternateContent xmlns:mc="http://schemas.openxmlformats.org/markup-compatibility/2006">
          <mc:Choice Requires="x14">
            <control shapeId="61054" r:id="rId582" name="Button 638">
              <controlPr locked="0" defaultSize="0" autoFill="0" autoLine="0" autoPict="0">
                <anchor moveWithCells="1" sizeWithCells="1">
                  <from>
                    <xdr:col>9219</xdr:col>
                    <xdr:colOff>0</xdr:colOff>
                    <xdr:row>65592</xdr:row>
                    <xdr:rowOff>0</xdr:rowOff>
                  </from>
                  <to>
                    <xdr:col>9219</xdr:col>
                    <xdr:colOff>0</xdr:colOff>
                    <xdr:row>65592</xdr:row>
                    <xdr:rowOff>0</xdr:rowOff>
                  </to>
                </anchor>
              </controlPr>
            </control>
          </mc:Choice>
        </mc:AlternateContent>
        <mc:AlternateContent xmlns:mc="http://schemas.openxmlformats.org/markup-compatibility/2006">
          <mc:Choice Requires="x14">
            <control shapeId="61055" r:id="rId583" name="Button 639">
              <controlPr locked="0" defaultSize="0" autoFill="0" autoLine="0" autoPict="0">
                <anchor moveWithCells="1" sizeWithCells="1">
                  <from>
                    <xdr:col>9219</xdr:col>
                    <xdr:colOff>0</xdr:colOff>
                    <xdr:row>131128</xdr:row>
                    <xdr:rowOff>0</xdr:rowOff>
                  </from>
                  <to>
                    <xdr:col>9219</xdr:col>
                    <xdr:colOff>0</xdr:colOff>
                    <xdr:row>131128</xdr:row>
                    <xdr:rowOff>0</xdr:rowOff>
                  </to>
                </anchor>
              </controlPr>
            </control>
          </mc:Choice>
        </mc:AlternateContent>
        <mc:AlternateContent xmlns:mc="http://schemas.openxmlformats.org/markup-compatibility/2006">
          <mc:Choice Requires="x14">
            <control shapeId="61056" r:id="rId584" name="Button 640">
              <controlPr locked="0" defaultSize="0" autoFill="0" autoLine="0" autoPict="0">
                <anchor moveWithCells="1" sizeWithCells="1">
                  <from>
                    <xdr:col>9219</xdr:col>
                    <xdr:colOff>0</xdr:colOff>
                    <xdr:row>196664</xdr:row>
                    <xdr:rowOff>0</xdr:rowOff>
                  </from>
                  <to>
                    <xdr:col>9219</xdr:col>
                    <xdr:colOff>0</xdr:colOff>
                    <xdr:row>196664</xdr:row>
                    <xdr:rowOff>0</xdr:rowOff>
                  </to>
                </anchor>
              </controlPr>
            </control>
          </mc:Choice>
        </mc:AlternateContent>
        <mc:AlternateContent xmlns:mc="http://schemas.openxmlformats.org/markup-compatibility/2006">
          <mc:Choice Requires="x14">
            <control shapeId="61057" r:id="rId585" name="Button 641">
              <controlPr locked="0" defaultSize="0" autoFill="0" autoLine="0" autoPict="0">
                <anchor moveWithCells="1" sizeWithCells="1">
                  <from>
                    <xdr:col>9219</xdr:col>
                    <xdr:colOff>0</xdr:colOff>
                    <xdr:row>262200</xdr:row>
                    <xdr:rowOff>0</xdr:rowOff>
                  </from>
                  <to>
                    <xdr:col>9219</xdr:col>
                    <xdr:colOff>0</xdr:colOff>
                    <xdr:row>262200</xdr:row>
                    <xdr:rowOff>0</xdr:rowOff>
                  </to>
                </anchor>
              </controlPr>
            </control>
          </mc:Choice>
        </mc:AlternateContent>
        <mc:AlternateContent xmlns:mc="http://schemas.openxmlformats.org/markup-compatibility/2006">
          <mc:Choice Requires="x14">
            <control shapeId="61058" r:id="rId586" name="Button 642">
              <controlPr locked="0" defaultSize="0" autoFill="0" autoLine="0" autoPict="0">
                <anchor moveWithCells="1" sizeWithCells="1">
                  <from>
                    <xdr:col>9219</xdr:col>
                    <xdr:colOff>0</xdr:colOff>
                    <xdr:row>327736</xdr:row>
                    <xdr:rowOff>0</xdr:rowOff>
                  </from>
                  <to>
                    <xdr:col>9219</xdr:col>
                    <xdr:colOff>0</xdr:colOff>
                    <xdr:row>327736</xdr:row>
                    <xdr:rowOff>0</xdr:rowOff>
                  </to>
                </anchor>
              </controlPr>
            </control>
          </mc:Choice>
        </mc:AlternateContent>
        <mc:AlternateContent xmlns:mc="http://schemas.openxmlformats.org/markup-compatibility/2006">
          <mc:Choice Requires="x14">
            <control shapeId="61059" r:id="rId587" name="Button 643">
              <controlPr locked="0" defaultSize="0" autoFill="0" autoLine="0" autoPict="0">
                <anchor moveWithCells="1" sizeWithCells="1">
                  <from>
                    <xdr:col>9219</xdr:col>
                    <xdr:colOff>0</xdr:colOff>
                    <xdr:row>393272</xdr:row>
                    <xdr:rowOff>0</xdr:rowOff>
                  </from>
                  <to>
                    <xdr:col>9219</xdr:col>
                    <xdr:colOff>0</xdr:colOff>
                    <xdr:row>393272</xdr:row>
                    <xdr:rowOff>0</xdr:rowOff>
                  </to>
                </anchor>
              </controlPr>
            </control>
          </mc:Choice>
        </mc:AlternateContent>
        <mc:AlternateContent xmlns:mc="http://schemas.openxmlformats.org/markup-compatibility/2006">
          <mc:Choice Requires="x14">
            <control shapeId="61060" r:id="rId588" name="Button 644">
              <controlPr locked="0" defaultSize="0" autoFill="0" autoLine="0" autoPict="0">
                <anchor moveWithCells="1" sizeWithCells="1">
                  <from>
                    <xdr:col>9219</xdr:col>
                    <xdr:colOff>0</xdr:colOff>
                    <xdr:row>458808</xdr:row>
                    <xdr:rowOff>0</xdr:rowOff>
                  </from>
                  <to>
                    <xdr:col>9219</xdr:col>
                    <xdr:colOff>0</xdr:colOff>
                    <xdr:row>458808</xdr:row>
                    <xdr:rowOff>0</xdr:rowOff>
                  </to>
                </anchor>
              </controlPr>
            </control>
          </mc:Choice>
        </mc:AlternateContent>
        <mc:AlternateContent xmlns:mc="http://schemas.openxmlformats.org/markup-compatibility/2006">
          <mc:Choice Requires="x14">
            <control shapeId="61061" r:id="rId589" name="Button 645">
              <controlPr locked="0" defaultSize="0" autoFill="0" autoLine="0" autoPict="0">
                <anchor moveWithCells="1" sizeWithCells="1">
                  <from>
                    <xdr:col>9219</xdr:col>
                    <xdr:colOff>0</xdr:colOff>
                    <xdr:row>524344</xdr:row>
                    <xdr:rowOff>0</xdr:rowOff>
                  </from>
                  <to>
                    <xdr:col>9219</xdr:col>
                    <xdr:colOff>0</xdr:colOff>
                    <xdr:row>524344</xdr:row>
                    <xdr:rowOff>0</xdr:rowOff>
                  </to>
                </anchor>
              </controlPr>
            </control>
          </mc:Choice>
        </mc:AlternateContent>
        <mc:AlternateContent xmlns:mc="http://schemas.openxmlformats.org/markup-compatibility/2006">
          <mc:Choice Requires="x14">
            <control shapeId="61062" r:id="rId590" name="Button 646">
              <controlPr locked="0" defaultSize="0" autoFill="0" autoLine="0" autoPict="0">
                <anchor moveWithCells="1" sizeWithCells="1">
                  <from>
                    <xdr:col>9219</xdr:col>
                    <xdr:colOff>0</xdr:colOff>
                    <xdr:row>589880</xdr:row>
                    <xdr:rowOff>0</xdr:rowOff>
                  </from>
                  <to>
                    <xdr:col>9219</xdr:col>
                    <xdr:colOff>0</xdr:colOff>
                    <xdr:row>589880</xdr:row>
                    <xdr:rowOff>0</xdr:rowOff>
                  </to>
                </anchor>
              </controlPr>
            </control>
          </mc:Choice>
        </mc:AlternateContent>
        <mc:AlternateContent xmlns:mc="http://schemas.openxmlformats.org/markup-compatibility/2006">
          <mc:Choice Requires="x14">
            <control shapeId="61063" r:id="rId591" name="Button 647">
              <controlPr locked="0" defaultSize="0" autoFill="0" autoLine="0" autoPict="0">
                <anchor moveWithCells="1" sizeWithCells="1">
                  <from>
                    <xdr:col>9219</xdr:col>
                    <xdr:colOff>0</xdr:colOff>
                    <xdr:row>655416</xdr:row>
                    <xdr:rowOff>0</xdr:rowOff>
                  </from>
                  <to>
                    <xdr:col>9219</xdr:col>
                    <xdr:colOff>0</xdr:colOff>
                    <xdr:row>655416</xdr:row>
                    <xdr:rowOff>0</xdr:rowOff>
                  </to>
                </anchor>
              </controlPr>
            </control>
          </mc:Choice>
        </mc:AlternateContent>
        <mc:AlternateContent xmlns:mc="http://schemas.openxmlformats.org/markup-compatibility/2006">
          <mc:Choice Requires="x14">
            <control shapeId="61064" r:id="rId592" name="Button 648">
              <controlPr locked="0" defaultSize="0" autoFill="0" autoLine="0" autoPict="0">
                <anchor moveWithCells="1" sizeWithCells="1">
                  <from>
                    <xdr:col>9219</xdr:col>
                    <xdr:colOff>0</xdr:colOff>
                    <xdr:row>720952</xdr:row>
                    <xdr:rowOff>0</xdr:rowOff>
                  </from>
                  <to>
                    <xdr:col>9219</xdr:col>
                    <xdr:colOff>0</xdr:colOff>
                    <xdr:row>720952</xdr:row>
                    <xdr:rowOff>0</xdr:rowOff>
                  </to>
                </anchor>
              </controlPr>
            </control>
          </mc:Choice>
        </mc:AlternateContent>
        <mc:AlternateContent xmlns:mc="http://schemas.openxmlformats.org/markup-compatibility/2006">
          <mc:Choice Requires="x14">
            <control shapeId="61065" r:id="rId593" name="Button 649">
              <controlPr locked="0" defaultSize="0" autoFill="0" autoLine="0" autoPict="0">
                <anchor moveWithCells="1" sizeWithCells="1">
                  <from>
                    <xdr:col>9219</xdr:col>
                    <xdr:colOff>0</xdr:colOff>
                    <xdr:row>786488</xdr:row>
                    <xdr:rowOff>0</xdr:rowOff>
                  </from>
                  <to>
                    <xdr:col>9219</xdr:col>
                    <xdr:colOff>0</xdr:colOff>
                    <xdr:row>786488</xdr:row>
                    <xdr:rowOff>0</xdr:rowOff>
                  </to>
                </anchor>
              </controlPr>
            </control>
          </mc:Choice>
        </mc:AlternateContent>
        <mc:AlternateContent xmlns:mc="http://schemas.openxmlformats.org/markup-compatibility/2006">
          <mc:Choice Requires="x14">
            <control shapeId="61066" r:id="rId594" name="Button 650">
              <controlPr locked="0" defaultSize="0" autoFill="0" autoLine="0" autoPict="0">
                <anchor moveWithCells="1" sizeWithCells="1">
                  <from>
                    <xdr:col>9219</xdr:col>
                    <xdr:colOff>0</xdr:colOff>
                    <xdr:row>852024</xdr:row>
                    <xdr:rowOff>0</xdr:rowOff>
                  </from>
                  <to>
                    <xdr:col>9219</xdr:col>
                    <xdr:colOff>0</xdr:colOff>
                    <xdr:row>852024</xdr:row>
                    <xdr:rowOff>0</xdr:rowOff>
                  </to>
                </anchor>
              </controlPr>
            </control>
          </mc:Choice>
        </mc:AlternateContent>
        <mc:AlternateContent xmlns:mc="http://schemas.openxmlformats.org/markup-compatibility/2006">
          <mc:Choice Requires="x14">
            <control shapeId="61067" r:id="rId595" name="Button 651">
              <controlPr locked="0" defaultSize="0" autoFill="0" autoLine="0" autoPict="0">
                <anchor moveWithCells="1" sizeWithCells="1">
                  <from>
                    <xdr:col>9219</xdr:col>
                    <xdr:colOff>0</xdr:colOff>
                    <xdr:row>917560</xdr:row>
                    <xdr:rowOff>0</xdr:rowOff>
                  </from>
                  <to>
                    <xdr:col>9219</xdr:col>
                    <xdr:colOff>0</xdr:colOff>
                    <xdr:row>917560</xdr:row>
                    <xdr:rowOff>0</xdr:rowOff>
                  </to>
                </anchor>
              </controlPr>
            </control>
          </mc:Choice>
        </mc:AlternateContent>
        <mc:AlternateContent xmlns:mc="http://schemas.openxmlformats.org/markup-compatibility/2006">
          <mc:Choice Requires="x14">
            <control shapeId="61068" r:id="rId596" name="Button 652">
              <controlPr locked="0" defaultSize="0" autoFill="0" autoLine="0" autoPict="0">
                <anchor moveWithCells="1" sizeWithCells="1">
                  <from>
                    <xdr:col>9219</xdr:col>
                    <xdr:colOff>0</xdr:colOff>
                    <xdr:row>983096</xdr:row>
                    <xdr:rowOff>0</xdr:rowOff>
                  </from>
                  <to>
                    <xdr:col>9219</xdr:col>
                    <xdr:colOff>0</xdr:colOff>
                    <xdr:row>983096</xdr:row>
                    <xdr:rowOff>0</xdr:rowOff>
                  </to>
                </anchor>
              </controlPr>
            </control>
          </mc:Choice>
        </mc:AlternateContent>
        <mc:AlternateContent xmlns:mc="http://schemas.openxmlformats.org/markup-compatibility/2006">
          <mc:Choice Requires="x14">
            <control shapeId="61069" r:id="rId597" name="Button 653">
              <controlPr locked="0" defaultSize="0" autoFill="0" autoLine="0" autoPict="0">
                <anchor moveWithCells="1" sizeWithCells="1">
                  <from>
                    <xdr:col>9473</xdr:col>
                    <xdr:colOff>0</xdr:colOff>
                    <xdr:row>56</xdr:row>
                    <xdr:rowOff>0</xdr:rowOff>
                  </from>
                  <to>
                    <xdr:col>9473</xdr:col>
                    <xdr:colOff>0</xdr:colOff>
                    <xdr:row>56</xdr:row>
                    <xdr:rowOff>0</xdr:rowOff>
                  </to>
                </anchor>
              </controlPr>
            </control>
          </mc:Choice>
        </mc:AlternateContent>
        <mc:AlternateContent xmlns:mc="http://schemas.openxmlformats.org/markup-compatibility/2006">
          <mc:Choice Requires="x14">
            <control shapeId="61070" r:id="rId598" name="Button 654">
              <controlPr locked="0" defaultSize="0" autoFill="0" autoLine="0" autoPict="0">
                <anchor moveWithCells="1" sizeWithCells="1">
                  <from>
                    <xdr:col>9475</xdr:col>
                    <xdr:colOff>0</xdr:colOff>
                    <xdr:row>65592</xdr:row>
                    <xdr:rowOff>0</xdr:rowOff>
                  </from>
                  <to>
                    <xdr:col>9475</xdr:col>
                    <xdr:colOff>0</xdr:colOff>
                    <xdr:row>65592</xdr:row>
                    <xdr:rowOff>0</xdr:rowOff>
                  </to>
                </anchor>
              </controlPr>
            </control>
          </mc:Choice>
        </mc:AlternateContent>
        <mc:AlternateContent xmlns:mc="http://schemas.openxmlformats.org/markup-compatibility/2006">
          <mc:Choice Requires="x14">
            <control shapeId="61071" r:id="rId599" name="Button 655">
              <controlPr locked="0" defaultSize="0" autoFill="0" autoLine="0" autoPict="0">
                <anchor moveWithCells="1" sizeWithCells="1">
                  <from>
                    <xdr:col>9475</xdr:col>
                    <xdr:colOff>0</xdr:colOff>
                    <xdr:row>131128</xdr:row>
                    <xdr:rowOff>0</xdr:rowOff>
                  </from>
                  <to>
                    <xdr:col>9475</xdr:col>
                    <xdr:colOff>0</xdr:colOff>
                    <xdr:row>131128</xdr:row>
                    <xdr:rowOff>0</xdr:rowOff>
                  </to>
                </anchor>
              </controlPr>
            </control>
          </mc:Choice>
        </mc:AlternateContent>
        <mc:AlternateContent xmlns:mc="http://schemas.openxmlformats.org/markup-compatibility/2006">
          <mc:Choice Requires="x14">
            <control shapeId="61072" r:id="rId600" name="Button 656">
              <controlPr locked="0" defaultSize="0" autoFill="0" autoLine="0" autoPict="0">
                <anchor moveWithCells="1" sizeWithCells="1">
                  <from>
                    <xdr:col>9475</xdr:col>
                    <xdr:colOff>0</xdr:colOff>
                    <xdr:row>196664</xdr:row>
                    <xdr:rowOff>0</xdr:rowOff>
                  </from>
                  <to>
                    <xdr:col>9475</xdr:col>
                    <xdr:colOff>0</xdr:colOff>
                    <xdr:row>196664</xdr:row>
                    <xdr:rowOff>0</xdr:rowOff>
                  </to>
                </anchor>
              </controlPr>
            </control>
          </mc:Choice>
        </mc:AlternateContent>
        <mc:AlternateContent xmlns:mc="http://schemas.openxmlformats.org/markup-compatibility/2006">
          <mc:Choice Requires="x14">
            <control shapeId="61073" r:id="rId601" name="Button 657">
              <controlPr locked="0" defaultSize="0" autoFill="0" autoLine="0" autoPict="0">
                <anchor moveWithCells="1" sizeWithCells="1">
                  <from>
                    <xdr:col>9475</xdr:col>
                    <xdr:colOff>0</xdr:colOff>
                    <xdr:row>262200</xdr:row>
                    <xdr:rowOff>0</xdr:rowOff>
                  </from>
                  <to>
                    <xdr:col>9475</xdr:col>
                    <xdr:colOff>0</xdr:colOff>
                    <xdr:row>262200</xdr:row>
                    <xdr:rowOff>0</xdr:rowOff>
                  </to>
                </anchor>
              </controlPr>
            </control>
          </mc:Choice>
        </mc:AlternateContent>
        <mc:AlternateContent xmlns:mc="http://schemas.openxmlformats.org/markup-compatibility/2006">
          <mc:Choice Requires="x14">
            <control shapeId="61074" r:id="rId602" name="Button 658">
              <controlPr locked="0" defaultSize="0" autoFill="0" autoLine="0" autoPict="0">
                <anchor moveWithCells="1" sizeWithCells="1">
                  <from>
                    <xdr:col>9475</xdr:col>
                    <xdr:colOff>0</xdr:colOff>
                    <xdr:row>327736</xdr:row>
                    <xdr:rowOff>0</xdr:rowOff>
                  </from>
                  <to>
                    <xdr:col>9475</xdr:col>
                    <xdr:colOff>0</xdr:colOff>
                    <xdr:row>327736</xdr:row>
                    <xdr:rowOff>0</xdr:rowOff>
                  </to>
                </anchor>
              </controlPr>
            </control>
          </mc:Choice>
        </mc:AlternateContent>
        <mc:AlternateContent xmlns:mc="http://schemas.openxmlformats.org/markup-compatibility/2006">
          <mc:Choice Requires="x14">
            <control shapeId="61075" r:id="rId603" name="Button 659">
              <controlPr locked="0" defaultSize="0" autoFill="0" autoLine="0" autoPict="0">
                <anchor moveWithCells="1" sizeWithCells="1">
                  <from>
                    <xdr:col>9475</xdr:col>
                    <xdr:colOff>0</xdr:colOff>
                    <xdr:row>393272</xdr:row>
                    <xdr:rowOff>0</xdr:rowOff>
                  </from>
                  <to>
                    <xdr:col>9475</xdr:col>
                    <xdr:colOff>0</xdr:colOff>
                    <xdr:row>393272</xdr:row>
                    <xdr:rowOff>0</xdr:rowOff>
                  </to>
                </anchor>
              </controlPr>
            </control>
          </mc:Choice>
        </mc:AlternateContent>
        <mc:AlternateContent xmlns:mc="http://schemas.openxmlformats.org/markup-compatibility/2006">
          <mc:Choice Requires="x14">
            <control shapeId="61076" r:id="rId604" name="Button 660">
              <controlPr locked="0" defaultSize="0" autoFill="0" autoLine="0" autoPict="0">
                <anchor moveWithCells="1" sizeWithCells="1">
                  <from>
                    <xdr:col>9475</xdr:col>
                    <xdr:colOff>0</xdr:colOff>
                    <xdr:row>458808</xdr:row>
                    <xdr:rowOff>0</xdr:rowOff>
                  </from>
                  <to>
                    <xdr:col>9475</xdr:col>
                    <xdr:colOff>0</xdr:colOff>
                    <xdr:row>458808</xdr:row>
                    <xdr:rowOff>0</xdr:rowOff>
                  </to>
                </anchor>
              </controlPr>
            </control>
          </mc:Choice>
        </mc:AlternateContent>
        <mc:AlternateContent xmlns:mc="http://schemas.openxmlformats.org/markup-compatibility/2006">
          <mc:Choice Requires="x14">
            <control shapeId="61077" r:id="rId605" name="Button 661">
              <controlPr locked="0" defaultSize="0" autoFill="0" autoLine="0" autoPict="0">
                <anchor moveWithCells="1" sizeWithCells="1">
                  <from>
                    <xdr:col>9475</xdr:col>
                    <xdr:colOff>0</xdr:colOff>
                    <xdr:row>524344</xdr:row>
                    <xdr:rowOff>0</xdr:rowOff>
                  </from>
                  <to>
                    <xdr:col>9475</xdr:col>
                    <xdr:colOff>0</xdr:colOff>
                    <xdr:row>524344</xdr:row>
                    <xdr:rowOff>0</xdr:rowOff>
                  </to>
                </anchor>
              </controlPr>
            </control>
          </mc:Choice>
        </mc:AlternateContent>
        <mc:AlternateContent xmlns:mc="http://schemas.openxmlformats.org/markup-compatibility/2006">
          <mc:Choice Requires="x14">
            <control shapeId="61078" r:id="rId606" name="Button 662">
              <controlPr locked="0" defaultSize="0" autoFill="0" autoLine="0" autoPict="0">
                <anchor moveWithCells="1" sizeWithCells="1">
                  <from>
                    <xdr:col>9475</xdr:col>
                    <xdr:colOff>0</xdr:colOff>
                    <xdr:row>589880</xdr:row>
                    <xdr:rowOff>0</xdr:rowOff>
                  </from>
                  <to>
                    <xdr:col>9475</xdr:col>
                    <xdr:colOff>0</xdr:colOff>
                    <xdr:row>589880</xdr:row>
                    <xdr:rowOff>0</xdr:rowOff>
                  </to>
                </anchor>
              </controlPr>
            </control>
          </mc:Choice>
        </mc:AlternateContent>
        <mc:AlternateContent xmlns:mc="http://schemas.openxmlformats.org/markup-compatibility/2006">
          <mc:Choice Requires="x14">
            <control shapeId="61079" r:id="rId607" name="Button 663">
              <controlPr locked="0" defaultSize="0" autoFill="0" autoLine="0" autoPict="0">
                <anchor moveWithCells="1" sizeWithCells="1">
                  <from>
                    <xdr:col>9475</xdr:col>
                    <xdr:colOff>0</xdr:colOff>
                    <xdr:row>655416</xdr:row>
                    <xdr:rowOff>0</xdr:rowOff>
                  </from>
                  <to>
                    <xdr:col>9475</xdr:col>
                    <xdr:colOff>0</xdr:colOff>
                    <xdr:row>655416</xdr:row>
                    <xdr:rowOff>0</xdr:rowOff>
                  </to>
                </anchor>
              </controlPr>
            </control>
          </mc:Choice>
        </mc:AlternateContent>
        <mc:AlternateContent xmlns:mc="http://schemas.openxmlformats.org/markup-compatibility/2006">
          <mc:Choice Requires="x14">
            <control shapeId="61080" r:id="rId608" name="Button 664">
              <controlPr locked="0" defaultSize="0" autoFill="0" autoLine="0" autoPict="0">
                <anchor moveWithCells="1" sizeWithCells="1">
                  <from>
                    <xdr:col>9475</xdr:col>
                    <xdr:colOff>0</xdr:colOff>
                    <xdr:row>720952</xdr:row>
                    <xdr:rowOff>0</xdr:rowOff>
                  </from>
                  <to>
                    <xdr:col>9475</xdr:col>
                    <xdr:colOff>0</xdr:colOff>
                    <xdr:row>720952</xdr:row>
                    <xdr:rowOff>0</xdr:rowOff>
                  </to>
                </anchor>
              </controlPr>
            </control>
          </mc:Choice>
        </mc:AlternateContent>
        <mc:AlternateContent xmlns:mc="http://schemas.openxmlformats.org/markup-compatibility/2006">
          <mc:Choice Requires="x14">
            <control shapeId="61081" r:id="rId609" name="Button 665">
              <controlPr locked="0" defaultSize="0" autoFill="0" autoLine="0" autoPict="0">
                <anchor moveWithCells="1" sizeWithCells="1">
                  <from>
                    <xdr:col>9475</xdr:col>
                    <xdr:colOff>0</xdr:colOff>
                    <xdr:row>786488</xdr:row>
                    <xdr:rowOff>0</xdr:rowOff>
                  </from>
                  <to>
                    <xdr:col>9475</xdr:col>
                    <xdr:colOff>0</xdr:colOff>
                    <xdr:row>786488</xdr:row>
                    <xdr:rowOff>0</xdr:rowOff>
                  </to>
                </anchor>
              </controlPr>
            </control>
          </mc:Choice>
        </mc:AlternateContent>
        <mc:AlternateContent xmlns:mc="http://schemas.openxmlformats.org/markup-compatibility/2006">
          <mc:Choice Requires="x14">
            <control shapeId="61082" r:id="rId610" name="Button 666">
              <controlPr locked="0" defaultSize="0" autoFill="0" autoLine="0" autoPict="0">
                <anchor moveWithCells="1" sizeWithCells="1">
                  <from>
                    <xdr:col>9475</xdr:col>
                    <xdr:colOff>0</xdr:colOff>
                    <xdr:row>852024</xdr:row>
                    <xdr:rowOff>0</xdr:rowOff>
                  </from>
                  <to>
                    <xdr:col>9475</xdr:col>
                    <xdr:colOff>0</xdr:colOff>
                    <xdr:row>852024</xdr:row>
                    <xdr:rowOff>0</xdr:rowOff>
                  </to>
                </anchor>
              </controlPr>
            </control>
          </mc:Choice>
        </mc:AlternateContent>
        <mc:AlternateContent xmlns:mc="http://schemas.openxmlformats.org/markup-compatibility/2006">
          <mc:Choice Requires="x14">
            <control shapeId="61083" r:id="rId611" name="Button 667">
              <controlPr locked="0" defaultSize="0" autoFill="0" autoLine="0" autoPict="0">
                <anchor moveWithCells="1" sizeWithCells="1">
                  <from>
                    <xdr:col>9475</xdr:col>
                    <xdr:colOff>0</xdr:colOff>
                    <xdr:row>917560</xdr:row>
                    <xdr:rowOff>0</xdr:rowOff>
                  </from>
                  <to>
                    <xdr:col>9475</xdr:col>
                    <xdr:colOff>0</xdr:colOff>
                    <xdr:row>917560</xdr:row>
                    <xdr:rowOff>0</xdr:rowOff>
                  </to>
                </anchor>
              </controlPr>
            </control>
          </mc:Choice>
        </mc:AlternateContent>
        <mc:AlternateContent xmlns:mc="http://schemas.openxmlformats.org/markup-compatibility/2006">
          <mc:Choice Requires="x14">
            <control shapeId="61084" r:id="rId612" name="Button 668">
              <controlPr locked="0" defaultSize="0" autoFill="0" autoLine="0" autoPict="0">
                <anchor moveWithCells="1" sizeWithCells="1">
                  <from>
                    <xdr:col>9475</xdr:col>
                    <xdr:colOff>0</xdr:colOff>
                    <xdr:row>983096</xdr:row>
                    <xdr:rowOff>0</xdr:rowOff>
                  </from>
                  <to>
                    <xdr:col>9475</xdr:col>
                    <xdr:colOff>0</xdr:colOff>
                    <xdr:row>983096</xdr:row>
                    <xdr:rowOff>0</xdr:rowOff>
                  </to>
                </anchor>
              </controlPr>
            </control>
          </mc:Choice>
        </mc:AlternateContent>
        <mc:AlternateContent xmlns:mc="http://schemas.openxmlformats.org/markup-compatibility/2006">
          <mc:Choice Requires="x14">
            <control shapeId="61085" r:id="rId613" name="Button 669">
              <controlPr locked="0" defaultSize="0" autoFill="0" autoLine="0" autoPict="0">
                <anchor moveWithCells="1" sizeWithCells="1">
                  <from>
                    <xdr:col>9729</xdr:col>
                    <xdr:colOff>0</xdr:colOff>
                    <xdr:row>56</xdr:row>
                    <xdr:rowOff>0</xdr:rowOff>
                  </from>
                  <to>
                    <xdr:col>9729</xdr:col>
                    <xdr:colOff>0</xdr:colOff>
                    <xdr:row>56</xdr:row>
                    <xdr:rowOff>0</xdr:rowOff>
                  </to>
                </anchor>
              </controlPr>
            </control>
          </mc:Choice>
        </mc:AlternateContent>
        <mc:AlternateContent xmlns:mc="http://schemas.openxmlformats.org/markup-compatibility/2006">
          <mc:Choice Requires="x14">
            <control shapeId="61086" r:id="rId614" name="Button 670">
              <controlPr locked="0" defaultSize="0" autoFill="0" autoLine="0" autoPict="0">
                <anchor moveWithCells="1" sizeWithCells="1">
                  <from>
                    <xdr:col>9731</xdr:col>
                    <xdr:colOff>0</xdr:colOff>
                    <xdr:row>65592</xdr:row>
                    <xdr:rowOff>0</xdr:rowOff>
                  </from>
                  <to>
                    <xdr:col>9731</xdr:col>
                    <xdr:colOff>0</xdr:colOff>
                    <xdr:row>65592</xdr:row>
                    <xdr:rowOff>0</xdr:rowOff>
                  </to>
                </anchor>
              </controlPr>
            </control>
          </mc:Choice>
        </mc:AlternateContent>
        <mc:AlternateContent xmlns:mc="http://schemas.openxmlformats.org/markup-compatibility/2006">
          <mc:Choice Requires="x14">
            <control shapeId="61087" r:id="rId615" name="Button 671">
              <controlPr locked="0" defaultSize="0" autoFill="0" autoLine="0" autoPict="0">
                <anchor moveWithCells="1" sizeWithCells="1">
                  <from>
                    <xdr:col>9731</xdr:col>
                    <xdr:colOff>0</xdr:colOff>
                    <xdr:row>131128</xdr:row>
                    <xdr:rowOff>0</xdr:rowOff>
                  </from>
                  <to>
                    <xdr:col>9731</xdr:col>
                    <xdr:colOff>0</xdr:colOff>
                    <xdr:row>131128</xdr:row>
                    <xdr:rowOff>0</xdr:rowOff>
                  </to>
                </anchor>
              </controlPr>
            </control>
          </mc:Choice>
        </mc:AlternateContent>
        <mc:AlternateContent xmlns:mc="http://schemas.openxmlformats.org/markup-compatibility/2006">
          <mc:Choice Requires="x14">
            <control shapeId="61088" r:id="rId616" name="Button 672">
              <controlPr locked="0" defaultSize="0" autoFill="0" autoLine="0" autoPict="0">
                <anchor moveWithCells="1" sizeWithCells="1">
                  <from>
                    <xdr:col>9731</xdr:col>
                    <xdr:colOff>0</xdr:colOff>
                    <xdr:row>196664</xdr:row>
                    <xdr:rowOff>0</xdr:rowOff>
                  </from>
                  <to>
                    <xdr:col>9731</xdr:col>
                    <xdr:colOff>0</xdr:colOff>
                    <xdr:row>196664</xdr:row>
                    <xdr:rowOff>0</xdr:rowOff>
                  </to>
                </anchor>
              </controlPr>
            </control>
          </mc:Choice>
        </mc:AlternateContent>
        <mc:AlternateContent xmlns:mc="http://schemas.openxmlformats.org/markup-compatibility/2006">
          <mc:Choice Requires="x14">
            <control shapeId="61089" r:id="rId617" name="Button 673">
              <controlPr locked="0" defaultSize="0" autoFill="0" autoLine="0" autoPict="0">
                <anchor moveWithCells="1" sizeWithCells="1">
                  <from>
                    <xdr:col>9731</xdr:col>
                    <xdr:colOff>0</xdr:colOff>
                    <xdr:row>262200</xdr:row>
                    <xdr:rowOff>0</xdr:rowOff>
                  </from>
                  <to>
                    <xdr:col>9731</xdr:col>
                    <xdr:colOff>0</xdr:colOff>
                    <xdr:row>262200</xdr:row>
                    <xdr:rowOff>0</xdr:rowOff>
                  </to>
                </anchor>
              </controlPr>
            </control>
          </mc:Choice>
        </mc:AlternateContent>
        <mc:AlternateContent xmlns:mc="http://schemas.openxmlformats.org/markup-compatibility/2006">
          <mc:Choice Requires="x14">
            <control shapeId="61090" r:id="rId618" name="Button 674">
              <controlPr locked="0" defaultSize="0" autoFill="0" autoLine="0" autoPict="0">
                <anchor moveWithCells="1" sizeWithCells="1">
                  <from>
                    <xdr:col>9731</xdr:col>
                    <xdr:colOff>0</xdr:colOff>
                    <xdr:row>327736</xdr:row>
                    <xdr:rowOff>0</xdr:rowOff>
                  </from>
                  <to>
                    <xdr:col>9731</xdr:col>
                    <xdr:colOff>0</xdr:colOff>
                    <xdr:row>327736</xdr:row>
                    <xdr:rowOff>0</xdr:rowOff>
                  </to>
                </anchor>
              </controlPr>
            </control>
          </mc:Choice>
        </mc:AlternateContent>
        <mc:AlternateContent xmlns:mc="http://schemas.openxmlformats.org/markup-compatibility/2006">
          <mc:Choice Requires="x14">
            <control shapeId="61091" r:id="rId619" name="Button 675">
              <controlPr locked="0" defaultSize="0" autoFill="0" autoLine="0" autoPict="0">
                <anchor moveWithCells="1" sizeWithCells="1">
                  <from>
                    <xdr:col>9731</xdr:col>
                    <xdr:colOff>0</xdr:colOff>
                    <xdr:row>393272</xdr:row>
                    <xdr:rowOff>0</xdr:rowOff>
                  </from>
                  <to>
                    <xdr:col>9731</xdr:col>
                    <xdr:colOff>0</xdr:colOff>
                    <xdr:row>393272</xdr:row>
                    <xdr:rowOff>0</xdr:rowOff>
                  </to>
                </anchor>
              </controlPr>
            </control>
          </mc:Choice>
        </mc:AlternateContent>
        <mc:AlternateContent xmlns:mc="http://schemas.openxmlformats.org/markup-compatibility/2006">
          <mc:Choice Requires="x14">
            <control shapeId="61092" r:id="rId620" name="Button 676">
              <controlPr locked="0" defaultSize="0" autoFill="0" autoLine="0" autoPict="0">
                <anchor moveWithCells="1" sizeWithCells="1">
                  <from>
                    <xdr:col>9731</xdr:col>
                    <xdr:colOff>0</xdr:colOff>
                    <xdr:row>458808</xdr:row>
                    <xdr:rowOff>0</xdr:rowOff>
                  </from>
                  <to>
                    <xdr:col>9731</xdr:col>
                    <xdr:colOff>0</xdr:colOff>
                    <xdr:row>458808</xdr:row>
                    <xdr:rowOff>0</xdr:rowOff>
                  </to>
                </anchor>
              </controlPr>
            </control>
          </mc:Choice>
        </mc:AlternateContent>
        <mc:AlternateContent xmlns:mc="http://schemas.openxmlformats.org/markup-compatibility/2006">
          <mc:Choice Requires="x14">
            <control shapeId="61093" r:id="rId621" name="Button 677">
              <controlPr locked="0" defaultSize="0" autoFill="0" autoLine="0" autoPict="0">
                <anchor moveWithCells="1" sizeWithCells="1">
                  <from>
                    <xdr:col>9731</xdr:col>
                    <xdr:colOff>0</xdr:colOff>
                    <xdr:row>524344</xdr:row>
                    <xdr:rowOff>0</xdr:rowOff>
                  </from>
                  <to>
                    <xdr:col>9731</xdr:col>
                    <xdr:colOff>0</xdr:colOff>
                    <xdr:row>524344</xdr:row>
                    <xdr:rowOff>0</xdr:rowOff>
                  </to>
                </anchor>
              </controlPr>
            </control>
          </mc:Choice>
        </mc:AlternateContent>
        <mc:AlternateContent xmlns:mc="http://schemas.openxmlformats.org/markup-compatibility/2006">
          <mc:Choice Requires="x14">
            <control shapeId="61094" r:id="rId622" name="Button 678">
              <controlPr locked="0" defaultSize="0" autoFill="0" autoLine="0" autoPict="0">
                <anchor moveWithCells="1" sizeWithCells="1">
                  <from>
                    <xdr:col>9731</xdr:col>
                    <xdr:colOff>0</xdr:colOff>
                    <xdr:row>589880</xdr:row>
                    <xdr:rowOff>0</xdr:rowOff>
                  </from>
                  <to>
                    <xdr:col>9731</xdr:col>
                    <xdr:colOff>0</xdr:colOff>
                    <xdr:row>589880</xdr:row>
                    <xdr:rowOff>0</xdr:rowOff>
                  </to>
                </anchor>
              </controlPr>
            </control>
          </mc:Choice>
        </mc:AlternateContent>
        <mc:AlternateContent xmlns:mc="http://schemas.openxmlformats.org/markup-compatibility/2006">
          <mc:Choice Requires="x14">
            <control shapeId="61095" r:id="rId623" name="Button 679">
              <controlPr locked="0" defaultSize="0" autoFill="0" autoLine="0" autoPict="0">
                <anchor moveWithCells="1" sizeWithCells="1">
                  <from>
                    <xdr:col>9731</xdr:col>
                    <xdr:colOff>0</xdr:colOff>
                    <xdr:row>655416</xdr:row>
                    <xdr:rowOff>0</xdr:rowOff>
                  </from>
                  <to>
                    <xdr:col>9731</xdr:col>
                    <xdr:colOff>0</xdr:colOff>
                    <xdr:row>655416</xdr:row>
                    <xdr:rowOff>0</xdr:rowOff>
                  </to>
                </anchor>
              </controlPr>
            </control>
          </mc:Choice>
        </mc:AlternateContent>
        <mc:AlternateContent xmlns:mc="http://schemas.openxmlformats.org/markup-compatibility/2006">
          <mc:Choice Requires="x14">
            <control shapeId="61096" r:id="rId624" name="Button 680">
              <controlPr locked="0" defaultSize="0" autoFill="0" autoLine="0" autoPict="0">
                <anchor moveWithCells="1" sizeWithCells="1">
                  <from>
                    <xdr:col>9731</xdr:col>
                    <xdr:colOff>0</xdr:colOff>
                    <xdr:row>720952</xdr:row>
                    <xdr:rowOff>0</xdr:rowOff>
                  </from>
                  <to>
                    <xdr:col>9731</xdr:col>
                    <xdr:colOff>0</xdr:colOff>
                    <xdr:row>720952</xdr:row>
                    <xdr:rowOff>0</xdr:rowOff>
                  </to>
                </anchor>
              </controlPr>
            </control>
          </mc:Choice>
        </mc:AlternateContent>
        <mc:AlternateContent xmlns:mc="http://schemas.openxmlformats.org/markup-compatibility/2006">
          <mc:Choice Requires="x14">
            <control shapeId="61097" r:id="rId625" name="Button 681">
              <controlPr locked="0" defaultSize="0" autoFill="0" autoLine="0" autoPict="0">
                <anchor moveWithCells="1" sizeWithCells="1">
                  <from>
                    <xdr:col>9731</xdr:col>
                    <xdr:colOff>0</xdr:colOff>
                    <xdr:row>786488</xdr:row>
                    <xdr:rowOff>0</xdr:rowOff>
                  </from>
                  <to>
                    <xdr:col>9731</xdr:col>
                    <xdr:colOff>0</xdr:colOff>
                    <xdr:row>786488</xdr:row>
                    <xdr:rowOff>0</xdr:rowOff>
                  </to>
                </anchor>
              </controlPr>
            </control>
          </mc:Choice>
        </mc:AlternateContent>
        <mc:AlternateContent xmlns:mc="http://schemas.openxmlformats.org/markup-compatibility/2006">
          <mc:Choice Requires="x14">
            <control shapeId="61098" r:id="rId626" name="Button 682">
              <controlPr locked="0" defaultSize="0" autoFill="0" autoLine="0" autoPict="0">
                <anchor moveWithCells="1" sizeWithCells="1">
                  <from>
                    <xdr:col>9731</xdr:col>
                    <xdr:colOff>0</xdr:colOff>
                    <xdr:row>852024</xdr:row>
                    <xdr:rowOff>0</xdr:rowOff>
                  </from>
                  <to>
                    <xdr:col>9731</xdr:col>
                    <xdr:colOff>0</xdr:colOff>
                    <xdr:row>852024</xdr:row>
                    <xdr:rowOff>0</xdr:rowOff>
                  </to>
                </anchor>
              </controlPr>
            </control>
          </mc:Choice>
        </mc:AlternateContent>
        <mc:AlternateContent xmlns:mc="http://schemas.openxmlformats.org/markup-compatibility/2006">
          <mc:Choice Requires="x14">
            <control shapeId="61099" r:id="rId627" name="Button 683">
              <controlPr locked="0" defaultSize="0" autoFill="0" autoLine="0" autoPict="0">
                <anchor moveWithCells="1" sizeWithCells="1">
                  <from>
                    <xdr:col>9731</xdr:col>
                    <xdr:colOff>0</xdr:colOff>
                    <xdr:row>917560</xdr:row>
                    <xdr:rowOff>0</xdr:rowOff>
                  </from>
                  <to>
                    <xdr:col>9731</xdr:col>
                    <xdr:colOff>0</xdr:colOff>
                    <xdr:row>917560</xdr:row>
                    <xdr:rowOff>0</xdr:rowOff>
                  </to>
                </anchor>
              </controlPr>
            </control>
          </mc:Choice>
        </mc:AlternateContent>
        <mc:AlternateContent xmlns:mc="http://schemas.openxmlformats.org/markup-compatibility/2006">
          <mc:Choice Requires="x14">
            <control shapeId="61100" r:id="rId628" name="Button 684">
              <controlPr locked="0" defaultSize="0" autoFill="0" autoLine="0" autoPict="0">
                <anchor moveWithCells="1" sizeWithCells="1">
                  <from>
                    <xdr:col>9731</xdr:col>
                    <xdr:colOff>0</xdr:colOff>
                    <xdr:row>983096</xdr:row>
                    <xdr:rowOff>0</xdr:rowOff>
                  </from>
                  <to>
                    <xdr:col>9731</xdr:col>
                    <xdr:colOff>0</xdr:colOff>
                    <xdr:row>983096</xdr:row>
                    <xdr:rowOff>0</xdr:rowOff>
                  </to>
                </anchor>
              </controlPr>
            </control>
          </mc:Choice>
        </mc:AlternateContent>
        <mc:AlternateContent xmlns:mc="http://schemas.openxmlformats.org/markup-compatibility/2006">
          <mc:Choice Requires="x14">
            <control shapeId="61101" r:id="rId629" name="Button 685">
              <controlPr locked="0" defaultSize="0" autoFill="0" autoLine="0" autoPict="0">
                <anchor moveWithCells="1" sizeWithCells="1">
                  <from>
                    <xdr:col>9985</xdr:col>
                    <xdr:colOff>0</xdr:colOff>
                    <xdr:row>56</xdr:row>
                    <xdr:rowOff>0</xdr:rowOff>
                  </from>
                  <to>
                    <xdr:col>9985</xdr:col>
                    <xdr:colOff>0</xdr:colOff>
                    <xdr:row>56</xdr:row>
                    <xdr:rowOff>0</xdr:rowOff>
                  </to>
                </anchor>
              </controlPr>
            </control>
          </mc:Choice>
        </mc:AlternateContent>
        <mc:AlternateContent xmlns:mc="http://schemas.openxmlformats.org/markup-compatibility/2006">
          <mc:Choice Requires="x14">
            <control shapeId="61102" r:id="rId630" name="Button 686">
              <controlPr locked="0" defaultSize="0" autoFill="0" autoLine="0" autoPict="0">
                <anchor moveWithCells="1" sizeWithCells="1">
                  <from>
                    <xdr:col>9987</xdr:col>
                    <xdr:colOff>0</xdr:colOff>
                    <xdr:row>65592</xdr:row>
                    <xdr:rowOff>0</xdr:rowOff>
                  </from>
                  <to>
                    <xdr:col>9987</xdr:col>
                    <xdr:colOff>0</xdr:colOff>
                    <xdr:row>65592</xdr:row>
                    <xdr:rowOff>0</xdr:rowOff>
                  </to>
                </anchor>
              </controlPr>
            </control>
          </mc:Choice>
        </mc:AlternateContent>
        <mc:AlternateContent xmlns:mc="http://schemas.openxmlformats.org/markup-compatibility/2006">
          <mc:Choice Requires="x14">
            <control shapeId="61103" r:id="rId631" name="Button 687">
              <controlPr locked="0" defaultSize="0" autoFill="0" autoLine="0" autoPict="0">
                <anchor moveWithCells="1" sizeWithCells="1">
                  <from>
                    <xdr:col>9987</xdr:col>
                    <xdr:colOff>0</xdr:colOff>
                    <xdr:row>131128</xdr:row>
                    <xdr:rowOff>0</xdr:rowOff>
                  </from>
                  <to>
                    <xdr:col>9987</xdr:col>
                    <xdr:colOff>0</xdr:colOff>
                    <xdr:row>131128</xdr:row>
                    <xdr:rowOff>0</xdr:rowOff>
                  </to>
                </anchor>
              </controlPr>
            </control>
          </mc:Choice>
        </mc:AlternateContent>
        <mc:AlternateContent xmlns:mc="http://schemas.openxmlformats.org/markup-compatibility/2006">
          <mc:Choice Requires="x14">
            <control shapeId="61104" r:id="rId632" name="Button 688">
              <controlPr locked="0" defaultSize="0" autoFill="0" autoLine="0" autoPict="0">
                <anchor moveWithCells="1" sizeWithCells="1">
                  <from>
                    <xdr:col>9987</xdr:col>
                    <xdr:colOff>0</xdr:colOff>
                    <xdr:row>196664</xdr:row>
                    <xdr:rowOff>0</xdr:rowOff>
                  </from>
                  <to>
                    <xdr:col>9987</xdr:col>
                    <xdr:colOff>0</xdr:colOff>
                    <xdr:row>196664</xdr:row>
                    <xdr:rowOff>0</xdr:rowOff>
                  </to>
                </anchor>
              </controlPr>
            </control>
          </mc:Choice>
        </mc:AlternateContent>
        <mc:AlternateContent xmlns:mc="http://schemas.openxmlformats.org/markup-compatibility/2006">
          <mc:Choice Requires="x14">
            <control shapeId="61105" r:id="rId633" name="Button 689">
              <controlPr locked="0" defaultSize="0" autoFill="0" autoLine="0" autoPict="0">
                <anchor moveWithCells="1" sizeWithCells="1">
                  <from>
                    <xdr:col>9987</xdr:col>
                    <xdr:colOff>0</xdr:colOff>
                    <xdr:row>262200</xdr:row>
                    <xdr:rowOff>0</xdr:rowOff>
                  </from>
                  <to>
                    <xdr:col>9987</xdr:col>
                    <xdr:colOff>0</xdr:colOff>
                    <xdr:row>262200</xdr:row>
                    <xdr:rowOff>0</xdr:rowOff>
                  </to>
                </anchor>
              </controlPr>
            </control>
          </mc:Choice>
        </mc:AlternateContent>
        <mc:AlternateContent xmlns:mc="http://schemas.openxmlformats.org/markup-compatibility/2006">
          <mc:Choice Requires="x14">
            <control shapeId="61106" r:id="rId634" name="Button 690">
              <controlPr locked="0" defaultSize="0" autoFill="0" autoLine="0" autoPict="0">
                <anchor moveWithCells="1" sizeWithCells="1">
                  <from>
                    <xdr:col>9987</xdr:col>
                    <xdr:colOff>0</xdr:colOff>
                    <xdr:row>327736</xdr:row>
                    <xdr:rowOff>0</xdr:rowOff>
                  </from>
                  <to>
                    <xdr:col>9987</xdr:col>
                    <xdr:colOff>0</xdr:colOff>
                    <xdr:row>327736</xdr:row>
                    <xdr:rowOff>0</xdr:rowOff>
                  </to>
                </anchor>
              </controlPr>
            </control>
          </mc:Choice>
        </mc:AlternateContent>
        <mc:AlternateContent xmlns:mc="http://schemas.openxmlformats.org/markup-compatibility/2006">
          <mc:Choice Requires="x14">
            <control shapeId="61107" r:id="rId635" name="Button 691">
              <controlPr locked="0" defaultSize="0" autoFill="0" autoLine="0" autoPict="0">
                <anchor moveWithCells="1" sizeWithCells="1">
                  <from>
                    <xdr:col>9987</xdr:col>
                    <xdr:colOff>0</xdr:colOff>
                    <xdr:row>393272</xdr:row>
                    <xdr:rowOff>0</xdr:rowOff>
                  </from>
                  <to>
                    <xdr:col>9987</xdr:col>
                    <xdr:colOff>0</xdr:colOff>
                    <xdr:row>393272</xdr:row>
                    <xdr:rowOff>0</xdr:rowOff>
                  </to>
                </anchor>
              </controlPr>
            </control>
          </mc:Choice>
        </mc:AlternateContent>
        <mc:AlternateContent xmlns:mc="http://schemas.openxmlformats.org/markup-compatibility/2006">
          <mc:Choice Requires="x14">
            <control shapeId="61108" r:id="rId636" name="Button 692">
              <controlPr locked="0" defaultSize="0" autoFill="0" autoLine="0" autoPict="0">
                <anchor moveWithCells="1" sizeWithCells="1">
                  <from>
                    <xdr:col>9987</xdr:col>
                    <xdr:colOff>0</xdr:colOff>
                    <xdr:row>458808</xdr:row>
                    <xdr:rowOff>0</xdr:rowOff>
                  </from>
                  <to>
                    <xdr:col>9987</xdr:col>
                    <xdr:colOff>0</xdr:colOff>
                    <xdr:row>458808</xdr:row>
                    <xdr:rowOff>0</xdr:rowOff>
                  </to>
                </anchor>
              </controlPr>
            </control>
          </mc:Choice>
        </mc:AlternateContent>
        <mc:AlternateContent xmlns:mc="http://schemas.openxmlformats.org/markup-compatibility/2006">
          <mc:Choice Requires="x14">
            <control shapeId="61109" r:id="rId637" name="Button 693">
              <controlPr locked="0" defaultSize="0" autoFill="0" autoLine="0" autoPict="0">
                <anchor moveWithCells="1" sizeWithCells="1">
                  <from>
                    <xdr:col>9987</xdr:col>
                    <xdr:colOff>0</xdr:colOff>
                    <xdr:row>524344</xdr:row>
                    <xdr:rowOff>0</xdr:rowOff>
                  </from>
                  <to>
                    <xdr:col>9987</xdr:col>
                    <xdr:colOff>0</xdr:colOff>
                    <xdr:row>524344</xdr:row>
                    <xdr:rowOff>0</xdr:rowOff>
                  </to>
                </anchor>
              </controlPr>
            </control>
          </mc:Choice>
        </mc:AlternateContent>
        <mc:AlternateContent xmlns:mc="http://schemas.openxmlformats.org/markup-compatibility/2006">
          <mc:Choice Requires="x14">
            <control shapeId="61110" r:id="rId638" name="Button 694">
              <controlPr locked="0" defaultSize="0" autoFill="0" autoLine="0" autoPict="0">
                <anchor moveWithCells="1" sizeWithCells="1">
                  <from>
                    <xdr:col>9987</xdr:col>
                    <xdr:colOff>0</xdr:colOff>
                    <xdr:row>589880</xdr:row>
                    <xdr:rowOff>0</xdr:rowOff>
                  </from>
                  <to>
                    <xdr:col>9987</xdr:col>
                    <xdr:colOff>0</xdr:colOff>
                    <xdr:row>589880</xdr:row>
                    <xdr:rowOff>0</xdr:rowOff>
                  </to>
                </anchor>
              </controlPr>
            </control>
          </mc:Choice>
        </mc:AlternateContent>
        <mc:AlternateContent xmlns:mc="http://schemas.openxmlformats.org/markup-compatibility/2006">
          <mc:Choice Requires="x14">
            <control shapeId="61111" r:id="rId639" name="Button 695">
              <controlPr locked="0" defaultSize="0" autoFill="0" autoLine="0" autoPict="0">
                <anchor moveWithCells="1" sizeWithCells="1">
                  <from>
                    <xdr:col>9987</xdr:col>
                    <xdr:colOff>0</xdr:colOff>
                    <xdr:row>655416</xdr:row>
                    <xdr:rowOff>0</xdr:rowOff>
                  </from>
                  <to>
                    <xdr:col>9987</xdr:col>
                    <xdr:colOff>0</xdr:colOff>
                    <xdr:row>655416</xdr:row>
                    <xdr:rowOff>0</xdr:rowOff>
                  </to>
                </anchor>
              </controlPr>
            </control>
          </mc:Choice>
        </mc:AlternateContent>
        <mc:AlternateContent xmlns:mc="http://schemas.openxmlformats.org/markup-compatibility/2006">
          <mc:Choice Requires="x14">
            <control shapeId="61112" r:id="rId640" name="Button 696">
              <controlPr locked="0" defaultSize="0" autoFill="0" autoLine="0" autoPict="0">
                <anchor moveWithCells="1" sizeWithCells="1">
                  <from>
                    <xdr:col>9987</xdr:col>
                    <xdr:colOff>0</xdr:colOff>
                    <xdr:row>720952</xdr:row>
                    <xdr:rowOff>0</xdr:rowOff>
                  </from>
                  <to>
                    <xdr:col>9987</xdr:col>
                    <xdr:colOff>0</xdr:colOff>
                    <xdr:row>720952</xdr:row>
                    <xdr:rowOff>0</xdr:rowOff>
                  </to>
                </anchor>
              </controlPr>
            </control>
          </mc:Choice>
        </mc:AlternateContent>
        <mc:AlternateContent xmlns:mc="http://schemas.openxmlformats.org/markup-compatibility/2006">
          <mc:Choice Requires="x14">
            <control shapeId="61113" r:id="rId641" name="Button 697">
              <controlPr locked="0" defaultSize="0" autoFill="0" autoLine="0" autoPict="0">
                <anchor moveWithCells="1" sizeWithCells="1">
                  <from>
                    <xdr:col>9987</xdr:col>
                    <xdr:colOff>0</xdr:colOff>
                    <xdr:row>786488</xdr:row>
                    <xdr:rowOff>0</xdr:rowOff>
                  </from>
                  <to>
                    <xdr:col>9987</xdr:col>
                    <xdr:colOff>0</xdr:colOff>
                    <xdr:row>786488</xdr:row>
                    <xdr:rowOff>0</xdr:rowOff>
                  </to>
                </anchor>
              </controlPr>
            </control>
          </mc:Choice>
        </mc:AlternateContent>
        <mc:AlternateContent xmlns:mc="http://schemas.openxmlformats.org/markup-compatibility/2006">
          <mc:Choice Requires="x14">
            <control shapeId="61114" r:id="rId642" name="Button 698">
              <controlPr locked="0" defaultSize="0" autoFill="0" autoLine="0" autoPict="0">
                <anchor moveWithCells="1" sizeWithCells="1">
                  <from>
                    <xdr:col>9987</xdr:col>
                    <xdr:colOff>0</xdr:colOff>
                    <xdr:row>852024</xdr:row>
                    <xdr:rowOff>0</xdr:rowOff>
                  </from>
                  <to>
                    <xdr:col>9987</xdr:col>
                    <xdr:colOff>0</xdr:colOff>
                    <xdr:row>852024</xdr:row>
                    <xdr:rowOff>0</xdr:rowOff>
                  </to>
                </anchor>
              </controlPr>
            </control>
          </mc:Choice>
        </mc:AlternateContent>
        <mc:AlternateContent xmlns:mc="http://schemas.openxmlformats.org/markup-compatibility/2006">
          <mc:Choice Requires="x14">
            <control shapeId="61115" r:id="rId643" name="Button 699">
              <controlPr locked="0" defaultSize="0" autoFill="0" autoLine="0" autoPict="0">
                <anchor moveWithCells="1" sizeWithCells="1">
                  <from>
                    <xdr:col>9987</xdr:col>
                    <xdr:colOff>0</xdr:colOff>
                    <xdr:row>917560</xdr:row>
                    <xdr:rowOff>0</xdr:rowOff>
                  </from>
                  <to>
                    <xdr:col>9987</xdr:col>
                    <xdr:colOff>0</xdr:colOff>
                    <xdr:row>917560</xdr:row>
                    <xdr:rowOff>0</xdr:rowOff>
                  </to>
                </anchor>
              </controlPr>
            </control>
          </mc:Choice>
        </mc:AlternateContent>
        <mc:AlternateContent xmlns:mc="http://schemas.openxmlformats.org/markup-compatibility/2006">
          <mc:Choice Requires="x14">
            <control shapeId="61116" r:id="rId644" name="Button 700">
              <controlPr locked="0" defaultSize="0" autoFill="0" autoLine="0" autoPict="0">
                <anchor moveWithCells="1" sizeWithCells="1">
                  <from>
                    <xdr:col>9987</xdr:col>
                    <xdr:colOff>0</xdr:colOff>
                    <xdr:row>983096</xdr:row>
                    <xdr:rowOff>0</xdr:rowOff>
                  </from>
                  <to>
                    <xdr:col>9987</xdr:col>
                    <xdr:colOff>0</xdr:colOff>
                    <xdr:row>983096</xdr:row>
                    <xdr:rowOff>0</xdr:rowOff>
                  </to>
                </anchor>
              </controlPr>
            </control>
          </mc:Choice>
        </mc:AlternateContent>
        <mc:AlternateContent xmlns:mc="http://schemas.openxmlformats.org/markup-compatibility/2006">
          <mc:Choice Requires="x14">
            <control shapeId="61117" r:id="rId645" name="Button 701">
              <controlPr locked="0" defaultSize="0" autoFill="0" autoLine="0" autoPict="0">
                <anchor moveWithCells="1" sizeWithCells="1">
                  <from>
                    <xdr:col>10241</xdr:col>
                    <xdr:colOff>0</xdr:colOff>
                    <xdr:row>56</xdr:row>
                    <xdr:rowOff>0</xdr:rowOff>
                  </from>
                  <to>
                    <xdr:col>10241</xdr:col>
                    <xdr:colOff>0</xdr:colOff>
                    <xdr:row>56</xdr:row>
                    <xdr:rowOff>0</xdr:rowOff>
                  </to>
                </anchor>
              </controlPr>
            </control>
          </mc:Choice>
        </mc:AlternateContent>
        <mc:AlternateContent xmlns:mc="http://schemas.openxmlformats.org/markup-compatibility/2006">
          <mc:Choice Requires="x14">
            <control shapeId="61118" r:id="rId646" name="Button 702">
              <controlPr locked="0" defaultSize="0" autoFill="0" autoLine="0" autoPict="0">
                <anchor moveWithCells="1" sizeWithCells="1">
                  <from>
                    <xdr:col>10243</xdr:col>
                    <xdr:colOff>0</xdr:colOff>
                    <xdr:row>65592</xdr:row>
                    <xdr:rowOff>0</xdr:rowOff>
                  </from>
                  <to>
                    <xdr:col>10243</xdr:col>
                    <xdr:colOff>0</xdr:colOff>
                    <xdr:row>65592</xdr:row>
                    <xdr:rowOff>0</xdr:rowOff>
                  </to>
                </anchor>
              </controlPr>
            </control>
          </mc:Choice>
        </mc:AlternateContent>
        <mc:AlternateContent xmlns:mc="http://schemas.openxmlformats.org/markup-compatibility/2006">
          <mc:Choice Requires="x14">
            <control shapeId="61119" r:id="rId647" name="Button 703">
              <controlPr locked="0" defaultSize="0" autoFill="0" autoLine="0" autoPict="0">
                <anchor moveWithCells="1" sizeWithCells="1">
                  <from>
                    <xdr:col>10243</xdr:col>
                    <xdr:colOff>0</xdr:colOff>
                    <xdr:row>131128</xdr:row>
                    <xdr:rowOff>0</xdr:rowOff>
                  </from>
                  <to>
                    <xdr:col>10243</xdr:col>
                    <xdr:colOff>0</xdr:colOff>
                    <xdr:row>131128</xdr:row>
                    <xdr:rowOff>0</xdr:rowOff>
                  </to>
                </anchor>
              </controlPr>
            </control>
          </mc:Choice>
        </mc:AlternateContent>
        <mc:AlternateContent xmlns:mc="http://schemas.openxmlformats.org/markup-compatibility/2006">
          <mc:Choice Requires="x14">
            <control shapeId="61120" r:id="rId648" name="Button 704">
              <controlPr locked="0" defaultSize="0" autoFill="0" autoLine="0" autoPict="0">
                <anchor moveWithCells="1" sizeWithCells="1">
                  <from>
                    <xdr:col>10243</xdr:col>
                    <xdr:colOff>0</xdr:colOff>
                    <xdr:row>196664</xdr:row>
                    <xdr:rowOff>0</xdr:rowOff>
                  </from>
                  <to>
                    <xdr:col>10243</xdr:col>
                    <xdr:colOff>0</xdr:colOff>
                    <xdr:row>196664</xdr:row>
                    <xdr:rowOff>0</xdr:rowOff>
                  </to>
                </anchor>
              </controlPr>
            </control>
          </mc:Choice>
        </mc:AlternateContent>
        <mc:AlternateContent xmlns:mc="http://schemas.openxmlformats.org/markup-compatibility/2006">
          <mc:Choice Requires="x14">
            <control shapeId="61121" r:id="rId649" name="Button 705">
              <controlPr locked="0" defaultSize="0" autoFill="0" autoLine="0" autoPict="0">
                <anchor moveWithCells="1" sizeWithCells="1">
                  <from>
                    <xdr:col>10243</xdr:col>
                    <xdr:colOff>0</xdr:colOff>
                    <xdr:row>262200</xdr:row>
                    <xdr:rowOff>0</xdr:rowOff>
                  </from>
                  <to>
                    <xdr:col>10243</xdr:col>
                    <xdr:colOff>0</xdr:colOff>
                    <xdr:row>262200</xdr:row>
                    <xdr:rowOff>0</xdr:rowOff>
                  </to>
                </anchor>
              </controlPr>
            </control>
          </mc:Choice>
        </mc:AlternateContent>
        <mc:AlternateContent xmlns:mc="http://schemas.openxmlformats.org/markup-compatibility/2006">
          <mc:Choice Requires="x14">
            <control shapeId="61122" r:id="rId650" name="Button 706">
              <controlPr locked="0" defaultSize="0" autoFill="0" autoLine="0" autoPict="0">
                <anchor moveWithCells="1" sizeWithCells="1">
                  <from>
                    <xdr:col>10243</xdr:col>
                    <xdr:colOff>0</xdr:colOff>
                    <xdr:row>327736</xdr:row>
                    <xdr:rowOff>0</xdr:rowOff>
                  </from>
                  <to>
                    <xdr:col>10243</xdr:col>
                    <xdr:colOff>0</xdr:colOff>
                    <xdr:row>327736</xdr:row>
                    <xdr:rowOff>0</xdr:rowOff>
                  </to>
                </anchor>
              </controlPr>
            </control>
          </mc:Choice>
        </mc:AlternateContent>
        <mc:AlternateContent xmlns:mc="http://schemas.openxmlformats.org/markup-compatibility/2006">
          <mc:Choice Requires="x14">
            <control shapeId="61123" r:id="rId651" name="Button 707">
              <controlPr locked="0" defaultSize="0" autoFill="0" autoLine="0" autoPict="0">
                <anchor moveWithCells="1" sizeWithCells="1">
                  <from>
                    <xdr:col>10243</xdr:col>
                    <xdr:colOff>0</xdr:colOff>
                    <xdr:row>393272</xdr:row>
                    <xdr:rowOff>0</xdr:rowOff>
                  </from>
                  <to>
                    <xdr:col>10243</xdr:col>
                    <xdr:colOff>0</xdr:colOff>
                    <xdr:row>393272</xdr:row>
                    <xdr:rowOff>0</xdr:rowOff>
                  </to>
                </anchor>
              </controlPr>
            </control>
          </mc:Choice>
        </mc:AlternateContent>
        <mc:AlternateContent xmlns:mc="http://schemas.openxmlformats.org/markup-compatibility/2006">
          <mc:Choice Requires="x14">
            <control shapeId="61124" r:id="rId652" name="Button 708">
              <controlPr locked="0" defaultSize="0" autoFill="0" autoLine="0" autoPict="0">
                <anchor moveWithCells="1" sizeWithCells="1">
                  <from>
                    <xdr:col>10243</xdr:col>
                    <xdr:colOff>0</xdr:colOff>
                    <xdr:row>458808</xdr:row>
                    <xdr:rowOff>0</xdr:rowOff>
                  </from>
                  <to>
                    <xdr:col>10243</xdr:col>
                    <xdr:colOff>0</xdr:colOff>
                    <xdr:row>458808</xdr:row>
                    <xdr:rowOff>0</xdr:rowOff>
                  </to>
                </anchor>
              </controlPr>
            </control>
          </mc:Choice>
        </mc:AlternateContent>
        <mc:AlternateContent xmlns:mc="http://schemas.openxmlformats.org/markup-compatibility/2006">
          <mc:Choice Requires="x14">
            <control shapeId="61125" r:id="rId653" name="Button 709">
              <controlPr locked="0" defaultSize="0" autoFill="0" autoLine="0" autoPict="0">
                <anchor moveWithCells="1" sizeWithCells="1">
                  <from>
                    <xdr:col>10243</xdr:col>
                    <xdr:colOff>0</xdr:colOff>
                    <xdr:row>524344</xdr:row>
                    <xdr:rowOff>0</xdr:rowOff>
                  </from>
                  <to>
                    <xdr:col>10243</xdr:col>
                    <xdr:colOff>0</xdr:colOff>
                    <xdr:row>524344</xdr:row>
                    <xdr:rowOff>0</xdr:rowOff>
                  </to>
                </anchor>
              </controlPr>
            </control>
          </mc:Choice>
        </mc:AlternateContent>
        <mc:AlternateContent xmlns:mc="http://schemas.openxmlformats.org/markup-compatibility/2006">
          <mc:Choice Requires="x14">
            <control shapeId="61126" r:id="rId654" name="Button 710">
              <controlPr locked="0" defaultSize="0" autoFill="0" autoLine="0" autoPict="0">
                <anchor moveWithCells="1" sizeWithCells="1">
                  <from>
                    <xdr:col>10243</xdr:col>
                    <xdr:colOff>0</xdr:colOff>
                    <xdr:row>589880</xdr:row>
                    <xdr:rowOff>0</xdr:rowOff>
                  </from>
                  <to>
                    <xdr:col>10243</xdr:col>
                    <xdr:colOff>0</xdr:colOff>
                    <xdr:row>589880</xdr:row>
                    <xdr:rowOff>0</xdr:rowOff>
                  </to>
                </anchor>
              </controlPr>
            </control>
          </mc:Choice>
        </mc:AlternateContent>
        <mc:AlternateContent xmlns:mc="http://schemas.openxmlformats.org/markup-compatibility/2006">
          <mc:Choice Requires="x14">
            <control shapeId="61127" r:id="rId655" name="Button 711">
              <controlPr locked="0" defaultSize="0" autoFill="0" autoLine="0" autoPict="0">
                <anchor moveWithCells="1" sizeWithCells="1">
                  <from>
                    <xdr:col>10243</xdr:col>
                    <xdr:colOff>0</xdr:colOff>
                    <xdr:row>655416</xdr:row>
                    <xdr:rowOff>0</xdr:rowOff>
                  </from>
                  <to>
                    <xdr:col>10243</xdr:col>
                    <xdr:colOff>0</xdr:colOff>
                    <xdr:row>655416</xdr:row>
                    <xdr:rowOff>0</xdr:rowOff>
                  </to>
                </anchor>
              </controlPr>
            </control>
          </mc:Choice>
        </mc:AlternateContent>
        <mc:AlternateContent xmlns:mc="http://schemas.openxmlformats.org/markup-compatibility/2006">
          <mc:Choice Requires="x14">
            <control shapeId="61128" r:id="rId656" name="Button 712">
              <controlPr locked="0" defaultSize="0" autoFill="0" autoLine="0" autoPict="0">
                <anchor moveWithCells="1" sizeWithCells="1">
                  <from>
                    <xdr:col>10243</xdr:col>
                    <xdr:colOff>0</xdr:colOff>
                    <xdr:row>720952</xdr:row>
                    <xdr:rowOff>0</xdr:rowOff>
                  </from>
                  <to>
                    <xdr:col>10243</xdr:col>
                    <xdr:colOff>0</xdr:colOff>
                    <xdr:row>720952</xdr:row>
                    <xdr:rowOff>0</xdr:rowOff>
                  </to>
                </anchor>
              </controlPr>
            </control>
          </mc:Choice>
        </mc:AlternateContent>
        <mc:AlternateContent xmlns:mc="http://schemas.openxmlformats.org/markup-compatibility/2006">
          <mc:Choice Requires="x14">
            <control shapeId="61129" r:id="rId657" name="Button 713">
              <controlPr locked="0" defaultSize="0" autoFill="0" autoLine="0" autoPict="0">
                <anchor moveWithCells="1" sizeWithCells="1">
                  <from>
                    <xdr:col>10243</xdr:col>
                    <xdr:colOff>0</xdr:colOff>
                    <xdr:row>786488</xdr:row>
                    <xdr:rowOff>0</xdr:rowOff>
                  </from>
                  <to>
                    <xdr:col>10243</xdr:col>
                    <xdr:colOff>0</xdr:colOff>
                    <xdr:row>786488</xdr:row>
                    <xdr:rowOff>0</xdr:rowOff>
                  </to>
                </anchor>
              </controlPr>
            </control>
          </mc:Choice>
        </mc:AlternateContent>
        <mc:AlternateContent xmlns:mc="http://schemas.openxmlformats.org/markup-compatibility/2006">
          <mc:Choice Requires="x14">
            <control shapeId="61130" r:id="rId658" name="Button 714">
              <controlPr locked="0" defaultSize="0" autoFill="0" autoLine="0" autoPict="0">
                <anchor moveWithCells="1" sizeWithCells="1">
                  <from>
                    <xdr:col>10243</xdr:col>
                    <xdr:colOff>0</xdr:colOff>
                    <xdr:row>852024</xdr:row>
                    <xdr:rowOff>0</xdr:rowOff>
                  </from>
                  <to>
                    <xdr:col>10243</xdr:col>
                    <xdr:colOff>0</xdr:colOff>
                    <xdr:row>852024</xdr:row>
                    <xdr:rowOff>0</xdr:rowOff>
                  </to>
                </anchor>
              </controlPr>
            </control>
          </mc:Choice>
        </mc:AlternateContent>
        <mc:AlternateContent xmlns:mc="http://schemas.openxmlformats.org/markup-compatibility/2006">
          <mc:Choice Requires="x14">
            <control shapeId="61131" r:id="rId659" name="Button 715">
              <controlPr locked="0" defaultSize="0" autoFill="0" autoLine="0" autoPict="0">
                <anchor moveWithCells="1" sizeWithCells="1">
                  <from>
                    <xdr:col>10243</xdr:col>
                    <xdr:colOff>0</xdr:colOff>
                    <xdr:row>917560</xdr:row>
                    <xdr:rowOff>0</xdr:rowOff>
                  </from>
                  <to>
                    <xdr:col>10243</xdr:col>
                    <xdr:colOff>0</xdr:colOff>
                    <xdr:row>917560</xdr:row>
                    <xdr:rowOff>0</xdr:rowOff>
                  </to>
                </anchor>
              </controlPr>
            </control>
          </mc:Choice>
        </mc:AlternateContent>
        <mc:AlternateContent xmlns:mc="http://schemas.openxmlformats.org/markup-compatibility/2006">
          <mc:Choice Requires="x14">
            <control shapeId="61132" r:id="rId660" name="Button 716">
              <controlPr locked="0" defaultSize="0" autoFill="0" autoLine="0" autoPict="0">
                <anchor moveWithCells="1" sizeWithCells="1">
                  <from>
                    <xdr:col>10243</xdr:col>
                    <xdr:colOff>0</xdr:colOff>
                    <xdr:row>983096</xdr:row>
                    <xdr:rowOff>0</xdr:rowOff>
                  </from>
                  <to>
                    <xdr:col>10243</xdr:col>
                    <xdr:colOff>0</xdr:colOff>
                    <xdr:row>983096</xdr:row>
                    <xdr:rowOff>0</xdr:rowOff>
                  </to>
                </anchor>
              </controlPr>
            </control>
          </mc:Choice>
        </mc:AlternateContent>
        <mc:AlternateContent xmlns:mc="http://schemas.openxmlformats.org/markup-compatibility/2006">
          <mc:Choice Requires="x14">
            <control shapeId="61133" r:id="rId661" name="Button 717">
              <controlPr locked="0" defaultSize="0" autoFill="0" autoLine="0" autoPict="0">
                <anchor moveWithCells="1" sizeWithCells="1">
                  <from>
                    <xdr:col>10497</xdr:col>
                    <xdr:colOff>0</xdr:colOff>
                    <xdr:row>56</xdr:row>
                    <xdr:rowOff>0</xdr:rowOff>
                  </from>
                  <to>
                    <xdr:col>10497</xdr:col>
                    <xdr:colOff>0</xdr:colOff>
                    <xdr:row>56</xdr:row>
                    <xdr:rowOff>0</xdr:rowOff>
                  </to>
                </anchor>
              </controlPr>
            </control>
          </mc:Choice>
        </mc:AlternateContent>
        <mc:AlternateContent xmlns:mc="http://schemas.openxmlformats.org/markup-compatibility/2006">
          <mc:Choice Requires="x14">
            <control shapeId="61134" r:id="rId662" name="Button 718">
              <controlPr locked="0" defaultSize="0" autoFill="0" autoLine="0" autoPict="0">
                <anchor moveWithCells="1" sizeWithCells="1">
                  <from>
                    <xdr:col>10499</xdr:col>
                    <xdr:colOff>0</xdr:colOff>
                    <xdr:row>65592</xdr:row>
                    <xdr:rowOff>0</xdr:rowOff>
                  </from>
                  <to>
                    <xdr:col>10499</xdr:col>
                    <xdr:colOff>0</xdr:colOff>
                    <xdr:row>65592</xdr:row>
                    <xdr:rowOff>0</xdr:rowOff>
                  </to>
                </anchor>
              </controlPr>
            </control>
          </mc:Choice>
        </mc:AlternateContent>
        <mc:AlternateContent xmlns:mc="http://schemas.openxmlformats.org/markup-compatibility/2006">
          <mc:Choice Requires="x14">
            <control shapeId="61135" r:id="rId663" name="Button 719">
              <controlPr locked="0" defaultSize="0" autoFill="0" autoLine="0" autoPict="0">
                <anchor moveWithCells="1" sizeWithCells="1">
                  <from>
                    <xdr:col>10499</xdr:col>
                    <xdr:colOff>0</xdr:colOff>
                    <xdr:row>131128</xdr:row>
                    <xdr:rowOff>0</xdr:rowOff>
                  </from>
                  <to>
                    <xdr:col>10499</xdr:col>
                    <xdr:colOff>0</xdr:colOff>
                    <xdr:row>131128</xdr:row>
                    <xdr:rowOff>0</xdr:rowOff>
                  </to>
                </anchor>
              </controlPr>
            </control>
          </mc:Choice>
        </mc:AlternateContent>
        <mc:AlternateContent xmlns:mc="http://schemas.openxmlformats.org/markup-compatibility/2006">
          <mc:Choice Requires="x14">
            <control shapeId="61136" r:id="rId664" name="Button 720">
              <controlPr locked="0" defaultSize="0" autoFill="0" autoLine="0" autoPict="0">
                <anchor moveWithCells="1" sizeWithCells="1">
                  <from>
                    <xdr:col>10499</xdr:col>
                    <xdr:colOff>0</xdr:colOff>
                    <xdr:row>196664</xdr:row>
                    <xdr:rowOff>0</xdr:rowOff>
                  </from>
                  <to>
                    <xdr:col>10499</xdr:col>
                    <xdr:colOff>0</xdr:colOff>
                    <xdr:row>196664</xdr:row>
                    <xdr:rowOff>0</xdr:rowOff>
                  </to>
                </anchor>
              </controlPr>
            </control>
          </mc:Choice>
        </mc:AlternateContent>
        <mc:AlternateContent xmlns:mc="http://schemas.openxmlformats.org/markup-compatibility/2006">
          <mc:Choice Requires="x14">
            <control shapeId="61137" r:id="rId665" name="Button 721">
              <controlPr locked="0" defaultSize="0" autoFill="0" autoLine="0" autoPict="0">
                <anchor moveWithCells="1" sizeWithCells="1">
                  <from>
                    <xdr:col>10499</xdr:col>
                    <xdr:colOff>0</xdr:colOff>
                    <xdr:row>262200</xdr:row>
                    <xdr:rowOff>0</xdr:rowOff>
                  </from>
                  <to>
                    <xdr:col>10499</xdr:col>
                    <xdr:colOff>0</xdr:colOff>
                    <xdr:row>262200</xdr:row>
                    <xdr:rowOff>0</xdr:rowOff>
                  </to>
                </anchor>
              </controlPr>
            </control>
          </mc:Choice>
        </mc:AlternateContent>
        <mc:AlternateContent xmlns:mc="http://schemas.openxmlformats.org/markup-compatibility/2006">
          <mc:Choice Requires="x14">
            <control shapeId="61138" r:id="rId666" name="Button 722">
              <controlPr locked="0" defaultSize="0" autoFill="0" autoLine="0" autoPict="0">
                <anchor moveWithCells="1" sizeWithCells="1">
                  <from>
                    <xdr:col>10499</xdr:col>
                    <xdr:colOff>0</xdr:colOff>
                    <xdr:row>327736</xdr:row>
                    <xdr:rowOff>0</xdr:rowOff>
                  </from>
                  <to>
                    <xdr:col>10499</xdr:col>
                    <xdr:colOff>0</xdr:colOff>
                    <xdr:row>327736</xdr:row>
                    <xdr:rowOff>0</xdr:rowOff>
                  </to>
                </anchor>
              </controlPr>
            </control>
          </mc:Choice>
        </mc:AlternateContent>
        <mc:AlternateContent xmlns:mc="http://schemas.openxmlformats.org/markup-compatibility/2006">
          <mc:Choice Requires="x14">
            <control shapeId="61139" r:id="rId667" name="Button 723">
              <controlPr locked="0" defaultSize="0" autoFill="0" autoLine="0" autoPict="0">
                <anchor moveWithCells="1" sizeWithCells="1">
                  <from>
                    <xdr:col>10499</xdr:col>
                    <xdr:colOff>0</xdr:colOff>
                    <xdr:row>393272</xdr:row>
                    <xdr:rowOff>0</xdr:rowOff>
                  </from>
                  <to>
                    <xdr:col>10499</xdr:col>
                    <xdr:colOff>0</xdr:colOff>
                    <xdr:row>393272</xdr:row>
                    <xdr:rowOff>0</xdr:rowOff>
                  </to>
                </anchor>
              </controlPr>
            </control>
          </mc:Choice>
        </mc:AlternateContent>
        <mc:AlternateContent xmlns:mc="http://schemas.openxmlformats.org/markup-compatibility/2006">
          <mc:Choice Requires="x14">
            <control shapeId="61140" r:id="rId668" name="Button 724">
              <controlPr locked="0" defaultSize="0" autoFill="0" autoLine="0" autoPict="0">
                <anchor moveWithCells="1" sizeWithCells="1">
                  <from>
                    <xdr:col>10499</xdr:col>
                    <xdr:colOff>0</xdr:colOff>
                    <xdr:row>458808</xdr:row>
                    <xdr:rowOff>0</xdr:rowOff>
                  </from>
                  <to>
                    <xdr:col>10499</xdr:col>
                    <xdr:colOff>0</xdr:colOff>
                    <xdr:row>458808</xdr:row>
                    <xdr:rowOff>0</xdr:rowOff>
                  </to>
                </anchor>
              </controlPr>
            </control>
          </mc:Choice>
        </mc:AlternateContent>
        <mc:AlternateContent xmlns:mc="http://schemas.openxmlformats.org/markup-compatibility/2006">
          <mc:Choice Requires="x14">
            <control shapeId="61141" r:id="rId669" name="Button 725">
              <controlPr locked="0" defaultSize="0" autoFill="0" autoLine="0" autoPict="0">
                <anchor moveWithCells="1" sizeWithCells="1">
                  <from>
                    <xdr:col>10499</xdr:col>
                    <xdr:colOff>0</xdr:colOff>
                    <xdr:row>524344</xdr:row>
                    <xdr:rowOff>0</xdr:rowOff>
                  </from>
                  <to>
                    <xdr:col>10499</xdr:col>
                    <xdr:colOff>0</xdr:colOff>
                    <xdr:row>524344</xdr:row>
                    <xdr:rowOff>0</xdr:rowOff>
                  </to>
                </anchor>
              </controlPr>
            </control>
          </mc:Choice>
        </mc:AlternateContent>
        <mc:AlternateContent xmlns:mc="http://schemas.openxmlformats.org/markup-compatibility/2006">
          <mc:Choice Requires="x14">
            <control shapeId="61142" r:id="rId670" name="Button 726">
              <controlPr locked="0" defaultSize="0" autoFill="0" autoLine="0" autoPict="0">
                <anchor moveWithCells="1" sizeWithCells="1">
                  <from>
                    <xdr:col>10499</xdr:col>
                    <xdr:colOff>0</xdr:colOff>
                    <xdr:row>589880</xdr:row>
                    <xdr:rowOff>0</xdr:rowOff>
                  </from>
                  <to>
                    <xdr:col>10499</xdr:col>
                    <xdr:colOff>0</xdr:colOff>
                    <xdr:row>589880</xdr:row>
                    <xdr:rowOff>0</xdr:rowOff>
                  </to>
                </anchor>
              </controlPr>
            </control>
          </mc:Choice>
        </mc:AlternateContent>
        <mc:AlternateContent xmlns:mc="http://schemas.openxmlformats.org/markup-compatibility/2006">
          <mc:Choice Requires="x14">
            <control shapeId="61143" r:id="rId671" name="Button 727">
              <controlPr locked="0" defaultSize="0" autoFill="0" autoLine="0" autoPict="0">
                <anchor moveWithCells="1" sizeWithCells="1">
                  <from>
                    <xdr:col>10499</xdr:col>
                    <xdr:colOff>0</xdr:colOff>
                    <xdr:row>655416</xdr:row>
                    <xdr:rowOff>0</xdr:rowOff>
                  </from>
                  <to>
                    <xdr:col>10499</xdr:col>
                    <xdr:colOff>0</xdr:colOff>
                    <xdr:row>655416</xdr:row>
                    <xdr:rowOff>0</xdr:rowOff>
                  </to>
                </anchor>
              </controlPr>
            </control>
          </mc:Choice>
        </mc:AlternateContent>
        <mc:AlternateContent xmlns:mc="http://schemas.openxmlformats.org/markup-compatibility/2006">
          <mc:Choice Requires="x14">
            <control shapeId="61144" r:id="rId672" name="Button 728">
              <controlPr locked="0" defaultSize="0" autoFill="0" autoLine="0" autoPict="0">
                <anchor moveWithCells="1" sizeWithCells="1">
                  <from>
                    <xdr:col>10499</xdr:col>
                    <xdr:colOff>0</xdr:colOff>
                    <xdr:row>720952</xdr:row>
                    <xdr:rowOff>0</xdr:rowOff>
                  </from>
                  <to>
                    <xdr:col>10499</xdr:col>
                    <xdr:colOff>0</xdr:colOff>
                    <xdr:row>720952</xdr:row>
                    <xdr:rowOff>0</xdr:rowOff>
                  </to>
                </anchor>
              </controlPr>
            </control>
          </mc:Choice>
        </mc:AlternateContent>
        <mc:AlternateContent xmlns:mc="http://schemas.openxmlformats.org/markup-compatibility/2006">
          <mc:Choice Requires="x14">
            <control shapeId="61145" r:id="rId673" name="Button 729">
              <controlPr locked="0" defaultSize="0" autoFill="0" autoLine="0" autoPict="0">
                <anchor moveWithCells="1" sizeWithCells="1">
                  <from>
                    <xdr:col>10499</xdr:col>
                    <xdr:colOff>0</xdr:colOff>
                    <xdr:row>786488</xdr:row>
                    <xdr:rowOff>0</xdr:rowOff>
                  </from>
                  <to>
                    <xdr:col>10499</xdr:col>
                    <xdr:colOff>0</xdr:colOff>
                    <xdr:row>786488</xdr:row>
                    <xdr:rowOff>0</xdr:rowOff>
                  </to>
                </anchor>
              </controlPr>
            </control>
          </mc:Choice>
        </mc:AlternateContent>
        <mc:AlternateContent xmlns:mc="http://schemas.openxmlformats.org/markup-compatibility/2006">
          <mc:Choice Requires="x14">
            <control shapeId="61146" r:id="rId674" name="Button 730">
              <controlPr locked="0" defaultSize="0" autoFill="0" autoLine="0" autoPict="0">
                <anchor moveWithCells="1" sizeWithCells="1">
                  <from>
                    <xdr:col>10499</xdr:col>
                    <xdr:colOff>0</xdr:colOff>
                    <xdr:row>852024</xdr:row>
                    <xdr:rowOff>0</xdr:rowOff>
                  </from>
                  <to>
                    <xdr:col>10499</xdr:col>
                    <xdr:colOff>0</xdr:colOff>
                    <xdr:row>852024</xdr:row>
                    <xdr:rowOff>0</xdr:rowOff>
                  </to>
                </anchor>
              </controlPr>
            </control>
          </mc:Choice>
        </mc:AlternateContent>
        <mc:AlternateContent xmlns:mc="http://schemas.openxmlformats.org/markup-compatibility/2006">
          <mc:Choice Requires="x14">
            <control shapeId="61147" r:id="rId675" name="Button 731">
              <controlPr locked="0" defaultSize="0" autoFill="0" autoLine="0" autoPict="0">
                <anchor moveWithCells="1" sizeWithCells="1">
                  <from>
                    <xdr:col>10499</xdr:col>
                    <xdr:colOff>0</xdr:colOff>
                    <xdr:row>917560</xdr:row>
                    <xdr:rowOff>0</xdr:rowOff>
                  </from>
                  <to>
                    <xdr:col>10499</xdr:col>
                    <xdr:colOff>0</xdr:colOff>
                    <xdr:row>917560</xdr:row>
                    <xdr:rowOff>0</xdr:rowOff>
                  </to>
                </anchor>
              </controlPr>
            </control>
          </mc:Choice>
        </mc:AlternateContent>
        <mc:AlternateContent xmlns:mc="http://schemas.openxmlformats.org/markup-compatibility/2006">
          <mc:Choice Requires="x14">
            <control shapeId="61148" r:id="rId676" name="Button 732">
              <controlPr locked="0" defaultSize="0" autoFill="0" autoLine="0" autoPict="0">
                <anchor moveWithCells="1" sizeWithCells="1">
                  <from>
                    <xdr:col>10499</xdr:col>
                    <xdr:colOff>0</xdr:colOff>
                    <xdr:row>983096</xdr:row>
                    <xdr:rowOff>0</xdr:rowOff>
                  </from>
                  <to>
                    <xdr:col>10499</xdr:col>
                    <xdr:colOff>0</xdr:colOff>
                    <xdr:row>983096</xdr:row>
                    <xdr:rowOff>0</xdr:rowOff>
                  </to>
                </anchor>
              </controlPr>
            </control>
          </mc:Choice>
        </mc:AlternateContent>
        <mc:AlternateContent xmlns:mc="http://schemas.openxmlformats.org/markup-compatibility/2006">
          <mc:Choice Requires="x14">
            <control shapeId="61149" r:id="rId677" name="Button 733">
              <controlPr locked="0" defaultSize="0" autoFill="0" autoLine="0" autoPict="0">
                <anchor moveWithCells="1" sizeWithCells="1">
                  <from>
                    <xdr:col>10753</xdr:col>
                    <xdr:colOff>0</xdr:colOff>
                    <xdr:row>56</xdr:row>
                    <xdr:rowOff>0</xdr:rowOff>
                  </from>
                  <to>
                    <xdr:col>10753</xdr:col>
                    <xdr:colOff>0</xdr:colOff>
                    <xdr:row>56</xdr:row>
                    <xdr:rowOff>0</xdr:rowOff>
                  </to>
                </anchor>
              </controlPr>
            </control>
          </mc:Choice>
        </mc:AlternateContent>
        <mc:AlternateContent xmlns:mc="http://schemas.openxmlformats.org/markup-compatibility/2006">
          <mc:Choice Requires="x14">
            <control shapeId="61150" r:id="rId678" name="Button 734">
              <controlPr locked="0" defaultSize="0" autoFill="0" autoLine="0" autoPict="0">
                <anchor moveWithCells="1" sizeWithCells="1">
                  <from>
                    <xdr:col>10755</xdr:col>
                    <xdr:colOff>0</xdr:colOff>
                    <xdr:row>65592</xdr:row>
                    <xdr:rowOff>0</xdr:rowOff>
                  </from>
                  <to>
                    <xdr:col>10755</xdr:col>
                    <xdr:colOff>0</xdr:colOff>
                    <xdr:row>65592</xdr:row>
                    <xdr:rowOff>0</xdr:rowOff>
                  </to>
                </anchor>
              </controlPr>
            </control>
          </mc:Choice>
        </mc:AlternateContent>
        <mc:AlternateContent xmlns:mc="http://schemas.openxmlformats.org/markup-compatibility/2006">
          <mc:Choice Requires="x14">
            <control shapeId="61151" r:id="rId679" name="Button 735">
              <controlPr locked="0" defaultSize="0" autoFill="0" autoLine="0" autoPict="0">
                <anchor moveWithCells="1" sizeWithCells="1">
                  <from>
                    <xdr:col>10755</xdr:col>
                    <xdr:colOff>0</xdr:colOff>
                    <xdr:row>131128</xdr:row>
                    <xdr:rowOff>0</xdr:rowOff>
                  </from>
                  <to>
                    <xdr:col>10755</xdr:col>
                    <xdr:colOff>0</xdr:colOff>
                    <xdr:row>131128</xdr:row>
                    <xdr:rowOff>0</xdr:rowOff>
                  </to>
                </anchor>
              </controlPr>
            </control>
          </mc:Choice>
        </mc:AlternateContent>
        <mc:AlternateContent xmlns:mc="http://schemas.openxmlformats.org/markup-compatibility/2006">
          <mc:Choice Requires="x14">
            <control shapeId="61152" r:id="rId680" name="Button 736">
              <controlPr locked="0" defaultSize="0" autoFill="0" autoLine="0" autoPict="0">
                <anchor moveWithCells="1" sizeWithCells="1">
                  <from>
                    <xdr:col>10755</xdr:col>
                    <xdr:colOff>0</xdr:colOff>
                    <xdr:row>196664</xdr:row>
                    <xdr:rowOff>0</xdr:rowOff>
                  </from>
                  <to>
                    <xdr:col>10755</xdr:col>
                    <xdr:colOff>0</xdr:colOff>
                    <xdr:row>196664</xdr:row>
                    <xdr:rowOff>0</xdr:rowOff>
                  </to>
                </anchor>
              </controlPr>
            </control>
          </mc:Choice>
        </mc:AlternateContent>
        <mc:AlternateContent xmlns:mc="http://schemas.openxmlformats.org/markup-compatibility/2006">
          <mc:Choice Requires="x14">
            <control shapeId="61153" r:id="rId681" name="Button 737">
              <controlPr locked="0" defaultSize="0" autoFill="0" autoLine="0" autoPict="0">
                <anchor moveWithCells="1" sizeWithCells="1">
                  <from>
                    <xdr:col>10755</xdr:col>
                    <xdr:colOff>0</xdr:colOff>
                    <xdr:row>262200</xdr:row>
                    <xdr:rowOff>0</xdr:rowOff>
                  </from>
                  <to>
                    <xdr:col>10755</xdr:col>
                    <xdr:colOff>0</xdr:colOff>
                    <xdr:row>262200</xdr:row>
                    <xdr:rowOff>0</xdr:rowOff>
                  </to>
                </anchor>
              </controlPr>
            </control>
          </mc:Choice>
        </mc:AlternateContent>
        <mc:AlternateContent xmlns:mc="http://schemas.openxmlformats.org/markup-compatibility/2006">
          <mc:Choice Requires="x14">
            <control shapeId="61154" r:id="rId682" name="Button 738">
              <controlPr locked="0" defaultSize="0" autoFill="0" autoLine="0" autoPict="0">
                <anchor moveWithCells="1" sizeWithCells="1">
                  <from>
                    <xdr:col>10755</xdr:col>
                    <xdr:colOff>0</xdr:colOff>
                    <xdr:row>327736</xdr:row>
                    <xdr:rowOff>0</xdr:rowOff>
                  </from>
                  <to>
                    <xdr:col>10755</xdr:col>
                    <xdr:colOff>0</xdr:colOff>
                    <xdr:row>327736</xdr:row>
                    <xdr:rowOff>0</xdr:rowOff>
                  </to>
                </anchor>
              </controlPr>
            </control>
          </mc:Choice>
        </mc:AlternateContent>
        <mc:AlternateContent xmlns:mc="http://schemas.openxmlformats.org/markup-compatibility/2006">
          <mc:Choice Requires="x14">
            <control shapeId="61155" r:id="rId683" name="Button 739">
              <controlPr locked="0" defaultSize="0" autoFill="0" autoLine="0" autoPict="0">
                <anchor moveWithCells="1" sizeWithCells="1">
                  <from>
                    <xdr:col>10755</xdr:col>
                    <xdr:colOff>0</xdr:colOff>
                    <xdr:row>393272</xdr:row>
                    <xdr:rowOff>0</xdr:rowOff>
                  </from>
                  <to>
                    <xdr:col>10755</xdr:col>
                    <xdr:colOff>0</xdr:colOff>
                    <xdr:row>393272</xdr:row>
                    <xdr:rowOff>0</xdr:rowOff>
                  </to>
                </anchor>
              </controlPr>
            </control>
          </mc:Choice>
        </mc:AlternateContent>
        <mc:AlternateContent xmlns:mc="http://schemas.openxmlformats.org/markup-compatibility/2006">
          <mc:Choice Requires="x14">
            <control shapeId="61156" r:id="rId684" name="Button 740">
              <controlPr locked="0" defaultSize="0" autoFill="0" autoLine="0" autoPict="0">
                <anchor moveWithCells="1" sizeWithCells="1">
                  <from>
                    <xdr:col>10755</xdr:col>
                    <xdr:colOff>0</xdr:colOff>
                    <xdr:row>458808</xdr:row>
                    <xdr:rowOff>0</xdr:rowOff>
                  </from>
                  <to>
                    <xdr:col>10755</xdr:col>
                    <xdr:colOff>0</xdr:colOff>
                    <xdr:row>458808</xdr:row>
                    <xdr:rowOff>0</xdr:rowOff>
                  </to>
                </anchor>
              </controlPr>
            </control>
          </mc:Choice>
        </mc:AlternateContent>
        <mc:AlternateContent xmlns:mc="http://schemas.openxmlformats.org/markup-compatibility/2006">
          <mc:Choice Requires="x14">
            <control shapeId="61157" r:id="rId685" name="Button 741">
              <controlPr locked="0" defaultSize="0" autoFill="0" autoLine="0" autoPict="0">
                <anchor moveWithCells="1" sizeWithCells="1">
                  <from>
                    <xdr:col>10755</xdr:col>
                    <xdr:colOff>0</xdr:colOff>
                    <xdr:row>524344</xdr:row>
                    <xdr:rowOff>0</xdr:rowOff>
                  </from>
                  <to>
                    <xdr:col>10755</xdr:col>
                    <xdr:colOff>0</xdr:colOff>
                    <xdr:row>524344</xdr:row>
                    <xdr:rowOff>0</xdr:rowOff>
                  </to>
                </anchor>
              </controlPr>
            </control>
          </mc:Choice>
        </mc:AlternateContent>
        <mc:AlternateContent xmlns:mc="http://schemas.openxmlformats.org/markup-compatibility/2006">
          <mc:Choice Requires="x14">
            <control shapeId="61158" r:id="rId686" name="Button 742">
              <controlPr locked="0" defaultSize="0" autoFill="0" autoLine="0" autoPict="0">
                <anchor moveWithCells="1" sizeWithCells="1">
                  <from>
                    <xdr:col>10755</xdr:col>
                    <xdr:colOff>0</xdr:colOff>
                    <xdr:row>589880</xdr:row>
                    <xdr:rowOff>0</xdr:rowOff>
                  </from>
                  <to>
                    <xdr:col>10755</xdr:col>
                    <xdr:colOff>0</xdr:colOff>
                    <xdr:row>589880</xdr:row>
                    <xdr:rowOff>0</xdr:rowOff>
                  </to>
                </anchor>
              </controlPr>
            </control>
          </mc:Choice>
        </mc:AlternateContent>
        <mc:AlternateContent xmlns:mc="http://schemas.openxmlformats.org/markup-compatibility/2006">
          <mc:Choice Requires="x14">
            <control shapeId="61159" r:id="rId687" name="Button 743">
              <controlPr locked="0" defaultSize="0" autoFill="0" autoLine="0" autoPict="0">
                <anchor moveWithCells="1" sizeWithCells="1">
                  <from>
                    <xdr:col>10755</xdr:col>
                    <xdr:colOff>0</xdr:colOff>
                    <xdr:row>655416</xdr:row>
                    <xdr:rowOff>0</xdr:rowOff>
                  </from>
                  <to>
                    <xdr:col>10755</xdr:col>
                    <xdr:colOff>0</xdr:colOff>
                    <xdr:row>655416</xdr:row>
                    <xdr:rowOff>0</xdr:rowOff>
                  </to>
                </anchor>
              </controlPr>
            </control>
          </mc:Choice>
        </mc:AlternateContent>
        <mc:AlternateContent xmlns:mc="http://schemas.openxmlformats.org/markup-compatibility/2006">
          <mc:Choice Requires="x14">
            <control shapeId="61160" r:id="rId688" name="Button 744">
              <controlPr locked="0" defaultSize="0" autoFill="0" autoLine="0" autoPict="0">
                <anchor moveWithCells="1" sizeWithCells="1">
                  <from>
                    <xdr:col>10755</xdr:col>
                    <xdr:colOff>0</xdr:colOff>
                    <xdr:row>720952</xdr:row>
                    <xdr:rowOff>0</xdr:rowOff>
                  </from>
                  <to>
                    <xdr:col>10755</xdr:col>
                    <xdr:colOff>0</xdr:colOff>
                    <xdr:row>720952</xdr:row>
                    <xdr:rowOff>0</xdr:rowOff>
                  </to>
                </anchor>
              </controlPr>
            </control>
          </mc:Choice>
        </mc:AlternateContent>
        <mc:AlternateContent xmlns:mc="http://schemas.openxmlformats.org/markup-compatibility/2006">
          <mc:Choice Requires="x14">
            <control shapeId="61161" r:id="rId689" name="Button 745">
              <controlPr locked="0" defaultSize="0" autoFill="0" autoLine="0" autoPict="0">
                <anchor moveWithCells="1" sizeWithCells="1">
                  <from>
                    <xdr:col>10755</xdr:col>
                    <xdr:colOff>0</xdr:colOff>
                    <xdr:row>786488</xdr:row>
                    <xdr:rowOff>0</xdr:rowOff>
                  </from>
                  <to>
                    <xdr:col>10755</xdr:col>
                    <xdr:colOff>0</xdr:colOff>
                    <xdr:row>786488</xdr:row>
                    <xdr:rowOff>0</xdr:rowOff>
                  </to>
                </anchor>
              </controlPr>
            </control>
          </mc:Choice>
        </mc:AlternateContent>
        <mc:AlternateContent xmlns:mc="http://schemas.openxmlformats.org/markup-compatibility/2006">
          <mc:Choice Requires="x14">
            <control shapeId="61162" r:id="rId690" name="Button 746">
              <controlPr locked="0" defaultSize="0" autoFill="0" autoLine="0" autoPict="0">
                <anchor moveWithCells="1" sizeWithCells="1">
                  <from>
                    <xdr:col>10755</xdr:col>
                    <xdr:colOff>0</xdr:colOff>
                    <xdr:row>852024</xdr:row>
                    <xdr:rowOff>0</xdr:rowOff>
                  </from>
                  <to>
                    <xdr:col>10755</xdr:col>
                    <xdr:colOff>0</xdr:colOff>
                    <xdr:row>852024</xdr:row>
                    <xdr:rowOff>0</xdr:rowOff>
                  </to>
                </anchor>
              </controlPr>
            </control>
          </mc:Choice>
        </mc:AlternateContent>
        <mc:AlternateContent xmlns:mc="http://schemas.openxmlformats.org/markup-compatibility/2006">
          <mc:Choice Requires="x14">
            <control shapeId="61163" r:id="rId691" name="Button 747">
              <controlPr locked="0" defaultSize="0" autoFill="0" autoLine="0" autoPict="0">
                <anchor moveWithCells="1" sizeWithCells="1">
                  <from>
                    <xdr:col>10755</xdr:col>
                    <xdr:colOff>0</xdr:colOff>
                    <xdr:row>917560</xdr:row>
                    <xdr:rowOff>0</xdr:rowOff>
                  </from>
                  <to>
                    <xdr:col>10755</xdr:col>
                    <xdr:colOff>0</xdr:colOff>
                    <xdr:row>917560</xdr:row>
                    <xdr:rowOff>0</xdr:rowOff>
                  </to>
                </anchor>
              </controlPr>
            </control>
          </mc:Choice>
        </mc:AlternateContent>
        <mc:AlternateContent xmlns:mc="http://schemas.openxmlformats.org/markup-compatibility/2006">
          <mc:Choice Requires="x14">
            <control shapeId="61164" r:id="rId692" name="Button 748">
              <controlPr locked="0" defaultSize="0" autoFill="0" autoLine="0" autoPict="0">
                <anchor moveWithCells="1" sizeWithCells="1">
                  <from>
                    <xdr:col>10755</xdr:col>
                    <xdr:colOff>0</xdr:colOff>
                    <xdr:row>983096</xdr:row>
                    <xdr:rowOff>0</xdr:rowOff>
                  </from>
                  <to>
                    <xdr:col>10755</xdr:col>
                    <xdr:colOff>0</xdr:colOff>
                    <xdr:row>983096</xdr:row>
                    <xdr:rowOff>0</xdr:rowOff>
                  </to>
                </anchor>
              </controlPr>
            </control>
          </mc:Choice>
        </mc:AlternateContent>
        <mc:AlternateContent xmlns:mc="http://schemas.openxmlformats.org/markup-compatibility/2006">
          <mc:Choice Requires="x14">
            <control shapeId="61165" r:id="rId693" name="Button 749">
              <controlPr locked="0" defaultSize="0" autoFill="0" autoLine="0" autoPict="0">
                <anchor moveWithCells="1" sizeWithCells="1">
                  <from>
                    <xdr:col>11009</xdr:col>
                    <xdr:colOff>0</xdr:colOff>
                    <xdr:row>56</xdr:row>
                    <xdr:rowOff>0</xdr:rowOff>
                  </from>
                  <to>
                    <xdr:col>11009</xdr:col>
                    <xdr:colOff>0</xdr:colOff>
                    <xdr:row>56</xdr:row>
                    <xdr:rowOff>0</xdr:rowOff>
                  </to>
                </anchor>
              </controlPr>
            </control>
          </mc:Choice>
        </mc:AlternateContent>
        <mc:AlternateContent xmlns:mc="http://schemas.openxmlformats.org/markup-compatibility/2006">
          <mc:Choice Requires="x14">
            <control shapeId="61166" r:id="rId694" name="Button 750">
              <controlPr locked="0" defaultSize="0" autoFill="0" autoLine="0" autoPict="0">
                <anchor moveWithCells="1" sizeWithCells="1">
                  <from>
                    <xdr:col>11011</xdr:col>
                    <xdr:colOff>0</xdr:colOff>
                    <xdr:row>65592</xdr:row>
                    <xdr:rowOff>0</xdr:rowOff>
                  </from>
                  <to>
                    <xdr:col>11011</xdr:col>
                    <xdr:colOff>0</xdr:colOff>
                    <xdr:row>65592</xdr:row>
                    <xdr:rowOff>0</xdr:rowOff>
                  </to>
                </anchor>
              </controlPr>
            </control>
          </mc:Choice>
        </mc:AlternateContent>
        <mc:AlternateContent xmlns:mc="http://schemas.openxmlformats.org/markup-compatibility/2006">
          <mc:Choice Requires="x14">
            <control shapeId="61167" r:id="rId695" name="Button 751">
              <controlPr locked="0" defaultSize="0" autoFill="0" autoLine="0" autoPict="0">
                <anchor moveWithCells="1" sizeWithCells="1">
                  <from>
                    <xdr:col>11011</xdr:col>
                    <xdr:colOff>0</xdr:colOff>
                    <xdr:row>131128</xdr:row>
                    <xdr:rowOff>0</xdr:rowOff>
                  </from>
                  <to>
                    <xdr:col>11011</xdr:col>
                    <xdr:colOff>0</xdr:colOff>
                    <xdr:row>131128</xdr:row>
                    <xdr:rowOff>0</xdr:rowOff>
                  </to>
                </anchor>
              </controlPr>
            </control>
          </mc:Choice>
        </mc:AlternateContent>
        <mc:AlternateContent xmlns:mc="http://schemas.openxmlformats.org/markup-compatibility/2006">
          <mc:Choice Requires="x14">
            <control shapeId="61168" r:id="rId696" name="Button 752">
              <controlPr locked="0" defaultSize="0" autoFill="0" autoLine="0" autoPict="0">
                <anchor moveWithCells="1" sizeWithCells="1">
                  <from>
                    <xdr:col>11011</xdr:col>
                    <xdr:colOff>0</xdr:colOff>
                    <xdr:row>196664</xdr:row>
                    <xdr:rowOff>0</xdr:rowOff>
                  </from>
                  <to>
                    <xdr:col>11011</xdr:col>
                    <xdr:colOff>0</xdr:colOff>
                    <xdr:row>196664</xdr:row>
                    <xdr:rowOff>0</xdr:rowOff>
                  </to>
                </anchor>
              </controlPr>
            </control>
          </mc:Choice>
        </mc:AlternateContent>
        <mc:AlternateContent xmlns:mc="http://schemas.openxmlformats.org/markup-compatibility/2006">
          <mc:Choice Requires="x14">
            <control shapeId="61169" r:id="rId697" name="Button 753">
              <controlPr locked="0" defaultSize="0" autoFill="0" autoLine="0" autoPict="0">
                <anchor moveWithCells="1" sizeWithCells="1">
                  <from>
                    <xdr:col>11011</xdr:col>
                    <xdr:colOff>0</xdr:colOff>
                    <xdr:row>262200</xdr:row>
                    <xdr:rowOff>0</xdr:rowOff>
                  </from>
                  <to>
                    <xdr:col>11011</xdr:col>
                    <xdr:colOff>0</xdr:colOff>
                    <xdr:row>262200</xdr:row>
                    <xdr:rowOff>0</xdr:rowOff>
                  </to>
                </anchor>
              </controlPr>
            </control>
          </mc:Choice>
        </mc:AlternateContent>
        <mc:AlternateContent xmlns:mc="http://schemas.openxmlformats.org/markup-compatibility/2006">
          <mc:Choice Requires="x14">
            <control shapeId="61170" r:id="rId698" name="Button 754">
              <controlPr locked="0" defaultSize="0" autoFill="0" autoLine="0" autoPict="0">
                <anchor moveWithCells="1" sizeWithCells="1">
                  <from>
                    <xdr:col>11011</xdr:col>
                    <xdr:colOff>0</xdr:colOff>
                    <xdr:row>327736</xdr:row>
                    <xdr:rowOff>0</xdr:rowOff>
                  </from>
                  <to>
                    <xdr:col>11011</xdr:col>
                    <xdr:colOff>0</xdr:colOff>
                    <xdr:row>327736</xdr:row>
                    <xdr:rowOff>0</xdr:rowOff>
                  </to>
                </anchor>
              </controlPr>
            </control>
          </mc:Choice>
        </mc:AlternateContent>
        <mc:AlternateContent xmlns:mc="http://schemas.openxmlformats.org/markup-compatibility/2006">
          <mc:Choice Requires="x14">
            <control shapeId="61171" r:id="rId699" name="Button 755">
              <controlPr locked="0" defaultSize="0" autoFill="0" autoLine="0" autoPict="0">
                <anchor moveWithCells="1" sizeWithCells="1">
                  <from>
                    <xdr:col>11011</xdr:col>
                    <xdr:colOff>0</xdr:colOff>
                    <xdr:row>393272</xdr:row>
                    <xdr:rowOff>0</xdr:rowOff>
                  </from>
                  <to>
                    <xdr:col>11011</xdr:col>
                    <xdr:colOff>0</xdr:colOff>
                    <xdr:row>393272</xdr:row>
                    <xdr:rowOff>0</xdr:rowOff>
                  </to>
                </anchor>
              </controlPr>
            </control>
          </mc:Choice>
        </mc:AlternateContent>
        <mc:AlternateContent xmlns:mc="http://schemas.openxmlformats.org/markup-compatibility/2006">
          <mc:Choice Requires="x14">
            <control shapeId="61172" r:id="rId700" name="Button 756">
              <controlPr locked="0" defaultSize="0" autoFill="0" autoLine="0" autoPict="0">
                <anchor moveWithCells="1" sizeWithCells="1">
                  <from>
                    <xdr:col>11011</xdr:col>
                    <xdr:colOff>0</xdr:colOff>
                    <xdr:row>458808</xdr:row>
                    <xdr:rowOff>0</xdr:rowOff>
                  </from>
                  <to>
                    <xdr:col>11011</xdr:col>
                    <xdr:colOff>0</xdr:colOff>
                    <xdr:row>458808</xdr:row>
                    <xdr:rowOff>0</xdr:rowOff>
                  </to>
                </anchor>
              </controlPr>
            </control>
          </mc:Choice>
        </mc:AlternateContent>
        <mc:AlternateContent xmlns:mc="http://schemas.openxmlformats.org/markup-compatibility/2006">
          <mc:Choice Requires="x14">
            <control shapeId="61173" r:id="rId701" name="Button 757">
              <controlPr locked="0" defaultSize="0" autoFill="0" autoLine="0" autoPict="0">
                <anchor moveWithCells="1" sizeWithCells="1">
                  <from>
                    <xdr:col>11011</xdr:col>
                    <xdr:colOff>0</xdr:colOff>
                    <xdr:row>524344</xdr:row>
                    <xdr:rowOff>0</xdr:rowOff>
                  </from>
                  <to>
                    <xdr:col>11011</xdr:col>
                    <xdr:colOff>0</xdr:colOff>
                    <xdr:row>524344</xdr:row>
                    <xdr:rowOff>0</xdr:rowOff>
                  </to>
                </anchor>
              </controlPr>
            </control>
          </mc:Choice>
        </mc:AlternateContent>
        <mc:AlternateContent xmlns:mc="http://schemas.openxmlformats.org/markup-compatibility/2006">
          <mc:Choice Requires="x14">
            <control shapeId="61174" r:id="rId702" name="Button 758">
              <controlPr locked="0" defaultSize="0" autoFill="0" autoLine="0" autoPict="0">
                <anchor moveWithCells="1" sizeWithCells="1">
                  <from>
                    <xdr:col>11011</xdr:col>
                    <xdr:colOff>0</xdr:colOff>
                    <xdr:row>589880</xdr:row>
                    <xdr:rowOff>0</xdr:rowOff>
                  </from>
                  <to>
                    <xdr:col>11011</xdr:col>
                    <xdr:colOff>0</xdr:colOff>
                    <xdr:row>589880</xdr:row>
                    <xdr:rowOff>0</xdr:rowOff>
                  </to>
                </anchor>
              </controlPr>
            </control>
          </mc:Choice>
        </mc:AlternateContent>
        <mc:AlternateContent xmlns:mc="http://schemas.openxmlformats.org/markup-compatibility/2006">
          <mc:Choice Requires="x14">
            <control shapeId="61175" r:id="rId703" name="Button 759">
              <controlPr locked="0" defaultSize="0" autoFill="0" autoLine="0" autoPict="0">
                <anchor moveWithCells="1" sizeWithCells="1">
                  <from>
                    <xdr:col>11011</xdr:col>
                    <xdr:colOff>0</xdr:colOff>
                    <xdr:row>655416</xdr:row>
                    <xdr:rowOff>0</xdr:rowOff>
                  </from>
                  <to>
                    <xdr:col>11011</xdr:col>
                    <xdr:colOff>0</xdr:colOff>
                    <xdr:row>655416</xdr:row>
                    <xdr:rowOff>0</xdr:rowOff>
                  </to>
                </anchor>
              </controlPr>
            </control>
          </mc:Choice>
        </mc:AlternateContent>
        <mc:AlternateContent xmlns:mc="http://schemas.openxmlformats.org/markup-compatibility/2006">
          <mc:Choice Requires="x14">
            <control shapeId="61176" r:id="rId704" name="Button 760">
              <controlPr locked="0" defaultSize="0" autoFill="0" autoLine="0" autoPict="0">
                <anchor moveWithCells="1" sizeWithCells="1">
                  <from>
                    <xdr:col>11011</xdr:col>
                    <xdr:colOff>0</xdr:colOff>
                    <xdr:row>720952</xdr:row>
                    <xdr:rowOff>0</xdr:rowOff>
                  </from>
                  <to>
                    <xdr:col>11011</xdr:col>
                    <xdr:colOff>0</xdr:colOff>
                    <xdr:row>720952</xdr:row>
                    <xdr:rowOff>0</xdr:rowOff>
                  </to>
                </anchor>
              </controlPr>
            </control>
          </mc:Choice>
        </mc:AlternateContent>
        <mc:AlternateContent xmlns:mc="http://schemas.openxmlformats.org/markup-compatibility/2006">
          <mc:Choice Requires="x14">
            <control shapeId="61177" r:id="rId705" name="Button 761">
              <controlPr locked="0" defaultSize="0" autoFill="0" autoLine="0" autoPict="0">
                <anchor moveWithCells="1" sizeWithCells="1">
                  <from>
                    <xdr:col>11011</xdr:col>
                    <xdr:colOff>0</xdr:colOff>
                    <xdr:row>786488</xdr:row>
                    <xdr:rowOff>0</xdr:rowOff>
                  </from>
                  <to>
                    <xdr:col>11011</xdr:col>
                    <xdr:colOff>0</xdr:colOff>
                    <xdr:row>786488</xdr:row>
                    <xdr:rowOff>0</xdr:rowOff>
                  </to>
                </anchor>
              </controlPr>
            </control>
          </mc:Choice>
        </mc:AlternateContent>
        <mc:AlternateContent xmlns:mc="http://schemas.openxmlformats.org/markup-compatibility/2006">
          <mc:Choice Requires="x14">
            <control shapeId="61178" r:id="rId706" name="Button 762">
              <controlPr locked="0" defaultSize="0" autoFill="0" autoLine="0" autoPict="0">
                <anchor moveWithCells="1" sizeWithCells="1">
                  <from>
                    <xdr:col>11011</xdr:col>
                    <xdr:colOff>0</xdr:colOff>
                    <xdr:row>852024</xdr:row>
                    <xdr:rowOff>0</xdr:rowOff>
                  </from>
                  <to>
                    <xdr:col>11011</xdr:col>
                    <xdr:colOff>0</xdr:colOff>
                    <xdr:row>852024</xdr:row>
                    <xdr:rowOff>0</xdr:rowOff>
                  </to>
                </anchor>
              </controlPr>
            </control>
          </mc:Choice>
        </mc:AlternateContent>
        <mc:AlternateContent xmlns:mc="http://schemas.openxmlformats.org/markup-compatibility/2006">
          <mc:Choice Requires="x14">
            <control shapeId="61179" r:id="rId707" name="Button 763">
              <controlPr locked="0" defaultSize="0" autoFill="0" autoLine="0" autoPict="0">
                <anchor moveWithCells="1" sizeWithCells="1">
                  <from>
                    <xdr:col>11011</xdr:col>
                    <xdr:colOff>0</xdr:colOff>
                    <xdr:row>917560</xdr:row>
                    <xdr:rowOff>0</xdr:rowOff>
                  </from>
                  <to>
                    <xdr:col>11011</xdr:col>
                    <xdr:colOff>0</xdr:colOff>
                    <xdr:row>917560</xdr:row>
                    <xdr:rowOff>0</xdr:rowOff>
                  </to>
                </anchor>
              </controlPr>
            </control>
          </mc:Choice>
        </mc:AlternateContent>
        <mc:AlternateContent xmlns:mc="http://schemas.openxmlformats.org/markup-compatibility/2006">
          <mc:Choice Requires="x14">
            <control shapeId="61180" r:id="rId708" name="Button 764">
              <controlPr locked="0" defaultSize="0" autoFill="0" autoLine="0" autoPict="0">
                <anchor moveWithCells="1" sizeWithCells="1">
                  <from>
                    <xdr:col>11011</xdr:col>
                    <xdr:colOff>0</xdr:colOff>
                    <xdr:row>983096</xdr:row>
                    <xdr:rowOff>0</xdr:rowOff>
                  </from>
                  <to>
                    <xdr:col>11011</xdr:col>
                    <xdr:colOff>0</xdr:colOff>
                    <xdr:row>983096</xdr:row>
                    <xdr:rowOff>0</xdr:rowOff>
                  </to>
                </anchor>
              </controlPr>
            </control>
          </mc:Choice>
        </mc:AlternateContent>
        <mc:AlternateContent xmlns:mc="http://schemas.openxmlformats.org/markup-compatibility/2006">
          <mc:Choice Requires="x14">
            <control shapeId="61181" r:id="rId709" name="Button 765">
              <controlPr locked="0" defaultSize="0" autoFill="0" autoLine="0" autoPict="0">
                <anchor moveWithCells="1" sizeWithCells="1">
                  <from>
                    <xdr:col>11265</xdr:col>
                    <xdr:colOff>0</xdr:colOff>
                    <xdr:row>56</xdr:row>
                    <xdr:rowOff>0</xdr:rowOff>
                  </from>
                  <to>
                    <xdr:col>11265</xdr:col>
                    <xdr:colOff>0</xdr:colOff>
                    <xdr:row>56</xdr:row>
                    <xdr:rowOff>0</xdr:rowOff>
                  </to>
                </anchor>
              </controlPr>
            </control>
          </mc:Choice>
        </mc:AlternateContent>
        <mc:AlternateContent xmlns:mc="http://schemas.openxmlformats.org/markup-compatibility/2006">
          <mc:Choice Requires="x14">
            <control shapeId="61182" r:id="rId710" name="Button 766">
              <controlPr locked="0" defaultSize="0" autoFill="0" autoLine="0" autoPict="0">
                <anchor moveWithCells="1" sizeWithCells="1">
                  <from>
                    <xdr:col>11267</xdr:col>
                    <xdr:colOff>0</xdr:colOff>
                    <xdr:row>65592</xdr:row>
                    <xdr:rowOff>0</xdr:rowOff>
                  </from>
                  <to>
                    <xdr:col>11267</xdr:col>
                    <xdr:colOff>0</xdr:colOff>
                    <xdr:row>65592</xdr:row>
                    <xdr:rowOff>0</xdr:rowOff>
                  </to>
                </anchor>
              </controlPr>
            </control>
          </mc:Choice>
        </mc:AlternateContent>
        <mc:AlternateContent xmlns:mc="http://schemas.openxmlformats.org/markup-compatibility/2006">
          <mc:Choice Requires="x14">
            <control shapeId="61183" r:id="rId711" name="Button 767">
              <controlPr locked="0" defaultSize="0" autoFill="0" autoLine="0" autoPict="0">
                <anchor moveWithCells="1" sizeWithCells="1">
                  <from>
                    <xdr:col>11267</xdr:col>
                    <xdr:colOff>0</xdr:colOff>
                    <xdr:row>131128</xdr:row>
                    <xdr:rowOff>0</xdr:rowOff>
                  </from>
                  <to>
                    <xdr:col>11267</xdr:col>
                    <xdr:colOff>0</xdr:colOff>
                    <xdr:row>131128</xdr:row>
                    <xdr:rowOff>0</xdr:rowOff>
                  </to>
                </anchor>
              </controlPr>
            </control>
          </mc:Choice>
        </mc:AlternateContent>
        <mc:AlternateContent xmlns:mc="http://schemas.openxmlformats.org/markup-compatibility/2006">
          <mc:Choice Requires="x14">
            <control shapeId="61184" r:id="rId712" name="Button 768">
              <controlPr locked="0" defaultSize="0" autoFill="0" autoLine="0" autoPict="0">
                <anchor moveWithCells="1" sizeWithCells="1">
                  <from>
                    <xdr:col>11267</xdr:col>
                    <xdr:colOff>0</xdr:colOff>
                    <xdr:row>196664</xdr:row>
                    <xdr:rowOff>0</xdr:rowOff>
                  </from>
                  <to>
                    <xdr:col>11267</xdr:col>
                    <xdr:colOff>0</xdr:colOff>
                    <xdr:row>196664</xdr:row>
                    <xdr:rowOff>0</xdr:rowOff>
                  </to>
                </anchor>
              </controlPr>
            </control>
          </mc:Choice>
        </mc:AlternateContent>
        <mc:AlternateContent xmlns:mc="http://schemas.openxmlformats.org/markup-compatibility/2006">
          <mc:Choice Requires="x14">
            <control shapeId="61185" r:id="rId713" name="Button 769">
              <controlPr locked="0" defaultSize="0" autoFill="0" autoLine="0" autoPict="0">
                <anchor moveWithCells="1" sizeWithCells="1">
                  <from>
                    <xdr:col>11267</xdr:col>
                    <xdr:colOff>0</xdr:colOff>
                    <xdr:row>262200</xdr:row>
                    <xdr:rowOff>0</xdr:rowOff>
                  </from>
                  <to>
                    <xdr:col>11267</xdr:col>
                    <xdr:colOff>0</xdr:colOff>
                    <xdr:row>262200</xdr:row>
                    <xdr:rowOff>0</xdr:rowOff>
                  </to>
                </anchor>
              </controlPr>
            </control>
          </mc:Choice>
        </mc:AlternateContent>
        <mc:AlternateContent xmlns:mc="http://schemas.openxmlformats.org/markup-compatibility/2006">
          <mc:Choice Requires="x14">
            <control shapeId="61186" r:id="rId714" name="Button 770">
              <controlPr locked="0" defaultSize="0" autoFill="0" autoLine="0" autoPict="0">
                <anchor moveWithCells="1" sizeWithCells="1">
                  <from>
                    <xdr:col>11267</xdr:col>
                    <xdr:colOff>0</xdr:colOff>
                    <xdr:row>327736</xdr:row>
                    <xdr:rowOff>0</xdr:rowOff>
                  </from>
                  <to>
                    <xdr:col>11267</xdr:col>
                    <xdr:colOff>0</xdr:colOff>
                    <xdr:row>327736</xdr:row>
                    <xdr:rowOff>0</xdr:rowOff>
                  </to>
                </anchor>
              </controlPr>
            </control>
          </mc:Choice>
        </mc:AlternateContent>
        <mc:AlternateContent xmlns:mc="http://schemas.openxmlformats.org/markup-compatibility/2006">
          <mc:Choice Requires="x14">
            <control shapeId="61187" r:id="rId715" name="Button 771">
              <controlPr locked="0" defaultSize="0" autoFill="0" autoLine="0" autoPict="0">
                <anchor moveWithCells="1" sizeWithCells="1">
                  <from>
                    <xdr:col>11267</xdr:col>
                    <xdr:colOff>0</xdr:colOff>
                    <xdr:row>393272</xdr:row>
                    <xdr:rowOff>0</xdr:rowOff>
                  </from>
                  <to>
                    <xdr:col>11267</xdr:col>
                    <xdr:colOff>0</xdr:colOff>
                    <xdr:row>393272</xdr:row>
                    <xdr:rowOff>0</xdr:rowOff>
                  </to>
                </anchor>
              </controlPr>
            </control>
          </mc:Choice>
        </mc:AlternateContent>
        <mc:AlternateContent xmlns:mc="http://schemas.openxmlformats.org/markup-compatibility/2006">
          <mc:Choice Requires="x14">
            <control shapeId="61188" r:id="rId716" name="Button 772">
              <controlPr locked="0" defaultSize="0" autoFill="0" autoLine="0" autoPict="0">
                <anchor moveWithCells="1" sizeWithCells="1">
                  <from>
                    <xdr:col>11267</xdr:col>
                    <xdr:colOff>0</xdr:colOff>
                    <xdr:row>458808</xdr:row>
                    <xdr:rowOff>0</xdr:rowOff>
                  </from>
                  <to>
                    <xdr:col>11267</xdr:col>
                    <xdr:colOff>0</xdr:colOff>
                    <xdr:row>458808</xdr:row>
                    <xdr:rowOff>0</xdr:rowOff>
                  </to>
                </anchor>
              </controlPr>
            </control>
          </mc:Choice>
        </mc:AlternateContent>
        <mc:AlternateContent xmlns:mc="http://schemas.openxmlformats.org/markup-compatibility/2006">
          <mc:Choice Requires="x14">
            <control shapeId="61189" r:id="rId717" name="Button 773">
              <controlPr locked="0" defaultSize="0" autoFill="0" autoLine="0" autoPict="0">
                <anchor moveWithCells="1" sizeWithCells="1">
                  <from>
                    <xdr:col>11267</xdr:col>
                    <xdr:colOff>0</xdr:colOff>
                    <xdr:row>524344</xdr:row>
                    <xdr:rowOff>0</xdr:rowOff>
                  </from>
                  <to>
                    <xdr:col>11267</xdr:col>
                    <xdr:colOff>0</xdr:colOff>
                    <xdr:row>524344</xdr:row>
                    <xdr:rowOff>0</xdr:rowOff>
                  </to>
                </anchor>
              </controlPr>
            </control>
          </mc:Choice>
        </mc:AlternateContent>
        <mc:AlternateContent xmlns:mc="http://schemas.openxmlformats.org/markup-compatibility/2006">
          <mc:Choice Requires="x14">
            <control shapeId="61190" r:id="rId718" name="Button 774">
              <controlPr locked="0" defaultSize="0" autoFill="0" autoLine="0" autoPict="0">
                <anchor moveWithCells="1" sizeWithCells="1">
                  <from>
                    <xdr:col>11267</xdr:col>
                    <xdr:colOff>0</xdr:colOff>
                    <xdr:row>589880</xdr:row>
                    <xdr:rowOff>0</xdr:rowOff>
                  </from>
                  <to>
                    <xdr:col>11267</xdr:col>
                    <xdr:colOff>0</xdr:colOff>
                    <xdr:row>589880</xdr:row>
                    <xdr:rowOff>0</xdr:rowOff>
                  </to>
                </anchor>
              </controlPr>
            </control>
          </mc:Choice>
        </mc:AlternateContent>
        <mc:AlternateContent xmlns:mc="http://schemas.openxmlformats.org/markup-compatibility/2006">
          <mc:Choice Requires="x14">
            <control shapeId="61191" r:id="rId719" name="Button 775">
              <controlPr locked="0" defaultSize="0" autoFill="0" autoLine="0" autoPict="0">
                <anchor moveWithCells="1" sizeWithCells="1">
                  <from>
                    <xdr:col>11267</xdr:col>
                    <xdr:colOff>0</xdr:colOff>
                    <xdr:row>655416</xdr:row>
                    <xdr:rowOff>0</xdr:rowOff>
                  </from>
                  <to>
                    <xdr:col>11267</xdr:col>
                    <xdr:colOff>0</xdr:colOff>
                    <xdr:row>655416</xdr:row>
                    <xdr:rowOff>0</xdr:rowOff>
                  </to>
                </anchor>
              </controlPr>
            </control>
          </mc:Choice>
        </mc:AlternateContent>
        <mc:AlternateContent xmlns:mc="http://schemas.openxmlformats.org/markup-compatibility/2006">
          <mc:Choice Requires="x14">
            <control shapeId="61192" r:id="rId720" name="Button 776">
              <controlPr locked="0" defaultSize="0" autoFill="0" autoLine="0" autoPict="0">
                <anchor moveWithCells="1" sizeWithCells="1">
                  <from>
                    <xdr:col>11267</xdr:col>
                    <xdr:colOff>0</xdr:colOff>
                    <xdr:row>720952</xdr:row>
                    <xdr:rowOff>0</xdr:rowOff>
                  </from>
                  <to>
                    <xdr:col>11267</xdr:col>
                    <xdr:colOff>0</xdr:colOff>
                    <xdr:row>720952</xdr:row>
                    <xdr:rowOff>0</xdr:rowOff>
                  </to>
                </anchor>
              </controlPr>
            </control>
          </mc:Choice>
        </mc:AlternateContent>
        <mc:AlternateContent xmlns:mc="http://schemas.openxmlformats.org/markup-compatibility/2006">
          <mc:Choice Requires="x14">
            <control shapeId="61193" r:id="rId721" name="Button 777">
              <controlPr locked="0" defaultSize="0" autoFill="0" autoLine="0" autoPict="0">
                <anchor moveWithCells="1" sizeWithCells="1">
                  <from>
                    <xdr:col>11267</xdr:col>
                    <xdr:colOff>0</xdr:colOff>
                    <xdr:row>786488</xdr:row>
                    <xdr:rowOff>0</xdr:rowOff>
                  </from>
                  <to>
                    <xdr:col>11267</xdr:col>
                    <xdr:colOff>0</xdr:colOff>
                    <xdr:row>786488</xdr:row>
                    <xdr:rowOff>0</xdr:rowOff>
                  </to>
                </anchor>
              </controlPr>
            </control>
          </mc:Choice>
        </mc:AlternateContent>
        <mc:AlternateContent xmlns:mc="http://schemas.openxmlformats.org/markup-compatibility/2006">
          <mc:Choice Requires="x14">
            <control shapeId="61194" r:id="rId722" name="Button 778">
              <controlPr locked="0" defaultSize="0" autoFill="0" autoLine="0" autoPict="0">
                <anchor moveWithCells="1" sizeWithCells="1">
                  <from>
                    <xdr:col>11267</xdr:col>
                    <xdr:colOff>0</xdr:colOff>
                    <xdr:row>852024</xdr:row>
                    <xdr:rowOff>0</xdr:rowOff>
                  </from>
                  <to>
                    <xdr:col>11267</xdr:col>
                    <xdr:colOff>0</xdr:colOff>
                    <xdr:row>852024</xdr:row>
                    <xdr:rowOff>0</xdr:rowOff>
                  </to>
                </anchor>
              </controlPr>
            </control>
          </mc:Choice>
        </mc:AlternateContent>
        <mc:AlternateContent xmlns:mc="http://schemas.openxmlformats.org/markup-compatibility/2006">
          <mc:Choice Requires="x14">
            <control shapeId="61195" r:id="rId723" name="Button 779">
              <controlPr locked="0" defaultSize="0" autoFill="0" autoLine="0" autoPict="0">
                <anchor moveWithCells="1" sizeWithCells="1">
                  <from>
                    <xdr:col>11267</xdr:col>
                    <xdr:colOff>0</xdr:colOff>
                    <xdr:row>917560</xdr:row>
                    <xdr:rowOff>0</xdr:rowOff>
                  </from>
                  <to>
                    <xdr:col>11267</xdr:col>
                    <xdr:colOff>0</xdr:colOff>
                    <xdr:row>917560</xdr:row>
                    <xdr:rowOff>0</xdr:rowOff>
                  </to>
                </anchor>
              </controlPr>
            </control>
          </mc:Choice>
        </mc:AlternateContent>
        <mc:AlternateContent xmlns:mc="http://schemas.openxmlformats.org/markup-compatibility/2006">
          <mc:Choice Requires="x14">
            <control shapeId="61196" r:id="rId724" name="Button 780">
              <controlPr locked="0" defaultSize="0" autoFill="0" autoLine="0" autoPict="0">
                <anchor moveWithCells="1" sizeWithCells="1">
                  <from>
                    <xdr:col>11267</xdr:col>
                    <xdr:colOff>0</xdr:colOff>
                    <xdr:row>983096</xdr:row>
                    <xdr:rowOff>0</xdr:rowOff>
                  </from>
                  <to>
                    <xdr:col>11267</xdr:col>
                    <xdr:colOff>0</xdr:colOff>
                    <xdr:row>983096</xdr:row>
                    <xdr:rowOff>0</xdr:rowOff>
                  </to>
                </anchor>
              </controlPr>
            </control>
          </mc:Choice>
        </mc:AlternateContent>
        <mc:AlternateContent xmlns:mc="http://schemas.openxmlformats.org/markup-compatibility/2006">
          <mc:Choice Requires="x14">
            <control shapeId="61197" r:id="rId725" name="Button 781">
              <controlPr locked="0" defaultSize="0" autoFill="0" autoLine="0" autoPict="0">
                <anchor moveWithCells="1" sizeWithCells="1">
                  <from>
                    <xdr:col>11521</xdr:col>
                    <xdr:colOff>0</xdr:colOff>
                    <xdr:row>56</xdr:row>
                    <xdr:rowOff>0</xdr:rowOff>
                  </from>
                  <to>
                    <xdr:col>11521</xdr:col>
                    <xdr:colOff>0</xdr:colOff>
                    <xdr:row>56</xdr:row>
                    <xdr:rowOff>0</xdr:rowOff>
                  </to>
                </anchor>
              </controlPr>
            </control>
          </mc:Choice>
        </mc:AlternateContent>
        <mc:AlternateContent xmlns:mc="http://schemas.openxmlformats.org/markup-compatibility/2006">
          <mc:Choice Requires="x14">
            <control shapeId="61198" r:id="rId726" name="Button 782">
              <controlPr locked="0" defaultSize="0" autoFill="0" autoLine="0" autoPict="0">
                <anchor moveWithCells="1" sizeWithCells="1">
                  <from>
                    <xdr:col>11523</xdr:col>
                    <xdr:colOff>0</xdr:colOff>
                    <xdr:row>65592</xdr:row>
                    <xdr:rowOff>0</xdr:rowOff>
                  </from>
                  <to>
                    <xdr:col>11523</xdr:col>
                    <xdr:colOff>0</xdr:colOff>
                    <xdr:row>65592</xdr:row>
                    <xdr:rowOff>0</xdr:rowOff>
                  </to>
                </anchor>
              </controlPr>
            </control>
          </mc:Choice>
        </mc:AlternateContent>
        <mc:AlternateContent xmlns:mc="http://schemas.openxmlformats.org/markup-compatibility/2006">
          <mc:Choice Requires="x14">
            <control shapeId="61199" r:id="rId727" name="Button 783">
              <controlPr locked="0" defaultSize="0" autoFill="0" autoLine="0" autoPict="0">
                <anchor moveWithCells="1" sizeWithCells="1">
                  <from>
                    <xdr:col>11523</xdr:col>
                    <xdr:colOff>0</xdr:colOff>
                    <xdr:row>131128</xdr:row>
                    <xdr:rowOff>0</xdr:rowOff>
                  </from>
                  <to>
                    <xdr:col>11523</xdr:col>
                    <xdr:colOff>0</xdr:colOff>
                    <xdr:row>131128</xdr:row>
                    <xdr:rowOff>0</xdr:rowOff>
                  </to>
                </anchor>
              </controlPr>
            </control>
          </mc:Choice>
        </mc:AlternateContent>
        <mc:AlternateContent xmlns:mc="http://schemas.openxmlformats.org/markup-compatibility/2006">
          <mc:Choice Requires="x14">
            <control shapeId="61200" r:id="rId728" name="Button 784">
              <controlPr locked="0" defaultSize="0" autoFill="0" autoLine="0" autoPict="0">
                <anchor moveWithCells="1" sizeWithCells="1">
                  <from>
                    <xdr:col>11523</xdr:col>
                    <xdr:colOff>0</xdr:colOff>
                    <xdr:row>196664</xdr:row>
                    <xdr:rowOff>0</xdr:rowOff>
                  </from>
                  <to>
                    <xdr:col>11523</xdr:col>
                    <xdr:colOff>0</xdr:colOff>
                    <xdr:row>196664</xdr:row>
                    <xdr:rowOff>0</xdr:rowOff>
                  </to>
                </anchor>
              </controlPr>
            </control>
          </mc:Choice>
        </mc:AlternateContent>
        <mc:AlternateContent xmlns:mc="http://schemas.openxmlformats.org/markup-compatibility/2006">
          <mc:Choice Requires="x14">
            <control shapeId="61201" r:id="rId729" name="Button 785">
              <controlPr locked="0" defaultSize="0" autoFill="0" autoLine="0" autoPict="0">
                <anchor moveWithCells="1" sizeWithCells="1">
                  <from>
                    <xdr:col>11523</xdr:col>
                    <xdr:colOff>0</xdr:colOff>
                    <xdr:row>262200</xdr:row>
                    <xdr:rowOff>0</xdr:rowOff>
                  </from>
                  <to>
                    <xdr:col>11523</xdr:col>
                    <xdr:colOff>0</xdr:colOff>
                    <xdr:row>262200</xdr:row>
                    <xdr:rowOff>0</xdr:rowOff>
                  </to>
                </anchor>
              </controlPr>
            </control>
          </mc:Choice>
        </mc:AlternateContent>
        <mc:AlternateContent xmlns:mc="http://schemas.openxmlformats.org/markup-compatibility/2006">
          <mc:Choice Requires="x14">
            <control shapeId="61202" r:id="rId730" name="Button 786">
              <controlPr locked="0" defaultSize="0" autoFill="0" autoLine="0" autoPict="0">
                <anchor moveWithCells="1" sizeWithCells="1">
                  <from>
                    <xdr:col>11523</xdr:col>
                    <xdr:colOff>0</xdr:colOff>
                    <xdr:row>327736</xdr:row>
                    <xdr:rowOff>0</xdr:rowOff>
                  </from>
                  <to>
                    <xdr:col>11523</xdr:col>
                    <xdr:colOff>0</xdr:colOff>
                    <xdr:row>327736</xdr:row>
                    <xdr:rowOff>0</xdr:rowOff>
                  </to>
                </anchor>
              </controlPr>
            </control>
          </mc:Choice>
        </mc:AlternateContent>
        <mc:AlternateContent xmlns:mc="http://schemas.openxmlformats.org/markup-compatibility/2006">
          <mc:Choice Requires="x14">
            <control shapeId="61203" r:id="rId731" name="Button 787">
              <controlPr locked="0" defaultSize="0" autoFill="0" autoLine="0" autoPict="0">
                <anchor moveWithCells="1" sizeWithCells="1">
                  <from>
                    <xdr:col>11523</xdr:col>
                    <xdr:colOff>0</xdr:colOff>
                    <xdr:row>393272</xdr:row>
                    <xdr:rowOff>0</xdr:rowOff>
                  </from>
                  <to>
                    <xdr:col>11523</xdr:col>
                    <xdr:colOff>0</xdr:colOff>
                    <xdr:row>393272</xdr:row>
                    <xdr:rowOff>0</xdr:rowOff>
                  </to>
                </anchor>
              </controlPr>
            </control>
          </mc:Choice>
        </mc:AlternateContent>
        <mc:AlternateContent xmlns:mc="http://schemas.openxmlformats.org/markup-compatibility/2006">
          <mc:Choice Requires="x14">
            <control shapeId="61204" r:id="rId732" name="Button 788">
              <controlPr locked="0" defaultSize="0" autoFill="0" autoLine="0" autoPict="0">
                <anchor moveWithCells="1" sizeWithCells="1">
                  <from>
                    <xdr:col>11523</xdr:col>
                    <xdr:colOff>0</xdr:colOff>
                    <xdr:row>458808</xdr:row>
                    <xdr:rowOff>0</xdr:rowOff>
                  </from>
                  <to>
                    <xdr:col>11523</xdr:col>
                    <xdr:colOff>0</xdr:colOff>
                    <xdr:row>458808</xdr:row>
                    <xdr:rowOff>0</xdr:rowOff>
                  </to>
                </anchor>
              </controlPr>
            </control>
          </mc:Choice>
        </mc:AlternateContent>
        <mc:AlternateContent xmlns:mc="http://schemas.openxmlformats.org/markup-compatibility/2006">
          <mc:Choice Requires="x14">
            <control shapeId="61205" r:id="rId733" name="Button 789">
              <controlPr locked="0" defaultSize="0" autoFill="0" autoLine="0" autoPict="0">
                <anchor moveWithCells="1" sizeWithCells="1">
                  <from>
                    <xdr:col>11523</xdr:col>
                    <xdr:colOff>0</xdr:colOff>
                    <xdr:row>524344</xdr:row>
                    <xdr:rowOff>0</xdr:rowOff>
                  </from>
                  <to>
                    <xdr:col>11523</xdr:col>
                    <xdr:colOff>0</xdr:colOff>
                    <xdr:row>524344</xdr:row>
                    <xdr:rowOff>0</xdr:rowOff>
                  </to>
                </anchor>
              </controlPr>
            </control>
          </mc:Choice>
        </mc:AlternateContent>
        <mc:AlternateContent xmlns:mc="http://schemas.openxmlformats.org/markup-compatibility/2006">
          <mc:Choice Requires="x14">
            <control shapeId="61206" r:id="rId734" name="Button 790">
              <controlPr locked="0" defaultSize="0" autoFill="0" autoLine="0" autoPict="0">
                <anchor moveWithCells="1" sizeWithCells="1">
                  <from>
                    <xdr:col>11523</xdr:col>
                    <xdr:colOff>0</xdr:colOff>
                    <xdr:row>589880</xdr:row>
                    <xdr:rowOff>0</xdr:rowOff>
                  </from>
                  <to>
                    <xdr:col>11523</xdr:col>
                    <xdr:colOff>0</xdr:colOff>
                    <xdr:row>589880</xdr:row>
                    <xdr:rowOff>0</xdr:rowOff>
                  </to>
                </anchor>
              </controlPr>
            </control>
          </mc:Choice>
        </mc:AlternateContent>
        <mc:AlternateContent xmlns:mc="http://schemas.openxmlformats.org/markup-compatibility/2006">
          <mc:Choice Requires="x14">
            <control shapeId="61207" r:id="rId735" name="Button 791">
              <controlPr locked="0" defaultSize="0" autoFill="0" autoLine="0" autoPict="0">
                <anchor moveWithCells="1" sizeWithCells="1">
                  <from>
                    <xdr:col>11523</xdr:col>
                    <xdr:colOff>0</xdr:colOff>
                    <xdr:row>655416</xdr:row>
                    <xdr:rowOff>0</xdr:rowOff>
                  </from>
                  <to>
                    <xdr:col>11523</xdr:col>
                    <xdr:colOff>0</xdr:colOff>
                    <xdr:row>655416</xdr:row>
                    <xdr:rowOff>0</xdr:rowOff>
                  </to>
                </anchor>
              </controlPr>
            </control>
          </mc:Choice>
        </mc:AlternateContent>
        <mc:AlternateContent xmlns:mc="http://schemas.openxmlformats.org/markup-compatibility/2006">
          <mc:Choice Requires="x14">
            <control shapeId="61208" r:id="rId736" name="Button 792">
              <controlPr locked="0" defaultSize="0" autoFill="0" autoLine="0" autoPict="0">
                <anchor moveWithCells="1" sizeWithCells="1">
                  <from>
                    <xdr:col>11523</xdr:col>
                    <xdr:colOff>0</xdr:colOff>
                    <xdr:row>720952</xdr:row>
                    <xdr:rowOff>0</xdr:rowOff>
                  </from>
                  <to>
                    <xdr:col>11523</xdr:col>
                    <xdr:colOff>0</xdr:colOff>
                    <xdr:row>720952</xdr:row>
                    <xdr:rowOff>0</xdr:rowOff>
                  </to>
                </anchor>
              </controlPr>
            </control>
          </mc:Choice>
        </mc:AlternateContent>
        <mc:AlternateContent xmlns:mc="http://schemas.openxmlformats.org/markup-compatibility/2006">
          <mc:Choice Requires="x14">
            <control shapeId="61209" r:id="rId737" name="Button 793">
              <controlPr locked="0" defaultSize="0" autoFill="0" autoLine="0" autoPict="0">
                <anchor moveWithCells="1" sizeWithCells="1">
                  <from>
                    <xdr:col>11523</xdr:col>
                    <xdr:colOff>0</xdr:colOff>
                    <xdr:row>786488</xdr:row>
                    <xdr:rowOff>0</xdr:rowOff>
                  </from>
                  <to>
                    <xdr:col>11523</xdr:col>
                    <xdr:colOff>0</xdr:colOff>
                    <xdr:row>786488</xdr:row>
                    <xdr:rowOff>0</xdr:rowOff>
                  </to>
                </anchor>
              </controlPr>
            </control>
          </mc:Choice>
        </mc:AlternateContent>
        <mc:AlternateContent xmlns:mc="http://schemas.openxmlformats.org/markup-compatibility/2006">
          <mc:Choice Requires="x14">
            <control shapeId="61210" r:id="rId738" name="Button 794">
              <controlPr locked="0" defaultSize="0" autoFill="0" autoLine="0" autoPict="0">
                <anchor moveWithCells="1" sizeWithCells="1">
                  <from>
                    <xdr:col>11523</xdr:col>
                    <xdr:colOff>0</xdr:colOff>
                    <xdr:row>852024</xdr:row>
                    <xdr:rowOff>0</xdr:rowOff>
                  </from>
                  <to>
                    <xdr:col>11523</xdr:col>
                    <xdr:colOff>0</xdr:colOff>
                    <xdr:row>852024</xdr:row>
                    <xdr:rowOff>0</xdr:rowOff>
                  </to>
                </anchor>
              </controlPr>
            </control>
          </mc:Choice>
        </mc:AlternateContent>
        <mc:AlternateContent xmlns:mc="http://schemas.openxmlformats.org/markup-compatibility/2006">
          <mc:Choice Requires="x14">
            <control shapeId="61211" r:id="rId739" name="Button 795">
              <controlPr locked="0" defaultSize="0" autoFill="0" autoLine="0" autoPict="0">
                <anchor moveWithCells="1" sizeWithCells="1">
                  <from>
                    <xdr:col>11523</xdr:col>
                    <xdr:colOff>0</xdr:colOff>
                    <xdr:row>917560</xdr:row>
                    <xdr:rowOff>0</xdr:rowOff>
                  </from>
                  <to>
                    <xdr:col>11523</xdr:col>
                    <xdr:colOff>0</xdr:colOff>
                    <xdr:row>917560</xdr:row>
                    <xdr:rowOff>0</xdr:rowOff>
                  </to>
                </anchor>
              </controlPr>
            </control>
          </mc:Choice>
        </mc:AlternateContent>
        <mc:AlternateContent xmlns:mc="http://schemas.openxmlformats.org/markup-compatibility/2006">
          <mc:Choice Requires="x14">
            <control shapeId="61212" r:id="rId740" name="Button 796">
              <controlPr locked="0" defaultSize="0" autoFill="0" autoLine="0" autoPict="0">
                <anchor moveWithCells="1" sizeWithCells="1">
                  <from>
                    <xdr:col>11523</xdr:col>
                    <xdr:colOff>0</xdr:colOff>
                    <xdr:row>983096</xdr:row>
                    <xdr:rowOff>0</xdr:rowOff>
                  </from>
                  <to>
                    <xdr:col>11523</xdr:col>
                    <xdr:colOff>0</xdr:colOff>
                    <xdr:row>983096</xdr:row>
                    <xdr:rowOff>0</xdr:rowOff>
                  </to>
                </anchor>
              </controlPr>
            </control>
          </mc:Choice>
        </mc:AlternateContent>
        <mc:AlternateContent xmlns:mc="http://schemas.openxmlformats.org/markup-compatibility/2006">
          <mc:Choice Requires="x14">
            <control shapeId="61213" r:id="rId741" name="Button 797">
              <controlPr locked="0" defaultSize="0" autoFill="0" autoLine="0" autoPict="0">
                <anchor moveWithCells="1" sizeWithCells="1">
                  <from>
                    <xdr:col>11777</xdr:col>
                    <xdr:colOff>0</xdr:colOff>
                    <xdr:row>56</xdr:row>
                    <xdr:rowOff>0</xdr:rowOff>
                  </from>
                  <to>
                    <xdr:col>11777</xdr:col>
                    <xdr:colOff>0</xdr:colOff>
                    <xdr:row>56</xdr:row>
                    <xdr:rowOff>0</xdr:rowOff>
                  </to>
                </anchor>
              </controlPr>
            </control>
          </mc:Choice>
        </mc:AlternateContent>
        <mc:AlternateContent xmlns:mc="http://schemas.openxmlformats.org/markup-compatibility/2006">
          <mc:Choice Requires="x14">
            <control shapeId="61214" r:id="rId742" name="Button 798">
              <controlPr locked="0" defaultSize="0" autoFill="0" autoLine="0" autoPict="0">
                <anchor moveWithCells="1" sizeWithCells="1">
                  <from>
                    <xdr:col>11779</xdr:col>
                    <xdr:colOff>0</xdr:colOff>
                    <xdr:row>65592</xdr:row>
                    <xdr:rowOff>0</xdr:rowOff>
                  </from>
                  <to>
                    <xdr:col>11779</xdr:col>
                    <xdr:colOff>0</xdr:colOff>
                    <xdr:row>65592</xdr:row>
                    <xdr:rowOff>0</xdr:rowOff>
                  </to>
                </anchor>
              </controlPr>
            </control>
          </mc:Choice>
        </mc:AlternateContent>
        <mc:AlternateContent xmlns:mc="http://schemas.openxmlformats.org/markup-compatibility/2006">
          <mc:Choice Requires="x14">
            <control shapeId="61215" r:id="rId743" name="Button 799">
              <controlPr locked="0" defaultSize="0" autoFill="0" autoLine="0" autoPict="0">
                <anchor moveWithCells="1" sizeWithCells="1">
                  <from>
                    <xdr:col>11779</xdr:col>
                    <xdr:colOff>0</xdr:colOff>
                    <xdr:row>131128</xdr:row>
                    <xdr:rowOff>0</xdr:rowOff>
                  </from>
                  <to>
                    <xdr:col>11779</xdr:col>
                    <xdr:colOff>0</xdr:colOff>
                    <xdr:row>131128</xdr:row>
                    <xdr:rowOff>0</xdr:rowOff>
                  </to>
                </anchor>
              </controlPr>
            </control>
          </mc:Choice>
        </mc:AlternateContent>
        <mc:AlternateContent xmlns:mc="http://schemas.openxmlformats.org/markup-compatibility/2006">
          <mc:Choice Requires="x14">
            <control shapeId="61216" r:id="rId744" name="Button 800">
              <controlPr locked="0" defaultSize="0" autoFill="0" autoLine="0" autoPict="0">
                <anchor moveWithCells="1" sizeWithCells="1">
                  <from>
                    <xdr:col>11779</xdr:col>
                    <xdr:colOff>0</xdr:colOff>
                    <xdr:row>196664</xdr:row>
                    <xdr:rowOff>0</xdr:rowOff>
                  </from>
                  <to>
                    <xdr:col>11779</xdr:col>
                    <xdr:colOff>0</xdr:colOff>
                    <xdr:row>196664</xdr:row>
                    <xdr:rowOff>0</xdr:rowOff>
                  </to>
                </anchor>
              </controlPr>
            </control>
          </mc:Choice>
        </mc:AlternateContent>
        <mc:AlternateContent xmlns:mc="http://schemas.openxmlformats.org/markup-compatibility/2006">
          <mc:Choice Requires="x14">
            <control shapeId="61217" r:id="rId745" name="Button 801">
              <controlPr locked="0" defaultSize="0" autoFill="0" autoLine="0" autoPict="0">
                <anchor moveWithCells="1" sizeWithCells="1">
                  <from>
                    <xdr:col>11779</xdr:col>
                    <xdr:colOff>0</xdr:colOff>
                    <xdr:row>262200</xdr:row>
                    <xdr:rowOff>0</xdr:rowOff>
                  </from>
                  <to>
                    <xdr:col>11779</xdr:col>
                    <xdr:colOff>0</xdr:colOff>
                    <xdr:row>262200</xdr:row>
                    <xdr:rowOff>0</xdr:rowOff>
                  </to>
                </anchor>
              </controlPr>
            </control>
          </mc:Choice>
        </mc:AlternateContent>
        <mc:AlternateContent xmlns:mc="http://schemas.openxmlformats.org/markup-compatibility/2006">
          <mc:Choice Requires="x14">
            <control shapeId="61218" r:id="rId746" name="Button 802">
              <controlPr locked="0" defaultSize="0" autoFill="0" autoLine="0" autoPict="0">
                <anchor moveWithCells="1" sizeWithCells="1">
                  <from>
                    <xdr:col>11779</xdr:col>
                    <xdr:colOff>0</xdr:colOff>
                    <xdr:row>327736</xdr:row>
                    <xdr:rowOff>0</xdr:rowOff>
                  </from>
                  <to>
                    <xdr:col>11779</xdr:col>
                    <xdr:colOff>0</xdr:colOff>
                    <xdr:row>327736</xdr:row>
                    <xdr:rowOff>0</xdr:rowOff>
                  </to>
                </anchor>
              </controlPr>
            </control>
          </mc:Choice>
        </mc:AlternateContent>
        <mc:AlternateContent xmlns:mc="http://schemas.openxmlformats.org/markup-compatibility/2006">
          <mc:Choice Requires="x14">
            <control shapeId="61219" r:id="rId747" name="Button 803">
              <controlPr locked="0" defaultSize="0" autoFill="0" autoLine="0" autoPict="0">
                <anchor moveWithCells="1" sizeWithCells="1">
                  <from>
                    <xdr:col>11779</xdr:col>
                    <xdr:colOff>0</xdr:colOff>
                    <xdr:row>393272</xdr:row>
                    <xdr:rowOff>0</xdr:rowOff>
                  </from>
                  <to>
                    <xdr:col>11779</xdr:col>
                    <xdr:colOff>0</xdr:colOff>
                    <xdr:row>393272</xdr:row>
                    <xdr:rowOff>0</xdr:rowOff>
                  </to>
                </anchor>
              </controlPr>
            </control>
          </mc:Choice>
        </mc:AlternateContent>
        <mc:AlternateContent xmlns:mc="http://schemas.openxmlformats.org/markup-compatibility/2006">
          <mc:Choice Requires="x14">
            <control shapeId="61220" r:id="rId748" name="Button 804">
              <controlPr locked="0" defaultSize="0" autoFill="0" autoLine="0" autoPict="0">
                <anchor moveWithCells="1" sizeWithCells="1">
                  <from>
                    <xdr:col>11779</xdr:col>
                    <xdr:colOff>0</xdr:colOff>
                    <xdr:row>458808</xdr:row>
                    <xdr:rowOff>0</xdr:rowOff>
                  </from>
                  <to>
                    <xdr:col>11779</xdr:col>
                    <xdr:colOff>0</xdr:colOff>
                    <xdr:row>458808</xdr:row>
                    <xdr:rowOff>0</xdr:rowOff>
                  </to>
                </anchor>
              </controlPr>
            </control>
          </mc:Choice>
        </mc:AlternateContent>
        <mc:AlternateContent xmlns:mc="http://schemas.openxmlformats.org/markup-compatibility/2006">
          <mc:Choice Requires="x14">
            <control shapeId="61221" r:id="rId749" name="Button 805">
              <controlPr locked="0" defaultSize="0" autoFill="0" autoLine="0" autoPict="0">
                <anchor moveWithCells="1" sizeWithCells="1">
                  <from>
                    <xdr:col>11779</xdr:col>
                    <xdr:colOff>0</xdr:colOff>
                    <xdr:row>524344</xdr:row>
                    <xdr:rowOff>0</xdr:rowOff>
                  </from>
                  <to>
                    <xdr:col>11779</xdr:col>
                    <xdr:colOff>0</xdr:colOff>
                    <xdr:row>524344</xdr:row>
                    <xdr:rowOff>0</xdr:rowOff>
                  </to>
                </anchor>
              </controlPr>
            </control>
          </mc:Choice>
        </mc:AlternateContent>
        <mc:AlternateContent xmlns:mc="http://schemas.openxmlformats.org/markup-compatibility/2006">
          <mc:Choice Requires="x14">
            <control shapeId="61222" r:id="rId750" name="Button 806">
              <controlPr locked="0" defaultSize="0" autoFill="0" autoLine="0" autoPict="0">
                <anchor moveWithCells="1" sizeWithCells="1">
                  <from>
                    <xdr:col>11779</xdr:col>
                    <xdr:colOff>0</xdr:colOff>
                    <xdr:row>589880</xdr:row>
                    <xdr:rowOff>0</xdr:rowOff>
                  </from>
                  <to>
                    <xdr:col>11779</xdr:col>
                    <xdr:colOff>0</xdr:colOff>
                    <xdr:row>589880</xdr:row>
                    <xdr:rowOff>0</xdr:rowOff>
                  </to>
                </anchor>
              </controlPr>
            </control>
          </mc:Choice>
        </mc:AlternateContent>
        <mc:AlternateContent xmlns:mc="http://schemas.openxmlformats.org/markup-compatibility/2006">
          <mc:Choice Requires="x14">
            <control shapeId="61223" r:id="rId751" name="Button 807">
              <controlPr locked="0" defaultSize="0" autoFill="0" autoLine="0" autoPict="0">
                <anchor moveWithCells="1" sizeWithCells="1">
                  <from>
                    <xdr:col>11779</xdr:col>
                    <xdr:colOff>0</xdr:colOff>
                    <xdr:row>655416</xdr:row>
                    <xdr:rowOff>0</xdr:rowOff>
                  </from>
                  <to>
                    <xdr:col>11779</xdr:col>
                    <xdr:colOff>0</xdr:colOff>
                    <xdr:row>655416</xdr:row>
                    <xdr:rowOff>0</xdr:rowOff>
                  </to>
                </anchor>
              </controlPr>
            </control>
          </mc:Choice>
        </mc:AlternateContent>
        <mc:AlternateContent xmlns:mc="http://schemas.openxmlformats.org/markup-compatibility/2006">
          <mc:Choice Requires="x14">
            <control shapeId="61224" r:id="rId752" name="Button 808">
              <controlPr locked="0" defaultSize="0" autoFill="0" autoLine="0" autoPict="0">
                <anchor moveWithCells="1" sizeWithCells="1">
                  <from>
                    <xdr:col>11779</xdr:col>
                    <xdr:colOff>0</xdr:colOff>
                    <xdr:row>720952</xdr:row>
                    <xdr:rowOff>0</xdr:rowOff>
                  </from>
                  <to>
                    <xdr:col>11779</xdr:col>
                    <xdr:colOff>0</xdr:colOff>
                    <xdr:row>720952</xdr:row>
                    <xdr:rowOff>0</xdr:rowOff>
                  </to>
                </anchor>
              </controlPr>
            </control>
          </mc:Choice>
        </mc:AlternateContent>
        <mc:AlternateContent xmlns:mc="http://schemas.openxmlformats.org/markup-compatibility/2006">
          <mc:Choice Requires="x14">
            <control shapeId="61225" r:id="rId753" name="Button 809">
              <controlPr locked="0" defaultSize="0" autoFill="0" autoLine="0" autoPict="0">
                <anchor moveWithCells="1" sizeWithCells="1">
                  <from>
                    <xdr:col>11779</xdr:col>
                    <xdr:colOff>0</xdr:colOff>
                    <xdr:row>786488</xdr:row>
                    <xdr:rowOff>0</xdr:rowOff>
                  </from>
                  <to>
                    <xdr:col>11779</xdr:col>
                    <xdr:colOff>0</xdr:colOff>
                    <xdr:row>786488</xdr:row>
                    <xdr:rowOff>0</xdr:rowOff>
                  </to>
                </anchor>
              </controlPr>
            </control>
          </mc:Choice>
        </mc:AlternateContent>
        <mc:AlternateContent xmlns:mc="http://schemas.openxmlformats.org/markup-compatibility/2006">
          <mc:Choice Requires="x14">
            <control shapeId="61226" r:id="rId754" name="Button 810">
              <controlPr locked="0" defaultSize="0" autoFill="0" autoLine="0" autoPict="0">
                <anchor moveWithCells="1" sizeWithCells="1">
                  <from>
                    <xdr:col>11779</xdr:col>
                    <xdr:colOff>0</xdr:colOff>
                    <xdr:row>852024</xdr:row>
                    <xdr:rowOff>0</xdr:rowOff>
                  </from>
                  <to>
                    <xdr:col>11779</xdr:col>
                    <xdr:colOff>0</xdr:colOff>
                    <xdr:row>852024</xdr:row>
                    <xdr:rowOff>0</xdr:rowOff>
                  </to>
                </anchor>
              </controlPr>
            </control>
          </mc:Choice>
        </mc:AlternateContent>
        <mc:AlternateContent xmlns:mc="http://schemas.openxmlformats.org/markup-compatibility/2006">
          <mc:Choice Requires="x14">
            <control shapeId="61227" r:id="rId755" name="Button 811">
              <controlPr locked="0" defaultSize="0" autoFill="0" autoLine="0" autoPict="0">
                <anchor moveWithCells="1" sizeWithCells="1">
                  <from>
                    <xdr:col>11779</xdr:col>
                    <xdr:colOff>0</xdr:colOff>
                    <xdr:row>917560</xdr:row>
                    <xdr:rowOff>0</xdr:rowOff>
                  </from>
                  <to>
                    <xdr:col>11779</xdr:col>
                    <xdr:colOff>0</xdr:colOff>
                    <xdr:row>917560</xdr:row>
                    <xdr:rowOff>0</xdr:rowOff>
                  </to>
                </anchor>
              </controlPr>
            </control>
          </mc:Choice>
        </mc:AlternateContent>
        <mc:AlternateContent xmlns:mc="http://schemas.openxmlformats.org/markup-compatibility/2006">
          <mc:Choice Requires="x14">
            <control shapeId="61228" r:id="rId756" name="Button 812">
              <controlPr locked="0" defaultSize="0" autoFill="0" autoLine="0" autoPict="0">
                <anchor moveWithCells="1" sizeWithCells="1">
                  <from>
                    <xdr:col>11779</xdr:col>
                    <xdr:colOff>0</xdr:colOff>
                    <xdr:row>983096</xdr:row>
                    <xdr:rowOff>0</xdr:rowOff>
                  </from>
                  <to>
                    <xdr:col>11779</xdr:col>
                    <xdr:colOff>0</xdr:colOff>
                    <xdr:row>983096</xdr:row>
                    <xdr:rowOff>0</xdr:rowOff>
                  </to>
                </anchor>
              </controlPr>
            </control>
          </mc:Choice>
        </mc:AlternateContent>
        <mc:AlternateContent xmlns:mc="http://schemas.openxmlformats.org/markup-compatibility/2006">
          <mc:Choice Requires="x14">
            <control shapeId="61229" r:id="rId757" name="Button 813">
              <controlPr locked="0" defaultSize="0" autoFill="0" autoLine="0" autoPict="0">
                <anchor moveWithCells="1" sizeWithCells="1">
                  <from>
                    <xdr:col>12033</xdr:col>
                    <xdr:colOff>0</xdr:colOff>
                    <xdr:row>56</xdr:row>
                    <xdr:rowOff>0</xdr:rowOff>
                  </from>
                  <to>
                    <xdr:col>12033</xdr:col>
                    <xdr:colOff>0</xdr:colOff>
                    <xdr:row>56</xdr:row>
                    <xdr:rowOff>0</xdr:rowOff>
                  </to>
                </anchor>
              </controlPr>
            </control>
          </mc:Choice>
        </mc:AlternateContent>
        <mc:AlternateContent xmlns:mc="http://schemas.openxmlformats.org/markup-compatibility/2006">
          <mc:Choice Requires="x14">
            <control shapeId="61230" r:id="rId758" name="Button 814">
              <controlPr locked="0" defaultSize="0" autoFill="0" autoLine="0" autoPict="0">
                <anchor moveWithCells="1" sizeWithCells="1">
                  <from>
                    <xdr:col>12035</xdr:col>
                    <xdr:colOff>0</xdr:colOff>
                    <xdr:row>65592</xdr:row>
                    <xdr:rowOff>0</xdr:rowOff>
                  </from>
                  <to>
                    <xdr:col>12035</xdr:col>
                    <xdr:colOff>0</xdr:colOff>
                    <xdr:row>65592</xdr:row>
                    <xdr:rowOff>0</xdr:rowOff>
                  </to>
                </anchor>
              </controlPr>
            </control>
          </mc:Choice>
        </mc:AlternateContent>
        <mc:AlternateContent xmlns:mc="http://schemas.openxmlformats.org/markup-compatibility/2006">
          <mc:Choice Requires="x14">
            <control shapeId="61231" r:id="rId759" name="Button 815">
              <controlPr locked="0" defaultSize="0" autoFill="0" autoLine="0" autoPict="0">
                <anchor moveWithCells="1" sizeWithCells="1">
                  <from>
                    <xdr:col>12035</xdr:col>
                    <xdr:colOff>0</xdr:colOff>
                    <xdr:row>131128</xdr:row>
                    <xdr:rowOff>0</xdr:rowOff>
                  </from>
                  <to>
                    <xdr:col>12035</xdr:col>
                    <xdr:colOff>0</xdr:colOff>
                    <xdr:row>131128</xdr:row>
                    <xdr:rowOff>0</xdr:rowOff>
                  </to>
                </anchor>
              </controlPr>
            </control>
          </mc:Choice>
        </mc:AlternateContent>
        <mc:AlternateContent xmlns:mc="http://schemas.openxmlformats.org/markup-compatibility/2006">
          <mc:Choice Requires="x14">
            <control shapeId="61232" r:id="rId760" name="Button 816">
              <controlPr locked="0" defaultSize="0" autoFill="0" autoLine="0" autoPict="0">
                <anchor moveWithCells="1" sizeWithCells="1">
                  <from>
                    <xdr:col>12035</xdr:col>
                    <xdr:colOff>0</xdr:colOff>
                    <xdr:row>196664</xdr:row>
                    <xdr:rowOff>0</xdr:rowOff>
                  </from>
                  <to>
                    <xdr:col>12035</xdr:col>
                    <xdr:colOff>0</xdr:colOff>
                    <xdr:row>196664</xdr:row>
                    <xdr:rowOff>0</xdr:rowOff>
                  </to>
                </anchor>
              </controlPr>
            </control>
          </mc:Choice>
        </mc:AlternateContent>
        <mc:AlternateContent xmlns:mc="http://schemas.openxmlformats.org/markup-compatibility/2006">
          <mc:Choice Requires="x14">
            <control shapeId="61233" r:id="rId761" name="Button 817">
              <controlPr locked="0" defaultSize="0" autoFill="0" autoLine="0" autoPict="0">
                <anchor moveWithCells="1" sizeWithCells="1">
                  <from>
                    <xdr:col>12035</xdr:col>
                    <xdr:colOff>0</xdr:colOff>
                    <xdr:row>262200</xdr:row>
                    <xdr:rowOff>0</xdr:rowOff>
                  </from>
                  <to>
                    <xdr:col>12035</xdr:col>
                    <xdr:colOff>0</xdr:colOff>
                    <xdr:row>262200</xdr:row>
                    <xdr:rowOff>0</xdr:rowOff>
                  </to>
                </anchor>
              </controlPr>
            </control>
          </mc:Choice>
        </mc:AlternateContent>
        <mc:AlternateContent xmlns:mc="http://schemas.openxmlformats.org/markup-compatibility/2006">
          <mc:Choice Requires="x14">
            <control shapeId="61234" r:id="rId762" name="Button 818">
              <controlPr locked="0" defaultSize="0" autoFill="0" autoLine="0" autoPict="0">
                <anchor moveWithCells="1" sizeWithCells="1">
                  <from>
                    <xdr:col>12035</xdr:col>
                    <xdr:colOff>0</xdr:colOff>
                    <xdr:row>327736</xdr:row>
                    <xdr:rowOff>0</xdr:rowOff>
                  </from>
                  <to>
                    <xdr:col>12035</xdr:col>
                    <xdr:colOff>0</xdr:colOff>
                    <xdr:row>327736</xdr:row>
                    <xdr:rowOff>0</xdr:rowOff>
                  </to>
                </anchor>
              </controlPr>
            </control>
          </mc:Choice>
        </mc:AlternateContent>
        <mc:AlternateContent xmlns:mc="http://schemas.openxmlformats.org/markup-compatibility/2006">
          <mc:Choice Requires="x14">
            <control shapeId="61235" r:id="rId763" name="Button 819">
              <controlPr locked="0" defaultSize="0" autoFill="0" autoLine="0" autoPict="0">
                <anchor moveWithCells="1" sizeWithCells="1">
                  <from>
                    <xdr:col>12035</xdr:col>
                    <xdr:colOff>0</xdr:colOff>
                    <xdr:row>393272</xdr:row>
                    <xdr:rowOff>0</xdr:rowOff>
                  </from>
                  <to>
                    <xdr:col>12035</xdr:col>
                    <xdr:colOff>0</xdr:colOff>
                    <xdr:row>393272</xdr:row>
                    <xdr:rowOff>0</xdr:rowOff>
                  </to>
                </anchor>
              </controlPr>
            </control>
          </mc:Choice>
        </mc:AlternateContent>
        <mc:AlternateContent xmlns:mc="http://schemas.openxmlformats.org/markup-compatibility/2006">
          <mc:Choice Requires="x14">
            <control shapeId="61236" r:id="rId764" name="Button 820">
              <controlPr locked="0" defaultSize="0" autoFill="0" autoLine="0" autoPict="0">
                <anchor moveWithCells="1" sizeWithCells="1">
                  <from>
                    <xdr:col>12035</xdr:col>
                    <xdr:colOff>0</xdr:colOff>
                    <xdr:row>458808</xdr:row>
                    <xdr:rowOff>0</xdr:rowOff>
                  </from>
                  <to>
                    <xdr:col>12035</xdr:col>
                    <xdr:colOff>0</xdr:colOff>
                    <xdr:row>458808</xdr:row>
                    <xdr:rowOff>0</xdr:rowOff>
                  </to>
                </anchor>
              </controlPr>
            </control>
          </mc:Choice>
        </mc:AlternateContent>
        <mc:AlternateContent xmlns:mc="http://schemas.openxmlformats.org/markup-compatibility/2006">
          <mc:Choice Requires="x14">
            <control shapeId="61237" r:id="rId765" name="Button 821">
              <controlPr locked="0" defaultSize="0" autoFill="0" autoLine="0" autoPict="0">
                <anchor moveWithCells="1" sizeWithCells="1">
                  <from>
                    <xdr:col>12035</xdr:col>
                    <xdr:colOff>0</xdr:colOff>
                    <xdr:row>524344</xdr:row>
                    <xdr:rowOff>0</xdr:rowOff>
                  </from>
                  <to>
                    <xdr:col>12035</xdr:col>
                    <xdr:colOff>0</xdr:colOff>
                    <xdr:row>524344</xdr:row>
                    <xdr:rowOff>0</xdr:rowOff>
                  </to>
                </anchor>
              </controlPr>
            </control>
          </mc:Choice>
        </mc:AlternateContent>
        <mc:AlternateContent xmlns:mc="http://schemas.openxmlformats.org/markup-compatibility/2006">
          <mc:Choice Requires="x14">
            <control shapeId="61238" r:id="rId766" name="Button 822">
              <controlPr locked="0" defaultSize="0" autoFill="0" autoLine="0" autoPict="0">
                <anchor moveWithCells="1" sizeWithCells="1">
                  <from>
                    <xdr:col>12035</xdr:col>
                    <xdr:colOff>0</xdr:colOff>
                    <xdr:row>589880</xdr:row>
                    <xdr:rowOff>0</xdr:rowOff>
                  </from>
                  <to>
                    <xdr:col>12035</xdr:col>
                    <xdr:colOff>0</xdr:colOff>
                    <xdr:row>589880</xdr:row>
                    <xdr:rowOff>0</xdr:rowOff>
                  </to>
                </anchor>
              </controlPr>
            </control>
          </mc:Choice>
        </mc:AlternateContent>
        <mc:AlternateContent xmlns:mc="http://schemas.openxmlformats.org/markup-compatibility/2006">
          <mc:Choice Requires="x14">
            <control shapeId="61239" r:id="rId767" name="Button 823">
              <controlPr locked="0" defaultSize="0" autoFill="0" autoLine="0" autoPict="0">
                <anchor moveWithCells="1" sizeWithCells="1">
                  <from>
                    <xdr:col>12035</xdr:col>
                    <xdr:colOff>0</xdr:colOff>
                    <xdr:row>655416</xdr:row>
                    <xdr:rowOff>0</xdr:rowOff>
                  </from>
                  <to>
                    <xdr:col>12035</xdr:col>
                    <xdr:colOff>0</xdr:colOff>
                    <xdr:row>655416</xdr:row>
                    <xdr:rowOff>0</xdr:rowOff>
                  </to>
                </anchor>
              </controlPr>
            </control>
          </mc:Choice>
        </mc:AlternateContent>
        <mc:AlternateContent xmlns:mc="http://schemas.openxmlformats.org/markup-compatibility/2006">
          <mc:Choice Requires="x14">
            <control shapeId="61240" r:id="rId768" name="Button 824">
              <controlPr locked="0" defaultSize="0" autoFill="0" autoLine="0" autoPict="0">
                <anchor moveWithCells="1" sizeWithCells="1">
                  <from>
                    <xdr:col>12035</xdr:col>
                    <xdr:colOff>0</xdr:colOff>
                    <xdr:row>720952</xdr:row>
                    <xdr:rowOff>0</xdr:rowOff>
                  </from>
                  <to>
                    <xdr:col>12035</xdr:col>
                    <xdr:colOff>0</xdr:colOff>
                    <xdr:row>720952</xdr:row>
                    <xdr:rowOff>0</xdr:rowOff>
                  </to>
                </anchor>
              </controlPr>
            </control>
          </mc:Choice>
        </mc:AlternateContent>
        <mc:AlternateContent xmlns:mc="http://schemas.openxmlformats.org/markup-compatibility/2006">
          <mc:Choice Requires="x14">
            <control shapeId="61241" r:id="rId769" name="Button 825">
              <controlPr locked="0" defaultSize="0" autoFill="0" autoLine="0" autoPict="0">
                <anchor moveWithCells="1" sizeWithCells="1">
                  <from>
                    <xdr:col>12035</xdr:col>
                    <xdr:colOff>0</xdr:colOff>
                    <xdr:row>786488</xdr:row>
                    <xdr:rowOff>0</xdr:rowOff>
                  </from>
                  <to>
                    <xdr:col>12035</xdr:col>
                    <xdr:colOff>0</xdr:colOff>
                    <xdr:row>786488</xdr:row>
                    <xdr:rowOff>0</xdr:rowOff>
                  </to>
                </anchor>
              </controlPr>
            </control>
          </mc:Choice>
        </mc:AlternateContent>
        <mc:AlternateContent xmlns:mc="http://schemas.openxmlformats.org/markup-compatibility/2006">
          <mc:Choice Requires="x14">
            <control shapeId="61242" r:id="rId770" name="Button 826">
              <controlPr locked="0" defaultSize="0" autoFill="0" autoLine="0" autoPict="0">
                <anchor moveWithCells="1" sizeWithCells="1">
                  <from>
                    <xdr:col>12035</xdr:col>
                    <xdr:colOff>0</xdr:colOff>
                    <xdr:row>852024</xdr:row>
                    <xdr:rowOff>0</xdr:rowOff>
                  </from>
                  <to>
                    <xdr:col>12035</xdr:col>
                    <xdr:colOff>0</xdr:colOff>
                    <xdr:row>852024</xdr:row>
                    <xdr:rowOff>0</xdr:rowOff>
                  </to>
                </anchor>
              </controlPr>
            </control>
          </mc:Choice>
        </mc:AlternateContent>
        <mc:AlternateContent xmlns:mc="http://schemas.openxmlformats.org/markup-compatibility/2006">
          <mc:Choice Requires="x14">
            <control shapeId="61243" r:id="rId771" name="Button 827">
              <controlPr locked="0" defaultSize="0" autoFill="0" autoLine="0" autoPict="0">
                <anchor moveWithCells="1" sizeWithCells="1">
                  <from>
                    <xdr:col>12035</xdr:col>
                    <xdr:colOff>0</xdr:colOff>
                    <xdr:row>917560</xdr:row>
                    <xdr:rowOff>0</xdr:rowOff>
                  </from>
                  <to>
                    <xdr:col>12035</xdr:col>
                    <xdr:colOff>0</xdr:colOff>
                    <xdr:row>917560</xdr:row>
                    <xdr:rowOff>0</xdr:rowOff>
                  </to>
                </anchor>
              </controlPr>
            </control>
          </mc:Choice>
        </mc:AlternateContent>
        <mc:AlternateContent xmlns:mc="http://schemas.openxmlformats.org/markup-compatibility/2006">
          <mc:Choice Requires="x14">
            <control shapeId="61244" r:id="rId772" name="Button 828">
              <controlPr locked="0" defaultSize="0" autoFill="0" autoLine="0" autoPict="0">
                <anchor moveWithCells="1" sizeWithCells="1">
                  <from>
                    <xdr:col>12035</xdr:col>
                    <xdr:colOff>0</xdr:colOff>
                    <xdr:row>983096</xdr:row>
                    <xdr:rowOff>0</xdr:rowOff>
                  </from>
                  <to>
                    <xdr:col>12035</xdr:col>
                    <xdr:colOff>0</xdr:colOff>
                    <xdr:row>983096</xdr:row>
                    <xdr:rowOff>0</xdr:rowOff>
                  </to>
                </anchor>
              </controlPr>
            </control>
          </mc:Choice>
        </mc:AlternateContent>
        <mc:AlternateContent xmlns:mc="http://schemas.openxmlformats.org/markup-compatibility/2006">
          <mc:Choice Requires="x14">
            <control shapeId="61245" r:id="rId773" name="Button 829">
              <controlPr locked="0" defaultSize="0" autoFill="0" autoLine="0" autoPict="0">
                <anchor moveWithCells="1" sizeWithCells="1">
                  <from>
                    <xdr:col>12289</xdr:col>
                    <xdr:colOff>0</xdr:colOff>
                    <xdr:row>56</xdr:row>
                    <xdr:rowOff>0</xdr:rowOff>
                  </from>
                  <to>
                    <xdr:col>12289</xdr:col>
                    <xdr:colOff>0</xdr:colOff>
                    <xdr:row>56</xdr:row>
                    <xdr:rowOff>0</xdr:rowOff>
                  </to>
                </anchor>
              </controlPr>
            </control>
          </mc:Choice>
        </mc:AlternateContent>
        <mc:AlternateContent xmlns:mc="http://schemas.openxmlformats.org/markup-compatibility/2006">
          <mc:Choice Requires="x14">
            <control shapeId="61246" r:id="rId774" name="Button 830">
              <controlPr locked="0" defaultSize="0" autoFill="0" autoLine="0" autoPict="0">
                <anchor moveWithCells="1" sizeWithCells="1">
                  <from>
                    <xdr:col>12291</xdr:col>
                    <xdr:colOff>0</xdr:colOff>
                    <xdr:row>65592</xdr:row>
                    <xdr:rowOff>0</xdr:rowOff>
                  </from>
                  <to>
                    <xdr:col>12291</xdr:col>
                    <xdr:colOff>0</xdr:colOff>
                    <xdr:row>65592</xdr:row>
                    <xdr:rowOff>0</xdr:rowOff>
                  </to>
                </anchor>
              </controlPr>
            </control>
          </mc:Choice>
        </mc:AlternateContent>
        <mc:AlternateContent xmlns:mc="http://schemas.openxmlformats.org/markup-compatibility/2006">
          <mc:Choice Requires="x14">
            <control shapeId="61247" r:id="rId775" name="Button 831">
              <controlPr locked="0" defaultSize="0" autoFill="0" autoLine="0" autoPict="0">
                <anchor moveWithCells="1" sizeWithCells="1">
                  <from>
                    <xdr:col>12291</xdr:col>
                    <xdr:colOff>0</xdr:colOff>
                    <xdr:row>131128</xdr:row>
                    <xdr:rowOff>0</xdr:rowOff>
                  </from>
                  <to>
                    <xdr:col>12291</xdr:col>
                    <xdr:colOff>0</xdr:colOff>
                    <xdr:row>131128</xdr:row>
                    <xdr:rowOff>0</xdr:rowOff>
                  </to>
                </anchor>
              </controlPr>
            </control>
          </mc:Choice>
        </mc:AlternateContent>
        <mc:AlternateContent xmlns:mc="http://schemas.openxmlformats.org/markup-compatibility/2006">
          <mc:Choice Requires="x14">
            <control shapeId="61248" r:id="rId776" name="Button 832">
              <controlPr locked="0" defaultSize="0" autoFill="0" autoLine="0" autoPict="0">
                <anchor moveWithCells="1" sizeWithCells="1">
                  <from>
                    <xdr:col>12291</xdr:col>
                    <xdr:colOff>0</xdr:colOff>
                    <xdr:row>196664</xdr:row>
                    <xdr:rowOff>0</xdr:rowOff>
                  </from>
                  <to>
                    <xdr:col>12291</xdr:col>
                    <xdr:colOff>0</xdr:colOff>
                    <xdr:row>196664</xdr:row>
                    <xdr:rowOff>0</xdr:rowOff>
                  </to>
                </anchor>
              </controlPr>
            </control>
          </mc:Choice>
        </mc:AlternateContent>
        <mc:AlternateContent xmlns:mc="http://schemas.openxmlformats.org/markup-compatibility/2006">
          <mc:Choice Requires="x14">
            <control shapeId="61249" r:id="rId777" name="Button 833">
              <controlPr locked="0" defaultSize="0" autoFill="0" autoLine="0" autoPict="0">
                <anchor moveWithCells="1" sizeWithCells="1">
                  <from>
                    <xdr:col>12291</xdr:col>
                    <xdr:colOff>0</xdr:colOff>
                    <xdr:row>262200</xdr:row>
                    <xdr:rowOff>0</xdr:rowOff>
                  </from>
                  <to>
                    <xdr:col>12291</xdr:col>
                    <xdr:colOff>0</xdr:colOff>
                    <xdr:row>262200</xdr:row>
                    <xdr:rowOff>0</xdr:rowOff>
                  </to>
                </anchor>
              </controlPr>
            </control>
          </mc:Choice>
        </mc:AlternateContent>
        <mc:AlternateContent xmlns:mc="http://schemas.openxmlformats.org/markup-compatibility/2006">
          <mc:Choice Requires="x14">
            <control shapeId="61250" r:id="rId778" name="Button 834">
              <controlPr locked="0" defaultSize="0" autoFill="0" autoLine="0" autoPict="0">
                <anchor moveWithCells="1" sizeWithCells="1">
                  <from>
                    <xdr:col>12291</xdr:col>
                    <xdr:colOff>0</xdr:colOff>
                    <xdr:row>327736</xdr:row>
                    <xdr:rowOff>0</xdr:rowOff>
                  </from>
                  <to>
                    <xdr:col>12291</xdr:col>
                    <xdr:colOff>0</xdr:colOff>
                    <xdr:row>327736</xdr:row>
                    <xdr:rowOff>0</xdr:rowOff>
                  </to>
                </anchor>
              </controlPr>
            </control>
          </mc:Choice>
        </mc:AlternateContent>
        <mc:AlternateContent xmlns:mc="http://schemas.openxmlformats.org/markup-compatibility/2006">
          <mc:Choice Requires="x14">
            <control shapeId="61251" r:id="rId779" name="Button 835">
              <controlPr locked="0" defaultSize="0" autoFill="0" autoLine="0" autoPict="0">
                <anchor moveWithCells="1" sizeWithCells="1">
                  <from>
                    <xdr:col>12291</xdr:col>
                    <xdr:colOff>0</xdr:colOff>
                    <xdr:row>393272</xdr:row>
                    <xdr:rowOff>0</xdr:rowOff>
                  </from>
                  <to>
                    <xdr:col>12291</xdr:col>
                    <xdr:colOff>0</xdr:colOff>
                    <xdr:row>393272</xdr:row>
                    <xdr:rowOff>0</xdr:rowOff>
                  </to>
                </anchor>
              </controlPr>
            </control>
          </mc:Choice>
        </mc:AlternateContent>
        <mc:AlternateContent xmlns:mc="http://schemas.openxmlformats.org/markup-compatibility/2006">
          <mc:Choice Requires="x14">
            <control shapeId="61252" r:id="rId780" name="Button 836">
              <controlPr locked="0" defaultSize="0" autoFill="0" autoLine="0" autoPict="0">
                <anchor moveWithCells="1" sizeWithCells="1">
                  <from>
                    <xdr:col>12291</xdr:col>
                    <xdr:colOff>0</xdr:colOff>
                    <xdr:row>458808</xdr:row>
                    <xdr:rowOff>0</xdr:rowOff>
                  </from>
                  <to>
                    <xdr:col>12291</xdr:col>
                    <xdr:colOff>0</xdr:colOff>
                    <xdr:row>458808</xdr:row>
                    <xdr:rowOff>0</xdr:rowOff>
                  </to>
                </anchor>
              </controlPr>
            </control>
          </mc:Choice>
        </mc:AlternateContent>
        <mc:AlternateContent xmlns:mc="http://schemas.openxmlformats.org/markup-compatibility/2006">
          <mc:Choice Requires="x14">
            <control shapeId="61253" r:id="rId781" name="Button 837">
              <controlPr locked="0" defaultSize="0" autoFill="0" autoLine="0" autoPict="0">
                <anchor moveWithCells="1" sizeWithCells="1">
                  <from>
                    <xdr:col>12291</xdr:col>
                    <xdr:colOff>0</xdr:colOff>
                    <xdr:row>524344</xdr:row>
                    <xdr:rowOff>0</xdr:rowOff>
                  </from>
                  <to>
                    <xdr:col>12291</xdr:col>
                    <xdr:colOff>0</xdr:colOff>
                    <xdr:row>524344</xdr:row>
                    <xdr:rowOff>0</xdr:rowOff>
                  </to>
                </anchor>
              </controlPr>
            </control>
          </mc:Choice>
        </mc:AlternateContent>
        <mc:AlternateContent xmlns:mc="http://schemas.openxmlformats.org/markup-compatibility/2006">
          <mc:Choice Requires="x14">
            <control shapeId="61254" r:id="rId782" name="Button 838">
              <controlPr locked="0" defaultSize="0" autoFill="0" autoLine="0" autoPict="0">
                <anchor moveWithCells="1" sizeWithCells="1">
                  <from>
                    <xdr:col>12291</xdr:col>
                    <xdr:colOff>0</xdr:colOff>
                    <xdr:row>589880</xdr:row>
                    <xdr:rowOff>0</xdr:rowOff>
                  </from>
                  <to>
                    <xdr:col>12291</xdr:col>
                    <xdr:colOff>0</xdr:colOff>
                    <xdr:row>589880</xdr:row>
                    <xdr:rowOff>0</xdr:rowOff>
                  </to>
                </anchor>
              </controlPr>
            </control>
          </mc:Choice>
        </mc:AlternateContent>
        <mc:AlternateContent xmlns:mc="http://schemas.openxmlformats.org/markup-compatibility/2006">
          <mc:Choice Requires="x14">
            <control shapeId="61255" r:id="rId783" name="Button 839">
              <controlPr locked="0" defaultSize="0" autoFill="0" autoLine="0" autoPict="0">
                <anchor moveWithCells="1" sizeWithCells="1">
                  <from>
                    <xdr:col>12291</xdr:col>
                    <xdr:colOff>0</xdr:colOff>
                    <xdr:row>655416</xdr:row>
                    <xdr:rowOff>0</xdr:rowOff>
                  </from>
                  <to>
                    <xdr:col>12291</xdr:col>
                    <xdr:colOff>0</xdr:colOff>
                    <xdr:row>655416</xdr:row>
                    <xdr:rowOff>0</xdr:rowOff>
                  </to>
                </anchor>
              </controlPr>
            </control>
          </mc:Choice>
        </mc:AlternateContent>
        <mc:AlternateContent xmlns:mc="http://schemas.openxmlformats.org/markup-compatibility/2006">
          <mc:Choice Requires="x14">
            <control shapeId="61256" r:id="rId784" name="Button 840">
              <controlPr locked="0" defaultSize="0" autoFill="0" autoLine="0" autoPict="0">
                <anchor moveWithCells="1" sizeWithCells="1">
                  <from>
                    <xdr:col>12291</xdr:col>
                    <xdr:colOff>0</xdr:colOff>
                    <xdr:row>720952</xdr:row>
                    <xdr:rowOff>0</xdr:rowOff>
                  </from>
                  <to>
                    <xdr:col>12291</xdr:col>
                    <xdr:colOff>0</xdr:colOff>
                    <xdr:row>720952</xdr:row>
                    <xdr:rowOff>0</xdr:rowOff>
                  </to>
                </anchor>
              </controlPr>
            </control>
          </mc:Choice>
        </mc:AlternateContent>
        <mc:AlternateContent xmlns:mc="http://schemas.openxmlformats.org/markup-compatibility/2006">
          <mc:Choice Requires="x14">
            <control shapeId="61257" r:id="rId785" name="Button 841">
              <controlPr locked="0" defaultSize="0" autoFill="0" autoLine="0" autoPict="0">
                <anchor moveWithCells="1" sizeWithCells="1">
                  <from>
                    <xdr:col>12291</xdr:col>
                    <xdr:colOff>0</xdr:colOff>
                    <xdr:row>786488</xdr:row>
                    <xdr:rowOff>0</xdr:rowOff>
                  </from>
                  <to>
                    <xdr:col>12291</xdr:col>
                    <xdr:colOff>0</xdr:colOff>
                    <xdr:row>786488</xdr:row>
                    <xdr:rowOff>0</xdr:rowOff>
                  </to>
                </anchor>
              </controlPr>
            </control>
          </mc:Choice>
        </mc:AlternateContent>
        <mc:AlternateContent xmlns:mc="http://schemas.openxmlformats.org/markup-compatibility/2006">
          <mc:Choice Requires="x14">
            <control shapeId="61258" r:id="rId786" name="Button 842">
              <controlPr locked="0" defaultSize="0" autoFill="0" autoLine="0" autoPict="0">
                <anchor moveWithCells="1" sizeWithCells="1">
                  <from>
                    <xdr:col>12291</xdr:col>
                    <xdr:colOff>0</xdr:colOff>
                    <xdr:row>852024</xdr:row>
                    <xdr:rowOff>0</xdr:rowOff>
                  </from>
                  <to>
                    <xdr:col>12291</xdr:col>
                    <xdr:colOff>0</xdr:colOff>
                    <xdr:row>852024</xdr:row>
                    <xdr:rowOff>0</xdr:rowOff>
                  </to>
                </anchor>
              </controlPr>
            </control>
          </mc:Choice>
        </mc:AlternateContent>
        <mc:AlternateContent xmlns:mc="http://schemas.openxmlformats.org/markup-compatibility/2006">
          <mc:Choice Requires="x14">
            <control shapeId="61259" r:id="rId787" name="Button 843">
              <controlPr locked="0" defaultSize="0" autoFill="0" autoLine="0" autoPict="0">
                <anchor moveWithCells="1" sizeWithCells="1">
                  <from>
                    <xdr:col>12291</xdr:col>
                    <xdr:colOff>0</xdr:colOff>
                    <xdr:row>917560</xdr:row>
                    <xdr:rowOff>0</xdr:rowOff>
                  </from>
                  <to>
                    <xdr:col>12291</xdr:col>
                    <xdr:colOff>0</xdr:colOff>
                    <xdr:row>917560</xdr:row>
                    <xdr:rowOff>0</xdr:rowOff>
                  </to>
                </anchor>
              </controlPr>
            </control>
          </mc:Choice>
        </mc:AlternateContent>
        <mc:AlternateContent xmlns:mc="http://schemas.openxmlformats.org/markup-compatibility/2006">
          <mc:Choice Requires="x14">
            <control shapeId="61260" r:id="rId788" name="Button 844">
              <controlPr locked="0" defaultSize="0" autoFill="0" autoLine="0" autoPict="0">
                <anchor moveWithCells="1" sizeWithCells="1">
                  <from>
                    <xdr:col>12291</xdr:col>
                    <xdr:colOff>0</xdr:colOff>
                    <xdr:row>983096</xdr:row>
                    <xdr:rowOff>0</xdr:rowOff>
                  </from>
                  <to>
                    <xdr:col>12291</xdr:col>
                    <xdr:colOff>0</xdr:colOff>
                    <xdr:row>983096</xdr:row>
                    <xdr:rowOff>0</xdr:rowOff>
                  </to>
                </anchor>
              </controlPr>
            </control>
          </mc:Choice>
        </mc:AlternateContent>
        <mc:AlternateContent xmlns:mc="http://schemas.openxmlformats.org/markup-compatibility/2006">
          <mc:Choice Requires="x14">
            <control shapeId="61261" r:id="rId789" name="Button 845">
              <controlPr locked="0" defaultSize="0" autoFill="0" autoLine="0" autoPict="0">
                <anchor moveWithCells="1" sizeWithCells="1">
                  <from>
                    <xdr:col>12545</xdr:col>
                    <xdr:colOff>0</xdr:colOff>
                    <xdr:row>56</xdr:row>
                    <xdr:rowOff>0</xdr:rowOff>
                  </from>
                  <to>
                    <xdr:col>12545</xdr:col>
                    <xdr:colOff>0</xdr:colOff>
                    <xdr:row>56</xdr:row>
                    <xdr:rowOff>0</xdr:rowOff>
                  </to>
                </anchor>
              </controlPr>
            </control>
          </mc:Choice>
        </mc:AlternateContent>
        <mc:AlternateContent xmlns:mc="http://schemas.openxmlformats.org/markup-compatibility/2006">
          <mc:Choice Requires="x14">
            <control shapeId="61262" r:id="rId790" name="Button 846">
              <controlPr locked="0" defaultSize="0" autoFill="0" autoLine="0" autoPict="0">
                <anchor moveWithCells="1" sizeWithCells="1">
                  <from>
                    <xdr:col>12547</xdr:col>
                    <xdr:colOff>0</xdr:colOff>
                    <xdr:row>65592</xdr:row>
                    <xdr:rowOff>0</xdr:rowOff>
                  </from>
                  <to>
                    <xdr:col>12547</xdr:col>
                    <xdr:colOff>0</xdr:colOff>
                    <xdr:row>65592</xdr:row>
                    <xdr:rowOff>0</xdr:rowOff>
                  </to>
                </anchor>
              </controlPr>
            </control>
          </mc:Choice>
        </mc:AlternateContent>
        <mc:AlternateContent xmlns:mc="http://schemas.openxmlformats.org/markup-compatibility/2006">
          <mc:Choice Requires="x14">
            <control shapeId="61263" r:id="rId791" name="Button 847">
              <controlPr locked="0" defaultSize="0" autoFill="0" autoLine="0" autoPict="0">
                <anchor moveWithCells="1" sizeWithCells="1">
                  <from>
                    <xdr:col>12547</xdr:col>
                    <xdr:colOff>0</xdr:colOff>
                    <xdr:row>131128</xdr:row>
                    <xdr:rowOff>0</xdr:rowOff>
                  </from>
                  <to>
                    <xdr:col>12547</xdr:col>
                    <xdr:colOff>0</xdr:colOff>
                    <xdr:row>131128</xdr:row>
                    <xdr:rowOff>0</xdr:rowOff>
                  </to>
                </anchor>
              </controlPr>
            </control>
          </mc:Choice>
        </mc:AlternateContent>
        <mc:AlternateContent xmlns:mc="http://schemas.openxmlformats.org/markup-compatibility/2006">
          <mc:Choice Requires="x14">
            <control shapeId="61264" r:id="rId792" name="Button 848">
              <controlPr locked="0" defaultSize="0" autoFill="0" autoLine="0" autoPict="0">
                <anchor moveWithCells="1" sizeWithCells="1">
                  <from>
                    <xdr:col>12547</xdr:col>
                    <xdr:colOff>0</xdr:colOff>
                    <xdr:row>196664</xdr:row>
                    <xdr:rowOff>0</xdr:rowOff>
                  </from>
                  <to>
                    <xdr:col>12547</xdr:col>
                    <xdr:colOff>0</xdr:colOff>
                    <xdr:row>196664</xdr:row>
                    <xdr:rowOff>0</xdr:rowOff>
                  </to>
                </anchor>
              </controlPr>
            </control>
          </mc:Choice>
        </mc:AlternateContent>
        <mc:AlternateContent xmlns:mc="http://schemas.openxmlformats.org/markup-compatibility/2006">
          <mc:Choice Requires="x14">
            <control shapeId="61265" r:id="rId793" name="Button 849">
              <controlPr locked="0" defaultSize="0" autoFill="0" autoLine="0" autoPict="0">
                <anchor moveWithCells="1" sizeWithCells="1">
                  <from>
                    <xdr:col>12547</xdr:col>
                    <xdr:colOff>0</xdr:colOff>
                    <xdr:row>262200</xdr:row>
                    <xdr:rowOff>0</xdr:rowOff>
                  </from>
                  <to>
                    <xdr:col>12547</xdr:col>
                    <xdr:colOff>0</xdr:colOff>
                    <xdr:row>262200</xdr:row>
                    <xdr:rowOff>0</xdr:rowOff>
                  </to>
                </anchor>
              </controlPr>
            </control>
          </mc:Choice>
        </mc:AlternateContent>
        <mc:AlternateContent xmlns:mc="http://schemas.openxmlformats.org/markup-compatibility/2006">
          <mc:Choice Requires="x14">
            <control shapeId="61266" r:id="rId794" name="Button 850">
              <controlPr locked="0" defaultSize="0" autoFill="0" autoLine="0" autoPict="0">
                <anchor moveWithCells="1" sizeWithCells="1">
                  <from>
                    <xdr:col>12547</xdr:col>
                    <xdr:colOff>0</xdr:colOff>
                    <xdr:row>327736</xdr:row>
                    <xdr:rowOff>0</xdr:rowOff>
                  </from>
                  <to>
                    <xdr:col>12547</xdr:col>
                    <xdr:colOff>0</xdr:colOff>
                    <xdr:row>327736</xdr:row>
                    <xdr:rowOff>0</xdr:rowOff>
                  </to>
                </anchor>
              </controlPr>
            </control>
          </mc:Choice>
        </mc:AlternateContent>
        <mc:AlternateContent xmlns:mc="http://schemas.openxmlformats.org/markup-compatibility/2006">
          <mc:Choice Requires="x14">
            <control shapeId="61267" r:id="rId795" name="Button 851">
              <controlPr locked="0" defaultSize="0" autoFill="0" autoLine="0" autoPict="0">
                <anchor moveWithCells="1" sizeWithCells="1">
                  <from>
                    <xdr:col>12547</xdr:col>
                    <xdr:colOff>0</xdr:colOff>
                    <xdr:row>393272</xdr:row>
                    <xdr:rowOff>0</xdr:rowOff>
                  </from>
                  <to>
                    <xdr:col>12547</xdr:col>
                    <xdr:colOff>0</xdr:colOff>
                    <xdr:row>393272</xdr:row>
                    <xdr:rowOff>0</xdr:rowOff>
                  </to>
                </anchor>
              </controlPr>
            </control>
          </mc:Choice>
        </mc:AlternateContent>
        <mc:AlternateContent xmlns:mc="http://schemas.openxmlformats.org/markup-compatibility/2006">
          <mc:Choice Requires="x14">
            <control shapeId="61268" r:id="rId796" name="Button 852">
              <controlPr locked="0" defaultSize="0" autoFill="0" autoLine="0" autoPict="0">
                <anchor moveWithCells="1" sizeWithCells="1">
                  <from>
                    <xdr:col>12547</xdr:col>
                    <xdr:colOff>0</xdr:colOff>
                    <xdr:row>458808</xdr:row>
                    <xdr:rowOff>0</xdr:rowOff>
                  </from>
                  <to>
                    <xdr:col>12547</xdr:col>
                    <xdr:colOff>0</xdr:colOff>
                    <xdr:row>458808</xdr:row>
                    <xdr:rowOff>0</xdr:rowOff>
                  </to>
                </anchor>
              </controlPr>
            </control>
          </mc:Choice>
        </mc:AlternateContent>
        <mc:AlternateContent xmlns:mc="http://schemas.openxmlformats.org/markup-compatibility/2006">
          <mc:Choice Requires="x14">
            <control shapeId="61269" r:id="rId797" name="Button 853">
              <controlPr locked="0" defaultSize="0" autoFill="0" autoLine="0" autoPict="0">
                <anchor moveWithCells="1" sizeWithCells="1">
                  <from>
                    <xdr:col>12547</xdr:col>
                    <xdr:colOff>0</xdr:colOff>
                    <xdr:row>524344</xdr:row>
                    <xdr:rowOff>0</xdr:rowOff>
                  </from>
                  <to>
                    <xdr:col>12547</xdr:col>
                    <xdr:colOff>0</xdr:colOff>
                    <xdr:row>524344</xdr:row>
                    <xdr:rowOff>0</xdr:rowOff>
                  </to>
                </anchor>
              </controlPr>
            </control>
          </mc:Choice>
        </mc:AlternateContent>
        <mc:AlternateContent xmlns:mc="http://schemas.openxmlformats.org/markup-compatibility/2006">
          <mc:Choice Requires="x14">
            <control shapeId="61270" r:id="rId798" name="Button 854">
              <controlPr locked="0" defaultSize="0" autoFill="0" autoLine="0" autoPict="0">
                <anchor moveWithCells="1" sizeWithCells="1">
                  <from>
                    <xdr:col>12547</xdr:col>
                    <xdr:colOff>0</xdr:colOff>
                    <xdr:row>589880</xdr:row>
                    <xdr:rowOff>0</xdr:rowOff>
                  </from>
                  <to>
                    <xdr:col>12547</xdr:col>
                    <xdr:colOff>0</xdr:colOff>
                    <xdr:row>589880</xdr:row>
                    <xdr:rowOff>0</xdr:rowOff>
                  </to>
                </anchor>
              </controlPr>
            </control>
          </mc:Choice>
        </mc:AlternateContent>
        <mc:AlternateContent xmlns:mc="http://schemas.openxmlformats.org/markup-compatibility/2006">
          <mc:Choice Requires="x14">
            <control shapeId="61271" r:id="rId799" name="Button 855">
              <controlPr locked="0" defaultSize="0" autoFill="0" autoLine="0" autoPict="0">
                <anchor moveWithCells="1" sizeWithCells="1">
                  <from>
                    <xdr:col>12547</xdr:col>
                    <xdr:colOff>0</xdr:colOff>
                    <xdr:row>655416</xdr:row>
                    <xdr:rowOff>0</xdr:rowOff>
                  </from>
                  <to>
                    <xdr:col>12547</xdr:col>
                    <xdr:colOff>0</xdr:colOff>
                    <xdr:row>655416</xdr:row>
                    <xdr:rowOff>0</xdr:rowOff>
                  </to>
                </anchor>
              </controlPr>
            </control>
          </mc:Choice>
        </mc:AlternateContent>
        <mc:AlternateContent xmlns:mc="http://schemas.openxmlformats.org/markup-compatibility/2006">
          <mc:Choice Requires="x14">
            <control shapeId="61272" r:id="rId800" name="Button 856">
              <controlPr locked="0" defaultSize="0" autoFill="0" autoLine="0" autoPict="0">
                <anchor moveWithCells="1" sizeWithCells="1">
                  <from>
                    <xdr:col>12547</xdr:col>
                    <xdr:colOff>0</xdr:colOff>
                    <xdr:row>720952</xdr:row>
                    <xdr:rowOff>0</xdr:rowOff>
                  </from>
                  <to>
                    <xdr:col>12547</xdr:col>
                    <xdr:colOff>0</xdr:colOff>
                    <xdr:row>720952</xdr:row>
                    <xdr:rowOff>0</xdr:rowOff>
                  </to>
                </anchor>
              </controlPr>
            </control>
          </mc:Choice>
        </mc:AlternateContent>
        <mc:AlternateContent xmlns:mc="http://schemas.openxmlformats.org/markup-compatibility/2006">
          <mc:Choice Requires="x14">
            <control shapeId="61273" r:id="rId801" name="Button 857">
              <controlPr locked="0" defaultSize="0" autoFill="0" autoLine="0" autoPict="0">
                <anchor moveWithCells="1" sizeWithCells="1">
                  <from>
                    <xdr:col>12547</xdr:col>
                    <xdr:colOff>0</xdr:colOff>
                    <xdr:row>786488</xdr:row>
                    <xdr:rowOff>0</xdr:rowOff>
                  </from>
                  <to>
                    <xdr:col>12547</xdr:col>
                    <xdr:colOff>0</xdr:colOff>
                    <xdr:row>786488</xdr:row>
                    <xdr:rowOff>0</xdr:rowOff>
                  </to>
                </anchor>
              </controlPr>
            </control>
          </mc:Choice>
        </mc:AlternateContent>
        <mc:AlternateContent xmlns:mc="http://schemas.openxmlformats.org/markup-compatibility/2006">
          <mc:Choice Requires="x14">
            <control shapeId="61274" r:id="rId802" name="Button 858">
              <controlPr locked="0" defaultSize="0" autoFill="0" autoLine="0" autoPict="0">
                <anchor moveWithCells="1" sizeWithCells="1">
                  <from>
                    <xdr:col>12547</xdr:col>
                    <xdr:colOff>0</xdr:colOff>
                    <xdr:row>852024</xdr:row>
                    <xdr:rowOff>0</xdr:rowOff>
                  </from>
                  <to>
                    <xdr:col>12547</xdr:col>
                    <xdr:colOff>0</xdr:colOff>
                    <xdr:row>852024</xdr:row>
                    <xdr:rowOff>0</xdr:rowOff>
                  </to>
                </anchor>
              </controlPr>
            </control>
          </mc:Choice>
        </mc:AlternateContent>
        <mc:AlternateContent xmlns:mc="http://schemas.openxmlformats.org/markup-compatibility/2006">
          <mc:Choice Requires="x14">
            <control shapeId="61275" r:id="rId803" name="Button 859">
              <controlPr locked="0" defaultSize="0" autoFill="0" autoLine="0" autoPict="0">
                <anchor moveWithCells="1" sizeWithCells="1">
                  <from>
                    <xdr:col>12547</xdr:col>
                    <xdr:colOff>0</xdr:colOff>
                    <xdr:row>917560</xdr:row>
                    <xdr:rowOff>0</xdr:rowOff>
                  </from>
                  <to>
                    <xdr:col>12547</xdr:col>
                    <xdr:colOff>0</xdr:colOff>
                    <xdr:row>917560</xdr:row>
                    <xdr:rowOff>0</xdr:rowOff>
                  </to>
                </anchor>
              </controlPr>
            </control>
          </mc:Choice>
        </mc:AlternateContent>
        <mc:AlternateContent xmlns:mc="http://schemas.openxmlformats.org/markup-compatibility/2006">
          <mc:Choice Requires="x14">
            <control shapeId="61276" r:id="rId804" name="Button 860">
              <controlPr locked="0" defaultSize="0" autoFill="0" autoLine="0" autoPict="0">
                <anchor moveWithCells="1" sizeWithCells="1">
                  <from>
                    <xdr:col>12547</xdr:col>
                    <xdr:colOff>0</xdr:colOff>
                    <xdr:row>983096</xdr:row>
                    <xdr:rowOff>0</xdr:rowOff>
                  </from>
                  <to>
                    <xdr:col>12547</xdr:col>
                    <xdr:colOff>0</xdr:colOff>
                    <xdr:row>983096</xdr:row>
                    <xdr:rowOff>0</xdr:rowOff>
                  </to>
                </anchor>
              </controlPr>
            </control>
          </mc:Choice>
        </mc:AlternateContent>
        <mc:AlternateContent xmlns:mc="http://schemas.openxmlformats.org/markup-compatibility/2006">
          <mc:Choice Requires="x14">
            <control shapeId="61277" r:id="rId805" name="Button 861">
              <controlPr locked="0" defaultSize="0" autoFill="0" autoLine="0" autoPict="0">
                <anchor moveWithCells="1" sizeWithCells="1">
                  <from>
                    <xdr:col>12801</xdr:col>
                    <xdr:colOff>0</xdr:colOff>
                    <xdr:row>56</xdr:row>
                    <xdr:rowOff>0</xdr:rowOff>
                  </from>
                  <to>
                    <xdr:col>12801</xdr:col>
                    <xdr:colOff>0</xdr:colOff>
                    <xdr:row>56</xdr:row>
                    <xdr:rowOff>0</xdr:rowOff>
                  </to>
                </anchor>
              </controlPr>
            </control>
          </mc:Choice>
        </mc:AlternateContent>
        <mc:AlternateContent xmlns:mc="http://schemas.openxmlformats.org/markup-compatibility/2006">
          <mc:Choice Requires="x14">
            <control shapeId="61278" r:id="rId806" name="Button 862">
              <controlPr locked="0" defaultSize="0" autoFill="0" autoLine="0" autoPict="0">
                <anchor moveWithCells="1" sizeWithCells="1">
                  <from>
                    <xdr:col>12803</xdr:col>
                    <xdr:colOff>0</xdr:colOff>
                    <xdr:row>65592</xdr:row>
                    <xdr:rowOff>0</xdr:rowOff>
                  </from>
                  <to>
                    <xdr:col>12803</xdr:col>
                    <xdr:colOff>0</xdr:colOff>
                    <xdr:row>65592</xdr:row>
                    <xdr:rowOff>0</xdr:rowOff>
                  </to>
                </anchor>
              </controlPr>
            </control>
          </mc:Choice>
        </mc:AlternateContent>
        <mc:AlternateContent xmlns:mc="http://schemas.openxmlformats.org/markup-compatibility/2006">
          <mc:Choice Requires="x14">
            <control shapeId="61279" r:id="rId807" name="Button 863">
              <controlPr locked="0" defaultSize="0" autoFill="0" autoLine="0" autoPict="0">
                <anchor moveWithCells="1" sizeWithCells="1">
                  <from>
                    <xdr:col>12803</xdr:col>
                    <xdr:colOff>0</xdr:colOff>
                    <xdr:row>131128</xdr:row>
                    <xdr:rowOff>0</xdr:rowOff>
                  </from>
                  <to>
                    <xdr:col>12803</xdr:col>
                    <xdr:colOff>0</xdr:colOff>
                    <xdr:row>131128</xdr:row>
                    <xdr:rowOff>0</xdr:rowOff>
                  </to>
                </anchor>
              </controlPr>
            </control>
          </mc:Choice>
        </mc:AlternateContent>
        <mc:AlternateContent xmlns:mc="http://schemas.openxmlformats.org/markup-compatibility/2006">
          <mc:Choice Requires="x14">
            <control shapeId="61280" r:id="rId808" name="Button 864">
              <controlPr locked="0" defaultSize="0" autoFill="0" autoLine="0" autoPict="0">
                <anchor moveWithCells="1" sizeWithCells="1">
                  <from>
                    <xdr:col>12803</xdr:col>
                    <xdr:colOff>0</xdr:colOff>
                    <xdr:row>196664</xdr:row>
                    <xdr:rowOff>0</xdr:rowOff>
                  </from>
                  <to>
                    <xdr:col>12803</xdr:col>
                    <xdr:colOff>0</xdr:colOff>
                    <xdr:row>196664</xdr:row>
                    <xdr:rowOff>0</xdr:rowOff>
                  </to>
                </anchor>
              </controlPr>
            </control>
          </mc:Choice>
        </mc:AlternateContent>
        <mc:AlternateContent xmlns:mc="http://schemas.openxmlformats.org/markup-compatibility/2006">
          <mc:Choice Requires="x14">
            <control shapeId="61281" r:id="rId809" name="Button 865">
              <controlPr locked="0" defaultSize="0" autoFill="0" autoLine="0" autoPict="0">
                <anchor moveWithCells="1" sizeWithCells="1">
                  <from>
                    <xdr:col>12803</xdr:col>
                    <xdr:colOff>0</xdr:colOff>
                    <xdr:row>262200</xdr:row>
                    <xdr:rowOff>0</xdr:rowOff>
                  </from>
                  <to>
                    <xdr:col>12803</xdr:col>
                    <xdr:colOff>0</xdr:colOff>
                    <xdr:row>262200</xdr:row>
                    <xdr:rowOff>0</xdr:rowOff>
                  </to>
                </anchor>
              </controlPr>
            </control>
          </mc:Choice>
        </mc:AlternateContent>
        <mc:AlternateContent xmlns:mc="http://schemas.openxmlformats.org/markup-compatibility/2006">
          <mc:Choice Requires="x14">
            <control shapeId="61282" r:id="rId810" name="Button 866">
              <controlPr locked="0" defaultSize="0" autoFill="0" autoLine="0" autoPict="0">
                <anchor moveWithCells="1" sizeWithCells="1">
                  <from>
                    <xdr:col>12803</xdr:col>
                    <xdr:colOff>0</xdr:colOff>
                    <xdr:row>327736</xdr:row>
                    <xdr:rowOff>0</xdr:rowOff>
                  </from>
                  <to>
                    <xdr:col>12803</xdr:col>
                    <xdr:colOff>0</xdr:colOff>
                    <xdr:row>327736</xdr:row>
                    <xdr:rowOff>0</xdr:rowOff>
                  </to>
                </anchor>
              </controlPr>
            </control>
          </mc:Choice>
        </mc:AlternateContent>
        <mc:AlternateContent xmlns:mc="http://schemas.openxmlformats.org/markup-compatibility/2006">
          <mc:Choice Requires="x14">
            <control shapeId="61283" r:id="rId811" name="Button 867">
              <controlPr locked="0" defaultSize="0" autoFill="0" autoLine="0" autoPict="0">
                <anchor moveWithCells="1" sizeWithCells="1">
                  <from>
                    <xdr:col>12803</xdr:col>
                    <xdr:colOff>0</xdr:colOff>
                    <xdr:row>393272</xdr:row>
                    <xdr:rowOff>0</xdr:rowOff>
                  </from>
                  <to>
                    <xdr:col>12803</xdr:col>
                    <xdr:colOff>0</xdr:colOff>
                    <xdr:row>393272</xdr:row>
                    <xdr:rowOff>0</xdr:rowOff>
                  </to>
                </anchor>
              </controlPr>
            </control>
          </mc:Choice>
        </mc:AlternateContent>
        <mc:AlternateContent xmlns:mc="http://schemas.openxmlformats.org/markup-compatibility/2006">
          <mc:Choice Requires="x14">
            <control shapeId="61284" r:id="rId812" name="Button 868">
              <controlPr locked="0" defaultSize="0" autoFill="0" autoLine="0" autoPict="0">
                <anchor moveWithCells="1" sizeWithCells="1">
                  <from>
                    <xdr:col>12803</xdr:col>
                    <xdr:colOff>0</xdr:colOff>
                    <xdr:row>458808</xdr:row>
                    <xdr:rowOff>0</xdr:rowOff>
                  </from>
                  <to>
                    <xdr:col>12803</xdr:col>
                    <xdr:colOff>0</xdr:colOff>
                    <xdr:row>458808</xdr:row>
                    <xdr:rowOff>0</xdr:rowOff>
                  </to>
                </anchor>
              </controlPr>
            </control>
          </mc:Choice>
        </mc:AlternateContent>
        <mc:AlternateContent xmlns:mc="http://schemas.openxmlformats.org/markup-compatibility/2006">
          <mc:Choice Requires="x14">
            <control shapeId="61285" r:id="rId813" name="Button 869">
              <controlPr locked="0" defaultSize="0" autoFill="0" autoLine="0" autoPict="0">
                <anchor moveWithCells="1" sizeWithCells="1">
                  <from>
                    <xdr:col>12803</xdr:col>
                    <xdr:colOff>0</xdr:colOff>
                    <xdr:row>524344</xdr:row>
                    <xdr:rowOff>0</xdr:rowOff>
                  </from>
                  <to>
                    <xdr:col>12803</xdr:col>
                    <xdr:colOff>0</xdr:colOff>
                    <xdr:row>524344</xdr:row>
                    <xdr:rowOff>0</xdr:rowOff>
                  </to>
                </anchor>
              </controlPr>
            </control>
          </mc:Choice>
        </mc:AlternateContent>
        <mc:AlternateContent xmlns:mc="http://schemas.openxmlformats.org/markup-compatibility/2006">
          <mc:Choice Requires="x14">
            <control shapeId="61286" r:id="rId814" name="Button 870">
              <controlPr locked="0" defaultSize="0" autoFill="0" autoLine="0" autoPict="0">
                <anchor moveWithCells="1" sizeWithCells="1">
                  <from>
                    <xdr:col>12803</xdr:col>
                    <xdr:colOff>0</xdr:colOff>
                    <xdr:row>589880</xdr:row>
                    <xdr:rowOff>0</xdr:rowOff>
                  </from>
                  <to>
                    <xdr:col>12803</xdr:col>
                    <xdr:colOff>0</xdr:colOff>
                    <xdr:row>589880</xdr:row>
                    <xdr:rowOff>0</xdr:rowOff>
                  </to>
                </anchor>
              </controlPr>
            </control>
          </mc:Choice>
        </mc:AlternateContent>
        <mc:AlternateContent xmlns:mc="http://schemas.openxmlformats.org/markup-compatibility/2006">
          <mc:Choice Requires="x14">
            <control shapeId="61287" r:id="rId815" name="Button 871">
              <controlPr locked="0" defaultSize="0" autoFill="0" autoLine="0" autoPict="0">
                <anchor moveWithCells="1" sizeWithCells="1">
                  <from>
                    <xdr:col>12803</xdr:col>
                    <xdr:colOff>0</xdr:colOff>
                    <xdr:row>655416</xdr:row>
                    <xdr:rowOff>0</xdr:rowOff>
                  </from>
                  <to>
                    <xdr:col>12803</xdr:col>
                    <xdr:colOff>0</xdr:colOff>
                    <xdr:row>655416</xdr:row>
                    <xdr:rowOff>0</xdr:rowOff>
                  </to>
                </anchor>
              </controlPr>
            </control>
          </mc:Choice>
        </mc:AlternateContent>
        <mc:AlternateContent xmlns:mc="http://schemas.openxmlformats.org/markup-compatibility/2006">
          <mc:Choice Requires="x14">
            <control shapeId="61288" r:id="rId816" name="Button 872">
              <controlPr locked="0" defaultSize="0" autoFill="0" autoLine="0" autoPict="0">
                <anchor moveWithCells="1" sizeWithCells="1">
                  <from>
                    <xdr:col>12803</xdr:col>
                    <xdr:colOff>0</xdr:colOff>
                    <xdr:row>720952</xdr:row>
                    <xdr:rowOff>0</xdr:rowOff>
                  </from>
                  <to>
                    <xdr:col>12803</xdr:col>
                    <xdr:colOff>0</xdr:colOff>
                    <xdr:row>720952</xdr:row>
                    <xdr:rowOff>0</xdr:rowOff>
                  </to>
                </anchor>
              </controlPr>
            </control>
          </mc:Choice>
        </mc:AlternateContent>
        <mc:AlternateContent xmlns:mc="http://schemas.openxmlformats.org/markup-compatibility/2006">
          <mc:Choice Requires="x14">
            <control shapeId="61289" r:id="rId817" name="Button 873">
              <controlPr locked="0" defaultSize="0" autoFill="0" autoLine="0" autoPict="0">
                <anchor moveWithCells="1" sizeWithCells="1">
                  <from>
                    <xdr:col>12803</xdr:col>
                    <xdr:colOff>0</xdr:colOff>
                    <xdr:row>786488</xdr:row>
                    <xdr:rowOff>0</xdr:rowOff>
                  </from>
                  <to>
                    <xdr:col>12803</xdr:col>
                    <xdr:colOff>0</xdr:colOff>
                    <xdr:row>786488</xdr:row>
                    <xdr:rowOff>0</xdr:rowOff>
                  </to>
                </anchor>
              </controlPr>
            </control>
          </mc:Choice>
        </mc:AlternateContent>
        <mc:AlternateContent xmlns:mc="http://schemas.openxmlformats.org/markup-compatibility/2006">
          <mc:Choice Requires="x14">
            <control shapeId="61290" r:id="rId818" name="Button 874">
              <controlPr locked="0" defaultSize="0" autoFill="0" autoLine="0" autoPict="0">
                <anchor moveWithCells="1" sizeWithCells="1">
                  <from>
                    <xdr:col>12803</xdr:col>
                    <xdr:colOff>0</xdr:colOff>
                    <xdr:row>852024</xdr:row>
                    <xdr:rowOff>0</xdr:rowOff>
                  </from>
                  <to>
                    <xdr:col>12803</xdr:col>
                    <xdr:colOff>0</xdr:colOff>
                    <xdr:row>852024</xdr:row>
                    <xdr:rowOff>0</xdr:rowOff>
                  </to>
                </anchor>
              </controlPr>
            </control>
          </mc:Choice>
        </mc:AlternateContent>
        <mc:AlternateContent xmlns:mc="http://schemas.openxmlformats.org/markup-compatibility/2006">
          <mc:Choice Requires="x14">
            <control shapeId="61291" r:id="rId819" name="Button 875">
              <controlPr locked="0" defaultSize="0" autoFill="0" autoLine="0" autoPict="0">
                <anchor moveWithCells="1" sizeWithCells="1">
                  <from>
                    <xdr:col>12803</xdr:col>
                    <xdr:colOff>0</xdr:colOff>
                    <xdr:row>917560</xdr:row>
                    <xdr:rowOff>0</xdr:rowOff>
                  </from>
                  <to>
                    <xdr:col>12803</xdr:col>
                    <xdr:colOff>0</xdr:colOff>
                    <xdr:row>917560</xdr:row>
                    <xdr:rowOff>0</xdr:rowOff>
                  </to>
                </anchor>
              </controlPr>
            </control>
          </mc:Choice>
        </mc:AlternateContent>
        <mc:AlternateContent xmlns:mc="http://schemas.openxmlformats.org/markup-compatibility/2006">
          <mc:Choice Requires="x14">
            <control shapeId="61292" r:id="rId820" name="Button 876">
              <controlPr locked="0" defaultSize="0" autoFill="0" autoLine="0" autoPict="0">
                <anchor moveWithCells="1" sizeWithCells="1">
                  <from>
                    <xdr:col>12803</xdr:col>
                    <xdr:colOff>0</xdr:colOff>
                    <xdr:row>983096</xdr:row>
                    <xdr:rowOff>0</xdr:rowOff>
                  </from>
                  <to>
                    <xdr:col>12803</xdr:col>
                    <xdr:colOff>0</xdr:colOff>
                    <xdr:row>983096</xdr:row>
                    <xdr:rowOff>0</xdr:rowOff>
                  </to>
                </anchor>
              </controlPr>
            </control>
          </mc:Choice>
        </mc:AlternateContent>
        <mc:AlternateContent xmlns:mc="http://schemas.openxmlformats.org/markup-compatibility/2006">
          <mc:Choice Requires="x14">
            <control shapeId="61293" r:id="rId821" name="Button 877">
              <controlPr locked="0" defaultSize="0" autoFill="0" autoLine="0" autoPict="0">
                <anchor moveWithCells="1" sizeWithCells="1">
                  <from>
                    <xdr:col>13057</xdr:col>
                    <xdr:colOff>0</xdr:colOff>
                    <xdr:row>56</xdr:row>
                    <xdr:rowOff>0</xdr:rowOff>
                  </from>
                  <to>
                    <xdr:col>13057</xdr:col>
                    <xdr:colOff>0</xdr:colOff>
                    <xdr:row>56</xdr:row>
                    <xdr:rowOff>0</xdr:rowOff>
                  </to>
                </anchor>
              </controlPr>
            </control>
          </mc:Choice>
        </mc:AlternateContent>
        <mc:AlternateContent xmlns:mc="http://schemas.openxmlformats.org/markup-compatibility/2006">
          <mc:Choice Requires="x14">
            <control shapeId="61294" r:id="rId822" name="Button 878">
              <controlPr locked="0" defaultSize="0" autoFill="0" autoLine="0" autoPict="0">
                <anchor moveWithCells="1" sizeWithCells="1">
                  <from>
                    <xdr:col>13059</xdr:col>
                    <xdr:colOff>0</xdr:colOff>
                    <xdr:row>65592</xdr:row>
                    <xdr:rowOff>0</xdr:rowOff>
                  </from>
                  <to>
                    <xdr:col>13059</xdr:col>
                    <xdr:colOff>0</xdr:colOff>
                    <xdr:row>65592</xdr:row>
                    <xdr:rowOff>0</xdr:rowOff>
                  </to>
                </anchor>
              </controlPr>
            </control>
          </mc:Choice>
        </mc:AlternateContent>
        <mc:AlternateContent xmlns:mc="http://schemas.openxmlformats.org/markup-compatibility/2006">
          <mc:Choice Requires="x14">
            <control shapeId="61295" r:id="rId823" name="Button 879">
              <controlPr locked="0" defaultSize="0" autoFill="0" autoLine="0" autoPict="0">
                <anchor moveWithCells="1" sizeWithCells="1">
                  <from>
                    <xdr:col>13059</xdr:col>
                    <xdr:colOff>0</xdr:colOff>
                    <xdr:row>131128</xdr:row>
                    <xdr:rowOff>0</xdr:rowOff>
                  </from>
                  <to>
                    <xdr:col>13059</xdr:col>
                    <xdr:colOff>0</xdr:colOff>
                    <xdr:row>131128</xdr:row>
                    <xdr:rowOff>0</xdr:rowOff>
                  </to>
                </anchor>
              </controlPr>
            </control>
          </mc:Choice>
        </mc:AlternateContent>
        <mc:AlternateContent xmlns:mc="http://schemas.openxmlformats.org/markup-compatibility/2006">
          <mc:Choice Requires="x14">
            <control shapeId="61296" r:id="rId824" name="Button 880">
              <controlPr locked="0" defaultSize="0" autoFill="0" autoLine="0" autoPict="0">
                <anchor moveWithCells="1" sizeWithCells="1">
                  <from>
                    <xdr:col>13059</xdr:col>
                    <xdr:colOff>0</xdr:colOff>
                    <xdr:row>196664</xdr:row>
                    <xdr:rowOff>0</xdr:rowOff>
                  </from>
                  <to>
                    <xdr:col>13059</xdr:col>
                    <xdr:colOff>0</xdr:colOff>
                    <xdr:row>196664</xdr:row>
                    <xdr:rowOff>0</xdr:rowOff>
                  </to>
                </anchor>
              </controlPr>
            </control>
          </mc:Choice>
        </mc:AlternateContent>
        <mc:AlternateContent xmlns:mc="http://schemas.openxmlformats.org/markup-compatibility/2006">
          <mc:Choice Requires="x14">
            <control shapeId="61297" r:id="rId825" name="Button 881">
              <controlPr locked="0" defaultSize="0" autoFill="0" autoLine="0" autoPict="0">
                <anchor moveWithCells="1" sizeWithCells="1">
                  <from>
                    <xdr:col>13059</xdr:col>
                    <xdr:colOff>0</xdr:colOff>
                    <xdr:row>262200</xdr:row>
                    <xdr:rowOff>0</xdr:rowOff>
                  </from>
                  <to>
                    <xdr:col>13059</xdr:col>
                    <xdr:colOff>0</xdr:colOff>
                    <xdr:row>262200</xdr:row>
                    <xdr:rowOff>0</xdr:rowOff>
                  </to>
                </anchor>
              </controlPr>
            </control>
          </mc:Choice>
        </mc:AlternateContent>
        <mc:AlternateContent xmlns:mc="http://schemas.openxmlformats.org/markup-compatibility/2006">
          <mc:Choice Requires="x14">
            <control shapeId="61298" r:id="rId826" name="Button 882">
              <controlPr locked="0" defaultSize="0" autoFill="0" autoLine="0" autoPict="0">
                <anchor moveWithCells="1" sizeWithCells="1">
                  <from>
                    <xdr:col>13059</xdr:col>
                    <xdr:colOff>0</xdr:colOff>
                    <xdr:row>327736</xdr:row>
                    <xdr:rowOff>0</xdr:rowOff>
                  </from>
                  <to>
                    <xdr:col>13059</xdr:col>
                    <xdr:colOff>0</xdr:colOff>
                    <xdr:row>327736</xdr:row>
                    <xdr:rowOff>0</xdr:rowOff>
                  </to>
                </anchor>
              </controlPr>
            </control>
          </mc:Choice>
        </mc:AlternateContent>
        <mc:AlternateContent xmlns:mc="http://schemas.openxmlformats.org/markup-compatibility/2006">
          <mc:Choice Requires="x14">
            <control shapeId="61299" r:id="rId827" name="Button 883">
              <controlPr locked="0" defaultSize="0" autoFill="0" autoLine="0" autoPict="0">
                <anchor moveWithCells="1" sizeWithCells="1">
                  <from>
                    <xdr:col>13059</xdr:col>
                    <xdr:colOff>0</xdr:colOff>
                    <xdr:row>393272</xdr:row>
                    <xdr:rowOff>0</xdr:rowOff>
                  </from>
                  <to>
                    <xdr:col>13059</xdr:col>
                    <xdr:colOff>0</xdr:colOff>
                    <xdr:row>393272</xdr:row>
                    <xdr:rowOff>0</xdr:rowOff>
                  </to>
                </anchor>
              </controlPr>
            </control>
          </mc:Choice>
        </mc:AlternateContent>
        <mc:AlternateContent xmlns:mc="http://schemas.openxmlformats.org/markup-compatibility/2006">
          <mc:Choice Requires="x14">
            <control shapeId="61300" r:id="rId828" name="Button 884">
              <controlPr locked="0" defaultSize="0" autoFill="0" autoLine="0" autoPict="0">
                <anchor moveWithCells="1" sizeWithCells="1">
                  <from>
                    <xdr:col>13059</xdr:col>
                    <xdr:colOff>0</xdr:colOff>
                    <xdr:row>458808</xdr:row>
                    <xdr:rowOff>0</xdr:rowOff>
                  </from>
                  <to>
                    <xdr:col>13059</xdr:col>
                    <xdr:colOff>0</xdr:colOff>
                    <xdr:row>458808</xdr:row>
                    <xdr:rowOff>0</xdr:rowOff>
                  </to>
                </anchor>
              </controlPr>
            </control>
          </mc:Choice>
        </mc:AlternateContent>
        <mc:AlternateContent xmlns:mc="http://schemas.openxmlformats.org/markup-compatibility/2006">
          <mc:Choice Requires="x14">
            <control shapeId="61301" r:id="rId829" name="Button 885">
              <controlPr locked="0" defaultSize="0" autoFill="0" autoLine="0" autoPict="0">
                <anchor moveWithCells="1" sizeWithCells="1">
                  <from>
                    <xdr:col>13059</xdr:col>
                    <xdr:colOff>0</xdr:colOff>
                    <xdr:row>524344</xdr:row>
                    <xdr:rowOff>0</xdr:rowOff>
                  </from>
                  <to>
                    <xdr:col>13059</xdr:col>
                    <xdr:colOff>0</xdr:colOff>
                    <xdr:row>524344</xdr:row>
                    <xdr:rowOff>0</xdr:rowOff>
                  </to>
                </anchor>
              </controlPr>
            </control>
          </mc:Choice>
        </mc:AlternateContent>
        <mc:AlternateContent xmlns:mc="http://schemas.openxmlformats.org/markup-compatibility/2006">
          <mc:Choice Requires="x14">
            <control shapeId="61302" r:id="rId830" name="Button 886">
              <controlPr locked="0" defaultSize="0" autoFill="0" autoLine="0" autoPict="0">
                <anchor moveWithCells="1" sizeWithCells="1">
                  <from>
                    <xdr:col>13059</xdr:col>
                    <xdr:colOff>0</xdr:colOff>
                    <xdr:row>589880</xdr:row>
                    <xdr:rowOff>0</xdr:rowOff>
                  </from>
                  <to>
                    <xdr:col>13059</xdr:col>
                    <xdr:colOff>0</xdr:colOff>
                    <xdr:row>589880</xdr:row>
                    <xdr:rowOff>0</xdr:rowOff>
                  </to>
                </anchor>
              </controlPr>
            </control>
          </mc:Choice>
        </mc:AlternateContent>
        <mc:AlternateContent xmlns:mc="http://schemas.openxmlformats.org/markup-compatibility/2006">
          <mc:Choice Requires="x14">
            <control shapeId="61303" r:id="rId831" name="Button 887">
              <controlPr locked="0" defaultSize="0" autoFill="0" autoLine="0" autoPict="0">
                <anchor moveWithCells="1" sizeWithCells="1">
                  <from>
                    <xdr:col>13059</xdr:col>
                    <xdr:colOff>0</xdr:colOff>
                    <xdr:row>655416</xdr:row>
                    <xdr:rowOff>0</xdr:rowOff>
                  </from>
                  <to>
                    <xdr:col>13059</xdr:col>
                    <xdr:colOff>0</xdr:colOff>
                    <xdr:row>655416</xdr:row>
                    <xdr:rowOff>0</xdr:rowOff>
                  </to>
                </anchor>
              </controlPr>
            </control>
          </mc:Choice>
        </mc:AlternateContent>
        <mc:AlternateContent xmlns:mc="http://schemas.openxmlformats.org/markup-compatibility/2006">
          <mc:Choice Requires="x14">
            <control shapeId="61304" r:id="rId832" name="Button 888">
              <controlPr locked="0" defaultSize="0" autoFill="0" autoLine="0" autoPict="0">
                <anchor moveWithCells="1" sizeWithCells="1">
                  <from>
                    <xdr:col>13059</xdr:col>
                    <xdr:colOff>0</xdr:colOff>
                    <xdr:row>720952</xdr:row>
                    <xdr:rowOff>0</xdr:rowOff>
                  </from>
                  <to>
                    <xdr:col>13059</xdr:col>
                    <xdr:colOff>0</xdr:colOff>
                    <xdr:row>720952</xdr:row>
                    <xdr:rowOff>0</xdr:rowOff>
                  </to>
                </anchor>
              </controlPr>
            </control>
          </mc:Choice>
        </mc:AlternateContent>
        <mc:AlternateContent xmlns:mc="http://schemas.openxmlformats.org/markup-compatibility/2006">
          <mc:Choice Requires="x14">
            <control shapeId="61305" r:id="rId833" name="Button 889">
              <controlPr locked="0" defaultSize="0" autoFill="0" autoLine="0" autoPict="0">
                <anchor moveWithCells="1" sizeWithCells="1">
                  <from>
                    <xdr:col>13059</xdr:col>
                    <xdr:colOff>0</xdr:colOff>
                    <xdr:row>786488</xdr:row>
                    <xdr:rowOff>0</xdr:rowOff>
                  </from>
                  <to>
                    <xdr:col>13059</xdr:col>
                    <xdr:colOff>0</xdr:colOff>
                    <xdr:row>786488</xdr:row>
                    <xdr:rowOff>0</xdr:rowOff>
                  </to>
                </anchor>
              </controlPr>
            </control>
          </mc:Choice>
        </mc:AlternateContent>
        <mc:AlternateContent xmlns:mc="http://schemas.openxmlformats.org/markup-compatibility/2006">
          <mc:Choice Requires="x14">
            <control shapeId="61306" r:id="rId834" name="Button 890">
              <controlPr locked="0" defaultSize="0" autoFill="0" autoLine="0" autoPict="0">
                <anchor moveWithCells="1" sizeWithCells="1">
                  <from>
                    <xdr:col>13059</xdr:col>
                    <xdr:colOff>0</xdr:colOff>
                    <xdr:row>852024</xdr:row>
                    <xdr:rowOff>0</xdr:rowOff>
                  </from>
                  <to>
                    <xdr:col>13059</xdr:col>
                    <xdr:colOff>0</xdr:colOff>
                    <xdr:row>852024</xdr:row>
                    <xdr:rowOff>0</xdr:rowOff>
                  </to>
                </anchor>
              </controlPr>
            </control>
          </mc:Choice>
        </mc:AlternateContent>
        <mc:AlternateContent xmlns:mc="http://schemas.openxmlformats.org/markup-compatibility/2006">
          <mc:Choice Requires="x14">
            <control shapeId="61307" r:id="rId835" name="Button 891">
              <controlPr locked="0" defaultSize="0" autoFill="0" autoLine="0" autoPict="0">
                <anchor moveWithCells="1" sizeWithCells="1">
                  <from>
                    <xdr:col>13059</xdr:col>
                    <xdr:colOff>0</xdr:colOff>
                    <xdr:row>917560</xdr:row>
                    <xdr:rowOff>0</xdr:rowOff>
                  </from>
                  <to>
                    <xdr:col>13059</xdr:col>
                    <xdr:colOff>0</xdr:colOff>
                    <xdr:row>917560</xdr:row>
                    <xdr:rowOff>0</xdr:rowOff>
                  </to>
                </anchor>
              </controlPr>
            </control>
          </mc:Choice>
        </mc:AlternateContent>
        <mc:AlternateContent xmlns:mc="http://schemas.openxmlformats.org/markup-compatibility/2006">
          <mc:Choice Requires="x14">
            <control shapeId="61308" r:id="rId836" name="Button 892">
              <controlPr locked="0" defaultSize="0" autoFill="0" autoLine="0" autoPict="0">
                <anchor moveWithCells="1" sizeWithCells="1">
                  <from>
                    <xdr:col>13059</xdr:col>
                    <xdr:colOff>0</xdr:colOff>
                    <xdr:row>983096</xdr:row>
                    <xdr:rowOff>0</xdr:rowOff>
                  </from>
                  <to>
                    <xdr:col>13059</xdr:col>
                    <xdr:colOff>0</xdr:colOff>
                    <xdr:row>983096</xdr:row>
                    <xdr:rowOff>0</xdr:rowOff>
                  </to>
                </anchor>
              </controlPr>
            </control>
          </mc:Choice>
        </mc:AlternateContent>
        <mc:AlternateContent xmlns:mc="http://schemas.openxmlformats.org/markup-compatibility/2006">
          <mc:Choice Requires="x14">
            <control shapeId="61309" r:id="rId837" name="Button 893">
              <controlPr locked="0" defaultSize="0" autoFill="0" autoLine="0" autoPict="0">
                <anchor moveWithCells="1" sizeWithCells="1">
                  <from>
                    <xdr:col>13313</xdr:col>
                    <xdr:colOff>0</xdr:colOff>
                    <xdr:row>56</xdr:row>
                    <xdr:rowOff>0</xdr:rowOff>
                  </from>
                  <to>
                    <xdr:col>13313</xdr:col>
                    <xdr:colOff>0</xdr:colOff>
                    <xdr:row>56</xdr:row>
                    <xdr:rowOff>0</xdr:rowOff>
                  </to>
                </anchor>
              </controlPr>
            </control>
          </mc:Choice>
        </mc:AlternateContent>
        <mc:AlternateContent xmlns:mc="http://schemas.openxmlformats.org/markup-compatibility/2006">
          <mc:Choice Requires="x14">
            <control shapeId="61310" r:id="rId838" name="Button 894">
              <controlPr locked="0" defaultSize="0" autoFill="0" autoLine="0" autoPict="0">
                <anchor moveWithCells="1" sizeWithCells="1">
                  <from>
                    <xdr:col>13315</xdr:col>
                    <xdr:colOff>0</xdr:colOff>
                    <xdr:row>65592</xdr:row>
                    <xdr:rowOff>0</xdr:rowOff>
                  </from>
                  <to>
                    <xdr:col>13315</xdr:col>
                    <xdr:colOff>0</xdr:colOff>
                    <xdr:row>65592</xdr:row>
                    <xdr:rowOff>0</xdr:rowOff>
                  </to>
                </anchor>
              </controlPr>
            </control>
          </mc:Choice>
        </mc:AlternateContent>
        <mc:AlternateContent xmlns:mc="http://schemas.openxmlformats.org/markup-compatibility/2006">
          <mc:Choice Requires="x14">
            <control shapeId="61311" r:id="rId839" name="Button 895">
              <controlPr locked="0" defaultSize="0" autoFill="0" autoLine="0" autoPict="0">
                <anchor moveWithCells="1" sizeWithCells="1">
                  <from>
                    <xdr:col>13315</xdr:col>
                    <xdr:colOff>0</xdr:colOff>
                    <xdr:row>131128</xdr:row>
                    <xdr:rowOff>0</xdr:rowOff>
                  </from>
                  <to>
                    <xdr:col>13315</xdr:col>
                    <xdr:colOff>0</xdr:colOff>
                    <xdr:row>131128</xdr:row>
                    <xdr:rowOff>0</xdr:rowOff>
                  </to>
                </anchor>
              </controlPr>
            </control>
          </mc:Choice>
        </mc:AlternateContent>
        <mc:AlternateContent xmlns:mc="http://schemas.openxmlformats.org/markup-compatibility/2006">
          <mc:Choice Requires="x14">
            <control shapeId="61312" r:id="rId840" name="Button 896">
              <controlPr locked="0" defaultSize="0" autoFill="0" autoLine="0" autoPict="0">
                <anchor moveWithCells="1" sizeWithCells="1">
                  <from>
                    <xdr:col>13315</xdr:col>
                    <xdr:colOff>0</xdr:colOff>
                    <xdr:row>196664</xdr:row>
                    <xdr:rowOff>0</xdr:rowOff>
                  </from>
                  <to>
                    <xdr:col>13315</xdr:col>
                    <xdr:colOff>0</xdr:colOff>
                    <xdr:row>196664</xdr:row>
                    <xdr:rowOff>0</xdr:rowOff>
                  </to>
                </anchor>
              </controlPr>
            </control>
          </mc:Choice>
        </mc:AlternateContent>
        <mc:AlternateContent xmlns:mc="http://schemas.openxmlformats.org/markup-compatibility/2006">
          <mc:Choice Requires="x14">
            <control shapeId="61313" r:id="rId841" name="Button 897">
              <controlPr locked="0" defaultSize="0" autoFill="0" autoLine="0" autoPict="0">
                <anchor moveWithCells="1" sizeWithCells="1">
                  <from>
                    <xdr:col>13315</xdr:col>
                    <xdr:colOff>0</xdr:colOff>
                    <xdr:row>262200</xdr:row>
                    <xdr:rowOff>0</xdr:rowOff>
                  </from>
                  <to>
                    <xdr:col>13315</xdr:col>
                    <xdr:colOff>0</xdr:colOff>
                    <xdr:row>262200</xdr:row>
                    <xdr:rowOff>0</xdr:rowOff>
                  </to>
                </anchor>
              </controlPr>
            </control>
          </mc:Choice>
        </mc:AlternateContent>
        <mc:AlternateContent xmlns:mc="http://schemas.openxmlformats.org/markup-compatibility/2006">
          <mc:Choice Requires="x14">
            <control shapeId="61314" r:id="rId842" name="Button 898">
              <controlPr locked="0" defaultSize="0" autoFill="0" autoLine="0" autoPict="0">
                <anchor moveWithCells="1" sizeWithCells="1">
                  <from>
                    <xdr:col>13315</xdr:col>
                    <xdr:colOff>0</xdr:colOff>
                    <xdr:row>327736</xdr:row>
                    <xdr:rowOff>0</xdr:rowOff>
                  </from>
                  <to>
                    <xdr:col>13315</xdr:col>
                    <xdr:colOff>0</xdr:colOff>
                    <xdr:row>327736</xdr:row>
                    <xdr:rowOff>0</xdr:rowOff>
                  </to>
                </anchor>
              </controlPr>
            </control>
          </mc:Choice>
        </mc:AlternateContent>
        <mc:AlternateContent xmlns:mc="http://schemas.openxmlformats.org/markup-compatibility/2006">
          <mc:Choice Requires="x14">
            <control shapeId="61315" r:id="rId843" name="Button 899">
              <controlPr locked="0" defaultSize="0" autoFill="0" autoLine="0" autoPict="0">
                <anchor moveWithCells="1" sizeWithCells="1">
                  <from>
                    <xdr:col>13315</xdr:col>
                    <xdr:colOff>0</xdr:colOff>
                    <xdr:row>393272</xdr:row>
                    <xdr:rowOff>0</xdr:rowOff>
                  </from>
                  <to>
                    <xdr:col>13315</xdr:col>
                    <xdr:colOff>0</xdr:colOff>
                    <xdr:row>393272</xdr:row>
                    <xdr:rowOff>0</xdr:rowOff>
                  </to>
                </anchor>
              </controlPr>
            </control>
          </mc:Choice>
        </mc:AlternateContent>
        <mc:AlternateContent xmlns:mc="http://schemas.openxmlformats.org/markup-compatibility/2006">
          <mc:Choice Requires="x14">
            <control shapeId="61316" r:id="rId844" name="Button 900">
              <controlPr locked="0" defaultSize="0" autoFill="0" autoLine="0" autoPict="0">
                <anchor moveWithCells="1" sizeWithCells="1">
                  <from>
                    <xdr:col>13315</xdr:col>
                    <xdr:colOff>0</xdr:colOff>
                    <xdr:row>458808</xdr:row>
                    <xdr:rowOff>0</xdr:rowOff>
                  </from>
                  <to>
                    <xdr:col>13315</xdr:col>
                    <xdr:colOff>0</xdr:colOff>
                    <xdr:row>458808</xdr:row>
                    <xdr:rowOff>0</xdr:rowOff>
                  </to>
                </anchor>
              </controlPr>
            </control>
          </mc:Choice>
        </mc:AlternateContent>
        <mc:AlternateContent xmlns:mc="http://schemas.openxmlformats.org/markup-compatibility/2006">
          <mc:Choice Requires="x14">
            <control shapeId="61317" r:id="rId845" name="Button 901">
              <controlPr locked="0" defaultSize="0" autoFill="0" autoLine="0" autoPict="0">
                <anchor moveWithCells="1" sizeWithCells="1">
                  <from>
                    <xdr:col>13315</xdr:col>
                    <xdr:colOff>0</xdr:colOff>
                    <xdr:row>524344</xdr:row>
                    <xdr:rowOff>0</xdr:rowOff>
                  </from>
                  <to>
                    <xdr:col>13315</xdr:col>
                    <xdr:colOff>0</xdr:colOff>
                    <xdr:row>524344</xdr:row>
                    <xdr:rowOff>0</xdr:rowOff>
                  </to>
                </anchor>
              </controlPr>
            </control>
          </mc:Choice>
        </mc:AlternateContent>
        <mc:AlternateContent xmlns:mc="http://schemas.openxmlformats.org/markup-compatibility/2006">
          <mc:Choice Requires="x14">
            <control shapeId="61318" r:id="rId846" name="Button 902">
              <controlPr locked="0" defaultSize="0" autoFill="0" autoLine="0" autoPict="0">
                <anchor moveWithCells="1" sizeWithCells="1">
                  <from>
                    <xdr:col>13315</xdr:col>
                    <xdr:colOff>0</xdr:colOff>
                    <xdr:row>589880</xdr:row>
                    <xdr:rowOff>0</xdr:rowOff>
                  </from>
                  <to>
                    <xdr:col>13315</xdr:col>
                    <xdr:colOff>0</xdr:colOff>
                    <xdr:row>589880</xdr:row>
                    <xdr:rowOff>0</xdr:rowOff>
                  </to>
                </anchor>
              </controlPr>
            </control>
          </mc:Choice>
        </mc:AlternateContent>
        <mc:AlternateContent xmlns:mc="http://schemas.openxmlformats.org/markup-compatibility/2006">
          <mc:Choice Requires="x14">
            <control shapeId="61319" r:id="rId847" name="Button 903">
              <controlPr locked="0" defaultSize="0" autoFill="0" autoLine="0" autoPict="0">
                <anchor moveWithCells="1" sizeWithCells="1">
                  <from>
                    <xdr:col>13315</xdr:col>
                    <xdr:colOff>0</xdr:colOff>
                    <xdr:row>655416</xdr:row>
                    <xdr:rowOff>0</xdr:rowOff>
                  </from>
                  <to>
                    <xdr:col>13315</xdr:col>
                    <xdr:colOff>0</xdr:colOff>
                    <xdr:row>655416</xdr:row>
                    <xdr:rowOff>0</xdr:rowOff>
                  </to>
                </anchor>
              </controlPr>
            </control>
          </mc:Choice>
        </mc:AlternateContent>
        <mc:AlternateContent xmlns:mc="http://schemas.openxmlformats.org/markup-compatibility/2006">
          <mc:Choice Requires="x14">
            <control shapeId="61320" r:id="rId848" name="Button 904">
              <controlPr locked="0" defaultSize="0" autoFill="0" autoLine="0" autoPict="0">
                <anchor moveWithCells="1" sizeWithCells="1">
                  <from>
                    <xdr:col>13315</xdr:col>
                    <xdr:colOff>0</xdr:colOff>
                    <xdr:row>720952</xdr:row>
                    <xdr:rowOff>0</xdr:rowOff>
                  </from>
                  <to>
                    <xdr:col>13315</xdr:col>
                    <xdr:colOff>0</xdr:colOff>
                    <xdr:row>720952</xdr:row>
                    <xdr:rowOff>0</xdr:rowOff>
                  </to>
                </anchor>
              </controlPr>
            </control>
          </mc:Choice>
        </mc:AlternateContent>
        <mc:AlternateContent xmlns:mc="http://schemas.openxmlformats.org/markup-compatibility/2006">
          <mc:Choice Requires="x14">
            <control shapeId="61321" r:id="rId849" name="Button 905">
              <controlPr locked="0" defaultSize="0" autoFill="0" autoLine="0" autoPict="0">
                <anchor moveWithCells="1" sizeWithCells="1">
                  <from>
                    <xdr:col>13315</xdr:col>
                    <xdr:colOff>0</xdr:colOff>
                    <xdr:row>786488</xdr:row>
                    <xdr:rowOff>0</xdr:rowOff>
                  </from>
                  <to>
                    <xdr:col>13315</xdr:col>
                    <xdr:colOff>0</xdr:colOff>
                    <xdr:row>786488</xdr:row>
                    <xdr:rowOff>0</xdr:rowOff>
                  </to>
                </anchor>
              </controlPr>
            </control>
          </mc:Choice>
        </mc:AlternateContent>
        <mc:AlternateContent xmlns:mc="http://schemas.openxmlformats.org/markup-compatibility/2006">
          <mc:Choice Requires="x14">
            <control shapeId="61322" r:id="rId850" name="Button 906">
              <controlPr locked="0" defaultSize="0" autoFill="0" autoLine="0" autoPict="0">
                <anchor moveWithCells="1" sizeWithCells="1">
                  <from>
                    <xdr:col>13315</xdr:col>
                    <xdr:colOff>0</xdr:colOff>
                    <xdr:row>852024</xdr:row>
                    <xdr:rowOff>0</xdr:rowOff>
                  </from>
                  <to>
                    <xdr:col>13315</xdr:col>
                    <xdr:colOff>0</xdr:colOff>
                    <xdr:row>852024</xdr:row>
                    <xdr:rowOff>0</xdr:rowOff>
                  </to>
                </anchor>
              </controlPr>
            </control>
          </mc:Choice>
        </mc:AlternateContent>
        <mc:AlternateContent xmlns:mc="http://schemas.openxmlformats.org/markup-compatibility/2006">
          <mc:Choice Requires="x14">
            <control shapeId="61323" r:id="rId851" name="Button 907">
              <controlPr locked="0" defaultSize="0" autoFill="0" autoLine="0" autoPict="0">
                <anchor moveWithCells="1" sizeWithCells="1">
                  <from>
                    <xdr:col>13315</xdr:col>
                    <xdr:colOff>0</xdr:colOff>
                    <xdr:row>917560</xdr:row>
                    <xdr:rowOff>0</xdr:rowOff>
                  </from>
                  <to>
                    <xdr:col>13315</xdr:col>
                    <xdr:colOff>0</xdr:colOff>
                    <xdr:row>917560</xdr:row>
                    <xdr:rowOff>0</xdr:rowOff>
                  </to>
                </anchor>
              </controlPr>
            </control>
          </mc:Choice>
        </mc:AlternateContent>
        <mc:AlternateContent xmlns:mc="http://schemas.openxmlformats.org/markup-compatibility/2006">
          <mc:Choice Requires="x14">
            <control shapeId="61324" r:id="rId852" name="Button 908">
              <controlPr locked="0" defaultSize="0" autoFill="0" autoLine="0" autoPict="0">
                <anchor moveWithCells="1" sizeWithCells="1">
                  <from>
                    <xdr:col>13315</xdr:col>
                    <xdr:colOff>0</xdr:colOff>
                    <xdr:row>983096</xdr:row>
                    <xdr:rowOff>0</xdr:rowOff>
                  </from>
                  <to>
                    <xdr:col>13315</xdr:col>
                    <xdr:colOff>0</xdr:colOff>
                    <xdr:row>983096</xdr:row>
                    <xdr:rowOff>0</xdr:rowOff>
                  </to>
                </anchor>
              </controlPr>
            </control>
          </mc:Choice>
        </mc:AlternateContent>
        <mc:AlternateContent xmlns:mc="http://schemas.openxmlformats.org/markup-compatibility/2006">
          <mc:Choice Requires="x14">
            <control shapeId="61325" r:id="rId853" name="Button 909">
              <controlPr locked="0" defaultSize="0" autoFill="0" autoLine="0" autoPict="0">
                <anchor moveWithCells="1" sizeWithCells="1">
                  <from>
                    <xdr:col>13569</xdr:col>
                    <xdr:colOff>0</xdr:colOff>
                    <xdr:row>56</xdr:row>
                    <xdr:rowOff>0</xdr:rowOff>
                  </from>
                  <to>
                    <xdr:col>13569</xdr:col>
                    <xdr:colOff>0</xdr:colOff>
                    <xdr:row>56</xdr:row>
                    <xdr:rowOff>0</xdr:rowOff>
                  </to>
                </anchor>
              </controlPr>
            </control>
          </mc:Choice>
        </mc:AlternateContent>
        <mc:AlternateContent xmlns:mc="http://schemas.openxmlformats.org/markup-compatibility/2006">
          <mc:Choice Requires="x14">
            <control shapeId="61326" r:id="rId854" name="Button 910">
              <controlPr locked="0" defaultSize="0" autoFill="0" autoLine="0" autoPict="0">
                <anchor moveWithCells="1" sizeWithCells="1">
                  <from>
                    <xdr:col>13571</xdr:col>
                    <xdr:colOff>0</xdr:colOff>
                    <xdr:row>65592</xdr:row>
                    <xdr:rowOff>0</xdr:rowOff>
                  </from>
                  <to>
                    <xdr:col>13571</xdr:col>
                    <xdr:colOff>0</xdr:colOff>
                    <xdr:row>65592</xdr:row>
                    <xdr:rowOff>0</xdr:rowOff>
                  </to>
                </anchor>
              </controlPr>
            </control>
          </mc:Choice>
        </mc:AlternateContent>
        <mc:AlternateContent xmlns:mc="http://schemas.openxmlformats.org/markup-compatibility/2006">
          <mc:Choice Requires="x14">
            <control shapeId="61327" r:id="rId855" name="Button 911">
              <controlPr locked="0" defaultSize="0" autoFill="0" autoLine="0" autoPict="0">
                <anchor moveWithCells="1" sizeWithCells="1">
                  <from>
                    <xdr:col>13571</xdr:col>
                    <xdr:colOff>0</xdr:colOff>
                    <xdr:row>131128</xdr:row>
                    <xdr:rowOff>0</xdr:rowOff>
                  </from>
                  <to>
                    <xdr:col>13571</xdr:col>
                    <xdr:colOff>0</xdr:colOff>
                    <xdr:row>131128</xdr:row>
                    <xdr:rowOff>0</xdr:rowOff>
                  </to>
                </anchor>
              </controlPr>
            </control>
          </mc:Choice>
        </mc:AlternateContent>
        <mc:AlternateContent xmlns:mc="http://schemas.openxmlformats.org/markup-compatibility/2006">
          <mc:Choice Requires="x14">
            <control shapeId="61328" r:id="rId856" name="Button 912">
              <controlPr locked="0" defaultSize="0" autoFill="0" autoLine="0" autoPict="0">
                <anchor moveWithCells="1" sizeWithCells="1">
                  <from>
                    <xdr:col>13571</xdr:col>
                    <xdr:colOff>0</xdr:colOff>
                    <xdr:row>196664</xdr:row>
                    <xdr:rowOff>0</xdr:rowOff>
                  </from>
                  <to>
                    <xdr:col>13571</xdr:col>
                    <xdr:colOff>0</xdr:colOff>
                    <xdr:row>196664</xdr:row>
                    <xdr:rowOff>0</xdr:rowOff>
                  </to>
                </anchor>
              </controlPr>
            </control>
          </mc:Choice>
        </mc:AlternateContent>
        <mc:AlternateContent xmlns:mc="http://schemas.openxmlformats.org/markup-compatibility/2006">
          <mc:Choice Requires="x14">
            <control shapeId="61329" r:id="rId857" name="Button 913">
              <controlPr locked="0" defaultSize="0" autoFill="0" autoLine="0" autoPict="0">
                <anchor moveWithCells="1" sizeWithCells="1">
                  <from>
                    <xdr:col>13571</xdr:col>
                    <xdr:colOff>0</xdr:colOff>
                    <xdr:row>262200</xdr:row>
                    <xdr:rowOff>0</xdr:rowOff>
                  </from>
                  <to>
                    <xdr:col>13571</xdr:col>
                    <xdr:colOff>0</xdr:colOff>
                    <xdr:row>262200</xdr:row>
                    <xdr:rowOff>0</xdr:rowOff>
                  </to>
                </anchor>
              </controlPr>
            </control>
          </mc:Choice>
        </mc:AlternateContent>
        <mc:AlternateContent xmlns:mc="http://schemas.openxmlformats.org/markup-compatibility/2006">
          <mc:Choice Requires="x14">
            <control shapeId="61330" r:id="rId858" name="Button 914">
              <controlPr locked="0" defaultSize="0" autoFill="0" autoLine="0" autoPict="0">
                <anchor moveWithCells="1" sizeWithCells="1">
                  <from>
                    <xdr:col>13571</xdr:col>
                    <xdr:colOff>0</xdr:colOff>
                    <xdr:row>327736</xdr:row>
                    <xdr:rowOff>0</xdr:rowOff>
                  </from>
                  <to>
                    <xdr:col>13571</xdr:col>
                    <xdr:colOff>0</xdr:colOff>
                    <xdr:row>327736</xdr:row>
                    <xdr:rowOff>0</xdr:rowOff>
                  </to>
                </anchor>
              </controlPr>
            </control>
          </mc:Choice>
        </mc:AlternateContent>
        <mc:AlternateContent xmlns:mc="http://schemas.openxmlformats.org/markup-compatibility/2006">
          <mc:Choice Requires="x14">
            <control shapeId="61331" r:id="rId859" name="Button 915">
              <controlPr locked="0" defaultSize="0" autoFill="0" autoLine="0" autoPict="0">
                <anchor moveWithCells="1" sizeWithCells="1">
                  <from>
                    <xdr:col>13571</xdr:col>
                    <xdr:colOff>0</xdr:colOff>
                    <xdr:row>393272</xdr:row>
                    <xdr:rowOff>0</xdr:rowOff>
                  </from>
                  <to>
                    <xdr:col>13571</xdr:col>
                    <xdr:colOff>0</xdr:colOff>
                    <xdr:row>393272</xdr:row>
                    <xdr:rowOff>0</xdr:rowOff>
                  </to>
                </anchor>
              </controlPr>
            </control>
          </mc:Choice>
        </mc:AlternateContent>
        <mc:AlternateContent xmlns:mc="http://schemas.openxmlformats.org/markup-compatibility/2006">
          <mc:Choice Requires="x14">
            <control shapeId="61332" r:id="rId860" name="Button 916">
              <controlPr locked="0" defaultSize="0" autoFill="0" autoLine="0" autoPict="0">
                <anchor moveWithCells="1" sizeWithCells="1">
                  <from>
                    <xdr:col>13571</xdr:col>
                    <xdr:colOff>0</xdr:colOff>
                    <xdr:row>458808</xdr:row>
                    <xdr:rowOff>0</xdr:rowOff>
                  </from>
                  <to>
                    <xdr:col>13571</xdr:col>
                    <xdr:colOff>0</xdr:colOff>
                    <xdr:row>458808</xdr:row>
                    <xdr:rowOff>0</xdr:rowOff>
                  </to>
                </anchor>
              </controlPr>
            </control>
          </mc:Choice>
        </mc:AlternateContent>
        <mc:AlternateContent xmlns:mc="http://schemas.openxmlformats.org/markup-compatibility/2006">
          <mc:Choice Requires="x14">
            <control shapeId="61333" r:id="rId861" name="Button 917">
              <controlPr locked="0" defaultSize="0" autoFill="0" autoLine="0" autoPict="0">
                <anchor moveWithCells="1" sizeWithCells="1">
                  <from>
                    <xdr:col>13571</xdr:col>
                    <xdr:colOff>0</xdr:colOff>
                    <xdr:row>524344</xdr:row>
                    <xdr:rowOff>0</xdr:rowOff>
                  </from>
                  <to>
                    <xdr:col>13571</xdr:col>
                    <xdr:colOff>0</xdr:colOff>
                    <xdr:row>524344</xdr:row>
                    <xdr:rowOff>0</xdr:rowOff>
                  </to>
                </anchor>
              </controlPr>
            </control>
          </mc:Choice>
        </mc:AlternateContent>
        <mc:AlternateContent xmlns:mc="http://schemas.openxmlformats.org/markup-compatibility/2006">
          <mc:Choice Requires="x14">
            <control shapeId="61334" r:id="rId862" name="Button 918">
              <controlPr locked="0" defaultSize="0" autoFill="0" autoLine="0" autoPict="0">
                <anchor moveWithCells="1" sizeWithCells="1">
                  <from>
                    <xdr:col>13571</xdr:col>
                    <xdr:colOff>0</xdr:colOff>
                    <xdr:row>589880</xdr:row>
                    <xdr:rowOff>0</xdr:rowOff>
                  </from>
                  <to>
                    <xdr:col>13571</xdr:col>
                    <xdr:colOff>0</xdr:colOff>
                    <xdr:row>589880</xdr:row>
                    <xdr:rowOff>0</xdr:rowOff>
                  </to>
                </anchor>
              </controlPr>
            </control>
          </mc:Choice>
        </mc:AlternateContent>
        <mc:AlternateContent xmlns:mc="http://schemas.openxmlformats.org/markup-compatibility/2006">
          <mc:Choice Requires="x14">
            <control shapeId="61335" r:id="rId863" name="Button 919">
              <controlPr locked="0" defaultSize="0" autoFill="0" autoLine="0" autoPict="0">
                <anchor moveWithCells="1" sizeWithCells="1">
                  <from>
                    <xdr:col>13571</xdr:col>
                    <xdr:colOff>0</xdr:colOff>
                    <xdr:row>655416</xdr:row>
                    <xdr:rowOff>0</xdr:rowOff>
                  </from>
                  <to>
                    <xdr:col>13571</xdr:col>
                    <xdr:colOff>0</xdr:colOff>
                    <xdr:row>655416</xdr:row>
                    <xdr:rowOff>0</xdr:rowOff>
                  </to>
                </anchor>
              </controlPr>
            </control>
          </mc:Choice>
        </mc:AlternateContent>
        <mc:AlternateContent xmlns:mc="http://schemas.openxmlformats.org/markup-compatibility/2006">
          <mc:Choice Requires="x14">
            <control shapeId="61336" r:id="rId864" name="Button 920">
              <controlPr locked="0" defaultSize="0" autoFill="0" autoLine="0" autoPict="0">
                <anchor moveWithCells="1" sizeWithCells="1">
                  <from>
                    <xdr:col>13571</xdr:col>
                    <xdr:colOff>0</xdr:colOff>
                    <xdr:row>720952</xdr:row>
                    <xdr:rowOff>0</xdr:rowOff>
                  </from>
                  <to>
                    <xdr:col>13571</xdr:col>
                    <xdr:colOff>0</xdr:colOff>
                    <xdr:row>720952</xdr:row>
                    <xdr:rowOff>0</xdr:rowOff>
                  </to>
                </anchor>
              </controlPr>
            </control>
          </mc:Choice>
        </mc:AlternateContent>
        <mc:AlternateContent xmlns:mc="http://schemas.openxmlformats.org/markup-compatibility/2006">
          <mc:Choice Requires="x14">
            <control shapeId="61337" r:id="rId865" name="Button 921">
              <controlPr locked="0" defaultSize="0" autoFill="0" autoLine="0" autoPict="0">
                <anchor moveWithCells="1" sizeWithCells="1">
                  <from>
                    <xdr:col>13571</xdr:col>
                    <xdr:colOff>0</xdr:colOff>
                    <xdr:row>786488</xdr:row>
                    <xdr:rowOff>0</xdr:rowOff>
                  </from>
                  <to>
                    <xdr:col>13571</xdr:col>
                    <xdr:colOff>0</xdr:colOff>
                    <xdr:row>786488</xdr:row>
                    <xdr:rowOff>0</xdr:rowOff>
                  </to>
                </anchor>
              </controlPr>
            </control>
          </mc:Choice>
        </mc:AlternateContent>
        <mc:AlternateContent xmlns:mc="http://schemas.openxmlformats.org/markup-compatibility/2006">
          <mc:Choice Requires="x14">
            <control shapeId="61338" r:id="rId866" name="Button 922">
              <controlPr locked="0" defaultSize="0" autoFill="0" autoLine="0" autoPict="0">
                <anchor moveWithCells="1" sizeWithCells="1">
                  <from>
                    <xdr:col>13571</xdr:col>
                    <xdr:colOff>0</xdr:colOff>
                    <xdr:row>852024</xdr:row>
                    <xdr:rowOff>0</xdr:rowOff>
                  </from>
                  <to>
                    <xdr:col>13571</xdr:col>
                    <xdr:colOff>0</xdr:colOff>
                    <xdr:row>852024</xdr:row>
                    <xdr:rowOff>0</xdr:rowOff>
                  </to>
                </anchor>
              </controlPr>
            </control>
          </mc:Choice>
        </mc:AlternateContent>
        <mc:AlternateContent xmlns:mc="http://schemas.openxmlformats.org/markup-compatibility/2006">
          <mc:Choice Requires="x14">
            <control shapeId="61339" r:id="rId867" name="Button 923">
              <controlPr locked="0" defaultSize="0" autoFill="0" autoLine="0" autoPict="0">
                <anchor moveWithCells="1" sizeWithCells="1">
                  <from>
                    <xdr:col>13571</xdr:col>
                    <xdr:colOff>0</xdr:colOff>
                    <xdr:row>917560</xdr:row>
                    <xdr:rowOff>0</xdr:rowOff>
                  </from>
                  <to>
                    <xdr:col>13571</xdr:col>
                    <xdr:colOff>0</xdr:colOff>
                    <xdr:row>917560</xdr:row>
                    <xdr:rowOff>0</xdr:rowOff>
                  </to>
                </anchor>
              </controlPr>
            </control>
          </mc:Choice>
        </mc:AlternateContent>
        <mc:AlternateContent xmlns:mc="http://schemas.openxmlformats.org/markup-compatibility/2006">
          <mc:Choice Requires="x14">
            <control shapeId="61340" r:id="rId868" name="Button 924">
              <controlPr locked="0" defaultSize="0" autoFill="0" autoLine="0" autoPict="0">
                <anchor moveWithCells="1" sizeWithCells="1">
                  <from>
                    <xdr:col>13571</xdr:col>
                    <xdr:colOff>0</xdr:colOff>
                    <xdr:row>983096</xdr:row>
                    <xdr:rowOff>0</xdr:rowOff>
                  </from>
                  <to>
                    <xdr:col>13571</xdr:col>
                    <xdr:colOff>0</xdr:colOff>
                    <xdr:row>983096</xdr:row>
                    <xdr:rowOff>0</xdr:rowOff>
                  </to>
                </anchor>
              </controlPr>
            </control>
          </mc:Choice>
        </mc:AlternateContent>
        <mc:AlternateContent xmlns:mc="http://schemas.openxmlformats.org/markup-compatibility/2006">
          <mc:Choice Requires="x14">
            <control shapeId="61341" r:id="rId869" name="Button 925">
              <controlPr locked="0" defaultSize="0" autoFill="0" autoLine="0" autoPict="0">
                <anchor moveWithCells="1" sizeWithCells="1">
                  <from>
                    <xdr:col>13825</xdr:col>
                    <xdr:colOff>0</xdr:colOff>
                    <xdr:row>56</xdr:row>
                    <xdr:rowOff>0</xdr:rowOff>
                  </from>
                  <to>
                    <xdr:col>13825</xdr:col>
                    <xdr:colOff>0</xdr:colOff>
                    <xdr:row>56</xdr:row>
                    <xdr:rowOff>0</xdr:rowOff>
                  </to>
                </anchor>
              </controlPr>
            </control>
          </mc:Choice>
        </mc:AlternateContent>
        <mc:AlternateContent xmlns:mc="http://schemas.openxmlformats.org/markup-compatibility/2006">
          <mc:Choice Requires="x14">
            <control shapeId="61342" r:id="rId870" name="Button 926">
              <controlPr locked="0" defaultSize="0" autoFill="0" autoLine="0" autoPict="0">
                <anchor moveWithCells="1" sizeWithCells="1">
                  <from>
                    <xdr:col>13827</xdr:col>
                    <xdr:colOff>0</xdr:colOff>
                    <xdr:row>65592</xdr:row>
                    <xdr:rowOff>0</xdr:rowOff>
                  </from>
                  <to>
                    <xdr:col>13827</xdr:col>
                    <xdr:colOff>0</xdr:colOff>
                    <xdr:row>65592</xdr:row>
                    <xdr:rowOff>0</xdr:rowOff>
                  </to>
                </anchor>
              </controlPr>
            </control>
          </mc:Choice>
        </mc:AlternateContent>
        <mc:AlternateContent xmlns:mc="http://schemas.openxmlformats.org/markup-compatibility/2006">
          <mc:Choice Requires="x14">
            <control shapeId="61343" r:id="rId871" name="Button 927">
              <controlPr locked="0" defaultSize="0" autoFill="0" autoLine="0" autoPict="0">
                <anchor moveWithCells="1" sizeWithCells="1">
                  <from>
                    <xdr:col>13827</xdr:col>
                    <xdr:colOff>0</xdr:colOff>
                    <xdr:row>131128</xdr:row>
                    <xdr:rowOff>0</xdr:rowOff>
                  </from>
                  <to>
                    <xdr:col>13827</xdr:col>
                    <xdr:colOff>0</xdr:colOff>
                    <xdr:row>131128</xdr:row>
                    <xdr:rowOff>0</xdr:rowOff>
                  </to>
                </anchor>
              </controlPr>
            </control>
          </mc:Choice>
        </mc:AlternateContent>
        <mc:AlternateContent xmlns:mc="http://schemas.openxmlformats.org/markup-compatibility/2006">
          <mc:Choice Requires="x14">
            <control shapeId="61344" r:id="rId872" name="Button 928">
              <controlPr locked="0" defaultSize="0" autoFill="0" autoLine="0" autoPict="0">
                <anchor moveWithCells="1" sizeWithCells="1">
                  <from>
                    <xdr:col>13827</xdr:col>
                    <xdr:colOff>0</xdr:colOff>
                    <xdr:row>196664</xdr:row>
                    <xdr:rowOff>0</xdr:rowOff>
                  </from>
                  <to>
                    <xdr:col>13827</xdr:col>
                    <xdr:colOff>0</xdr:colOff>
                    <xdr:row>196664</xdr:row>
                    <xdr:rowOff>0</xdr:rowOff>
                  </to>
                </anchor>
              </controlPr>
            </control>
          </mc:Choice>
        </mc:AlternateContent>
        <mc:AlternateContent xmlns:mc="http://schemas.openxmlformats.org/markup-compatibility/2006">
          <mc:Choice Requires="x14">
            <control shapeId="61345" r:id="rId873" name="Button 929">
              <controlPr locked="0" defaultSize="0" autoFill="0" autoLine="0" autoPict="0">
                <anchor moveWithCells="1" sizeWithCells="1">
                  <from>
                    <xdr:col>13827</xdr:col>
                    <xdr:colOff>0</xdr:colOff>
                    <xdr:row>262200</xdr:row>
                    <xdr:rowOff>0</xdr:rowOff>
                  </from>
                  <to>
                    <xdr:col>13827</xdr:col>
                    <xdr:colOff>0</xdr:colOff>
                    <xdr:row>262200</xdr:row>
                    <xdr:rowOff>0</xdr:rowOff>
                  </to>
                </anchor>
              </controlPr>
            </control>
          </mc:Choice>
        </mc:AlternateContent>
        <mc:AlternateContent xmlns:mc="http://schemas.openxmlformats.org/markup-compatibility/2006">
          <mc:Choice Requires="x14">
            <control shapeId="61346" r:id="rId874" name="Button 930">
              <controlPr locked="0" defaultSize="0" autoFill="0" autoLine="0" autoPict="0">
                <anchor moveWithCells="1" sizeWithCells="1">
                  <from>
                    <xdr:col>13827</xdr:col>
                    <xdr:colOff>0</xdr:colOff>
                    <xdr:row>327736</xdr:row>
                    <xdr:rowOff>0</xdr:rowOff>
                  </from>
                  <to>
                    <xdr:col>13827</xdr:col>
                    <xdr:colOff>0</xdr:colOff>
                    <xdr:row>327736</xdr:row>
                    <xdr:rowOff>0</xdr:rowOff>
                  </to>
                </anchor>
              </controlPr>
            </control>
          </mc:Choice>
        </mc:AlternateContent>
        <mc:AlternateContent xmlns:mc="http://schemas.openxmlformats.org/markup-compatibility/2006">
          <mc:Choice Requires="x14">
            <control shapeId="61347" r:id="rId875" name="Button 931">
              <controlPr locked="0" defaultSize="0" autoFill="0" autoLine="0" autoPict="0">
                <anchor moveWithCells="1" sizeWithCells="1">
                  <from>
                    <xdr:col>13827</xdr:col>
                    <xdr:colOff>0</xdr:colOff>
                    <xdr:row>393272</xdr:row>
                    <xdr:rowOff>0</xdr:rowOff>
                  </from>
                  <to>
                    <xdr:col>13827</xdr:col>
                    <xdr:colOff>0</xdr:colOff>
                    <xdr:row>393272</xdr:row>
                    <xdr:rowOff>0</xdr:rowOff>
                  </to>
                </anchor>
              </controlPr>
            </control>
          </mc:Choice>
        </mc:AlternateContent>
        <mc:AlternateContent xmlns:mc="http://schemas.openxmlformats.org/markup-compatibility/2006">
          <mc:Choice Requires="x14">
            <control shapeId="61348" r:id="rId876" name="Button 932">
              <controlPr locked="0" defaultSize="0" autoFill="0" autoLine="0" autoPict="0">
                <anchor moveWithCells="1" sizeWithCells="1">
                  <from>
                    <xdr:col>13827</xdr:col>
                    <xdr:colOff>0</xdr:colOff>
                    <xdr:row>458808</xdr:row>
                    <xdr:rowOff>0</xdr:rowOff>
                  </from>
                  <to>
                    <xdr:col>13827</xdr:col>
                    <xdr:colOff>0</xdr:colOff>
                    <xdr:row>458808</xdr:row>
                    <xdr:rowOff>0</xdr:rowOff>
                  </to>
                </anchor>
              </controlPr>
            </control>
          </mc:Choice>
        </mc:AlternateContent>
        <mc:AlternateContent xmlns:mc="http://schemas.openxmlformats.org/markup-compatibility/2006">
          <mc:Choice Requires="x14">
            <control shapeId="61349" r:id="rId877" name="Button 933">
              <controlPr locked="0" defaultSize="0" autoFill="0" autoLine="0" autoPict="0">
                <anchor moveWithCells="1" sizeWithCells="1">
                  <from>
                    <xdr:col>13827</xdr:col>
                    <xdr:colOff>0</xdr:colOff>
                    <xdr:row>524344</xdr:row>
                    <xdr:rowOff>0</xdr:rowOff>
                  </from>
                  <to>
                    <xdr:col>13827</xdr:col>
                    <xdr:colOff>0</xdr:colOff>
                    <xdr:row>524344</xdr:row>
                    <xdr:rowOff>0</xdr:rowOff>
                  </to>
                </anchor>
              </controlPr>
            </control>
          </mc:Choice>
        </mc:AlternateContent>
        <mc:AlternateContent xmlns:mc="http://schemas.openxmlformats.org/markup-compatibility/2006">
          <mc:Choice Requires="x14">
            <control shapeId="61350" r:id="rId878" name="Button 934">
              <controlPr locked="0" defaultSize="0" autoFill="0" autoLine="0" autoPict="0">
                <anchor moveWithCells="1" sizeWithCells="1">
                  <from>
                    <xdr:col>13827</xdr:col>
                    <xdr:colOff>0</xdr:colOff>
                    <xdr:row>589880</xdr:row>
                    <xdr:rowOff>0</xdr:rowOff>
                  </from>
                  <to>
                    <xdr:col>13827</xdr:col>
                    <xdr:colOff>0</xdr:colOff>
                    <xdr:row>589880</xdr:row>
                    <xdr:rowOff>0</xdr:rowOff>
                  </to>
                </anchor>
              </controlPr>
            </control>
          </mc:Choice>
        </mc:AlternateContent>
        <mc:AlternateContent xmlns:mc="http://schemas.openxmlformats.org/markup-compatibility/2006">
          <mc:Choice Requires="x14">
            <control shapeId="61351" r:id="rId879" name="Button 935">
              <controlPr locked="0" defaultSize="0" autoFill="0" autoLine="0" autoPict="0">
                <anchor moveWithCells="1" sizeWithCells="1">
                  <from>
                    <xdr:col>13827</xdr:col>
                    <xdr:colOff>0</xdr:colOff>
                    <xdr:row>655416</xdr:row>
                    <xdr:rowOff>0</xdr:rowOff>
                  </from>
                  <to>
                    <xdr:col>13827</xdr:col>
                    <xdr:colOff>0</xdr:colOff>
                    <xdr:row>655416</xdr:row>
                    <xdr:rowOff>0</xdr:rowOff>
                  </to>
                </anchor>
              </controlPr>
            </control>
          </mc:Choice>
        </mc:AlternateContent>
        <mc:AlternateContent xmlns:mc="http://schemas.openxmlformats.org/markup-compatibility/2006">
          <mc:Choice Requires="x14">
            <control shapeId="61352" r:id="rId880" name="Button 936">
              <controlPr locked="0" defaultSize="0" autoFill="0" autoLine="0" autoPict="0">
                <anchor moveWithCells="1" sizeWithCells="1">
                  <from>
                    <xdr:col>13827</xdr:col>
                    <xdr:colOff>0</xdr:colOff>
                    <xdr:row>720952</xdr:row>
                    <xdr:rowOff>0</xdr:rowOff>
                  </from>
                  <to>
                    <xdr:col>13827</xdr:col>
                    <xdr:colOff>0</xdr:colOff>
                    <xdr:row>720952</xdr:row>
                    <xdr:rowOff>0</xdr:rowOff>
                  </to>
                </anchor>
              </controlPr>
            </control>
          </mc:Choice>
        </mc:AlternateContent>
        <mc:AlternateContent xmlns:mc="http://schemas.openxmlformats.org/markup-compatibility/2006">
          <mc:Choice Requires="x14">
            <control shapeId="61353" r:id="rId881" name="Button 937">
              <controlPr locked="0" defaultSize="0" autoFill="0" autoLine="0" autoPict="0">
                <anchor moveWithCells="1" sizeWithCells="1">
                  <from>
                    <xdr:col>13827</xdr:col>
                    <xdr:colOff>0</xdr:colOff>
                    <xdr:row>786488</xdr:row>
                    <xdr:rowOff>0</xdr:rowOff>
                  </from>
                  <to>
                    <xdr:col>13827</xdr:col>
                    <xdr:colOff>0</xdr:colOff>
                    <xdr:row>786488</xdr:row>
                    <xdr:rowOff>0</xdr:rowOff>
                  </to>
                </anchor>
              </controlPr>
            </control>
          </mc:Choice>
        </mc:AlternateContent>
        <mc:AlternateContent xmlns:mc="http://schemas.openxmlformats.org/markup-compatibility/2006">
          <mc:Choice Requires="x14">
            <control shapeId="61354" r:id="rId882" name="Button 938">
              <controlPr locked="0" defaultSize="0" autoFill="0" autoLine="0" autoPict="0">
                <anchor moveWithCells="1" sizeWithCells="1">
                  <from>
                    <xdr:col>13827</xdr:col>
                    <xdr:colOff>0</xdr:colOff>
                    <xdr:row>852024</xdr:row>
                    <xdr:rowOff>0</xdr:rowOff>
                  </from>
                  <to>
                    <xdr:col>13827</xdr:col>
                    <xdr:colOff>0</xdr:colOff>
                    <xdr:row>852024</xdr:row>
                    <xdr:rowOff>0</xdr:rowOff>
                  </to>
                </anchor>
              </controlPr>
            </control>
          </mc:Choice>
        </mc:AlternateContent>
        <mc:AlternateContent xmlns:mc="http://schemas.openxmlformats.org/markup-compatibility/2006">
          <mc:Choice Requires="x14">
            <control shapeId="61355" r:id="rId883" name="Button 939">
              <controlPr locked="0" defaultSize="0" autoFill="0" autoLine="0" autoPict="0">
                <anchor moveWithCells="1" sizeWithCells="1">
                  <from>
                    <xdr:col>13827</xdr:col>
                    <xdr:colOff>0</xdr:colOff>
                    <xdr:row>917560</xdr:row>
                    <xdr:rowOff>0</xdr:rowOff>
                  </from>
                  <to>
                    <xdr:col>13827</xdr:col>
                    <xdr:colOff>0</xdr:colOff>
                    <xdr:row>917560</xdr:row>
                    <xdr:rowOff>0</xdr:rowOff>
                  </to>
                </anchor>
              </controlPr>
            </control>
          </mc:Choice>
        </mc:AlternateContent>
        <mc:AlternateContent xmlns:mc="http://schemas.openxmlformats.org/markup-compatibility/2006">
          <mc:Choice Requires="x14">
            <control shapeId="61356" r:id="rId884" name="Button 940">
              <controlPr locked="0" defaultSize="0" autoFill="0" autoLine="0" autoPict="0">
                <anchor moveWithCells="1" sizeWithCells="1">
                  <from>
                    <xdr:col>13827</xdr:col>
                    <xdr:colOff>0</xdr:colOff>
                    <xdr:row>983096</xdr:row>
                    <xdr:rowOff>0</xdr:rowOff>
                  </from>
                  <to>
                    <xdr:col>13827</xdr:col>
                    <xdr:colOff>0</xdr:colOff>
                    <xdr:row>983096</xdr:row>
                    <xdr:rowOff>0</xdr:rowOff>
                  </to>
                </anchor>
              </controlPr>
            </control>
          </mc:Choice>
        </mc:AlternateContent>
        <mc:AlternateContent xmlns:mc="http://schemas.openxmlformats.org/markup-compatibility/2006">
          <mc:Choice Requires="x14">
            <control shapeId="61357" r:id="rId885" name="Button 941">
              <controlPr locked="0" defaultSize="0" autoFill="0" autoLine="0" autoPict="0">
                <anchor moveWithCells="1" sizeWithCells="1">
                  <from>
                    <xdr:col>14081</xdr:col>
                    <xdr:colOff>0</xdr:colOff>
                    <xdr:row>56</xdr:row>
                    <xdr:rowOff>0</xdr:rowOff>
                  </from>
                  <to>
                    <xdr:col>14081</xdr:col>
                    <xdr:colOff>0</xdr:colOff>
                    <xdr:row>56</xdr:row>
                    <xdr:rowOff>0</xdr:rowOff>
                  </to>
                </anchor>
              </controlPr>
            </control>
          </mc:Choice>
        </mc:AlternateContent>
        <mc:AlternateContent xmlns:mc="http://schemas.openxmlformats.org/markup-compatibility/2006">
          <mc:Choice Requires="x14">
            <control shapeId="61358" r:id="rId886" name="Button 942">
              <controlPr locked="0" defaultSize="0" autoFill="0" autoLine="0" autoPict="0">
                <anchor moveWithCells="1" sizeWithCells="1">
                  <from>
                    <xdr:col>14083</xdr:col>
                    <xdr:colOff>0</xdr:colOff>
                    <xdr:row>65592</xdr:row>
                    <xdr:rowOff>0</xdr:rowOff>
                  </from>
                  <to>
                    <xdr:col>14083</xdr:col>
                    <xdr:colOff>0</xdr:colOff>
                    <xdr:row>65592</xdr:row>
                    <xdr:rowOff>0</xdr:rowOff>
                  </to>
                </anchor>
              </controlPr>
            </control>
          </mc:Choice>
        </mc:AlternateContent>
        <mc:AlternateContent xmlns:mc="http://schemas.openxmlformats.org/markup-compatibility/2006">
          <mc:Choice Requires="x14">
            <control shapeId="61359" r:id="rId887" name="Button 943">
              <controlPr locked="0" defaultSize="0" autoFill="0" autoLine="0" autoPict="0">
                <anchor moveWithCells="1" sizeWithCells="1">
                  <from>
                    <xdr:col>14083</xdr:col>
                    <xdr:colOff>0</xdr:colOff>
                    <xdr:row>131128</xdr:row>
                    <xdr:rowOff>0</xdr:rowOff>
                  </from>
                  <to>
                    <xdr:col>14083</xdr:col>
                    <xdr:colOff>0</xdr:colOff>
                    <xdr:row>131128</xdr:row>
                    <xdr:rowOff>0</xdr:rowOff>
                  </to>
                </anchor>
              </controlPr>
            </control>
          </mc:Choice>
        </mc:AlternateContent>
        <mc:AlternateContent xmlns:mc="http://schemas.openxmlformats.org/markup-compatibility/2006">
          <mc:Choice Requires="x14">
            <control shapeId="61360" r:id="rId888" name="Button 944">
              <controlPr locked="0" defaultSize="0" autoFill="0" autoLine="0" autoPict="0">
                <anchor moveWithCells="1" sizeWithCells="1">
                  <from>
                    <xdr:col>14083</xdr:col>
                    <xdr:colOff>0</xdr:colOff>
                    <xdr:row>196664</xdr:row>
                    <xdr:rowOff>0</xdr:rowOff>
                  </from>
                  <to>
                    <xdr:col>14083</xdr:col>
                    <xdr:colOff>0</xdr:colOff>
                    <xdr:row>196664</xdr:row>
                    <xdr:rowOff>0</xdr:rowOff>
                  </to>
                </anchor>
              </controlPr>
            </control>
          </mc:Choice>
        </mc:AlternateContent>
        <mc:AlternateContent xmlns:mc="http://schemas.openxmlformats.org/markup-compatibility/2006">
          <mc:Choice Requires="x14">
            <control shapeId="61361" r:id="rId889" name="Button 945">
              <controlPr locked="0" defaultSize="0" autoFill="0" autoLine="0" autoPict="0">
                <anchor moveWithCells="1" sizeWithCells="1">
                  <from>
                    <xdr:col>14083</xdr:col>
                    <xdr:colOff>0</xdr:colOff>
                    <xdr:row>262200</xdr:row>
                    <xdr:rowOff>0</xdr:rowOff>
                  </from>
                  <to>
                    <xdr:col>14083</xdr:col>
                    <xdr:colOff>0</xdr:colOff>
                    <xdr:row>262200</xdr:row>
                    <xdr:rowOff>0</xdr:rowOff>
                  </to>
                </anchor>
              </controlPr>
            </control>
          </mc:Choice>
        </mc:AlternateContent>
        <mc:AlternateContent xmlns:mc="http://schemas.openxmlformats.org/markup-compatibility/2006">
          <mc:Choice Requires="x14">
            <control shapeId="61362" r:id="rId890" name="Button 946">
              <controlPr locked="0" defaultSize="0" autoFill="0" autoLine="0" autoPict="0">
                <anchor moveWithCells="1" sizeWithCells="1">
                  <from>
                    <xdr:col>14083</xdr:col>
                    <xdr:colOff>0</xdr:colOff>
                    <xdr:row>327736</xdr:row>
                    <xdr:rowOff>0</xdr:rowOff>
                  </from>
                  <to>
                    <xdr:col>14083</xdr:col>
                    <xdr:colOff>0</xdr:colOff>
                    <xdr:row>327736</xdr:row>
                    <xdr:rowOff>0</xdr:rowOff>
                  </to>
                </anchor>
              </controlPr>
            </control>
          </mc:Choice>
        </mc:AlternateContent>
        <mc:AlternateContent xmlns:mc="http://schemas.openxmlformats.org/markup-compatibility/2006">
          <mc:Choice Requires="x14">
            <control shapeId="61363" r:id="rId891" name="Button 947">
              <controlPr locked="0" defaultSize="0" autoFill="0" autoLine="0" autoPict="0">
                <anchor moveWithCells="1" sizeWithCells="1">
                  <from>
                    <xdr:col>14083</xdr:col>
                    <xdr:colOff>0</xdr:colOff>
                    <xdr:row>393272</xdr:row>
                    <xdr:rowOff>0</xdr:rowOff>
                  </from>
                  <to>
                    <xdr:col>14083</xdr:col>
                    <xdr:colOff>0</xdr:colOff>
                    <xdr:row>393272</xdr:row>
                    <xdr:rowOff>0</xdr:rowOff>
                  </to>
                </anchor>
              </controlPr>
            </control>
          </mc:Choice>
        </mc:AlternateContent>
        <mc:AlternateContent xmlns:mc="http://schemas.openxmlformats.org/markup-compatibility/2006">
          <mc:Choice Requires="x14">
            <control shapeId="61364" r:id="rId892" name="Button 948">
              <controlPr locked="0" defaultSize="0" autoFill="0" autoLine="0" autoPict="0">
                <anchor moveWithCells="1" sizeWithCells="1">
                  <from>
                    <xdr:col>14083</xdr:col>
                    <xdr:colOff>0</xdr:colOff>
                    <xdr:row>458808</xdr:row>
                    <xdr:rowOff>0</xdr:rowOff>
                  </from>
                  <to>
                    <xdr:col>14083</xdr:col>
                    <xdr:colOff>0</xdr:colOff>
                    <xdr:row>458808</xdr:row>
                    <xdr:rowOff>0</xdr:rowOff>
                  </to>
                </anchor>
              </controlPr>
            </control>
          </mc:Choice>
        </mc:AlternateContent>
        <mc:AlternateContent xmlns:mc="http://schemas.openxmlformats.org/markup-compatibility/2006">
          <mc:Choice Requires="x14">
            <control shapeId="61365" r:id="rId893" name="Button 949">
              <controlPr locked="0" defaultSize="0" autoFill="0" autoLine="0" autoPict="0">
                <anchor moveWithCells="1" sizeWithCells="1">
                  <from>
                    <xdr:col>14083</xdr:col>
                    <xdr:colOff>0</xdr:colOff>
                    <xdr:row>524344</xdr:row>
                    <xdr:rowOff>0</xdr:rowOff>
                  </from>
                  <to>
                    <xdr:col>14083</xdr:col>
                    <xdr:colOff>0</xdr:colOff>
                    <xdr:row>524344</xdr:row>
                    <xdr:rowOff>0</xdr:rowOff>
                  </to>
                </anchor>
              </controlPr>
            </control>
          </mc:Choice>
        </mc:AlternateContent>
        <mc:AlternateContent xmlns:mc="http://schemas.openxmlformats.org/markup-compatibility/2006">
          <mc:Choice Requires="x14">
            <control shapeId="61366" r:id="rId894" name="Button 950">
              <controlPr locked="0" defaultSize="0" autoFill="0" autoLine="0" autoPict="0">
                <anchor moveWithCells="1" sizeWithCells="1">
                  <from>
                    <xdr:col>14083</xdr:col>
                    <xdr:colOff>0</xdr:colOff>
                    <xdr:row>589880</xdr:row>
                    <xdr:rowOff>0</xdr:rowOff>
                  </from>
                  <to>
                    <xdr:col>14083</xdr:col>
                    <xdr:colOff>0</xdr:colOff>
                    <xdr:row>589880</xdr:row>
                    <xdr:rowOff>0</xdr:rowOff>
                  </to>
                </anchor>
              </controlPr>
            </control>
          </mc:Choice>
        </mc:AlternateContent>
        <mc:AlternateContent xmlns:mc="http://schemas.openxmlformats.org/markup-compatibility/2006">
          <mc:Choice Requires="x14">
            <control shapeId="61367" r:id="rId895" name="Button 951">
              <controlPr locked="0" defaultSize="0" autoFill="0" autoLine="0" autoPict="0">
                <anchor moveWithCells="1" sizeWithCells="1">
                  <from>
                    <xdr:col>14083</xdr:col>
                    <xdr:colOff>0</xdr:colOff>
                    <xdr:row>655416</xdr:row>
                    <xdr:rowOff>0</xdr:rowOff>
                  </from>
                  <to>
                    <xdr:col>14083</xdr:col>
                    <xdr:colOff>0</xdr:colOff>
                    <xdr:row>655416</xdr:row>
                    <xdr:rowOff>0</xdr:rowOff>
                  </to>
                </anchor>
              </controlPr>
            </control>
          </mc:Choice>
        </mc:AlternateContent>
        <mc:AlternateContent xmlns:mc="http://schemas.openxmlformats.org/markup-compatibility/2006">
          <mc:Choice Requires="x14">
            <control shapeId="61368" r:id="rId896" name="Button 952">
              <controlPr locked="0" defaultSize="0" autoFill="0" autoLine="0" autoPict="0">
                <anchor moveWithCells="1" sizeWithCells="1">
                  <from>
                    <xdr:col>14083</xdr:col>
                    <xdr:colOff>0</xdr:colOff>
                    <xdr:row>720952</xdr:row>
                    <xdr:rowOff>0</xdr:rowOff>
                  </from>
                  <to>
                    <xdr:col>14083</xdr:col>
                    <xdr:colOff>0</xdr:colOff>
                    <xdr:row>720952</xdr:row>
                    <xdr:rowOff>0</xdr:rowOff>
                  </to>
                </anchor>
              </controlPr>
            </control>
          </mc:Choice>
        </mc:AlternateContent>
        <mc:AlternateContent xmlns:mc="http://schemas.openxmlformats.org/markup-compatibility/2006">
          <mc:Choice Requires="x14">
            <control shapeId="61369" r:id="rId897" name="Button 953">
              <controlPr locked="0" defaultSize="0" autoFill="0" autoLine="0" autoPict="0">
                <anchor moveWithCells="1" sizeWithCells="1">
                  <from>
                    <xdr:col>14083</xdr:col>
                    <xdr:colOff>0</xdr:colOff>
                    <xdr:row>786488</xdr:row>
                    <xdr:rowOff>0</xdr:rowOff>
                  </from>
                  <to>
                    <xdr:col>14083</xdr:col>
                    <xdr:colOff>0</xdr:colOff>
                    <xdr:row>786488</xdr:row>
                    <xdr:rowOff>0</xdr:rowOff>
                  </to>
                </anchor>
              </controlPr>
            </control>
          </mc:Choice>
        </mc:AlternateContent>
        <mc:AlternateContent xmlns:mc="http://schemas.openxmlformats.org/markup-compatibility/2006">
          <mc:Choice Requires="x14">
            <control shapeId="61370" r:id="rId898" name="Button 954">
              <controlPr locked="0" defaultSize="0" autoFill="0" autoLine="0" autoPict="0">
                <anchor moveWithCells="1" sizeWithCells="1">
                  <from>
                    <xdr:col>14083</xdr:col>
                    <xdr:colOff>0</xdr:colOff>
                    <xdr:row>852024</xdr:row>
                    <xdr:rowOff>0</xdr:rowOff>
                  </from>
                  <to>
                    <xdr:col>14083</xdr:col>
                    <xdr:colOff>0</xdr:colOff>
                    <xdr:row>852024</xdr:row>
                    <xdr:rowOff>0</xdr:rowOff>
                  </to>
                </anchor>
              </controlPr>
            </control>
          </mc:Choice>
        </mc:AlternateContent>
        <mc:AlternateContent xmlns:mc="http://schemas.openxmlformats.org/markup-compatibility/2006">
          <mc:Choice Requires="x14">
            <control shapeId="61371" r:id="rId899" name="Button 955">
              <controlPr locked="0" defaultSize="0" autoFill="0" autoLine="0" autoPict="0">
                <anchor moveWithCells="1" sizeWithCells="1">
                  <from>
                    <xdr:col>14083</xdr:col>
                    <xdr:colOff>0</xdr:colOff>
                    <xdr:row>917560</xdr:row>
                    <xdr:rowOff>0</xdr:rowOff>
                  </from>
                  <to>
                    <xdr:col>14083</xdr:col>
                    <xdr:colOff>0</xdr:colOff>
                    <xdr:row>917560</xdr:row>
                    <xdr:rowOff>0</xdr:rowOff>
                  </to>
                </anchor>
              </controlPr>
            </control>
          </mc:Choice>
        </mc:AlternateContent>
        <mc:AlternateContent xmlns:mc="http://schemas.openxmlformats.org/markup-compatibility/2006">
          <mc:Choice Requires="x14">
            <control shapeId="61372" r:id="rId900" name="Button 956">
              <controlPr locked="0" defaultSize="0" autoFill="0" autoLine="0" autoPict="0">
                <anchor moveWithCells="1" sizeWithCells="1">
                  <from>
                    <xdr:col>14083</xdr:col>
                    <xdr:colOff>0</xdr:colOff>
                    <xdr:row>983096</xdr:row>
                    <xdr:rowOff>0</xdr:rowOff>
                  </from>
                  <to>
                    <xdr:col>14083</xdr:col>
                    <xdr:colOff>0</xdr:colOff>
                    <xdr:row>983096</xdr:row>
                    <xdr:rowOff>0</xdr:rowOff>
                  </to>
                </anchor>
              </controlPr>
            </control>
          </mc:Choice>
        </mc:AlternateContent>
        <mc:AlternateContent xmlns:mc="http://schemas.openxmlformats.org/markup-compatibility/2006">
          <mc:Choice Requires="x14">
            <control shapeId="61373" r:id="rId901" name="Button 957">
              <controlPr locked="0" defaultSize="0" autoFill="0" autoLine="0" autoPict="0">
                <anchor moveWithCells="1" sizeWithCells="1">
                  <from>
                    <xdr:col>14337</xdr:col>
                    <xdr:colOff>0</xdr:colOff>
                    <xdr:row>56</xdr:row>
                    <xdr:rowOff>0</xdr:rowOff>
                  </from>
                  <to>
                    <xdr:col>14337</xdr:col>
                    <xdr:colOff>0</xdr:colOff>
                    <xdr:row>56</xdr:row>
                    <xdr:rowOff>0</xdr:rowOff>
                  </to>
                </anchor>
              </controlPr>
            </control>
          </mc:Choice>
        </mc:AlternateContent>
        <mc:AlternateContent xmlns:mc="http://schemas.openxmlformats.org/markup-compatibility/2006">
          <mc:Choice Requires="x14">
            <control shapeId="61374" r:id="rId902" name="Button 958">
              <controlPr locked="0" defaultSize="0" autoFill="0" autoLine="0" autoPict="0">
                <anchor moveWithCells="1" sizeWithCells="1">
                  <from>
                    <xdr:col>14339</xdr:col>
                    <xdr:colOff>0</xdr:colOff>
                    <xdr:row>65592</xdr:row>
                    <xdr:rowOff>0</xdr:rowOff>
                  </from>
                  <to>
                    <xdr:col>14339</xdr:col>
                    <xdr:colOff>0</xdr:colOff>
                    <xdr:row>65592</xdr:row>
                    <xdr:rowOff>0</xdr:rowOff>
                  </to>
                </anchor>
              </controlPr>
            </control>
          </mc:Choice>
        </mc:AlternateContent>
        <mc:AlternateContent xmlns:mc="http://schemas.openxmlformats.org/markup-compatibility/2006">
          <mc:Choice Requires="x14">
            <control shapeId="61375" r:id="rId903" name="Button 959">
              <controlPr locked="0" defaultSize="0" autoFill="0" autoLine="0" autoPict="0">
                <anchor moveWithCells="1" sizeWithCells="1">
                  <from>
                    <xdr:col>14339</xdr:col>
                    <xdr:colOff>0</xdr:colOff>
                    <xdr:row>131128</xdr:row>
                    <xdr:rowOff>0</xdr:rowOff>
                  </from>
                  <to>
                    <xdr:col>14339</xdr:col>
                    <xdr:colOff>0</xdr:colOff>
                    <xdr:row>131128</xdr:row>
                    <xdr:rowOff>0</xdr:rowOff>
                  </to>
                </anchor>
              </controlPr>
            </control>
          </mc:Choice>
        </mc:AlternateContent>
        <mc:AlternateContent xmlns:mc="http://schemas.openxmlformats.org/markup-compatibility/2006">
          <mc:Choice Requires="x14">
            <control shapeId="61376" r:id="rId904" name="Button 960">
              <controlPr locked="0" defaultSize="0" autoFill="0" autoLine="0" autoPict="0">
                <anchor moveWithCells="1" sizeWithCells="1">
                  <from>
                    <xdr:col>14339</xdr:col>
                    <xdr:colOff>0</xdr:colOff>
                    <xdr:row>196664</xdr:row>
                    <xdr:rowOff>0</xdr:rowOff>
                  </from>
                  <to>
                    <xdr:col>14339</xdr:col>
                    <xdr:colOff>0</xdr:colOff>
                    <xdr:row>196664</xdr:row>
                    <xdr:rowOff>0</xdr:rowOff>
                  </to>
                </anchor>
              </controlPr>
            </control>
          </mc:Choice>
        </mc:AlternateContent>
        <mc:AlternateContent xmlns:mc="http://schemas.openxmlformats.org/markup-compatibility/2006">
          <mc:Choice Requires="x14">
            <control shapeId="61377" r:id="rId905" name="Button 961">
              <controlPr locked="0" defaultSize="0" autoFill="0" autoLine="0" autoPict="0">
                <anchor moveWithCells="1" sizeWithCells="1">
                  <from>
                    <xdr:col>14339</xdr:col>
                    <xdr:colOff>0</xdr:colOff>
                    <xdr:row>262200</xdr:row>
                    <xdr:rowOff>0</xdr:rowOff>
                  </from>
                  <to>
                    <xdr:col>14339</xdr:col>
                    <xdr:colOff>0</xdr:colOff>
                    <xdr:row>262200</xdr:row>
                    <xdr:rowOff>0</xdr:rowOff>
                  </to>
                </anchor>
              </controlPr>
            </control>
          </mc:Choice>
        </mc:AlternateContent>
        <mc:AlternateContent xmlns:mc="http://schemas.openxmlformats.org/markup-compatibility/2006">
          <mc:Choice Requires="x14">
            <control shapeId="61378" r:id="rId906" name="Button 962">
              <controlPr locked="0" defaultSize="0" autoFill="0" autoLine="0" autoPict="0">
                <anchor moveWithCells="1" sizeWithCells="1">
                  <from>
                    <xdr:col>14339</xdr:col>
                    <xdr:colOff>0</xdr:colOff>
                    <xdr:row>327736</xdr:row>
                    <xdr:rowOff>0</xdr:rowOff>
                  </from>
                  <to>
                    <xdr:col>14339</xdr:col>
                    <xdr:colOff>0</xdr:colOff>
                    <xdr:row>327736</xdr:row>
                    <xdr:rowOff>0</xdr:rowOff>
                  </to>
                </anchor>
              </controlPr>
            </control>
          </mc:Choice>
        </mc:AlternateContent>
        <mc:AlternateContent xmlns:mc="http://schemas.openxmlformats.org/markup-compatibility/2006">
          <mc:Choice Requires="x14">
            <control shapeId="61379" r:id="rId907" name="Button 963">
              <controlPr locked="0" defaultSize="0" autoFill="0" autoLine="0" autoPict="0">
                <anchor moveWithCells="1" sizeWithCells="1">
                  <from>
                    <xdr:col>14339</xdr:col>
                    <xdr:colOff>0</xdr:colOff>
                    <xdr:row>393272</xdr:row>
                    <xdr:rowOff>0</xdr:rowOff>
                  </from>
                  <to>
                    <xdr:col>14339</xdr:col>
                    <xdr:colOff>0</xdr:colOff>
                    <xdr:row>393272</xdr:row>
                    <xdr:rowOff>0</xdr:rowOff>
                  </to>
                </anchor>
              </controlPr>
            </control>
          </mc:Choice>
        </mc:AlternateContent>
        <mc:AlternateContent xmlns:mc="http://schemas.openxmlformats.org/markup-compatibility/2006">
          <mc:Choice Requires="x14">
            <control shapeId="61380" r:id="rId908" name="Button 964">
              <controlPr locked="0" defaultSize="0" autoFill="0" autoLine="0" autoPict="0">
                <anchor moveWithCells="1" sizeWithCells="1">
                  <from>
                    <xdr:col>14339</xdr:col>
                    <xdr:colOff>0</xdr:colOff>
                    <xdr:row>458808</xdr:row>
                    <xdr:rowOff>0</xdr:rowOff>
                  </from>
                  <to>
                    <xdr:col>14339</xdr:col>
                    <xdr:colOff>0</xdr:colOff>
                    <xdr:row>458808</xdr:row>
                    <xdr:rowOff>0</xdr:rowOff>
                  </to>
                </anchor>
              </controlPr>
            </control>
          </mc:Choice>
        </mc:AlternateContent>
        <mc:AlternateContent xmlns:mc="http://schemas.openxmlformats.org/markup-compatibility/2006">
          <mc:Choice Requires="x14">
            <control shapeId="61381" r:id="rId909" name="Button 965">
              <controlPr locked="0" defaultSize="0" autoFill="0" autoLine="0" autoPict="0">
                <anchor moveWithCells="1" sizeWithCells="1">
                  <from>
                    <xdr:col>14339</xdr:col>
                    <xdr:colOff>0</xdr:colOff>
                    <xdr:row>524344</xdr:row>
                    <xdr:rowOff>0</xdr:rowOff>
                  </from>
                  <to>
                    <xdr:col>14339</xdr:col>
                    <xdr:colOff>0</xdr:colOff>
                    <xdr:row>524344</xdr:row>
                    <xdr:rowOff>0</xdr:rowOff>
                  </to>
                </anchor>
              </controlPr>
            </control>
          </mc:Choice>
        </mc:AlternateContent>
        <mc:AlternateContent xmlns:mc="http://schemas.openxmlformats.org/markup-compatibility/2006">
          <mc:Choice Requires="x14">
            <control shapeId="61382" r:id="rId910" name="Button 966">
              <controlPr locked="0" defaultSize="0" autoFill="0" autoLine="0" autoPict="0">
                <anchor moveWithCells="1" sizeWithCells="1">
                  <from>
                    <xdr:col>14339</xdr:col>
                    <xdr:colOff>0</xdr:colOff>
                    <xdr:row>589880</xdr:row>
                    <xdr:rowOff>0</xdr:rowOff>
                  </from>
                  <to>
                    <xdr:col>14339</xdr:col>
                    <xdr:colOff>0</xdr:colOff>
                    <xdr:row>589880</xdr:row>
                    <xdr:rowOff>0</xdr:rowOff>
                  </to>
                </anchor>
              </controlPr>
            </control>
          </mc:Choice>
        </mc:AlternateContent>
        <mc:AlternateContent xmlns:mc="http://schemas.openxmlformats.org/markup-compatibility/2006">
          <mc:Choice Requires="x14">
            <control shapeId="61383" r:id="rId911" name="Button 967">
              <controlPr locked="0" defaultSize="0" autoFill="0" autoLine="0" autoPict="0">
                <anchor moveWithCells="1" sizeWithCells="1">
                  <from>
                    <xdr:col>14339</xdr:col>
                    <xdr:colOff>0</xdr:colOff>
                    <xdr:row>655416</xdr:row>
                    <xdr:rowOff>0</xdr:rowOff>
                  </from>
                  <to>
                    <xdr:col>14339</xdr:col>
                    <xdr:colOff>0</xdr:colOff>
                    <xdr:row>655416</xdr:row>
                    <xdr:rowOff>0</xdr:rowOff>
                  </to>
                </anchor>
              </controlPr>
            </control>
          </mc:Choice>
        </mc:AlternateContent>
        <mc:AlternateContent xmlns:mc="http://schemas.openxmlformats.org/markup-compatibility/2006">
          <mc:Choice Requires="x14">
            <control shapeId="61384" r:id="rId912" name="Button 968">
              <controlPr locked="0" defaultSize="0" autoFill="0" autoLine="0" autoPict="0">
                <anchor moveWithCells="1" sizeWithCells="1">
                  <from>
                    <xdr:col>14339</xdr:col>
                    <xdr:colOff>0</xdr:colOff>
                    <xdr:row>720952</xdr:row>
                    <xdr:rowOff>0</xdr:rowOff>
                  </from>
                  <to>
                    <xdr:col>14339</xdr:col>
                    <xdr:colOff>0</xdr:colOff>
                    <xdr:row>720952</xdr:row>
                    <xdr:rowOff>0</xdr:rowOff>
                  </to>
                </anchor>
              </controlPr>
            </control>
          </mc:Choice>
        </mc:AlternateContent>
        <mc:AlternateContent xmlns:mc="http://schemas.openxmlformats.org/markup-compatibility/2006">
          <mc:Choice Requires="x14">
            <control shapeId="61385" r:id="rId913" name="Button 969">
              <controlPr locked="0" defaultSize="0" autoFill="0" autoLine="0" autoPict="0">
                <anchor moveWithCells="1" sizeWithCells="1">
                  <from>
                    <xdr:col>14339</xdr:col>
                    <xdr:colOff>0</xdr:colOff>
                    <xdr:row>786488</xdr:row>
                    <xdr:rowOff>0</xdr:rowOff>
                  </from>
                  <to>
                    <xdr:col>14339</xdr:col>
                    <xdr:colOff>0</xdr:colOff>
                    <xdr:row>786488</xdr:row>
                    <xdr:rowOff>0</xdr:rowOff>
                  </to>
                </anchor>
              </controlPr>
            </control>
          </mc:Choice>
        </mc:AlternateContent>
        <mc:AlternateContent xmlns:mc="http://schemas.openxmlformats.org/markup-compatibility/2006">
          <mc:Choice Requires="x14">
            <control shapeId="61386" r:id="rId914" name="Button 970">
              <controlPr locked="0" defaultSize="0" autoFill="0" autoLine="0" autoPict="0">
                <anchor moveWithCells="1" sizeWithCells="1">
                  <from>
                    <xdr:col>14339</xdr:col>
                    <xdr:colOff>0</xdr:colOff>
                    <xdr:row>852024</xdr:row>
                    <xdr:rowOff>0</xdr:rowOff>
                  </from>
                  <to>
                    <xdr:col>14339</xdr:col>
                    <xdr:colOff>0</xdr:colOff>
                    <xdr:row>852024</xdr:row>
                    <xdr:rowOff>0</xdr:rowOff>
                  </to>
                </anchor>
              </controlPr>
            </control>
          </mc:Choice>
        </mc:AlternateContent>
        <mc:AlternateContent xmlns:mc="http://schemas.openxmlformats.org/markup-compatibility/2006">
          <mc:Choice Requires="x14">
            <control shapeId="61387" r:id="rId915" name="Button 971">
              <controlPr locked="0" defaultSize="0" autoFill="0" autoLine="0" autoPict="0">
                <anchor moveWithCells="1" sizeWithCells="1">
                  <from>
                    <xdr:col>14339</xdr:col>
                    <xdr:colOff>0</xdr:colOff>
                    <xdr:row>917560</xdr:row>
                    <xdr:rowOff>0</xdr:rowOff>
                  </from>
                  <to>
                    <xdr:col>14339</xdr:col>
                    <xdr:colOff>0</xdr:colOff>
                    <xdr:row>917560</xdr:row>
                    <xdr:rowOff>0</xdr:rowOff>
                  </to>
                </anchor>
              </controlPr>
            </control>
          </mc:Choice>
        </mc:AlternateContent>
        <mc:AlternateContent xmlns:mc="http://schemas.openxmlformats.org/markup-compatibility/2006">
          <mc:Choice Requires="x14">
            <control shapeId="61388" r:id="rId916" name="Button 972">
              <controlPr locked="0" defaultSize="0" autoFill="0" autoLine="0" autoPict="0">
                <anchor moveWithCells="1" sizeWithCells="1">
                  <from>
                    <xdr:col>14339</xdr:col>
                    <xdr:colOff>0</xdr:colOff>
                    <xdr:row>983096</xdr:row>
                    <xdr:rowOff>0</xdr:rowOff>
                  </from>
                  <to>
                    <xdr:col>14339</xdr:col>
                    <xdr:colOff>0</xdr:colOff>
                    <xdr:row>983096</xdr:row>
                    <xdr:rowOff>0</xdr:rowOff>
                  </to>
                </anchor>
              </controlPr>
            </control>
          </mc:Choice>
        </mc:AlternateContent>
        <mc:AlternateContent xmlns:mc="http://schemas.openxmlformats.org/markup-compatibility/2006">
          <mc:Choice Requires="x14">
            <control shapeId="61389" r:id="rId917" name="Button 973">
              <controlPr locked="0" defaultSize="0" autoFill="0" autoLine="0" autoPict="0">
                <anchor moveWithCells="1" sizeWithCells="1">
                  <from>
                    <xdr:col>14593</xdr:col>
                    <xdr:colOff>0</xdr:colOff>
                    <xdr:row>56</xdr:row>
                    <xdr:rowOff>0</xdr:rowOff>
                  </from>
                  <to>
                    <xdr:col>14593</xdr:col>
                    <xdr:colOff>0</xdr:colOff>
                    <xdr:row>56</xdr:row>
                    <xdr:rowOff>0</xdr:rowOff>
                  </to>
                </anchor>
              </controlPr>
            </control>
          </mc:Choice>
        </mc:AlternateContent>
        <mc:AlternateContent xmlns:mc="http://schemas.openxmlformats.org/markup-compatibility/2006">
          <mc:Choice Requires="x14">
            <control shapeId="61390" r:id="rId918" name="Button 974">
              <controlPr locked="0" defaultSize="0" autoFill="0" autoLine="0" autoPict="0">
                <anchor moveWithCells="1" sizeWithCells="1">
                  <from>
                    <xdr:col>14595</xdr:col>
                    <xdr:colOff>0</xdr:colOff>
                    <xdr:row>65592</xdr:row>
                    <xdr:rowOff>0</xdr:rowOff>
                  </from>
                  <to>
                    <xdr:col>14595</xdr:col>
                    <xdr:colOff>0</xdr:colOff>
                    <xdr:row>65592</xdr:row>
                    <xdr:rowOff>0</xdr:rowOff>
                  </to>
                </anchor>
              </controlPr>
            </control>
          </mc:Choice>
        </mc:AlternateContent>
        <mc:AlternateContent xmlns:mc="http://schemas.openxmlformats.org/markup-compatibility/2006">
          <mc:Choice Requires="x14">
            <control shapeId="61391" r:id="rId919" name="Button 975">
              <controlPr locked="0" defaultSize="0" autoFill="0" autoLine="0" autoPict="0">
                <anchor moveWithCells="1" sizeWithCells="1">
                  <from>
                    <xdr:col>14595</xdr:col>
                    <xdr:colOff>0</xdr:colOff>
                    <xdr:row>131128</xdr:row>
                    <xdr:rowOff>0</xdr:rowOff>
                  </from>
                  <to>
                    <xdr:col>14595</xdr:col>
                    <xdr:colOff>0</xdr:colOff>
                    <xdr:row>131128</xdr:row>
                    <xdr:rowOff>0</xdr:rowOff>
                  </to>
                </anchor>
              </controlPr>
            </control>
          </mc:Choice>
        </mc:AlternateContent>
        <mc:AlternateContent xmlns:mc="http://schemas.openxmlformats.org/markup-compatibility/2006">
          <mc:Choice Requires="x14">
            <control shapeId="61392" r:id="rId920" name="Button 976">
              <controlPr locked="0" defaultSize="0" autoFill="0" autoLine="0" autoPict="0">
                <anchor moveWithCells="1" sizeWithCells="1">
                  <from>
                    <xdr:col>14595</xdr:col>
                    <xdr:colOff>0</xdr:colOff>
                    <xdr:row>196664</xdr:row>
                    <xdr:rowOff>0</xdr:rowOff>
                  </from>
                  <to>
                    <xdr:col>14595</xdr:col>
                    <xdr:colOff>0</xdr:colOff>
                    <xdr:row>196664</xdr:row>
                    <xdr:rowOff>0</xdr:rowOff>
                  </to>
                </anchor>
              </controlPr>
            </control>
          </mc:Choice>
        </mc:AlternateContent>
        <mc:AlternateContent xmlns:mc="http://schemas.openxmlformats.org/markup-compatibility/2006">
          <mc:Choice Requires="x14">
            <control shapeId="61393" r:id="rId921" name="Button 977">
              <controlPr locked="0" defaultSize="0" autoFill="0" autoLine="0" autoPict="0">
                <anchor moveWithCells="1" sizeWithCells="1">
                  <from>
                    <xdr:col>14595</xdr:col>
                    <xdr:colOff>0</xdr:colOff>
                    <xdr:row>262200</xdr:row>
                    <xdr:rowOff>0</xdr:rowOff>
                  </from>
                  <to>
                    <xdr:col>14595</xdr:col>
                    <xdr:colOff>0</xdr:colOff>
                    <xdr:row>262200</xdr:row>
                    <xdr:rowOff>0</xdr:rowOff>
                  </to>
                </anchor>
              </controlPr>
            </control>
          </mc:Choice>
        </mc:AlternateContent>
        <mc:AlternateContent xmlns:mc="http://schemas.openxmlformats.org/markup-compatibility/2006">
          <mc:Choice Requires="x14">
            <control shapeId="61394" r:id="rId922" name="Button 978">
              <controlPr locked="0" defaultSize="0" autoFill="0" autoLine="0" autoPict="0">
                <anchor moveWithCells="1" sizeWithCells="1">
                  <from>
                    <xdr:col>14595</xdr:col>
                    <xdr:colOff>0</xdr:colOff>
                    <xdr:row>327736</xdr:row>
                    <xdr:rowOff>0</xdr:rowOff>
                  </from>
                  <to>
                    <xdr:col>14595</xdr:col>
                    <xdr:colOff>0</xdr:colOff>
                    <xdr:row>327736</xdr:row>
                    <xdr:rowOff>0</xdr:rowOff>
                  </to>
                </anchor>
              </controlPr>
            </control>
          </mc:Choice>
        </mc:AlternateContent>
        <mc:AlternateContent xmlns:mc="http://schemas.openxmlformats.org/markup-compatibility/2006">
          <mc:Choice Requires="x14">
            <control shapeId="61395" r:id="rId923" name="Button 979">
              <controlPr locked="0" defaultSize="0" autoFill="0" autoLine="0" autoPict="0">
                <anchor moveWithCells="1" sizeWithCells="1">
                  <from>
                    <xdr:col>14595</xdr:col>
                    <xdr:colOff>0</xdr:colOff>
                    <xdr:row>393272</xdr:row>
                    <xdr:rowOff>0</xdr:rowOff>
                  </from>
                  <to>
                    <xdr:col>14595</xdr:col>
                    <xdr:colOff>0</xdr:colOff>
                    <xdr:row>393272</xdr:row>
                    <xdr:rowOff>0</xdr:rowOff>
                  </to>
                </anchor>
              </controlPr>
            </control>
          </mc:Choice>
        </mc:AlternateContent>
        <mc:AlternateContent xmlns:mc="http://schemas.openxmlformats.org/markup-compatibility/2006">
          <mc:Choice Requires="x14">
            <control shapeId="61396" r:id="rId924" name="Button 980">
              <controlPr locked="0" defaultSize="0" autoFill="0" autoLine="0" autoPict="0">
                <anchor moveWithCells="1" sizeWithCells="1">
                  <from>
                    <xdr:col>14595</xdr:col>
                    <xdr:colOff>0</xdr:colOff>
                    <xdr:row>458808</xdr:row>
                    <xdr:rowOff>0</xdr:rowOff>
                  </from>
                  <to>
                    <xdr:col>14595</xdr:col>
                    <xdr:colOff>0</xdr:colOff>
                    <xdr:row>458808</xdr:row>
                    <xdr:rowOff>0</xdr:rowOff>
                  </to>
                </anchor>
              </controlPr>
            </control>
          </mc:Choice>
        </mc:AlternateContent>
        <mc:AlternateContent xmlns:mc="http://schemas.openxmlformats.org/markup-compatibility/2006">
          <mc:Choice Requires="x14">
            <control shapeId="61397" r:id="rId925" name="Button 981">
              <controlPr locked="0" defaultSize="0" autoFill="0" autoLine="0" autoPict="0">
                <anchor moveWithCells="1" sizeWithCells="1">
                  <from>
                    <xdr:col>14595</xdr:col>
                    <xdr:colOff>0</xdr:colOff>
                    <xdr:row>524344</xdr:row>
                    <xdr:rowOff>0</xdr:rowOff>
                  </from>
                  <to>
                    <xdr:col>14595</xdr:col>
                    <xdr:colOff>0</xdr:colOff>
                    <xdr:row>524344</xdr:row>
                    <xdr:rowOff>0</xdr:rowOff>
                  </to>
                </anchor>
              </controlPr>
            </control>
          </mc:Choice>
        </mc:AlternateContent>
        <mc:AlternateContent xmlns:mc="http://schemas.openxmlformats.org/markup-compatibility/2006">
          <mc:Choice Requires="x14">
            <control shapeId="61398" r:id="rId926" name="Button 982">
              <controlPr locked="0" defaultSize="0" autoFill="0" autoLine="0" autoPict="0">
                <anchor moveWithCells="1" sizeWithCells="1">
                  <from>
                    <xdr:col>14595</xdr:col>
                    <xdr:colOff>0</xdr:colOff>
                    <xdr:row>589880</xdr:row>
                    <xdr:rowOff>0</xdr:rowOff>
                  </from>
                  <to>
                    <xdr:col>14595</xdr:col>
                    <xdr:colOff>0</xdr:colOff>
                    <xdr:row>589880</xdr:row>
                    <xdr:rowOff>0</xdr:rowOff>
                  </to>
                </anchor>
              </controlPr>
            </control>
          </mc:Choice>
        </mc:AlternateContent>
        <mc:AlternateContent xmlns:mc="http://schemas.openxmlformats.org/markup-compatibility/2006">
          <mc:Choice Requires="x14">
            <control shapeId="61399" r:id="rId927" name="Button 983">
              <controlPr locked="0" defaultSize="0" autoFill="0" autoLine="0" autoPict="0">
                <anchor moveWithCells="1" sizeWithCells="1">
                  <from>
                    <xdr:col>14595</xdr:col>
                    <xdr:colOff>0</xdr:colOff>
                    <xdr:row>655416</xdr:row>
                    <xdr:rowOff>0</xdr:rowOff>
                  </from>
                  <to>
                    <xdr:col>14595</xdr:col>
                    <xdr:colOff>0</xdr:colOff>
                    <xdr:row>655416</xdr:row>
                    <xdr:rowOff>0</xdr:rowOff>
                  </to>
                </anchor>
              </controlPr>
            </control>
          </mc:Choice>
        </mc:AlternateContent>
        <mc:AlternateContent xmlns:mc="http://schemas.openxmlformats.org/markup-compatibility/2006">
          <mc:Choice Requires="x14">
            <control shapeId="61400" r:id="rId928" name="Button 984">
              <controlPr locked="0" defaultSize="0" autoFill="0" autoLine="0" autoPict="0">
                <anchor moveWithCells="1" sizeWithCells="1">
                  <from>
                    <xdr:col>14595</xdr:col>
                    <xdr:colOff>0</xdr:colOff>
                    <xdr:row>720952</xdr:row>
                    <xdr:rowOff>0</xdr:rowOff>
                  </from>
                  <to>
                    <xdr:col>14595</xdr:col>
                    <xdr:colOff>0</xdr:colOff>
                    <xdr:row>720952</xdr:row>
                    <xdr:rowOff>0</xdr:rowOff>
                  </to>
                </anchor>
              </controlPr>
            </control>
          </mc:Choice>
        </mc:AlternateContent>
        <mc:AlternateContent xmlns:mc="http://schemas.openxmlformats.org/markup-compatibility/2006">
          <mc:Choice Requires="x14">
            <control shapeId="61401" r:id="rId929" name="Button 985">
              <controlPr locked="0" defaultSize="0" autoFill="0" autoLine="0" autoPict="0">
                <anchor moveWithCells="1" sizeWithCells="1">
                  <from>
                    <xdr:col>14595</xdr:col>
                    <xdr:colOff>0</xdr:colOff>
                    <xdr:row>786488</xdr:row>
                    <xdr:rowOff>0</xdr:rowOff>
                  </from>
                  <to>
                    <xdr:col>14595</xdr:col>
                    <xdr:colOff>0</xdr:colOff>
                    <xdr:row>786488</xdr:row>
                    <xdr:rowOff>0</xdr:rowOff>
                  </to>
                </anchor>
              </controlPr>
            </control>
          </mc:Choice>
        </mc:AlternateContent>
        <mc:AlternateContent xmlns:mc="http://schemas.openxmlformats.org/markup-compatibility/2006">
          <mc:Choice Requires="x14">
            <control shapeId="61402" r:id="rId930" name="Button 986">
              <controlPr locked="0" defaultSize="0" autoFill="0" autoLine="0" autoPict="0">
                <anchor moveWithCells="1" sizeWithCells="1">
                  <from>
                    <xdr:col>14595</xdr:col>
                    <xdr:colOff>0</xdr:colOff>
                    <xdr:row>852024</xdr:row>
                    <xdr:rowOff>0</xdr:rowOff>
                  </from>
                  <to>
                    <xdr:col>14595</xdr:col>
                    <xdr:colOff>0</xdr:colOff>
                    <xdr:row>852024</xdr:row>
                    <xdr:rowOff>0</xdr:rowOff>
                  </to>
                </anchor>
              </controlPr>
            </control>
          </mc:Choice>
        </mc:AlternateContent>
        <mc:AlternateContent xmlns:mc="http://schemas.openxmlformats.org/markup-compatibility/2006">
          <mc:Choice Requires="x14">
            <control shapeId="61403" r:id="rId931" name="Button 987">
              <controlPr locked="0" defaultSize="0" autoFill="0" autoLine="0" autoPict="0">
                <anchor moveWithCells="1" sizeWithCells="1">
                  <from>
                    <xdr:col>14595</xdr:col>
                    <xdr:colOff>0</xdr:colOff>
                    <xdr:row>917560</xdr:row>
                    <xdr:rowOff>0</xdr:rowOff>
                  </from>
                  <to>
                    <xdr:col>14595</xdr:col>
                    <xdr:colOff>0</xdr:colOff>
                    <xdr:row>917560</xdr:row>
                    <xdr:rowOff>0</xdr:rowOff>
                  </to>
                </anchor>
              </controlPr>
            </control>
          </mc:Choice>
        </mc:AlternateContent>
        <mc:AlternateContent xmlns:mc="http://schemas.openxmlformats.org/markup-compatibility/2006">
          <mc:Choice Requires="x14">
            <control shapeId="61404" r:id="rId932" name="Button 988">
              <controlPr locked="0" defaultSize="0" autoFill="0" autoLine="0" autoPict="0">
                <anchor moveWithCells="1" sizeWithCells="1">
                  <from>
                    <xdr:col>14595</xdr:col>
                    <xdr:colOff>0</xdr:colOff>
                    <xdr:row>983096</xdr:row>
                    <xdr:rowOff>0</xdr:rowOff>
                  </from>
                  <to>
                    <xdr:col>14595</xdr:col>
                    <xdr:colOff>0</xdr:colOff>
                    <xdr:row>983096</xdr:row>
                    <xdr:rowOff>0</xdr:rowOff>
                  </to>
                </anchor>
              </controlPr>
            </control>
          </mc:Choice>
        </mc:AlternateContent>
        <mc:AlternateContent xmlns:mc="http://schemas.openxmlformats.org/markup-compatibility/2006">
          <mc:Choice Requires="x14">
            <control shapeId="61405" r:id="rId933" name="Button 989">
              <controlPr locked="0" defaultSize="0" autoFill="0" autoLine="0" autoPict="0">
                <anchor moveWithCells="1" sizeWithCells="1">
                  <from>
                    <xdr:col>14849</xdr:col>
                    <xdr:colOff>0</xdr:colOff>
                    <xdr:row>56</xdr:row>
                    <xdr:rowOff>0</xdr:rowOff>
                  </from>
                  <to>
                    <xdr:col>14849</xdr:col>
                    <xdr:colOff>0</xdr:colOff>
                    <xdr:row>56</xdr:row>
                    <xdr:rowOff>0</xdr:rowOff>
                  </to>
                </anchor>
              </controlPr>
            </control>
          </mc:Choice>
        </mc:AlternateContent>
        <mc:AlternateContent xmlns:mc="http://schemas.openxmlformats.org/markup-compatibility/2006">
          <mc:Choice Requires="x14">
            <control shapeId="61406" r:id="rId934" name="Button 990">
              <controlPr locked="0" defaultSize="0" autoFill="0" autoLine="0" autoPict="0">
                <anchor moveWithCells="1" sizeWithCells="1">
                  <from>
                    <xdr:col>14851</xdr:col>
                    <xdr:colOff>0</xdr:colOff>
                    <xdr:row>65592</xdr:row>
                    <xdr:rowOff>0</xdr:rowOff>
                  </from>
                  <to>
                    <xdr:col>14851</xdr:col>
                    <xdr:colOff>0</xdr:colOff>
                    <xdr:row>65592</xdr:row>
                    <xdr:rowOff>0</xdr:rowOff>
                  </to>
                </anchor>
              </controlPr>
            </control>
          </mc:Choice>
        </mc:AlternateContent>
        <mc:AlternateContent xmlns:mc="http://schemas.openxmlformats.org/markup-compatibility/2006">
          <mc:Choice Requires="x14">
            <control shapeId="61407" r:id="rId935" name="Button 991">
              <controlPr locked="0" defaultSize="0" autoFill="0" autoLine="0" autoPict="0">
                <anchor moveWithCells="1" sizeWithCells="1">
                  <from>
                    <xdr:col>14851</xdr:col>
                    <xdr:colOff>0</xdr:colOff>
                    <xdr:row>131128</xdr:row>
                    <xdr:rowOff>0</xdr:rowOff>
                  </from>
                  <to>
                    <xdr:col>14851</xdr:col>
                    <xdr:colOff>0</xdr:colOff>
                    <xdr:row>131128</xdr:row>
                    <xdr:rowOff>0</xdr:rowOff>
                  </to>
                </anchor>
              </controlPr>
            </control>
          </mc:Choice>
        </mc:AlternateContent>
        <mc:AlternateContent xmlns:mc="http://schemas.openxmlformats.org/markup-compatibility/2006">
          <mc:Choice Requires="x14">
            <control shapeId="61408" r:id="rId936" name="Button 992">
              <controlPr locked="0" defaultSize="0" autoFill="0" autoLine="0" autoPict="0">
                <anchor moveWithCells="1" sizeWithCells="1">
                  <from>
                    <xdr:col>14851</xdr:col>
                    <xdr:colOff>0</xdr:colOff>
                    <xdr:row>196664</xdr:row>
                    <xdr:rowOff>0</xdr:rowOff>
                  </from>
                  <to>
                    <xdr:col>14851</xdr:col>
                    <xdr:colOff>0</xdr:colOff>
                    <xdr:row>196664</xdr:row>
                    <xdr:rowOff>0</xdr:rowOff>
                  </to>
                </anchor>
              </controlPr>
            </control>
          </mc:Choice>
        </mc:AlternateContent>
        <mc:AlternateContent xmlns:mc="http://schemas.openxmlformats.org/markup-compatibility/2006">
          <mc:Choice Requires="x14">
            <control shapeId="61409" r:id="rId937" name="Button 993">
              <controlPr locked="0" defaultSize="0" autoFill="0" autoLine="0" autoPict="0">
                <anchor moveWithCells="1" sizeWithCells="1">
                  <from>
                    <xdr:col>14851</xdr:col>
                    <xdr:colOff>0</xdr:colOff>
                    <xdr:row>262200</xdr:row>
                    <xdr:rowOff>0</xdr:rowOff>
                  </from>
                  <to>
                    <xdr:col>14851</xdr:col>
                    <xdr:colOff>0</xdr:colOff>
                    <xdr:row>262200</xdr:row>
                    <xdr:rowOff>0</xdr:rowOff>
                  </to>
                </anchor>
              </controlPr>
            </control>
          </mc:Choice>
        </mc:AlternateContent>
        <mc:AlternateContent xmlns:mc="http://schemas.openxmlformats.org/markup-compatibility/2006">
          <mc:Choice Requires="x14">
            <control shapeId="61410" r:id="rId938" name="Button 994">
              <controlPr locked="0" defaultSize="0" autoFill="0" autoLine="0" autoPict="0">
                <anchor moveWithCells="1" sizeWithCells="1">
                  <from>
                    <xdr:col>14851</xdr:col>
                    <xdr:colOff>0</xdr:colOff>
                    <xdr:row>327736</xdr:row>
                    <xdr:rowOff>0</xdr:rowOff>
                  </from>
                  <to>
                    <xdr:col>14851</xdr:col>
                    <xdr:colOff>0</xdr:colOff>
                    <xdr:row>327736</xdr:row>
                    <xdr:rowOff>0</xdr:rowOff>
                  </to>
                </anchor>
              </controlPr>
            </control>
          </mc:Choice>
        </mc:AlternateContent>
        <mc:AlternateContent xmlns:mc="http://schemas.openxmlformats.org/markup-compatibility/2006">
          <mc:Choice Requires="x14">
            <control shapeId="61411" r:id="rId939" name="Button 995">
              <controlPr locked="0" defaultSize="0" autoFill="0" autoLine="0" autoPict="0">
                <anchor moveWithCells="1" sizeWithCells="1">
                  <from>
                    <xdr:col>14851</xdr:col>
                    <xdr:colOff>0</xdr:colOff>
                    <xdr:row>393272</xdr:row>
                    <xdr:rowOff>0</xdr:rowOff>
                  </from>
                  <to>
                    <xdr:col>14851</xdr:col>
                    <xdr:colOff>0</xdr:colOff>
                    <xdr:row>393272</xdr:row>
                    <xdr:rowOff>0</xdr:rowOff>
                  </to>
                </anchor>
              </controlPr>
            </control>
          </mc:Choice>
        </mc:AlternateContent>
        <mc:AlternateContent xmlns:mc="http://schemas.openxmlformats.org/markup-compatibility/2006">
          <mc:Choice Requires="x14">
            <control shapeId="61412" r:id="rId940" name="Button 996">
              <controlPr locked="0" defaultSize="0" autoFill="0" autoLine="0" autoPict="0">
                <anchor moveWithCells="1" sizeWithCells="1">
                  <from>
                    <xdr:col>14851</xdr:col>
                    <xdr:colOff>0</xdr:colOff>
                    <xdr:row>458808</xdr:row>
                    <xdr:rowOff>0</xdr:rowOff>
                  </from>
                  <to>
                    <xdr:col>14851</xdr:col>
                    <xdr:colOff>0</xdr:colOff>
                    <xdr:row>458808</xdr:row>
                    <xdr:rowOff>0</xdr:rowOff>
                  </to>
                </anchor>
              </controlPr>
            </control>
          </mc:Choice>
        </mc:AlternateContent>
        <mc:AlternateContent xmlns:mc="http://schemas.openxmlformats.org/markup-compatibility/2006">
          <mc:Choice Requires="x14">
            <control shapeId="61413" r:id="rId941" name="Button 997">
              <controlPr locked="0" defaultSize="0" autoFill="0" autoLine="0" autoPict="0">
                <anchor moveWithCells="1" sizeWithCells="1">
                  <from>
                    <xdr:col>14851</xdr:col>
                    <xdr:colOff>0</xdr:colOff>
                    <xdr:row>524344</xdr:row>
                    <xdr:rowOff>0</xdr:rowOff>
                  </from>
                  <to>
                    <xdr:col>14851</xdr:col>
                    <xdr:colOff>0</xdr:colOff>
                    <xdr:row>524344</xdr:row>
                    <xdr:rowOff>0</xdr:rowOff>
                  </to>
                </anchor>
              </controlPr>
            </control>
          </mc:Choice>
        </mc:AlternateContent>
        <mc:AlternateContent xmlns:mc="http://schemas.openxmlformats.org/markup-compatibility/2006">
          <mc:Choice Requires="x14">
            <control shapeId="61414" r:id="rId942" name="Button 998">
              <controlPr locked="0" defaultSize="0" autoFill="0" autoLine="0" autoPict="0">
                <anchor moveWithCells="1" sizeWithCells="1">
                  <from>
                    <xdr:col>14851</xdr:col>
                    <xdr:colOff>0</xdr:colOff>
                    <xdr:row>589880</xdr:row>
                    <xdr:rowOff>0</xdr:rowOff>
                  </from>
                  <to>
                    <xdr:col>14851</xdr:col>
                    <xdr:colOff>0</xdr:colOff>
                    <xdr:row>589880</xdr:row>
                    <xdr:rowOff>0</xdr:rowOff>
                  </to>
                </anchor>
              </controlPr>
            </control>
          </mc:Choice>
        </mc:AlternateContent>
        <mc:AlternateContent xmlns:mc="http://schemas.openxmlformats.org/markup-compatibility/2006">
          <mc:Choice Requires="x14">
            <control shapeId="61415" r:id="rId943" name="Button 999">
              <controlPr locked="0" defaultSize="0" autoFill="0" autoLine="0" autoPict="0">
                <anchor moveWithCells="1" sizeWithCells="1">
                  <from>
                    <xdr:col>14851</xdr:col>
                    <xdr:colOff>0</xdr:colOff>
                    <xdr:row>655416</xdr:row>
                    <xdr:rowOff>0</xdr:rowOff>
                  </from>
                  <to>
                    <xdr:col>14851</xdr:col>
                    <xdr:colOff>0</xdr:colOff>
                    <xdr:row>655416</xdr:row>
                    <xdr:rowOff>0</xdr:rowOff>
                  </to>
                </anchor>
              </controlPr>
            </control>
          </mc:Choice>
        </mc:AlternateContent>
        <mc:AlternateContent xmlns:mc="http://schemas.openxmlformats.org/markup-compatibility/2006">
          <mc:Choice Requires="x14">
            <control shapeId="61416" r:id="rId944" name="Button 1000">
              <controlPr locked="0" defaultSize="0" autoFill="0" autoLine="0" autoPict="0">
                <anchor moveWithCells="1" sizeWithCells="1">
                  <from>
                    <xdr:col>14851</xdr:col>
                    <xdr:colOff>0</xdr:colOff>
                    <xdr:row>720952</xdr:row>
                    <xdr:rowOff>0</xdr:rowOff>
                  </from>
                  <to>
                    <xdr:col>14851</xdr:col>
                    <xdr:colOff>0</xdr:colOff>
                    <xdr:row>720952</xdr:row>
                    <xdr:rowOff>0</xdr:rowOff>
                  </to>
                </anchor>
              </controlPr>
            </control>
          </mc:Choice>
        </mc:AlternateContent>
        <mc:AlternateContent xmlns:mc="http://schemas.openxmlformats.org/markup-compatibility/2006">
          <mc:Choice Requires="x14">
            <control shapeId="61417" r:id="rId945" name="Button 1001">
              <controlPr locked="0" defaultSize="0" autoFill="0" autoLine="0" autoPict="0">
                <anchor moveWithCells="1" sizeWithCells="1">
                  <from>
                    <xdr:col>14851</xdr:col>
                    <xdr:colOff>0</xdr:colOff>
                    <xdr:row>786488</xdr:row>
                    <xdr:rowOff>0</xdr:rowOff>
                  </from>
                  <to>
                    <xdr:col>14851</xdr:col>
                    <xdr:colOff>0</xdr:colOff>
                    <xdr:row>786488</xdr:row>
                    <xdr:rowOff>0</xdr:rowOff>
                  </to>
                </anchor>
              </controlPr>
            </control>
          </mc:Choice>
        </mc:AlternateContent>
        <mc:AlternateContent xmlns:mc="http://schemas.openxmlformats.org/markup-compatibility/2006">
          <mc:Choice Requires="x14">
            <control shapeId="61418" r:id="rId946" name="Button 1002">
              <controlPr locked="0" defaultSize="0" autoFill="0" autoLine="0" autoPict="0">
                <anchor moveWithCells="1" sizeWithCells="1">
                  <from>
                    <xdr:col>14851</xdr:col>
                    <xdr:colOff>0</xdr:colOff>
                    <xdr:row>852024</xdr:row>
                    <xdr:rowOff>0</xdr:rowOff>
                  </from>
                  <to>
                    <xdr:col>14851</xdr:col>
                    <xdr:colOff>0</xdr:colOff>
                    <xdr:row>852024</xdr:row>
                    <xdr:rowOff>0</xdr:rowOff>
                  </to>
                </anchor>
              </controlPr>
            </control>
          </mc:Choice>
        </mc:AlternateContent>
        <mc:AlternateContent xmlns:mc="http://schemas.openxmlformats.org/markup-compatibility/2006">
          <mc:Choice Requires="x14">
            <control shapeId="61419" r:id="rId947" name="Button 1003">
              <controlPr locked="0" defaultSize="0" autoFill="0" autoLine="0" autoPict="0">
                <anchor moveWithCells="1" sizeWithCells="1">
                  <from>
                    <xdr:col>14851</xdr:col>
                    <xdr:colOff>0</xdr:colOff>
                    <xdr:row>917560</xdr:row>
                    <xdr:rowOff>0</xdr:rowOff>
                  </from>
                  <to>
                    <xdr:col>14851</xdr:col>
                    <xdr:colOff>0</xdr:colOff>
                    <xdr:row>917560</xdr:row>
                    <xdr:rowOff>0</xdr:rowOff>
                  </to>
                </anchor>
              </controlPr>
            </control>
          </mc:Choice>
        </mc:AlternateContent>
        <mc:AlternateContent xmlns:mc="http://schemas.openxmlformats.org/markup-compatibility/2006">
          <mc:Choice Requires="x14">
            <control shapeId="61420" r:id="rId948" name="Button 1004">
              <controlPr locked="0" defaultSize="0" autoFill="0" autoLine="0" autoPict="0">
                <anchor moveWithCells="1" sizeWithCells="1">
                  <from>
                    <xdr:col>14851</xdr:col>
                    <xdr:colOff>0</xdr:colOff>
                    <xdr:row>983096</xdr:row>
                    <xdr:rowOff>0</xdr:rowOff>
                  </from>
                  <to>
                    <xdr:col>14851</xdr:col>
                    <xdr:colOff>0</xdr:colOff>
                    <xdr:row>983096</xdr:row>
                    <xdr:rowOff>0</xdr:rowOff>
                  </to>
                </anchor>
              </controlPr>
            </control>
          </mc:Choice>
        </mc:AlternateContent>
        <mc:AlternateContent xmlns:mc="http://schemas.openxmlformats.org/markup-compatibility/2006">
          <mc:Choice Requires="x14">
            <control shapeId="61421" r:id="rId949" name="Button 1005">
              <controlPr locked="0" defaultSize="0" autoFill="0" autoLine="0" autoPict="0">
                <anchor moveWithCells="1" sizeWithCells="1">
                  <from>
                    <xdr:col>15105</xdr:col>
                    <xdr:colOff>0</xdr:colOff>
                    <xdr:row>56</xdr:row>
                    <xdr:rowOff>0</xdr:rowOff>
                  </from>
                  <to>
                    <xdr:col>15105</xdr:col>
                    <xdr:colOff>0</xdr:colOff>
                    <xdr:row>56</xdr:row>
                    <xdr:rowOff>0</xdr:rowOff>
                  </to>
                </anchor>
              </controlPr>
            </control>
          </mc:Choice>
        </mc:AlternateContent>
        <mc:AlternateContent xmlns:mc="http://schemas.openxmlformats.org/markup-compatibility/2006">
          <mc:Choice Requires="x14">
            <control shapeId="61422" r:id="rId950" name="Button 1006">
              <controlPr locked="0" defaultSize="0" autoFill="0" autoLine="0" autoPict="0">
                <anchor moveWithCells="1" sizeWithCells="1">
                  <from>
                    <xdr:col>15107</xdr:col>
                    <xdr:colOff>0</xdr:colOff>
                    <xdr:row>65592</xdr:row>
                    <xdr:rowOff>0</xdr:rowOff>
                  </from>
                  <to>
                    <xdr:col>15107</xdr:col>
                    <xdr:colOff>0</xdr:colOff>
                    <xdr:row>65592</xdr:row>
                    <xdr:rowOff>0</xdr:rowOff>
                  </to>
                </anchor>
              </controlPr>
            </control>
          </mc:Choice>
        </mc:AlternateContent>
        <mc:AlternateContent xmlns:mc="http://schemas.openxmlformats.org/markup-compatibility/2006">
          <mc:Choice Requires="x14">
            <control shapeId="61423" r:id="rId951" name="Button 1007">
              <controlPr locked="0" defaultSize="0" autoFill="0" autoLine="0" autoPict="0">
                <anchor moveWithCells="1" sizeWithCells="1">
                  <from>
                    <xdr:col>15107</xdr:col>
                    <xdr:colOff>0</xdr:colOff>
                    <xdr:row>131128</xdr:row>
                    <xdr:rowOff>0</xdr:rowOff>
                  </from>
                  <to>
                    <xdr:col>15107</xdr:col>
                    <xdr:colOff>0</xdr:colOff>
                    <xdr:row>131128</xdr:row>
                    <xdr:rowOff>0</xdr:rowOff>
                  </to>
                </anchor>
              </controlPr>
            </control>
          </mc:Choice>
        </mc:AlternateContent>
        <mc:AlternateContent xmlns:mc="http://schemas.openxmlformats.org/markup-compatibility/2006">
          <mc:Choice Requires="x14">
            <control shapeId="61424" r:id="rId952" name="Button 1008">
              <controlPr locked="0" defaultSize="0" autoFill="0" autoLine="0" autoPict="0">
                <anchor moveWithCells="1" sizeWithCells="1">
                  <from>
                    <xdr:col>15107</xdr:col>
                    <xdr:colOff>0</xdr:colOff>
                    <xdr:row>196664</xdr:row>
                    <xdr:rowOff>0</xdr:rowOff>
                  </from>
                  <to>
                    <xdr:col>15107</xdr:col>
                    <xdr:colOff>0</xdr:colOff>
                    <xdr:row>196664</xdr:row>
                    <xdr:rowOff>0</xdr:rowOff>
                  </to>
                </anchor>
              </controlPr>
            </control>
          </mc:Choice>
        </mc:AlternateContent>
        <mc:AlternateContent xmlns:mc="http://schemas.openxmlformats.org/markup-compatibility/2006">
          <mc:Choice Requires="x14">
            <control shapeId="61425" r:id="rId953" name="Button 1009">
              <controlPr locked="0" defaultSize="0" autoFill="0" autoLine="0" autoPict="0">
                <anchor moveWithCells="1" sizeWithCells="1">
                  <from>
                    <xdr:col>15107</xdr:col>
                    <xdr:colOff>0</xdr:colOff>
                    <xdr:row>262200</xdr:row>
                    <xdr:rowOff>0</xdr:rowOff>
                  </from>
                  <to>
                    <xdr:col>15107</xdr:col>
                    <xdr:colOff>0</xdr:colOff>
                    <xdr:row>262200</xdr:row>
                    <xdr:rowOff>0</xdr:rowOff>
                  </to>
                </anchor>
              </controlPr>
            </control>
          </mc:Choice>
        </mc:AlternateContent>
        <mc:AlternateContent xmlns:mc="http://schemas.openxmlformats.org/markup-compatibility/2006">
          <mc:Choice Requires="x14">
            <control shapeId="61426" r:id="rId954" name="Button 1010">
              <controlPr locked="0" defaultSize="0" autoFill="0" autoLine="0" autoPict="0">
                <anchor moveWithCells="1" sizeWithCells="1">
                  <from>
                    <xdr:col>15107</xdr:col>
                    <xdr:colOff>0</xdr:colOff>
                    <xdr:row>327736</xdr:row>
                    <xdr:rowOff>0</xdr:rowOff>
                  </from>
                  <to>
                    <xdr:col>15107</xdr:col>
                    <xdr:colOff>0</xdr:colOff>
                    <xdr:row>327736</xdr:row>
                    <xdr:rowOff>0</xdr:rowOff>
                  </to>
                </anchor>
              </controlPr>
            </control>
          </mc:Choice>
        </mc:AlternateContent>
        <mc:AlternateContent xmlns:mc="http://schemas.openxmlformats.org/markup-compatibility/2006">
          <mc:Choice Requires="x14">
            <control shapeId="61427" r:id="rId955" name="Button 1011">
              <controlPr locked="0" defaultSize="0" autoFill="0" autoLine="0" autoPict="0">
                <anchor moveWithCells="1" sizeWithCells="1">
                  <from>
                    <xdr:col>15107</xdr:col>
                    <xdr:colOff>0</xdr:colOff>
                    <xdr:row>393272</xdr:row>
                    <xdr:rowOff>0</xdr:rowOff>
                  </from>
                  <to>
                    <xdr:col>15107</xdr:col>
                    <xdr:colOff>0</xdr:colOff>
                    <xdr:row>393272</xdr:row>
                    <xdr:rowOff>0</xdr:rowOff>
                  </to>
                </anchor>
              </controlPr>
            </control>
          </mc:Choice>
        </mc:AlternateContent>
        <mc:AlternateContent xmlns:mc="http://schemas.openxmlformats.org/markup-compatibility/2006">
          <mc:Choice Requires="x14">
            <control shapeId="61428" r:id="rId956" name="Button 1012">
              <controlPr locked="0" defaultSize="0" autoFill="0" autoLine="0" autoPict="0">
                <anchor moveWithCells="1" sizeWithCells="1">
                  <from>
                    <xdr:col>15107</xdr:col>
                    <xdr:colOff>0</xdr:colOff>
                    <xdr:row>458808</xdr:row>
                    <xdr:rowOff>0</xdr:rowOff>
                  </from>
                  <to>
                    <xdr:col>15107</xdr:col>
                    <xdr:colOff>0</xdr:colOff>
                    <xdr:row>458808</xdr:row>
                    <xdr:rowOff>0</xdr:rowOff>
                  </to>
                </anchor>
              </controlPr>
            </control>
          </mc:Choice>
        </mc:AlternateContent>
        <mc:AlternateContent xmlns:mc="http://schemas.openxmlformats.org/markup-compatibility/2006">
          <mc:Choice Requires="x14">
            <control shapeId="61429" r:id="rId957" name="Button 1013">
              <controlPr locked="0" defaultSize="0" autoFill="0" autoLine="0" autoPict="0">
                <anchor moveWithCells="1" sizeWithCells="1">
                  <from>
                    <xdr:col>15107</xdr:col>
                    <xdr:colOff>0</xdr:colOff>
                    <xdr:row>524344</xdr:row>
                    <xdr:rowOff>0</xdr:rowOff>
                  </from>
                  <to>
                    <xdr:col>15107</xdr:col>
                    <xdr:colOff>0</xdr:colOff>
                    <xdr:row>524344</xdr:row>
                    <xdr:rowOff>0</xdr:rowOff>
                  </to>
                </anchor>
              </controlPr>
            </control>
          </mc:Choice>
        </mc:AlternateContent>
        <mc:AlternateContent xmlns:mc="http://schemas.openxmlformats.org/markup-compatibility/2006">
          <mc:Choice Requires="x14">
            <control shapeId="61430" r:id="rId958" name="Button 1014">
              <controlPr locked="0" defaultSize="0" autoFill="0" autoLine="0" autoPict="0">
                <anchor moveWithCells="1" sizeWithCells="1">
                  <from>
                    <xdr:col>15107</xdr:col>
                    <xdr:colOff>0</xdr:colOff>
                    <xdr:row>589880</xdr:row>
                    <xdr:rowOff>0</xdr:rowOff>
                  </from>
                  <to>
                    <xdr:col>15107</xdr:col>
                    <xdr:colOff>0</xdr:colOff>
                    <xdr:row>589880</xdr:row>
                    <xdr:rowOff>0</xdr:rowOff>
                  </to>
                </anchor>
              </controlPr>
            </control>
          </mc:Choice>
        </mc:AlternateContent>
        <mc:AlternateContent xmlns:mc="http://schemas.openxmlformats.org/markup-compatibility/2006">
          <mc:Choice Requires="x14">
            <control shapeId="61431" r:id="rId959" name="Button 1015">
              <controlPr locked="0" defaultSize="0" autoFill="0" autoLine="0" autoPict="0">
                <anchor moveWithCells="1" sizeWithCells="1">
                  <from>
                    <xdr:col>15107</xdr:col>
                    <xdr:colOff>0</xdr:colOff>
                    <xdr:row>655416</xdr:row>
                    <xdr:rowOff>0</xdr:rowOff>
                  </from>
                  <to>
                    <xdr:col>15107</xdr:col>
                    <xdr:colOff>0</xdr:colOff>
                    <xdr:row>655416</xdr:row>
                    <xdr:rowOff>0</xdr:rowOff>
                  </to>
                </anchor>
              </controlPr>
            </control>
          </mc:Choice>
        </mc:AlternateContent>
        <mc:AlternateContent xmlns:mc="http://schemas.openxmlformats.org/markup-compatibility/2006">
          <mc:Choice Requires="x14">
            <control shapeId="61432" r:id="rId960" name="Button 1016">
              <controlPr locked="0" defaultSize="0" autoFill="0" autoLine="0" autoPict="0">
                <anchor moveWithCells="1" sizeWithCells="1">
                  <from>
                    <xdr:col>15107</xdr:col>
                    <xdr:colOff>0</xdr:colOff>
                    <xdr:row>720952</xdr:row>
                    <xdr:rowOff>0</xdr:rowOff>
                  </from>
                  <to>
                    <xdr:col>15107</xdr:col>
                    <xdr:colOff>0</xdr:colOff>
                    <xdr:row>720952</xdr:row>
                    <xdr:rowOff>0</xdr:rowOff>
                  </to>
                </anchor>
              </controlPr>
            </control>
          </mc:Choice>
        </mc:AlternateContent>
        <mc:AlternateContent xmlns:mc="http://schemas.openxmlformats.org/markup-compatibility/2006">
          <mc:Choice Requires="x14">
            <control shapeId="61433" r:id="rId961" name="Button 1017">
              <controlPr locked="0" defaultSize="0" autoFill="0" autoLine="0" autoPict="0">
                <anchor moveWithCells="1" sizeWithCells="1">
                  <from>
                    <xdr:col>15107</xdr:col>
                    <xdr:colOff>0</xdr:colOff>
                    <xdr:row>786488</xdr:row>
                    <xdr:rowOff>0</xdr:rowOff>
                  </from>
                  <to>
                    <xdr:col>15107</xdr:col>
                    <xdr:colOff>0</xdr:colOff>
                    <xdr:row>786488</xdr:row>
                    <xdr:rowOff>0</xdr:rowOff>
                  </to>
                </anchor>
              </controlPr>
            </control>
          </mc:Choice>
        </mc:AlternateContent>
        <mc:AlternateContent xmlns:mc="http://schemas.openxmlformats.org/markup-compatibility/2006">
          <mc:Choice Requires="x14">
            <control shapeId="61434" r:id="rId962" name="Button 1018">
              <controlPr locked="0" defaultSize="0" autoFill="0" autoLine="0" autoPict="0">
                <anchor moveWithCells="1" sizeWithCells="1">
                  <from>
                    <xdr:col>15107</xdr:col>
                    <xdr:colOff>0</xdr:colOff>
                    <xdr:row>852024</xdr:row>
                    <xdr:rowOff>0</xdr:rowOff>
                  </from>
                  <to>
                    <xdr:col>15107</xdr:col>
                    <xdr:colOff>0</xdr:colOff>
                    <xdr:row>852024</xdr:row>
                    <xdr:rowOff>0</xdr:rowOff>
                  </to>
                </anchor>
              </controlPr>
            </control>
          </mc:Choice>
        </mc:AlternateContent>
        <mc:AlternateContent xmlns:mc="http://schemas.openxmlformats.org/markup-compatibility/2006">
          <mc:Choice Requires="x14">
            <control shapeId="61435" r:id="rId963" name="Button 1019">
              <controlPr locked="0" defaultSize="0" autoFill="0" autoLine="0" autoPict="0">
                <anchor moveWithCells="1" sizeWithCells="1">
                  <from>
                    <xdr:col>15107</xdr:col>
                    <xdr:colOff>0</xdr:colOff>
                    <xdr:row>917560</xdr:row>
                    <xdr:rowOff>0</xdr:rowOff>
                  </from>
                  <to>
                    <xdr:col>15107</xdr:col>
                    <xdr:colOff>0</xdr:colOff>
                    <xdr:row>917560</xdr:row>
                    <xdr:rowOff>0</xdr:rowOff>
                  </to>
                </anchor>
              </controlPr>
            </control>
          </mc:Choice>
        </mc:AlternateContent>
        <mc:AlternateContent xmlns:mc="http://schemas.openxmlformats.org/markup-compatibility/2006">
          <mc:Choice Requires="x14">
            <control shapeId="61436" r:id="rId964" name="Button 1020">
              <controlPr locked="0" defaultSize="0" autoFill="0" autoLine="0" autoPict="0">
                <anchor moveWithCells="1" sizeWithCells="1">
                  <from>
                    <xdr:col>15107</xdr:col>
                    <xdr:colOff>0</xdr:colOff>
                    <xdr:row>983096</xdr:row>
                    <xdr:rowOff>0</xdr:rowOff>
                  </from>
                  <to>
                    <xdr:col>15107</xdr:col>
                    <xdr:colOff>0</xdr:colOff>
                    <xdr:row>983096</xdr:row>
                    <xdr:rowOff>0</xdr:rowOff>
                  </to>
                </anchor>
              </controlPr>
            </control>
          </mc:Choice>
        </mc:AlternateContent>
        <mc:AlternateContent xmlns:mc="http://schemas.openxmlformats.org/markup-compatibility/2006">
          <mc:Choice Requires="x14">
            <control shapeId="61437" r:id="rId965" name="Button 1021">
              <controlPr locked="0" defaultSize="0" autoFill="0" autoLine="0" autoPict="0">
                <anchor moveWithCells="1" sizeWithCells="1">
                  <from>
                    <xdr:col>15361</xdr:col>
                    <xdr:colOff>0</xdr:colOff>
                    <xdr:row>56</xdr:row>
                    <xdr:rowOff>0</xdr:rowOff>
                  </from>
                  <to>
                    <xdr:col>15361</xdr:col>
                    <xdr:colOff>0</xdr:colOff>
                    <xdr:row>56</xdr:row>
                    <xdr:rowOff>0</xdr:rowOff>
                  </to>
                </anchor>
              </controlPr>
            </control>
          </mc:Choice>
        </mc:AlternateContent>
        <mc:AlternateContent xmlns:mc="http://schemas.openxmlformats.org/markup-compatibility/2006">
          <mc:Choice Requires="x14">
            <control shapeId="61438" r:id="rId966" name="Button 1022">
              <controlPr locked="0" defaultSize="0" autoFill="0" autoLine="0" autoPict="0">
                <anchor moveWithCells="1" sizeWithCells="1">
                  <from>
                    <xdr:col>15363</xdr:col>
                    <xdr:colOff>0</xdr:colOff>
                    <xdr:row>65592</xdr:row>
                    <xdr:rowOff>0</xdr:rowOff>
                  </from>
                  <to>
                    <xdr:col>15363</xdr:col>
                    <xdr:colOff>0</xdr:colOff>
                    <xdr:row>65592</xdr:row>
                    <xdr:rowOff>0</xdr:rowOff>
                  </to>
                </anchor>
              </controlPr>
            </control>
          </mc:Choice>
        </mc:AlternateContent>
        <mc:AlternateContent xmlns:mc="http://schemas.openxmlformats.org/markup-compatibility/2006">
          <mc:Choice Requires="x14">
            <control shapeId="61439" r:id="rId967" name="Button 1023">
              <controlPr locked="0" defaultSize="0" autoFill="0" autoLine="0" autoPict="0">
                <anchor moveWithCells="1" sizeWithCells="1">
                  <from>
                    <xdr:col>15363</xdr:col>
                    <xdr:colOff>0</xdr:colOff>
                    <xdr:row>131128</xdr:row>
                    <xdr:rowOff>0</xdr:rowOff>
                  </from>
                  <to>
                    <xdr:col>15363</xdr:col>
                    <xdr:colOff>0</xdr:colOff>
                    <xdr:row>131128</xdr:row>
                    <xdr:rowOff>0</xdr:rowOff>
                  </to>
                </anchor>
              </controlPr>
            </control>
          </mc:Choice>
        </mc:AlternateContent>
        <mc:AlternateContent xmlns:mc="http://schemas.openxmlformats.org/markup-compatibility/2006">
          <mc:Choice Requires="x14">
            <control shapeId="76800" r:id="rId968" name="Button 1024">
              <controlPr locked="0" defaultSize="0" autoFill="0" autoLine="0" autoPict="0">
                <anchor moveWithCells="1" sizeWithCells="1">
                  <from>
                    <xdr:col>15363</xdr:col>
                    <xdr:colOff>0</xdr:colOff>
                    <xdr:row>196664</xdr:row>
                    <xdr:rowOff>0</xdr:rowOff>
                  </from>
                  <to>
                    <xdr:col>15363</xdr:col>
                    <xdr:colOff>0</xdr:colOff>
                    <xdr:row>196664</xdr:row>
                    <xdr:rowOff>0</xdr:rowOff>
                  </to>
                </anchor>
              </controlPr>
            </control>
          </mc:Choice>
        </mc:AlternateContent>
        <mc:AlternateContent xmlns:mc="http://schemas.openxmlformats.org/markup-compatibility/2006">
          <mc:Choice Requires="x14">
            <control shapeId="76801" r:id="rId969" name="Button 1025">
              <controlPr locked="0" defaultSize="0" autoFill="0" autoLine="0" autoPict="0">
                <anchor moveWithCells="1" sizeWithCells="1">
                  <from>
                    <xdr:col>15363</xdr:col>
                    <xdr:colOff>0</xdr:colOff>
                    <xdr:row>262200</xdr:row>
                    <xdr:rowOff>0</xdr:rowOff>
                  </from>
                  <to>
                    <xdr:col>15363</xdr:col>
                    <xdr:colOff>0</xdr:colOff>
                    <xdr:row>262200</xdr:row>
                    <xdr:rowOff>0</xdr:rowOff>
                  </to>
                </anchor>
              </controlPr>
            </control>
          </mc:Choice>
        </mc:AlternateContent>
        <mc:AlternateContent xmlns:mc="http://schemas.openxmlformats.org/markup-compatibility/2006">
          <mc:Choice Requires="x14">
            <control shapeId="76802" r:id="rId970" name="Button 1026">
              <controlPr locked="0" defaultSize="0" autoFill="0" autoLine="0" autoPict="0">
                <anchor moveWithCells="1" sizeWithCells="1">
                  <from>
                    <xdr:col>15363</xdr:col>
                    <xdr:colOff>0</xdr:colOff>
                    <xdr:row>327736</xdr:row>
                    <xdr:rowOff>0</xdr:rowOff>
                  </from>
                  <to>
                    <xdr:col>15363</xdr:col>
                    <xdr:colOff>0</xdr:colOff>
                    <xdr:row>327736</xdr:row>
                    <xdr:rowOff>0</xdr:rowOff>
                  </to>
                </anchor>
              </controlPr>
            </control>
          </mc:Choice>
        </mc:AlternateContent>
        <mc:AlternateContent xmlns:mc="http://schemas.openxmlformats.org/markup-compatibility/2006">
          <mc:Choice Requires="x14">
            <control shapeId="76803" r:id="rId971" name="Button 1027">
              <controlPr locked="0" defaultSize="0" autoFill="0" autoLine="0" autoPict="0">
                <anchor moveWithCells="1" sizeWithCells="1">
                  <from>
                    <xdr:col>15363</xdr:col>
                    <xdr:colOff>0</xdr:colOff>
                    <xdr:row>393272</xdr:row>
                    <xdr:rowOff>0</xdr:rowOff>
                  </from>
                  <to>
                    <xdr:col>15363</xdr:col>
                    <xdr:colOff>0</xdr:colOff>
                    <xdr:row>393272</xdr:row>
                    <xdr:rowOff>0</xdr:rowOff>
                  </to>
                </anchor>
              </controlPr>
            </control>
          </mc:Choice>
        </mc:AlternateContent>
        <mc:AlternateContent xmlns:mc="http://schemas.openxmlformats.org/markup-compatibility/2006">
          <mc:Choice Requires="x14">
            <control shapeId="76804" r:id="rId972" name="Button 1028">
              <controlPr locked="0" defaultSize="0" autoFill="0" autoLine="0" autoPict="0">
                <anchor moveWithCells="1" sizeWithCells="1">
                  <from>
                    <xdr:col>15363</xdr:col>
                    <xdr:colOff>0</xdr:colOff>
                    <xdr:row>458808</xdr:row>
                    <xdr:rowOff>0</xdr:rowOff>
                  </from>
                  <to>
                    <xdr:col>15363</xdr:col>
                    <xdr:colOff>0</xdr:colOff>
                    <xdr:row>458808</xdr:row>
                    <xdr:rowOff>0</xdr:rowOff>
                  </to>
                </anchor>
              </controlPr>
            </control>
          </mc:Choice>
        </mc:AlternateContent>
        <mc:AlternateContent xmlns:mc="http://schemas.openxmlformats.org/markup-compatibility/2006">
          <mc:Choice Requires="x14">
            <control shapeId="76805" r:id="rId973" name="Button 1029">
              <controlPr locked="0" defaultSize="0" autoFill="0" autoLine="0" autoPict="0">
                <anchor moveWithCells="1" sizeWithCells="1">
                  <from>
                    <xdr:col>15363</xdr:col>
                    <xdr:colOff>0</xdr:colOff>
                    <xdr:row>524344</xdr:row>
                    <xdr:rowOff>0</xdr:rowOff>
                  </from>
                  <to>
                    <xdr:col>15363</xdr:col>
                    <xdr:colOff>0</xdr:colOff>
                    <xdr:row>524344</xdr:row>
                    <xdr:rowOff>0</xdr:rowOff>
                  </to>
                </anchor>
              </controlPr>
            </control>
          </mc:Choice>
        </mc:AlternateContent>
        <mc:AlternateContent xmlns:mc="http://schemas.openxmlformats.org/markup-compatibility/2006">
          <mc:Choice Requires="x14">
            <control shapeId="76806" r:id="rId974" name="Button 1030">
              <controlPr locked="0" defaultSize="0" autoFill="0" autoLine="0" autoPict="0">
                <anchor moveWithCells="1" sizeWithCells="1">
                  <from>
                    <xdr:col>15363</xdr:col>
                    <xdr:colOff>0</xdr:colOff>
                    <xdr:row>589880</xdr:row>
                    <xdr:rowOff>0</xdr:rowOff>
                  </from>
                  <to>
                    <xdr:col>15363</xdr:col>
                    <xdr:colOff>0</xdr:colOff>
                    <xdr:row>589880</xdr:row>
                    <xdr:rowOff>0</xdr:rowOff>
                  </to>
                </anchor>
              </controlPr>
            </control>
          </mc:Choice>
        </mc:AlternateContent>
        <mc:AlternateContent xmlns:mc="http://schemas.openxmlformats.org/markup-compatibility/2006">
          <mc:Choice Requires="x14">
            <control shapeId="76807" r:id="rId975" name="Button 1031">
              <controlPr locked="0" defaultSize="0" autoFill="0" autoLine="0" autoPict="0">
                <anchor moveWithCells="1" sizeWithCells="1">
                  <from>
                    <xdr:col>15363</xdr:col>
                    <xdr:colOff>0</xdr:colOff>
                    <xdr:row>655416</xdr:row>
                    <xdr:rowOff>0</xdr:rowOff>
                  </from>
                  <to>
                    <xdr:col>15363</xdr:col>
                    <xdr:colOff>0</xdr:colOff>
                    <xdr:row>655416</xdr:row>
                    <xdr:rowOff>0</xdr:rowOff>
                  </to>
                </anchor>
              </controlPr>
            </control>
          </mc:Choice>
        </mc:AlternateContent>
        <mc:AlternateContent xmlns:mc="http://schemas.openxmlformats.org/markup-compatibility/2006">
          <mc:Choice Requires="x14">
            <control shapeId="76808" r:id="rId976" name="Button 1032">
              <controlPr locked="0" defaultSize="0" autoFill="0" autoLine="0" autoPict="0">
                <anchor moveWithCells="1" sizeWithCells="1">
                  <from>
                    <xdr:col>15363</xdr:col>
                    <xdr:colOff>0</xdr:colOff>
                    <xdr:row>720952</xdr:row>
                    <xdr:rowOff>0</xdr:rowOff>
                  </from>
                  <to>
                    <xdr:col>15363</xdr:col>
                    <xdr:colOff>0</xdr:colOff>
                    <xdr:row>720952</xdr:row>
                    <xdr:rowOff>0</xdr:rowOff>
                  </to>
                </anchor>
              </controlPr>
            </control>
          </mc:Choice>
        </mc:AlternateContent>
        <mc:AlternateContent xmlns:mc="http://schemas.openxmlformats.org/markup-compatibility/2006">
          <mc:Choice Requires="x14">
            <control shapeId="76809" r:id="rId977" name="Button 1033">
              <controlPr locked="0" defaultSize="0" autoFill="0" autoLine="0" autoPict="0">
                <anchor moveWithCells="1" sizeWithCells="1">
                  <from>
                    <xdr:col>15363</xdr:col>
                    <xdr:colOff>0</xdr:colOff>
                    <xdr:row>786488</xdr:row>
                    <xdr:rowOff>0</xdr:rowOff>
                  </from>
                  <to>
                    <xdr:col>15363</xdr:col>
                    <xdr:colOff>0</xdr:colOff>
                    <xdr:row>786488</xdr:row>
                    <xdr:rowOff>0</xdr:rowOff>
                  </to>
                </anchor>
              </controlPr>
            </control>
          </mc:Choice>
        </mc:AlternateContent>
        <mc:AlternateContent xmlns:mc="http://schemas.openxmlformats.org/markup-compatibility/2006">
          <mc:Choice Requires="x14">
            <control shapeId="76810" r:id="rId978" name="Button 1034">
              <controlPr locked="0" defaultSize="0" autoFill="0" autoLine="0" autoPict="0">
                <anchor moveWithCells="1" sizeWithCells="1">
                  <from>
                    <xdr:col>15363</xdr:col>
                    <xdr:colOff>0</xdr:colOff>
                    <xdr:row>852024</xdr:row>
                    <xdr:rowOff>0</xdr:rowOff>
                  </from>
                  <to>
                    <xdr:col>15363</xdr:col>
                    <xdr:colOff>0</xdr:colOff>
                    <xdr:row>852024</xdr:row>
                    <xdr:rowOff>0</xdr:rowOff>
                  </to>
                </anchor>
              </controlPr>
            </control>
          </mc:Choice>
        </mc:AlternateContent>
        <mc:AlternateContent xmlns:mc="http://schemas.openxmlformats.org/markup-compatibility/2006">
          <mc:Choice Requires="x14">
            <control shapeId="76811" r:id="rId979" name="Button 1035">
              <controlPr locked="0" defaultSize="0" autoFill="0" autoLine="0" autoPict="0">
                <anchor moveWithCells="1" sizeWithCells="1">
                  <from>
                    <xdr:col>15363</xdr:col>
                    <xdr:colOff>0</xdr:colOff>
                    <xdr:row>917560</xdr:row>
                    <xdr:rowOff>0</xdr:rowOff>
                  </from>
                  <to>
                    <xdr:col>15363</xdr:col>
                    <xdr:colOff>0</xdr:colOff>
                    <xdr:row>917560</xdr:row>
                    <xdr:rowOff>0</xdr:rowOff>
                  </to>
                </anchor>
              </controlPr>
            </control>
          </mc:Choice>
        </mc:AlternateContent>
        <mc:AlternateContent xmlns:mc="http://schemas.openxmlformats.org/markup-compatibility/2006">
          <mc:Choice Requires="x14">
            <control shapeId="76812" r:id="rId980" name="Button 1036">
              <controlPr locked="0" defaultSize="0" autoFill="0" autoLine="0" autoPict="0">
                <anchor moveWithCells="1" sizeWithCells="1">
                  <from>
                    <xdr:col>15363</xdr:col>
                    <xdr:colOff>0</xdr:colOff>
                    <xdr:row>983096</xdr:row>
                    <xdr:rowOff>0</xdr:rowOff>
                  </from>
                  <to>
                    <xdr:col>15363</xdr:col>
                    <xdr:colOff>0</xdr:colOff>
                    <xdr:row>983096</xdr:row>
                    <xdr:rowOff>0</xdr:rowOff>
                  </to>
                </anchor>
              </controlPr>
            </control>
          </mc:Choice>
        </mc:AlternateContent>
        <mc:AlternateContent xmlns:mc="http://schemas.openxmlformats.org/markup-compatibility/2006">
          <mc:Choice Requires="x14">
            <control shapeId="76813" r:id="rId981" name="Button 1037">
              <controlPr locked="0" defaultSize="0" autoFill="0" autoLine="0" autoPict="0">
                <anchor moveWithCells="1" sizeWithCells="1">
                  <from>
                    <xdr:col>15617</xdr:col>
                    <xdr:colOff>0</xdr:colOff>
                    <xdr:row>56</xdr:row>
                    <xdr:rowOff>0</xdr:rowOff>
                  </from>
                  <to>
                    <xdr:col>15617</xdr:col>
                    <xdr:colOff>0</xdr:colOff>
                    <xdr:row>56</xdr:row>
                    <xdr:rowOff>0</xdr:rowOff>
                  </to>
                </anchor>
              </controlPr>
            </control>
          </mc:Choice>
        </mc:AlternateContent>
        <mc:AlternateContent xmlns:mc="http://schemas.openxmlformats.org/markup-compatibility/2006">
          <mc:Choice Requires="x14">
            <control shapeId="76814" r:id="rId982" name="Button 1038">
              <controlPr locked="0" defaultSize="0" autoFill="0" autoLine="0" autoPict="0">
                <anchor moveWithCells="1" sizeWithCells="1">
                  <from>
                    <xdr:col>15619</xdr:col>
                    <xdr:colOff>0</xdr:colOff>
                    <xdr:row>65592</xdr:row>
                    <xdr:rowOff>0</xdr:rowOff>
                  </from>
                  <to>
                    <xdr:col>15619</xdr:col>
                    <xdr:colOff>0</xdr:colOff>
                    <xdr:row>65592</xdr:row>
                    <xdr:rowOff>0</xdr:rowOff>
                  </to>
                </anchor>
              </controlPr>
            </control>
          </mc:Choice>
        </mc:AlternateContent>
        <mc:AlternateContent xmlns:mc="http://schemas.openxmlformats.org/markup-compatibility/2006">
          <mc:Choice Requires="x14">
            <control shapeId="76815" r:id="rId983" name="Button 1039">
              <controlPr locked="0" defaultSize="0" autoFill="0" autoLine="0" autoPict="0">
                <anchor moveWithCells="1" sizeWithCells="1">
                  <from>
                    <xdr:col>15619</xdr:col>
                    <xdr:colOff>0</xdr:colOff>
                    <xdr:row>131128</xdr:row>
                    <xdr:rowOff>0</xdr:rowOff>
                  </from>
                  <to>
                    <xdr:col>15619</xdr:col>
                    <xdr:colOff>0</xdr:colOff>
                    <xdr:row>131128</xdr:row>
                    <xdr:rowOff>0</xdr:rowOff>
                  </to>
                </anchor>
              </controlPr>
            </control>
          </mc:Choice>
        </mc:AlternateContent>
        <mc:AlternateContent xmlns:mc="http://schemas.openxmlformats.org/markup-compatibility/2006">
          <mc:Choice Requires="x14">
            <control shapeId="76816" r:id="rId984" name="Button 1040">
              <controlPr locked="0" defaultSize="0" autoFill="0" autoLine="0" autoPict="0">
                <anchor moveWithCells="1" sizeWithCells="1">
                  <from>
                    <xdr:col>15619</xdr:col>
                    <xdr:colOff>0</xdr:colOff>
                    <xdr:row>196664</xdr:row>
                    <xdr:rowOff>0</xdr:rowOff>
                  </from>
                  <to>
                    <xdr:col>15619</xdr:col>
                    <xdr:colOff>0</xdr:colOff>
                    <xdr:row>196664</xdr:row>
                    <xdr:rowOff>0</xdr:rowOff>
                  </to>
                </anchor>
              </controlPr>
            </control>
          </mc:Choice>
        </mc:AlternateContent>
        <mc:AlternateContent xmlns:mc="http://schemas.openxmlformats.org/markup-compatibility/2006">
          <mc:Choice Requires="x14">
            <control shapeId="76817" r:id="rId985" name="Button 1041">
              <controlPr locked="0" defaultSize="0" autoFill="0" autoLine="0" autoPict="0">
                <anchor moveWithCells="1" sizeWithCells="1">
                  <from>
                    <xdr:col>15619</xdr:col>
                    <xdr:colOff>0</xdr:colOff>
                    <xdr:row>262200</xdr:row>
                    <xdr:rowOff>0</xdr:rowOff>
                  </from>
                  <to>
                    <xdr:col>15619</xdr:col>
                    <xdr:colOff>0</xdr:colOff>
                    <xdr:row>262200</xdr:row>
                    <xdr:rowOff>0</xdr:rowOff>
                  </to>
                </anchor>
              </controlPr>
            </control>
          </mc:Choice>
        </mc:AlternateContent>
        <mc:AlternateContent xmlns:mc="http://schemas.openxmlformats.org/markup-compatibility/2006">
          <mc:Choice Requires="x14">
            <control shapeId="76818" r:id="rId986" name="Button 1042">
              <controlPr locked="0" defaultSize="0" autoFill="0" autoLine="0" autoPict="0">
                <anchor moveWithCells="1" sizeWithCells="1">
                  <from>
                    <xdr:col>15619</xdr:col>
                    <xdr:colOff>0</xdr:colOff>
                    <xdr:row>327736</xdr:row>
                    <xdr:rowOff>0</xdr:rowOff>
                  </from>
                  <to>
                    <xdr:col>15619</xdr:col>
                    <xdr:colOff>0</xdr:colOff>
                    <xdr:row>327736</xdr:row>
                    <xdr:rowOff>0</xdr:rowOff>
                  </to>
                </anchor>
              </controlPr>
            </control>
          </mc:Choice>
        </mc:AlternateContent>
        <mc:AlternateContent xmlns:mc="http://schemas.openxmlformats.org/markup-compatibility/2006">
          <mc:Choice Requires="x14">
            <control shapeId="76819" r:id="rId987" name="Button 1043">
              <controlPr locked="0" defaultSize="0" autoFill="0" autoLine="0" autoPict="0">
                <anchor moveWithCells="1" sizeWithCells="1">
                  <from>
                    <xdr:col>15619</xdr:col>
                    <xdr:colOff>0</xdr:colOff>
                    <xdr:row>393272</xdr:row>
                    <xdr:rowOff>0</xdr:rowOff>
                  </from>
                  <to>
                    <xdr:col>15619</xdr:col>
                    <xdr:colOff>0</xdr:colOff>
                    <xdr:row>393272</xdr:row>
                    <xdr:rowOff>0</xdr:rowOff>
                  </to>
                </anchor>
              </controlPr>
            </control>
          </mc:Choice>
        </mc:AlternateContent>
        <mc:AlternateContent xmlns:mc="http://schemas.openxmlformats.org/markup-compatibility/2006">
          <mc:Choice Requires="x14">
            <control shapeId="76820" r:id="rId988" name="Button 1044">
              <controlPr locked="0" defaultSize="0" autoFill="0" autoLine="0" autoPict="0">
                <anchor moveWithCells="1" sizeWithCells="1">
                  <from>
                    <xdr:col>15619</xdr:col>
                    <xdr:colOff>0</xdr:colOff>
                    <xdr:row>458808</xdr:row>
                    <xdr:rowOff>0</xdr:rowOff>
                  </from>
                  <to>
                    <xdr:col>15619</xdr:col>
                    <xdr:colOff>0</xdr:colOff>
                    <xdr:row>458808</xdr:row>
                    <xdr:rowOff>0</xdr:rowOff>
                  </to>
                </anchor>
              </controlPr>
            </control>
          </mc:Choice>
        </mc:AlternateContent>
        <mc:AlternateContent xmlns:mc="http://schemas.openxmlformats.org/markup-compatibility/2006">
          <mc:Choice Requires="x14">
            <control shapeId="76821" r:id="rId989" name="Button 1045">
              <controlPr locked="0" defaultSize="0" autoFill="0" autoLine="0" autoPict="0">
                <anchor moveWithCells="1" sizeWithCells="1">
                  <from>
                    <xdr:col>15619</xdr:col>
                    <xdr:colOff>0</xdr:colOff>
                    <xdr:row>524344</xdr:row>
                    <xdr:rowOff>0</xdr:rowOff>
                  </from>
                  <to>
                    <xdr:col>15619</xdr:col>
                    <xdr:colOff>0</xdr:colOff>
                    <xdr:row>524344</xdr:row>
                    <xdr:rowOff>0</xdr:rowOff>
                  </to>
                </anchor>
              </controlPr>
            </control>
          </mc:Choice>
        </mc:AlternateContent>
        <mc:AlternateContent xmlns:mc="http://schemas.openxmlformats.org/markup-compatibility/2006">
          <mc:Choice Requires="x14">
            <control shapeId="76822" r:id="rId990" name="Button 1046">
              <controlPr locked="0" defaultSize="0" autoFill="0" autoLine="0" autoPict="0">
                <anchor moveWithCells="1" sizeWithCells="1">
                  <from>
                    <xdr:col>15619</xdr:col>
                    <xdr:colOff>0</xdr:colOff>
                    <xdr:row>589880</xdr:row>
                    <xdr:rowOff>0</xdr:rowOff>
                  </from>
                  <to>
                    <xdr:col>15619</xdr:col>
                    <xdr:colOff>0</xdr:colOff>
                    <xdr:row>589880</xdr:row>
                    <xdr:rowOff>0</xdr:rowOff>
                  </to>
                </anchor>
              </controlPr>
            </control>
          </mc:Choice>
        </mc:AlternateContent>
        <mc:AlternateContent xmlns:mc="http://schemas.openxmlformats.org/markup-compatibility/2006">
          <mc:Choice Requires="x14">
            <control shapeId="76823" r:id="rId991" name="Button 1047">
              <controlPr locked="0" defaultSize="0" autoFill="0" autoLine="0" autoPict="0">
                <anchor moveWithCells="1" sizeWithCells="1">
                  <from>
                    <xdr:col>15619</xdr:col>
                    <xdr:colOff>0</xdr:colOff>
                    <xdr:row>655416</xdr:row>
                    <xdr:rowOff>0</xdr:rowOff>
                  </from>
                  <to>
                    <xdr:col>15619</xdr:col>
                    <xdr:colOff>0</xdr:colOff>
                    <xdr:row>655416</xdr:row>
                    <xdr:rowOff>0</xdr:rowOff>
                  </to>
                </anchor>
              </controlPr>
            </control>
          </mc:Choice>
        </mc:AlternateContent>
        <mc:AlternateContent xmlns:mc="http://schemas.openxmlformats.org/markup-compatibility/2006">
          <mc:Choice Requires="x14">
            <control shapeId="76824" r:id="rId992" name="Button 1048">
              <controlPr locked="0" defaultSize="0" autoFill="0" autoLine="0" autoPict="0">
                <anchor moveWithCells="1" sizeWithCells="1">
                  <from>
                    <xdr:col>15619</xdr:col>
                    <xdr:colOff>0</xdr:colOff>
                    <xdr:row>720952</xdr:row>
                    <xdr:rowOff>0</xdr:rowOff>
                  </from>
                  <to>
                    <xdr:col>15619</xdr:col>
                    <xdr:colOff>0</xdr:colOff>
                    <xdr:row>720952</xdr:row>
                    <xdr:rowOff>0</xdr:rowOff>
                  </to>
                </anchor>
              </controlPr>
            </control>
          </mc:Choice>
        </mc:AlternateContent>
        <mc:AlternateContent xmlns:mc="http://schemas.openxmlformats.org/markup-compatibility/2006">
          <mc:Choice Requires="x14">
            <control shapeId="76825" r:id="rId993" name="Button 1049">
              <controlPr locked="0" defaultSize="0" autoFill="0" autoLine="0" autoPict="0">
                <anchor moveWithCells="1" sizeWithCells="1">
                  <from>
                    <xdr:col>15619</xdr:col>
                    <xdr:colOff>0</xdr:colOff>
                    <xdr:row>786488</xdr:row>
                    <xdr:rowOff>0</xdr:rowOff>
                  </from>
                  <to>
                    <xdr:col>15619</xdr:col>
                    <xdr:colOff>0</xdr:colOff>
                    <xdr:row>786488</xdr:row>
                    <xdr:rowOff>0</xdr:rowOff>
                  </to>
                </anchor>
              </controlPr>
            </control>
          </mc:Choice>
        </mc:AlternateContent>
        <mc:AlternateContent xmlns:mc="http://schemas.openxmlformats.org/markup-compatibility/2006">
          <mc:Choice Requires="x14">
            <control shapeId="76826" r:id="rId994" name="Button 1050">
              <controlPr locked="0" defaultSize="0" autoFill="0" autoLine="0" autoPict="0">
                <anchor moveWithCells="1" sizeWithCells="1">
                  <from>
                    <xdr:col>15619</xdr:col>
                    <xdr:colOff>0</xdr:colOff>
                    <xdr:row>852024</xdr:row>
                    <xdr:rowOff>0</xdr:rowOff>
                  </from>
                  <to>
                    <xdr:col>15619</xdr:col>
                    <xdr:colOff>0</xdr:colOff>
                    <xdr:row>852024</xdr:row>
                    <xdr:rowOff>0</xdr:rowOff>
                  </to>
                </anchor>
              </controlPr>
            </control>
          </mc:Choice>
        </mc:AlternateContent>
        <mc:AlternateContent xmlns:mc="http://schemas.openxmlformats.org/markup-compatibility/2006">
          <mc:Choice Requires="x14">
            <control shapeId="76827" r:id="rId995" name="Button 1051">
              <controlPr locked="0" defaultSize="0" autoFill="0" autoLine="0" autoPict="0">
                <anchor moveWithCells="1" sizeWithCells="1">
                  <from>
                    <xdr:col>15619</xdr:col>
                    <xdr:colOff>0</xdr:colOff>
                    <xdr:row>917560</xdr:row>
                    <xdr:rowOff>0</xdr:rowOff>
                  </from>
                  <to>
                    <xdr:col>15619</xdr:col>
                    <xdr:colOff>0</xdr:colOff>
                    <xdr:row>917560</xdr:row>
                    <xdr:rowOff>0</xdr:rowOff>
                  </to>
                </anchor>
              </controlPr>
            </control>
          </mc:Choice>
        </mc:AlternateContent>
        <mc:AlternateContent xmlns:mc="http://schemas.openxmlformats.org/markup-compatibility/2006">
          <mc:Choice Requires="x14">
            <control shapeId="76828" r:id="rId996" name="Button 1052">
              <controlPr locked="0" defaultSize="0" autoFill="0" autoLine="0" autoPict="0">
                <anchor moveWithCells="1" sizeWithCells="1">
                  <from>
                    <xdr:col>15619</xdr:col>
                    <xdr:colOff>0</xdr:colOff>
                    <xdr:row>983096</xdr:row>
                    <xdr:rowOff>0</xdr:rowOff>
                  </from>
                  <to>
                    <xdr:col>15619</xdr:col>
                    <xdr:colOff>0</xdr:colOff>
                    <xdr:row>983096</xdr:row>
                    <xdr:rowOff>0</xdr:rowOff>
                  </to>
                </anchor>
              </controlPr>
            </control>
          </mc:Choice>
        </mc:AlternateContent>
        <mc:AlternateContent xmlns:mc="http://schemas.openxmlformats.org/markup-compatibility/2006">
          <mc:Choice Requires="x14">
            <control shapeId="76829" r:id="rId997" name="Button 1053">
              <controlPr locked="0" defaultSize="0" autoFill="0" autoLine="0" autoPict="0">
                <anchor moveWithCells="1" sizeWithCells="1">
                  <from>
                    <xdr:col>15873</xdr:col>
                    <xdr:colOff>0</xdr:colOff>
                    <xdr:row>56</xdr:row>
                    <xdr:rowOff>0</xdr:rowOff>
                  </from>
                  <to>
                    <xdr:col>15873</xdr:col>
                    <xdr:colOff>0</xdr:colOff>
                    <xdr:row>56</xdr:row>
                    <xdr:rowOff>0</xdr:rowOff>
                  </to>
                </anchor>
              </controlPr>
            </control>
          </mc:Choice>
        </mc:AlternateContent>
        <mc:AlternateContent xmlns:mc="http://schemas.openxmlformats.org/markup-compatibility/2006">
          <mc:Choice Requires="x14">
            <control shapeId="76830" r:id="rId998" name="Button 1054">
              <controlPr locked="0" defaultSize="0" autoFill="0" autoLine="0" autoPict="0">
                <anchor moveWithCells="1" sizeWithCells="1">
                  <from>
                    <xdr:col>15875</xdr:col>
                    <xdr:colOff>0</xdr:colOff>
                    <xdr:row>65592</xdr:row>
                    <xdr:rowOff>0</xdr:rowOff>
                  </from>
                  <to>
                    <xdr:col>15875</xdr:col>
                    <xdr:colOff>0</xdr:colOff>
                    <xdr:row>65592</xdr:row>
                    <xdr:rowOff>0</xdr:rowOff>
                  </to>
                </anchor>
              </controlPr>
            </control>
          </mc:Choice>
        </mc:AlternateContent>
        <mc:AlternateContent xmlns:mc="http://schemas.openxmlformats.org/markup-compatibility/2006">
          <mc:Choice Requires="x14">
            <control shapeId="76831" r:id="rId999" name="Button 1055">
              <controlPr locked="0" defaultSize="0" autoFill="0" autoLine="0" autoPict="0">
                <anchor moveWithCells="1" sizeWithCells="1">
                  <from>
                    <xdr:col>15875</xdr:col>
                    <xdr:colOff>0</xdr:colOff>
                    <xdr:row>131128</xdr:row>
                    <xdr:rowOff>0</xdr:rowOff>
                  </from>
                  <to>
                    <xdr:col>15875</xdr:col>
                    <xdr:colOff>0</xdr:colOff>
                    <xdr:row>131128</xdr:row>
                    <xdr:rowOff>0</xdr:rowOff>
                  </to>
                </anchor>
              </controlPr>
            </control>
          </mc:Choice>
        </mc:AlternateContent>
        <mc:AlternateContent xmlns:mc="http://schemas.openxmlformats.org/markup-compatibility/2006">
          <mc:Choice Requires="x14">
            <control shapeId="76832" r:id="rId1000" name="Button 1056">
              <controlPr locked="0" defaultSize="0" autoFill="0" autoLine="0" autoPict="0">
                <anchor moveWithCells="1" sizeWithCells="1">
                  <from>
                    <xdr:col>15875</xdr:col>
                    <xdr:colOff>0</xdr:colOff>
                    <xdr:row>196664</xdr:row>
                    <xdr:rowOff>0</xdr:rowOff>
                  </from>
                  <to>
                    <xdr:col>15875</xdr:col>
                    <xdr:colOff>0</xdr:colOff>
                    <xdr:row>196664</xdr:row>
                    <xdr:rowOff>0</xdr:rowOff>
                  </to>
                </anchor>
              </controlPr>
            </control>
          </mc:Choice>
        </mc:AlternateContent>
        <mc:AlternateContent xmlns:mc="http://schemas.openxmlformats.org/markup-compatibility/2006">
          <mc:Choice Requires="x14">
            <control shapeId="76833" r:id="rId1001" name="Button 1057">
              <controlPr locked="0" defaultSize="0" autoFill="0" autoLine="0" autoPict="0">
                <anchor moveWithCells="1" sizeWithCells="1">
                  <from>
                    <xdr:col>15875</xdr:col>
                    <xdr:colOff>0</xdr:colOff>
                    <xdr:row>262200</xdr:row>
                    <xdr:rowOff>0</xdr:rowOff>
                  </from>
                  <to>
                    <xdr:col>15875</xdr:col>
                    <xdr:colOff>0</xdr:colOff>
                    <xdr:row>262200</xdr:row>
                    <xdr:rowOff>0</xdr:rowOff>
                  </to>
                </anchor>
              </controlPr>
            </control>
          </mc:Choice>
        </mc:AlternateContent>
        <mc:AlternateContent xmlns:mc="http://schemas.openxmlformats.org/markup-compatibility/2006">
          <mc:Choice Requires="x14">
            <control shapeId="76834" r:id="rId1002" name="Button 1058">
              <controlPr locked="0" defaultSize="0" autoFill="0" autoLine="0" autoPict="0">
                <anchor moveWithCells="1" sizeWithCells="1">
                  <from>
                    <xdr:col>15875</xdr:col>
                    <xdr:colOff>0</xdr:colOff>
                    <xdr:row>327736</xdr:row>
                    <xdr:rowOff>0</xdr:rowOff>
                  </from>
                  <to>
                    <xdr:col>15875</xdr:col>
                    <xdr:colOff>0</xdr:colOff>
                    <xdr:row>327736</xdr:row>
                    <xdr:rowOff>0</xdr:rowOff>
                  </to>
                </anchor>
              </controlPr>
            </control>
          </mc:Choice>
        </mc:AlternateContent>
        <mc:AlternateContent xmlns:mc="http://schemas.openxmlformats.org/markup-compatibility/2006">
          <mc:Choice Requires="x14">
            <control shapeId="76835" r:id="rId1003" name="Button 1059">
              <controlPr locked="0" defaultSize="0" autoFill="0" autoLine="0" autoPict="0">
                <anchor moveWithCells="1" sizeWithCells="1">
                  <from>
                    <xdr:col>15875</xdr:col>
                    <xdr:colOff>0</xdr:colOff>
                    <xdr:row>393272</xdr:row>
                    <xdr:rowOff>0</xdr:rowOff>
                  </from>
                  <to>
                    <xdr:col>15875</xdr:col>
                    <xdr:colOff>0</xdr:colOff>
                    <xdr:row>393272</xdr:row>
                    <xdr:rowOff>0</xdr:rowOff>
                  </to>
                </anchor>
              </controlPr>
            </control>
          </mc:Choice>
        </mc:AlternateContent>
        <mc:AlternateContent xmlns:mc="http://schemas.openxmlformats.org/markup-compatibility/2006">
          <mc:Choice Requires="x14">
            <control shapeId="76836" r:id="rId1004" name="Button 1060">
              <controlPr locked="0" defaultSize="0" autoFill="0" autoLine="0" autoPict="0">
                <anchor moveWithCells="1" sizeWithCells="1">
                  <from>
                    <xdr:col>15875</xdr:col>
                    <xdr:colOff>0</xdr:colOff>
                    <xdr:row>458808</xdr:row>
                    <xdr:rowOff>0</xdr:rowOff>
                  </from>
                  <to>
                    <xdr:col>15875</xdr:col>
                    <xdr:colOff>0</xdr:colOff>
                    <xdr:row>458808</xdr:row>
                    <xdr:rowOff>0</xdr:rowOff>
                  </to>
                </anchor>
              </controlPr>
            </control>
          </mc:Choice>
        </mc:AlternateContent>
        <mc:AlternateContent xmlns:mc="http://schemas.openxmlformats.org/markup-compatibility/2006">
          <mc:Choice Requires="x14">
            <control shapeId="76837" r:id="rId1005" name="Button 1061">
              <controlPr locked="0" defaultSize="0" autoFill="0" autoLine="0" autoPict="0">
                <anchor moveWithCells="1" sizeWithCells="1">
                  <from>
                    <xdr:col>15875</xdr:col>
                    <xdr:colOff>0</xdr:colOff>
                    <xdr:row>524344</xdr:row>
                    <xdr:rowOff>0</xdr:rowOff>
                  </from>
                  <to>
                    <xdr:col>15875</xdr:col>
                    <xdr:colOff>0</xdr:colOff>
                    <xdr:row>524344</xdr:row>
                    <xdr:rowOff>0</xdr:rowOff>
                  </to>
                </anchor>
              </controlPr>
            </control>
          </mc:Choice>
        </mc:AlternateContent>
        <mc:AlternateContent xmlns:mc="http://schemas.openxmlformats.org/markup-compatibility/2006">
          <mc:Choice Requires="x14">
            <control shapeId="76838" r:id="rId1006" name="Button 1062">
              <controlPr locked="0" defaultSize="0" autoFill="0" autoLine="0" autoPict="0">
                <anchor moveWithCells="1" sizeWithCells="1">
                  <from>
                    <xdr:col>15875</xdr:col>
                    <xdr:colOff>0</xdr:colOff>
                    <xdr:row>589880</xdr:row>
                    <xdr:rowOff>0</xdr:rowOff>
                  </from>
                  <to>
                    <xdr:col>15875</xdr:col>
                    <xdr:colOff>0</xdr:colOff>
                    <xdr:row>589880</xdr:row>
                    <xdr:rowOff>0</xdr:rowOff>
                  </to>
                </anchor>
              </controlPr>
            </control>
          </mc:Choice>
        </mc:AlternateContent>
        <mc:AlternateContent xmlns:mc="http://schemas.openxmlformats.org/markup-compatibility/2006">
          <mc:Choice Requires="x14">
            <control shapeId="76839" r:id="rId1007" name="Button 1063">
              <controlPr locked="0" defaultSize="0" autoFill="0" autoLine="0" autoPict="0">
                <anchor moveWithCells="1" sizeWithCells="1">
                  <from>
                    <xdr:col>15875</xdr:col>
                    <xdr:colOff>0</xdr:colOff>
                    <xdr:row>655416</xdr:row>
                    <xdr:rowOff>0</xdr:rowOff>
                  </from>
                  <to>
                    <xdr:col>15875</xdr:col>
                    <xdr:colOff>0</xdr:colOff>
                    <xdr:row>655416</xdr:row>
                    <xdr:rowOff>0</xdr:rowOff>
                  </to>
                </anchor>
              </controlPr>
            </control>
          </mc:Choice>
        </mc:AlternateContent>
        <mc:AlternateContent xmlns:mc="http://schemas.openxmlformats.org/markup-compatibility/2006">
          <mc:Choice Requires="x14">
            <control shapeId="76840" r:id="rId1008" name="Button 1064">
              <controlPr locked="0" defaultSize="0" autoFill="0" autoLine="0" autoPict="0">
                <anchor moveWithCells="1" sizeWithCells="1">
                  <from>
                    <xdr:col>15875</xdr:col>
                    <xdr:colOff>0</xdr:colOff>
                    <xdr:row>720952</xdr:row>
                    <xdr:rowOff>0</xdr:rowOff>
                  </from>
                  <to>
                    <xdr:col>15875</xdr:col>
                    <xdr:colOff>0</xdr:colOff>
                    <xdr:row>720952</xdr:row>
                    <xdr:rowOff>0</xdr:rowOff>
                  </to>
                </anchor>
              </controlPr>
            </control>
          </mc:Choice>
        </mc:AlternateContent>
        <mc:AlternateContent xmlns:mc="http://schemas.openxmlformats.org/markup-compatibility/2006">
          <mc:Choice Requires="x14">
            <control shapeId="76841" r:id="rId1009" name="Button 1065">
              <controlPr locked="0" defaultSize="0" autoFill="0" autoLine="0" autoPict="0">
                <anchor moveWithCells="1" sizeWithCells="1">
                  <from>
                    <xdr:col>15875</xdr:col>
                    <xdr:colOff>0</xdr:colOff>
                    <xdr:row>786488</xdr:row>
                    <xdr:rowOff>0</xdr:rowOff>
                  </from>
                  <to>
                    <xdr:col>15875</xdr:col>
                    <xdr:colOff>0</xdr:colOff>
                    <xdr:row>786488</xdr:row>
                    <xdr:rowOff>0</xdr:rowOff>
                  </to>
                </anchor>
              </controlPr>
            </control>
          </mc:Choice>
        </mc:AlternateContent>
        <mc:AlternateContent xmlns:mc="http://schemas.openxmlformats.org/markup-compatibility/2006">
          <mc:Choice Requires="x14">
            <control shapeId="76842" r:id="rId1010" name="Button 1066">
              <controlPr locked="0" defaultSize="0" autoFill="0" autoLine="0" autoPict="0">
                <anchor moveWithCells="1" sizeWithCells="1">
                  <from>
                    <xdr:col>15875</xdr:col>
                    <xdr:colOff>0</xdr:colOff>
                    <xdr:row>852024</xdr:row>
                    <xdr:rowOff>0</xdr:rowOff>
                  </from>
                  <to>
                    <xdr:col>15875</xdr:col>
                    <xdr:colOff>0</xdr:colOff>
                    <xdr:row>852024</xdr:row>
                    <xdr:rowOff>0</xdr:rowOff>
                  </to>
                </anchor>
              </controlPr>
            </control>
          </mc:Choice>
        </mc:AlternateContent>
        <mc:AlternateContent xmlns:mc="http://schemas.openxmlformats.org/markup-compatibility/2006">
          <mc:Choice Requires="x14">
            <control shapeId="76843" r:id="rId1011" name="Button 1067">
              <controlPr locked="0" defaultSize="0" autoFill="0" autoLine="0" autoPict="0">
                <anchor moveWithCells="1" sizeWithCells="1">
                  <from>
                    <xdr:col>15875</xdr:col>
                    <xdr:colOff>0</xdr:colOff>
                    <xdr:row>917560</xdr:row>
                    <xdr:rowOff>0</xdr:rowOff>
                  </from>
                  <to>
                    <xdr:col>15875</xdr:col>
                    <xdr:colOff>0</xdr:colOff>
                    <xdr:row>917560</xdr:row>
                    <xdr:rowOff>0</xdr:rowOff>
                  </to>
                </anchor>
              </controlPr>
            </control>
          </mc:Choice>
        </mc:AlternateContent>
        <mc:AlternateContent xmlns:mc="http://schemas.openxmlformats.org/markup-compatibility/2006">
          <mc:Choice Requires="x14">
            <control shapeId="76844" r:id="rId1012" name="Button 1068">
              <controlPr locked="0" defaultSize="0" autoFill="0" autoLine="0" autoPict="0">
                <anchor moveWithCells="1" sizeWithCells="1">
                  <from>
                    <xdr:col>15875</xdr:col>
                    <xdr:colOff>0</xdr:colOff>
                    <xdr:row>983096</xdr:row>
                    <xdr:rowOff>0</xdr:rowOff>
                  </from>
                  <to>
                    <xdr:col>15875</xdr:col>
                    <xdr:colOff>0</xdr:colOff>
                    <xdr:row>983096</xdr:row>
                    <xdr:rowOff>0</xdr:rowOff>
                  </to>
                </anchor>
              </controlPr>
            </control>
          </mc:Choice>
        </mc:AlternateContent>
        <mc:AlternateContent xmlns:mc="http://schemas.openxmlformats.org/markup-compatibility/2006">
          <mc:Choice Requires="x14">
            <control shapeId="76845" r:id="rId1013" name="Button 1069">
              <controlPr locked="0" defaultSize="0" autoFill="0" autoLine="0" autoPict="0">
                <anchor moveWithCells="1" sizeWithCells="1">
                  <from>
                    <xdr:col>16129</xdr:col>
                    <xdr:colOff>0</xdr:colOff>
                    <xdr:row>56</xdr:row>
                    <xdr:rowOff>0</xdr:rowOff>
                  </from>
                  <to>
                    <xdr:col>16129</xdr:col>
                    <xdr:colOff>0</xdr:colOff>
                    <xdr:row>56</xdr:row>
                    <xdr:rowOff>0</xdr:rowOff>
                  </to>
                </anchor>
              </controlPr>
            </control>
          </mc:Choice>
        </mc:AlternateContent>
        <mc:AlternateContent xmlns:mc="http://schemas.openxmlformats.org/markup-compatibility/2006">
          <mc:Choice Requires="x14">
            <control shapeId="76846" r:id="rId1014" name="Button 1070">
              <controlPr locked="0" defaultSize="0" autoFill="0" autoLine="0" autoPict="0">
                <anchor moveWithCells="1" sizeWithCells="1">
                  <from>
                    <xdr:col>16131</xdr:col>
                    <xdr:colOff>0</xdr:colOff>
                    <xdr:row>65592</xdr:row>
                    <xdr:rowOff>0</xdr:rowOff>
                  </from>
                  <to>
                    <xdr:col>16131</xdr:col>
                    <xdr:colOff>0</xdr:colOff>
                    <xdr:row>65592</xdr:row>
                    <xdr:rowOff>0</xdr:rowOff>
                  </to>
                </anchor>
              </controlPr>
            </control>
          </mc:Choice>
        </mc:AlternateContent>
        <mc:AlternateContent xmlns:mc="http://schemas.openxmlformats.org/markup-compatibility/2006">
          <mc:Choice Requires="x14">
            <control shapeId="76847" r:id="rId1015" name="Button 1071">
              <controlPr locked="0" defaultSize="0" autoFill="0" autoLine="0" autoPict="0">
                <anchor moveWithCells="1" sizeWithCells="1">
                  <from>
                    <xdr:col>16131</xdr:col>
                    <xdr:colOff>0</xdr:colOff>
                    <xdr:row>131128</xdr:row>
                    <xdr:rowOff>0</xdr:rowOff>
                  </from>
                  <to>
                    <xdr:col>16131</xdr:col>
                    <xdr:colOff>0</xdr:colOff>
                    <xdr:row>131128</xdr:row>
                    <xdr:rowOff>0</xdr:rowOff>
                  </to>
                </anchor>
              </controlPr>
            </control>
          </mc:Choice>
        </mc:AlternateContent>
        <mc:AlternateContent xmlns:mc="http://schemas.openxmlformats.org/markup-compatibility/2006">
          <mc:Choice Requires="x14">
            <control shapeId="76848" r:id="rId1016" name="Button 1072">
              <controlPr locked="0" defaultSize="0" autoFill="0" autoLine="0" autoPict="0">
                <anchor moveWithCells="1" sizeWithCells="1">
                  <from>
                    <xdr:col>16131</xdr:col>
                    <xdr:colOff>0</xdr:colOff>
                    <xdr:row>196664</xdr:row>
                    <xdr:rowOff>0</xdr:rowOff>
                  </from>
                  <to>
                    <xdr:col>16131</xdr:col>
                    <xdr:colOff>0</xdr:colOff>
                    <xdr:row>196664</xdr:row>
                    <xdr:rowOff>0</xdr:rowOff>
                  </to>
                </anchor>
              </controlPr>
            </control>
          </mc:Choice>
        </mc:AlternateContent>
        <mc:AlternateContent xmlns:mc="http://schemas.openxmlformats.org/markup-compatibility/2006">
          <mc:Choice Requires="x14">
            <control shapeId="76849" r:id="rId1017" name="Button 1073">
              <controlPr locked="0" defaultSize="0" autoFill="0" autoLine="0" autoPict="0">
                <anchor moveWithCells="1" sizeWithCells="1">
                  <from>
                    <xdr:col>16131</xdr:col>
                    <xdr:colOff>0</xdr:colOff>
                    <xdr:row>262200</xdr:row>
                    <xdr:rowOff>0</xdr:rowOff>
                  </from>
                  <to>
                    <xdr:col>16131</xdr:col>
                    <xdr:colOff>0</xdr:colOff>
                    <xdr:row>262200</xdr:row>
                    <xdr:rowOff>0</xdr:rowOff>
                  </to>
                </anchor>
              </controlPr>
            </control>
          </mc:Choice>
        </mc:AlternateContent>
        <mc:AlternateContent xmlns:mc="http://schemas.openxmlformats.org/markup-compatibility/2006">
          <mc:Choice Requires="x14">
            <control shapeId="76850" r:id="rId1018" name="Button 1074">
              <controlPr locked="0" defaultSize="0" autoFill="0" autoLine="0" autoPict="0">
                <anchor moveWithCells="1" sizeWithCells="1">
                  <from>
                    <xdr:col>16131</xdr:col>
                    <xdr:colOff>0</xdr:colOff>
                    <xdr:row>327736</xdr:row>
                    <xdr:rowOff>0</xdr:rowOff>
                  </from>
                  <to>
                    <xdr:col>16131</xdr:col>
                    <xdr:colOff>0</xdr:colOff>
                    <xdr:row>327736</xdr:row>
                    <xdr:rowOff>0</xdr:rowOff>
                  </to>
                </anchor>
              </controlPr>
            </control>
          </mc:Choice>
        </mc:AlternateContent>
        <mc:AlternateContent xmlns:mc="http://schemas.openxmlformats.org/markup-compatibility/2006">
          <mc:Choice Requires="x14">
            <control shapeId="76851" r:id="rId1019" name="Button 1075">
              <controlPr locked="0" defaultSize="0" autoFill="0" autoLine="0" autoPict="0">
                <anchor moveWithCells="1" sizeWithCells="1">
                  <from>
                    <xdr:col>16131</xdr:col>
                    <xdr:colOff>0</xdr:colOff>
                    <xdr:row>393272</xdr:row>
                    <xdr:rowOff>0</xdr:rowOff>
                  </from>
                  <to>
                    <xdr:col>16131</xdr:col>
                    <xdr:colOff>0</xdr:colOff>
                    <xdr:row>393272</xdr:row>
                    <xdr:rowOff>0</xdr:rowOff>
                  </to>
                </anchor>
              </controlPr>
            </control>
          </mc:Choice>
        </mc:AlternateContent>
        <mc:AlternateContent xmlns:mc="http://schemas.openxmlformats.org/markup-compatibility/2006">
          <mc:Choice Requires="x14">
            <control shapeId="76852" r:id="rId1020" name="Button 1076">
              <controlPr locked="0" defaultSize="0" autoFill="0" autoLine="0" autoPict="0">
                <anchor moveWithCells="1" sizeWithCells="1">
                  <from>
                    <xdr:col>16131</xdr:col>
                    <xdr:colOff>0</xdr:colOff>
                    <xdr:row>458808</xdr:row>
                    <xdr:rowOff>0</xdr:rowOff>
                  </from>
                  <to>
                    <xdr:col>16131</xdr:col>
                    <xdr:colOff>0</xdr:colOff>
                    <xdr:row>458808</xdr:row>
                    <xdr:rowOff>0</xdr:rowOff>
                  </to>
                </anchor>
              </controlPr>
            </control>
          </mc:Choice>
        </mc:AlternateContent>
        <mc:AlternateContent xmlns:mc="http://schemas.openxmlformats.org/markup-compatibility/2006">
          <mc:Choice Requires="x14">
            <control shapeId="76853" r:id="rId1021" name="Button 1077">
              <controlPr locked="0" defaultSize="0" autoFill="0" autoLine="0" autoPict="0">
                <anchor moveWithCells="1" sizeWithCells="1">
                  <from>
                    <xdr:col>16131</xdr:col>
                    <xdr:colOff>0</xdr:colOff>
                    <xdr:row>524344</xdr:row>
                    <xdr:rowOff>0</xdr:rowOff>
                  </from>
                  <to>
                    <xdr:col>16131</xdr:col>
                    <xdr:colOff>0</xdr:colOff>
                    <xdr:row>524344</xdr:row>
                    <xdr:rowOff>0</xdr:rowOff>
                  </to>
                </anchor>
              </controlPr>
            </control>
          </mc:Choice>
        </mc:AlternateContent>
        <mc:AlternateContent xmlns:mc="http://schemas.openxmlformats.org/markup-compatibility/2006">
          <mc:Choice Requires="x14">
            <control shapeId="76854" r:id="rId1022" name="Button 1078">
              <controlPr locked="0" defaultSize="0" autoFill="0" autoLine="0" autoPict="0">
                <anchor moveWithCells="1" sizeWithCells="1">
                  <from>
                    <xdr:col>16131</xdr:col>
                    <xdr:colOff>0</xdr:colOff>
                    <xdr:row>589880</xdr:row>
                    <xdr:rowOff>0</xdr:rowOff>
                  </from>
                  <to>
                    <xdr:col>16131</xdr:col>
                    <xdr:colOff>0</xdr:colOff>
                    <xdr:row>589880</xdr:row>
                    <xdr:rowOff>0</xdr:rowOff>
                  </to>
                </anchor>
              </controlPr>
            </control>
          </mc:Choice>
        </mc:AlternateContent>
        <mc:AlternateContent xmlns:mc="http://schemas.openxmlformats.org/markup-compatibility/2006">
          <mc:Choice Requires="x14">
            <control shapeId="76855" r:id="rId1023" name="Button 1079">
              <controlPr locked="0" defaultSize="0" autoFill="0" autoLine="0" autoPict="0">
                <anchor moveWithCells="1" sizeWithCells="1">
                  <from>
                    <xdr:col>16131</xdr:col>
                    <xdr:colOff>0</xdr:colOff>
                    <xdr:row>655416</xdr:row>
                    <xdr:rowOff>0</xdr:rowOff>
                  </from>
                  <to>
                    <xdr:col>16131</xdr:col>
                    <xdr:colOff>0</xdr:colOff>
                    <xdr:row>655416</xdr:row>
                    <xdr:rowOff>0</xdr:rowOff>
                  </to>
                </anchor>
              </controlPr>
            </control>
          </mc:Choice>
        </mc:AlternateContent>
        <mc:AlternateContent xmlns:mc="http://schemas.openxmlformats.org/markup-compatibility/2006">
          <mc:Choice Requires="x14">
            <control shapeId="76856" r:id="rId1024" name="Button 1080">
              <controlPr locked="0" defaultSize="0" autoFill="0" autoLine="0" autoPict="0">
                <anchor moveWithCells="1" sizeWithCells="1">
                  <from>
                    <xdr:col>16131</xdr:col>
                    <xdr:colOff>0</xdr:colOff>
                    <xdr:row>720952</xdr:row>
                    <xdr:rowOff>0</xdr:rowOff>
                  </from>
                  <to>
                    <xdr:col>16131</xdr:col>
                    <xdr:colOff>0</xdr:colOff>
                    <xdr:row>720952</xdr:row>
                    <xdr:rowOff>0</xdr:rowOff>
                  </to>
                </anchor>
              </controlPr>
            </control>
          </mc:Choice>
        </mc:AlternateContent>
        <mc:AlternateContent xmlns:mc="http://schemas.openxmlformats.org/markup-compatibility/2006">
          <mc:Choice Requires="x14">
            <control shapeId="76857" r:id="rId1025" name="Button 1081">
              <controlPr locked="0" defaultSize="0" autoFill="0" autoLine="0" autoPict="0">
                <anchor moveWithCells="1" sizeWithCells="1">
                  <from>
                    <xdr:col>16131</xdr:col>
                    <xdr:colOff>0</xdr:colOff>
                    <xdr:row>786488</xdr:row>
                    <xdr:rowOff>0</xdr:rowOff>
                  </from>
                  <to>
                    <xdr:col>16131</xdr:col>
                    <xdr:colOff>0</xdr:colOff>
                    <xdr:row>786488</xdr:row>
                    <xdr:rowOff>0</xdr:rowOff>
                  </to>
                </anchor>
              </controlPr>
            </control>
          </mc:Choice>
        </mc:AlternateContent>
        <mc:AlternateContent xmlns:mc="http://schemas.openxmlformats.org/markup-compatibility/2006">
          <mc:Choice Requires="x14">
            <control shapeId="76858" r:id="rId1026" name="Button 1082">
              <controlPr locked="0" defaultSize="0" autoFill="0" autoLine="0" autoPict="0">
                <anchor moveWithCells="1" sizeWithCells="1">
                  <from>
                    <xdr:col>16131</xdr:col>
                    <xdr:colOff>0</xdr:colOff>
                    <xdr:row>852024</xdr:row>
                    <xdr:rowOff>0</xdr:rowOff>
                  </from>
                  <to>
                    <xdr:col>16131</xdr:col>
                    <xdr:colOff>0</xdr:colOff>
                    <xdr:row>852024</xdr:row>
                    <xdr:rowOff>0</xdr:rowOff>
                  </to>
                </anchor>
              </controlPr>
            </control>
          </mc:Choice>
        </mc:AlternateContent>
        <mc:AlternateContent xmlns:mc="http://schemas.openxmlformats.org/markup-compatibility/2006">
          <mc:Choice Requires="x14">
            <control shapeId="76859" r:id="rId1027" name="Button 1083">
              <controlPr locked="0" defaultSize="0" autoFill="0" autoLine="0" autoPict="0">
                <anchor moveWithCells="1" sizeWithCells="1">
                  <from>
                    <xdr:col>16131</xdr:col>
                    <xdr:colOff>0</xdr:colOff>
                    <xdr:row>917560</xdr:row>
                    <xdr:rowOff>0</xdr:rowOff>
                  </from>
                  <to>
                    <xdr:col>16131</xdr:col>
                    <xdr:colOff>0</xdr:colOff>
                    <xdr:row>917560</xdr:row>
                    <xdr:rowOff>0</xdr:rowOff>
                  </to>
                </anchor>
              </controlPr>
            </control>
          </mc:Choice>
        </mc:AlternateContent>
        <mc:AlternateContent xmlns:mc="http://schemas.openxmlformats.org/markup-compatibility/2006">
          <mc:Choice Requires="x14">
            <control shapeId="76860" r:id="rId1028" name="Button 1084">
              <controlPr locked="0" defaultSize="0" autoFill="0" autoLine="0" autoPict="0">
                <anchor moveWithCells="1" sizeWithCells="1">
                  <from>
                    <xdr:col>16131</xdr:col>
                    <xdr:colOff>0</xdr:colOff>
                    <xdr:row>983096</xdr:row>
                    <xdr:rowOff>0</xdr:rowOff>
                  </from>
                  <to>
                    <xdr:col>16131</xdr:col>
                    <xdr:colOff>0</xdr:colOff>
                    <xdr:row>983096</xdr:row>
                    <xdr:rowOff>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AD134"/>
  <sheetViews>
    <sheetView defaultGridColor="0" topLeftCell="A61" colorId="22" zoomScale="75" zoomScaleNormal="75" workbookViewId="0">
      <selection activeCell="F77" sqref="F77"/>
    </sheetView>
  </sheetViews>
  <sheetFormatPr defaultColWidth="9.77734375" defaultRowHeight="15"/>
  <cols>
    <col min="1" max="1" width="4.77734375" customWidth="1"/>
    <col min="2" max="2" width="101.21875" customWidth="1"/>
    <col min="3" max="3" width="13.88671875" customWidth="1"/>
    <col min="4" max="4" width="4.77734375" style="958" customWidth="1"/>
    <col min="5" max="5" width="1.77734375" style="958" customWidth="1"/>
    <col min="6" max="6" width="80.77734375" style="958" customWidth="1"/>
    <col min="7" max="7" width="3.77734375" style="958" customWidth="1"/>
    <col min="8" max="8" width="12.33203125" style="958" customWidth="1"/>
    <col min="9" max="9" width="2.77734375" style="958" customWidth="1"/>
    <col min="10" max="10" width="3.77734375" style="958" customWidth="1"/>
    <col min="11" max="11" width="14.6640625" style="958" bestFit="1" customWidth="1"/>
    <col min="12" max="12" width="2.77734375" style="958" customWidth="1"/>
    <col min="257" max="257" width="4.77734375" customWidth="1"/>
    <col min="258" max="258" width="101.21875" customWidth="1"/>
    <col min="259" max="259" width="13.88671875" customWidth="1"/>
    <col min="260" max="260" width="4.77734375" customWidth="1"/>
    <col min="261" max="261" width="1.77734375" customWidth="1"/>
    <col min="262" max="262" width="80.77734375" customWidth="1"/>
    <col min="263" max="263" width="3.77734375" customWidth="1"/>
    <col min="264" max="264" width="15.109375" customWidth="1"/>
    <col min="265" max="265" width="2.77734375" customWidth="1"/>
    <col min="266" max="266" width="3.77734375" customWidth="1"/>
    <col min="267" max="267" width="14.6640625" bestFit="1" customWidth="1"/>
    <col min="268" max="268" width="2.77734375" customWidth="1"/>
    <col min="513" max="513" width="4.77734375" customWidth="1"/>
    <col min="514" max="514" width="101.21875" customWidth="1"/>
    <col min="515" max="515" width="13.88671875" customWidth="1"/>
    <col min="516" max="516" width="4.77734375" customWidth="1"/>
    <col min="517" max="517" width="1.77734375" customWidth="1"/>
    <col min="518" max="518" width="80.77734375" customWidth="1"/>
    <col min="519" max="519" width="3.77734375" customWidth="1"/>
    <col min="520" max="520" width="15.109375" customWidth="1"/>
    <col min="521" max="521" width="2.77734375" customWidth="1"/>
    <col min="522" max="522" width="3.77734375" customWidth="1"/>
    <col min="523" max="523" width="14.6640625" bestFit="1" customWidth="1"/>
    <col min="524" max="524" width="2.77734375" customWidth="1"/>
    <col min="769" max="769" width="4.77734375" customWidth="1"/>
    <col min="770" max="770" width="101.21875" customWidth="1"/>
    <col min="771" max="771" width="13.88671875" customWidth="1"/>
    <col min="772" max="772" width="4.77734375" customWidth="1"/>
    <col min="773" max="773" width="1.77734375" customWidth="1"/>
    <col min="774" max="774" width="80.77734375" customWidth="1"/>
    <col min="775" max="775" width="3.77734375" customWidth="1"/>
    <col min="776" max="776" width="15.109375" customWidth="1"/>
    <col min="777" max="777" width="2.77734375" customWidth="1"/>
    <col min="778" max="778" width="3.77734375" customWidth="1"/>
    <col min="779" max="779" width="14.6640625" bestFit="1" customWidth="1"/>
    <col min="780" max="780" width="2.77734375" customWidth="1"/>
    <col min="1025" max="1025" width="4.77734375" customWidth="1"/>
    <col min="1026" max="1026" width="101.21875" customWidth="1"/>
    <col min="1027" max="1027" width="13.88671875" customWidth="1"/>
    <col min="1028" max="1028" width="4.77734375" customWidth="1"/>
    <col min="1029" max="1029" width="1.77734375" customWidth="1"/>
    <col min="1030" max="1030" width="80.77734375" customWidth="1"/>
    <col min="1031" max="1031" width="3.77734375" customWidth="1"/>
    <col min="1032" max="1032" width="15.109375" customWidth="1"/>
    <col min="1033" max="1033" width="2.77734375" customWidth="1"/>
    <col min="1034" max="1034" width="3.77734375" customWidth="1"/>
    <col min="1035" max="1035" width="14.6640625" bestFit="1" customWidth="1"/>
    <col min="1036" max="1036" width="2.77734375" customWidth="1"/>
    <col min="1281" max="1281" width="4.77734375" customWidth="1"/>
    <col min="1282" max="1282" width="101.21875" customWidth="1"/>
    <col min="1283" max="1283" width="13.88671875" customWidth="1"/>
    <col min="1284" max="1284" width="4.77734375" customWidth="1"/>
    <col min="1285" max="1285" width="1.77734375" customWidth="1"/>
    <col min="1286" max="1286" width="80.77734375" customWidth="1"/>
    <col min="1287" max="1287" width="3.77734375" customWidth="1"/>
    <col min="1288" max="1288" width="15.109375" customWidth="1"/>
    <col min="1289" max="1289" width="2.77734375" customWidth="1"/>
    <col min="1290" max="1290" width="3.77734375" customWidth="1"/>
    <col min="1291" max="1291" width="14.6640625" bestFit="1" customWidth="1"/>
    <col min="1292" max="1292" width="2.77734375" customWidth="1"/>
    <col min="1537" max="1537" width="4.77734375" customWidth="1"/>
    <col min="1538" max="1538" width="101.21875" customWidth="1"/>
    <col min="1539" max="1539" width="13.88671875" customWidth="1"/>
    <col min="1540" max="1540" width="4.77734375" customWidth="1"/>
    <col min="1541" max="1541" width="1.77734375" customWidth="1"/>
    <col min="1542" max="1542" width="80.77734375" customWidth="1"/>
    <col min="1543" max="1543" width="3.77734375" customWidth="1"/>
    <col min="1544" max="1544" width="15.109375" customWidth="1"/>
    <col min="1545" max="1545" width="2.77734375" customWidth="1"/>
    <col min="1546" max="1546" width="3.77734375" customWidth="1"/>
    <col min="1547" max="1547" width="14.6640625" bestFit="1" customWidth="1"/>
    <col min="1548" max="1548" width="2.77734375" customWidth="1"/>
    <col min="1793" max="1793" width="4.77734375" customWidth="1"/>
    <col min="1794" max="1794" width="101.21875" customWidth="1"/>
    <col min="1795" max="1795" width="13.88671875" customWidth="1"/>
    <col min="1796" max="1796" width="4.77734375" customWidth="1"/>
    <col min="1797" max="1797" width="1.77734375" customWidth="1"/>
    <col min="1798" max="1798" width="80.77734375" customWidth="1"/>
    <col min="1799" max="1799" width="3.77734375" customWidth="1"/>
    <col min="1800" max="1800" width="15.109375" customWidth="1"/>
    <col min="1801" max="1801" width="2.77734375" customWidth="1"/>
    <col min="1802" max="1802" width="3.77734375" customWidth="1"/>
    <col min="1803" max="1803" width="14.6640625" bestFit="1" customWidth="1"/>
    <col min="1804" max="1804" width="2.77734375" customWidth="1"/>
    <col min="2049" max="2049" width="4.77734375" customWidth="1"/>
    <col min="2050" max="2050" width="101.21875" customWidth="1"/>
    <col min="2051" max="2051" width="13.88671875" customWidth="1"/>
    <col min="2052" max="2052" width="4.77734375" customWidth="1"/>
    <col min="2053" max="2053" width="1.77734375" customWidth="1"/>
    <col min="2054" max="2054" width="80.77734375" customWidth="1"/>
    <col min="2055" max="2055" width="3.77734375" customWidth="1"/>
    <col min="2056" max="2056" width="15.109375" customWidth="1"/>
    <col min="2057" max="2057" width="2.77734375" customWidth="1"/>
    <col min="2058" max="2058" width="3.77734375" customWidth="1"/>
    <col min="2059" max="2059" width="14.6640625" bestFit="1" customWidth="1"/>
    <col min="2060" max="2060" width="2.77734375" customWidth="1"/>
    <col min="2305" max="2305" width="4.77734375" customWidth="1"/>
    <col min="2306" max="2306" width="101.21875" customWidth="1"/>
    <col min="2307" max="2307" width="13.88671875" customWidth="1"/>
    <col min="2308" max="2308" width="4.77734375" customWidth="1"/>
    <col min="2309" max="2309" width="1.77734375" customWidth="1"/>
    <col min="2310" max="2310" width="80.77734375" customWidth="1"/>
    <col min="2311" max="2311" width="3.77734375" customWidth="1"/>
    <col min="2312" max="2312" width="15.109375" customWidth="1"/>
    <col min="2313" max="2313" width="2.77734375" customWidth="1"/>
    <col min="2314" max="2314" width="3.77734375" customWidth="1"/>
    <col min="2315" max="2315" width="14.6640625" bestFit="1" customWidth="1"/>
    <col min="2316" max="2316" width="2.77734375" customWidth="1"/>
    <col min="2561" max="2561" width="4.77734375" customWidth="1"/>
    <col min="2562" max="2562" width="101.21875" customWidth="1"/>
    <col min="2563" max="2563" width="13.88671875" customWidth="1"/>
    <col min="2564" max="2564" width="4.77734375" customWidth="1"/>
    <col min="2565" max="2565" width="1.77734375" customWidth="1"/>
    <col min="2566" max="2566" width="80.77734375" customWidth="1"/>
    <col min="2567" max="2567" width="3.77734375" customWidth="1"/>
    <col min="2568" max="2568" width="15.109375" customWidth="1"/>
    <col min="2569" max="2569" width="2.77734375" customWidth="1"/>
    <col min="2570" max="2570" width="3.77734375" customWidth="1"/>
    <col min="2571" max="2571" width="14.6640625" bestFit="1" customWidth="1"/>
    <col min="2572" max="2572" width="2.77734375" customWidth="1"/>
    <col min="2817" max="2817" width="4.77734375" customWidth="1"/>
    <col min="2818" max="2818" width="101.21875" customWidth="1"/>
    <col min="2819" max="2819" width="13.88671875" customWidth="1"/>
    <col min="2820" max="2820" width="4.77734375" customWidth="1"/>
    <col min="2821" max="2821" width="1.77734375" customWidth="1"/>
    <col min="2822" max="2822" width="80.77734375" customWidth="1"/>
    <col min="2823" max="2823" width="3.77734375" customWidth="1"/>
    <col min="2824" max="2824" width="15.109375" customWidth="1"/>
    <col min="2825" max="2825" width="2.77734375" customWidth="1"/>
    <col min="2826" max="2826" width="3.77734375" customWidth="1"/>
    <col min="2827" max="2827" width="14.6640625" bestFit="1" customWidth="1"/>
    <col min="2828" max="2828" width="2.77734375" customWidth="1"/>
    <col min="3073" max="3073" width="4.77734375" customWidth="1"/>
    <col min="3074" max="3074" width="101.21875" customWidth="1"/>
    <col min="3075" max="3075" width="13.88671875" customWidth="1"/>
    <col min="3076" max="3076" width="4.77734375" customWidth="1"/>
    <col min="3077" max="3077" width="1.77734375" customWidth="1"/>
    <col min="3078" max="3078" width="80.77734375" customWidth="1"/>
    <col min="3079" max="3079" width="3.77734375" customWidth="1"/>
    <col min="3080" max="3080" width="15.109375" customWidth="1"/>
    <col min="3081" max="3081" width="2.77734375" customWidth="1"/>
    <col min="3082" max="3082" width="3.77734375" customWidth="1"/>
    <col min="3083" max="3083" width="14.6640625" bestFit="1" customWidth="1"/>
    <col min="3084" max="3084" width="2.77734375" customWidth="1"/>
    <col min="3329" max="3329" width="4.77734375" customWidth="1"/>
    <col min="3330" max="3330" width="101.21875" customWidth="1"/>
    <col min="3331" max="3331" width="13.88671875" customWidth="1"/>
    <col min="3332" max="3332" width="4.77734375" customWidth="1"/>
    <col min="3333" max="3333" width="1.77734375" customWidth="1"/>
    <col min="3334" max="3334" width="80.77734375" customWidth="1"/>
    <col min="3335" max="3335" width="3.77734375" customWidth="1"/>
    <col min="3336" max="3336" width="15.109375" customWidth="1"/>
    <col min="3337" max="3337" width="2.77734375" customWidth="1"/>
    <col min="3338" max="3338" width="3.77734375" customWidth="1"/>
    <col min="3339" max="3339" width="14.6640625" bestFit="1" customWidth="1"/>
    <col min="3340" max="3340" width="2.77734375" customWidth="1"/>
    <col min="3585" max="3585" width="4.77734375" customWidth="1"/>
    <col min="3586" max="3586" width="101.21875" customWidth="1"/>
    <col min="3587" max="3587" width="13.88671875" customWidth="1"/>
    <col min="3588" max="3588" width="4.77734375" customWidth="1"/>
    <col min="3589" max="3589" width="1.77734375" customWidth="1"/>
    <col min="3590" max="3590" width="80.77734375" customWidth="1"/>
    <col min="3591" max="3591" width="3.77734375" customWidth="1"/>
    <col min="3592" max="3592" width="15.109375" customWidth="1"/>
    <col min="3593" max="3593" width="2.77734375" customWidth="1"/>
    <col min="3594" max="3594" width="3.77734375" customWidth="1"/>
    <col min="3595" max="3595" width="14.6640625" bestFit="1" customWidth="1"/>
    <col min="3596" max="3596" width="2.77734375" customWidth="1"/>
    <col min="3841" max="3841" width="4.77734375" customWidth="1"/>
    <col min="3842" max="3842" width="101.21875" customWidth="1"/>
    <col min="3843" max="3843" width="13.88671875" customWidth="1"/>
    <col min="3844" max="3844" width="4.77734375" customWidth="1"/>
    <col min="3845" max="3845" width="1.77734375" customWidth="1"/>
    <col min="3846" max="3846" width="80.77734375" customWidth="1"/>
    <col min="3847" max="3847" width="3.77734375" customWidth="1"/>
    <col min="3848" max="3848" width="15.109375" customWidth="1"/>
    <col min="3849" max="3849" width="2.77734375" customWidth="1"/>
    <col min="3850" max="3850" width="3.77734375" customWidth="1"/>
    <col min="3851" max="3851" width="14.6640625" bestFit="1" customWidth="1"/>
    <col min="3852" max="3852" width="2.77734375" customWidth="1"/>
    <col min="4097" max="4097" width="4.77734375" customWidth="1"/>
    <col min="4098" max="4098" width="101.21875" customWidth="1"/>
    <col min="4099" max="4099" width="13.88671875" customWidth="1"/>
    <col min="4100" max="4100" width="4.77734375" customWidth="1"/>
    <col min="4101" max="4101" width="1.77734375" customWidth="1"/>
    <col min="4102" max="4102" width="80.77734375" customWidth="1"/>
    <col min="4103" max="4103" width="3.77734375" customWidth="1"/>
    <col min="4104" max="4104" width="15.109375" customWidth="1"/>
    <col min="4105" max="4105" width="2.77734375" customWidth="1"/>
    <col min="4106" max="4106" width="3.77734375" customWidth="1"/>
    <col min="4107" max="4107" width="14.6640625" bestFit="1" customWidth="1"/>
    <col min="4108" max="4108" width="2.77734375" customWidth="1"/>
    <col min="4353" max="4353" width="4.77734375" customWidth="1"/>
    <col min="4354" max="4354" width="101.21875" customWidth="1"/>
    <col min="4355" max="4355" width="13.88671875" customWidth="1"/>
    <col min="4356" max="4356" width="4.77734375" customWidth="1"/>
    <col min="4357" max="4357" width="1.77734375" customWidth="1"/>
    <col min="4358" max="4358" width="80.77734375" customWidth="1"/>
    <col min="4359" max="4359" width="3.77734375" customWidth="1"/>
    <col min="4360" max="4360" width="15.109375" customWidth="1"/>
    <col min="4361" max="4361" width="2.77734375" customWidth="1"/>
    <col min="4362" max="4362" width="3.77734375" customWidth="1"/>
    <col min="4363" max="4363" width="14.6640625" bestFit="1" customWidth="1"/>
    <col min="4364" max="4364" width="2.77734375" customWidth="1"/>
    <col min="4609" max="4609" width="4.77734375" customWidth="1"/>
    <col min="4610" max="4610" width="101.21875" customWidth="1"/>
    <col min="4611" max="4611" width="13.88671875" customWidth="1"/>
    <col min="4612" max="4612" width="4.77734375" customWidth="1"/>
    <col min="4613" max="4613" width="1.77734375" customWidth="1"/>
    <col min="4614" max="4614" width="80.77734375" customWidth="1"/>
    <col min="4615" max="4615" width="3.77734375" customWidth="1"/>
    <col min="4616" max="4616" width="15.109375" customWidth="1"/>
    <col min="4617" max="4617" width="2.77734375" customWidth="1"/>
    <col min="4618" max="4618" width="3.77734375" customWidth="1"/>
    <col min="4619" max="4619" width="14.6640625" bestFit="1" customWidth="1"/>
    <col min="4620" max="4620" width="2.77734375" customWidth="1"/>
    <col min="4865" max="4865" width="4.77734375" customWidth="1"/>
    <col min="4866" max="4866" width="101.21875" customWidth="1"/>
    <col min="4867" max="4867" width="13.88671875" customWidth="1"/>
    <col min="4868" max="4868" width="4.77734375" customWidth="1"/>
    <col min="4869" max="4869" width="1.77734375" customWidth="1"/>
    <col min="4870" max="4870" width="80.77734375" customWidth="1"/>
    <col min="4871" max="4871" width="3.77734375" customWidth="1"/>
    <col min="4872" max="4872" width="15.109375" customWidth="1"/>
    <col min="4873" max="4873" width="2.77734375" customWidth="1"/>
    <col min="4874" max="4874" width="3.77734375" customWidth="1"/>
    <col min="4875" max="4875" width="14.6640625" bestFit="1" customWidth="1"/>
    <col min="4876" max="4876" width="2.77734375" customWidth="1"/>
    <col min="5121" max="5121" width="4.77734375" customWidth="1"/>
    <col min="5122" max="5122" width="101.21875" customWidth="1"/>
    <col min="5123" max="5123" width="13.88671875" customWidth="1"/>
    <col min="5124" max="5124" width="4.77734375" customWidth="1"/>
    <col min="5125" max="5125" width="1.77734375" customWidth="1"/>
    <col min="5126" max="5126" width="80.77734375" customWidth="1"/>
    <col min="5127" max="5127" width="3.77734375" customWidth="1"/>
    <col min="5128" max="5128" width="15.109375" customWidth="1"/>
    <col min="5129" max="5129" width="2.77734375" customWidth="1"/>
    <col min="5130" max="5130" width="3.77734375" customWidth="1"/>
    <col min="5131" max="5131" width="14.6640625" bestFit="1" customWidth="1"/>
    <col min="5132" max="5132" width="2.77734375" customWidth="1"/>
    <col min="5377" max="5377" width="4.77734375" customWidth="1"/>
    <col min="5378" max="5378" width="101.21875" customWidth="1"/>
    <col min="5379" max="5379" width="13.88671875" customWidth="1"/>
    <col min="5380" max="5380" width="4.77734375" customWidth="1"/>
    <col min="5381" max="5381" width="1.77734375" customWidth="1"/>
    <col min="5382" max="5382" width="80.77734375" customWidth="1"/>
    <col min="5383" max="5383" width="3.77734375" customWidth="1"/>
    <col min="5384" max="5384" width="15.109375" customWidth="1"/>
    <col min="5385" max="5385" width="2.77734375" customWidth="1"/>
    <col min="5386" max="5386" width="3.77734375" customWidth="1"/>
    <col min="5387" max="5387" width="14.6640625" bestFit="1" customWidth="1"/>
    <col min="5388" max="5388" width="2.77734375" customWidth="1"/>
    <col min="5633" max="5633" width="4.77734375" customWidth="1"/>
    <col min="5634" max="5634" width="101.21875" customWidth="1"/>
    <col min="5635" max="5635" width="13.88671875" customWidth="1"/>
    <col min="5636" max="5636" width="4.77734375" customWidth="1"/>
    <col min="5637" max="5637" width="1.77734375" customWidth="1"/>
    <col min="5638" max="5638" width="80.77734375" customWidth="1"/>
    <col min="5639" max="5639" width="3.77734375" customWidth="1"/>
    <col min="5640" max="5640" width="15.109375" customWidth="1"/>
    <col min="5641" max="5641" width="2.77734375" customWidth="1"/>
    <col min="5642" max="5642" width="3.77734375" customWidth="1"/>
    <col min="5643" max="5643" width="14.6640625" bestFit="1" customWidth="1"/>
    <col min="5644" max="5644" width="2.77734375" customWidth="1"/>
    <col min="5889" max="5889" width="4.77734375" customWidth="1"/>
    <col min="5890" max="5890" width="101.21875" customWidth="1"/>
    <col min="5891" max="5891" width="13.88671875" customWidth="1"/>
    <col min="5892" max="5892" width="4.77734375" customWidth="1"/>
    <col min="5893" max="5893" width="1.77734375" customWidth="1"/>
    <col min="5894" max="5894" width="80.77734375" customWidth="1"/>
    <col min="5895" max="5895" width="3.77734375" customWidth="1"/>
    <col min="5896" max="5896" width="15.109375" customWidth="1"/>
    <col min="5897" max="5897" width="2.77734375" customWidth="1"/>
    <col min="5898" max="5898" width="3.77734375" customWidth="1"/>
    <col min="5899" max="5899" width="14.6640625" bestFit="1" customWidth="1"/>
    <col min="5900" max="5900" width="2.77734375" customWidth="1"/>
    <col min="6145" max="6145" width="4.77734375" customWidth="1"/>
    <col min="6146" max="6146" width="101.21875" customWidth="1"/>
    <col min="6147" max="6147" width="13.88671875" customWidth="1"/>
    <col min="6148" max="6148" width="4.77734375" customWidth="1"/>
    <col min="6149" max="6149" width="1.77734375" customWidth="1"/>
    <col min="6150" max="6150" width="80.77734375" customWidth="1"/>
    <col min="6151" max="6151" width="3.77734375" customWidth="1"/>
    <col min="6152" max="6152" width="15.109375" customWidth="1"/>
    <col min="6153" max="6153" width="2.77734375" customWidth="1"/>
    <col min="6154" max="6154" width="3.77734375" customWidth="1"/>
    <col min="6155" max="6155" width="14.6640625" bestFit="1" customWidth="1"/>
    <col min="6156" max="6156" width="2.77734375" customWidth="1"/>
    <col min="6401" max="6401" width="4.77734375" customWidth="1"/>
    <col min="6402" max="6402" width="101.21875" customWidth="1"/>
    <col min="6403" max="6403" width="13.88671875" customWidth="1"/>
    <col min="6404" max="6404" width="4.77734375" customWidth="1"/>
    <col min="6405" max="6405" width="1.77734375" customWidth="1"/>
    <col min="6406" max="6406" width="80.77734375" customWidth="1"/>
    <col min="6407" max="6407" width="3.77734375" customWidth="1"/>
    <col min="6408" max="6408" width="15.109375" customWidth="1"/>
    <col min="6409" max="6409" width="2.77734375" customWidth="1"/>
    <col min="6410" max="6410" width="3.77734375" customWidth="1"/>
    <col min="6411" max="6411" width="14.6640625" bestFit="1" customWidth="1"/>
    <col min="6412" max="6412" width="2.77734375" customWidth="1"/>
    <col min="6657" max="6657" width="4.77734375" customWidth="1"/>
    <col min="6658" max="6658" width="101.21875" customWidth="1"/>
    <col min="6659" max="6659" width="13.88671875" customWidth="1"/>
    <col min="6660" max="6660" width="4.77734375" customWidth="1"/>
    <col min="6661" max="6661" width="1.77734375" customWidth="1"/>
    <col min="6662" max="6662" width="80.77734375" customWidth="1"/>
    <col min="6663" max="6663" width="3.77734375" customWidth="1"/>
    <col min="6664" max="6664" width="15.109375" customWidth="1"/>
    <col min="6665" max="6665" width="2.77734375" customWidth="1"/>
    <col min="6666" max="6666" width="3.77734375" customWidth="1"/>
    <col min="6667" max="6667" width="14.6640625" bestFit="1" customWidth="1"/>
    <col min="6668" max="6668" width="2.77734375" customWidth="1"/>
    <col min="6913" max="6913" width="4.77734375" customWidth="1"/>
    <col min="6914" max="6914" width="101.21875" customWidth="1"/>
    <col min="6915" max="6915" width="13.88671875" customWidth="1"/>
    <col min="6916" max="6916" width="4.77734375" customWidth="1"/>
    <col min="6917" max="6917" width="1.77734375" customWidth="1"/>
    <col min="6918" max="6918" width="80.77734375" customWidth="1"/>
    <col min="6919" max="6919" width="3.77734375" customWidth="1"/>
    <col min="6920" max="6920" width="15.109375" customWidth="1"/>
    <col min="6921" max="6921" width="2.77734375" customWidth="1"/>
    <col min="6922" max="6922" width="3.77734375" customWidth="1"/>
    <col min="6923" max="6923" width="14.6640625" bestFit="1" customWidth="1"/>
    <col min="6924" max="6924" width="2.77734375" customWidth="1"/>
    <col min="7169" max="7169" width="4.77734375" customWidth="1"/>
    <col min="7170" max="7170" width="101.21875" customWidth="1"/>
    <col min="7171" max="7171" width="13.88671875" customWidth="1"/>
    <col min="7172" max="7172" width="4.77734375" customWidth="1"/>
    <col min="7173" max="7173" width="1.77734375" customWidth="1"/>
    <col min="7174" max="7174" width="80.77734375" customWidth="1"/>
    <col min="7175" max="7175" width="3.77734375" customWidth="1"/>
    <col min="7176" max="7176" width="15.109375" customWidth="1"/>
    <col min="7177" max="7177" width="2.77734375" customWidth="1"/>
    <col min="7178" max="7178" width="3.77734375" customWidth="1"/>
    <col min="7179" max="7179" width="14.6640625" bestFit="1" customWidth="1"/>
    <col min="7180" max="7180" width="2.77734375" customWidth="1"/>
    <col min="7425" max="7425" width="4.77734375" customWidth="1"/>
    <col min="7426" max="7426" width="101.21875" customWidth="1"/>
    <col min="7427" max="7427" width="13.88671875" customWidth="1"/>
    <col min="7428" max="7428" width="4.77734375" customWidth="1"/>
    <col min="7429" max="7429" width="1.77734375" customWidth="1"/>
    <col min="7430" max="7430" width="80.77734375" customWidth="1"/>
    <col min="7431" max="7431" width="3.77734375" customWidth="1"/>
    <col min="7432" max="7432" width="15.109375" customWidth="1"/>
    <col min="7433" max="7433" width="2.77734375" customWidth="1"/>
    <col min="7434" max="7434" width="3.77734375" customWidth="1"/>
    <col min="7435" max="7435" width="14.6640625" bestFit="1" customWidth="1"/>
    <col min="7436" max="7436" width="2.77734375" customWidth="1"/>
    <col min="7681" max="7681" width="4.77734375" customWidth="1"/>
    <col min="7682" max="7682" width="101.21875" customWidth="1"/>
    <col min="7683" max="7683" width="13.88671875" customWidth="1"/>
    <col min="7684" max="7684" width="4.77734375" customWidth="1"/>
    <col min="7685" max="7685" width="1.77734375" customWidth="1"/>
    <col min="7686" max="7686" width="80.77734375" customWidth="1"/>
    <col min="7687" max="7687" width="3.77734375" customWidth="1"/>
    <col min="7688" max="7688" width="15.109375" customWidth="1"/>
    <col min="7689" max="7689" width="2.77734375" customWidth="1"/>
    <col min="7690" max="7690" width="3.77734375" customWidth="1"/>
    <col min="7691" max="7691" width="14.6640625" bestFit="1" customWidth="1"/>
    <col min="7692" max="7692" width="2.77734375" customWidth="1"/>
    <col min="7937" max="7937" width="4.77734375" customWidth="1"/>
    <col min="7938" max="7938" width="101.21875" customWidth="1"/>
    <col min="7939" max="7939" width="13.88671875" customWidth="1"/>
    <col min="7940" max="7940" width="4.77734375" customWidth="1"/>
    <col min="7941" max="7941" width="1.77734375" customWidth="1"/>
    <col min="7942" max="7942" width="80.77734375" customWidth="1"/>
    <col min="7943" max="7943" width="3.77734375" customWidth="1"/>
    <col min="7944" max="7944" width="15.109375" customWidth="1"/>
    <col min="7945" max="7945" width="2.77734375" customWidth="1"/>
    <col min="7946" max="7946" width="3.77734375" customWidth="1"/>
    <col min="7947" max="7947" width="14.6640625" bestFit="1" customWidth="1"/>
    <col min="7948" max="7948" width="2.77734375" customWidth="1"/>
    <col min="8193" max="8193" width="4.77734375" customWidth="1"/>
    <col min="8194" max="8194" width="101.21875" customWidth="1"/>
    <col min="8195" max="8195" width="13.88671875" customWidth="1"/>
    <col min="8196" max="8196" width="4.77734375" customWidth="1"/>
    <col min="8197" max="8197" width="1.77734375" customWidth="1"/>
    <col min="8198" max="8198" width="80.77734375" customWidth="1"/>
    <col min="8199" max="8199" width="3.77734375" customWidth="1"/>
    <col min="8200" max="8200" width="15.109375" customWidth="1"/>
    <col min="8201" max="8201" width="2.77734375" customWidth="1"/>
    <col min="8202" max="8202" width="3.77734375" customWidth="1"/>
    <col min="8203" max="8203" width="14.6640625" bestFit="1" customWidth="1"/>
    <col min="8204" max="8204" width="2.77734375" customWidth="1"/>
    <col min="8449" max="8449" width="4.77734375" customWidth="1"/>
    <col min="8450" max="8450" width="101.21875" customWidth="1"/>
    <col min="8451" max="8451" width="13.88671875" customWidth="1"/>
    <col min="8452" max="8452" width="4.77734375" customWidth="1"/>
    <col min="8453" max="8453" width="1.77734375" customWidth="1"/>
    <col min="8454" max="8454" width="80.77734375" customWidth="1"/>
    <col min="8455" max="8455" width="3.77734375" customWidth="1"/>
    <col min="8456" max="8456" width="15.109375" customWidth="1"/>
    <col min="8457" max="8457" width="2.77734375" customWidth="1"/>
    <col min="8458" max="8458" width="3.77734375" customWidth="1"/>
    <col min="8459" max="8459" width="14.6640625" bestFit="1" customWidth="1"/>
    <col min="8460" max="8460" width="2.77734375" customWidth="1"/>
    <col min="8705" max="8705" width="4.77734375" customWidth="1"/>
    <col min="8706" max="8706" width="101.21875" customWidth="1"/>
    <col min="8707" max="8707" width="13.88671875" customWidth="1"/>
    <col min="8708" max="8708" width="4.77734375" customWidth="1"/>
    <col min="8709" max="8709" width="1.77734375" customWidth="1"/>
    <col min="8710" max="8710" width="80.77734375" customWidth="1"/>
    <col min="8711" max="8711" width="3.77734375" customWidth="1"/>
    <col min="8712" max="8712" width="15.109375" customWidth="1"/>
    <col min="8713" max="8713" width="2.77734375" customWidth="1"/>
    <col min="8714" max="8714" width="3.77734375" customWidth="1"/>
    <col min="8715" max="8715" width="14.6640625" bestFit="1" customWidth="1"/>
    <col min="8716" max="8716" width="2.77734375" customWidth="1"/>
    <col min="8961" max="8961" width="4.77734375" customWidth="1"/>
    <col min="8962" max="8962" width="101.21875" customWidth="1"/>
    <col min="8963" max="8963" width="13.88671875" customWidth="1"/>
    <col min="8964" max="8964" width="4.77734375" customWidth="1"/>
    <col min="8965" max="8965" width="1.77734375" customWidth="1"/>
    <col min="8966" max="8966" width="80.77734375" customWidth="1"/>
    <col min="8967" max="8967" width="3.77734375" customWidth="1"/>
    <col min="8968" max="8968" width="15.109375" customWidth="1"/>
    <col min="8969" max="8969" width="2.77734375" customWidth="1"/>
    <col min="8970" max="8970" width="3.77734375" customWidth="1"/>
    <col min="8971" max="8971" width="14.6640625" bestFit="1" customWidth="1"/>
    <col min="8972" max="8972" width="2.77734375" customWidth="1"/>
    <col min="9217" max="9217" width="4.77734375" customWidth="1"/>
    <col min="9218" max="9218" width="101.21875" customWidth="1"/>
    <col min="9219" max="9219" width="13.88671875" customWidth="1"/>
    <col min="9220" max="9220" width="4.77734375" customWidth="1"/>
    <col min="9221" max="9221" width="1.77734375" customWidth="1"/>
    <col min="9222" max="9222" width="80.77734375" customWidth="1"/>
    <col min="9223" max="9223" width="3.77734375" customWidth="1"/>
    <col min="9224" max="9224" width="15.109375" customWidth="1"/>
    <col min="9225" max="9225" width="2.77734375" customWidth="1"/>
    <col min="9226" max="9226" width="3.77734375" customWidth="1"/>
    <col min="9227" max="9227" width="14.6640625" bestFit="1" customWidth="1"/>
    <col min="9228" max="9228" width="2.77734375" customWidth="1"/>
    <col min="9473" max="9473" width="4.77734375" customWidth="1"/>
    <col min="9474" max="9474" width="101.21875" customWidth="1"/>
    <col min="9475" max="9475" width="13.88671875" customWidth="1"/>
    <col min="9476" max="9476" width="4.77734375" customWidth="1"/>
    <col min="9477" max="9477" width="1.77734375" customWidth="1"/>
    <col min="9478" max="9478" width="80.77734375" customWidth="1"/>
    <col min="9479" max="9479" width="3.77734375" customWidth="1"/>
    <col min="9480" max="9480" width="15.109375" customWidth="1"/>
    <col min="9481" max="9481" width="2.77734375" customWidth="1"/>
    <col min="9482" max="9482" width="3.77734375" customWidth="1"/>
    <col min="9483" max="9483" width="14.6640625" bestFit="1" customWidth="1"/>
    <col min="9484" max="9484" width="2.77734375" customWidth="1"/>
    <col min="9729" max="9729" width="4.77734375" customWidth="1"/>
    <col min="9730" max="9730" width="101.21875" customWidth="1"/>
    <col min="9731" max="9731" width="13.88671875" customWidth="1"/>
    <col min="9732" max="9732" width="4.77734375" customWidth="1"/>
    <col min="9733" max="9733" width="1.77734375" customWidth="1"/>
    <col min="9734" max="9734" width="80.77734375" customWidth="1"/>
    <col min="9735" max="9735" width="3.77734375" customWidth="1"/>
    <col min="9736" max="9736" width="15.109375" customWidth="1"/>
    <col min="9737" max="9737" width="2.77734375" customWidth="1"/>
    <col min="9738" max="9738" width="3.77734375" customWidth="1"/>
    <col min="9739" max="9739" width="14.6640625" bestFit="1" customWidth="1"/>
    <col min="9740" max="9740" width="2.77734375" customWidth="1"/>
    <col min="9985" max="9985" width="4.77734375" customWidth="1"/>
    <col min="9986" max="9986" width="101.21875" customWidth="1"/>
    <col min="9987" max="9987" width="13.88671875" customWidth="1"/>
    <col min="9988" max="9988" width="4.77734375" customWidth="1"/>
    <col min="9989" max="9989" width="1.77734375" customWidth="1"/>
    <col min="9990" max="9990" width="80.77734375" customWidth="1"/>
    <col min="9991" max="9991" width="3.77734375" customWidth="1"/>
    <col min="9992" max="9992" width="15.109375" customWidth="1"/>
    <col min="9993" max="9993" width="2.77734375" customWidth="1"/>
    <col min="9994" max="9994" width="3.77734375" customWidth="1"/>
    <col min="9995" max="9995" width="14.6640625" bestFit="1" customWidth="1"/>
    <col min="9996" max="9996" width="2.77734375" customWidth="1"/>
    <col min="10241" max="10241" width="4.77734375" customWidth="1"/>
    <col min="10242" max="10242" width="101.21875" customWidth="1"/>
    <col min="10243" max="10243" width="13.88671875" customWidth="1"/>
    <col min="10244" max="10244" width="4.77734375" customWidth="1"/>
    <col min="10245" max="10245" width="1.77734375" customWidth="1"/>
    <col min="10246" max="10246" width="80.77734375" customWidth="1"/>
    <col min="10247" max="10247" width="3.77734375" customWidth="1"/>
    <col min="10248" max="10248" width="15.109375" customWidth="1"/>
    <col min="10249" max="10249" width="2.77734375" customWidth="1"/>
    <col min="10250" max="10250" width="3.77734375" customWidth="1"/>
    <col min="10251" max="10251" width="14.6640625" bestFit="1" customWidth="1"/>
    <col min="10252" max="10252" width="2.77734375" customWidth="1"/>
    <col min="10497" max="10497" width="4.77734375" customWidth="1"/>
    <col min="10498" max="10498" width="101.21875" customWidth="1"/>
    <col min="10499" max="10499" width="13.88671875" customWidth="1"/>
    <col min="10500" max="10500" width="4.77734375" customWidth="1"/>
    <col min="10501" max="10501" width="1.77734375" customWidth="1"/>
    <col min="10502" max="10502" width="80.77734375" customWidth="1"/>
    <col min="10503" max="10503" width="3.77734375" customWidth="1"/>
    <col min="10504" max="10504" width="15.109375" customWidth="1"/>
    <col min="10505" max="10505" width="2.77734375" customWidth="1"/>
    <col min="10506" max="10506" width="3.77734375" customWidth="1"/>
    <col min="10507" max="10507" width="14.6640625" bestFit="1" customWidth="1"/>
    <col min="10508" max="10508" width="2.77734375" customWidth="1"/>
    <col min="10753" max="10753" width="4.77734375" customWidth="1"/>
    <col min="10754" max="10754" width="101.21875" customWidth="1"/>
    <col min="10755" max="10755" width="13.88671875" customWidth="1"/>
    <col min="10756" max="10756" width="4.77734375" customWidth="1"/>
    <col min="10757" max="10757" width="1.77734375" customWidth="1"/>
    <col min="10758" max="10758" width="80.77734375" customWidth="1"/>
    <col min="10759" max="10759" width="3.77734375" customWidth="1"/>
    <col min="10760" max="10760" width="15.109375" customWidth="1"/>
    <col min="10761" max="10761" width="2.77734375" customWidth="1"/>
    <col min="10762" max="10762" width="3.77734375" customWidth="1"/>
    <col min="10763" max="10763" width="14.6640625" bestFit="1" customWidth="1"/>
    <col min="10764" max="10764" width="2.77734375" customWidth="1"/>
    <col min="11009" max="11009" width="4.77734375" customWidth="1"/>
    <col min="11010" max="11010" width="101.21875" customWidth="1"/>
    <col min="11011" max="11011" width="13.88671875" customWidth="1"/>
    <col min="11012" max="11012" width="4.77734375" customWidth="1"/>
    <col min="11013" max="11013" width="1.77734375" customWidth="1"/>
    <col min="11014" max="11014" width="80.77734375" customWidth="1"/>
    <col min="11015" max="11015" width="3.77734375" customWidth="1"/>
    <col min="11016" max="11016" width="15.109375" customWidth="1"/>
    <col min="11017" max="11017" width="2.77734375" customWidth="1"/>
    <col min="11018" max="11018" width="3.77734375" customWidth="1"/>
    <col min="11019" max="11019" width="14.6640625" bestFit="1" customWidth="1"/>
    <col min="11020" max="11020" width="2.77734375" customWidth="1"/>
    <col min="11265" max="11265" width="4.77734375" customWidth="1"/>
    <col min="11266" max="11266" width="101.21875" customWidth="1"/>
    <col min="11267" max="11267" width="13.88671875" customWidth="1"/>
    <col min="11268" max="11268" width="4.77734375" customWidth="1"/>
    <col min="11269" max="11269" width="1.77734375" customWidth="1"/>
    <col min="11270" max="11270" width="80.77734375" customWidth="1"/>
    <col min="11271" max="11271" width="3.77734375" customWidth="1"/>
    <col min="11272" max="11272" width="15.109375" customWidth="1"/>
    <col min="11273" max="11273" width="2.77734375" customWidth="1"/>
    <col min="11274" max="11274" width="3.77734375" customWidth="1"/>
    <col min="11275" max="11275" width="14.6640625" bestFit="1" customWidth="1"/>
    <col min="11276" max="11276" width="2.77734375" customWidth="1"/>
    <col min="11521" max="11521" width="4.77734375" customWidth="1"/>
    <col min="11522" max="11522" width="101.21875" customWidth="1"/>
    <col min="11523" max="11523" width="13.88671875" customWidth="1"/>
    <col min="11524" max="11524" width="4.77734375" customWidth="1"/>
    <col min="11525" max="11525" width="1.77734375" customWidth="1"/>
    <col min="11526" max="11526" width="80.77734375" customWidth="1"/>
    <col min="11527" max="11527" width="3.77734375" customWidth="1"/>
    <col min="11528" max="11528" width="15.109375" customWidth="1"/>
    <col min="11529" max="11529" width="2.77734375" customWidth="1"/>
    <col min="11530" max="11530" width="3.77734375" customWidth="1"/>
    <col min="11531" max="11531" width="14.6640625" bestFit="1" customWidth="1"/>
    <col min="11532" max="11532" width="2.77734375" customWidth="1"/>
    <col min="11777" max="11777" width="4.77734375" customWidth="1"/>
    <col min="11778" max="11778" width="101.21875" customWidth="1"/>
    <col min="11779" max="11779" width="13.88671875" customWidth="1"/>
    <col min="11780" max="11780" width="4.77734375" customWidth="1"/>
    <col min="11781" max="11781" width="1.77734375" customWidth="1"/>
    <col min="11782" max="11782" width="80.77734375" customWidth="1"/>
    <col min="11783" max="11783" width="3.77734375" customWidth="1"/>
    <col min="11784" max="11784" width="15.109375" customWidth="1"/>
    <col min="11785" max="11785" width="2.77734375" customWidth="1"/>
    <col min="11786" max="11786" width="3.77734375" customWidth="1"/>
    <col min="11787" max="11787" width="14.6640625" bestFit="1" customWidth="1"/>
    <col min="11788" max="11788" width="2.77734375" customWidth="1"/>
    <col min="12033" max="12033" width="4.77734375" customWidth="1"/>
    <col min="12034" max="12034" width="101.21875" customWidth="1"/>
    <col min="12035" max="12035" width="13.88671875" customWidth="1"/>
    <col min="12036" max="12036" width="4.77734375" customWidth="1"/>
    <col min="12037" max="12037" width="1.77734375" customWidth="1"/>
    <col min="12038" max="12038" width="80.77734375" customWidth="1"/>
    <col min="12039" max="12039" width="3.77734375" customWidth="1"/>
    <col min="12040" max="12040" width="15.109375" customWidth="1"/>
    <col min="12041" max="12041" width="2.77734375" customWidth="1"/>
    <col min="12042" max="12042" width="3.77734375" customWidth="1"/>
    <col min="12043" max="12043" width="14.6640625" bestFit="1" customWidth="1"/>
    <col min="12044" max="12044" width="2.77734375" customWidth="1"/>
    <col min="12289" max="12289" width="4.77734375" customWidth="1"/>
    <col min="12290" max="12290" width="101.21875" customWidth="1"/>
    <col min="12291" max="12291" width="13.88671875" customWidth="1"/>
    <col min="12292" max="12292" width="4.77734375" customWidth="1"/>
    <col min="12293" max="12293" width="1.77734375" customWidth="1"/>
    <col min="12294" max="12294" width="80.77734375" customWidth="1"/>
    <col min="12295" max="12295" width="3.77734375" customWidth="1"/>
    <col min="12296" max="12296" width="15.109375" customWidth="1"/>
    <col min="12297" max="12297" width="2.77734375" customWidth="1"/>
    <col min="12298" max="12298" width="3.77734375" customWidth="1"/>
    <col min="12299" max="12299" width="14.6640625" bestFit="1" customWidth="1"/>
    <col min="12300" max="12300" width="2.77734375" customWidth="1"/>
    <col min="12545" max="12545" width="4.77734375" customWidth="1"/>
    <col min="12546" max="12546" width="101.21875" customWidth="1"/>
    <col min="12547" max="12547" width="13.88671875" customWidth="1"/>
    <col min="12548" max="12548" width="4.77734375" customWidth="1"/>
    <col min="12549" max="12549" width="1.77734375" customWidth="1"/>
    <col min="12550" max="12550" width="80.77734375" customWidth="1"/>
    <col min="12551" max="12551" width="3.77734375" customWidth="1"/>
    <col min="12552" max="12552" width="15.109375" customWidth="1"/>
    <col min="12553" max="12553" width="2.77734375" customWidth="1"/>
    <col min="12554" max="12554" width="3.77734375" customWidth="1"/>
    <col min="12555" max="12555" width="14.6640625" bestFit="1" customWidth="1"/>
    <col min="12556" max="12556" width="2.77734375" customWidth="1"/>
    <col min="12801" max="12801" width="4.77734375" customWidth="1"/>
    <col min="12802" max="12802" width="101.21875" customWidth="1"/>
    <col min="12803" max="12803" width="13.88671875" customWidth="1"/>
    <col min="12804" max="12804" width="4.77734375" customWidth="1"/>
    <col min="12805" max="12805" width="1.77734375" customWidth="1"/>
    <col min="12806" max="12806" width="80.77734375" customWidth="1"/>
    <col min="12807" max="12807" width="3.77734375" customWidth="1"/>
    <col min="12808" max="12808" width="15.109375" customWidth="1"/>
    <col min="12809" max="12809" width="2.77734375" customWidth="1"/>
    <col min="12810" max="12810" width="3.77734375" customWidth="1"/>
    <col min="12811" max="12811" width="14.6640625" bestFit="1" customWidth="1"/>
    <col min="12812" max="12812" width="2.77734375" customWidth="1"/>
    <col min="13057" max="13057" width="4.77734375" customWidth="1"/>
    <col min="13058" max="13058" width="101.21875" customWidth="1"/>
    <col min="13059" max="13059" width="13.88671875" customWidth="1"/>
    <col min="13060" max="13060" width="4.77734375" customWidth="1"/>
    <col min="13061" max="13061" width="1.77734375" customWidth="1"/>
    <col min="13062" max="13062" width="80.77734375" customWidth="1"/>
    <col min="13063" max="13063" width="3.77734375" customWidth="1"/>
    <col min="13064" max="13064" width="15.109375" customWidth="1"/>
    <col min="13065" max="13065" width="2.77734375" customWidth="1"/>
    <col min="13066" max="13066" width="3.77734375" customWidth="1"/>
    <col min="13067" max="13067" width="14.6640625" bestFit="1" customWidth="1"/>
    <col min="13068" max="13068" width="2.77734375" customWidth="1"/>
    <col min="13313" max="13313" width="4.77734375" customWidth="1"/>
    <col min="13314" max="13314" width="101.21875" customWidth="1"/>
    <col min="13315" max="13315" width="13.88671875" customWidth="1"/>
    <col min="13316" max="13316" width="4.77734375" customWidth="1"/>
    <col min="13317" max="13317" width="1.77734375" customWidth="1"/>
    <col min="13318" max="13318" width="80.77734375" customWidth="1"/>
    <col min="13319" max="13319" width="3.77734375" customWidth="1"/>
    <col min="13320" max="13320" width="15.109375" customWidth="1"/>
    <col min="13321" max="13321" width="2.77734375" customWidth="1"/>
    <col min="13322" max="13322" width="3.77734375" customWidth="1"/>
    <col min="13323" max="13323" width="14.6640625" bestFit="1" customWidth="1"/>
    <col min="13324" max="13324" width="2.77734375" customWidth="1"/>
    <col min="13569" max="13569" width="4.77734375" customWidth="1"/>
    <col min="13570" max="13570" width="101.21875" customWidth="1"/>
    <col min="13571" max="13571" width="13.88671875" customWidth="1"/>
    <col min="13572" max="13572" width="4.77734375" customWidth="1"/>
    <col min="13573" max="13573" width="1.77734375" customWidth="1"/>
    <col min="13574" max="13574" width="80.77734375" customWidth="1"/>
    <col min="13575" max="13575" width="3.77734375" customWidth="1"/>
    <col min="13576" max="13576" width="15.109375" customWidth="1"/>
    <col min="13577" max="13577" width="2.77734375" customWidth="1"/>
    <col min="13578" max="13578" width="3.77734375" customWidth="1"/>
    <col min="13579" max="13579" width="14.6640625" bestFit="1" customWidth="1"/>
    <col min="13580" max="13580" width="2.77734375" customWidth="1"/>
    <col min="13825" max="13825" width="4.77734375" customWidth="1"/>
    <col min="13826" max="13826" width="101.21875" customWidth="1"/>
    <col min="13827" max="13827" width="13.88671875" customWidth="1"/>
    <col min="13828" max="13828" width="4.77734375" customWidth="1"/>
    <col min="13829" max="13829" width="1.77734375" customWidth="1"/>
    <col min="13830" max="13830" width="80.77734375" customWidth="1"/>
    <col min="13831" max="13831" width="3.77734375" customWidth="1"/>
    <col min="13832" max="13832" width="15.109375" customWidth="1"/>
    <col min="13833" max="13833" width="2.77734375" customWidth="1"/>
    <col min="13834" max="13834" width="3.77734375" customWidth="1"/>
    <col min="13835" max="13835" width="14.6640625" bestFit="1" customWidth="1"/>
    <col min="13836" max="13836" width="2.77734375" customWidth="1"/>
    <col min="14081" max="14081" width="4.77734375" customWidth="1"/>
    <col min="14082" max="14082" width="101.21875" customWidth="1"/>
    <col min="14083" max="14083" width="13.88671875" customWidth="1"/>
    <col min="14084" max="14084" width="4.77734375" customWidth="1"/>
    <col min="14085" max="14085" width="1.77734375" customWidth="1"/>
    <col min="14086" max="14086" width="80.77734375" customWidth="1"/>
    <col min="14087" max="14087" width="3.77734375" customWidth="1"/>
    <col min="14088" max="14088" width="15.109375" customWidth="1"/>
    <col min="14089" max="14089" width="2.77734375" customWidth="1"/>
    <col min="14090" max="14090" width="3.77734375" customWidth="1"/>
    <col min="14091" max="14091" width="14.6640625" bestFit="1" customWidth="1"/>
    <col min="14092" max="14092" width="2.77734375" customWidth="1"/>
    <col min="14337" max="14337" width="4.77734375" customWidth="1"/>
    <col min="14338" max="14338" width="101.21875" customWidth="1"/>
    <col min="14339" max="14339" width="13.88671875" customWidth="1"/>
    <col min="14340" max="14340" width="4.77734375" customWidth="1"/>
    <col min="14341" max="14341" width="1.77734375" customWidth="1"/>
    <col min="14342" max="14342" width="80.77734375" customWidth="1"/>
    <col min="14343" max="14343" width="3.77734375" customWidth="1"/>
    <col min="14344" max="14344" width="15.109375" customWidth="1"/>
    <col min="14345" max="14345" width="2.77734375" customWidth="1"/>
    <col min="14346" max="14346" width="3.77734375" customWidth="1"/>
    <col min="14347" max="14347" width="14.6640625" bestFit="1" customWidth="1"/>
    <col min="14348" max="14348" width="2.77734375" customWidth="1"/>
    <col min="14593" max="14593" width="4.77734375" customWidth="1"/>
    <col min="14594" max="14594" width="101.21875" customWidth="1"/>
    <col min="14595" max="14595" width="13.88671875" customWidth="1"/>
    <col min="14596" max="14596" width="4.77734375" customWidth="1"/>
    <col min="14597" max="14597" width="1.77734375" customWidth="1"/>
    <col min="14598" max="14598" width="80.77734375" customWidth="1"/>
    <col min="14599" max="14599" width="3.77734375" customWidth="1"/>
    <col min="14600" max="14600" width="15.109375" customWidth="1"/>
    <col min="14601" max="14601" width="2.77734375" customWidth="1"/>
    <col min="14602" max="14602" width="3.77734375" customWidth="1"/>
    <col min="14603" max="14603" width="14.6640625" bestFit="1" customWidth="1"/>
    <col min="14604" max="14604" width="2.77734375" customWidth="1"/>
    <col min="14849" max="14849" width="4.77734375" customWidth="1"/>
    <col min="14850" max="14850" width="101.21875" customWidth="1"/>
    <col min="14851" max="14851" width="13.88671875" customWidth="1"/>
    <col min="14852" max="14852" width="4.77734375" customWidth="1"/>
    <col min="14853" max="14853" width="1.77734375" customWidth="1"/>
    <col min="14854" max="14854" width="80.77734375" customWidth="1"/>
    <col min="14855" max="14855" width="3.77734375" customWidth="1"/>
    <col min="14856" max="14856" width="15.109375" customWidth="1"/>
    <col min="14857" max="14857" width="2.77734375" customWidth="1"/>
    <col min="14858" max="14858" width="3.77734375" customWidth="1"/>
    <col min="14859" max="14859" width="14.6640625" bestFit="1" customWidth="1"/>
    <col min="14860" max="14860" width="2.77734375" customWidth="1"/>
    <col min="15105" max="15105" width="4.77734375" customWidth="1"/>
    <col min="15106" max="15106" width="101.21875" customWidth="1"/>
    <col min="15107" max="15107" width="13.88671875" customWidth="1"/>
    <col min="15108" max="15108" width="4.77734375" customWidth="1"/>
    <col min="15109" max="15109" width="1.77734375" customWidth="1"/>
    <col min="15110" max="15110" width="80.77734375" customWidth="1"/>
    <col min="15111" max="15111" width="3.77734375" customWidth="1"/>
    <col min="15112" max="15112" width="15.109375" customWidth="1"/>
    <col min="15113" max="15113" width="2.77734375" customWidth="1"/>
    <col min="15114" max="15114" width="3.77734375" customWidth="1"/>
    <col min="15115" max="15115" width="14.6640625" bestFit="1" customWidth="1"/>
    <col min="15116" max="15116" width="2.77734375" customWidth="1"/>
    <col min="15361" max="15361" width="4.77734375" customWidth="1"/>
    <col min="15362" max="15362" width="101.21875" customWidth="1"/>
    <col min="15363" max="15363" width="13.88671875" customWidth="1"/>
    <col min="15364" max="15364" width="4.77734375" customWidth="1"/>
    <col min="15365" max="15365" width="1.77734375" customWidth="1"/>
    <col min="15366" max="15366" width="80.77734375" customWidth="1"/>
    <col min="15367" max="15367" width="3.77734375" customWidth="1"/>
    <col min="15368" max="15368" width="15.109375" customWidth="1"/>
    <col min="15369" max="15369" width="2.77734375" customWidth="1"/>
    <col min="15370" max="15370" width="3.77734375" customWidth="1"/>
    <col min="15371" max="15371" width="14.6640625" bestFit="1" customWidth="1"/>
    <col min="15372" max="15372" width="2.77734375" customWidth="1"/>
    <col min="15617" max="15617" width="4.77734375" customWidth="1"/>
    <col min="15618" max="15618" width="101.21875" customWidth="1"/>
    <col min="15619" max="15619" width="13.88671875" customWidth="1"/>
    <col min="15620" max="15620" width="4.77734375" customWidth="1"/>
    <col min="15621" max="15621" width="1.77734375" customWidth="1"/>
    <col min="15622" max="15622" width="80.77734375" customWidth="1"/>
    <col min="15623" max="15623" width="3.77734375" customWidth="1"/>
    <col min="15624" max="15624" width="15.109375" customWidth="1"/>
    <col min="15625" max="15625" width="2.77734375" customWidth="1"/>
    <col min="15626" max="15626" width="3.77734375" customWidth="1"/>
    <col min="15627" max="15627" width="14.6640625" bestFit="1" customWidth="1"/>
    <col min="15628" max="15628" width="2.77734375" customWidth="1"/>
    <col min="15873" max="15873" width="4.77734375" customWidth="1"/>
    <col min="15874" max="15874" width="101.21875" customWidth="1"/>
    <col min="15875" max="15875" width="13.88671875" customWidth="1"/>
    <col min="15876" max="15876" width="4.77734375" customWidth="1"/>
    <col min="15877" max="15877" width="1.77734375" customWidth="1"/>
    <col min="15878" max="15878" width="80.77734375" customWidth="1"/>
    <col min="15879" max="15879" width="3.77734375" customWidth="1"/>
    <col min="15880" max="15880" width="15.109375" customWidth="1"/>
    <col min="15881" max="15881" width="2.77734375" customWidth="1"/>
    <col min="15882" max="15882" width="3.77734375" customWidth="1"/>
    <col min="15883" max="15883" width="14.6640625" bestFit="1" customWidth="1"/>
    <col min="15884" max="15884" width="2.77734375" customWidth="1"/>
    <col min="16129" max="16129" width="4.77734375" customWidth="1"/>
    <col min="16130" max="16130" width="101.21875" customWidth="1"/>
    <col min="16131" max="16131" width="13.88671875" customWidth="1"/>
    <col min="16132" max="16132" width="4.77734375" customWidth="1"/>
    <col min="16133" max="16133" width="1.77734375" customWidth="1"/>
    <col min="16134" max="16134" width="80.77734375" customWidth="1"/>
    <col min="16135" max="16135" width="3.77734375" customWidth="1"/>
    <col min="16136" max="16136" width="15.109375" customWidth="1"/>
    <col min="16137" max="16137" width="2.77734375" customWidth="1"/>
    <col min="16138" max="16138" width="3.77734375" customWidth="1"/>
    <col min="16139" max="16139" width="14.6640625" bestFit="1" customWidth="1"/>
    <col min="16140" max="16140" width="2.77734375" customWidth="1"/>
  </cols>
  <sheetData>
    <row r="1" spans="1:12" ht="16.899999999999999" customHeight="1" thickBot="1">
      <c r="A1" s="1384" t="str">
        <f>+CONAMEDATE2</f>
        <v>Annual Report of VERIZON NEW YORK INC.                                                     For the period ending DECEMBER 31, 2017</v>
      </c>
      <c r="B1" s="883"/>
      <c r="C1" s="65"/>
      <c r="D1" s="1384" t="str">
        <f>+CONAMEDATE2</f>
        <v>Annual Report of VERIZON NEW YORK INC.                                                     For the period ending DECEMBER 31, 2017</v>
      </c>
      <c r="E1" s="874"/>
      <c r="F1" s="874"/>
      <c r="G1" s="874"/>
      <c r="H1" s="65"/>
      <c r="I1" s="874"/>
      <c r="J1" s="874"/>
      <c r="K1" s="874"/>
      <c r="L1" s="874"/>
    </row>
    <row r="2" spans="1:12" ht="16.899999999999999" customHeight="1">
      <c r="A2" s="884"/>
      <c r="B2" s="885"/>
      <c r="C2" s="68"/>
      <c r="D2" s="878"/>
      <c r="E2" s="880"/>
      <c r="F2" s="880"/>
      <c r="G2" s="880"/>
      <c r="H2" s="880"/>
      <c r="I2" s="880"/>
      <c r="J2" s="880"/>
      <c r="K2" s="880"/>
      <c r="L2" s="879"/>
    </row>
    <row r="3" spans="1:12" ht="16.899999999999999" customHeight="1">
      <c r="A3" s="151" t="s">
        <v>129</v>
      </c>
      <c r="B3" s="132"/>
      <c r="C3" s="133"/>
      <c r="D3" s="886" t="s">
        <v>130</v>
      </c>
      <c r="E3" s="70"/>
      <c r="F3" s="70"/>
      <c r="G3" s="70"/>
      <c r="H3" s="70"/>
      <c r="I3" s="70"/>
      <c r="J3" s="70"/>
      <c r="K3" s="70"/>
      <c r="L3" s="71"/>
    </row>
    <row r="4" spans="1:12" ht="16.899999999999999" customHeight="1">
      <c r="A4" s="72"/>
      <c r="B4" s="65"/>
      <c r="C4" s="73"/>
      <c r="D4" s="72"/>
      <c r="E4" s="65"/>
      <c r="F4" s="1385"/>
      <c r="G4" s="65"/>
      <c r="H4" s="65"/>
      <c r="I4" s="65"/>
      <c r="J4" s="65"/>
      <c r="K4" s="65"/>
      <c r="L4" s="73"/>
    </row>
    <row r="5" spans="1:12" ht="16.899999999999999" customHeight="1">
      <c r="A5" s="1004" t="s">
        <v>1870</v>
      </c>
      <c r="B5" s="1005" t="s">
        <v>131</v>
      </c>
      <c r="C5" s="73"/>
      <c r="D5" s="604"/>
      <c r="E5" s="179"/>
      <c r="F5" s="178"/>
      <c r="G5" s="179"/>
      <c r="H5" s="178"/>
      <c r="I5" s="178"/>
      <c r="J5" s="179"/>
      <c r="K5" s="178"/>
      <c r="L5" s="290"/>
    </row>
    <row r="6" spans="1:12" ht="16.899999999999999" customHeight="1">
      <c r="A6" s="1006"/>
      <c r="B6" s="1005" t="s">
        <v>132</v>
      </c>
      <c r="C6" s="73"/>
      <c r="D6" s="95" t="s">
        <v>36</v>
      </c>
      <c r="E6" s="174"/>
      <c r="F6" s="93" t="s">
        <v>133</v>
      </c>
      <c r="G6" s="174"/>
      <c r="H6" s="65" t="s">
        <v>711</v>
      </c>
      <c r="I6" s="65"/>
      <c r="J6" s="174"/>
      <c r="K6" s="65" t="s">
        <v>711</v>
      </c>
      <c r="L6" s="73"/>
    </row>
    <row r="7" spans="1:12" ht="16.899999999999999" customHeight="1">
      <c r="A7" s="1006"/>
      <c r="B7" s="1005" t="s">
        <v>134</v>
      </c>
      <c r="C7" s="73"/>
      <c r="D7" s="95" t="s">
        <v>48</v>
      </c>
      <c r="E7" s="174"/>
      <c r="F7" s="93" t="s">
        <v>462</v>
      </c>
      <c r="G7" s="174"/>
      <c r="H7" s="93" t="s">
        <v>463</v>
      </c>
      <c r="I7" s="65"/>
      <c r="J7" s="174"/>
      <c r="K7" s="93" t="s">
        <v>464</v>
      </c>
      <c r="L7" s="73"/>
    </row>
    <row r="8" spans="1:12" ht="16.899999999999999" customHeight="1">
      <c r="A8" s="1006"/>
      <c r="B8" s="1005" t="s">
        <v>853</v>
      </c>
      <c r="C8" s="73"/>
      <c r="D8" s="206"/>
      <c r="E8" s="177"/>
      <c r="F8" s="207"/>
      <c r="G8" s="177"/>
      <c r="H8" s="207"/>
      <c r="I8" s="207"/>
      <c r="J8" s="177"/>
      <c r="K8" s="207"/>
      <c r="L8" s="208"/>
    </row>
    <row r="9" spans="1:12" ht="16.899999999999999" customHeight="1">
      <c r="A9" s="1006"/>
      <c r="B9" s="1005" t="s">
        <v>854</v>
      </c>
      <c r="C9" s="73"/>
      <c r="D9" s="72"/>
      <c r="E9" s="174"/>
      <c r="F9" s="93" t="s">
        <v>804</v>
      </c>
      <c r="G9" s="174"/>
      <c r="H9" s="65"/>
      <c r="I9" s="65"/>
      <c r="J9" s="174"/>
      <c r="K9" s="249"/>
      <c r="L9" s="73"/>
    </row>
    <row r="10" spans="1:12" ht="16.899999999999999" customHeight="1">
      <c r="A10" s="1006"/>
      <c r="B10" s="1005" t="s">
        <v>855</v>
      </c>
      <c r="C10" s="73"/>
      <c r="D10" s="95" t="s">
        <v>467</v>
      </c>
      <c r="E10" s="174"/>
      <c r="F10" s="65" t="s">
        <v>856</v>
      </c>
      <c r="G10" s="174"/>
      <c r="H10" s="28"/>
      <c r="I10" s="65"/>
      <c r="J10" s="235" t="s">
        <v>1870</v>
      </c>
      <c r="K10" s="195"/>
      <c r="L10" s="73"/>
    </row>
    <row r="11" spans="1:12" ht="16.899999999999999" customHeight="1">
      <c r="A11" s="1006"/>
      <c r="B11" s="1005" t="s">
        <v>857</v>
      </c>
      <c r="C11" s="73"/>
      <c r="D11" s="95" t="s">
        <v>825</v>
      </c>
      <c r="E11" s="174"/>
      <c r="F11" s="65" t="s">
        <v>858</v>
      </c>
      <c r="G11" s="174"/>
      <c r="H11" s="28"/>
      <c r="I11" s="65"/>
      <c r="J11" s="235" t="s">
        <v>1884</v>
      </c>
      <c r="K11" s="1386">
        <v>0</v>
      </c>
      <c r="L11" s="73"/>
    </row>
    <row r="12" spans="1:12" ht="16.899999999999999" customHeight="1">
      <c r="A12" s="1006"/>
      <c r="B12" s="1005" t="s">
        <v>2378</v>
      </c>
      <c r="C12" s="73"/>
      <c r="D12" s="72"/>
      <c r="E12" s="174"/>
      <c r="F12" s="65" t="s">
        <v>2379</v>
      </c>
      <c r="G12" s="174"/>
      <c r="H12" s="28"/>
      <c r="I12" s="65"/>
      <c r="J12" s="174"/>
      <c r="K12" s="28"/>
      <c r="L12" s="73"/>
    </row>
    <row r="13" spans="1:12" ht="16.899999999999999" customHeight="1">
      <c r="A13" s="1006"/>
      <c r="B13" s="1005" t="s">
        <v>2380</v>
      </c>
      <c r="C13" s="73"/>
      <c r="D13" s="95" t="s">
        <v>1067</v>
      </c>
      <c r="E13" s="174"/>
      <c r="F13" s="65" t="s">
        <v>2381</v>
      </c>
      <c r="G13" s="235" t="s">
        <v>1233</v>
      </c>
      <c r="H13" s="1386">
        <v>0</v>
      </c>
      <c r="I13" s="65"/>
      <c r="J13" s="174"/>
      <c r="K13" s="28"/>
      <c r="L13" s="73"/>
    </row>
    <row r="14" spans="1:12" ht="16.899999999999999" customHeight="1">
      <c r="A14" s="1006"/>
      <c r="B14" s="1005" t="s">
        <v>2382</v>
      </c>
      <c r="C14" s="73"/>
      <c r="D14" s="95" t="s">
        <v>71</v>
      </c>
      <c r="E14" s="174"/>
      <c r="F14" s="65" t="s">
        <v>2383</v>
      </c>
      <c r="G14" s="235" t="s">
        <v>1253</v>
      </c>
      <c r="H14" s="1386">
        <v>0</v>
      </c>
      <c r="I14" s="65"/>
      <c r="J14" s="174"/>
      <c r="K14" s="28"/>
      <c r="L14" s="73"/>
    </row>
    <row r="15" spans="1:12" ht="16.899999999999999" customHeight="1">
      <c r="A15" s="1006"/>
      <c r="B15" s="1005" t="s">
        <v>2384</v>
      </c>
      <c r="C15" s="73"/>
      <c r="D15" s="95" t="s">
        <v>72</v>
      </c>
      <c r="E15" s="174"/>
      <c r="F15" s="65" t="s">
        <v>2385</v>
      </c>
      <c r="G15" s="174"/>
      <c r="H15" s="28"/>
      <c r="I15" s="65"/>
      <c r="J15" s="235" t="s">
        <v>1278</v>
      </c>
      <c r="K15" s="1387">
        <v>0</v>
      </c>
      <c r="L15" s="73"/>
    </row>
    <row r="16" spans="1:12" ht="16.899999999999999" customHeight="1">
      <c r="A16" s="1006"/>
      <c r="B16" s="1005" t="s">
        <v>2386</v>
      </c>
      <c r="C16" s="73"/>
      <c r="D16" s="72"/>
      <c r="E16" s="174"/>
      <c r="F16" s="65" t="s">
        <v>2387</v>
      </c>
      <c r="G16" s="174"/>
      <c r="H16" s="28"/>
      <c r="I16" s="65"/>
      <c r="J16" s="174"/>
      <c r="K16" s="65"/>
      <c r="L16" s="73"/>
    </row>
    <row r="17" spans="1:30" ht="16.899999999999999" customHeight="1">
      <c r="A17" s="1006"/>
      <c r="B17" s="1005" t="s">
        <v>1757</v>
      </c>
      <c r="C17" s="73"/>
      <c r="D17" s="95" t="s">
        <v>476</v>
      </c>
      <c r="E17" s="174"/>
      <c r="F17" s="65" t="s">
        <v>1758</v>
      </c>
      <c r="G17" s="235" t="s">
        <v>1281</v>
      </c>
      <c r="H17" s="1386">
        <v>0</v>
      </c>
      <c r="I17" s="65"/>
      <c r="J17" s="174"/>
      <c r="K17" s="28"/>
      <c r="L17" s="73"/>
      <c r="N17" s="1026"/>
      <c r="O17" s="1147"/>
      <c r="P17" s="1147"/>
      <c r="Q17" s="1147"/>
      <c r="R17" s="1147"/>
      <c r="S17" s="1147"/>
      <c r="T17" s="1147"/>
      <c r="U17" s="1147"/>
      <c r="V17" s="1147"/>
      <c r="W17" s="1147"/>
      <c r="X17" s="1147"/>
      <c r="Y17" s="1147"/>
      <c r="Z17" s="1147"/>
      <c r="AA17" s="1147"/>
      <c r="AB17" s="1147"/>
      <c r="AC17" s="1147"/>
    </row>
    <row r="18" spans="1:30" ht="16.899999999999999" customHeight="1">
      <c r="A18" s="1006"/>
      <c r="B18" s="1005" t="s">
        <v>1759</v>
      </c>
      <c r="C18" s="73"/>
      <c r="D18" s="95" t="s">
        <v>479</v>
      </c>
      <c r="E18" s="174"/>
      <c r="F18" s="65" t="s">
        <v>1760</v>
      </c>
      <c r="G18" s="235" t="s">
        <v>1891</v>
      </c>
      <c r="H18" s="195">
        <v>0</v>
      </c>
      <c r="I18" s="65"/>
      <c r="J18" s="174"/>
      <c r="K18" s="28"/>
      <c r="L18" s="73"/>
      <c r="N18" s="1559"/>
      <c r="O18" s="1147"/>
      <c r="P18" s="1147"/>
      <c r="Q18" s="1147"/>
      <c r="R18" s="1147"/>
      <c r="S18" s="1147"/>
      <c r="T18" s="1147"/>
      <c r="U18" s="1147"/>
      <c r="V18" s="1147"/>
      <c r="W18" s="1147"/>
      <c r="X18" s="1147"/>
      <c r="Y18" s="1147"/>
      <c r="Z18" s="1147"/>
      <c r="AA18" s="1147"/>
      <c r="AB18" s="1147"/>
      <c r="AC18" s="1147"/>
    </row>
    <row r="19" spans="1:30" ht="16.899999999999999" customHeight="1">
      <c r="A19" s="1006"/>
      <c r="B19" s="1005" t="s">
        <v>1761</v>
      </c>
      <c r="C19" s="73"/>
      <c r="D19" s="95" t="s">
        <v>2076</v>
      </c>
      <c r="E19" s="174"/>
      <c r="F19" s="65" t="s">
        <v>1762</v>
      </c>
      <c r="G19" s="235" t="s">
        <v>1230</v>
      </c>
      <c r="H19" s="1388">
        <v>0</v>
      </c>
      <c r="I19" s="65"/>
      <c r="J19" s="174"/>
      <c r="K19" s="28"/>
      <c r="L19" s="73"/>
    </row>
    <row r="20" spans="1:30" ht="16.899999999999999" customHeight="1">
      <c r="A20" s="1006"/>
      <c r="B20" s="1005"/>
      <c r="C20" s="73"/>
      <c r="D20" s="95" t="s">
        <v>337</v>
      </c>
      <c r="E20" s="174"/>
      <c r="F20" s="65" t="s">
        <v>1763</v>
      </c>
      <c r="G20" s="174"/>
      <c r="H20" s="28"/>
      <c r="I20" s="65"/>
      <c r="J20" s="235" t="s">
        <v>1251</v>
      </c>
      <c r="K20" s="1387">
        <v>0</v>
      </c>
      <c r="L20" s="73"/>
    </row>
    <row r="21" spans="1:30" ht="16.899999999999999" customHeight="1">
      <c r="A21" s="1004" t="s">
        <v>1884</v>
      </c>
      <c r="B21" s="1005" t="s">
        <v>1764</v>
      </c>
      <c r="C21" s="73"/>
      <c r="D21" s="72"/>
      <c r="E21" s="174"/>
      <c r="F21" s="65" t="s">
        <v>1765</v>
      </c>
      <c r="G21" s="174"/>
      <c r="H21" s="28"/>
      <c r="I21" s="65"/>
      <c r="J21" s="174"/>
      <c r="K21" s="28"/>
      <c r="L21" s="73"/>
    </row>
    <row r="22" spans="1:30" ht="16.899999999999999" customHeight="1">
      <c r="A22" s="1006"/>
      <c r="B22" s="1005" t="s">
        <v>1766</v>
      </c>
      <c r="C22" s="73"/>
      <c r="D22" s="95" t="s">
        <v>73</v>
      </c>
      <c r="E22" s="174"/>
      <c r="F22" s="65" t="s">
        <v>1767</v>
      </c>
      <c r="G22" s="235" t="s">
        <v>1268</v>
      </c>
      <c r="H22" s="1386">
        <v>0</v>
      </c>
      <c r="I22" s="65"/>
      <c r="J22" s="174"/>
      <c r="K22" s="28"/>
      <c r="L22" s="73"/>
      <c r="O22" s="1147"/>
      <c r="P22" s="1147"/>
      <c r="Q22" s="1147"/>
      <c r="R22" s="1147"/>
      <c r="S22" s="1147"/>
      <c r="T22" s="1147"/>
      <c r="U22" s="1147"/>
      <c r="V22" s="1147"/>
      <c r="W22" s="1147"/>
      <c r="X22" s="1147"/>
      <c r="Y22" s="1147"/>
      <c r="Z22" s="1147"/>
      <c r="AA22" s="1147"/>
      <c r="AB22" s="1147"/>
      <c r="AC22" s="1147"/>
      <c r="AD22" s="1147"/>
    </row>
    <row r="23" spans="1:30" ht="16.899999999999999" customHeight="1">
      <c r="A23" s="1006"/>
      <c r="B23" s="1005"/>
      <c r="C23" s="73"/>
      <c r="D23" s="95" t="s">
        <v>74</v>
      </c>
      <c r="E23" s="174"/>
      <c r="F23" s="65" t="s">
        <v>1768</v>
      </c>
      <c r="G23" s="235" t="s">
        <v>1279</v>
      </c>
      <c r="H23" s="1386">
        <v>0</v>
      </c>
      <c r="I23" s="65"/>
      <c r="J23" s="174"/>
      <c r="K23" s="28"/>
      <c r="L23" s="73"/>
    </row>
    <row r="24" spans="1:30" ht="16.899999999999999" customHeight="1">
      <c r="A24" s="1004" t="s">
        <v>1233</v>
      </c>
      <c r="B24" s="1005" t="s">
        <v>1769</v>
      </c>
      <c r="C24" s="73"/>
      <c r="D24" s="95" t="s">
        <v>75</v>
      </c>
      <c r="E24" s="174"/>
      <c r="F24" s="65" t="s">
        <v>1770</v>
      </c>
      <c r="G24" s="174"/>
      <c r="H24" s="28"/>
      <c r="I24" s="65"/>
      <c r="J24" s="235" t="s">
        <v>1283</v>
      </c>
      <c r="K24" s="1387">
        <v>0</v>
      </c>
      <c r="L24" s="73"/>
    </row>
    <row r="25" spans="1:30" ht="16.899999999999999" customHeight="1">
      <c r="A25" s="1006"/>
      <c r="B25" s="1005" t="s">
        <v>1771</v>
      </c>
      <c r="C25" s="73"/>
      <c r="D25" s="95" t="s">
        <v>76</v>
      </c>
      <c r="E25" s="174"/>
      <c r="F25" s="65" t="s">
        <v>1772</v>
      </c>
      <c r="G25" s="174"/>
      <c r="H25" s="28"/>
      <c r="I25" s="65"/>
      <c r="J25" s="235" t="s">
        <v>1500</v>
      </c>
      <c r="K25" s="1387">
        <v>0</v>
      </c>
      <c r="L25" s="73"/>
    </row>
    <row r="26" spans="1:30" ht="16.899999999999999" customHeight="1">
      <c r="A26" s="1006"/>
      <c r="B26" s="1005" t="s">
        <v>1773</v>
      </c>
      <c r="C26" s="73"/>
      <c r="D26" s="95" t="s">
        <v>77</v>
      </c>
      <c r="E26" s="174"/>
      <c r="F26" s="65" t="s">
        <v>1774</v>
      </c>
      <c r="G26" s="174"/>
      <c r="H26" s="28"/>
      <c r="I26" s="65"/>
      <c r="J26" s="235" t="s">
        <v>1775</v>
      </c>
      <c r="K26" s="1389">
        <v>0</v>
      </c>
      <c r="L26" s="73"/>
    </row>
    <row r="27" spans="1:30" ht="16.899999999999999" customHeight="1">
      <c r="A27" s="1006"/>
      <c r="B27" s="1005"/>
      <c r="C27" s="73"/>
      <c r="D27" s="79" t="s">
        <v>78</v>
      </c>
      <c r="E27" s="177"/>
      <c r="F27" s="207" t="s">
        <v>1776</v>
      </c>
      <c r="G27" s="177"/>
      <c r="H27" s="195"/>
      <c r="I27" s="207"/>
      <c r="J27" s="239" t="s">
        <v>1777</v>
      </c>
      <c r="K27" s="1387">
        <v>0</v>
      </c>
      <c r="L27" s="208"/>
    </row>
    <row r="28" spans="1:30" ht="16.899999999999999" customHeight="1">
      <c r="A28" s="1004" t="s">
        <v>1253</v>
      </c>
      <c r="B28" s="1005" t="s">
        <v>1778</v>
      </c>
      <c r="C28" s="73"/>
      <c r="D28" s="628" t="s">
        <v>711</v>
      </c>
      <c r="E28" s="174"/>
      <c r="F28" s="93" t="s">
        <v>1509</v>
      </c>
      <c r="G28" s="174"/>
      <c r="H28" s="28"/>
      <c r="I28" s="65"/>
      <c r="J28" s="174"/>
      <c r="K28" s="65"/>
      <c r="L28" s="73"/>
    </row>
    <row r="29" spans="1:30" ht="16.899999999999999" customHeight="1">
      <c r="A29" s="1006"/>
      <c r="B29" s="1005" t="s">
        <v>1779</v>
      </c>
      <c r="C29" s="73"/>
      <c r="D29" s="95" t="s">
        <v>79</v>
      </c>
      <c r="E29" s="174"/>
      <c r="F29" s="65" t="s">
        <v>1780</v>
      </c>
      <c r="G29" s="174"/>
      <c r="H29" s="1063"/>
      <c r="I29" s="1011"/>
      <c r="J29" s="1390" t="s">
        <v>1781</v>
      </c>
      <c r="K29" s="1391">
        <v>0</v>
      </c>
      <c r="L29" s="73"/>
    </row>
    <row r="30" spans="1:30" ht="16.899999999999999" customHeight="1">
      <c r="A30" s="1006"/>
      <c r="B30" s="1005" t="s">
        <v>1782</v>
      </c>
      <c r="C30" s="73"/>
      <c r="D30" s="72"/>
      <c r="E30" s="174"/>
      <c r="F30" s="65" t="s">
        <v>1783</v>
      </c>
      <c r="G30" s="174"/>
      <c r="H30" s="1063"/>
      <c r="I30" s="1011"/>
      <c r="J30" s="1392"/>
      <c r="K30" s="1063"/>
      <c r="L30" s="73"/>
    </row>
    <row r="31" spans="1:30" ht="16.899999999999999" customHeight="1">
      <c r="A31" s="1006"/>
      <c r="B31" s="1005"/>
      <c r="C31" s="73"/>
      <c r="D31" s="95" t="s">
        <v>80</v>
      </c>
      <c r="E31" s="174"/>
      <c r="F31" s="65" t="s">
        <v>1784</v>
      </c>
      <c r="G31" s="235" t="s">
        <v>1785</v>
      </c>
      <c r="H31" s="1393">
        <v>0</v>
      </c>
      <c r="I31" s="1394" t="s">
        <v>2122</v>
      </c>
      <c r="J31" s="1392"/>
      <c r="K31" s="1063"/>
      <c r="L31" s="73"/>
    </row>
    <row r="32" spans="1:30" ht="16.899999999999999" customHeight="1">
      <c r="A32" s="1004" t="s">
        <v>1278</v>
      </c>
      <c r="B32" s="1005" t="s">
        <v>1786</v>
      </c>
      <c r="C32" s="73"/>
      <c r="D32" s="79" t="s">
        <v>81</v>
      </c>
      <c r="E32" s="177"/>
      <c r="F32" s="207" t="s">
        <v>1787</v>
      </c>
      <c r="G32" s="177"/>
      <c r="H32" s="1395"/>
      <c r="I32" s="1240"/>
      <c r="J32" s="1396" t="s">
        <v>1788</v>
      </c>
      <c r="K32" s="1391">
        <v>0</v>
      </c>
      <c r="L32" s="208"/>
      <c r="N32" s="1147"/>
      <c r="O32" s="1147"/>
      <c r="P32" s="1147"/>
      <c r="Q32" s="1147"/>
      <c r="R32" s="1147"/>
      <c r="S32" s="1147"/>
      <c r="T32" s="1147"/>
      <c r="U32" s="1147"/>
      <c r="V32" s="1147"/>
      <c r="W32" s="1147"/>
      <c r="X32" s="1147"/>
    </row>
    <row r="33" spans="1:24" ht="16.899999999999999" customHeight="1">
      <c r="A33" s="1006"/>
      <c r="B33" s="1005"/>
      <c r="C33" s="73"/>
      <c r="D33" s="72"/>
      <c r="E33" s="65"/>
      <c r="F33" s="65"/>
      <c r="G33" s="65"/>
      <c r="H33" s="65"/>
      <c r="I33" s="65"/>
      <c r="J33" s="65"/>
      <c r="K33" s="65" t="s">
        <v>711</v>
      </c>
      <c r="L33" s="73"/>
      <c r="N33" s="1026"/>
      <c r="O33" s="1147"/>
      <c r="P33" s="1147"/>
      <c r="Q33" s="1147"/>
      <c r="R33" s="1147"/>
      <c r="S33" s="1147"/>
      <c r="T33" s="1147"/>
      <c r="U33" s="1147"/>
      <c r="V33" s="1147"/>
      <c r="W33" s="1147"/>
      <c r="X33" s="1147"/>
    </row>
    <row r="34" spans="1:24" ht="16.899999999999999" customHeight="1">
      <c r="A34" s="1004" t="s">
        <v>1281</v>
      </c>
      <c r="B34" s="1005" t="s">
        <v>1209</v>
      </c>
      <c r="C34" s="73"/>
      <c r="D34" s="72"/>
      <c r="E34" s="65"/>
      <c r="F34" s="65"/>
      <c r="G34" s="65"/>
      <c r="H34" s="65"/>
      <c r="I34" s="65"/>
      <c r="J34" s="65"/>
      <c r="K34" s="65"/>
      <c r="L34" s="73"/>
      <c r="N34" s="1026"/>
      <c r="O34" s="1147"/>
      <c r="P34" s="1147"/>
      <c r="Q34" s="1147"/>
      <c r="R34" s="1147"/>
      <c r="S34" s="1147"/>
      <c r="T34" s="1147"/>
      <c r="U34" s="1147"/>
      <c r="V34" s="1147"/>
      <c r="W34" s="1147"/>
      <c r="X34" s="1147"/>
    </row>
    <row r="35" spans="1:24" ht="16.899999999999999" customHeight="1">
      <c r="A35" s="1006"/>
      <c r="B35" s="1005" t="s">
        <v>1210</v>
      </c>
      <c r="C35" s="73"/>
      <c r="D35" s="72"/>
      <c r="F35" s="952" t="s">
        <v>1211</v>
      </c>
      <c r="G35" s="105"/>
      <c r="H35" s="105"/>
      <c r="I35" s="105"/>
      <c r="J35" s="105"/>
      <c r="K35" s="105"/>
      <c r="L35" s="73"/>
      <c r="N35" s="1026"/>
      <c r="O35" s="1147"/>
      <c r="P35" s="1147"/>
      <c r="Q35" s="1147"/>
      <c r="R35" s="1147"/>
      <c r="S35" s="1147"/>
      <c r="T35" s="1147"/>
      <c r="U35" s="1147"/>
      <c r="V35" s="1147"/>
      <c r="W35" s="1147"/>
      <c r="X35" s="1147"/>
    </row>
    <row r="36" spans="1:24" ht="16.899999999999999" customHeight="1">
      <c r="A36" s="1006"/>
      <c r="B36" s="1005"/>
      <c r="C36" s="73"/>
      <c r="D36" s="72"/>
      <c r="E36" s="28"/>
      <c r="F36" s="1397"/>
      <c r="G36" s="569"/>
      <c r="H36" s="569"/>
      <c r="I36" s="569"/>
      <c r="J36" s="569"/>
      <c r="K36" s="569"/>
      <c r="L36" s="73"/>
      <c r="N36" s="1026"/>
      <c r="O36" s="1147"/>
      <c r="P36" s="1147"/>
      <c r="Q36" s="1147"/>
      <c r="R36" s="1147"/>
      <c r="S36" s="1147"/>
      <c r="T36" s="1147"/>
      <c r="U36" s="1147"/>
      <c r="V36" s="1147"/>
      <c r="W36" s="1147"/>
      <c r="X36" s="1147"/>
    </row>
    <row r="37" spans="1:24" ht="16.899999999999999" customHeight="1">
      <c r="A37" s="1004" t="s">
        <v>1891</v>
      </c>
      <c r="B37" s="1005" t="s">
        <v>1212</v>
      </c>
      <c r="C37" s="73"/>
      <c r="D37" s="72"/>
      <c r="E37" s="28"/>
      <c r="F37" s="1397"/>
      <c r="G37" s="28"/>
      <c r="H37" s="28"/>
      <c r="I37" s="28"/>
      <c r="J37" s="28"/>
      <c r="K37" s="28"/>
      <c r="L37" s="73"/>
      <c r="N37" s="1560"/>
      <c r="O37" s="1147"/>
      <c r="P37" s="1147"/>
      <c r="Q37" s="1147"/>
      <c r="R37" s="1147"/>
      <c r="S37" s="1147"/>
      <c r="T37" s="1147"/>
      <c r="U37" s="1147"/>
      <c r="V37" s="1147"/>
      <c r="W37" s="1147"/>
      <c r="X37" s="1147"/>
    </row>
    <row r="38" spans="1:24" ht="16.899999999999999" customHeight="1">
      <c r="A38" s="1006"/>
      <c r="B38" s="1005" t="s">
        <v>1213</v>
      </c>
      <c r="C38" s="73"/>
      <c r="D38" s="72"/>
      <c r="E38" s="28"/>
      <c r="F38" s="28"/>
      <c r="G38" s="28"/>
      <c r="H38" s="28"/>
      <c r="I38" s="28"/>
      <c r="J38" s="28"/>
      <c r="K38" s="28"/>
      <c r="L38" s="73"/>
      <c r="N38" s="1147"/>
      <c r="O38" s="1147"/>
      <c r="P38" s="1147"/>
      <c r="Q38" s="1147"/>
      <c r="R38" s="1147"/>
      <c r="S38" s="1147"/>
      <c r="T38" s="1147"/>
      <c r="U38" s="1147"/>
      <c r="V38" s="1147"/>
      <c r="W38" s="1147"/>
      <c r="X38" s="1147"/>
    </row>
    <row r="39" spans="1:24" ht="16.899999999999999" customHeight="1">
      <c r="A39" s="1006"/>
      <c r="B39" s="1005" t="s">
        <v>1214</v>
      </c>
      <c r="C39" s="73"/>
      <c r="D39" s="72"/>
      <c r="E39" s="65" t="s">
        <v>1215</v>
      </c>
      <c r="F39" s="65"/>
      <c r="G39" s="65"/>
      <c r="H39" s="65"/>
      <c r="I39" s="65"/>
      <c r="J39" s="65"/>
      <c r="K39" s="65"/>
      <c r="L39" s="73"/>
      <c r="N39" s="1026"/>
      <c r="O39" s="1147"/>
      <c r="P39" s="1147"/>
      <c r="Q39" s="1147"/>
      <c r="R39" s="1147"/>
      <c r="S39" s="1147"/>
      <c r="T39" s="1147"/>
      <c r="U39" s="1147"/>
      <c r="V39" s="1147"/>
      <c r="W39" s="1147"/>
      <c r="X39" s="1147"/>
    </row>
    <row r="40" spans="1:24" ht="16.899999999999999" customHeight="1">
      <c r="A40" s="1006"/>
      <c r="B40" s="1005"/>
      <c r="C40" s="73"/>
      <c r="D40" s="72"/>
      <c r="E40" s="65"/>
      <c r="F40" s="65" t="s">
        <v>538</v>
      </c>
      <c r="G40" s="65"/>
      <c r="H40" s="65"/>
      <c r="I40" s="65"/>
      <c r="J40" s="65"/>
      <c r="K40" s="200">
        <v>0</v>
      </c>
      <c r="L40" s="73"/>
      <c r="N40" s="1559"/>
      <c r="O40" s="1147"/>
      <c r="P40" s="1147"/>
      <c r="Q40" s="1147"/>
      <c r="R40" s="1147"/>
      <c r="S40" s="1147"/>
      <c r="T40" s="1147"/>
      <c r="U40" s="1147"/>
      <c r="V40" s="1147"/>
      <c r="W40" s="1147"/>
      <c r="X40" s="1147"/>
    </row>
    <row r="41" spans="1:24" ht="16.899999999999999" customHeight="1">
      <c r="A41" s="1004" t="s">
        <v>1230</v>
      </c>
      <c r="B41" s="1005" t="s">
        <v>539</v>
      </c>
      <c r="C41" s="73"/>
      <c r="D41" s="72"/>
      <c r="E41" s="65"/>
      <c r="F41" s="65" t="s">
        <v>540</v>
      </c>
      <c r="G41" s="65"/>
      <c r="H41" s="65"/>
      <c r="I41" s="65"/>
      <c r="J41" s="65"/>
      <c r="K41" s="200">
        <v>0</v>
      </c>
      <c r="L41" s="73"/>
      <c r="N41" s="1026"/>
      <c r="O41" s="1147"/>
      <c r="P41" s="1147"/>
      <c r="Q41" s="1147"/>
      <c r="R41" s="1147"/>
      <c r="S41" s="1147"/>
      <c r="T41" s="1147"/>
      <c r="U41" s="1147"/>
      <c r="V41" s="1147"/>
      <c r="W41" s="1147"/>
      <c r="X41" s="1147"/>
    </row>
    <row r="42" spans="1:24" ht="16.899999999999999" customHeight="1">
      <c r="A42" s="1006"/>
      <c r="B42" s="1005" t="s">
        <v>541</v>
      </c>
      <c r="C42" s="73"/>
      <c r="D42" s="72"/>
      <c r="E42" s="65"/>
      <c r="F42" s="65" t="s">
        <v>542</v>
      </c>
      <c r="G42" s="65"/>
      <c r="H42" s="65"/>
      <c r="I42" s="65"/>
      <c r="J42" s="65"/>
      <c r="K42" s="1398">
        <v>0</v>
      </c>
      <c r="L42" s="73"/>
      <c r="N42" s="1147"/>
      <c r="O42" s="1147"/>
      <c r="P42" s="1147"/>
      <c r="Q42" s="1147"/>
      <c r="R42" s="1147"/>
      <c r="S42" s="1147"/>
      <c r="T42" s="1147"/>
      <c r="U42" s="1147"/>
      <c r="V42" s="1147"/>
      <c r="W42" s="1147"/>
      <c r="X42" s="1147"/>
    </row>
    <row r="43" spans="1:24" ht="16.899999999999999" customHeight="1">
      <c r="A43" s="1006"/>
      <c r="B43" s="1005"/>
      <c r="C43" s="73"/>
      <c r="D43" s="72"/>
      <c r="E43" s="65"/>
      <c r="F43" s="65"/>
      <c r="G43" s="65"/>
      <c r="H43" s="65"/>
      <c r="I43" s="65"/>
      <c r="J43" s="65"/>
      <c r="K43" s="65"/>
      <c r="L43" s="73"/>
      <c r="N43" s="1026"/>
      <c r="O43" s="1147"/>
      <c r="P43" s="1147"/>
      <c r="Q43" s="1147"/>
      <c r="R43" s="1147"/>
      <c r="S43" s="1147"/>
      <c r="T43" s="1147"/>
      <c r="U43" s="1147"/>
      <c r="V43" s="1147"/>
      <c r="W43" s="1147"/>
      <c r="X43" s="1147"/>
    </row>
    <row r="44" spans="1:24" ht="16.899999999999999" customHeight="1">
      <c r="A44" s="1004" t="s">
        <v>1251</v>
      </c>
      <c r="B44" s="1005" t="s">
        <v>543</v>
      </c>
      <c r="C44" s="73"/>
      <c r="D44" s="72"/>
      <c r="E44" s="952" t="s">
        <v>544</v>
      </c>
      <c r="F44" s="952"/>
      <c r="G44" s="952"/>
      <c r="H44" s="952"/>
      <c r="I44" s="952"/>
      <c r="J44" s="952"/>
      <c r="K44" s="952"/>
      <c r="L44" s="73"/>
    </row>
    <row r="45" spans="1:24" ht="16.899999999999999" customHeight="1">
      <c r="A45" s="1006"/>
      <c r="B45" s="1005" t="s">
        <v>545</v>
      </c>
      <c r="C45" s="73"/>
      <c r="D45" s="72"/>
      <c r="E45" s="65" t="s">
        <v>546</v>
      </c>
      <c r="F45" s="65"/>
      <c r="G45" s="65"/>
      <c r="H45" s="65"/>
      <c r="I45" s="65"/>
      <c r="J45" s="65"/>
      <c r="K45" s="65"/>
      <c r="L45" s="73"/>
      <c r="N45" s="1026"/>
      <c r="O45" s="1147"/>
      <c r="P45" s="1147"/>
    </row>
    <row r="46" spans="1:24" ht="16.899999999999999" customHeight="1">
      <c r="A46" s="1006"/>
      <c r="B46" s="1005"/>
      <c r="C46" s="73"/>
      <c r="D46" s="72"/>
      <c r="E46" s="28"/>
      <c r="F46" s="130" t="s">
        <v>2996</v>
      </c>
      <c r="G46" s="28"/>
      <c r="H46" s="28"/>
      <c r="I46" s="28"/>
      <c r="J46" s="28"/>
      <c r="K46" s="28"/>
      <c r="L46" s="73"/>
      <c r="N46" s="130"/>
    </row>
    <row r="47" spans="1:24" ht="16.899999999999999" customHeight="1">
      <c r="A47" s="1007"/>
      <c r="B47" s="1008" t="s">
        <v>3609</v>
      </c>
      <c r="C47" s="290"/>
      <c r="D47" s="72"/>
      <c r="E47" s="28"/>
      <c r="F47" s="1397"/>
      <c r="G47" s="28"/>
      <c r="H47" s="28"/>
      <c r="I47" s="28"/>
      <c r="J47" s="28"/>
      <c r="K47" s="28"/>
      <c r="L47" s="73"/>
      <c r="N47" s="130"/>
    </row>
    <row r="48" spans="1:24" ht="16.899999999999999" customHeight="1">
      <c r="A48" s="1006"/>
      <c r="B48" s="1005" t="s">
        <v>547</v>
      </c>
      <c r="C48" s="73"/>
      <c r="D48" s="72"/>
      <c r="E48" s="28"/>
      <c r="F48" s="1397"/>
      <c r="G48" s="569"/>
      <c r="H48" s="569"/>
      <c r="I48" s="569"/>
      <c r="J48" s="569"/>
      <c r="K48" s="569"/>
      <c r="L48" s="73"/>
      <c r="N48" s="1026"/>
      <c r="O48" s="1026"/>
    </row>
    <row r="49" spans="1:14" ht="16.899999999999999" customHeight="1">
      <c r="A49" s="1006"/>
      <c r="B49" s="1005" t="s">
        <v>549</v>
      </c>
      <c r="C49" s="73"/>
      <c r="D49" s="72"/>
      <c r="F49" s="1397"/>
      <c r="G49" s="105"/>
      <c r="H49" s="105"/>
      <c r="I49" s="105"/>
      <c r="J49" s="105"/>
      <c r="K49" s="105"/>
      <c r="L49" s="73"/>
      <c r="N49" s="130"/>
    </row>
    <row r="50" spans="1:14" ht="16.899999999999999" customHeight="1">
      <c r="A50" s="1006"/>
      <c r="B50" s="1005" t="s">
        <v>1674</v>
      </c>
      <c r="C50" s="73"/>
      <c r="D50" s="72"/>
      <c r="E50" s="952" t="s">
        <v>548</v>
      </c>
      <c r="F50" s="65"/>
      <c r="G50" s="105"/>
      <c r="H50" s="105"/>
      <c r="I50" s="105"/>
      <c r="J50" s="105"/>
      <c r="K50" s="105"/>
      <c r="L50" s="73"/>
      <c r="N50" s="130"/>
    </row>
    <row r="51" spans="1:14" ht="16.899999999999999" customHeight="1">
      <c r="A51" s="1006"/>
      <c r="C51" s="73"/>
      <c r="D51" s="72"/>
      <c r="E51" s="952" t="s">
        <v>1673</v>
      </c>
      <c r="F51" s="65"/>
      <c r="G51" s="105"/>
      <c r="H51" s="105"/>
      <c r="I51" s="105"/>
      <c r="J51" s="105"/>
      <c r="K51" s="105"/>
      <c r="L51" s="73"/>
      <c r="N51" s="130"/>
    </row>
    <row r="52" spans="1:14" ht="16.899999999999999" customHeight="1">
      <c r="A52" s="1006"/>
      <c r="B52" s="1399" t="s">
        <v>2997</v>
      </c>
      <c r="C52" s="73"/>
      <c r="D52" s="72"/>
      <c r="E52" s="952" t="s">
        <v>1675</v>
      </c>
      <c r="F52" s="28"/>
      <c r="G52" s="28"/>
      <c r="H52" s="28"/>
      <c r="I52" s="28"/>
      <c r="J52" s="28"/>
      <c r="K52" s="28"/>
      <c r="L52" s="73"/>
    </row>
    <row r="53" spans="1:14" ht="16.899999999999999" customHeight="1">
      <c r="A53" s="72"/>
      <c r="B53" s="1399" t="s">
        <v>2998</v>
      </c>
      <c r="C53" s="73"/>
      <c r="D53" s="72"/>
      <c r="E53" s="28"/>
      <c r="F53" s="28"/>
      <c r="G53" s="28"/>
      <c r="H53" s="28"/>
      <c r="I53" s="28"/>
      <c r="J53" s="28"/>
      <c r="K53" s="28"/>
      <c r="L53" s="73"/>
    </row>
    <row r="54" spans="1:14" ht="16.899999999999999" customHeight="1">
      <c r="A54" s="72"/>
      <c r="B54" s="1399" t="s">
        <v>2999</v>
      </c>
      <c r="C54" s="73"/>
      <c r="D54" s="72"/>
      <c r="E54" s="28"/>
      <c r="F54" s="28"/>
      <c r="G54" s="28"/>
      <c r="H54" s="28"/>
      <c r="I54" s="28"/>
      <c r="J54" s="28"/>
      <c r="K54" s="28"/>
      <c r="L54" s="73"/>
    </row>
    <row r="55" spans="1:14" ht="16.899999999999999" customHeight="1">
      <c r="A55" s="72"/>
      <c r="C55" s="73"/>
      <c r="D55" s="72"/>
      <c r="E55" s="952" t="s">
        <v>1676</v>
      </c>
      <c r="F55" s="105"/>
      <c r="G55" s="1236"/>
      <c r="H55" s="1236"/>
      <c r="I55" s="105"/>
      <c r="J55" s="105"/>
      <c r="K55" s="105"/>
      <c r="L55" s="73"/>
    </row>
    <row r="56" spans="1:14" ht="16.899999999999999" customHeight="1">
      <c r="A56" s="72"/>
      <c r="B56" s="1005" t="s">
        <v>3000</v>
      </c>
      <c r="C56" s="73"/>
      <c r="D56" s="72"/>
      <c r="E56" s="65"/>
      <c r="F56" s="65" t="s">
        <v>1677</v>
      </c>
      <c r="G56" s="65"/>
      <c r="H56" s="65"/>
      <c r="I56" s="65"/>
      <c r="J56" s="65"/>
      <c r="K56" s="195"/>
      <c r="L56" s="73"/>
    </row>
    <row r="57" spans="1:14" ht="16.899999999999999" customHeight="1">
      <c r="A57" s="72"/>
      <c r="B57" s="1005" t="s">
        <v>3001</v>
      </c>
      <c r="C57" s="73"/>
      <c r="D57" s="72"/>
      <c r="E57" s="65"/>
      <c r="F57" s="65" t="s">
        <v>1678</v>
      </c>
      <c r="G57" s="65"/>
      <c r="H57" s="65"/>
      <c r="I57" s="65"/>
      <c r="J57" s="65"/>
      <c r="K57" s="195"/>
      <c r="L57" s="73"/>
    </row>
    <row r="58" spans="1:14" ht="16.899999999999999" customHeight="1">
      <c r="A58" s="72"/>
      <c r="B58" s="1005" t="s">
        <v>3002</v>
      </c>
      <c r="C58" s="73"/>
      <c r="D58" s="72"/>
      <c r="E58" s="65"/>
      <c r="F58" s="65" t="s">
        <v>1679</v>
      </c>
      <c r="G58" s="65"/>
      <c r="H58" s="65"/>
      <c r="I58" s="65"/>
      <c r="J58" s="65"/>
      <c r="K58" s="195"/>
      <c r="L58" s="73"/>
    </row>
    <row r="59" spans="1:14" ht="16.899999999999999" customHeight="1">
      <c r="A59" s="72"/>
      <c r="C59" s="73"/>
      <c r="D59" s="72"/>
      <c r="E59" s="65"/>
      <c r="F59" s="65"/>
      <c r="G59" s="65"/>
      <c r="H59" s="65"/>
      <c r="I59" s="65"/>
      <c r="J59" s="65"/>
      <c r="K59" s="65"/>
      <c r="L59" s="73"/>
    </row>
    <row r="60" spans="1:14" ht="16.899999999999999" customHeight="1">
      <c r="A60" s="72"/>
      <c r="B60" s="1399" t="s">
        <v>3003</v>
      </c>
      <c r="C60" s="73"/>
      <c r="D60" s="72"/>
      <c r="E60" s="65"/>
      <c r="F60" s="28"/>
      <c r="G60" s="28"/>
      <c r="H60" s="28"/>
      <c r="I60" s="28"/>
      <c r="J60" s="28"/>
      <c r="K60" s="28"/>
      <c r="L60" s="73"/>
    </row>
    <row r="61" spans="1:14" ht="16.899999999999999" customHeight="1">
      <c r="A61" s="72"/>
      <c r="B61" s="1399" t="s">
        <v>2998</v>
      </c>
      <c r="C61" s="73"/>
      <c r="D61" s="72"/>
      <c r="E61" s="65"/>
      <c r="F61" s="28"/>
      <c r="G61" s="28"/>
      <c r="H61" s="28"/>
      <c r="I61" s="28"/>
      <c r="J61" s="28"/>
      <c r="K61" s="28"/>
      <c r="L61" s="73"/>
    </row>
    <row r="62" spans="1:14" ht="16.899999999999999" customHeight="1">
      <c r="A62" s="72"/>
      <c r="B62" s="1399" t="s">
        <v>3004</v>
      </c>
      <c r="C62" s="73"/>
      <c r="D62" s="72"/>
      <c r="E62" s="65"/>
      <c r="F62" s="28"/>
      <c r="G62" s="28"/>
      <c r="H62" s="28"/>
      <c r="I62" s="28"/>
      <c r="J62" s="28"/>
      <c r="K62" s="28"/>
      <c r="L62" s="73"/>
    </row>
    <row r="63" spans="1:14" ht="16.899999999999999" customHeight="1">
      <c r="A63" s="72"/>
      <c r="B63" s="1399" t="s">
        <v>3005</v>
      </c>
      <c r="C63" s="73"/>
      <c r="D63" s="72"/>
      <c r="E63" s="65"/>
      <c r="F63" s="28"/>
      <c r="G63" s="28"/>
      <c r="H63" s="28"/>
      <c r="I63" s="28"/>
      <c r="J63" s="28"/>
      <c r="K63" s="28"/>
      <c r="L63" s="73"/>
    </row>
    <row r="64" spans="1:14" ht="16.899999999999999" customHeight="1">
      <c r="A64" s="72"/>
      <c r="C64" s="73"/>
      <c r="D64" s="72"/>
      <c r="E64" s="65"/>
      <c r="F64" s="28"/>
      <c r="G64" s="28"/>
      <c r="H64" s="28"/>
      <c r="I64" s="28"/>
      <c r="J64" s="28"/>
      <c r="K64" s="28"/>
      <c r="L64" s="73"/>
    </row>
    <row r="65" spans="1:16" ht="16.899999999999999" customHeight="1" thickBot="1">
      <c r="A65" s="159"/>
      <c r="B65" s="101" t="s">
        <v>3608</v>
      </c>
      <c r="C65" s="142"/>
      <c r="D65" s="159"/>
      <c r="E65" s="101"/>
      <c r="F65" s="147"/>
      <c r="G65" s="147"/>
      <c r="H65" s="147"/>
      <c r="I65" s="147"/>
      <c r="J65" s="147"/>
      <c r="K65" s="147"/>
      <c r="L65" s="142"/>
    </row>
    <row r="66" spans="1:16" ht="16.899999999999999" customHeight="1">
      <c r="A66" s="65"/>
      <c r="B66" s="65"/>
      <c r="C66" s="162" t="s">
        <v>457</v>
      </c>
      <c r="D66" s="65"/>
      <c r="E66" s="65"/>
      <c r="F66" s="65"/>
      <c r="G66" s="65"/>
      <c r="H66" s="65"/>
      <c r="I66" s="65"/>
      <c r="J66" s="65"/>
      <c r="K66" s="162" t="s">
        <v>457</v>
      </c>
      <c r="L66" s="65"/>
    </row>
    <row r="67" spans="1:16" ht="16.899999999999999" customHeight="1">
      <c r="A67" s="132"/>
      <c r="B67" s="132">
        <v>68</v>
      </c>
      <c r="C67" s="132"/>
      <c r="D67" s="132">
        <v>69</v>
      </c>
      <c r="E67" s="132"/>
      <c r="F67" s="132"/>
      <c r="G67" s="132"/>
      <c r="H67" s="132"/>
      <c r="I67" s="132"/>
      <c r="J67" s="132"/>
      <c r="K67" s="132"/>
      <c r="L67" s="132"/>
    </row>
    <row r="68" spans="1:16" ht="15.75" thickBot="1">
      <c r="A68" s="64" t="str">
        <f>+CONAMEDATE4</f>
        <v>Annual Report of VERIZON NEW YORK INC.                                                                                  For the period ending DECEMBER 31, 2017</v>
      </c>
      <c r="B68" s="65"/>
      <c r="C68" s="65"/>
      <c r="D68" s="65"/>
      <c r="E68" s="65"/>
      <c r="F68" s="130"/>
      <c r="G68" s="65"/>
      <c r="H68" s="65"/>
      <c r="I68" s="65"/>
      <c r="J68" s="65"/>
      <c r="K68" s="65"/>
      <c r="L68" s="65"/>
    </row>
    <row r="69" spans="1:16" ht="18">
      <c r="A69" s="884"/>
      <c r="B69" s="885"/>
      <c r="C69" s="68"/>
      <c r="D69" s="65"/>
      <c r="E69" s="65"/>
      <c r="G69" s="1011"/>
      <c r="H69" s="1011"/>
      <c r="I69" s="1011"/>
      <c r="J69" s="1011"/>
      <c r="K69" s="1011"/>
      <c r="L69" s="1011"/>
      <c r="M69" s="1147"/>
      <c r="N69" s="1147"/>
      <c r="O69" s="1147"/>
      <c r="P69" s="1147"/>
    </row>
    <row r="70" spans="1:16" ht="15.75">
      <c r="A70" s="151" t="s">
        <v>129</v>
      </c>
      <c r="B70" s="132"/>
      <c r="C70" s="133"/>
      <c r="D70" s="65"/>
      <c r="E70" s="65"/>
      <c r="F70" s="65"/>
      <c r="G70" s="65"/>
      <c r="H70" s="65"/>
      <c r="I70" s="65"/>
      <c r="J70" s="65"/>
      <c r="K70" s="65"/>
      <c r="L70" s="65"/>
    </row>
    <row r="71" spans="1:16">
      <c r="A71" s="72"/>
      <c r="B71" s="65"/>
      <c r="C71" s="73"/>
      <c r="D71" s="65"/>
      <c r="E71" s="65"/>
      <c r="F71" s="65"/>
      <c r="G71" s="65"/>
      <c r="H71" s="65"/>
      <c r="I71" s="65"/>
      <c r="J71" s="65"/>
      <c r="K71" s="65"/>
      <c r="L71" s="65"/>
    </row>
    <row r="72" spans="1:16">
      <c r="A72" s="72"/>
      <c r="B72" s="105"/>
      <c r="C72" s="73"/>
      <c r="D72" s="65"/>
      <c r="E72" s="65"/>
      <c r="F72" s="65"/>
      <c r="G72" s="65"/>
      <c r="H72" s="65"/>
      <c r="I72" s="65"/>
      <c r="J72" s="65"/>
      <c r="K72" s="65"/>
      <c r="L72" s="65"/>
    </row>
    <row r="73" spans="1:16">
      <c r="A73" s="72"/>
      <c r="B73" s="105"/>
      <c r="C73" s="73"/>
      <c r="D73" s="65"/>
      <c r="E73" s="65"/>
      <c r="F73" s="65"/>
      <c r="G73" s="65"/>
      <c r="H73" s="65"/>
      <c r="I73" s="65"/>
      <c r="J73" s="65"/>
      <c r="K73" s="65"/>
      <c r="L73" s="65"/>
    </row>
    <row r="74" spans="1:16" ht="16.5">
      <c r="A74" s="72"/>
      <c r="B74" s="1005"/>
      <c r="C74" s="73"/>
      <c r="D74" s="65"/>
      <c r="E74" s="65"/>
      <c r="F74" s="65"/>
      <c r="G74" s="65"/>
      <c r="H74" s="65"/>
      <c r="I74" s="65"/>
      <c r="J74" s="65"/>
      <c r="K74" s="65"/>
      <c r="L74" s="65"/>
    </row>
    <row r="75" spans="1:16" ht="16.5">
      <c r="A75" s="604"/>
      <c r="B75" s="1008" t="s">
        <v>3006</v>
      </c>
      <c r="C75" s="290"/>
      <c r="D75" s="65"/>
      <c r="E75" s="65"/>
      <c r="F75" s="65"/>
      <c r="G75" s="65"/>
      <c r="H75" s="65"/>
      <c r="I75" s="65"/>
      <c r="J75" s="65"/>
      <c r="K75" s="65"/>
      <c r="L75" s="65"/>
    </row>
    <row r="76" spans="1:16">
      <c r="A76" s="72"/>
      <c r="B76" s="65" t="s">
        <v>3007</v>
      </c>
      <c r="C76" s="73"/>
      <c r="D76" s="65"/>
      <c r="E76" s="65"/>
      <c r="F76" s="65"/>
      <c r="G76" s="65"/>
      <c r="H76" s="65"/>
      <c r="I76" s="65"/>
      <c r="J76" s="65"/>
      <c r="K76" s="65"/>
      <c r="L76" s="65"/>
    </row>
    <row r="77" spans="1:16">
      <c r="A77" s="72"/>
      <c r="B77" s="65" t="s">
        <v>3008</v>
      </c>
      <c r="C77" s="73"/>
      <c r="D77" s="65"/>
      <c r="E77" s="65"/>
      <c r="F77" s="65"/>
      <c r="G77" s="65"/>
      <c r="H77" s="65"/>
      <c r="I77" s="65"/>
      <c r="J77" s="65"/>
      <c r="K77" s="65"/>
      <c r="L77" s="65"/>
    </row>
    <row r="78" spans="1:16">
      <c r="A78" s="72"/>
      <c r="B78" s="65" t="s">
        <v>3009</v>
      </c>
      <c r="C78" s="73"/>
      <c r="D78" s="65"/>
      <c r="E78" s="65"/>
      <c r="F78" s="65"/>
      <c r="G78" s="65"/>
      <c r="H78" s="65"/>
      <c r="I78" s="65"/>
      <c r="J78" s="65"/>
      <c r="K78" s="65"/>
      <c r="L78" s="65"/>
    </row>
    <row r="79" spans="1:16">
      <c r="A79" s="72"/>
      <c r="B79" s="65"/>
      <c r="C79" s="73"/>
      <c r="D79" s="65"/>
      <c r="E79" s="65"/>
      <c r="F79" s="65"/>
      <c r="G79" s="65"/>
      <c r="H79" s="65"/>
      <c r="I79" s="65"/>
      <c r="J79" s="65"/>
      <c r="K79" s="65"/>
      <c r="L79" s="65"/>
    </row>
    <row r="80" spans="1:16">
      <c r="A80" s="72"/>
      <c r="B80" s="1400" t="s">
        <v>3612</v>
      </c>
      <c r="C80" s="73"/>
      <c r="D80" s="65"/>
      <c r="E80" s="65"/>
      <c r="F80" s="65"/>
      <c r="G80" s="65"/>
      <c r="H80" s="65"/>
      <c r="I80" s="65"/>
      <c r="J80" s="65"/>
      <c r="K80" s="65"/>
      <c r="L80" s="65"/>
    </row>
    <row r="81" spans="1:12">
      <c r="A81" s="72"/>
      <c r="B81" s="130" t="s">
        <v>3010</v>
      </c>
      <c r="C81" s="73"/>
      <c r="D81" s="65"/>
      <c r="E81" s="65"/>
      <c r="F81" s="65"/>
      <c r="G81" s="65"/>
      <c r="H81" s="65"/>
      <c r="I81" s="65"/>
      <c r="J81" s="65"/>
      <c r="K81" s="65"/>
      <c r="L81" s="65"/>
    </row>
    <row r="82" spans="1:12">
      <c r="A82" s="72"/>
      <c r="B82" s="130"/>
      <c r="C82" s="73"/>
      <c r="D82" s="65"/>
      <c r="E82" s="65"/>
      <c r="F82" s="65"/>
      <c r="G82" s="65"/>
      <c r="H82" s="65"/>
      <c r="I82" s="65"/>
      <c r="J82" s="65"/>
      <c r="K82" s="65"/>
      <c r="L82" s="65"/>
    </row>
    <row r="83" spans="1:12">
      <c r="A83" s="72"/>
      <c r="B83" s="65" t="s">
        <v>3011</v>
      </c>
      <c r="C83" s="73"/>
      <c r="D83" s="65"/>
      <c r="E83" s="65"/>
      <c r="F83" s="65"/>
      <c r="G83" s="65"/>
      <c r="H83" s="65"/>
      <c r="I83" s="65"/>
      <c r="J83" s="65"/>
      <c r="K83" s="65"/>
      <c r="L83" s="65"/>
    </row>
    <row r="84" spans="1:12">
      <c r="A84" s="72"/>
      <c r="B84" s="130" t="s">
        <v>3012</v>
      </c>
      <c r="C84" s="73"/>
      <c r="D84" s="65"/>
      <c r="E84" s="65"/>
      <c r="F84" s="65"/>
      <c r="G84" s="65"/>
      <c r="H84" s="65"/>
      <c r="I84" s="65"/>
      <c r="J84" s="65"/>
      <c r="K84" s="65"/>
      <c r="L84" s="65"/>
    </row>
    <row r="85" spans="1:12">
      <c r="A85" s="72"/>
      <c r="B85" s="130" t="s">
        <v>3013</v>
      </c>
      <c r="C85" s="73"/>
      <c r="D85" s="65"/>
      <c r="E85" s="65"/>
      <c r="F85" s="65"/>
      <c r="G85" s="65"/>
      <c r="H85" s="65"/>
      <c r="I85" s="65"/>
      <c r="J85" s="65"/>
      <c r="K85" s="65"/>
      <c r="L85" s="65"/>
    </row>
    <row r="86" spans="1:12">
      <c r="A86" s="72"/>
      <c r="B86" s="130" t="s">
        <v>3014</v>
      </c>
      <c r="C86" s="73"/>
      <c r="D86" s="65"/>
      <c r="E86" s="65"/>
      <c r="F86" s="65"/>
      <c r="G86" s="65"/>
      <c r="H86" s="65"/>
      <c r="I86" s="65"/>
      <c r="J86" s="65"/>
      <c r="K86" s="65"/>
      <c r="L86" s="65"/>
    </row>
    <row r="87" spans="1:12">
      <c r="A87" s="72"/>
      <c r="C87" s="73"/>
      <c r="D87" s="65"/>
      <c r="E87" s="65"/>
      <c r="F87" s="65"/>
      <c r="G87" s="65"/>
      <c r="H87" s="65"/>
      <c r="I87" s="65"/>
      <c r="J87" s="65"/>
      <c r="K87" s="65"/>
      <c r="L87" s="65"/>
    </row>
    <row r="88" spans="1:12">
      <c r="A88" s="72"/>
      <c r="B88" s="253" t="s">
        <v>3015</v>
      </c>
      <c r="C88" s="73"/>
      <c r="D88" s="65"/>
      <c r="E88" s="65"/>
      <c r="F88" s="65"/>
      <c r="G88" s="65"/>
      <c r="H88" s="65"/>
      <c r="I88" s="65"/>
      <c r="J88" s="65"/>
      <c r="K88" s="65"/>
      <c r="L88" s="65"/>
    </row>
    <row r="89" spans="1:12">
      <c r="A89" s="72"/>
      <c r="B89" s="253" t="s">
        <v>3016</v>
      </c>
      <c r="C89" s="73"/>
      <c r="D89" s="65"/>
      <c r="E89" s="65"/>
      <c r="F89" s="65"/>
      <c r="G89" s="65"/>
      <c r="H89" s="65"/>
      <c r="I89" s="65"/>
      <c r="J89" s="65"/>
      <c r="K89" s="65"/>
      <c r="L89" s="65"/>
    </row>
    <row r="90" spans="1:12">
      <c r="A90" s="72"/>
      <c r="B90" s="253" t="s">
        <v>3017</v>
      </c>
      <c r="C90" s="73"/>
      <c r="D90" s="65"/>
      <c r="E90" s="65"/>
      <c r="F90" s="65"/>
      <c r="G90" s="65"/>
      <c r="H90" s="65"/>
      <c r="I90" s="65"/>
      <c r="J90" s="65"/>
      <c r="K90" s="65"/>
      <c r="L90" s="65"/>
    </row>
    <row r="91" spans="1:12">
      <c r="A91" s="72"/>
      <c r="B91" s="253" t="s">
        <v>3018</v>
      </c>
      <c r="C91" s="73"/>
      <c r="D91" s="65"/>
      <c r="E91" s="65"/>
      <c r="F91" s="65"/>
      <c r="G91" s="65"/>
      <c r="H91" s="65"/>
      <c r="I91" s="65"/>
      <c r="J91" s="65"/>
      <c r="K91" s="65"/>
      <c r="L91" s="65"/>
    </row>
    <row r="92" spans="1:12">
      <c r="A92" s="72"/>
      <c r="B92" s="253" t="s">
        <v>3019</v>
      </c>
      <c r="C92" s="73"/>
      <c r="D92" s="65"/>
      <c r="E92" s="65"/>
      <c r="F92" s="65"/>
      <c r="G92" s="65"/>
      <c r="H92" s="65"/>
      <c r="I92" s="65"/>
      <c r="J92" s="65"/>
      <c r="K92" s="65"/>
      <c r="L92" s="65"/>
    </row>
    <row r="93" spans="1:12">
      <c r="A93" s="72"/>
      <c r="B93" s="105"/>
      <c r="C93" s="73"/>
      <c r="D93" s="65"/>
      <c r="E93" s="65"/>
      <c r="F93" s="65"/>
      <c r="G93" s="65"/>
      <c r="H93" s="65"/>
      <c r="I93" s="65"/>
      <c r="J93" s="65"/>
      <c r="K93" s="65"/>
      <c r="L93" s="65"/>
    </row>
    <row r="94" spans="1:12">
      <c r="A94" s="72"/>
      <c r="B94" s="253" t="s">
        <v>3020</v>
      </c>
      <c r="C94" s="73"/>
      <c r="D94" s="65"/>
      <c r="E94" s="65"/>
      <c r="F94" s="65"/>
      <c r="G94" s="65"/>
      <c r="H94" s="65"/>
      <c r="I94" s="65"/>
      <c r="J94" s="65"/>
      <c r="K94" s="65"/>
      <c r="L94" s="65"/>
    </row>
    <row r="95" spans="1:12">
      <c r="A95" s="72"/>
      <c r="B95" s="253" t="s">
        <v>3021</v>
      </c>
      <c r="C95" s="73"/>
      <c r="D95" s="65"/>
      <c r="E95" s="65"/>
      <c r="F95" s="65"/>
      <c r="G95" s="65"/>
      <c r="H95" s="65"/>
      <c r="I95" s="65"/>
      <c r="J95" s="65"/>
      <c r="K95" s="65"/>
      <c r="L95" s="65"/>
    </row>
    <row r="96" spans="1:12">
      <c r="A96" s="72"/>
      <c r="B96" s="253" t="s">
        <v>3022</v>
      </c>
      <c r="C96" s="73"/>
      <c r="D96" s="65"/>
      <c r="E96" s="65"/>
      <c r="F96" s="65"/>
      <c r="G96" s="65"/>
      <c r="H96" s="65"/>
      <c r="I96" s="65"/>
      <c r="J96" s="65"/>
      <c r="K96" s="65"/>
      <c r="L96" s="65"/>
    </row>
    <row r="97" spans="1:12">
      <c r="A97" s="72"/>
      <c r="B97" s="253" t="s">
        <v>3018</v>
      </c>
      <c r="C97" s="73"/>
      <c r="D97" s="65"/>
      <c r="E97" s="65"/>
      <c r="F97" s="65"/>
      <c r="G97" s="65"/>
      <c r="H97" s="65"/>
      <c r="I97" s="65"/>
      <c r="J97" s="65"/>
      <c r="K97" s="65"/>
      <c r="L97" s="65"/>
    </row>
    <row r="98" spans="1:12">
      <c r="A98" s="72"/>
      <c r="B98" s="253" t="s">
        <v>3019</v>
      </c>
      <c r="C98" s="73"/>
      <c r="D98" s="65"/>
      <c r="E98" s="65"/>
      <c r="F98" s="65"/>
      <c r="G98" s="65"/>
      <c r="H98" s="65"/>
      <c r="I98" s="65"/>
      <c r="J98" s="65"/>
      <c r="K98" s="65"/>
      <c r="L98" s="65"/>
    </row>
    <row r="99" spans="1:12">
      <c r="A99" s="72"/>
      <c r="B99" s="1401"/>
      <c r="C99" s="73"/>
      <c r="D99" s="65"/>
      <c r="E99" s="65"/>
      <c r="F99" s="65"/>
      <c r="G99" s="65"/>
      <c r="H99" s="65"/>
      <c r="I99" s="65"/>
      <c r="J99" s="65"/>
      <c r="K99" s="65"/>
      <c r="L99" s="65"/>
    </row>
    <row r="100" spans="1:12">
      <c r="A100" s="72"/>
      <c r="B100" s="65" t="s">
        <v>3023</v>
      </c>
      <c r="C100" s="73"/>
      <c r="D100" s="65"/>
      <c r="E100" s="65"/>
      <c r="F100" s="65"/>
      <c r="G100" s="65"/>
      <c r="H100" s="65"/>
      <c r="I100" s="65"/>
      <c r="J100" s="65"/>
      <c r="K100" s="65"/>
      <c r="L100" s="65"/>
    </row>
    <row r="101" spans="1:12">
      <c r="A101" s="72"/>
      <c r="B101" s="976" t="s">
        <v>3024</v>
      </c>
      <c r="C101" s="73"/>
      <c r="D101" s="65"/>
      <c r="E101" s="65"/>
      <c r="F101" s="65"/>
      <c r="G101" s="65"/>
      <c r="H101" s="65"/>
      <c r="I101" s="65"/>
      <c r="J101" s="65"/>
      <c r="K101" s="65"/>
      <c r="L101" s="65"/>
    </row>
    <row r="102" spans="1:12">
      <c r="A102" s="72"/>
      <c r="B102" s="976" t="s">
        <v>3025</v>
      </c>
      <c r="C102" s="73"/>
      <c r="D102" s="65"/>
      <c r="E102" s="65"/>
      <c r="F102" s="65"/>
      <c r="G102" s="65"/>
      <c r="H102" s="65"/>
      <c r="I102" s="65"/>
      <c r="J102" s="65"/>
      <c r="K102" s="65"/>
      <c r="L102" s="65"/>
    </row>
    <row r="103" spans="1:12">
      <c r="A103" s="72"/>
      <c r="B103" s="976" t="s">
        <v>3026</v>
      </c>
      <c r="C103" s="73"/>
      <c r="D103" s="65"/>
      <c r="E103" s="65"/>
      <c r="F103" s="65"/>
      <c r="G103" s="65"/>
      <c r="H103" s="65"/>
      <c r="I103" s="65"/>
      <c r="J103" s="65"/>
      <c r="K103" s="65"/>
      <c r="L103" s="65"/>
    </row>
    <row r="104" spans="1:12">
      <c r="A104" s="72"/>
      <c r="B104" s="65" t="s">
        <v>3027</v>
      </c>
      <c r="C104" s="73"/>
      <c r="D104" s="65"/>
      <c r="E104" s="65"/>
      <c r="F104" s="65"/>
      <c r="G104" s="65"/>
      <c r="H104" s="65"/>
      <c r="I104" s="65"/>
      <c r="J104" s="65"/>
      <c r="K104" s="65"/>
      <c r="L104" s="65"/>
    </row>
    <row r="105" spans="1:12">
      <c r="A105" s="72"/>
      <c r="B105" s="105"/>
      <c r="C105" s="73"/>
      <c r="D105" s="65"/>
      <c r="E105" s="65"/>
      <c r="F105" s="65"/>
      <c r="G105" s="65"/>
      <c r="H105" s="65"/>
      <c r="I105" s="65"/>
      <c r="J105" s="65"/>
      <c r="K105" s="65"/>
      <c r="L105" s="65"/>
    </row>
    <row r="106" spans="1:12">
      <c r="A106" s="72"/>
      <c r="B106" s="65" t="s">
        <v>3028</v>
      </c>
      <c r="C106" s="73"/>
      <c r="D106" s="65"/>
      <c r="E106" s="65"/>
      <c r="F106" s="65"/>
      <c r="G106" s="65"/>
      <c r="H106" s="65"/>
      <c r="I106" s="65"/>
      <c r="J106" s="65"/>
      <c r="K106" s="65"/>
      <c r="L106" s="65"/>
    </row>
    <row r="107" spans="1:12">
      <c r="A107" s="72"/>
      <c r="B107" s="976" t="s">
        <v>3029</v>
      </c>
      <c r="C107" s="73"/>
      <c r="D107" s="65"/>
      <c r="E107" s="65"/>
      <c r="F107" s="65"/>
      <c r="G107" s="65"/>
      <c r="H107" s="65"/>
      <c r="I107" s="65"/>
      <c r="J107" s="65"/>
      <c r="K107" s="65"/>
      <c r="L107" s="65"/>
    </row>
    <row r="108" spans="1:12">
      <c r="A108" s="72"/>
      <c r="B108" s="976" t="s">
        <v>3030</v>
      </c>
      <c r="C108" s="73"/>
      <c r="D108" s="65"/>
      <c r="E108" s="65"/>
      <c r="F108" s="65"/>
      <c r="G108" s="65"/>
      <c r="H108" s="65"/>
      <c r="I108" s="65"/>
      <c r="J108" s="65"/>
      <c r="K108" s="65"/>
      <c r="L108" s="65"/>
    </row>
    <row r="109" spans="1:12">
      <c r="A109" s="72"/>
      <c r="B109" s="976" t="s">
        <v>3031</v>
      </c>
      <c r="C109" s="73"/>
      <c r="D109" s="65"/>
      <c r="E109" s="65"/>
      <c r="F109" s="65"/>
      <c r="G109" s="65"/>
      <c r="H109" s="65"/>
      <c r="I109" s="65"/>
      <c r="J109" s="65"/>
      <c r="K109" s="65"/>
      <c r="L109" s="65"/>
    </row>
    <row r="110" spans="1:12">
      <c r="A110" s="72"/>
      <c r="B110" s="65" t="s">
        <v>3032</v>
      </c>
      <c r="C110" s="73"/>
      <c r="D110" s="65"/>
      <c r="E110" s="65"/>
      <c r="F110" s="65"/>
      <c r="G110" s="65"/>
      <c r="H110" s="65"/>
      <c r="I110" s="65"/>
      <c r="J110" s="65"/>
      <c r="K110" s="65"/>
      <c r="L110" s="65"/>
    </row>
    <row r="111" spans="1:12">
      <c r="A111" s="72"/>
      <c r="B111" s="105"/>
      <c r="C111" s="73"/>
      <c r="D111" s="65"/>
      <c r="E111" s="65"/>
      <c r="F111" s="65"/>
      <c r="G111" s="65"/>
      <c r="H111" s="65"/>
      <c r="I111" s="65"/>
      <c r="J111" s="65"/>
      <c r="K111" s="65"/>
      <c r="L111" s="65"/>
    </row>
    <row r="112" spans="1:12">
      <c r="A112" s="72"/>
      <c r="B112" s="65" t="s">
        <v>3033</v>
      </c>
      <c r="C112" s="73"/>
      <c r="D112" s="65"/>
      <c r="E112" s="65"/>
      <c r="F112" s="65"/>
      <c r="G112" s="65"/>
      <c r="H112" s="65"/>
      <c r="I112" s="65"/>
      <c r="J112" s="65"/>
      <c r="K112" s="65"/>
      <c r="L112" s="65"/>
    </row>
    <row r="113" spans="1:12">
      <c r="A113" s="72"/>
      <c r="B113" s="976" t="s">
        <v>3034</v>
      </c>
      <c r="C113" s="73"/>
      <c r="D113" s="65"/>
      <c r="E113" s="65"/>
      <c r="F113" s="65"/>
      <c r="G113" s="65"/>
      <c r="H113" s="65"/>
      <c r="I113" s="65"/>
      <c r="J113" s="65"/>
      <c r="K113" s="65"/>
      <c r="L113" s="65"/>
    </row>
    <row r="114" spans="1:12">
      <c r="A114" s="72"/>
      <c r="B114" s="976" t="s">
        <v>3035</v>
      </c>
      <c r="C114" s="73"/>
      <c r="D114" s="65"/>
      <c r="E114" s="65"/>
      <c r="F114" s="65"/>
      <c r="G114" s="65"/>
      <c r="H114" s="65"/>
      <c r="I114" s="65"/>
      <c r="J114" s="65"/>
      <c r="K114" s="65"/>
      <c r="L114" s="65"/>
    </row>
    <row r="115" spans="1:12">
      <c r="A115" s="72"/>
      <c r="B115" s="976" t="s">
        <v>3036</v>
      </c>
      <c r="C115" s="73"/>
      <c r="D115" s="65"/>
      <c r="E115" s="65"/>
      <c r="F115" s="65"/>
      <c r="G115" s="65"/>
      <c r="H115" s="65"/>
      <c r="I115" s="65"/>
      <c r="J115" s="65"/>
      <c r="K115" s="65"/>
      <c r="L115" s="65"/>
    </row>
    <row r="116" spans="1:12">
      <c r="A116" s="72"/>
      <c r="B116" s="65" t="s">
        <v>3037</v>
      </c>
      <c r="C116" s="73"/>
      <c r="D116" s="65"/>
      <c r="E116" s="65"/>
      <c r="F116" s="65"/>
      <c r="G116" s="65"/>
      <c r="H116" s="65"/>
      <c r="I116" s="65"/>
      <c r="J116" s="65"/>
      <c r="K116" s="65"/>
      <c r="L116" s="65"/>
    </row>
    <row r="117" spans="1:12">
      <c r="A117" s="72"/>
      <c r="B117" s="132"/>
      <c r="C117" s="73"/>
      <c r="D117" s="65"/>
      <c r="E117" s="65"/>
      <c r="F117" s="65"/>
      <c r="G117" s="65"/>
      <c r="H117" s="65"/>
      <c r="I117" s="65"/>
      <c r="J117" s="65"/>
      <c r="K117" s="65"/>
      <c r="L117" s="65"/>
    </row>
    <row r="118" spans="1:12">
      <c r="A118" s="72"/>
      <c r="B118" s="65" t="s">
        <v>3038</v>
      </c>
      <c r="C118" s="73"/>
      <c r="D118" s="65"/>
      <c r="E118" s="65"/>
      <c r="F118" s="65"/>
      <c r="G118" s="65"/>
      <c r="H118" s="65"/>
      <c r="I118" s="65"/>
      <c r="J118" s="65"/>
      <c r="K118" s="65"/>
      <c r="L118" s="65"/>
    </row>
    <row r="119" spans="1:12">
      <c r="A119" s="72"/>
      <c r="B119" s="130" t="s">
        <v>3039</v>
      </c>
      <c r="C119" s="73"/>
      <c r="D119" s="65"/>
      <c r="E119" s="65"/>
      <c r="F119" s="65"/>
      <c r="G119" s="65"/>
      <c r="H119" s="65"/>
      <c r="I119" s="65"/>
      <c r="J119" s="65"/>
      <c r="K119" s="65"/>
      <c r="L119" s="65"/>
    </row>
    <row r="120" spans="1:12">
      <c r="A120" s="72"/>
      <c r="B120" s="130" t="s">
        <v>3040</v>
      </c>
      <c r="C120" s="73"/>
      <c r="D120" s="65"/>
      <c r="E120" s="65"/>
      <c r="F120" s="65"/>
      <c r="G120" s="65"/>
      <c r="H120" s="65"/>
      <c r="I120" s="65"/>
      <c r="J120" s="65"/>
      <c r="K120" s="65"/>
      <c r="L120" s="65"/>
    </row>
    <row r="121" spans="1:12">
      <c r="A121" s="72"/>
      <c r="B121" s="130" t="s">
        <v>3041</v>
      </c>
      <c r="C121" s="73"/>
      <c r="D121" s="65"/>
      <c r="E121" s="65"/>
      <c r="F121" s="65"/>
      <c r="G121" s="65"/>
      <c r="H121" s="65"/>
      <c r="I121" s="65"/>
      <c r="J121" s="65"/>
      <c r="K121" s="65"/>
      <c r="L121" s="65"/>
    </row>
    <row r="122" spans="1:12">
      <c r="A122" s="72"/>
      <c r="B122" s="130" t="s">
        <v>3042</v>
      </c>
      <c r="C122" s="73"/>
      <c r="D122" s="65"/>
      <c r="E122" s="65"/>
      <c r="F122" s="65"/>
      <c r="G122" s="65"/>
      <c r="H122" s="65"/>
      <c r="I122" s="65"/>
      <c r="J122" s="65"/>
      <c r="K122" s="65"/>
      <c r="L122" s="65"/>
    </row>
    <row r="123" spans="1:12">
      <c r="A123" s="72"/>
      <c r="B123" s="105"/>
      <c r="C123" s="73"/>
      <c r="D123" s="65"/>
      <c r="E123" s="65"/>
      <c r="G123" s="65"/>
      <c r="H123" s="65"/>
      <c r="I123" s="65"/>
      <c r="J123" s="65"/>
      <c r="K123" s="65"/>
      <c r="L123" s="65"/>
    </row>
    <row r="124" spans="1:12">
      <c r="A124" s="72"/>
      <c r="B124" s="65" t="s">
        <v>3043</v>
      </c>
      <c r="C124" s="73"/>
      <c r="D124" s="65"/>
      <c r="E124" s="65"/>
      <c r="G124" s="65"/>
      <c r="H124" s="65"/>
      <c r="I124" s="65"/>
      <c r="J124" s="65"/>
      <c r="K124" s="65"/>
      <c r="L124" s="65"/>
    </row>
    <row r="125" spans="1:12">
      <c r="A125" s="72"/>
      <c r="B125" s="130" t="s">
        <v>3044</v>
      </c>
      <c r="C125" s="73"/>
      <c r="D125" s="65"/>
      <c r="E125" s="65"/>
      <c r="G125" s="65"/>
      <c r="H125" s="65"/>
      <c r="I125" s="65"/>
      <c r="J125" s="65"/>
      <c r="K125" s="65"/>
      <c r="L125" s="65"/>
    </row>
    <row r="126" spans="1:12">
      <c r="A126" s="72"/>
      <c r="B126" s="130" t="s">
        <v>3045</v>
      </c>
      <c r="C126" s="73"/>
      <c r="D126" s="65"/>
      <c r="E126" s="65"/>
      <c r="G126" s="65"/>
      <c r="H126" s="65"/>
      <c r="I126" s="65"/>
      <c r="J126" s="65"/>
      <c r="K126" s="65"/>
      <c r="L126" s="65"/>
    </row>
    <row r="127" spans="1:12">
      <c r="A127" s="72"/>
      <c r="B127" s="130" t="s">
        <v>3046</v>
      </c>
      <c r="C127" s="73"/>
      <c r="D127" s="65"/>
      <c r="E127" s="65"/>
      <c r="G127" s="65"/>
      <c r="H127" s="65"/>
      <c r="I127" s="65"/>
      <c r="J127" s="65"/>
      <c r="K127" s="65"/>
      <c r="L127" s="65"/>
    </row>
    <row r="128" spans="1:12">
      <c r="A128" s="72"/>
      <c r="B128" s="130" t="s">
        <v>3047</v>
      </c>
      <c r="C128" s="73"/>
      <c r="D128" s="65"/>
      <c r="E128" s="65"/>
      <c r="G128" s="65"/>
      <c r="H128" s="65"/>
      <c r="I128" s="65"/>
      <c r="J128" s="65"/>
      <c r="K128" s="65"/>
      <c r="L128" s="65"/>
    </row>
    <row r="129" spans="1:12">
      <c r="A129" s="72"/>
      <c r="B129" s="105"/>
      <c r="C129" s="73"/>
      <c r="D129" s="65"/>
      <c r="E129" s="65"/>
      <c r="G129" s="65"/>
      <c r="H129" s="65"/>
      <c r="I129" s="65"/>
      <c r="J129" s="65"/>
      <c r="K129" s="65"/>
      <c r="L129" s="65"/>
    </row>
    <row r="130" spans="1:12">
      <c r="A130" s="72"/>
      <c r="B130" s="65" t="s">
        <v>3048</v>
      </c>
      <c r="C130" s="73"/>
      <c r="D130" s="65"/>
      <c r="E130" s="65"/>
      <c r="G130" s="65"/>
      <c r="H130" s="65"/>
      <c r="I130" s="65"/>
      <c r="J130" s="65"/>
      <c r="K130" s="65"/>
      <c r="L130" s="65"/>
    </row>
    <row r="131" spans="1:12">
      <c r="A131" s="72"/>
      <c r="B131" s="130" t="s">
        <v>3049</v>
      </c>
      <c r="C131" s="73"/>
      <c r="D131" s="65"/>
      <c r="E131" s="65"/>
      <c r="G131" s="65"/>
      <c r="H131" s="65"/>
      <c r="I131" s="65"/>
      <c r="J131" s="65"/>
      <c r="K131" s="65"/>
      <c r="L131" s="65"/>
    </row>
    <row r="132" spans="1:12">
      <c r="A132" s="72"/>
      <c r="B132" s="130" t="s">
        <v>3050</v>
      </c>
      <c r="C132" s="73"/>
      <c r="D132" s="65"/>
      <c r="E132" s="65"/>
      <c r="G132" s="65"/>
      <c r="H132" s="65"/>
      <c r="I132" s="65"/>
      <c r="J132" s="65"/>
      <c r="K132" s="65"/>
      <c r="L132" s="65"/>
    </row>
    <row r="133" spans="1:12" ht="15.75" thickBot="1">
      <c r="A133" s="159"/>
      <c r="B133" s="101" t="s">
        <v>3051</v>
      </c>
      <c r="C133" s="142"/>
      <c r="D133" s="65"/>
      <c r="E133" s="65"/>
      <c r="G133" s="65"/>
      <c r="H133" s="65"/>
      <c r="I133" s="65"/>
      <c r="J133" s="65"/>
      <c r="K133" s="65"/>
      <c r="L133" s="65"/>
    </row>
    <row r="134" spans="1:12">
      <c r="A134" s="132" t="s">
        <v>3458</v>
      </c>
      <c r="B134" s="132"/>
      <c r="C134" s="132"/>
      <c r="D134" s="65"/>
      <c r="E134" s="65"/>
      <c r="G134" s="65"/>
      <c r="H134" s="65"/>
      <c r="I134" s="65"/>
      <c r="J134" s="65"/>
      <c r="K134" s="65"/>
      <c r="L134" s="65"/>
    </row>
  </sheetData>
  <printOptions horizontalCentered="1" verticalCentered="1"/>
  <pageMargins left="0.5" right="0.5" top="0.5" bottom="0.5" header="0" footer="0"/>
  <pageSetup scale="62" fitToWidth="2" fitToHeight="2" orientation="portrait" r:id="rId1"/>
  <headerFooter alignWithMargins="0"/>
  <rowBreaks count="2" manualBreakCount="2">
    <brk id="67" max="16383" man="1"/>
    <brk id="134" max="16383" man="1"/>
  </rowBreaks>
  <colBreaks count="1" manualBreakCount="1">
    <brk id="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1501" r:id="rId4" name="Button 61">
              <controlPr locked="0" defaultSize="0" autoFill="0" autoLine="0" autoPict="0">
                <anchor moveWithCells="1" sizeWithCells="1">
                  <from>
                    <xdr:col>5</xdr:col>
                    <xdr:colOff>0</xdr:colOff>
                    <xdr:row>67</xdr:row>
                    <xdr:rowOff>0</xdr:rowOff>
                  </from>
                  <to>
                    <xdr:col>5</xdr:col>
                    <xdr:colOff>0</xdr:colOff>
                    <xdr:row>67</xdr:row>
                    <xdr:rowOff>0</xdr:rowOff>
                  </to>
                </anchor>
              </controlPr>
            </control>
          </mc:Choice>
        </mc:AlternateContent>
        <mc:AlternateContent xmlns:mc="http://schemas.openxmlformats.org/markup-compatibility/2006">
          <mc:Choice Requires="x14">
            <control shapeId="61502" r:id="rId5" name="Button 62">
              <controlPr locked="0" defaultSize="0" autoFill="0" autoLine="0" autoPict="0">
                <anchor moveWithCells="1" sizeWithCells="1">
                  <from>
                    <xdr:col>3</xdr:col>
                    <xdr:colOff>0</xdr:colOff>
                    <xdr:row>67</xdr:row>
                    <xdr:rowOff>0</xdr:rowOff>
                  </from>
                  <to>
                    <xdr:col>3</xdr:col>
                    <xdr:colOff>0</xdr:colOff>
                    <xdr:row>67</xdr:row>
                    <xdr:rowOff>0</xdr:rowOff>
                  </to>
                </anchor>
              </controlPr>
            </control>
          </mc:Choice>
        </mc:AlternateContent>
        <mc:AlternateContent xmlns:mc="http://schemas.openxmlformats.org/markup-compatibility/2006">
          <mc:Choice Requires="x14">
            <control shapeId="61503" r:id="rId6" name="Button 63">
              <controlPr locked="0" defaultSize="0" autoFill="0" autoLine="0" autoPict="0">
                <anchor moveWithCells="1" sizeWithCells="1">
                  <from>
                    <xdr:col>3</xdr:col>
                    <xdr:colOff>0</xdr:colOff>
                    <xdr:row>65604</xdr:row>
                    <xdr:rowOff>0</xdr:rowOff>
                  </from>
                  <to>
                    <xdr:col>3</xdr:col>
                    <xdr:colOff>0</xdr:colOff>
                    <xdr:row>65604</xdr:row>
                    <xdr:rowOff>0</xdr:rowOff>
                  </to>
                </anchor>
              </controlPr>
            </control>
          </mc:Choice>
        </mc:AlternateContent>
        <mc:AlternateContent xmlns:mc="http://schemas.openxmlformats.org/markup-compatibility/2006">
          <mc:Choice Requires="x14">
            <control shapeId="61504" r:id="rId7" name="Button 64">
              <controlPr locked="0" defaultSize="0" autoFill="0" autoLine="0" autoPict="0">
                <anchor moveWithCells="1" sizeWithCells="1">
                  <from>
                    <xdr:col>3</xdr:col>
                    <xdr:colOff>0</xdr:colOff>
                    <xdr:row>131140</xdr:row>
                    <xdr:rowOff>0</xdr:rowOff>
                  </from>
                  <to>
                    <xdr:col>3</xdr:col>
                    <xdr:colOff>0</xdr:colOff>
                    <xdr:row>131140</xdr:row>
                    <xdr:rowOff>0</xdr:rowOff>
                  </to>
                </anchor>
              </controlPr>
            </control>
          </mc:Choice>
        </mc:AlternateContent>
        <mc:AlternateContent xmlns:mc="http://schemas.openxmlformats.org/markup-compatibility/2006">
          <mc:Choice Requires="x14">
            <control shapeId="61505" r:id="rId8" name="Button 65">
              <controlPr locked="0" defaultSize="0" autoFill="0" autoLine="0" autoPict="0">
                <anchor moveWithCells="1" sizeWithCells="1">
                  <from>
                    <xdr:col>3</xdr:col>
                    <xdr:colOff>0</xdr:colOff>
                    <xdr:row>196676</xdr:row>
                    <xdr:rowOff>0</xdr:rowOff>
                  </from>
                  <to>
                    <xdr:col>3</xdr:col>
                    <xdr:colOff>0</xdr:colOff>
                    <xdr:row>196676</xdr:row>
                    <xdr:rowOff>0</xdr:rowOff>
                  </to>
                </anchor>
              </controlPr>
            </control>
          </mc:Choice>
        </mc:AlternateContent>
        <mc:AlternateContent xmlns:mc="http://schemas.openxmlformats.org/markup-compatibility/2006">
          <mc:Choice Requires="x14">
            <control shapeId="61506" r:id="rId9" name="Button 66">
              <controlPr locked="0" defaultSize="0" autoFill="0" autoLine="0" autoPict="0">
                <anchor moveWithCells="1" sizeWithCells="1">
                  <from>
                    <xdr:col>3</xdr:col>
                    <xdr:colOff>0</xdr:colOff>
                    <xdr:row>262212</xdr:row>
                    <xdr:rowOff>0</xdr:rowOff>
                  </from>
                  <to>
                    <xdr:col>3</xdr:col>
                    <xdr:colOff>0</xdr:colOff>
                    <xdr:row>262212</xdr:row>
                    <xdr:rowOff>0</xdr:rowOff>
                  </to>
                </anchor>
              </controlPr>
            </control>
          </mc:Choice>
        </mc:AlternateContent>
        <mc:AlternateContent xmlns:mc="http://schemas.openxmlformats.org/markup-compatibility/2006">
          <mc:Choice Requires="x14">
            <control shapeId="61507" r:id="rId10" name="Button 67">
              <controlPr locked="0" defaultSize="0" autoFill="0" autoLine="0" autoPict="0">
                <anchor moveWithCells="1" sizeWithCells="1">
                  <from>
                    <xdr:col>3</xdr:col>
                    <xdr:colOff>0</xdr:colOff>
                    <xdr:row>327748</xdr:row>
                    <xdr:rowOff>0</xdr:rowOff>
                  </from>
                  <to>
                    <xdr:col>3</xdr:col>
                    <xdr:colOff>0</xdr:colOff>
                    <xdr:row>327748</xdr:row>
                    <xdr:rowOff>0</xdr:rowOff>
                  </to>
                </anchor>
              </controlPr>
            </control>
          </mc:Choice>
        </mc:AlternateContent>
        <mc:AlternateContent xmlns:mc="http://schemas.openxmlformats.org/markup-compatibility/2006">
          <mc:Choice Requires="x14">
            <control shapeId="61508" r:id="rId11" name="Button 68">
              <controlPr locked="0" defaultSize="0" autoFill="0" autoLine="0" autoPict="0">
                <anchor moveWithCells="1" sizeWithCells="1">
                  <from>
                    <xdr:col>3</xdr:col>
                    <xdr:colOff>0</xdr:colOff>
                    <xdr:row>393284</xdr:row>
                    <xdr:rowOff>0</xdr:rowOff>
                  </from>
                  <to>
                    <xdr:col>3</xdr:col>
                    <xdr:colOff>0</xdr:colOff>
                    <xdr:row>393284</xdr:row>
                    <xdr:rowOff>0</xdr:rowOff>
                  </to>
                </anchor>
              </controlPr>
            </control>
          </mc:Choice>
        </mc:AlternateContent>
        <mc:AlternateContent xmlns:mc="http://schemas.openxmlformats.org/markup-compatibility/2006">
          <mc:Choice Requires="x14">
            <control shapeId="61509" r:id="rId12" name="Button 69">
              <controlPr locked="0" defaultSize="0" autoFill="0" autoLine="0" autoPict="0">
                <anchor moveWithCells="1" sizeWithCells="1">
                  <from>
                    <xdr:col>3</xdr:col>
                    <xdr:colOff>0</xdr:colOff>
                    <xdr:row>458820</xdr:row>
                    <xdr:rowOff>0</xdr:rowOff>
                  </from>
                  <to>
                    <xdr:col>3</xdr:col>
                    <xdr:colOff>0</xdr:colOff>
                    <xdr:row>458820</xdr:row>
                    <xdr:rowOff>0</xdr:rowOff>
                  </to>
                </anchor>
              </controlPr>
            </control>
          </mc:Choice>
        </mc:AlternateContent>
        <mc:AlternateContent xmlns:mc="http://schemas.openxmlformats.org/markup-compatibility/2006">
          <mc:Choice Requires="x14">
            <control shapeId="61510" r:id="rId13" name="Button 70">
              <controlPr locked="0" defaultSize="0" autoFill="0" autoLine="0" autoPict="0">
                <anchor moveWithCells="1" sizeWithCells="1">
                  <from>
                    <xdr:col>3</xdr:col>
                    <xdr:colOff>0</xdr:colOff>
                    <xdr:row>524356</xdr:row>
                    <xdr:rowOff>0</xdr:rowOff>
                  </from>
                  <to>
                    <xdr:col>3</xdr:col>
                    <xdr:colOff>0</xdr:colOff>
                    <xdr:row>524356</xdr:row>
                    <xdr:rowOff>0</xdr:rowOff>
                  </to>
                </anchor>
              </controlPr>
            </control>
          </mc:Choice>
        </mc:AlternateContent>
        <mc:AlternateContent xmlns:mc="http://schemas.openxmlformats.org/markup-compatibility/2006">
          <mc:Choice Requires="x14">
            <control shapeId="61511" r:id="rId14" name="Button 71">
              <controlPr locked="0" defaultSize="0" autoFill="0" autoLine="0" autoPict="0">
                <anchor moveWithCells="1" sizeWithCells="1">
                  <from>
                    <xdr:col>3</xdr:col>
                    <xdr:colOff>0</xdr:colOff>
                    <xdr:row>589892</xdr:row>
                    <xdr:rowOff>0</xdr:rowOff>
                  </from>
                  <to>
                    <xdr:col>3</xdr:col>
                    <xdr:colOff>0</xdr:colOff>
                    <xdr:row>589892</xdr:row>
                    <xdr:rowOff>0</xdr:rowOff>
                  </to>
                </anchor>
              </controlPr>
            </control>
          </mc:Choice>
        </mc:AlternateContent>
        <mc:AlternateContent xmlns:mc="http://schemas.openxmlformats.org/markup-compatibility/2006">
          <mc:Choice Requires="x14">
            <control shapeId="61512" r:id="rId15" name="Button 72">
              <controlPr locked="0" defaultSize="0" autoFill="0" autoLine="0" autoPict="0">
                <anchor moveWithCells="1" sizeWithCells="1">
                  <from>
                    <xdr:col>3</xdr:col>
                    <xdr:colOff>0</xdr:colOff>
                    <xdr:row>655428</xdr:row>
                    <xdr:rowOff>0</xdr:rowOff>
                  </from>
                  <to>
                    <xdr:col>3</xdr:col>
                    <xdr:colOff>0</xdr:colOff>
                    <xdr:row>655428</xdr:row>
                    <xdr:rowOff>0</xdr:rowOff>
                  </to>
                </anchor>
              </controlPr>
            </control>
          </mc:Choice>
        </mc:AlternateContent>
        <mc:AlternateContent xmlns:mc="http://schemas.openxmlformats.org/markup-compatibility/2006">
          <mc:Choice Requires="x14">
            <control shapeId="61513" r:id="rId16" name="Button 73">
              <controlPr locked="0" defaultSize="0" autoFill="0" autoLine="0" autoPict="0">
                <anchor moveWithCells="1" sizeWithCells="1">
                  <from>
                    <xdr:col>3</xdr:col>
                    <xdr:colOff>0</xdr:colOff>
                    <xdr:row>720964</xdr:row>
                    <xdr:rowOff>0</xdr:rowOff>
                  </from>
                  <to>
                    <xdr:col>3</xdr:col>
                    <xdr:colOff>0</xdr:colOff>
                    <xdr:row>720964</xdr:row>
                    <xdr:rowOff>0</xdr:rowOff>
                  </to>
                </anchor>
              </controlPr>
            </control>
          </mc:Choice>
        </mc:AlternateContent>
        <mc:AlternateContent xmlns:mc="http://schemas.openxmlformats.org/markup-compatibility/2006">
          <mc:Choice Requires="x14">
            <control shapeId="61514" r:id="rId17" name="Button 74">
              <controlPr locked="0" defaultSize="0" autoFill="0" autoLine="0" autoPict="0">
                <anchor moveWithCells="1" sizeWithCells="1">
                  <from>
                    <xdr:col>3</xdr:col>
                    <xdr:colOff>0</xdr:colOff>
                    <xdr:row>786500</xdr:row>
                    <xdr:rowOff>0</xdr:rowOff>
                  </from>
                  <to>
                    <xdr:col>3</xdr:col>
                    <xdr:colOff>0</xdr:colOff>
                    <xdr:row>786500</xdr:row>
                    <xdr:rowOff>0</xdr:rowOff>
                  </to>
                </anchor>
              </controlPr>
            </control>
          </mc:Choice>
        </mc:AlternateContent>
        <mc:AlternateContent xmlns:mc="http://schemas.openxmlformats.org/markup-compatibility/2006">
          <mc:Choice Requires="x14">
            <control shapeId="61515" r:id="rId18" name="Button 75">
              <controlPr locked="0" defaultSize="0" autoFill="0" autoLine="0" autoPict="0">
                <anchor moveWithCells="1" sizeWithCells="1">
                  <from>
                    <xdr:col>3</xdr:col>
                    <xdr:colOff>0</xdr:colOff>
                    <xdr:row>852036</xdr:row>
                    <xdr:rowOff>0</xdr:rowOff>
                  </from>
                  <to>
                    <xdr:col>3</xdr:col>
                    <xdr:colOff>0</xdr:colOff>
                    <xdr:row>852036</xdr:row>
                    <xdr:rowOff>0</xdr:rowOff>
                  </to>
                </anchor>
              </controlPr>
            </control>
          </mc:Choice>
        </mc:AlternateContent>
        <mc:AlternateContent xmlns:mc="http://schemas.openxmlformats.org/markup-compatibility/2006">
          <mc:Choice Requires="x14">
            <control shapeId="61516" r:id="rId19" name="Button 76">
              <controlPr locked="0" defaultSize="0" autoFill="0" autoLine="0" autoPict="0">
                <anchor moveWithCells="1" sizeWithCells="1">
                  <from>
                    <xdr:col>3</xdr:col>
                    <xdr:colOff>0</xdr:colOff>
                    <xdr:row>917572</xdr:row>
                    <xdr:rowOff>0</xdr:rowOff>
                  </from>
                  <to>
                    <xdr:col>3</xdr:col>
                    <xdr:colOff>0</xdr:colOff>
                    <xdr:row>917572</xdr:row>
                    <xdr:rowOff>0</xdr:rowOff>
                  </to>
                </anchor>
              </controlPr>
            </control>
          </mc:Choice>
        </mc:AlternateContent>
        <mc:AlternateContent xmlns:mc="http://schemas.openxmlformats.org/markup-compatibility/2006">
          <mc:Choice Requires="x14">
            <control shapeId="61517" r:id="rId20" name="Button 77">
              <controlPr locked="0" defaultSize="0" autoFill="0" autoLine="0" autoPict="0">
                <anchor moveWithCells="1" sizeWithCells="1">
                  <from>
                    <xdr:col>3</xdr:col>
                    <xdr:colOff>0</xdr:colOff>
                    <xdr:row>983108</xdr:row>
                    <xdr:rowOff>0</xdr:rowOff>
                  </from>
                  <to>
                    <xdr:col>3</xdr:col>
                    <xdr:colOff>0</xdr:colOff>
                    <xdr:row>983108</xdr:row>
                    <xdr:rowOff>0</xdr:rowOff>
                  </to>
                </anchor>
              </controlPr>
            </control>
          </mc:Choice>
        </mc:AlternateContent>
        <mc:AlternateContent xmlns:mc="http://schemas.openxmlformats.org/markup-compatibility/2006">
          <mc:Choice Requires="x14">
            <control shapeId="61518" r:id="rId21" name="Button 78">
              <controlPr locked="0" defaultSize="0" autoFill="0" autoLine="0" autoPict="0">
                <anchor moveWithCells="1" sizeWithCells="1">
                  <from>
                    <xdr:col>259</xdr:col>
                    <xdr:colOff>0</xdr:colOff>
                    <xdr:row>67</xdr:row>
                    <xdr:rowOff>0</xdr:rowOff>
                  </from>
                  <to>
                    <xdr:col>259</xdr:col>
                    <xdr:colOff>0</xdr:colOff>
                    <xdr:row>67</xdr:row>
                    <xdr:rowOff>0</xdr:rowOff>
                  </to>
                </anchor>
              </controlPr>
            </control>
          </mc:Choice>
        </mc:AlternateContent>
        <mc:AlternateContent xmlns:mc="http://schemas.openxmlformats.org/markup-compatibility/2006">
          <mc:Choice Requires="x14">
            <control shapeId="61519" r:id="rId22" name="Button 79">
              <controlPr locked="0" defaultSize="0" autoFill="0" autoLine="0" autoPict="0">
                <anchor moveWithCells="1" sizeWithCells="1">
                  <from>
                    <xdr:col>259</xdr:col>
                    <xdr:colOff>0</xdr:colOff>
                    <xdr:row>65604</xdr:row>
                    <xdr:rowOff>0</xdr:rowOff>
                  </from>
                  <to>
                    <xdr:col>259</xdr:col>
                    <xdr:colOff>0</xdr:colOff>
                    <xdr:row>65604</xdr:row>
                    <xdr:rowOff>0</xdr:rowOff>
                  </to>
                </anchor>
              </controlPr>
            </control>
          </mc:Choice>
        </mc:AlternateContent>
        <mc:AlternateContent xmlns:mc="http://schemas.openxmlformats.org/markup-compatibility/2006">
          <mc:Choice Requires="x14">
            <control shapeId="61520" r:id="rId23" name="Button 80">
              <controlPr locked="0" defaultSize="0" autoFill="0" autoLine="0" autoPict="0">
                <anchor moveWithCells="1" sizeWithCells="1">
                  <from>
                    <xdr:col>259</xdr:col>
                    <xdr:colOff>0</xdr:colOff>
                    <xdr:row>131140</xdr:row>
                    <xdr:rowOff>0</xdr:rowOff>
                  </from>
                  <to>
                    <xdr:col>259</xdr:col>
                    <xdr:colOff>0</xdr:colOff>
                    <xdr:row>131140</xdr:row>
                    <xdr:rowOff>0</xdr:rowOff>
                  </to>
                </anchor>
              </controlPr>
            </control>
          </mc:Choice>
        </mc:AlternateContent>
        <mc:AlternateContent xmlns:mc="http://schemas.openxmlformats.org/markup-compatibility/2006">
          <mc:Choice Requires="x14">
            <control shapeId="61521" r:id="rId24" name="Button 81">
              <controlPr locked="0" defaultSize="0" autoFill="0" autoLine="0" autoPict="0">
                <anchor moveWithCells="1" sizeWithCells="1">
                  <from>
                    <xdr:col>259</xdr:col>
                    <xdr:colOff>0</xdr:colOff>
                    <xdr:row>196676</xdr:row>
                    <xdr:rowOff>0</xdr:rowOff>
                  </from>
                  <to>
                    <xdr:col>259</xdr:col>
                    <xdr:colOff>0</xdr:colOff>
                    <xdr:row>196676</xdr:row>
                    <xdr:rowOff>0</xdr:rowOff>
                  </to>
                </anchor>
              </controlPr>
            </control>
          </mc:Choice>
        </mc:AlternateContent>
        <mc:AlternateContent xmlns:mc="http://schemas.openxmlformats.org/markup-compatibility/2006">
          <mc:Choice Requires="x14">
            <control shapeId="61522" r:id="rId25" name="Button 82">
              <controlPr locked="0" defaultSize="0" autoFill="0" autoLine="0" autoPict="0">
                <anchor moveWithCells="1" sizeWithCells="1">
                  <from>
                    <xdr:col>259</xdr:col>
                    <xdr:colOff>0</xdr:colOff>
                    <xdr:row>262212</xdr:row>
                    <xdr:rowOff>0</xdr:rowOff>
                  </from>
                  <to>
                    <xdr:col>259</xdr:col>
                    <xdr:colOff>0</xdr:colOff>
                    <xdr:row>262212</xdr:row>
                    <xdr:rowOff>0</xdr:rowOff>
                  </to>
                </anchor>
              </controlPr>
            </control>
          </mc:Choice>
        </mc:AlternateContent>
        <mc:AlternateContent xmlns:mc="http://schemas.openxmlformats.org/markup-compatibility/2006">
          <mc:Choice Requires="x14">
            <control shapeId="61523" r:id="rId26" name="Button 83">
              <controlPr locked="0" defaultSize="0" autoFill="0" autoLine="0" autoPict="0">
                <anchor moveWithCells="1" sizeWithCells="1">
                  <from>
                    <xdr:col>259</xdr:col>
                    <xdr:colOff>0</xdr:colOff>
                    <xdr:row>327748</xdr:row>
                    <xdr:rowOff>0</xdr:rowOff>
                  </from>
                  <to>
                    <xdr:col>259</xdr:col>
                    <xdr:colOff>0</xdr:colOff>
                    <xdr:row>327748</xdr:row>
                    <xdr:rowOff>0</xdr:rowOff>
                  </to>
                </anchor>
              </controlPr>
            </control>
          </mc:Choice>
        </mc:AlternateContent>
        <mc:AlternateContent xmlns:mc="http://schemas.openxmlformats.org/markup-compatibility/2006">
          <mc:Choice Requires="x14">
            <control shapeId="61524" r:id="rId27" name="Button 84">
              <controlPr locked="0" defaultSize="0" autoFill="0" autoLine="0" autoPict="0">
                <anchor moveWithCells="1" sizeWithCells="1">
                  <from>
                    <xdr:col>259</xdr:col>
                    <xdr:colOff>0</xdr:colOff>
                    <xdr:row>393284</xdr:row>
                    <xdr:rowOff>0</xdr:rowOff>
                  </from>
                  <to>
                    <xdr:col>259</xdr:col>
                    <xdr:colOff>0</xdr:colOff>
                    <xdr:row>393284</xdr:row>
                    <xdr:rowOff>0</xdr:rowOff>
                  </to>
                </anchor>
              </controlPr>
            </control>
          </mc:Choice>
        </mc:AlternateContent>
        <mc:AlternateContent xmlns:mc="http://schemas.openxmlformats.org/markup-compatibility/2006">
          <mc:Choice Requires="x14">
            <control shapeId="61525" r:id="rId28" name="Button 85">
              <controlPr locked="0" defaultSize="0" autoFill="0" autoLine="0" autoPict="0">
                <anchor moveWithCells="1" sizeWithCells="1">
                  <from>
                    <xdr:col>259</xdr:col>
                    <xdr:colOff>0</xdr:colOff>
                    <xdr:row>458820</xdr:row>
                    <xdr:rowOff>0</xdr:rowOff>
                  </from>
                  <to>
                    <xdr:col>259</xdr:col>
                    <xdr:colOff>0</xdr:colOff>
                    <xdr:row>458820</xdr:row>
                    <xdr:rowOff>0</xdr:rowOff>
                  </to>
                </anchor>
              </controlPr>
            </control>
          </mc:Choice>
        </mc:AlternateContent>
        <mc:AlternateContent xmlns:mc="http://schemas.openxmlformats.org/markup-compatibility/2006">
          <mc:Choice Requires="x14">
            <control shapeId="61526" r:id="rId29" name="Button 86">
              <controlPr locked="0" defaultSize="0" autoFill="0" autoLine="0" autoPict="0">
                <anchor moveWithCells="1" sizeWithCells="1">
                  <from>
                    <xdr:col>259</xdr:col>
                    <xdr:colOff>0</xdr:colOff>
                    <xdr:row>524356</xdr:row>
                    <xdr:rowOff>0</xdr:rowOff>
                  </from>
                  <to>
                    <xdr:col>259</xdr:col>
                    <xdr:colOff>0</xdr:colOff>
                    <xdr:row>524356</xdr:row>
                    <xdr:rowOff>0</xdr:rowOff>
                  </to>
                </anchor>
              </controlPr>
            </control>
          </mc:Choice>
        </mc:AlternateContent>
        <mc:AlternateContent xmlns:mc="http://schemas.openxmlformats.org/markup-compatibility/2006">
          <mc:Choice Requires="x14">
            <control shapeId="61527" r:id="rId30" name="Button 87">
              <controlPr locked="0" defaultSize="0" autoFill="0" autoLine="0" autoPict="0">
                <anchor moveWithCells="1" sizeWithCells="1">
                  <from>
                    <xdr:col>259</xdr:col>
                    <xdr:colOff>0</xdr:colOff>
                    <xdr:row>589892</xdr:row>
                    <xdr:rowOff>0</xdr:rowOff>
                  </from>
                  <to>
                    <xdr:col>259</xdr:col>
                    <xdr:colOff>0</xdr:colOff>
                    <xdr:row>589892</xdr:row>
                    <xdr:rowOff>0</xdr:rowOff>
                  </to>
                </anchor>
              </controlPr>
            </control>
          </mc:Choice>
        </mc:AlternateContent>
        <mc:AlternateContent xmlns:mc="http://schemas.openxmlformats.org/markup-compatibility/2006">
          <mc:Choice Requires="x14">
            <control shapeId="61528" r:id="rId31" name="Button 88">
              <controlPr locked="0" defaultSize="0" autoFill="0" autoLine="0" autoPict="0">
                <anchor moveWithCells="1" sizeWithCells="1">
                  <from>
                    <xdr:col>259</xdr:col>
                    <xdr:colOff>0</xdr:colOff>
                    <xdr:row>655428</xdr:row>
                    <xdr:rowOff>0</xdr:rowOff>
                  </from>
                  <to>
                    <xdr:col>259</xdr:col>
                    <xdr:colOff>0</xdr:colOff>
                    <xdr:row>655428</xdr:row>
                    <xdr:rowOff>0</xdr:rowOff>
                  </to>
                </anchor>
              </controlPr>
            </control>
          </mc:Choice>
        </mc:AlternateContent>
        <mc:AlternateContent xmlns:mc="http://schemas.openxmlformats.org/markup-compatibility/2006">
          <mc:Choice Requires="x14">
            <control shapeId="61529" r:id="rId32" name="Button 89">
              <controlPr locked="0" defaultSize="0" autoFill="0" autoLine="0" autoPict="0">
                <anchor moveWithCells="1" sizeWithCells="1">
                  <from>
                    <xdr:col>259</xdr:col>
                    <xdr:colOff>0</xdr:colOff>
                    <xdr:row>720964</xdr:row>
                    <xdr:rowOff>0</xdr:rowOff>
                  </from>
                  <to>
                    <xdr:col>259</xdr:col>
                    <xdr:colOff>0</xdr:colOff>
                    <xdr:row>720964</xdr:row>
                    <xdr:rowOff>0</xdr:rowOff>
                  </to>
                </anchor>
              </controlPr>
            </control>
          </mc:Choice>
        </mc:AlternateContent>
        <mc:AlternateContent xmlns:mc="http://schemas.openxmlformats.org/markup-compatibility/2006">
          <mc:Choice Requires="x14">
            <control shapeId="61530" r:id="rId33" name="Button 90">
              <controlPr locked="0" defaultSize="0" autoFill="0" autoLine="0" autoPict="0">
                <anchor moveWithCells="1" sizeWithCells="1">
                  <from>
                    <xdr:col>259</xdr:col>
                    <xdr:colOff>0</xdr:colOff>
                    <xdr:row>786500</xdr:row>
                    <xdr:rowOff>0</xdr:rowOff>
                  </from>
                  <to>
                    <xdr:col>259</xdr:col>
                    <xdr:colOff>0</xdr:colOff>
                    <xdr:row>786500</xdr:row>
                    <xdr:rowOff>0</xdr:rowOff>
                  </to>
                </anchor>
              </controlPr>
            </control>
          </mc:Choice>
        </mc:AlternateContent>
        <mc:AlternateContent xmlns:mc="http://schemas.openxmlformats.org/markup-compatibility/2006">
          <mc:Choice Requires="x14">
            <control shapeId="61531" r:id="rId34" name="Button 91">
              <controlPr locked="0" defaultSize="0" autoFill="0" autoLine="0" autoPict="0">
                <anchor moveWithCells="1" sizeWithCells="1">
                  <from>
                    <xdr:col>259</xdr:col>
                    <xdr:colOff>0</xdr:colOff>
                    <xdr:row>852036</xdr:row>
                    <xdr:rowOff>0</xdr:rowOff>
                  </from>
                  <to>
                    <xdr:col>259</xdr:col>
                    <xdr:colOff>0</xdr:colOff>
                    <xdr:row>852036</xdr:row>
                    <xdr:rowOff>0</xdr:rowOff>
                  </to>
                </anchor>
              </controlPr>
            </control>
          </mc:Choice>
        </mc:AlternateContent>
        <mc:AlternateContent xmlns:mc="http://schemas.openxmlformats.org/markup-compatibility/2006">
          <mc:Choice Requires="x14">
            <control shapeId="61532" r:id="rId35" name="Button 92">
              <controlPr locked="0" defaultSize="0" autoFill="0" autoLine="0" autoPict="0">
                <anchor moveWithCells="1" sizeWithCells="1">
                  <from>
                    <xdr:col>259</xdr:col>
                    <xdr:colOff>0</xdr:colOff>
                    <xdr:row>917572</xdr:row>
                    <xdr:rowOff>0</xdr:rowOff>
                  </from>
                  <to>
                    <xdr:col>259</xdr:col>
                    <xdr:colOff>0</xdr:colOff>
                    <xdr:row>917572</xdr:row>
                    <xdr:rowOff>0</xdr:rowOff>
                  </to>
                </anchor>
              </controlPr>
            </control>
          </mc:Choice>
        </mc:AlternateContent>
        <mc:AlternateContent xmlns:mc="http://schemas.openxmlformats.org/markup-compatibility/2006">
          <mc:Choice Requires="x14">
            <control shapeId="61533" r:id="rId36" name="Button 93">
              <controlPr locked="0" defaultSize="0" autoFill="0" autoLine="0" autoPict="0">
                <anchor moveWithCells="1" sizeWithCells="1">
                  <from>
                    <xdr:col>259</xdr:col>
                    <xdr:colOff>0</xdr:colOff>
                    <xdr:row>983108</xdr:row>
                    <xdr:rowOff>0</xdr:rowOff>
                  </from>
                  <to>
                    <xdr:col>259</xdr:col>
                    <xdr:colOff>0</xdr:colOff>
                    <xdr:row>983108</xdr:row>
                    <xdr:rowOff>0</xdr:rowOff>
                  </to>
                </anchor>
              </controlPr>
            </control>
          </mc:Choice>
        </mc:AlternateContent>
        <mc:AlternateContent xmlns:mc="http://schemas.openxmlformats.org/markup-compatibility/2006">
          <mc:Choice Requires="x14">
            <control shapeId="61534" r:id="rId37" name="Button 94">
              <controlPr locked="0" defaultSize="0" autoFill="0" autoLine="0" autoPict="0">
                <anchor moveWithCells="1" sizeWithCells="1">
                  <from>
                    <xdr:col>515</xdr:col>
                    <xdr:colOff>0</xdr:colOff>
                    <xdr:row>67</xdr:row>
                    <xdr:rowOff>0</xdr:rowOff>
                  </from>
                  <to>
                    <xdr:col>515</xdr:col>
                    <xdr:colOff>0</xdr:colOff>
                    <xdr:row>67</xdr:row>
                    <xdr:rowOff>0</xdr:rowOff>
                  </to>
                </anchor>
              </controlPr>
            </control>
          </mc:Choice>
        </mc:AlternateContent>
        <mc:AlternateContent xmlns:mc="http://schemas.openxmlformats.org/markup-compatibility/2006">
          <mc:Choice Requires="x14">
            <control shapeId="61535" r:id="rId38" name="Button 95">
              <controlPr locked="0" defaultSize="0" autoFill="0" autoLine="0" autoPict="0">
                <anchor moveWithCells="1" sizeWithCells="1">
                  <from>
                    <xdr:col>515</xdr:col>
                    <xdr:colOff>0</xdr:colOff>
                    <xdr:row>65604</xdr:row>
                    <xdr:rowOff>0</xdr:rowOff>
                  </from>
                  <to>
                    <xdr:col>515</xdr:col>
                    <xdr:colOff>0</xdr:colOff>
                    <xdr:row>65604</xdr:row>
                    <xdr:rowOff>0</xdr:rowOff>
                  </to>
                </anchor>
              </controlPr>
            </control>
          </mc:Choice>
        </mc:AlternateContent>
        <mc:AlternateContent xmlns:mc="http://schemas.openxmlformats.org/markup-compatibility/2006">
          <mc:Choice Requires="x14">
            <control shapeId="61536" r:id="rId39" name="Button 96">
              <controlPr locked="0" defaultSize="0" autoFill="0" autoLine="0" autoPict="0">
                <anchor moveWithCells="1" sizeWithCells="1">
                  <from>
                    <xdr:col>515</xdr:col>
                    <xdr:colOff>0</xdr:colOff>
                    <xdr:row>131140</xdr:row>
                    <xdr:rowOff>0</xdr:rowOff>
                  </from>
                  <to>
                    <xdr:col>515</xdr:col>
                    <xdr:colOff>0</xdr:colOff>
                    <xdr:row>131140</xdr:row>
                    <xdr:rowOff>0</xdr:rowOff>
                  </to>
                </anchor>
              </controlPr>
            </control>
          </mc:Choice>
        </mc:AlternateContent>
        <mc:AlternateContent xmlns:mc="http://schemas.openxmlformats.org/markup-compatibility/2006">
          <mc:Choice Requires="x14">
            <control shapeId="61537" r:id="rId40" name="Button 97">
              <controlPr locked="0" defaultSize="0" autoFill="0" autoLine="0" autoPict="0">
                <anchor moveWithCells="1" sizeWithCells="1">
                  <from>
                    <xdr:col>515</xdr:col>
                    <xdr:colOff>0</xdr:colOff>
                    <xdr:row>196676</xdr:row>
                    <xdr:rowOff>0</xdr:rowOff>
                  </from>
                  <to>
                    <xdr:col>515</xdr:col>
                    <xdr:colOff>0</xdr:colOff>
                    <xdr:row>196676</xdr:row>
                    <xdr:rowOff>0</xdr:rowOff>
                  </to>
                </anchor>
              </controlPr>
            </control>
          </mc:Choice>
        </mc:AlternateContent>
        <mc:AlternateContent xmlns:mc="http://schemas.openxmlformats.org/markup-compatibility/2006">
          <mc:Choice Requires="x14">
            <control shapeId="61538" r:id="rId41" name="Button 98">
              <controlPr locked="0" defaultSize="0" autoFill="0" autoLine="0" autoPict="0">
                <anchor moveWithCells="1" sizeWithCells="1">
                  <from>
                    <xdr:col>515</xdr:col>
                    <xdr:colOff>0</xdr:colOff>
                    <xdr:row>262212</xdr:row>
                    <xdr:rowOff>0</xdr:rowOff>
                  </from>
                  <to>
                    <xdr:col>515</xdr:col>
                    <xdr:colOff>0</xdr:colOff>
                    <xdr:row>262212</xdr:row>
                    <xdr:rowOff>0</xdr:rowOff>
                  </to>
                </anchor>
              </controlPr>
            </control>
          </mc:Choice>
        </mc:AlternateContent>
        <mc:AlternateContent xmlns:mc="http://schemas.openxmlformats.org/markup-compatibility/2006">
          <mc:Choice Requires="x14">
            <control shapeId="61539" r:id="rId42" name="Button 99">
              <controlPr locked="0" defaultSize="0" autoFill="0" autoLine="0" autoPict="0">
                <anchor moveWithCells="1" sizeWithCells="1">
                  <from>
                    <xdr:col>515</xdr:col>
                    <xdr:colOff>0</xdr:colOff>
                    <xdr:row>327748</xdr:row>
                    <xdr:rowOff>0</xdr:rowOff>
                  </from>
                  <to>
                    <xdr:col>515</xdr:col>
                    <xdr:colOff>0</xdr:colOff>
                    <xdr:row>327748</xdr:row>
                    <xdr:rowOff>0</xdr:rowOff>
                  </to>
                </anchor>
              </controlPr>
            </control>
          </mc:Choice>
        </mc:AlternateContent>
        <mc:AlternateContent xmlns:mc="http://schemas.openxmlformats.org/markup-compatibility/2006">
          <mc:Choice Requires="x14">
            <control shapeId="61540" r:id="rId43" name="Button 100">
              <controlPr locked="0" defaultSize="0" autoFill="0" autoLine="0" autoPict="0">
                <anchor moveWithCells="1" sizeWithCells="1">
                  <from>
                    <xdr:col>515</xdr:col>
                    <xdr:colOff>0</xdr:colOff>
                    <xdr:row>393284</xdr:row>
                    <xdr:rowOff>0</xdr:rowOff>
                  </from>
                  <to>
                    <xdr:col>515</xdr:col>
                    <xdr:colOff>0</xdr:colOff>
                    <xdr:row>393284</xdr:row>
                    <xdr:rowOff>0</xdr:rowOff>
                  </to>
                </anchor>
              </controlPr>
            </control>
          </mc:Choice>
        </mc:AlternateContent>
        <mc:AlternateContent xmlns:mc="http://schemas.openxmlformats.org/markup-compatibility/2006">
          <mc:Choice Requires="x14">
            <control shapeId="61541" r:id="rId44" name="Button 101">
              <controlPr locked="0" defaultSize="0" autoFill="0" autoLine="0" autoPict="0">
                <anchor moveWithCells="1" sizeWithCells="1">
                  <from>
                    <xdr:col>515</xdr:col>
                    <xdr:colOff>0</xdr:colOff>
                    <xdr:row>458820</xdr:row>
                    <xdr:rowOff>0</xdr:rowOff>
                  </from>
                  <to>
                    <xdr:col>515</xdr:col>
                    <xdr:colOff>0</xdr:colOff>
                    <xdr:row>458820</xdr:row>
                    <xdr:rowOff>0</xdr:rowOff>
                  </to>
                </anchor>
              </controlPr>
            </control>
          </mc:Choice>
        </mc:AlternateContent>
        <mc:AlternateContent xmlns:mc="http://schemas.openxmlformats.org/markup-compatibility/2006">
          <mc:Choice Requires="x14">
            <control shapeId="61542" r:id="rId45" name="Button 102">
              <controlPr locked="0" defaultSize="0" autoFill="0" autoLine="0" autoPict="0">
                <anchor moveWithCells="1" sizeWithCells="1">
                  <from>
                    <xdr:col>515</xdr:col>
                    <xdr:colOff>0</xdr:colOff>
                    <xdr:row>524356</xdr:row>
                    <xdr:rowOff>0</xdr:rowOff>
                  </from>
                  <to>
                    <xdr:col>515</xdr:col>
                    <xdr:colOff>0</xdr:colOff>
                    <xdr:row>524356</xdr:row>
                    <xdr:rowOff>0</xdr:rowOff>
                  </to>
                </anchor>
              </controlPr>
            </control>
          </mc:Choice>
        </mc:AlternateContent>
        <mc:AlternateContent xmlns:mc="http://schemas.openxmlformats.org/markup-compatibility/2006">
          <mc:Choice Requires="x14">
            <control shapeId="61543" r:id="rId46" name="Button 103">
              <controlPr locked="0" defaultSize="0" autoFill="0" autoLine="0" autoPict="0">
                <anchor moveWithCells="1" sizeWithCells="1">
                  <from>
                    <xdr:col>515</xdr:col>
                    <xdr:colOff>0</xdr:colOff>
                    <xdr:row>589892</xdr:row>
                    <xdr:rowOff>0</xdr:rowOff>
                  </from>
                  <to>
                    <xdr:col>515</xdr:col>
                    <xdr:colOff>0</xdr:colOff>
                    <xdr:row>589892</xdr:row>
                    <xdr:rowOff>0</xdr:rowOff>
                  </to>
                </anchor>
              </controlPr>
            </control>
          </mc:Choice>
        </mc:AlternateContent>
        <mc:AlternateContent xmlns:mc="http://schemas.openxmlformats.org/markup-compatibility/2006">
          <mc:Choice Requires="x14">
            <control shapeId="61544" r:id="rId47" name="Button 104">
              <controlPr locked="0" defaultSize="0" autoFill="0" autoLine="0" autoPict="0">
                <anchor moveWithCells="1" sizeWithCells="1">
                  <from>
                    <xdr:col>515</xdr:col>
                    <xdr:colOff>0</xdr:colOff>
                    <xdr:row>655428</xdr:row>
                    <xdr:rowOff>0</xdr:rowOff>
                  </from>
                  <to>
                    <xdr:col>515</xdr:col>
                    <xdr:colOff>0</xdr:colOff>
                    <xdr:row>655428</xdr:row>
                    <xdr:rowOff>0</xdr:rowOff>
                  </to>
                </anchor>
              </controlPr>
            </control>
          </mc:Choice>
        </mc:AlternateContent>
        <mc:AlternateContent xmlns:mc="http://schemas.openxmlformats.org/markup-compatibility/2006">
          <mc:Choice Requires="x14">
            <control shapeId="61545" r:id="rId48" name="Button 105">
              <controlPr locked="0" defaultSize="0" autoFill="0" autoLine="0" autoPict="0">
                <anchor moveWithCells="1" sizeWithCells="1">
                  <from>
                    <xdr:col>515</xdr:col>
                    <xdr:colOff>0</xdr:colOff>
                    <xdr:row>720964</xdr:row>
                    <xdr:rowOff>0</xdr:rowOff>
                  </from>
                  <to>
                    <xdr:col>515</xdr:col>
                    <xdr:colOff>0</xdr:colOff>
                    <xdr:row>720964</xdr:row>
                    <xdr:rowOff>0</xdr:rowOff>
                  </to>
                </anchor>
              </controlPr>
            </control>
          </mc:Choice>
        </mc:AlternateContent>
        <mc:AlternateContent xmlns:mc="http://schemas.openxmlformats.org/markup-compatibility/2006">
          <mc:Choice Requires="x14">
            <control shapeId="61546" r:id="rId49" name="Button 106">
              <controlPr locked="0" defaultSize="0" autoFill="0" autoLine="0" autoPict="0">
                <anchor moveWithCells="1" sizeWithCells="1">
                  <from>
                    <xdr:col>515</xdr:col>
                    <xdr:colOff>0</xdr:colOff>
                    <xdr:row>786500</xdr:row>
                    <xdr:rowOff>0</xdr:rowOff>
                  </from>
                  <to>
                    <xdr:col>515</xdr:col>
                    <xdr:colOff>0</xdr:colOff>
                    <xdr:row>786500</xdr:row>
                    <xdr:rowOff>0</xdr:rowOff>
                  </to>
                </anchor>
              </controlPr>
            </control>
          </mc:Choice>
        </mc:AlternateContent>
        <mc:AlternateContent xmlns:mc="http://schemas.openxmlformats.org/markup-compatibility/2006">
          <mc:Choice Requires="x14">
            <control shapeId="61547" r:id="rId50" name="Button 107">
              <controlPr locked="0" defaultSize="0" autoFill="0" autoLine="0" autoPict="0">
                <anchor moveWithCells="1" sizeWithCells="1">
                  <from>
                    <xdr:col>515</xdr:col>
                    <xdr:colOff>0</xdr:colOff>
                    <xdr:row>852036</xdr:row>
                    <xdr:rowOff>0</xdr:rowOff>
                  </from>
                  <to>
                    <xdr:col>515</xdr:col>
                    <xdr:colOff>0</xdr:colOff>
                    <xdr:row>852036</xdr:row>
                    <xdr:rowOff>0</xdr:rowOff>
                  </to>
                </anchor>
              </controlPr>
            </control>
          </mc:Choice>
        </mc:AlternateContent>
        <mc:AlternateContent xmlns:mc="http://schemas.openxmlformats.org/markup-compatibility/2006">
          <mc:Choice Requires="x14">
            <control shapeId="61548" r:id="rId51" name="Button 108">
              <controlPr locked="0" defaultSize="0" autoFill="0" autoLine="0" autoPict="0">
                <anchor moveWithCells="1" sizeWithCells="1">
                  <from>
                    <xdr:col>515</xdr:col>
                    <xdr:colOff>0</xdr:colOff>
                    <xdr:row>917572</xdr:row>
                    <xdr:rowOff>0</xdr:rowOff>
                  </from>
                  <to>
                    <xdr:col>515</xdr:col>
                    <xdr:colOff>0</xdr:colOff>
                    <xdr:row>917572</xdr:row>
                    <xdr:rowOff>0</xdr:rowOff>
                  </to>
                </anchor>
              </controlPr>
            </control>
          </mc:Choice>
        </mc:AlternateContent>
        <mc:AlternateContent xmlns:mc="http://schemas.openxmlformats.org/markup-compatibility/2006">
          <mc:Choice Requires="x14">
            <control shapeId="61549" r:id="rId52" name="Button 109">
              <controlPr locked="0" defaultSize="0" autoFill="0" autoLine="0" autoPict="0">
                <anchor moveWithCells="1" sizeWithCells="1">
                  <from>
                    <xdr:col>515</xdr:col>
                    <xdr:colOff>0</xdr:colOff>
                    <xdr:row>983108</xdr:row>
                    <xdr:rowOff>0</xdr:rowOff>
                  </from>
                  <to>
                    <xdr:col>515</xdr:col>
                    <xdr:colOff>0</xdr:colOff>
                    <xdr:row>983108</xdr:row>
                    <xdr:rowOff>0</xdr:rowOff>
                  </to>
                </anchor>
              </controlPr>
            </control>
          </mc:Choice>
        </mc:AlternateContent>
        <mc:AlternateContent xmlns:mc="http://schemas.openxmlformats.org/markup-compatibility/2006">
          <mc:Choice Requires="x14">
            <control shapeId="61550" r:id="rId53" name="Button 110">
              <controlPr locked="0" defaultSize="0" autoFill="0" autoLine="0" autoPict="0">
                <anchor moveWithCells="1" sizeWithCells="1">
                  <from>
                    <xdr:col>771</xdr:col>
                    <xdr:colOff>0</xdr:colOff>
                    <xdr:row>67</xdr:row>
                    <xdr:rowOff>0</xdr:rowOff>
                  </from>
                  <to>
                    <xdr:col>771</xdr:col>
                    <xdr:colOff>0</xdr:colOff>
                    <xdr:row>67</xdr:row>
                    <xdr:rowOff>0</xdr:rowOff>
                  </to>
                </anchor>
              </controlPr>
            </control>
          </mc:Choice>
        </mc:AlternateContent>
        <mc:AlternateContent xmlns:mc="http://schemas.openxmlformats.org/markup-compatibility/2006">
          <mc:Choice Requires="x14">
            <control shapeId="61551" r:id="rId54" name="Button 111">
              <controlPr locked="0" defaultSize="0" autoFill="0" autoLine="0" autoPict="0">
                <anchor moveWithCells="1" sizeWithCells="1">
                  <from>
                    <xdr:col>771</xdr:col>
                    <xdr:colOff>0</xdr:colOff>
                    <xdr:row>65604</xdr:row>
                    <xdr:rowOff>0</xdr:rowOff>
                  </from>
                  <to>
                    <xdr:col>771</xdr:col>
                    <xdr:colOff>0</xdr:colOff>
                    <xdr:row>65604</xdr:row>
                    <xdr:rowOff>0</xdr:rowOff>
                  </to>
                </anchor>
              </controlPr>
            </control>
          </mc:Choice>
        </mc:AlternateContent>
        <mc:AlternateContent xmlns:mc="http://schemas.openxmlformats.org/markup-compatibility/2006">
          <mc:Choice Requires="x14">
            <control shapeId="61552" r:id="rId55" name="Button 112">
              <controlPr locked="0" defaultSize="0" autoFill="0" autoLine="0" autoPict="0">
                <anchor moveWithCells="1" sizeWithCells="1">
                  <from>
                    <xdr:col>771</xdr:col>
                    <xdr:colOff>0</xdr:colOff>
                    <xdr:row>131140</xdr:row>
                    <xdr:rowOff>0</xdr:rowOff>
                  </from>
                  <to>
                    <xdr:col>771</xdr:col>
                    <xdr:colOff>0</xdr:colOff>
                    <xdr:row>131140</xdr:row>
                    <xdr:rowOff>0</xdr:rowOff>
                  </to>
                </anchor>
              </controlPr>
            </control>
          </mc:Choice>
        </mc:AlternateContent>
        <mc:AlternateContent xmlns:mc="http://schemas.openxmlformats.org/markup-compatibility/2006">
          <mc:Choice Requires="x14">
            <control shapeId="61553" r:id="rId56" name="Button 113">
              <controlPr locked="0" defaultSize="0" autoFill="0" autoLine="0" autoPict="0">
                <anchor moveWithCells="1" sizeWithCells="1">
                  <from>
                    <xdr:col>771</xdr:col>
                    <xdr:colOff>0</xdr:colOff>
                    <xdr:row>196676</xdr:row>
                    <xdr:rowOff>0</xdr:rowOff>
                  </from>
                  <to>
                    <xdr:col>771</xdr:col>
                    <xdr:colOff>0</xdr:colOff>
                    <xdr:row>196676</xdr:row>
                    <xdr:rowOff>0</xdr:rowOff>
                  </to>
                </anchor>
              </controlPr>
            </control>
          </mc:Choice>
        </mc:AlternateContent>
        <mc:AlternateContent xmlns:mc="http://schemas.openxmlformats.org/markup-compatibility/2006">
          <mc:Choice Requires="x14">
            <control shapeId="61554" r:id="rId57" name="Button 114">
              <controlPr locked="0" defaultSize="0" autoFill="0" autoLine="0" autoPict="0">
                <anchor moveWithCells="1" sizeWithCells="1">
                  <from>
                    <xdr:col>771</xdr:col>
                    <xdr:colOff>0</xdr:colOff>
                    <xdr:row>262212</xdr:row>
                    <xdr:rowOff>0</xdr:rowOff>
                  </from>
                  <to>
                    <xdr:col>771</xdr:col>
                    <xdr:colOff>0</xdr:colOff>
                    <xdr:row>262212</xdr:row>
                    <xdr:rowOff>0</xdr:rowOff>
                  </to>
                </anchor>
              </controlPr>
            </control>
          </mc:Choice>
        </mc:AlternateContent>
        <mc:AlternateContent xmlns:mc="http://schemas.openxmlformats.org/markup-compatibility/2006">
          <mc:Choice Requires="x14">
            <control shapeId="61555" r:id="rId58" name="Button 115">
              <controlPr locked="0" defaultSize="0" autoFill="0" autoLine="0" autoPict="0">
                <anchor moveWithCells="1" sizeWithCells="1">
                  <from>
                    <xdr:col>771</xdr:col>
                    <xdr:colOff>0</xdr:colOff>
                    <xdr:row>327748</xdr:row>
                    <xdr:rowOff>0</xdr:rowOff>
                  </from>
                  <to>
                    <xdr:col>771</xdr:col>
                    <xdr:colOff>0</xdr:colOff>
                    <xdr:row>327748</xdr:row>
                    <xdr:rowOff>0</xdr:rowOff>
                  </to>
                </anchor>
              </controlPr>
            </control>
          </mc:Choice>
        </mc:AlternateContent>
        <mc:AlternateContent xmlns:mc="http://schemas.openxmlformats.org/markup-compatibility/2006">
          <mc:Choice Requires="x14">
            <control shapeId="61556" r:id="rId59" name="Button 116">
              <controlPr locked="0" defaultSize="0" autoFill="0" autoLine="0" autoPict="0">
                <anchor moveWithCells="1" sizeWithCells="1">
                  <from>
                    <xdr:col>771</xdr:col>
                    <xdr:colOff>0</xdr:colOff>
                    <xdr:row>393284</xdr:row>
                    <xdr:rowOff>0</xdr:rowOff>
                  </from>
                  <to>
                    <xdr:col>771</xdr:col>
                    <xdr:colOff>0</xdr:colOff>
                    <xdr:row>393284</xdr:row>
                    <xdr:rowOff>0</xdr:rowOff>
                  </to>
                </anchor>
              </controlPr>
            </control>
          </mc:Choice>
        </mc:AlternateContent>
        <mc:AlternateContent xmlns:mc="http://schemas.openxmlformats.org/markup-compatibility/2006">
          <mc:Choice Requires="x14">
            <control shapeId="61557" r:id="rId60" name="Button 117">
              <controlPr locked="0" defaultSize="0" autoFill="0" autoLine="0" autoPict="0">
                <anchor moveWithCells="1" sizeWithCells="1">
                  <from>
                    <xdr:col>771</xdr:col>
                    <xdr:colOff>0</xdr:colOff>
                    <xdr:row>458820</xdr:row>
                    <xdr:rowOff>0</xdr:rowOff>
                  </from>
                  <to>
                    <xdr:col>771</xdr:col>
                    <xdr:colOff>0</xdr:colOff>
                    <xdr:row>458820</xdr:row>
                    <xdr:rowOff>0</xdr:rowOff>
                  </to>
                </anchor>
              </controlPr>
            </control>
          </mc:Choice>
        </mc:AlternateContent>
        <mc:AlternateContent xmlns:mc="http://schemas.openxmlformats.org/markup-compatibility/2006">
          <mc:Choice Requires="x14">
            <control shapeId="61558" r:id="rId61" name="Button 118">
              <controlPr locked="0" defaultSize="0" autoFill="0" autoLine="0" autoPict="0">
                <anchor moveWithCells="1" sizeWithCells="1">
                  <from>
                    <xdr:col>771</xdr:col>
                    <xdr:colOff>0</xdr:colOff>
                    <xdr:row>524356</xdr:row>
                    <xdr:rowOff>0</xdr:rowOff>
                  </from>
                  <to>
                    <xdr:col>771</xdr:col>
                    <xdr:colOff>0</xdr:colOff>
                    <xdr:row>524356</xdr:row>
                    <xdr:rowOff>0</xdr:rowOff>
                  </to>
                </anchor>
              </controlPr>
            </control>
          </mc:Choice>
        </mc:AlternateContent>
        <mc:AlternateContent xmlns:mc="http://schemas.openxmlformats.org/markup-compatibility/2006">
          <mc:Choice Requires="x14">
            <control shapeId="61559" r:id="rId62" name="Button 119">
              <controlPr locked="0" defaultSize="0" autoFill="0" autoLine="0" autoPict="0">
                <anchor moveWithCells="1" sizeWithCells="1">
                  <from>
                    <xdr:col>771</xdr:col>
                    <xdr:colOff>0</xdr:colOff>
                    <xdr:row>589892</xdr:row>
                    <xdr:rowOff>0</xdr:rowOff>
                  </from>
                  <to>
                    <xdr:col>771</xdr:col>
                    <xdr:colOff>0</xdr:colOff>
                    <xdr:row>589892</xdr:row>
                    <xdr:rowOff>0</xdr:rowOff>
                  </to>
                </anchor>
              </controlPr>
            </control>
          </mc:Choice>
        </mc:AlternateContent>
        <mc:AlternateContent xmlns:mc="http://schemas.openxmlformats.org/markup-compatibility/2006">
          <mc:Choice Requires="x14">
            <control shapeId="61560" r:id="rId63" name="Button 120">
              <controlPr locked="0" defaultSize="0" autoFill="0" autoLine="0" autoPict="0">
                <anchor moveWithCells="1" sizeWithCells="1">
                  <from>
                    <xdr:col>771</xdr:col>
                    <xdr:colOff>0</xdr:colOff>
                    <xdr:row>655428</xdr:row>
                    <xdr:rowOff>0</xdr:rowOff>
                  </from>
                  <to>
                    <xdr:col>771</xdr:col>
                    <xdr:colOff>0</xdr:colOff>
                    <xdr:row>655428</xdr:row>
                    <xdr:rowOff>0</xdr:rowOff>
                  </to>
                </anchor>
              </controlPr>
            </control>
          </mc:Choice>
        </mc:AlternateContent>
        <mc:AlternateContent xmlns:mc="http://schemas.openxmlformats.org/markup-compatibility/2006">
          <mc:Choice Requires="x14">
            <control shapeId="61561" r:id="rId64" name="Button 121">
              <controlPr locked="0" defaultSize="0" autoFill="0" autoLine="0" autoPict="0">
                <anchor moveWithCells="1" sizeWithCells="1">
                  <from>
                    <xdr:col>771</xdr:col>
                    <xdr:colOff>0</xdr:colOff>
                    <xdr:row>720964</xdr:row>
                    <xdr:rowOff>0</xdr:rowOff>
                  </from>
                  <to>
                    <xdr:col>771</xdr:col>
                    <xdr:colOff>0</xdr:colOff>
                    <xdr:row>720964</xdr:row>
                    <xdr:rowOff>0</xdr:rowOff>
                  </to>
                </anchor>
              </controlPr>
            </control>
          </mc:Choice>
        </mc:AlternateContent>
        <mc:AlternateContent xmlns:mc="http://schemas.openxmlformats.org/markup-compatibility/2006">
          <mc:Choice Requires="x14">
            <control shapeId="61562" r:id="rId65" name="Button 122">
              <controlPr locked="0" defaultSize="0" autoFill="0" autoLine="0" autoPict="0">
                <anchor moveWithCells="1" sizeWithCells="1">
                  <from>
                    <xdr:col>771</xdr:col>
                    <xdr:colOff>0</xdr:colOff>
                    <xdr:row>786500</xdr:row>
                    <xdr:rowOff>0</xdr:rowOff>
                  </from>
                  <to>
                    <xdr:col>771</xdr:col>
                    <xdr:colOff>0</xdr:colOff>
                    <xdr:row>786500</xdr:row>
                    <xdr:rowOff>0</xdr:rowOff>
                  </to>
                </anchor>
              </controlPr>
            </control>
          </mc:Choice>
        </mc:AlternateContent>
        <mc:AlternateContent xmlns:mc="http://schemas.openxmlformats.org/markup-compatibility/2006">
          <mc:Choice Requires="x14">
            <control shapeId="61563" r:id="rId66" name="Button 123">
              <controlPr locked="0" defaultSize="0" autoFill="0" autoLine="0" autoPict="0">
                <anchor moveWithCells="1" sizeWithCells="1">
                  <from>
                    <xdr:col>771</xdr:col>
                    <xdr:colOff>0</xdr:colOff>
                    <xdr:row>852036</xdr:row>
                    <xdr:rowOff>0</xdr:rowOff>
                  </from>
                  <to>
                    <xdr:col>771</xdr:col>
                    <xdr:colOff>0</xdr:colOff>
                    <xdr:row>852036</xdr:row>
                    <xdr:rowOff>0</xdr:rowOff>
                  </to>
                </anchor>
              </controlPr>
            </control>
          </mc:Choice>
        </mc:AlternateContent>
        <mc:AlternateContent xmlns:mc="http://schemas.openxmlformats.org/markup-compatibility/2006">
          <mc:Choice Requires="x14">
            <control shapeId="61564" r:id="rId67" name="Button 124">
              <controlPr locked="0" defaultSize="0" autoFill="0" autoLine="0" autoPict="0">
                <anchor moveWithCells="1" sizeWithCells="1">
                  <from>
                    <xdr:col>771</xdr:col>
                    <xdr:colOff>0</xdr:colOff>
                    <xdr:row>917572</xdr:row>
                    <xdr:rowOff>0</xdr:rowOff>
                  </from>
                  <to>
                    <xdr:col>771</xdr:col>
                    <xdr:colOff>0</xdr:colOff>
                    <xdr:row>917572</xdr:row>
                    <xdr:rowOff>0</xdr:rowOff>
                  </to>
                </anchor>
              </controlPr>
            </control>
          </mc:Choice>
        </mc:AlternateContent>
        <mc:AlternateContent xmlns:mc="http://schemas.openxmlformats.org/markup-compatibility/2006">
          <mc:Choice Requires="x14">
            <control shapeId="61565" r:id="rId68" name="Button 125">
              <controlPr locked="0" defaultSize="0" autoFill="0" autoLine="0" autoPict="0">
                <anchor moveWithCells="1" sizeWithCells="1">
                  <from>
                    <xdr:col>771</xdr:col>
                    <xdr:colOff>0</xdr:colOff>
                    <xdr:row>983108</xdr:row>
                    <xdr:rowOff>0</xdr:rowOff>
                  </from>
                  <to>
                    <xdr:col>771</xdr:col>
                    <xdr:colOff>0</xdr:colOff>
                    <xdr:row>983108</xdr:row>
                    <xdr:rowOff>0</xdr:rowOff>
                  </to>
                </anchor>
              </controlPr>
            </control>
          </mc:Choice>
        </mc:AlternateContent>
        <mc:AlternateContent xmlns:mc="http://schemas.openxmlformats.org/markup-compatibility/2006">
          <mc:Choice Requires="x14">
            <control shapeId="61566" r:id="rId69" name="Button 126">
              <controlPr locked="0" defaultSize="0" autoFill="0" autoLine="0" autoPict="0">
                <anchor moveWithCells="1" sizeWithCells="1">
                  <from>
                    <xdr:col>1027</xdr:col>
                    <xdr:colOff>0</xdr:colOff>
                    <xdr:row>67</xdr:row>
                    <xdr:rowOff>0</xdr:rowOff>
                  </from>
                  <to>
                    <xdr:col>1027</xdr:col>
                    <xdr:colOff>0</xdr:colOff>
                    <xdr:row>67</xdr:row>
                    <xdr:rowOff>0</xdr:rowOff>
                  </to>
                </anchor>
              </controlPr>
            </control>
          </mc:Choice>
        </mc:AlternateContent>
        <mc:AlternateContent xmlns:mc="http://schemas.openxmlformats.org/markup-compatibility/2006">
          <mc:Choice Requires="x14">
            <control shapeId="61567" r:id="rId70" name="Button 127">
              <controlPr locked="0" defaultSize="0" autoFill="0" autoLine="0" autoPict="0">
                <anchor moveWithCells="1" sizeWithCells="1">
                  <from>
                    <xdr:col>1027</xdr:col>
                    <xdr:colOff>0</xdr:colOff>
                    <xdr:row>65604</xdr:row>
                    <xdr:rowOff>0</xdr:rowOff>
                  </from>
                  <to>
                    <xdr:col>1027</xdr:col>
                    <xdr:colOff>0</xdr:colOff>
                    <xdr:row>65604</xdr:row>
                    <xdr:rowOff>0</xdr:rowOff>
                  </to>
                </anchor>
              </controlPr>
            </control>
          </mc:Choice>
        </mc:AlternateContent>
        <mc:AlternateContent xmlns:mc="http://schemas.openxmlformats.org/markup-compatibility/2006">
          <mc:Choice Requires="x14">
            <control shapeId="61568" r:id="rId71" name="Button 128">
              <controlPr locked="0" defaultSize="0" autoFill="0" autoLine="0" autoPict="0">
                <anchor moveWithCells="1" sizeWithCells="1">
                  <from>
                    <xdr:col>1027</xdr:col>
                    <xdr:colOff>0</xdr:colOff>
                    <xdr:row>131140</xdr:row>
                    <xdr:rowOff>0</xdr:rowOff>
                  </from>
                  <to>
                    <xdr:col>1027</xdr:col>
                    <xdr:colOff>0</xdr:colOff>
                    <xdr:row>131140</xdr:row>
                    <xdr:rowOff>0</xdr:rowOff>
                  </to>
                </anchor>
              </controlPr>
            </control>
          </mc:Choice>
        </mc:AlternateContent>
        <mc:AlternateContent xmlns:mc="http://schemas.openxmlformats.org/markup-compatibility/2006">
          <mc:Choice Requires="x14">
            <control shapeId="61569" r:id="rId72" name="Button 129">
              <controlPr locked="0" defaultSize="0" autoFill="0" autoLine="0" autoPict="0">
                <anchor moveWithCells="1" sizeWithCells="1">
                  <from>
                    <xdr:col>1027</xdr:col>
                    <xdr:colOff>0</xdr:colOff>
                    <xdr:row>196676</xdr:row>
                    <xdr:rowOff>0</xdr:rowOff>
                  </from>
                  <to>
                    <xdr:col>1027</xdr:col>
                    <xdr:colOff>0</xdr:colOff>
                    <xdr:row>196676</xdr:row>
                    <xdr:rowOff>0</xdr:rowOff>
                  </to>
                </anchor>
              </controlPr>
            </control>
          </mc:Choice>
        </mc:AlternateContent>
        <mc:AlternateContent xmlns:mc="http://schemas.openxmlformats.org/markup-compatibility/2006">
          <mc:Choice Requires="x14">
            <control shapeId="61570" r:id="rId73" name="Button 130">
              <controlPr locked="0" defaultSize="0" autoFill="0" autoLine="0" autoPict="0">
                <anchor moveWithCells="1" sizeWithCells="1">
                  <from>
                    <xdr:col>1027</xdr:col>
                    <xdr:colOff>0</xdr:colOff>
                    <xdr:row>262212</xdr:row>
                    <xdr:rowOff>0</xdr:rowOff>
                  </from>
                  <to>
                    <xdr:col>1027</xdr:col>
                    <xdr:colOff>0</xdr:colOff>
                    <xdr:row>262212</xdr:row>
                    <xdr:rowOff>0</xdr:rowOff>
                  </to>
                </anchor>
              </controlPr>
            </control>
          </mc:Choice>
        </mc:AlternateContent>
        <mc:AlternateContent xmlns:mc="http://schemas.openxmlformats.org/markup-compatibility/2006">
          <mc:Choice Requires="x14">
            <control shapeId="61571" r:id="rId74" name="Button 131">
              <controlPr locked="0" defaultSize="0" autoFill="0" autoLine="0" autoPict="0">
                <anchor moveWithCells="1" sizeWithCells="1">
                  <from>
                    <xdr:col>1027</xdr:col>
                    <xdr:colOff>0</xdr:colOff>
                    <xdr:row>327748</xdr:row>
                    <xdr:rowOff>0</xdr:rowOff>
                  </from>
                  <to>
                    <xdr:col>1027</xdr:col>
                    <xdr:colOff>0</xdr:colOff>
                    <xdr:row>327748</xdr:row>
                    <xdr:rowOff>0</xdr:rowOff>
                  </to>
                </anchor>
              </controlPr>
            </control>
          </mc:Choice>
        </mc:AlternateContent>
        <mc:AlternateContent xmlns:mc="http://schemas.openxmlformats.org/markup-compatibility/2006">
          <mc:Choice Requires="x14">
            <control shapeId="61572" r:id="rId75" name="Button 132">
              <controlPr locked="0" defaultSize="0" autoFill="0" autoLine="0" autoPict="0">
                <anchor moveWithCells="1" sizeWithCells="1">
                  <from>
                    <xdr:col>1027</xdr:col>
                    <xdr:colOff>0</xdr:colOff>
                    <xdr:row>393284</xdr:row>
                    <xdr:rowOff>0</xdr:rowOff>
                  </from>
                  <to>
                    <xdr:col>1027</xdr:col>
                    <xdr:colOff>0</xdr:colOff>
                    <xdr:row>393284</xdr:row>
                    <xdr:rowOff>0</xdr:rowOff>
                  </to>
                </anchor>
              </controlPr>
            </control>
          </mc:Choice>
        </mc:AlternateContent>
        <mc:AlternateContent xmlns:mc="http://schemas.openxmlformats.org/markup-compatibility/2006">
          <mc:Choice Requires="x14">
            <control shapeId="61573" r:id="rId76" name="Button 133">
              <controlPr locked="0" defaultSize="0" autoFill="0" autoLine="0" autoPict="0">
                <anchor moveWithCells="1" sizeWithCells="1">
                  <from>
                    <xdr:col>1027</xdr:col>
                    <xdr:colOff>0</xdr:colOff>
                    <xdr:row>458820</xdr:row>
                    <xdr:rowOff>0</xdr:rowOff>
                  </from>
                  <to>
                    <xdr:col>1027</xdr:col>
                    <xdr:colOff>0</xdr:colOff>
                    <xdr:row>458820</xdr:row>
                    <xdr:rowOff>0</xdr:rowOff>
                  </to>
                </anchor>
              </controlPr>
            </control>
          </mc:Choice>
        </mc:AlternateContent>
        <mc:AlternateContent xmlns:mc="http://schemas.openxmlformats.org/markup-compatibility/2006">
          <mc:Choice Requires="x14">
            <control shapeId="61574" r:id="rId77" name="Button 134">
              <controlPr locked="0" defaultSize="0" autoFill="0" autoLine="0" autoPict="0">
                <anchor moveWithCells="1" sizeWithCells="1">
                  <from>
                    <xdr:col>1027</xdr:col>
                    <xdr:colOff>0</xdr:colOff>
                    <xdr:row>524356</xdr:row>
                    <xdr:rowOff>0</xdr:rowOff>
                  </from>
                  <to>
                    <xdr:col>1027</xdr:col>
                    <xdr:colOff>0</xdr:colOff>
                    <xdr:row>524356</xdr:row>
                    <xdr:rowOff>0</xdr:rowOff>
                  </to>
                </anchor>
              </controlPr>
            </control>
          </mc:Choice>
        </mc:AlternateContent>
        <mc:AlternateContent xmlns:mc="http://schemas.openxmlformats.org/markup-compatibility/2006">
          <mc:Choice Requires="x14">
            <control shapeId="61575" r:id="rId78" name="Button 135">
              <controlPr locked="0" defaultSize="0" autoFill="0" autoLine="0" autoPict="0">
                <anchor moveWithCells="1" sizeWithCells="1">
                  <from>
                    <xdr:col>1027</xdr:col>
                    <xdr:colOff>0</xdr:colOff>
                    <xdr:row>589892</xdr:row>
                    <xdr:rowOff>0</xdr:rowOff>
                  </from>
                  <to>
                    <xdr:col>1027</xdr:col>
                    <xdr:colOff>0</xdr:colOff>
                    <xdr:row>589892</xdr:row>
                    <xdr:rowOff>0</xdr:rowOff>
                  </to>
                </anchor>
              </controlPr>
            </control>
          </mc:Choice>
        </mc:AlternateContent>
        <mc:AlternateContent xmlns:mc="http://schemas.openxmlformats.org/markup-compatibility/2006">
          <mc:Choice Requires="x14">
            <control shapeId="61576" r:id="rId79" name="Button 136">
              <controlPr locked="0" defaultSize="0" autoFill="0" autoLine="0" autoPict="0">
                <anchor moveWithCells="1" sizeWithCells="1">
                  <from>
                    <xdr:col>1027</xdr:col>
                    <xdr:colOff>0</xdr:colOff>
                    <xdr:row>655428</xdr:row>
                    <xdr:rowOff>0</xdr:rowOff>
                  </from>
                  <to>
                    <xdr:col>1027</xdr:col>
                    <xdr:colOff>0</xdr:colOff>
                    <xdr:row>655428</xdr:row>
                    <xdr:rowOff>0</xdr:rowOff>
                  </to>
                </anchor>
              </controlPr>
            </control>
          </mc:Choice>
        </mc:AlternateContent>
        <mc:AlternateContent xmlns:mc="http://schemas.openxmlformats.org/markup-compatibility/2006">
          <mc:Choice Requires="x14">
            <control shapeId="61577" r:id="rId80" name="Button 137">
              <controlPr locked="0" defaultSize="0" autoFill="0" autoLine="0" autoPict="0">
                <anchor moveWithCells="1" sizeWithCells="1">
                  <from>
                    <xdr:col>1027</xdr:col>
                    <xdr:colOff>0</xdr:colOff>
                    <xdr:row>720964</xdr:row>
                    <xdr:rowOff>0</xdr:rowOff>
                  </from>
                  <to>
                    <xdr:col>1027</xdr:col>
                    <xdr:colOff>0</xdr:colOff>
                    <xdr:row>720964</xdr:row>
                    <xdr:rowOff>0</xdr:rowOff>
                  </to>
                </anchor>
              </controlPr>
            </control>
          </mc:Choice>
        </mc:AlternateContent>
        <mc:AlternateContent xmlns:mc="http://schemas.openxmlformats.org/markup-compatibility/2006">
          <mc:Choice Requires="x14">
            <control shapeId="61578" r:id="rId81" name="Button 138">
              <controlPr locked="0" defaultSize="0" autoFill="0" autoLine="0" autoPict="0">
                <anchor moveWithCells="1" sizeWithCells="1">
                  <from>
                    <xdr:col>1027</xdr:col>
                    <xdr:colOff>0</xdr:colOff>
                    <xdr:row>786500</xdr:row>
                    <xdr:rowOff>0</xdr:rowOff>
                  </from>
                  <to>
                    <xdr:col>1027</xdr:col>
                    <xdr:colOff>0</xdr:colOff>
                    <xdr:row>786500</xdr:row>
                    <xdr:rowOff>0</xdr:rowOff>
                  </to>
                </anchor>
              </controlPr>
            </control>
          </mc:Choice>
        </mc:AlternateContent>
        <mc:AlternateContent xmlns:mc="http://schemas.openxmlformats.org/markup-compatibility/2006">
          <mc:Choice Requires="x14">
            <control shapeId="61579" r:id="rId82" name="Button 139">
              <controlPr locked="0" defaultSize="0" autoFill="0" autoLine="0" autoPict="0">
                <anchor moveWithCells="1" sizeWithCells="1">
                  <from>
                    <xdr:col>1027</xdr:col>
                    <xdr:colOff>0</xdr:colOff>
                    <xdr:row>852036</xdr:row>
                    <xdr:rowOff>0</xdr:rowOff>
                  </from>
                  <to>
                    <xdr:col>1027</xdr:col>
                    <xdr:colOff>0</xdr:colOff>
                    <xdr:row>852036</xdr:row>
                    <xdr:rowOff>0</xdr:rowOff>
                  </to>
                </anchor>
              </controlPr>
            </control>
          </mc:Choice>
        </mc:AlternateContent>
        <mc:AlternateContent xmlns:mc="http://schemas.openxmlformats.org/markup-compatibility/2006">
          <mc:Choice Requires="x14">
            <control shapeId="61580" r:id="rId83" name="Button 140">
              <controlPr locked="0" defaultSize="0" autoFill="0" autoLine="0" autoPict="0">
                <anchor moveWithCells="1" sizeWithCells="1">
                  <from>
                    <xdr:col>1027</xdr:col>
                    <xdr:colOff>0</xdr:colOff>
                    <xdr:row>917572</xdr:row>
                    <xdr:rowOff>0</xdr:rowOff>
                  </from>
                  <to>
                    <xdr:col>1027</xdr:col>
                    <xdr:colOff>0</xdr:colOff>
                    <xdr:row>917572</xdr:row>
                    <xdr:rowOff>0</xdr:rowOff>
                  </to>
                </anchor>
              </controlPr>
            </control>
          </mc:Choice>
        </mc:AlternateContent>
        <mc:AlternateContent xmlns:mc="http://schemas.openxmlformats.org/markup-compatibility/2006">
          <mc:Choice Requires="x14">
            <control shapeId="61581" r:id="rId84" name="Button 141">
              <controlPr locked="0" defaultSize="0" autoFill="0" autoLine="0" autoPict="0">
                <anchor moveWithCells="1" sizeWithCells="1">
                  <from>
                    <xdr:col>1027</xdr:col>
                    <xdr:colOff>0</xdr:colOff>
                    <xdr:row>983108</xdr:row>
                    <xdr:rowOff>0</xdr:rowOff>
                  </from>
                  <to>
                    <xdr:col>1027</xdr:col>
                    <xdr:colOff>0</xdr:colOff>
                    <xdr:row>983108</xdr:row>
                    <xdr:rowOff>0</xdr:rowOff>
                  </to>
                </anchor>
              </controlPr>
            </control>
          </mc:Choice>
        </mc:AlternateContent>
        <mc:AlternateContent xmlns:mc="http://schemas.openxmlformats.org/markup-compatibility/2006">
          <mc:Choice Requires="x14">
            <control shapeId="61582" r:id="rId85" name="Button 142">
              <controlPr locked="0" defaultSize="0" autoFill="0" autoLine="0" autoPict="0">
                <anchor moveWithCells="1" sizeWithCells="1">
                  <from>
                    <xdr:col>1283</xdr:col>
                    <xdr:colOff>0</xdr:colOff>
                    <xdr:row>67</xdr:row>
                    <xdr:rowOff>0</xdr:rowOff>
                  </from>
                  <to>
                    <xdr:col>1283</xdr:col>
                    <xdr:colOff>0</xdr:colOff>
                    <xdr:row>67</xdr:row>
                    <xdr:rowOff>0</xdr:rowOff>
                  </to>
                </anchor>
              </controlPr>
            </control>
          </mc:Choice>
        </mc:AlternateContent>
        <mc:AlternateContent xmlns:mc="http://schemas.openxmlformats.org/markup-compatibility/2006">
          <mc:Choice Requires="x14">
            <control shapeId="61583" r:id="rId86" name="Button 143">
              <controlPr locked="0" defaultSize="0" autoFill="0" autoLine="0" autoPict="0">
                <anchor moveWithCells="1" sizeWithCells="1">
                  <from>
                    <xdr:col>1283</xdr:col>
                    <xdr:colOff>0</xdr:colOff>
                    <xdr:row>65604</xdr:row>
                    <xdr:rowOff>0</xdr:rowOff>
                  </from>
                  <to>
                    <xdr:col>1283</xdr:col>
                    <xdr:colOff>0</xdr:colOff>
                    <xdr:row>65604</xdr:row>
                    <xdr:rowOff>0</xdr:rowOff>
                  </to>
                </anchor>
              </controlPr>
            </control>
          </mc:Choice>
        </mc:AlternateContent>
        <mc:AlternateContent xmlns:mc="http://schemas.openxmlformats.org/markup-compatibility/2006">
          <mc:Choice Requires="x14">
            <control shapeId="61584" r:id="rId87" name="Button 144">
              <controlPr locked="0" defaultSize="0" autoFill="0" autoLine="0" autoPict="0">
                <anchor moveWithCells="1" sizeWithCells="1">
                  <from>
                    <xdr:col>1283</xdr:col>
                    <xdr:colOff>0</xdr:colOff>
                    <xdr:row>131140</xdr:row>
                    <xdr:rowOff>0</xdr:rowOff>
                  </from>
                  <to>
                    <xdr:col>1283</xdr:col>
                    <xdr:colOff>0</xdr:colOff>
                    <xdr:row>131140</xdr:row>
                    <xdr:rowOff>0</xdr:rowOff>
                  </to>
                </anchor>
              </controlPr>
            </control>
          </mc:Choice>
        </mc:AlternateContent>
        <mc:AlternateContent xmlns:mc="http://schemas.openxmlformats.org/markup-compatibility/2006">
          <mc:Choice Requires="x14">
            <control shapeId="61585" r:id="rId88" name="Button 145">
              <controlPr locked="0" defaultSize="0" autoFill="0" autoLine="0" autoPict="0">
                <anchor moveWithCells="1" sizeWithCells="1">
                  <from>
                    <xdr:col>1283</xdr:col>
                    <xdr:colOff>0</xdr:colOff>
                    <xdr:row>196676</xdr:row>
                    <xdr:rowOff>0</xdr:rowOff>
                  </from>
                  <to>
                    <xdr:col>1283</xdr:col>
                    <xdr:colOff>0</xdr:colOff>
                    <xdr:row>196676</xdr:row>
                    <xdr:rowOff>0</xdr:rowOff>
                  </to>
                </anchor>
              </controlPr>
            </control>
          </mc:Choice>
        </mc:AlternateContent>
        <mc:AlternateContent xmlns:mc="http://schemas.openxmlformats.org/markup-compatibility/2006">
          <mc:Choice Requires="x14">
            <control shapeId="61586" r:id="rId89" name="Button 146">
              <controlPr locked="0" defaultSize="0" autoFill="0" autoLine="0" autoPict="0">
                <anchor moveWithCells="1" sizeWithCells="1">
                  <from>
                    <xdr:col>1283</xdr:col>
                    <xdr:colOff>0</xdr:colOff>
                    <xdr:row>262212</xdr:row>
                    <xdr:rowOff>0</xdr:rowOff>
                  </from>
                  <to>
                    <xdr:col>1283</xdr:col>
                    <xdr:colOff>0</xdr:colOff>
                    <xdr:row>262212</xdr:row>
                    <xdr:rowOff>0</xdr:rowOff>
                  </to>
                </anchor>
              </controlPr>
            </control>
          </mc:Choice>
        </mc:AlternateContent>
        <mc:AlternateContent xmlns:mc="http://schemas.openxmlformats.org/markup-compatibility/2006">
          <mc:Choice Requires="x14">
            <control shapeId="61587" r:id="rId90" name="Button 147">
              <controlPr locked="0" defaultSize="0" autoFill="0" autoLine="0" autoPict="0">
                <anchor moveWithCells="1" sizeWithCells="1">
                  <from>
                    <xdr:col>1283</xdr:col>
                    <xdr:colOff>0</xdr:colOff>
                    <xdr:row>327748</xdr:row>
                    <xdr:rowOff>0</xdr:rowOff>
                  </from>
                  <to>
                    <xdr:col>1283</xdr:col>
                    <xdr:colOff>0</xdr:colOff>
                    <xdr:row>327748</xdr:row>
                    <xdr:rowOff>0</xdr:rowOff>
                  </to>
                </anchor>
              </controlPr>
            </control>
          </mc:Choice>
        </mc:AlternateContent>
        <mc:AlternateContent xmlns:mc="http://schemas.openxmlformats.org/markup-compatibility/2006">
          <mc:Choice Requires="x14">
            <control shapeId="61588" r:id="rId91" name="Button 148">
              <controlPr locked="0" defaultSize="0" autoFill="0" autoLine="0" autoPict="0">
                <anchor moveWithCells="1" sizeWithCells="1">
                  <from>
                    <xdr:col>1283</xdr:col>
                    <xdr:colOff>0</xdr:colOff>
                    <xdr:row>393284</xdr:row>
                    <xdr:rowOff>0</xdr:rowOff>
                  </from>
                  <to>
                    <xdr:col>1283</xdr:col>
                    <xdr:colOff>0</xdr:colOff>
                    <xdr:row>393284</xdr:row>
                    <xdr:rowOff>0</xdr:rowOff>
                  </to>
                </anchor>
              </controlPr>
            </control>
          </mc:Choice>
        </mc:AlternateContent>
        <mc:AlternateContent xmlns:mc="http://schemas.openxmlformats.org/markup-compatibility/2006">
          <mc:Choice Requires="x14">
            <control shapeId="61589" r:id="rId92" name="Button 149">
              <controlPr locked="0" defaultSize="0" autoFill="0" autoLine="0" autoPict="0">
                <anchor moveWithCells="1" sizeWithCells="1">
                  <from>
                    <xdr:col>1283</xdr:col>
                    <xdr:colOff>0</xdr:colOff>
                    <xdr:row>458820</xdr:row>
                    <xdr:rowOff>0</xdr:rowOff>
                  </from>
                  <to>
                    <xdr:col>1283</xdr:col>
                    <xdr:colOff>0</xdr:colOff>
                    <xdr:row>458820</xdr:row>
                    <xdr:rowOff>0</xdr:rowOff>
                  </to>
                </anchor>
              </controlPr>
            </control>
          </mc:Choice>
        </mc:AlternateContent>
        <mc:AlternateContent xmlns:mc="http://schemas.openxmlformats.org/markup-compatibility/2006">
          <mc:Choice Requires="x14">
            <control shapeId="61590" r:id="rId93" name="Button 150">
              <controlPr locked="0" defaultSize="0" autoFill="0" autoLine="0" autoPict="0">
                <anchor moveWithCells="1" sizeWithCells="1">
                  <from>
                    <xdr:col>1283</xdr:col>
                    <xdr:colOff>0</xdr:colOff>
                    <xdr:row>524356</xdr:row>
                    <xdr:rowOff>0</xdr:rowOff>
                  </from>
                  <to>
                    <xdr:col>1283</xdr:col>
                    <xdr:colOff>0</xdr:colOff>
                    <xdr:row>524356</xdr:row>
                    <xdr:rowOff>0</xdr:rowOff>
                  </to>
                </anchor>
              </controlPr>
            </control>
          </mc:Choice>
        </mc:AlternateContent>
        <mc:AlternateContent xmlns:mc="http://schemas.openxmlformats.org/markup-compatibility/2006">
          <mc:Choice Requires="x14">
            <control shapeId="61591" r:id="rId94" name="Button 151">
              <controlPr locked="0" defaultSize="0" autoFill="0" autoLine="0" autoPict="0">
                <anchor moveWithCells="1" sizeWithCells="1">
                  <from>
                    <xdr:col>1283</xdr:col>
                    <xdr:colOff>0</xdr:colOff>
                    <xdr:row>589892</xdr:row>
                    <xdr:rowOff>0</xdr:rowOff>
                  </from>
                  <to>
                    <xdr:col>1283</xdr:col>
                    <xdr:colOff>0</xdr:colOff>
                    <xdr:row>589892</xdr:row>
                    <xdr:rowOff>0</xdr:rowOff>
                  </to>
                </anchor>
              </controlPr>
            </control>
          </mc:Choice>
        </mc:AlternateContent>
        <mc:AlternateContent xmlns:mc="http://schemas.openxmlformats.org/markup-compatibility/2006">
          <mc:Choice Requires="x14">
            <control shapeId="61592" r:id="rId95" name="Button 152">
              <controlPr locked="0" defaultSize="0" autoFill="0" autoLine="0" autoPict="0">
                <anchor moveWithCells="1" sizeWithCells="1">
                  <from>
                    <xdr:col>1283</xdr:col>
                    <xdr:colOff>0</xdr:colOff>
                    <xdr:row>655428</xdr:row>
                    <xdr:rowOff>0</xdr:rowOff>
                  </from>
                  <to>
                    <xdr:col>1283</xdr:col>
                    <xdr:colOff>0</xdr:colOff>
                    <xdr:row>655428</xdr:row>
                    <xdr:rowOff>0</xdr:rowOff>
                  </to>
                </anchor>
              </controlPr>
            </control>
          </mc:Choice>
        </mc:AlternateContent>
        <mc:AlternateContent xmlns:mc="http://schemas.openxmlformats.org/markup-compatibility/2006">
          <mc:Choice Requires="x14">
            <control shapeId="61593" r:id="rId96" name="Button 153">
              <controlPr locked="0" defaultSize="0" autoFill="0" autoLine="0" autoPict="0">
                <anchor moveWithCells="1" sizeWithCells="1">
                  <from>
                    <xdr:col>1283</xdr:col>
                    <xdr:colOff>0</xdr:colOff>
                    <xdr:row>720964</xdr:row>
                    <xdr:rowOff>0</xdr:rowOff>
                  </from>
                  <to>
                    <xdr:col>1283</xdr:col>
                    <xdr:colOff>0</xdr:colOff>
                    <xdr:row>720964</xdr:row>
                    <xdr:rowOff>0</xdr:rowOff>
                  </to>
                </anchor>
              </controlPr>
            </control>
          </mc:Choice>
        </mc:AlternateContent>
        <mc:AlternateContent xmlns:mc="http://schemas.openxmlformats.org/markup-compatibility/2006">
          <mc:Choice Requires="x14">
            <control shapeId="61594" r:id="rId97" name="Button 154">
              <controlPr locked="0" defaultSize="0" autoFill="0" autoLine="0" autoPict="0">
                <anchor moveWithCells="1" sizeWithCells="1">
                  <from>
                    <xdr:col>1283</xdr:col>
                    <xdr:colOff>0</xdr:colOff>
                    <xdr:row>786500</xdr:row>
                    <xdr:rowOff>0</xdr:rowOff>
                  </from>
                  <to>
                    <xdr:col>1283</xdr:col>
                    <xdr:colOff>0</xdr:colOff>
                    <xdr:row>786500</xdr:row>
                    <xdr:rowOff>0</xdr:rowOff>
                  </to>
                </anchor>
              </controlPr>
            </control>
          </mc:Choice>
        </mc:AlternateContent>
        <mc:AlternateContent xmlns:mc="http://schemas.openxmlformats.org/markup-compatibility/2006">
          <mc:Choice Requires="x14">
            <control shapeId="61595" r:id="rId98" name="Button 155">
              <controlPr locked="0" defaultSize="0" autoFill="0" autoLine="0" autoPict="0">
                <anchor moveWithCells="1" sizeWithCells="1">
                  <from>
                    <xdr:col>1283</xdr:col>
                    <xdr:colOff>0</xdr:colOff>
                    <xdr:row>852036</xdr:row>
                    <xdr:rowOff>0</xdr:rowOff>
                  </from>
                  <to>
                    <xdr:col>1283</xdr:col>
                    <xdr:colOff>0</xdr:colOff>
                    <xdr:row>852036</xdr:row>
                    <xdr:rowOff>0</xdr:rowOff>
                  </to>
                </anchor>
              </controlPr>
            </control>
          </mc:Choice>
        </mc:AlternateContent>
        <mc:AlternateContent xmlns:mc="http://schemas.openxmlformats.org/markup-compatibility/2006">
          <mc:Choice Requires="x14">
            <control shapeId="61596" r:id="rId99" name="Button 156">
              <controlPr locked="0" defaultSize="0" autoFill="0" autoLine="0" autoPict="0">
                <anchor moveWithCells="1" sizeWithCells="1">
                  <from>
                    <xdr:col>1283</xdr:col>
                    <xdr:colOff>0</xdr:colOff>
                    <xdr:row>917572</xdr:row>
                    <xdr:rowOff>0</xdr:rowOff>
                  </from>
                  <to>
                    <xdr:col>1283</xdr:col>
                    <xdr:colOff>0</xdr:colOff>
                    <xdr:row>917572</xdr:row>
                    <xdr:rowOff>0</xdr:rowOff>
                  </to>
                </anchor>
              </controlPr>
            </control>
          </mc:Choice>
        </mc:AlternateContent>
        <mc:AlternateContent xmlns:mc="http://schemas.openxmlformats.org/markup-compatibility/2006">
          <mc:Choice Requires="x14">
            <control shapeId="61597" r:id="rId100" name="Button 157">
              <controlPr locked="0" defaultSize="0" autoFill="0" autoLine="0" autoPict="0">
                <anchor moveWithCells="1" sizeWithCells="1">
                  <from>
                    <xdr:col>1283</xdr:col>
                    <xdr:colOff>0</xdr:colOff>
                    <xdr:row>983108</xdr:row>
                    <xdr:rowOff>0</xdr:rowOff>
                  </from>
                  <to>
                    <xdr:col>1283</xdr:col>
                    <xdr:colOff>0</xdr:colOff>
                    <xdr:row>983108</xdr:row>
                    <xdr:rowOff>0</xdr:rowOff>
                  </to>
                </anchor>
              </controlPr>
            </control>
          </mc:Choice>
        </mc:AlternateContent>
        <mc:AlternateContent xmlns:mc="http://schemas.openxmlformats.org/markup-compatibility/2006">
          <mc:Choice Requires="x14">
            <control shapeId="61598" r:id="rId101" name="Button 158">
              <controlPr locked="0" defaultSize="0" autoFill="0" autoLine="0" autoPict="0">
                <anchor moveWithCells="1" sizeWithCells="1">
                  <from>
                    <xdr:col>1539</xdr:col>
                    <xdr:colOff>0</xdr:colOff>
                    <xdr:row>67</xdr:row>
                    <xdr:rowOff>0</xdr:rowOff>
                  </from>
                  <to>
                    <xdr:col>1539</xdr:col>
                    <xdr:colOff>0</xdr:colOff>
                    <xdr:row>67</xdr:row>
                    <xdr:rowOff>0</xdr:rowOff>
                  </to>
                </anchor>
              </controlPr>
            </control>
          </mc:Choice>
        </mc:AlternateContent>
        <mc:AlternateContent xmlns:mc="http://schemas.openxmlformats.org/markup-compatibility/2006">
          <mc:Choice Requires="x14">
            <control shapeId="61599" r:id="rId102" name="Button 159">
              <controlPr locked="0" defaultSize="0" autoFill="0" autoLine="0" autoPict="0">
                <anchor moveWithCells="1" sizeWithCells="1">
                  <from>
                    <xdr:col>1539</xdr:col>
                    <xdr:colOff>0</xdr:colOff>
                    <xdr:row>65604</xdr:row>
                    <xdr:rowOff>0</xdr:rowOff>
                  </from>
                  <to>
                    <xdr:col>1539</xdr:col>
                    <xdr:colOff>0</xdr:colOff>
                    <xdr:row>65604</xdr:row>
                    <xdr:rowOff>0</xdr:rowOff>
                  </to>
                </anchor>
              </controlPr>
            </control>
          </mc:Choice>
        </mc:AlternateContent>
        <mc:AlternateContent xmlns:mc="http://schemas.openxmlformats.org/markup-compatibility/2006">
          <mc:Choice Requires="x14">
            <control shapeId="61600" r:id="rId103" name="Button 160">
              <controlPr locked="0" defaultSize="0" autoFill="0" autoLine="0" autoPict="0">
                <anchor moveWithCells="1" sizeWithCells="1">
                  <from>
                    <xdr:col>1539</xdr:col>
                    <xdr:colOff>0</xdr:colOff>
                    <xdr:row>131140</xdr:row>
                    <xdr:rowOff>0</xdr:rowOff>
                  </from>
                  <to>
                    <xdr:col>1539</xdr:col>
                    <xdr:colOff>0</xdr:colOff>
                    <xdr:row>131140</xdr:row>
                    <xdr:rowOff>0</xdr:rowOff>
                  </to>
                </anchor>
              </controlPr>
            </control>
          </mc:Choice>
        </mc:AlternateContent>
        <mc:AlternateContent xmlns:mc="http://schemas.openxmlformats.org/markup-compatibility/2006">
          <mc:Choice Requires="x14">
            <control shapeId="61601" r:id="rId104" name="Button 161">
              <controlPr locked="0" defaultSize="0" autoFill="0" autoLine="0" autoPict="0">
                <anchor moveWithCells="1" sizeWithCells="1">
                  <from>
                    <xdr:col>1539</xdr:col>
                    <xdr:colOff>0</xdr:colOff>
                    <xdr:row>196676</xdr:row>
                    <xdr:rowOff>0</xdr:rowOff>
                  </from>
                  <to>
                    <xdr:col>1539</xdr:col>
                    <xdr:colOff>0</xdr:colOff>
                    <xdr:row>196676</xdr:row>
                    <xdr:rowOff>0</xdr:rowOff>
                  </to>
                </anchor>
              </controlPr>
            </control>
          </mc:Choice>
        </mc:AlternateContent>
        <mc:AlternateContent xmlns:mc="http://schemas.openxmlformats.org/markup-compatibility/2006">
          <mc:Choice Requires="x14">
            <control shapeId="61602" r:id="rId105" name="Button 162">
              <controlPr locked="0" defaultSize="0" autoFill="0" autoLine="0" autoPict="0">
                <anchor moveWithCells="1" sizeWithCells="1">
                  <from>
                    <xdr:col>1539</xdr:col>
                    <xdr:colOff>0</xdr:colOff>
                    <xdr:row>262212</xdr:row>
                    <xdr:rowOff>0</xdr:rowOff>
                  </from>
                  <to>
                    <xdr:col>1539</xdr:col>
                    <xdr:colOff>0</xdr:colOff>
                    <xdr:row>262212</xdr:row>
                    <xdr:rowOff>0</xdr:rowOff>
                  </to>
                </anchor>
              </controlPr>
            </control>
          </mc:Choice>
        </mc:AlternateContent>
        <mc:AlternateContent xmlns:mc="http://schemas.openxmlformats.org/markup-compatibility/2006">
          <mc:Choice Requires="x14">
            <control shapeId="61603" r:id="rId106" name="Button 163">
              <controlPr locked="0" defaultSize="0" autoFill="0" autoLine="0" autoPict="0">
                <anchor moveWithCells="1" sizeWithCells="1">
                  <from>
                    <xdr:col>1539</xdr:col>
                    <xdr:colOff>0</xdr:colOff>
                    <xdr:row>327748</xdr:row>
                    <xdr:rowOff>0</xdr:rowOff>
                  </from>
                  <to>
                    <xdr:col>1539</xdr:col>
                    <xdr:colOff>0</xdr:colOff>
                    <xdr:row>327748</xdr:row>
                    <xdr:rowOff>0</xdr:rowOff>
                  </to>
                </anchor>
              </controlPr>
            </control>
          </mc:Choice>
        </mc:AlternateContent>
        <mc:AlternateContent xmlns:mc="http://schemas.openxmlformats.org/markup-compatibility/2006">
          <mc:Choice Requires="x14">
            <control shapeId="61604" r:id="rId107" name="Button 164">
              <controlPr locked="0" defaultSize="0" autoFill="0" autoLine="0" autoPict="0">
                <anchor moveWithCells="1" sizeWithCells="1">
                  <from>
                    <xdr:col>1539</xdr:col>
                    <xdr:colOff>0</xdr:colOff>
                    <xdr:row>393284</xdr:row>
                    <xdr:rowOff>0</xdr:rowOff>
                  </from>
                  <to>
                    <xdr:col>1539</xdr:col>
                    <xdr:colOff>0</xdr:colOff>
                    <xdr:row>393284</xdr:row>
                    <xdr:rowOff>0</xdr:rowOff>
                  </to>
                </anchor>
              </controlPr>
            </control>
          </mc:Choice>
        </mc:AlternateContent>
        <mc:AlternateContent xmlns:mc="http://schemas.openxmlformats.org/markup-compatibility/2006">
          <mc:Choice Requires="x14">
            <control shapeId="61605" r:id="rId108" name="Button 165">
              <controlPr locked="0" defaultSize="0" autoFill="0" autoLine="0" autoPict="0">
                <anchor moveWithCells="1" sizeWithCells="1">
                  <from>
                    <xdr:col>1539</xdr:col>
                    <xdr:colOff>0</xdr:colOff>
                    <xdr:row>458820</xdr:row>
                    <xdr:rowOff>0</xdr:rowOff>
                  </from>
                  <to>
                    <xdr:col>1539</xdr:col>
                    <xdr:colOff>0</xdr:colOff>
                    <xdr:row>458820</xdr:row>
                    <xdr:rowOff>0</xdr:rowOff>
                  </to>
                </anchor>
              </controlPr>
            </control>
          </mc:Choice>
        </mc:AlternateContent>
        <mc:AlternateContent xmlns:mc="http://schemas.openxmlformats.org/markup-compatibility/2006">
          <mc:Choice Requires="x14">
            <control shapeId="61606" r:id="rId109" name="Button 166">
              <controlPr locked="0" defaultSize="0" autoFill="0" autoLine="0" autoPict="0">
                <anchor moveWithCells="1" sizeWithCells="1">
                  <from>
                    <xdr:col>1539</xdr:col>
                    <xdr:colOff>0</xdr:colOff>
                    <xdr:row>524356</xdr:row>
                    <xdr:rowOff>0</xdr:rowOff>
                  </from>
                  <to>
                    <xdr:col>1539</xdr:col>
                    <xdr:colOff>0</xdr:colOff>
                    <xdr:row>524356</xdr:row>
                    <xdr:rowOff>0</xdr:rowOff>
                  </to>
                </anchor>
              </controlPr>
            </control>
          </mc:Choice>
        </mc:AlternateContent>
        <mc:AlternateContent xmlns:mc="http://schemas.openxmlformats.org/markup-compatibility/2006">
          <mc:Choice Requires="x14">
            <control shapeId="61607" r:id="rId110" name="Button 167">
              <controlPr locked="0" defaultSize="0" autoFill="0" autoLine="0" autoPict="0">
                <anchor moveWithCells="1" sizeWithCells="1">
                  <from>
                    <xdr:col>1539</xdr:col>
                    <xdr:colOff>0</xdr:colOff>
                    <xdr:row>589892</xdr:row>
                    <xdr:rowOff>0</xdr:rowOff>
                  </from>
                  <to>
                    <xdr:col>1539</xdr:col>
                    <xdr:colOff>0</xdr:colOff>
                    <xdr:row>589892</xdr:row>
                    <xdr:rowOff>0</xdr:rowOff>
                  </to>
                </anchor>
              </controlPr>
            </control>
          </mc:Choice>
        </mc:AlternateContent>
        <mc:AlternateContent xmlns:mc="http://schemas.openxmlformats.org/markup-compatibility/2006">
          <mc:Choice Requires="x14">
            <control shapeId="61608" r:id="rId111" name="Button 168">
              <controlPr locked="0" defaultSize="0" autoFill="0" autoLine="0" autoPict="0">
                <anchor moveWithCells="1" sizeWithCells="1">
                  <from>
                    <xdr:col>1539</xdr:col>
                    <xdr:colOff>0</xdr:colOff>
                    <xdr:row>655428</xdr:row>
                    <xdr:rowOff>0</xdr:rowOff>
                  </from>
                  <to>
                    <xdr:col>1539</xdr:col>
                    <xdr:colOff>0</xdr:colOff>
                    <xdr:row>655428</xdr:row>
                    <xdr:rowOff>0</xdr:rowOff>
                  </to>
                </anchor>
              </controlPr>
            </control>
          </mc:Choice>
        </mc:AlternateContent>
        <mc:AlternateContent xmlns:mc="http://schemas.openxmlformats.org/markup-compatibility/2006">
          <mc:Choice Requires="x14">
            <control shapeId="61609" r:id="rId112" name="Button 169">
              <controlPr locked="0" defaultSize="0" autoFill="0" autoLine="0" autoPict="0">
                <anchor moveWithCells="1" sizeWithCells="1">
                  <from>
                    <xdr:col>1539</xdr:col>
                    <xdr:colOff>0</xdr:colOff>
                    <xdr:row>720964</xdr:row>
                    <xdr:rowOff>0</xdr:rowOff>
                  </from>
                  <to>
                    <xdr:col>1539</xdr:col>
                    <xdr:colOff>0</xdr:colOff>
                    <xdr:row>720964</xdr:row>
                    <xdr:rowOff>0</xdr:rowOff>
                  </to>
                </anchor>
              </controlPr>
            </control>
          </mc:Choice>
        </mc:AlternateContent>
        <mc:AlternateContent xmlns:mc="http://schemas.openxmlformats.org/markup-compatibility/2006">
          <mc:Choice Requires="x14">
            <control shapeId="61610" r:id="rId113" name="Button 170">
              <controlPr locked="0" defaultSize="0" autoFill="0" autoLine="0" autoPict="0">
                <anchor moveWithCells="1" sizeWithCells="1">
                  <from>
                    <xdr:col>1539</xdr:col>
                    <xdr:colOff>0</xdr:colOff>
                    <xdr:row>786500</xdr:row>
                    <xdr:rowOff>0</xdr:rowOff>
                  </from>
                  <to>
                    <xdr:col>1539</xdr:col>
                    <xdr:colOff>0</xdr:colOff>
                    <xdr:row>786500</xdr:row>
                    <xdr:rowOff>0</xdr:rowOff>
                  </to>
                </anchor>
              </controlPr>
            </control>
          </mc:Choice>
        </mc:AlternateContent>
        <mc:AlternateContent xmlns:mc="http://schemas.openxmlformats.org/markup-compatibility/2006">
          <mc:Choice Requires="x14">
            <control shapeId="61611" r:id="rId114" name="Button 171">
              <controlPr locked="0" defaultSize="0" autoFill="0" autoLine="0" autoPict="0">
                <anchor moveWithCells="1" sizeWithCells="1">
                  <from>
                    <xdr:col>1539</xdr:col>
                    <xdr:colOff>0</xdr:colOff>
                    <xdr:row>852036</xdr:row>
                    <xdr:rowOff>0</xdr:rowOff>
                  </from>
                  <to>
                    <xdr:col>1539</xdr:col>
                    <xdr:colOff>0</xdr:colOff>
                    <xdr:row>852036</xdr:row>
                    <xdr:rowOff>0</xdr:rowOff>
                  </to>
                </anchor>
              </controlPr>
            </control>
          </mc:Choice>
        </mc:AlternateContent>
        <mc:AlternateContent xmlns:mc="http://schemas.openxmlformats.org/markup-compatibility/2006">
          <mc:Choice Requires="x14">
            <control shapeId="61612" r:id="rId115" name="Button 172">
              <controlPr locked="0" defaultSize="0" autoFill="0" autoLine="0" autoPict="0">
                <anchor moveWithCells="1" sizeWithCells="1">
                  <from>
                    <xdr:col>1539</xdr:col>
                    <xdr:colOff>0</xdr:colOff>
                    <xdr:row>917572</xdr:row>
                    <xdr:rowOff>0</xdr:rowOff>
                  </from>
                  <to>
                    <xdr:col>1539</xdr:col>
                    <xdr:colOff>0</xdr:colOff>
                    <xdr:row>917572</xdr:row>
                    <xdr:rowOff>0</xdr:rowOff>
                  </to>
                </anchor>
              </controlPr>
            </control>
          </mc:Choice>
        </mc:AlternateContent>
        <mc:AlternateContent xmlns:mc="http://schemas.openxmlformats.org/markup-compatibility/2006">
          <mc:Choice Requires="x14">
            <control shapeId="61613" r:id="rId116" name="Button 173">
              <controlPr locked="0" defaultSize="0" autoFill="0" autoLine="0" autoPict="0">
                <anchor moveWithCells="1" sizeWithCells="1">
                  <from>
                    <xdr:col>1539</xdr:col>
                    <xdr:colOff>0</xdr:colOff>
                    <xdr:row>983108</xdr:row>
                    <xdr:rowOff>0</xdr:rowOff>
                  </from>
                  <to>
                    <xdr:col>1539</xdr:col>
                    <xdr:colOff>0</xdr:colOff>
                    <xdr:row>983108</xdr:row>
                    <xdr:rowOff>0</xdr:rowOff>
                  </to>
                </anchor>
              </controlPr>
            </control>
          </mc:Choice>
        </mc:AlternateContent>
        <mc:AlternateContent xmlns:mc="http://schemas.openxmlformats.org/markup-compatibility/2006">
          <mc:Choice Requires="x14">
            <control shapeId="61614" r:id="rId117" name="Button 174">
              <controlPr locked="0" defaultSize="0" autoFill="0" autoLine="0" autoPict="0">
                <anchor moveWithCells="1" sizeWithCells="1">
                  <from>
                    <xdr:col>1795</xdr:col>
                    <xdr:colOff>0</xdr:colOff>
                    <xdr:row>67</xdr:row>
                    <xdr:rowOff>0</xdr:rowOff>
                  </from>
                  <to>
                    <xdr:col>1795</xdr:col>
                    <xdr:colOff>0</xdr:colOff>
                    <xdr:row>67</xdr:row>
                    <xdr:rowOff>0</xdr:rowOff>
                  </to>
                </anchor>
              </controlPr>
            </control>
          </mc:Choice>
        </mc:AlternateContent>
        <mc:AlternateContent xmlns:mc="http://schemas.openxmlformats.org/markup-compatibility/2006">
          <mc:Choice Requires="x14">
            <control shapeId="61615" r:id="rId118" name="Button 175">
              <controlPr locked="0" defaultSize="0" autoFill="0" autoLine="0" autoPict="0">
                <anchor moveWithCells="1" sizeWithCells="1">
                  <from>
                    <xdr:col>1795</xdr:col>
                    <xdr:colOff>0</xdr:colOff>
                    <xdr:row>65604</xdr:row>
                    <xdr:rowOff>0</xdr:rowOff>
                  </from>
                  <to>
                    <xdr:col>1795</xdr:col>
                    <xdr:colOff>0</xdr:colOff>
                    <xdr:row>65604</xdr:row>
                    <xdr:rowOff>0</xdr:rowOff>
                  </to>
                </anchor>
              </controlPr>
            </control>
          </mc:Choice>
        </mc:AlternateContent>
        <mc:AlternateContent xmlns:mc="http://schemas.openxmlformats.org/markup-compatibility/2006">
          <mc:Choice Requires="x14">
            <control shapeId="61616" r:id="rId119" name="Button 176">
              <controlPr locked="0" defaultSize="0" autoFill="0" autoLine="0" autoPict="0">
                <anchor moveWithCells="1" sizeWithCells="1">
                  <from>
                    <xdr:col>1795</xdr:col>
                    <xdr:colOff>0</xdr:colOff>
                    <xdr:row>131140</xdr:row>
                    <xdr:rowOff>0</xdr:rowOff>
                  </from>
                  <to>
                    <xdr:col>1795</xdr:col>
                    <xdr:colOff>0</xdr:colOff>
                    <xdr:row>131140</xdr:row>
                    <xdr:rowOff>0</xdr:rowOff>
                  </to>
                </anchor>
              </controlPr>
            </control>
          </mc:Choice>
        </mc:AlternateContent>
        <mc:AlternateContent xmlns:mc="http://schemas.openxmlformats.org/markup-compatibility/2006">
          <mc:Choice Requires="x14">
            <control shapeId="61617" r:id="rId120" name="Button 177">
              <controlPr locked="0" defaultSize="0" autoFill="0" autoLine="0" autoPict="0">
                <anchor moveWithCells="1" sizeWithCells="1">
                  <from>
                    <xdr:col>1795</xdr:col>
                    <xdr:colOff>0</xdr:colOff>
                    <xdr:row>196676</xdr:row>
                    <xdr:rowOff>0</xdr:rowOff>
                  </from>
                  <to>
                    <xdr:col>1795</xdr:col>
                    <xdr:colOff>0</xdr:colOff>
                    <xdr:row>196676</xdr:row>
                    <xdr:rowOff>0</xdr:rowOff>
                  </to>
                </anchor>
              </controlPr>
            </control>
          </mc:Choice>
        </mc:AlternateContent>
        <mc:AlternateContent xmlns:mc="http://schemas.openxmlformats.org/markup-compatibility/2006">
          <mc:Choice Requires="x14">
            <control shapeId="61618" r:id="rId121" name="Button 178">
              <controlPr locked="0" defaultSize="0" autoFill="0" autoLine="0" autoPict="0">
                <anchor moveWithCells="1" sizeWithCells="1">
                  <from>
                    <xdr:col>1795</xdr:col>
                    <xdr:colOff>0</xdr:colOff>
                    <xdr:row>262212</xdr:row>
                    <xdr:rowOff>0</xdr:rowOff>
                  </from>
                  <to>
                    <xdr:col>1795</xdr:col>
                    <xdr:colOff>0</xdr:colOff>
                    <xdr:row>262212</xdr:row>
                    <xdr:rowOff>0</xdr:rowOff>
                  </to>
                </anchor>
              </controlPr>
            </control>
          </mc:Choice>
        </mc:AlternateContent>
        <mc:AlternateContent xmlns:mc="http://schemas.openxmlformats.org/markup-compatibility/2006">
          <mc:Choice Requires="x14">
            <control shapeId="61619" r:id="rId122" name="Button 179">
              <controlPr locked="0" defaultSize="0" autoFill="0" autoLine="0" autoPict="0">
                <anchor moveWithCells="1" sizeWithCells="1">
                  <from>
                    <xdr:col>1795</xdr:col>
                    <xdr:colOff>0</xdr:colOff>
                    <xdr:row>327748</xdr:row>
                    <xdr:rowOff>0</xdr:rowOff>
                  </from>
                  <to>
                    <xdr:col>1795</xdr:col>
                    <xdr:colOff>0</xdr:colOff>
                    <xdr:row>327748</xdr:row>
                    <xdr:rowOff>0</xdr:rowOff>
                  </to>
                </anchor>
              </controlPr>
            </control>
          </mc:Choice>
        </mc:AlternateContent>
        <mc:AlternateContent xmlns:mc="http://schemas.openxmlformats.org/markup-compatibility/2006">
          <mc:Choice Requires="x14">
            <control shapeId="61620" r:id="rId123" name="Button 180">
              <controlPr locked="0" defaultSize="0" autoFill="0" autoLine="0" autoPict="0">
                <anchor moveWithCells="1" sizeWithCells="1">
                  <from>
                    <xdr:col>1795</xdr:col>
                    <xdr:colOff>0</xdr:colOff>
                    <xdr:row>393284</xdr:row>
                    <xdr:rowOff>0</xdr:rowOff>
                  </from>
                  <to>
                    <xdr:col>1795</xdr:col>
                    <xdr:colOff>0</xdr:colOff>
                    <xdr:row>393284</xdr:row>
                    <xdr:rowOff>0</xdr:rowOff>
                  </to>
                </anchor>
              </controlPr>
            </control>
          </mc:Choice>
        </mc:AlternateContent>
        <mc:AlternateContent xmlns:mc="http://schemas.openxmlformats.org/markup-compatibility/2006">
          <mc:Choice Requires="x14">
            <control shapeId="61621" r:id="rId124" name="Button 181">
              <controlPr locked="0" defaultSize="0" autoFill="0" autoLine="0" autoPict="0">
                <anchor moveWithCells="1" sizeWithCells="1">
                  <from>
                    <xdr:col>1795</xdr:col>
                    <xdr:colOff>0</xdr:colOff>
                    <xdr:row>458820</xdr:row>
                    <xdr:rowOff>0</xdr:rowOff>
                  </from>
                  <to>
                    <xdr:col>1795</xdr:col>
                    <xdr:colOff>0</xdr:colOff>
                    <xdr:row>458820</xdr:row>
                    <xdr:rowOff>0</xdr:rowOff>
                  </to>
                </anchor>
              </controlPr>
            </control>
          </mc:Choice>
        </mc:AlternateContent>
        <mc:AlternateContent xmlns:mc="http://schemas.openxmlformats.org/markup-compatibility/2006">
          <mc:Choice Requires="x14">
            <control shapeId="61622" r:id="rId125" name="Button 182">
              <controlPr locked="0" defaultSize="0" autoFill="0" autoLine="0" autoPict="0">
                <anchor moveWithCells="1" sizeWithCells="1">
                  <from>
                    <xdr:col>1795</xdr:col>
                    <xdr:colOff>0</xdr:colOff>
                    <xdr:row>524356</xdr:row>
                    <xdr:rowOff>0</xdr:rowOff>
                  </from>
                  <to>
                    <xdr:col>1795</xdr:col>
                    <xdr:colOff>0</xdr:colOff>
                    <xdr:row>524356</xdr:row>
                    <xdr:rowOff>0</xdr:rowOff>
                  </to>
                </anchor>
              </controlPr>
            </control>
          </mc:Choice>
        </mc:AlternateContent>
        <mc:AlternateContent xmlns:mc="http://schemas.openxmlformats.org/markup-compatibility/2006">
          <mc:Choice Requires="x14">
            <control shapeId="61623" r:id="rId126" name="Button 183">
              <controlPr locked="0" defaultSize="0" autoFill="0" autoLine="0" autoPict="0">
                <anchor moveWithCells="1" sizeWithCells="1">
                  <from>
                    <xdr:col>1795</xdr:col>
                    <xdr:colOff>0</xdr:colOff>
                    <xdr:row>589892</xdr:row>
                    <xdr:rowOff>0</xdr:rowOff>
                  </from>
                  <to>
                    <xdr:col>1795</xdr:col>
                    <xdr:colOff>0</xdr:colOff>
                    <xdr:row>589892</xdr:row>
                    <xdr:rowOff>0</xdr:rowOff>
                  </to>
                </anchor>
              </controlPr>
            </control>
          </mc:Choice>
        </mc:AlternateContent>
        <mc:AlternateContent xmlns:mc="http://schemas.openxmlformats.org/markup-compatibility/2006">
          <mc:Choice Requires="x14">
            <control shapeId="61624" r:id="rId127" name="Button 184">
              <controlPr locked="0" defaultSize="0" autoFill="0" autoLine="0" autoPict="0">
                <anchor moveWithCells="1" sizeWithCells="1">
                  <from>
                    <xdr:col>1795</xdr:col>
                    <xdr:colOff>0</xdr:colOff>
                    <xdr:row>655428</xdr:row>
                    <xdr:rowOff>0</xdr:rowOff>
                  </from>
                  <to>
                    <xdr:col>1795</xdr:col>
                    <xdr:colOff>0</xdr:colOff>
                    <xdr:row>655428</xdr:row>
                    <xdr:rowOff>0</xdr:rowOff>
                  </to>
                </anchor>
              </controlPr>
            </control>
          </mc:Choice>
        </mc:AlternateContent>
        <mc:AlternateContent xmlns:mc="http://schemas.openxmlformats.org/markup-compatibility/2006">
          <mc:Choice Requires="x14">
            <control shapeId="61625" r:id="rId128" name="Button 185">
              <controlPr locked="0" defaultSize="0" autoFill="0" autoLine="0" autoPict="0">
                <anchor moveWithCells="1" sizeWithCells="1">
                  <from>
                    <xdr:col>1795</xdr:col>
                    <xdr:colOff>0</xdr:colOff>
                    <xdr:row>720964</xdr:row>
                    <xdr:rowOff>0</xdr:rowOff>
                  </from>
                  <to>
                    <xdr:col>1795</xdr:col>
                    <xdr:colOff>0</xdr:colOff>
                    <xdr:row>720964</xdr:row>
                    <xdr:rowOff>0</xdr:rowOff>
                  </to>
                </anchor>
              </controlPr>
            </control>
          </mc:Choice>
        </mc:AlternateContent>
        <mc:AlternateContent xmlns:mc="http://schemas.openxmlformats.org/markup-compatibility/2006">
          <mc:Choice Requires="x14">
            <control shapeId="61626" r:id="rId129" name="Button 186">
              <controlPr locked="0" defaultSize="0" autoFill="0" autoLine="0" autoPict="0">
                <anchor moveWithCells="1" sizeWithCells="1">
                  <from>
                    <xdr:col>1795</xdr:col>
                    <xdr:colOff>0</xdr:colOff>
                    <xdr:row>786500</xdr:row>
                    <xdr:rowOff>0</xdr:rowOff>
                  </from>
                  <to>
                    <xdr:col>1795</xdr:col>
                    <xdr:colOff>0</xdr:colOff>
                    <xdr:row>786500</xdr:row>
                    <xdr:rowOff>0</xdr:rowOff>
                  </to>
                </anchor>
              </controlPr>
            </control>
          </mc:Choice>
        </mc:AlternateContent>
        <mc:AlternateContent xmlns:mc="http://schemas.openxmlformats.org/markup-compatibility/2006">
          <mc:Choice Requires="x14">
            <control shapeId="61627" r:id="rId130" name="Button 187">
              <controlPr locked="0" defaultSize="0" autoFill="0" autoLine="0" autoPict="0">
                <anchor moveWithCells="1" sizeWithCells="1">
                  <from>
                    <xdr:col>1795</xdr:col>
                    <xdr:colOff>0</xdr:colOff>
                    <xdr:row>852036</xdr:row>
                    <xdr:rowOff>0</xdr:rowOff>
                  </from>
                  <to>
                    <xdr:col>1795</xdr:col>
                    <xdr:colOff>0</xdr:colOff>
                    <xdr:row>852036</xdr:row>
                    <xdr:rowOff>0</xdr:rowOff>
                  </to>
                </anchor>
              </controlPr>
            </control>
          </mc:Choice>
        </mc:AlternateContent>
        <mc:AlternateContent xmlns:mc="http://schemas.openxmlformats.org/markup-compatibility/2006">
          <mc:Choice Requires="x14">
            <control shapeId="61628" r:id="rId131" name="Button 188">
              <controlPr locked="0" defaultSize="0" autoFill="0" autoLine="0" autoPict="0">
                <anchor moveWithCells="1" sizeWithCells="1">
                  <from>
                    <xdr:col>1795</xdr:col>
                    <xdr:colOff>0</xdr:colOff>
                    <xdr:row>917572</xdr:row>
                    <xdr:rowOff>0</xdr:rowOff>
                  </from>
                  <to>
                    <xdr:col>1795</xdr:col>
                    <xdr:colOff>0</xdr:colOff>
                    <xdr:row>917572</xdr:row>
                    <xdr:rowOff>0</xdr:rowOff>
                  </to>
                </anchor>
              </controlPr>
            </control>
          </mc:Choice>
        </mc:AlternateContent>
        <mc:AlternateContent xmlns:mc="http://schemas.openxmlformats.org/markup-compatibility/2006">
          <mc:Choice Requires="x14">
            <control shapeId="61629" r:id="rId132" name="Button 189">
              <controlPr locked="0" defaultSize="0" autoFill="0" autoLine="0" autoPict="0">
                <anchor moveWithCells="1" sizeWithCells="1">
                  <from>
                    <xdr:col>1795</xdr:col>
                    <xdr:colOff>0</xdr:colOff>
                    <xdr:row>983108</xdr:row>
                    <xdr:rowOff>0</xdr:rowOff>
                  </from>
                  <to>
                    <xdr:col>1795</xdr:col>
                    <xdr:colOff>0</xdr:colOff>
                    <xdr:row>983108</xdr:row>
                    <xdr:rowOff>0</xdr:rowOff>
                  </to>
                </anchor>
              </controlPr>
            </control>
          </mc:Choice>
        </mc:AlternateContent>
        <mc:AlternateContent xmlns:mc="http://schemas.openxmlformats.org/markup-compatibility/2006">
          <mc:Choice Requires="x14">
            <control shapeId="61630" r:id="rId133" name="Button 190">
              <controlPr locked="0" defaultSize="0" autoFill="0" autoLine="0" autoPict="0">
                <anchor moveWithCells="1" sizeWithCells="1">
                  <from>
                    <xdr:col>2051</xdr:col>
                    <xdr:colOff>0</xdr:colOff>
                    <xdr:row>67</xdr:row>
                    <xdr:rowOff>0</xdr:rowOff>
                  </from>
                  <to>
                    <xdr:col>2051</xdr:col>
                    <xdr:colOff>0</xdr:colOff>
                    <xdr:row>67</xdr:row>
                    <xdr:rowOff>0</xdr:rowOff>
                  </to>
                </anchor>
              </controlPr>
            </control>
          </mc:Choice>
        </mc:AlternateContent>
        <mc:AlternateContent xmlns:mc="http://schemas.openxmlformats.org/markup-compatibility/2006">
          <mc:Choice Requires="x14">
            <control shapeId="61631" r:id="rId134" name="Button 191">
              <controlPr locked="0" defaultSize="0" autoFill="0" autoLine="0" autoPict="0">
                <anchor moveWithCells="1" sizeWithCells="1">
                  <from>
                    <xdr:col>2051</xdr:col>
                    <xdr:colOff>0</xdr:colOff>
                    <xdr:row>65604</xdr:row>
                    <xdr:rowOff>0</xdr:rowOff>
                  </from>
                  <to>
                    <xdr:col>2051</xdr:col>
                    <xdr:colOff>0</xdr:colOff>
                    <xdr:row>65604</xdr:row>
                    <xdr:rowOff>0</xdr:rowOff>
                  </to>
                </anchor>
              </controlPr>
            </control>
          </mc:Choice>
        </mc:AlternateContent>
        <mc:AlternateContent xmlns:mc="http://schemas.openxmlformats.org/markup-compatibility/2006">
          <mc:Choice Requires="x14">
            <control shapeId="61632" r:id="rId135" name="Button 192">
              <controlPr locked="0" defaultSize="0" autoFill="0" autoLine="0" autoPict="0">
                <anchor moveWithCells="1" sizeWithCells="1">
                  <from>
                    <xdr:col>2051</xdr:col>
                    <xdr:colOff>0</xdr:colOff>
                    <xdr:row>131140</xdr:row>
                    <xdr:rowOff>0</xdr:rowOff>
                  </from>
                  <to>
                    <xdr:col>2051</xdr:col>
                    <xdr:colOff>0</xdr:colOff>
                    <xdr:row>131140</xdr:row>
                    <xdr:rowOff>0</xdr:rowOff>
                  </to>
                </anchor>
              </controlPr>
            </control>
          </mc:Choice>
        </mc:AlternateContent>
        <mc:AlternateContent xmlns:mc="http://schemas.openxmlformats.org/markup-compatibility/2006">
          <mc:Choice Requires="x14">
            <control shapeId="61633" r:id="rId136" name="Button 193">
              <controlPr locked="0" defaultSize="0" autoFill="0" autoLine="0" autoPict="0">
                <anchor moveWithCells="1" sizeWithCells="1">
                  <from>
                    <xdr:col>2051</xdr:col>
                    <xdr:colOff>0</xdr:colOff>
                    <xdr:row>196676</xdr:row>
                    <xdr:rowOff>0</xdr:rowOff>
                  </from>
                  <to>
                    <xdr:col>2051</xdr:col>
                    <xdr:colOff>0</xdr:colOff>
                    <xdr:row>196676</xdr:row>
                    <xdr:rowOff>0</xdr:rowOff>
                  </to>
                </anchor>
              </controlPr>
            </control>
          </mc:Choice>
        </mc:AlternateContent>
        <mc:AlternateContent xmlns:mc="http://schemas.openxmlformats.org/markup-compatibility/2006">
          <mc:Choice Requires="x14">
            <control shapeId="61634" r:id="rId137" name="Button 194">
              <controlPr locked="0" defaultSize="0" autoFill="0" autoLine="0" autoPict="0">
                <anchor moveWithCells="1" sizeWithCells="1">
                  <from>
                    <xdr:col>2051</xdr:col>
                    <xdr:colOff>0</xdr:colOff>
                    <xdr:row>262212</xdr:row>
                    <xdr:rowOff>0</xdr:rowOff>
                  </from>
                  <to>
                    <xdr:col>2051</xdr:col>
                    <xdr:colOff>0</xdr:colOff>
                    <xdr:row>262212</xdr:row>
                    <xdr:rowOff>0</xdr:rowOff>
                  </to>
                </anchor>
              </controlPr>
            </control>
          </mc:Choice>
        </mc:AlternateContent>
        <mc:AlternateContent xmlns:mc="http://schemas.openxmlformats.org/markup-compatibility/2006">
          <mc:Choice Requires="x14">
            <control shapeId="61635" r:id="rId138" name="Button 195">
              <controlPr locked="0" defaultSize="0" autoFill="0" autoLine="0" autoPict="0">
                <anchor moveWithCells="1" sizeWithCells="1">
                  <from>
                    <xdr:col>2051</xdr:col>
                    <xdr:colOff>0</xdr:colOff>
                    <xdr:row>327748</xdr:row>
                    <xdr:rowOff>0</xdr:rowOff>
                  </from>
                  <to>
                    <xdr:col>2051</xdr:col>
                    <xdr:colOff>0</xdr:colOff>
                    <xdr:row>327748</xdr:row>
                    <xdr:rowOff>0</xdr:rowOff>
                  </to>
                </anchor>
              </controlPr>
            </control>
          </mc:Choice>
        </mc:AlternateContent>
        <mc:AlternateContent xmlns:mc="http://schemas.openxmlformats.org/markup-compatibility/2006">
          <mc:Choice Requires="x14">
            <control shapeId="61636" r:id="rId139" name="Button 196">
              <controlPr locked="0" defaultSize="0" autoFill="0" autoLine="0" autoPict="0">
                <anchor moveWithCells="1" sizeWithCells="1">
                  <from>
                    <xdr:col>2051</xdr:col>
                    <xdr:colOff>0</xdr:colOff>
                    <xdr:row>393284</xdr:row>
                    <xdr:rowOff>0</xdr:rowOff>
                  </from>
                  <to>
                    <xdr:col>2051</xdr:col>
                    <xdr:colOff>0</xdr:colOff>
                    <xdr:row>393284</xdr:row>
                    <xdr:rowOff>0</xdr:rowOff>
                  </to>
                </anchor>
              </controlPr>
            </control>
          </mc:Choice>
        </mc:AlternateContent>
        <mc:AlternateContent xmlns:mc="http://schemas.openxmlformats.org/markup-compatibility/2006">
          <mc:Choice Requires="x14">
            <control shapeId="61637" r:id="rId140" name="Button 197">
              <controlPr locked="0" defaultSize="0" autoFill="0" autoLine="0" autoPict="0">
                <anchor moveWithCells="1" sizeWithCells="1">
                  <from>
                    <xdr:col>2051</xdr:col>
                    <xdr:colOff>0</xdr:colOff>
                    <xdr:row>458820</xdr:row>
                    <xdr:rowOff>0</xdr:rowOff>
                  </from>
                  <to>
                    <xdr:col>2051</xdr:col>
                    <xdr:colOff>0</xdr:colOff>
                    <xdr:row>458820</xdr:row>
                    <xdr:rowOff>0</xdr:rowOff>
                  </to>
                </anchor>
              </controlPr>
            </control>
          </mc:Choice>
        </mc:AlternateContent>
        <mc:AlternateContent xmlns:mc="http://schemas.openxmlformats.org/markup-compatibility/2006">
          <mc:Choice Requires="x14">
            <control shapeId="61638" r:id="rId141" name="Button 198">
              <controlPr locked="0" defaultSize="0" autoFill="0" autoLine="0" autoPict="0">
                <anchor moveWithCells="1" sizeWithCells="1">
                  <from>
                    <xdr:col>2051</xdr:col>
                    <xdr:colOff>0</xdr:colOff>
                    <xdr:row>524356</xdr:row>
                    <xdr:rowOff>0</xdr:rowOff>
                  </from>
                  <to>
                    <xdr:col>2051</xdr:col>
                    <xdr:colOff>0</xdr:colOff>
                    <xdr:row>524356</xdr:row>
                    <xdr:rowOff>0</xdr:rowOff>
                  </to>
                </anchor>
              </controlPr>
            </control>
          </mc:Choice>
        </mc:AlternateContent>
        <mc:AlternateContent xmlns:mc="http://schemas.openxmlformats.org/markup-compatibility/2006">
          <mc:Choice Requires="x14">
            <control shapeId="61639" r:id="rId142" name="Button 199">
              <controlPr locked="0" defaultSize="0" autoFill="0" autoLine="0" autoPict="0">
                <anchor moveWithCells="1" sizeWithCells="1">
                  <from>
                    <xdr:col>2051</xdr:col>
                    <xdr:colOff>0</xdr:colOff>
                    <xdr:row>589892</xdr:row>
                    <xdr:rowOff>0</xdr:rowOff>
                  </from>
                  <to>
                    <xdr:col>2051</xdr:col>
                    <xdr:colOff>0</xdr:colOff>
                    <xdr:row>589892</xdr:row>
                    <xdr:rowOff>0</xdr:rowOff>
                  </to>
                </anchor>
              </controlPr>
            </control>
          </mc:Choice>
        </mc:AlternateContent>
        <mc:AlternateContent xmlns:mc="http://schemas.openxmlformats.org/markup-compatibility/2006">
          <mc:Choice Requires="x14">
            <control shapeId="61640" r:id="rId143" name="Button 200">
              <controlPr locked="0" defaultSize="0" autoFill="0" autoLine="0" autoPict="0">
                <anchor moveWithCells="1" sizeWithCells="1">
                  <from>
                    <xdr:col>2051</xdr:col>
                    <xdr:colOff>0</xdr:colOff>
                    <xdr:row>655428</xdr:row>
                    <xdr:rowOff>0</xdr:rowOff>
                  </from>
                  <to>
                    <xdr:col>2051</xdr:col>
                    <xdr:colOff>0</xdr:colOff>
                    <xdr:row>655428</xdr:row>
                    <xdr:rowOff>0</xdr:rowOff>
                  </to>
                </anchor>
              </controlPr>
            </control>
          </mc:Choice>
        </mc:AlternateContent>
        <mc:AlternateContent xmlns:mc="http://schemas.openxmlformats.org/markup-compatibility/2006">
          <mc:Choice Requires="x14">
            <control shapeId="61641" r:id="rId144" name="Button 201">
              <controlPr locked="0" defaultSize="0" autoFill="0" autoLine="0" autoPict="0">
                <anchor moveWithCells="1" sizeWithCells="1">
                  <from>
                    <xdr:col>2051</xdr:col>
                    <xdr:colOff>0</xdr:colOff>
                    <xdr:row>720964</xdr:row>
                    <xdr:rowOff>0</xdr:rowOff>
                  </from>
                  <to>
                    <xdr:col>2051</xdr:col>
                    <xdr:colOff>0</xdr:colOff>
                    <xdr:row>720964</xdr:row>
                    <xdr:rowOff>0</xdr:rowOff>
                  </to>
                </anchor>
              </controlPr>
            </control>
          </mc:Choice>
        </mc:AlternateContent>
        <mc:AlternateContent xmlns:mc="http://schemas.openxmlformats.org/markup-compatibility/2006">
          <mc:Choice Requires="x14">
            <control shapeId="61642" r:id="rId145" name="Button 202">
              <controlPr locked="0" defaultSize="0" autoFill="0" autoLine="0" autoPict="0">
                <anchor moveWithCells="1" sizeWithCells="1">
                  <from>
                    <xdr:col>2051</xdr:col>
                    <xdr:colOff>0</xdr:colOff>
                    <xdr:row>786500</xdr:row>
                    <xdr:rowOff>0</xdr:rowOff>
                  </from>
                  <to>
                    <xdr:col>2051</xdr:col>
                    <xdr:colOff>0</xdr:colOff>
                    <xdr:row>786500</xdr:row>
                    <xdr:rowOff>0</xdr:rowOff>
                  </to>
                </anchor>
              </controlPr>
            </control>
          </mc:Choice>
        </mc:AlternateContent>
        <mc:AlternateContent xmlns:mc="http://schemas.openxmlformats.org/markup-compatibility/2006">
          <mc:Choice Requires="x14">
            <control shapeId="61643" r:id="rId146" name="Button 203">
              <controlPr locked="0" defaultSize="0" autoFill="0" autoLine="0" autoPict="0">
                <anchor moveWithCells="1" sizeWithCells="1">
                  <from>
                    <xdr:col>2051</xdr:col>
                    <xdr:colOff>0</xdr:colOff>
                    <xdr:row>852036</xdr:row>
                    <xdr:rowOff>0</xdr:rowOff>
                  </from>
                  <to>
                    <xdr:col>2051</xdr:col>
                    <xdr:colOff>0</xdr:colOff>
                    <xdr:row>852036</xdr:row>
                    <xdr:rowOff>0</xdr:rowOff>
                  </to>
                </anchor>
              </controlPr>
            </control>
          </mc:Choice>
        </mc:AlternateContent>
        <mc:AlternateContent xmlns:mc="http://schemas.openxmlformats.org/markup-compatibility/2006">
          <mc:Choice Requires="x14">
            <control shapeId="61644" r:id="rId147" name="Button 204">
              <controlPr locked="0" defaultSize="0" autoFill="0" autoLine="0" autoPict="0">
                <anchor moveWithCells="1" sizeWithCells="1">
                  <from>
                    <xdr:col>2051</xdr:col>
                    <xdr:colOff>0</xdr:colOff>
                    <xdr:row>917572</xdr:row>
                    <xdr:rowOff>0</xdr:rowOff>
                  </from>
                  <to>
                    <xdr:col>2051</xdr:col>
                    <xdr:colOff>0</xdr:colOff>
                    <xdr:row>917572</xdr:row>
                    <xdr:rowOff>0</xdr:rowOff>
                  </to>
                </anchor>
              </controlPr>
            </control>
          </mc:Choice>
        </mc:AlternateContent>
        <mc:AlternateContent xmlns:mc="http://schemas.openxmlformats.org/markup-compatibility/2006">
          <mc:Choice Requires="x14">
            <control shapeId="61645" r:id="rId148" name="Button 205">
              <controlPr locked="0" defaultSize="0" autoFill="0" autoLine="0" autoPict="0">
                <anchor moveWithCells="1" sizeWithCells="1">
                  <from>
                    <xdr:col>2051</xdr:col>
                    <xdr:colOff>0</xdr:colOff>
                    <xdr:row>983108</xdr:row>
                    <xdr:rowOff>0</xdr:rowOff>
                  </from>
                  <to>
                    <xdr:col>2051</xdr:col>
                    <xdr:colOff>0</xdr:colOff>
                    <xdr:row>983108</xdr:row>
                    <xdr:rowOff>0</xdr:rowOff>
                  </to>
                </anchor>
              </controlPr>
            </control>
          </mc:Choice>
        </mc:AlternateContent>
        <mc:AlternateContent xmlns:mc="http://schemas.openxmlformats.org/markup-compatibility/2006">
          <mc:Choice Requires="x14">
            <control shapeId="61646" r:id="rId149" name="Button 206">
              <controlPr locked="0" defaultSize="0" autoFill="0" autoLine="0" autoPict="0">
                <anchor moveWithCells="1" sizeWithCells="1">
                  <from>
                    <xdr:col>2307</xdr:col>
                    <xdr:colOff>0</xdr:colOff>
                    <xdr:row>67</xdr:row>
                    <xdr:rowOff>0</xdr:rowOff>
                  </from>
                  <to>
                    <xdr:col>2307</xdr:col>
                    <xdr:colOff>0</xdr:colOff>
                    <xdr:row>67</xdr:row>
                    <xdr:rowOff>0</xdr:rowOff>
                  </to>
                </anchor>
              </controlPr>
            </control>
          </mc:Choice>
        </mc:AlternateContent>
        <mc:AlternateContent xmlns:mc="http://schemas.openxmlformats.org/markup-compatibility/2006">
          <mc:Choice Requires="x14">
            <control shapeId="61647" r:id="rId150" name="Button 207">
              <controlPr locked="0" defaultSize="0" autoFill="0" autoLine="0" autoPict="0">
                <anchor moveWithCells="1" sizeWithCells="1">
                  <from>
                    <xdr:col>2307</xdr:col>
                    <xdr:colOff>0</xdr:colOff>
                    <xdr:row>65604</xdr:row>
                    <xdr:rowOff>0</xdr:rowOff>
                  </from>
                  <to>
                    <xdr:col>2307</xdr:col>
                    <xdr:colOff>0</xdr:colOff>
                    <xdr:row>65604</xdr:row>
                    <xdr:rowOff>0</xdr:rowOff>
                  </to>
                </anchor>
              </controlPr>
            </control>
          </mc:Choice>
        </mc:AlternateContent>
        <mc:AlternateContent xmlns:mc="http://schemas.openxmlformats.org/markup-compatibility/2006">
          <mc:Choice Requires="x14">
            <control shapeId="61648" r:id="rId151" name="Button 208">
              <controlPr locked="0" defaultSize="0" autoFill="0" autoLine="0" autoPict="0">
                <anchor moveWithCells="1" sizeWithCells="1">
                  <from>
                    <xdr:col>2307</xdr:col>
                    <xdr:colOff>0</xdr:colOff>
                    <xdr:row>131140</xdr:row>
                    <xdr:rowOff>0</xdr:rowOff>
                  </from>
                  <to>
                    <xdr:col>2307</xdr:col>
                    <xdr:colOff>0</xdr:colOff>
                    <xdr:row>131140</xdr:row>
                    <xdr:rowOff>0</xdr:rowOff>
                  </to>
                </anchor>
              </controlPr>
            </control>
          </mc:Choice>
        </mc:AlternateContent>
        <mc:AlternateContent xmlns:mc="http://schemas.openxmlformats.org/markup-compatibility/2006">
          <mc:Choice Requires="x14">
            <control shapeId="61649" r:id="rId152" name="Button 209">
              <controlPr locked="0" defaultSize="0" autoFill="0" autoLine="0" autoPict="0">
                <anchor moveWithCells="1" sizeWithCells="1">
                  <from>
                    <xdr:col>2307</xdr:col>
                    <xdr:colOff>0</xdr:colOff>
                    <xdr:row>196676</xdr:row>
                    <xdr:rowOff>0</xdr:rowOff>
                  </from>
                  <to>
                    <xdr:col>2307</xdr:col>
                    <xdr:colOff>0</xdr:colOff>
                    <xdr:row>196676</xdr:row>
                    <xdr:rowOff>0</xdr:rowOff>
                  </to>
                </anchor>
              </controlPr>
            </control>
          </mc:Choice>
        </mc:AlternateContent>
        <mc:AlternateContent xmlns:mc="http://schemas.openxmlformats.org/markup-compatibility/2006">
          <mc:Choice Requires="x14">
            <control shapeId="61650" r:id="rId153" name="Button 210">
              <controlPr locked="0" defaultSize="0" autoFill="0" autoLine="0" autoPict="0">
                <anchor moveWithCells="1" sizeWithCells="1">
                  <from>
                    <xdr:col>2307</xdr:col>
                    <xdr:colOff>0</xdr:colOff>
                    <xdr:row>262212</xdr:row>
                    <xdr:rowOff>0</xdr:rowOff>
                  </from>
                  <to>
                    <xdr:col>2307</xdr:col>
                    <xdr:colOff>0</xdr:colOff>
                    <xdr:row>262212</xdr:row>
                    <xdr:rowOff>0</xdr:rowOff>
                  </to>
                </anchor>
              </controlPr>
            </control>
          </mc:Choice>
        </mc:AlternateContent>
        <mc:AlternateContent xmlns:mc="http://schemas.openxmlformats.org/markup-compatibility/2006">
          <mc:Choice Requires="x14">
            <control shapeId="61651" r:id="rId154" name="Button 211">
              <controlPr locked="0" defaultSize="0" autoFill="0" autoLine="0" autoPict="0">
                <anchor moveWithCells="1" sizeWithCells="1">
                  <from>
                    <xdr:col>2307</xdr:col>
                    <xdr:colOff>0</xdr:colOff>
                    <xdr:row>327748</xdr:row>
                    <xdr:rowOff>0</xdr:rowOff>
                  </from>
                  <to>
                    <xdr:col>2307</xdr:col>
                    <xdr:colOff>0</xdr:colOff>
                    <xdr:row>327748</xdr:row>
                    <xdr:rowOff>0</xdr:rowOff>
                  </to>
                </anchor>
              </controlPr>
            </control>
          </mc:Choice>
        </mc:AlternateContent>
        <mc:AlternateContent xmlns:mc="http://schemas.openxmlformats.org/markup-compatibility/2006">
          <mc:Choice Requires="x14">
            <control shapeId="61652" r:id="rId155" name="Button 212">
              <controlPr locked="0" defaultSize="0" autoFill="0" autoLine="0" autoPict="0">
                <anchor moveWithCells="1" sizeWithCells="1">
                  <from>
                    <xdr:col>2307</xdr:col>
                    <xdr:colOff>0</xdr:colOff>
                    <xdr:row>393284</xdr:row>
                    <xdr:rowOff>0</xdr:rowOff>
                  </from>
                  <to>
                    <xdr:col>2307</xdr:col>
                    <xdr:colOff>0</xdr:colOff>
                    <xdr:row>393284</xdr:row>
                    <xdr:rowOff>0</xdr:rowOff>
                  </to>
                </anchor>
              </controlPr>
            </control>
          </mc:Choice>
        </mc:AlternateContent>
        <mc:AlternateContent xmlns:mc="http://schemas.openxmlformats.org/markup-compatibility/2006">
          <mc:Choice Requires="x14">
            <control shapeId="61653" r:id="rId156" name="Button 213">
              <controlPr locked="0" defaultSize="0" autoFill="0" autoLine="0" autoPict="0">
                <anchor moveWithCells="1" sizeWithCells="1">
                  <from>
                    <xdr:col>2307</xdr:col>
                    <xdr:colOff>0</xdr:colOff>
                    <xdr:row>458820</xdr:row>
                    <xdr:rowOff>0</xdr:rowOff>
                  </from>
                  <to>
                    <xdr:col>2307</xdr:col>
                    <xdr:colOff>0</xdr:colOff>
                    <xdr:row>458820</xdr:row>
                    <xdr:rowOff>0</xdr:rowOff>
                  </to>
                </anchor>
              </controlPr>
            </control>
          </mc:Choice>
        </mc:AlternateContent>
        <mc:AlternateContent xmlns:mc="http://schemas.openxmlformats.org/markup-compatibility/2006">
          <mc:Choice Requires="x14">
            <control shapeId="61654" r:id="rId157" name="Button 214">
              <controlPr locked="0" defaultSize="0" autoFill="0" autoLine="0" autoPict="0">
                <anchor moveWithCells="1" sizeWithCells="1">
                  <from>
                    <xdr:col>2307</xdr:col>
                    <xdr:colOff>0</xdr:colOff>
                    <xdr:row>524356</xdr:row>
                    <xdr:rowOff>0</xdr:rowOff>
                  </from>
                  <to>
                    <xdr:col>2307</xdr:col>
                    <xdr:colOff>0</xdr:colOff>
                    <xdr:row>524356</xdr:row>
                    <xdr:rowOff>0</xdr:rowOff>
                  </to>
                </anchor>
              </controlPr>
            </control>
          </mc:Choice>
        </mc:AlternateContent>
        <mc:AlternateContent xmlns:mc="http://schemas.openxmlformats.org/markup-compatibility/2006">
          <mc:Choice Requires="x14">
            <control shapeId="61655" r:id="rId158" name="Button 215">
              <controlPr locked="0" defaultSize="0" autoFill="0" autoLine="0" autoPict="0">
                <anchor moveWithCells="1" sizeWithCells="1">
                  <from>
                    <xdr:col>2307</xdr:col>
                    <xdr:colOff>0</xdr:colOff>
                    <xdr:row>589892</xdr:row>
                    <xdr:rowOff>0</xdr:rowOff>
                  </from>
                  <to>
                    <xdr:col>2307</xdr:col>
                    <xdr:colOff>0</xdr:colOff>
                    <xdr:row>589892</xdr:row>
                    <xdr:rowOff>0</xdr:rowOff>
                  </to>
                </anchor>
              </controlPr>
            </control>
          </mc:Choice>
        </mc:AlternateContent>
        <mc:AlternateContent xmlns:mc="http://schemas.openxmlformats.org/markup-compatibility/2006">
          <mc:Choice Requires="x14">
            <control shapeId="61656" r:id="rId159" name="Button 216">
              <controlPr locked="0" defaultSize="0" autoFill="0" autoLine="0" autoPict="0">
                <anchor moveWithCells="1" sizeWithCells="1">
                  <from>
                    <xdr:col>2307</xdr:col>
                    <xdr:colOff>0</xdr:colOff>
                    <xdr:row>655428</xdr:row>
                    <xdr:rowOff>0</xdr:rowOff>
                  </from>
                  <to>
                    <xdr:col>2307</xdr:col>
                    <xdr:colOff>0</xdr:colOff>
                    <xdr:row>655428</xdr:row>
                    <xdr:rowOff>0</xdr:rowOff>
                  </to>
                </anchor>
              </controlPr>
            </control>
          </mc:Choice>
        </mc:AlternateContent>
        <mc:AlternateContent xmlns:mc="http://schemas.openxmlformats.org/markup-compatibility/2006">
          <mc:Choice Requires="x14">
            <control shapeId="61657" r:id="rId160" name="Button 217">
              <controlPr locked="0" defaultSize="0" autoFill="0" autoLine="0" autoPict="0">
                <anchor moveWithCells="1" sizeWithCells="1">
                  <from>
                    <xdr:col>2307</xdr:col>
                    <xdr:colOff>0</xdr:colOff>
                    <xdr:row>720964</xdr:row>
                    <xdr:rowOff>0</xdr:rowOff>
                  </from>
                  <to>
                    <xdr:col>2307</xdr:col>
                    <xdr:colOff>0</xdr:colOff>
                    <xdr:row>720964</xdr:row>
                    <xdr:rowOff>0</xdr:rowOff>
                  </to>
                </anchor>
              </controlPr>
            </control>
          </mc:Choice>
        </mc:AlternateContent>
        <mc:AlternateContent xmlns:mc="http://schemas.openxmlformats.org/markup-compatibility/2006">
          <mc:Choice Requires="x14">
            <control shapeId="61658" r:id="rId161" name="Button 218">
              <controlPr locked="0" defaultSize="0" autoFill="0" autoLine="0" autoPict="0">
                <anchor moveWithCells="1" sizeWithCells="1">
                  <from>
                    <xdr:col>2307</xdr:col>
                    <xdr:colOff>0</xdr:colOff>
                    <xdr:row>786500</xdr:row>
                    <xdr:rowOff>0</xdr:rowOff>
                  </from>
                  <to>
                    <xdr:col>2307</xdr:col>
                    <xdr:colOff>0</xdr:colOff>
                    <xdr:row>786500</xdr:row>
                    <xdr:rowOff>0</xdr:rowOff>
                  </to>
                </anchor>
              </controlPr>
            </control>
          </mc:Choice>
        </mc:AlternateContent>
        <mc:AlternateContent xmlns:mc="http://schemas.openxmlformats.org/markup-compatibility/2006">
          <mc:Choice Requires="x14">
            <control shapeId="61659" r:id="rId162" name="Button 219">
              <controlPr locked="0" defaultSize="0" autoFill="0" autoLine="0" autoPict="0">
                <anchor moveWithCells="1" sizeWithCells="1">
                  <from>
                    <xdr:col>2307</xdr:col>
                    <xdr:colOff>0</xdr:colOff>
                    <xdr:row>852036</xdr:row>
                    <xdr:rowOff>0</xdr:rowOff>
                  </from>
                  <to>
                    <xdr:col>2307</xdr:col>
                    <xdr:colOff>0</xdr:colOff>
                    <xdr:row>852036</xdr:row>
                    <xdr:rowOff>0</xdr:rowOff>
                  </to>
                </anchor>
              </controlPr>
            </control>
          </mc:Choice>
        </mc:AlternateContent>
        <mc:AlternateContent xmlns:mc="http://schemas.openxmlformats.org/markup-compatibility/2006">
          <mc:Choice Requires="x14">
            <control shapeId="61660" r:id="rId163" name="Button 220">
              <controlPr locked="0" defaultSize="0" autoFill="0" autoLine="0" autoPict="0">
                <anchor moveWithCells="1" sizeWithCells="1">
                  <from>
                    <xdr:col>2307</xdr:col>
                    <xdr:colOff>0</xdr:colOff>
                    <xdr:row>917572</xdr:row>
                    <xdr:rowOff>0</xdr:rowOff>
                  </from>
                  <to>
                    <xdr:col>2307</xdr:col>
                    <xdr:colOff>0</xdr:colOff>
                    <xdr:row>917572</xdr:row>
                    <xdr:rowOff>0</xdr:rowOff>
                  </to>
                </anchor>
              </controlPr>
            </control>
          </mc:Choice>
        </mc:AlternateContent>
        <mc:AlternateContent xmlns:mc="http://schemas.openxmlformats.org/markup-compatibility/2006">
          <mc:Choice Requires="x14">
            <control shapeId="61661" r:id="rId164" name="Button 221">
              <controlPr locked="0" defaultSize="0" autoFill="0" autoLine="0" autoPict="0">
                <anchor moveWithCells="1" sizeWithCells="1">
                  <from>
                    <xdr:col>2307</xdr:col>
                    <xdr:colOff>0</xdr:colOff>
                    <xdr:row>983108</xdr:row>
                    <xdr:rowOff>0</xdr:rowOff>
                  </from>
                  <to>
                    <xdr:col>2307</xdr:col>
                    <xdr:colOff>0</xdr:colOff>
                    <xdr:row>983108</xdr:row>
                    <xdr:rowOff>0</xdr:rowOff>
                  </to>
                </anchor>
              </controlPr>
            </control>
          </mc:Choice>
        </mc:AlternateContent>
        <mc:AlternateContent xmlns:mc="http://schemas.openxmlformats.org/markup-compatibility/2006">
          <mc:Choice Requires="x14">
            <control shapeId="61662" r:id="rId165" name="Button 222">
              <controlPr locked="0" defaultSize="0" autoFill="0" autoLine="0" autoPict="0">
                <anchor moveWithCells="1" sizeWithCells="1">
                  <from>
                    <xdr:col>2563</xdr:col>
                    <xdr:colOff>0</xdr:colOff>
                    <xdr:row>67</xdr:row>
                    <xdr:rowOff>0</xdr:rowOff>
                  </from>
                  <to>
                    <xdr:col>2563</xdr:col>
                    <xdr:colOff>0</xdr:colOff>
                    <xdr:row>67</xdr:row>
                    <xdr:rowOff>0</xdr:rowOff>
                  </to>
                </anchor>
              </controlPr>
            </control>
          </mc:Choice>
        </mc:AlternateContent>
        <mc:AlternateContent xmlns:mc="http://schemas.openxmlformats.org/markup-compatibility/2006">
          <mc:Choice Requires="x14">
            <control shapeId="61663" r:id="rId166" name="Button 223">
              <controlPr locked="0" defaultSize="0" autoFill="0" autoLine="0" autoPict="0">
                <anchor moveWithCells="1" sizeWithCells="1">
                  <from>
                    <xdr:col>2563</xdr:col>
                    <xdr:colOff>0</xdr:colOff>
                    <xdr:row>65604</xdr:row>
                    <xdr:rowOff>0</xdr:rowOff>
                  </from>
                  <to>
                    <xdr:col>2563</xdr:col>
                    <xdr:colOff>0</xdr:colOff>
                    <xdr:row>65604</xdr:row>
                    <xdr:rowOff>0</xdr:rowOff>
                  </to>
                </anchor>
              </controlPr>
            </control>
          </mc:Choice>
        </mc:AlternateContent>
        <mc:AlternateContent xmlns:mc="http://schemas.openxmlformats.org/markup-compatibility/2006">
          <mc:Choice Requires="x14">
            <control shapeId="61664" r:id="rId167" name="Button 224">
              <controlPr locked="0" defaultSize="0" autoFill="0" autoLine="0" autoPict="0">
                <anchor moveWithCells="1" sizeWithCells="1">
                  <from>
                    <xdr:col>2563</xdr:col>
                    <xdr:colOff>0</xdr:colOff>
                    <xdr:row>131140</xdr:row>
                    <xdr:rowOff>0</xdr:rowOff>
                  </from>
                  <to>
                    <xdr:col>2563</xdr:col>
                    <xdr:colOff>0</xdr:colOff>
                    <xdr:row>131140</xdr:row>
                    <xdr:rowOff>0</xdr:rowOff>
                  </to>
                </anchor>
              </controlPr>
            </control>
          </mc:Choice>
        </mc:AlternateContent>
        <mc:AlternateContent xmlns:mc="http://schemas.openxmlformats.org/markup-compatibility/2006">
          <mc:Choice Requires="x14">
            <control shapeId="61665" r:id="rId168" name="Button 225">
              <controlPr locked="0" defaultSize="0" autoFill="0" autoLine="0" autoPict="0">
                <anchor moveWithCells="1" sizeWithCells="1">
                  <from>
                    <xdr:col>2563</xdr:col>
                    <xdr:colOff>0</xdr:colOff>
                    <xdr:row>196676</xdr:row>
                    <xdr:rowOff>0</xdr:rowOff>
                  </from>
                  <to>
                    <xdr:col>2563</xdr:col>
                    <xdr:colOff>0</xdr:colOff>
                    <xdr:row>196676</xdr:row>
                    <xdr:rowOff>0</xdr:rowOff>
                  </to>
                </anchor>
              </controlPr>
            </control>
          </mc:Choice>
        </mc:AlternateContent>
        <mc:AlternateContent xmlns:mc="http://schemas.openxmlformats.org/markup-compatibility/2006">
          <mc:Choice Requires="x14">
            <control shapeId="61666" r:id="rId169" name="Button 226">
              <controlPr locked="0" defaultSize="0" autoFill="0" autoLine="0" autoPict="0">
                <anchor moveWithCells="1" sizeWithCells="1">
                  <from>
                    <xdr:col>2563</xdr:col>
                    <xdr:colOff>0</xdr:colOff>
                    <xdr:row>262212</xdr:row>
                    <xdr:rowOff>0</xdr:rowOff>
                  </from>
                  <to>
                    <xdr:col>2563</xdr:col>
                    <xdr:colOff>0</xdr:colOff>
                    <xdr:row>262212</xdr:row>
                    <xdr:rowOff>0</xdr:rowOff>
                  </to>
                </anchor>
              </controlPr>
            </control>
          </mc:Choice>
        </mc:AlternateContent>
        <mc:AlternateContent xmlns:mc="http://schemas.openxmlformats.org/markup-compatibility/2006">
          <mc:Choice Requires="x14">
            <control shapeId="61667" r:id="rId170" name="Button 227">
              <controlPr locked="0" defaultSize="0" autoFill="0" autoLine="0" autoPict="0">
                <anchor moveWithCells="1" sizeWithCells="1">
                  <from>
                    <xdr:col>2563</xdr:col>
                    <xdr:colOff>0</xdr:colOff>
                    <xdr:row>327748</xdr:row>
                    <xdr:rowOff>0</xdr:rowOff>
                  </from>
                  <to>
                    <xdr:col>2563</xdr:col>
                    <xdr:colOff>0</xdr:colOff>
                    <xdr:row>327748</xdr:row>
                    <xdr:rowOff>0</xdr:rowOff>
                  </to>
                </anchor>
              </controlPr>
            </control>
          </mc:Choice>
        </mc:AlternateContent>
        <mc:AlternateContent xmlns:mc="http://schemas.openxmlformats.org/markup-compatibility/2006">
          <mc:Choice Requires="x14">
            <control shapeId="61668" r:id="rId171" name="Button 228">
              <controlPr locked="0" defaultSize="0" autoFill="0" autoLine="0" autoPict="0">
                <anchor moveWithCells="1" sizeWithCells="1">
                  <from>
                    <xdr:col>2563</xdr:col>
                    <xdr:colOff>0</xdr:colOff>
                    <xdr:row>393284</xdr:row>
                    <xdr:rowOff>0</xdr:rowOff>
                  </from>
                  <to>
                    <xdr:col>2563</xdr:col>
                    <xdr:colOff>0</xdr:colOff>
                    <xdr:row>393284</xdr:row>
                    <xdr:rowOff>0</xdr:rowOff>
                  </to>
                </anchor>
              </controlPr>
            </control>
          </mc:Choice>
        </mc:AlternateContent>
        <mc:AlternateContent xmlns:mc="http://schemas.openxmlformats.org/markup-compatibility/2006">
          <mc:Choice Requires="x14">
            <control shapeId="61669" r:id="rId172" name="Button 229">
              <controlPr locked="0" defaultSize="0" autoFill="0" autoLine="0" autoPict="0">
                <anchor moveWithCells="1" sizeWithCells="1">
                  <from>
                    <xdr:col>2563</xdr:col>
                    <xdr:colOff>0</xdr:colOff>
                    <xdr:row>458820</xdr:row>
                    <xdr:rowOff>0</xdr:rowOff>
                  </from>
                  <to>
                    <xdr:col>2563</xdr:col>
                    <xdr:colOff>0</xdr:colOff>
                    <xdr:row>458820</xdr:row>
                    <xdr:rowOff>0</xdr:rowOff>
                  </to>
                </anchor>
              </controlPr>
            </control>
          </mc:Choice>
        </mc:AlternateContent>
        <mc:AlternateContent xmlns:mc="http://schemas.openxmlformats.org/markup-compatibility/2006">
          <mc:Choice Requires="x14">
            <control shapeId="61670" r:id="rId173" name="Button 230">
              <controlPr locked="0" defaultSize="0" autoFill="0" autoLine="0" autoPict="0">
                <anchor moveWithCells="1" sizeWithCells="1">
                  <from>
                    <xdr:col>2563</xdr:col>
                    <xdr:colOff>0</xdr:colOff>
                    <xdr:row>524356</xdr:row>
                    <xdr:rowOff>0</xdr:rowOff>
                  </from>
                  <to>
                    <xdr:col>2563</xdr:col>
                    <xdr:colOff>0</xdr:colOff>
                    <xdr:row>524356</xdr:row>
                    <xdr:rowOff>0</xdr:rowOff>
                  </to>
                </anchor>
              </controlPr>
            </control>
          </mc:Choice>
        </mc:AlternateContent>
        <mc:AlternateContent xmlns:mc="http://schemas.openxmlformats.org/markup-compatibility/2006">
          <mc:Choice Requires="x14">
            <control shapeId="61671" r:id="rId174" name="Button 231">
              <controlPr locked="0" defaultSize="0" autoFill="0" autoLine="0" autoPict="0">
                <anchor moveWithCells="1" sizeWithCells="1">
                  <from>
                    <xdr:col>2563</xdr:col>
                    <xdr:colOff>0</xdr:colOff>
                    <xdr:row>589892</xdr:row>
                    <xdr:rowOff>0</xdr:rowOff>
                  </from>
                  <to>
                    <xdr:col>2563</xdr:col>
                    <xdr:colOff>0</xdr:colOff>
                    <xdr:row>589892</xdr:row>
                    <xdr:rowOff>0</xdr:rowOff>
                  </to>
                </anchor>
              </controlPr>
            </control>
          </mc:Choice>
        </mc:AlternateContent>
        <mc:AlternateContent xmlns:mc="http://schemas.openxmlformats.org/markup-compatibility/2006">
          <mc:Choice Requires="x14">
            <control shapeId="61672" r:id="rId175" name="Button 232">
              <controlPr locked="0" defaultSize="0" autoFill="0" autoLine="0" autoPict="0">
                <anchor moveWithCells="1" sizeWithCells="1">
                  <from>
                    <xdr:col>2563</xdr:col>
                    <xdr:colOff>0</xdr:colOff>
                    <xdr:row>655428</xdr:row>
                    <xdr:rowOff>0</xdr:rowOff>
                  </from>
                  <to>
                    <xdr:col>2563</xdr:col>
                    <xdr:colOff>0</xdr:colOff>
                    <xdr:row>655428</xdr:row>
                    <xdr:rowOff>0</xdr:rowOff>
                  </to>
                </anchor>
              </controlPr>
            </control>
          </mc:Choice>
        </mc:AlternateContent>
        <mc:AlternateContent xmlns:mc="http://schemas.openxmlformats.org/markup-compatibility/2006">
          <mc:Choice Requires="x14">
            <control shapeId="61673" r:id="rId176" name="Button 233">
              <controlPr locked="0" defaultSize="0" autoFill="0" autoLine="0" autoPict="0">
                <anchor moveWithCells="1" sizeWithCells="1">
                  <from>
                    <xdr:col>2563</xdr:col>
                    <xdr:colOff>0</xdr:colOff>
                    <xdr:row>720964</xdr:row>
                    <xdr:rowOff>0</xdr:rowOff>
                  </from>
                  <to>
                    <xdr:col>2563</xdr:col>
                    <xdr:colOff>0</xdr:colOff>
                    <xdr:row>720964</xdr:row>
                    <xdr:rowOff>0</xdr:rowOff>
                  </to>
                </anchor>
              </controlPr>
            </control>
          </mc:Choice>
        </mc:AlternateContent>
        <mc:AlternateContent xmlns:mc="http://schemas.openxmlformats.org/markup-compatibility/2006">
          <mc:Choice Requires="x14">
            <control shapeId="61674" r:id="rId177" name="Button 234">
              <controlPr locked="0" defaultSize="0" autoFill="0" autoLine="0" autoPict="0">
                <anchor moveWithCells="1" sizeWithCells="1">
                  <from>
                    <xdr:col>2563</xdr:col>
                    <xdr:colOff>0</xdr:colOff>
                    <xdr:row>786500</xdr:row>
                    <xdr:rowOff>0</xdr:rowOff>
                  </from>
                  <to>
                    <xdr:col>2563</xdr:col>
                    <xdr:colOff>0</xdr:colOff>
                    <xdr:row>786500</xdr:row>
                    <xdr:rowOff>0</xdr:rowOff>
                  </to>
                </anchor>
              </controlPr>
            </control>
          </mc:Choice>
        </mc:AlternateContent>
        <mc:AlternateContent xmlns:mc="http://schemas.openxmlformats.org/markup-compatibility/2006">
          <mc:Choice Requires="x14">
            <control shapeId="61675" r:id="rId178" name="Button 235">
              <controlPr locked="0" defaultSize="0" autoFill="0" autoLine="0" autoPict="0">
                <anchor moveWithCells="1" sizeWithCells="1">
                  <from>
                    <xdr:col>2563</xdr:col>
                    <xdr:colOff>0</xdr:colOff>
                    <xdr:row>852036</xdr:row>
                    <xdr:rowOff>0</xdr:rowOff>
                  </from>
                  <to>
                    <xdr:col>2563</xdr:col>
                    <xdr:colOff>0</xdr:colOff>
                    <xdr:row>852036</xdr:row>
                    <xdr:rowOff>0</xdr:rowOff>
                  </to>
                </anchor>
              </controlPr>
            </control>
          </mc:Choice>
        </mc:AlternateContent>
        <mc:AlternateContent xmlns:mc="http://schemas.openxmlformats.org/markup-compatibility/2006">
          <mc:Choice Requires="x14">
            <control shapeId="61676" r:id="rId179" name="Button 236">
              <controlPr locked="0" defaultSize="0" autoFill="0" autoLine="0" autoPict="0">
                <anchor moveWithCells="1" sizeWithCells="1">
                  <from>
                    <xdr:col>2563</xdr:col>
                    <xdr:colOff>0</xdr:colOff>
                    <xdr:row>917572</xdr:row>
                    <xdr:rowOff>0</xdr:rowOff>
                  </from>
                  <to>
                    <xdr:col>2563</xdr:col>
                    <xdr:colOff>0</xdr:colOff>
                    <xdr:row>917572</xdr:row>
                    <xdr:rowOff>0</xdr:rowOff>
                  </to>
                </anchor>
              </controlPr>
            </control>
          </mc:Choice>
        </mc:AlternateContent>
        <mc:AlternateContent xmlns:mc="http://schemas.openxmlformats.org/markup-compatibility/2006">
          <mc:Choice Requires="x14">
            <control shapeId="61677" r:id="rId180" name="Button 237">
              <controlPr locked="0" defaultSize="0" autoFill="0" autoLine="0" autoPict="0">
                <anchor moveWithCells="1" sizeWithCells="1">
                  <from>
                    <xdr:col>2563</xdr:col>
                    <xdr:colOff>0</xdr:colOff>
                    <xdr:row>983108</xdr:row>
                    <xdr:rowOff>0</xdr:rowOff>
                  </from>
                  <to>
                    <xdr:col>2563</xdr:col>
                    <xdr:colOff>0</xdr:colOff>
                    <xdr:row>983108</xdr:row>
                    <xdr:rowOff>0</xdr:rowOff>
                  </to>
                </anchor>
              </controlPr>
            </control>
          </mc:Choice>
        </mc:AlternateContent>
        <mc:AlternateContent xmlns:mc="http://schemas.openxmlformats.org/markup-compatibility/2006">
          <mc:Choice Requires="x14">
            <control shapeId="61678" r:id="rId181" name="Button 238">
              <controlPr locked="0" defaultSize="0" autoFill="0" autoLine="0" autoPict="0">
                <anchor moveWithCells="1" sizeWithCells="1">
                  <from>
                    <xdr:col>2819</xdr:col>
                    <xdr:colOff>0</xdr:colOff>
                    <xdr:row>67</xdr:row>
                    <xdr:rowOff>0</xdr:rowOff>
                  </from>
                  <to>
                    <xdr:col>2819</xdr:col>
                    <xdr:colOff>0</xdr:colOff>
                    <xdr:row>67</xdr:row>
                    <xdr:rowOff>0</xdr:rowOff>
                  </to>
                </anchor>
              </controlPr>
            </control>
          </mc:Choice>
        </mc:AlternateContent>
        <mc:AlternateContent xmlns:mc="http://schemas.openxmlformats.org/markup-compatibility/2006">
          <mc:Choice Requires="x14">
            <control shapeId="61679" r:id="rId182" name="Button 239">
              <controlPr locked="0" defaultSize="0" autoFill="0" autoLine="0" autoPict="0">
                <anchor moveWithCells="1" sizeWithCells="1">
                  <from>
                    <xdr:col>2819</xdr:col>
                    <xdr:colOff>0</xdr:colOff>
                    <xdr:row>65604</xdr:row>
                    <xdr:rowOff>0</xdr:rowOff>
                  </from>
                  <to>
                    <xdr:col>2819</xdr:col>
                    <xdr:colOff>0</xdr:colOff>
                    <xdr:row>65604</xdr:row>
                    <xdr:rowOff>0</xdr:rowOff>
                  </to>
                </anchor>
              </controlPr>
            </control>
          </mc:Choice>
        </mc:AlternateContent>
        <mc:AlternateContent xmlns:mc="http://schemas.openxmlformats.org/markup-compatibility/2006">
          <mc:Choice Requires="x14">
            <control shapeId="61680" r:id="rId183" name="Button 240">
              <controlPr locked="0" defaultSize="0" autoFill="0" autoLine="0" autoPict="0">
                <anchor moveWithCells="1" sizeWithCells="1">
                  <from>
                    <xdr:col>2819</xdr:col>
                    <xdr:colOff>0</xdr:colOff>
                    <xdr:row>131140</xdr:row>
                    <xdr:rowOff>0</xdr:rowOff>
                  </from>
                  <to>
                    <xdr:col>2819</xdr:col>
                    <xdr:colOff>0</xdr:colOff>
                    <xdr:row>131140</xdr:row>
                    <xdr:rowOff>0</xdr:rowOff>
                  </to>
                </anchor>
              </controlPr>
            </control>
          </mc:Choice>
        </mc:AlternateContent>
        <mc:AlternateContent xmlns:mc="http://schemas.openxmlformats.org/markup-compatibility/2006">
          <mc:Choice Requires="x14">
            <control shapeId="61681" r:id="rId184" name="Button 241">
              <controlPr locked="0" defaultSize="0" autoFill="0" autoLine="0" autoPict="0">
                <anchor moveWithCells="1" sizeWithCells="1">
                  <from>
                    <xdr:col>2819</xdr:col>
                    <xdr:colOff>0</xdr:colOff>
                    <xdr:row>196676</xdr:row>
                    <xdr:rowOff>0</xdr:rowOff>
                  </from>
                  <to>
                    <xdr:col>2819</xdr:col>
                    <xdr:colOff>0</xdr:colOff>
                    <xdr:row>196676</xdr:row>
                    <xdr:rowOff>0</xdr:rowOff>
                  </to>
                </anchor>
              </controlPr>
            </control>
          </mc:Choice>
        </mc:AlternateContent>
        <mc:AlternateContent xmlns:mc="http://schemas.openxmlformats.org/markup-compatibility/2006">
          <mc:Choice Requires="x14">
            <control shapeId="61682" r:id="rId185" name="Button 242">
              <controlPr locked="0" defaultSize="0" autoFill="0" autoLine="0" autoPict="0">
                <anchor moveWithCells="1" sizeWithCells="1">
                  <from>
                    <xdr:col>2819</xdr:col>
                    <xdr:colOff>0</xdr:colOff>
                    <xdr:row>262212</xdr:row>
                    <xdr:rowOff>0</xdr:rowOff>
                  </from>
                  <to>
                    <xdr:col>2819</xdr:col>
                    <xdr:colOff>0</xdr:colOff>
                    <xdr:row>262212</xdr:row>
                    <xdr:rowOff>0</xdr:rowOff>
                  </to>
                </anchor>
              </controlPr>
            </control>
          </mc:Choice>
        </mc:AlternateContent>
        <mc:AlternateContent xmlns:mc="http://schemas.openxmlformats.org/markup-compatibility/2006">
          <mc:Choice Requires="x14">
            <control shapeId="61683" r:id="rId186" name="Button 243">
              <controlPr locked="0" defaultSize="0" autoFill="0" autoLine="0" autoPict="0">
                <anchor moveWithCells="1" sizeWithCells="1">
                  <from>
                    <xdr:col>2819</xdr:col>
                    <xdr:colOff>0</xdr:colOff>
                    <xdr:row>327748</xdr:row>
                    <xdr:rowOff>0</xdr:rowOff>
                  </from>
                  <to>
                    <xdr:col>2819</xdr:col>
                    <xdr:colOff>0</xdr:colOff>
                    <xdr:row>327748</xdr:row>
                    <xdr:rowOff>0</xdr:rowOff>
                  </to>
                </anchor>
              </controlPr>
            </control>
          </mc:Choice>
        </mc:AlternateContent>
        <mc:AlternateContent xmlns:mc="http://schemas.openxmlformats.org/markup-compatibility/2006">
          <mc:Choice Requires="x14">
            <control shapeId="61684" r:id="rId187" name="Button 244">
              <controlPr locked="0" defaultSize="0" autoFill="0" autoLine="0" autoPict="0">
                <anchor moveWithCells="1" sizeWithCells="1">
                  <from>
                    <xdr:col>2819</xdr:col>
                    <xdr:colOff>0</xdr:colOff>
                    <xdr:row>393284</xdr:row>
                    <xdr:rowOff>0</xdr:rowOff>
                  </from>
                  <to>
                    <xdr:col>2819</xdr:col>
                    <xdr:colOff>0</xdr:colOff>
                    <xdr:row>393284</xdr:row>
                    <xdr:rowOff>0</xdr:rowOff>
                  </to>
                </anchor>
              </controlPr>
            </control>
          </mc:Choice>
        </mc:AlternateContent>
        <mc:AlternateContent xmlns:mc="http://schemas.openxmlformats.org/markup-compatibility/2006">
          <mc:Choice Requires="x14">
            <control shapeId="61685" r:id="rId188" name="Button 245">
              <controlPr locked="0" defaultSize="0" autoFill="0" autoLine="0" autoPict="0">
                <anchor moveWithCells="1" sizeWithCells="1">
                  <from>
                    <xdr:col>2819</xdr:col>
                    <xdr:colOff>0</xdr:colOff>
                    <xdr:row>458820</xdr:row>
                    <xdr:rowOff>0</xdr:rowOff>
                  </from>
                  <to>
                    <xdr:col>2819</xdr:col>
                    <xdr:colOff>0</xdr:colOff>
                    <xdr:row>458820</xdr:row>
                    <xdr:rowOff>0</xdr:rowOff>
                  </to>
                </anchor>
              </controlPr>
            </control>
          </mc:Choice>
        </mc:AlternateContent>
        <mc:AlternateContent xmlns:mc="http://schemas.openxmlformats.org/markup-compatibility/2006">
          <mc:Choice Requires="x14">
            <control shapeId="61686" r:id="rId189" name="Button 246">
              <controlPr locked="0" defaultSize="0" autoFill="0" autoLine="0" autoPict="0">
                <anchor moveWithCells="1" sizeWithCells="1">
                  <from>
                    <xdr:col>2819</xdr:col>
                    <xdr:colOff>0</xdr:colOff>
                    <xdr:row>524356</xdr:row>
                    <xdr:rowOff>0</xdr:rowOff>
                  </from>
                  <to>
                    <xdr:col>2819</xdr:col>
                    <xdr:colOff>0</xdr:colOff>
                    <xdr:row>524356</xdr:row>
                    <xdr:rowOff>0</xdr:rowOff>
                  </to>
                </anchor>
              </controlPr>
            </control>
          </mc:Choice>
        </mc:AlternateContent>
        <mc:AlternateContent xmlns:mc="http://schemas.openxmlformats.org/markup-compatibility/2006">
          <mc:Choice Requires="x14">
            <control shapeId="61687" r:id="rId190" name="Button 247">
              <controlPr locked="0" defaultSize="0" autoFill="0" autoLine="0" autoPict="0">
                <anchor moveWithCells="1" sizeWithCells="1">
                  <from>
                    <xdr:col>2819</xdr:col>
                    <xdr:colOff>0</xdr:colOff>
                    <xdr:row>589892</xdr:row>
                    <xdr:rowOff>0</xdr:rowOff>
                  </from>
                  <to>
                    <xdr:col>2819</xdr:col>
                    <xdr:colOff>0</xdr:colOff>
                    <xdr:row>589892</xdr:row>
                    <xdr:rowOff>0</xdr:rowOff>
                  </to>
                </anchor>
              </controlPr>
            </control>
          </mc:Choice>
        </mc:AlternateContent>
        <mc:AlternateContent xmlns:mc="http://schemas.openxmlformats.org/markup-compatibility/2006">
          <mc:Choice Requires="x14">
            <control shapeId="61688" r:id="rId191" name="Button 248">
              <controlPr locked="0" defaultSize="0" autoFill="0" autoLine="0" autoPict="0">
                <anchor moveWithCells="1" sizeWithCells="1">
                  <from>
                    <xdr:col>2819</xdr:col>
                    <xdr:colOff>0</xdr:colOff>
                    <xdr:row>655428</xdr:row>
                    <xdr:rowOff>0</xdr:rowOff>
                  </from>
                  <to>
                    <xdr:col>2819</xdr:col>
                    <xdr:colOff>0</xdr:colOff>
                    <xdr:row>655428</xdr:row>
                    <xdr:rowOff>0</xdr:rowOff>
                  </to>
                </anchor>
              </controlPr>
            </control>
          </mc:Choice>
        </mc:AlternateContent>
        <mc:AlternateContent xmlns:mc="http://schemas.openxmlformats.org/markup-compatibility/2006">
          <mc:Choice Requires="x14">
            <control shapeId="61689" r:id="rId192" name="Button 249">
              <controlPr locked="0" defaultSize="0" autoFill="0" autoLine="0" autoPict="0">
                <anchor moveWithCells="1" sizeWithCells="1">
                  <from>
                    <xdr:col>2819</xdr:col>
                    <xdr:colOff>0</xdr:colOff>
                    <xdr:row>720964</xdr:row>
                    <xdr:rowOff>0</xdr:rowOff>
                  </from>
                  <to>
                    <xdr:col>2819</xdr:col>
                    <xdr:colOff>0</xdr:colOff>
                    <xdr:row>720964</xdr:row>
                    <xdr:rowOff>0</xdr:rowOff>
                  </to>
                </anchor>
              </controlPr>
            </control>
          </mc:Choice>
        </mc:AlternateContent>
        <mc:AlternateContent xmlns:mc="http://schemas.openxmlformats.org/markup-compatibility/2006">
          <mc:Choice Requires="x14">
            <control shapeId="61690" r:id="rId193" name="Button 250">
              <controlPr locked="0" defaultSize="0" autoFill="0" autoLine="0" autoPict="0">
                <anchor moveWithCells="1" sizeWithCells="1">
                  <from>
                    <xdr:col>2819</xdr:col>
                    <xdr:colOff>0</xdr:colOff>
                    <xdr:row>786500</xdr:row>
                    <xdr:rowOff>0</xdr:rowOff>
                  </from>
                  <to>
                    <xdr:col>2819</xdr:col>
                    <xdr:colOff>0</xdr:colOff>
                    <xdr:row>786500</xdr:row>
                    <xdr:rowOff>0</xdr:rowOff>
                  </to>
                </anchor>
              </controlPr>
            </control>
          </mc:Choice>
        </mc:AlternateContent>
        <mc:AlternateContent xmlns:mc="http://schemas.openxmlformats.org/markup-compatibility/2006">
          <mc:Choice Requires="x14">
            <control shapeId="61691" r:id="rId194" name="Button 251">
              <controlPr locked="0" defaultSize="0" autoFill="0" autoLine="0" autoPict="0">
                <anchor moveWithCells="1" sizeWithCells="1">
                  <from>
                    <xdr:col>2819</xdr:col>
                    <xdr:colOff>0</xdr:colOff>
                    <xdr:row>852036</xdr:row>
                    <xdr:rowOff>0</xdr:rowOff>
                  </from>
                  <to>
                    <xdr:col>2819</xdr:col>
                    <xdr:colOff>0</xdr:colOff>
                    <xdr:row>852036</xdr:row>
                    <xdr:rowOff>0</xdr:rowOff>
                  </to>
                </anchor>
              </controlPr>
            </control>
          </mc:Choice>
        </mc:AlternateContent>
        <mc:AlternateContent xmlns:mc="http://schemas.openxmlformats.org/markup-compatibility/2006">
          <mc:Choice Requires="x14">
            <control shapeId="61692" r:id="rId195" name="Button 252">
              <controlPr locked="0" defaultSize="0" autoFill="0" autoLine="0" autoPict="0">
                <anchor moveWithCells="1" sizeWithCells="1">
                  <from>
                    <xdr:col>2819</xdr:col>
                    <xdr:colOff>0</xdr:colOff>
                    <xdr:row>917572</xdr:row>
                    <xdr:rowOff>0</xdr:rowOff>
                  </from>
                  <to>
                    <xdr:col>2819</xdr:col>
                    <xdr:colOff>0</xdr:colOff>
                    <xdr:row>917572</xdr:row>
                    <xdr:rowOff>0</xdr:rowOff>
                  </to>
                </anchor>
              </controlPr>
            </control>
          </mc:Choice>
        </mc:AlternateContent>
        <mc:AlternateContent xmlns:mc="http://schemas.openxmlformats.org/markup-compatibility/2006">
          <mc:Choice Requires="x14">
            <control shapeId="61693" r:id="rId196" name="Button 253">
              <controlPr locked="0" defaultSize="0" autoFill="0" autoLine="0" autoPict="0">
                <anchor moveWithCells="1" sizeWithCells="1">
                  <from>
                    <xdr:col>2819</xdr:col>
                    <xdr:colOff>0</xdr:colOff>
                    <xdr:row>983108</xdr:row>
                    <xdr:rowOff>0</xdr:rowOff>
                  </from>
                  <to>
                    <xdr:col>2819</xdr:col>
                    <xdr:colOff>0</xdr:colOff>
                    <xdr:row>983108</xdr:row>
                    <xdr:rowOff>0</xdr:rowOff>
                  </to>
                </anchor>
              </controlPr>
            </control>
          </mc:Choice>
        </mc:AlternateContent>
        <mc:AlternateContent xmlns:mc="http://schemas.openxmlformats.org/markup-compatibility/2006">
          <mc:Choice Requires="x14">
            <control shapeId="61694" r:id="rId197" name="Button 254">
              <controlPr locked="0" defaultSize="0" autoFill="0" autoLine="0" autoPict="0">
                <anchor moveWithCells="1" sizeWithCells="1">
                  <from>
                    <xdr:col>3075</xdr:col>
                    <xdr:colOff>0</xdr:colOff>
                    <xdr:row>67</xdr:row>
                    <xdr:rowOff>0</xdr:rowOff>
                  </from>
                  <to>
                    <xdr:col>3075</xdr:col>
                    <xdr:colOff>0</xdr:colOff>
                    <xdr:row>67</xdr:row>
                    <xdr:rowOff>0</xdr:rowOff>
                  </to>
                </anchor>
              </controlPr>
            </control>
          </mc:Choice>
        </mc:AlternateContent>
        <mc:AlternateContent xmlns:mc="http://schemas.openxmlformats.org/markup-compatibility/2006">
          <mc:Choice Requires="x14">
            <control shapeId="61695" r:id="rId198" name="Button 255">
              <controlPr locked="0" defaultSize="0" autoFill="0" autoLine="0" autoPict="0">
                <anchor moveWithCells="1" sizeWithCells="1">
                  <from>
                    <xdr:col>3075</xdr:col>
                    <xdr:colOff>0</xdr:colOff>
                    <xdr:row>65604</xdr:row>
                    <xdr:rowOff>0</xdr:rowOff>
                  </from>
                  <to>
                    <xdr:col>3075</xdr:col>
                    <xdr:colOff>0</xdr:colOff>
                    <xdr:row>65604</xdr:row>
                    <xdr:rowOff>0</xdr:rowOff>
                  </to>
                </anchor>
              </controlPr>
            </control>
          </mc:Choice>
        </mc:AlternateContent>
        <mc:AlternateContent xmlns:mc="http://schemas.openxmlformats.org/markup-compatibility/2006">
          <mc:Choice Requires="x14">
            <control shapeId="61696" r:id="rId199" name="Button 256">
              <controlPr locked="0" defaultSize="0" autoFill="0" autoLine="0" autoPict="0">
                <anchor moveWithCells="1" sizeWithCells="1">
                  <from>
                    <xdr:col>3075</xdr:col>
                    <xdr:colOff>0</xdr:colOff>
                    <xdr:row>131140</xdr:row>
                    <xdr:rowOff>0</xdr:rowOff>
                  </from>
                  <to>
                    <xdr:col>3075</xdr:col>
                    <xdr:colOff>0</xdr:colOff>
                    <xdr:row>131140</xdr:row>
                    <xdr:rowOff>0</xdr:rowOff>
                  </to>
                </anchor>
              </controlPr>
            </control>
          </mc:Choice>
        </mc:AlternateContent>
        <mc:AlternateContent xmlns:mc="http://schemas.openxmlformats.org/markup-compatibility/2006">
          <mc:Choice Requires="x14">
            <control shapeId="61697" r:id="rId200" name="Button 257">
              <controlPr locked="0" defaultSize="0" autoFill="0" autoLine="0" autoPict="0">
                <anchor moveWithCells="1" sizeWithCells="1">
                  <from>
                    <xdr:col>3075</xdr:col>
                    <xdr:colOff>0</xdr:colOff>
                    <xdr:row>196676</xdr:row>
                    <xdr:rowOff>0</xdr:rowOff>
                  </from>
                  <to>
                    <xdr:col>3075</xdr:col>
                    <xdr:colOff>0</xdr:colOff>
                    <xdr:row>196676</xdr:row>
                    <xdr:rowOff>0</xdr:rowOff>
                  </to>
                </anchor>
              </controlPr>
            </control>
          </mc:Choice>
        </mc:AlternateContent>
        <mc:AlternateContent xmlns:mc="http://schemas.openxmlformats.org/markup-compatibility/2006">
          <mc:Choice Requires="x14">
            <control shapeId="61698" r:id="rId201" name="Button 258">
              <controlPr locked="0" defaultSize="0" autoFill="0" autoLine="0" autoPict="0">
                <anchor moveWithCells="1" sizeWithCells="1">
                  <from>
                    <xdr:col>3075</xdr:col>
                    <xdr:colOff>0</xdr:colOff>
                    <xdr:row>262212</xdr:row>
                    <xdr:rowOff>0</xdr:rowOff>
                  </from>
                  <to>
                    <xdr:col>3075</xdr:col>
                    <xdr:colOff>0</xdr:colOff>
                    <xdr:row>262212</xdr:row>
                    <xdr:rowOff>0</xdr:rowOff>
                  </to>
                </anchor>
              </controlPr>
            </control>
          </mc:Choice>
        </mc:AlternateContent>
        <mc:AlternateContent xmlns:mc="http://schemas.openxmlformats.org/markup-compatibility/2006">
          <mc:Choice Requires="x14">
            <control shapeId="61699" r:id="rId202" name="Button 259">
              <controlPr locked="0" defaultSize="0" autoFill="0" autoLine="0" autoPict="0">
                <anchor moveWithCells="1" sizeWithCells="1">
                  <from>
                    <xdr:col>3075</xdr:col>
                    <xdr:colOff>0</xdr:colOff>
                    <xdr:row>327748</xdr:row>
                    <xdr:rowOff>0</xdr:rowOff>
                  </from>
                  <to>
                    <xdr:col>3075</xdr:col>
                    <xdr:colOff>0</xdr:colOff>
                    <xdr:row>327748</xdr:row>
                    <xdr:rowOff>0</xdr:rowOff>
                  </to>
                </anchor>
              </controlPr>
            </control>
          </mc:Choice>
        </mc:AlternateContent>
        <mc:AlternateContent xmlns:mc="http://schemas.openxmlformats.org/markup-compatibility/2006">
          <mc:Choice Requires="x14">
            <control shapeId="61700" r:id="rId203" name="Button 260">
              <controlPr locked="0" defaultSize="0" autoFill="0" autoLine="0" autoPict="0">
                <anchor moveWithCells="1" sizeWithCells="1">
                  <from>
                    <xdr:col>3075</xdr:col>
                    <xdr:colOff>0</xdr:colOff>
                    <xdr:row>393284</xdr:row>
                    <xdr:rowOff>0</xdr:rowOff>
                  </from>
                  <to>
                    <xdr:col>3075</xdr:col>
                    <xdr:colOff>0</xdr:colOff>
                    <xdr:row>393284</xdr:row>
                    <xdr:rowOff>0</xdr:rowOff>
                  </to>
                </anchor>
              </controlPr>
            </control>
          </mc:Choice>
        </mc:AlternateContent>
        <mc:AlternateContent xmlns:mc="http://schemas.openxmlformats.org/markup-compatibility/2006">
          <mc:Choice Requires="x14">
            <control shapeId="61701" r:id="rId204" name="Button 261">
              <controlPr locked="0" defaultSize="0" autoFill="0" autoLine="0" autoPict="0">
                <anchor moveWithCells="1" sizeWithCells="1">
                  <from>
                    <xdr:col>3075</xdr:col>
                    <xdr:colOff>0</xdr:colOff>
                    <xdr:row>458820</xdr:row>
                    <xdr:rowOff>0</xdr:rowOff>
                  </from>
                  <to>
                    <xdr:col>3075</xdr:col>
                    <xdr:colOff>0</xdr:colOff>
                    <xdr:row>458820</xdr:row>
                    <xdr:rowOff>0</xdr:rowOff>
                  </to>
                </anchor>
              </controlPr>
            </control>
          </mc:Choice>
        </mc:AlternateContent>
        <mc:AlternateContent xmlns:mc="http://schemas.openxmlformats.org/markup-compatibility/2006">
          <mc:Choice Requires="x14">
            <control shapeId="61702" r:id="rId205" name="Button 262">
              <controlPr locked="0" defaultSize="0" autoFill="0" autoLine="0" autoPict="0">
                <anchor moveWithCells="1" sizeWithCells="1">
                  <from>
                    <xdr:col>3075</xdr:col>
                    <xdr:colOff>0</xdr:colOff>
                    <xdr:row>524356</xdr:row>
                    <xdr:rowOff>0</xdr:rowOff>
                  </from>
                  <to>
                    <xdr:col>3075</xdr:col>
                    <xdr:colOff>0</xdr:colOff>
                    <xdr:row>524356</xdr:row>
                    <xdr:rowOff>0</xdr:rowOff>
                  </to>
                </anchor>
              </controlPr>
            </control>
          </mc:Choice>
        </mc:AlternateContent>
        <mc:AlternateContent xmlns:mc="http://schemas.openxmlformats.org/markup-compatibility/2006">
          <mc:Choice Requires="x14">
            <control shapeId="61703" r:id="rId206" name="Button 263">
              <controlPr locked="0" defaultSize="0" autoFill="0" autoLine="0" autoPict="0">
                <anchor moveWithCells="1" sizeWithCells="1">
                  <from>
                    <xdr:col>3075</xdr:col>
                    <xdr:colOff>0</xdr:colOff>
                    <xdr:row>589892</xdr:row>
                    <xdr:rowOff>0</xdr:rowOff>
                  </from>
                  <to>
                    <xdr:col>3075</xdr:col>
                    <xdr:colOff>0</xdr:colOff>
                    <xdr:row>589892</xdr:row>
                    <xdr:rowOff>0</xdr:rowOff>
                  </to>
                </anchor>
              </controlPr>
            </control>
          </mc:Choice>
        </mc:AlternateContent>
        <mc:AlternateContent xmlns:mc="http://schemas.openxmlformats.org/markup-compatibility/2006">
          <mc:Choice Requires="x14">
            <control shapeId="61704" r:id="rId207" name="Button 264">
              <controlPr locked="0" defaultSize="0" autoFill="0" autoLine="0" autoPict="0">
                <anchor moveWithCells="1" sizeWithCells="1">
                  <from>
                    <xdr:col>3075</xdr:col>
                    <xdr:colOff>0</xdr:colOff>
                    <xdr:row>655428</xdr:row>
                    <xdr:rowOff>0</xdr:rowOff>
                  </from>
                  <to>
                    <xdr:col>3075</xdr:col>
                    <xdr:colOff>0</xdr:colOff>
                    <xdr:row>655428</xdr:row>
                    <xdr:rowOff>0</xdr:rowOff>
                  </to>
                </anchor>
              </controlPr>
            </control>
          </mc:Choice>
        </mc:AlternateContent>
        <mc:AlternateContent xmlns:mc="http://schemas.openxmlformats.org/markup-compatibility/2006">
          <mc:Choice Requires="x14">
            <control shapeId="61705" r:id="rId208" name="Button 265">
              <controlPr locked="0" defaultSize="0" autoFill="0" autoLine="0" autoPict="0">
                <anchor moveWithCells="1" sizeWithCells="1">
                  <from>
                    <xdr:col>3075</xdr:col>
                    <xdr:colOff>0</xdr:colOff>
                    <xdr:row>720964</xdr:row>
                    <xdr:rowOff>0</xdr:rowOff>
                  </from>
                  <to>
                    <xdr:col>3075</xdr:col>
                    <xdr:colOff>0</xdr:colOff>
                    <xdr:row>720964</xdr:row>
                    <xdr:rowOff>0</xdr:rowOff>
                  </to>
                </anchor>
              </controlPr>
            </control>
          </mc:Choice>
        </mc:AlternateContent>
        <mc:AlternateContent xmlns:mc="http://schemas.openxmlformats.org/markup-compatibility/2006">
          <mc:Choice Requires="x14">
            <control shapeId="61706" r:id="rId209" name="Button 266">
              <controlPr locked="0" defaultSize="0" autoFill="0" autoLine="0" autoPict="0">
                <anchor moveWithCells="1" sizeWithCells="1">
                  <from>
                    <xdr:col>3075</xdr:col>
                    <xdr:colOff>0</xdr:colOff>
                    <xdr:row>786500</xdr:row>
                    <xdr:rowOff>0</xdr:rowOff>
                  </from>
                  <to>
                    <xdr:col>3075</xdr:col>
                    <xdr:colOff>0</xdr:colOff>
                    <xdr:row>786500</xdr:row>
                    <xdr:rowOff>0</xdr:rowOff>
                  </to>
                </anchor>
              </controlPr>
            </control>
          </mc:Choice>
        </mc:AlternateContent>
        <mc:AlternateContent xmlns:mc="http://schemas.openxmlformats.org/markup-compatibility/2006">
          <mc:Choice Requires="x14">
            <control shapeId="61707" r:id="rId210" name="Button 267">
              <controlPr locked="0" defaultSize="0" autoFill="0" autoLine="0" autoPict="0">
                <anchor moveWithCells="1" sizeWithCells="1">
                  <from>
                    <xdr:col>3075</xdr:col>
                    <xdr:colOff>0</xdr:colOff>
                    <xdr:row>852036</xdr:row>
                    <xdr:rowOff>0</xdr:rowOff>
                  </from>
                  <to>
                    <xdr:col>3075</xdr:col>
                    <xdr:colOff>0</xdr:colOff>
                    <xdr:row>852036</xdr:row>
                    <xdr:rowOff>0</xdr:rowOff>
                  </to>
                </anchor>
              </controlPr>
            </control>
          </mc:Choice>
        </mc:AlternateContent>
        <mc:AlternateContent xmlns:mc="http://schemas.openxmlformats.org/markup-compatibility/2006">
          <mc:Choice Requires="x14">
            <control shapeId="61708" r:id="rId211" name="Button 268">
              <controlPr locked="0" defaultSize="0" autoFill="0" autoLine="0" autoPict="0">
                <anchor moveWithCells="1" sizeWithCells="1">
                  <from>
                    <xdr:col>3075</xdr:col>
                    <xdr:colOff>0</xdr:colOff>
                    <xdr:row>917572</xdr:row>
                    <xdr:rowOff>0</xdr:rowOff>
                  </from>
                  <to>
                    <xdr:col>3075</xdr:col>
                    <xdr:colOff>0</xdr:colOff>
                    <xdr:row>917572</xdr:row>
                    <xdr:rowOff>0</xdr:rowOff>
                  </to>
                </anchor>
              </controlPr>
            </control>
          </mc:Choice>
        </mc:AlternateContent>
        <mc:AlternateContent xmlns:mc="http://schemas.openxmlformats.org/markup-compatibility/2006">
          <mc:Choice Requires="x14">
            <control shapeId="61709" r:id="rId212" name="Button 269">
              <controlPr locked="0" defaultSize="0" autoFill="0" autoLine="0" autoPict="0">
                <anchor moveWithCells="1" sizeWithCells="1">
                  <from>
                    <xdr:col>3075</xdr:col>
                    <xdr:colOff>0</xdr:colOff>
                    <xdr:row>983108</xdr:row>
                    <xdr:rowOff>0</xdr:rowOff>
                  </from>
                  <to>
                    <xdr:col>3075</xdr:col>
                    <xdr:colOff>0</xdr:colOff>
                    <xdr:row>983108</xdr:row>
                    <xdr:rowOff>0</xdr:rowOff>
                  </to>
                </anchor>
              </controlPr>
            </control>
          </mc:Choice>
        </mc:AlternateContent>
        <mc:AlternateContent xmlns:mc="http://schemas.openxmlformats.org/markup-compatibility/2006">
          <mc:Choice Requires="x14">
            <control shapeId="61710" r:id="rId213" name="Button 270">
              <controlPr locked="0" defaultSize="0" autoFill="0" autoLine="0" autoPict="0">
                <anchor moveWithCells="1" sizeWithCells="1">
                  <from>
                    <xdr:col>3331</xdr:col>
                    <xdr:colOff>0</xdr:colOff>
                    <xdr:row>67</xdr:row>
                    <xdr:rowOff>0</xdr:rowOff>
                  </from>
                  <to>
                    <xdr:col>3331</xdr:col>
                    <xdr:colOff>0</xdr:colOff>
                    <xdr:row>67</xdr:row>
                    <xdr:rowOff>0</xdr:rowOff>
                  </to>
                </anchor>
              </controlPr>
            </control>
          </mc:Choice>
        </mc:AlternateContent>
        <mc:AlternateContent xmlns:mc="http://schemas.openxmlformats.org/markup-compatibility/2006">
          <mc:Choice Requires="x14">
            <control shapeId="61711" r:id="rId214" name="Button 271">
              <controlPr locked="0" defaultSize="0" autoFill="0" autoLine="0" autoPict="0">
                <anchor moveWithCells="1" sizeWithCells="1">
                  <from>
                    <xdr:col>3331</xdr:col>
                    <xdr:colOff>0</xdr:colOff>
                    <xdr:row>65604</xdr:row>
                    <xdr:rowOff>0</xdr:rowOff>
                  </from>
                  <to>
                    <xdr:col>3331</xdr:col>
                    <xdr:colOff>0</xdr:colOff>
                    <xdr:row>65604</xdr:row>
                    <xdr:rowOff>0</xdr:rowOff>
                  </to>
                </anchor>
              </controlPr>
            </control>
          </mc:Choice>
        </mc:AlternateContent>
        <mc:AlternateContent xmlns:mc="http://schemas.openxmlformats.org/markup-compatibility/2006">
          <mc:Choice Requires="x14">
            <control shapeId="61712" r:id="rId215" name="Button 272">
              <controlPr locked="0" defaultSize="0" autoFill="0" autoLine="0" autoPict="0">
                <anchor moveWithCells="1" sizeWithCells="1">
                  <from>
                    <xdr:col>3331</xdr:col>
                    <xdr:colOff>0</xdr:colOff>
                    <xdr:row>131140</xdr:row>
                    <xdr:rowOff>0</xdr:rowOff>
                  </from>
                  <to>
                    <xdr:col>3331</xdr:col>
                    <xdr:colOff>0</xdr:colOff>
                    <xdr:row>131140</xdr:row>
                    <xdr:rowOff>0</xdr:rowOff>
                  </to>
                </anchor>
              </controlPr>
            </control>
          </mc:Choice>
        </mc:AlternateContent>
        <mc:AlternateContent xmlns:mc="http://schemas.openxmlformats.org/markup-compatibility/2006">
          <mc:Choice Requires="x14">
            <control shapeId="61713" r:id="rId216" name="Button 273">
              <controlPr locked="0" defaultSize="0" autoFill="0" autoLine="0" autoPict="0">
                <anchor moveWithCells="1" sizeWithCells="1">
                  <from>
                    <xdr:col>3331</xdr:col>
                    <xdr:colOff>0</xdr:colOff>
                    <xdr:row>196676</xdr:row>
                    <xdr:rowOff>0</xdr:rowOff>
                  </from>
                  <to>
                    <xdr:col>3331</xdr:col>
                    <xdr:colOff>0</xdr:colOff>
                    <xdr:row>196676</xdr:row>
                    <xdr:rowOff>0</xdr:rowOff>
                  </to>
                </anchor>
              </controlPr>
            </control>
          </mc:Choice>
        </mc:AlternateContent>
        <mc:AlternateContent xmlns:mc="http://schemas.openxmlformats.org/markup-compatibility/2006">
          <mc:Choice Requires="x14">
            <control shapeId="61714" r:id="rId217" name="Button 274">
              <controlPr locked="0" defaultSize="0" autoFill="0" autoLine="0" autoPict="0">
                <anchor moveWithCells="1" sizeWithCells="1">
                  <from>
                    <xdr:col>3331</xdr:col>
                    <xdr:colOff>0</xdr:colOff>
                    <xdr:row>262212</xdr:row>
                    <xdr:rowOff>0</xdr:rowOff>
                  </from>
                  <to>
                    <xdr:col>3331</xdr:col>
                    <xdr:colOff>0</xdr:colOff>
                    <xdr:row>262212</xdr:row>
                    <xdr:rowOff>0</xdr:rowOff>
                  </to>
                </anchor>
              </controlPr>
            </control>
          </mc:Choice>
        </mc:AlternateContent>
        <mc:AlternateContent xmlns:mc="http://schemas.openxmlformats.org/markup-compatibility/2006">
          <mc:Choice Requires="x14">
            <control shapeId="61715" r:id="rId218" name="Button 275">
              <controlPr locked="0" defaultSize="0" autoFill="0" autoLine="0" autoPict="0">
                <anchor moveWithCells="1" sizeWithCells="1">
                  <from>
                    <xdr:col>3331</xdr:col>
                    <xdr:colOff>0</xdr:colOff>
                    <xdr:row>327748</xdr:row>
                    <xdr:rowOff>0</xdr:rowOff>
                  </from>
                  <to>
                    <xdr:col>3331</xdr:col>
                    <xdr:colOff>0</xdr:colOff>
                    <xdr:row>327748</xdr:row>
                    <xdr:rowOff>0</xdr:rowOff>
                  </to>
                </anchor>
              </controlPr>
            </control>
          </mc:Choice>
        </mc:AlternateContent>
        <mc:AlternateContent xmlns:mc="http://schemas.openxmlformats.org/markup-compatibility/2006">
          <mc:Choice Requires="x14">
            <control shapeId="61716" r:id="rId219" name="Button 276">
              <controlPr locked="0" defaultSize="0" autoFill="0" autoLine="0" autoPict="0">
                <anchor moveWithCells="1" sizeWithCells="1">
                  <from>
                    <xdr:col>3331</xdr:col>
                    <xdr:colOff>0</xdr:colOff>
                    <xdr:row>393284</xdr:row>
                    <xdr:rowOff>0</xdr:rowOff>
                  </from>
                  <to>
                    <xdr:col>3331</xdr:col>
                    <xdr:colOff>0</xdr:colOff>
                    <xdr:row>393284</xdr:row>
                    <xdr:rowOff>0</xdr:rowOff>
                  </to>
                </anchor>
              </controlPr>
            </control>
          </mc:Choice>
        </mc:AlternateContent>
        <mc:AlternateContent xmlns:mc="http://schemas.openxmlformats.org/markup-compatibility/2006">
          <mc:Choice Requires="x14">
            <control shapeId="61717" r:id="rId220" name="Button 277">
              <controlPr locked="0" defaultSize="0" autoFill="0" autoLine="0" autoPict="0">
                <anchor moveWithCells="1" sizeWithCells="1">
                  <from>
                    <xdr:col>3331</xdr:col>
                    <xdr:colOff>0</xdr:colOff>
                    <xdr:row>458820</xdr:row>
                    <xdr:rowOff>0</xdr:rowOff>
                  </from>
                  <to>
                    <xdr:col>3331</xdr:col>
                    <xdr:colOff>0</xdr:colOff>
                    <xdr:row>458820</xdr:row>
                    <xdr:rowOff>0</xdr:rowOff>
                  </to>
                </anchor>
              </controlPr>
            </control>
          </mc:Choice>
        </mc:AlternateContent>
        <mc:AlternateContent xmlns:mc="http://schemas.openxmlformats.org/markup-compatibility/2006">
          <mc:Choice Requires="x14">
            <control shapeId="61718" r:id="rId221" name="Button 278">
              <controlPr locked="0" defaultSize="0" autoFill="0" autoLine="0" autoPict="0">
                <anchor moveWithCells="1" sizeWithCells="1">
                  <from>
                    <xdr:col>3331</xdr:col>
                    <xdr:colOff>0</xdr:colOff>
                    <xdr:row>524356</xdr:row>
                    <xdr:rowOff>0</xdr:rowOff>
                  </from>
                  <to>
                    <xdr:col>3331</xdr:col>
                    <xdr:colOff>0</xdr:colOff>
                    <xdr:row>524356</xdr:row>
                    <xdr:rowOff>0</xdr:rowOff>
                  </to>
                </anchor>
              </controlPr>
            </control>
          </mc:Choice>
        </mc:AlternateContent>
        <mc:AlternateContent xmlns:mc="http://schemas.openxmlformats.org/markup-compatibility/2006">
          <mc:Choice Requires="x14">
            <control shapeId="61719" r:id="rId222" name="Button 279">
              <controlPr locked="0" defaultSize="0" autoFill="0" autoLine="0" autoPict="0">
                <anchor moveWithCells="1" sizeWithCells="1">
                  <from>
                    <xdr:col>3331</xdr:col>
                    <xdr:colOff>0</xdr:colOff>
                    <xdr:row>589892</xdr:row>
                    <xdr:rowOff>0</xdr:rowOff>
                  </from>
                  <to>
                    <xdr:col>3331</xdr:col>
                    <xdr:colOff>0</xdr:colOff>
                    <xdr:row>589892</xdr:row>
                    <xdr:rowOff>0</xdr:rowOff>
                  </to>
                </anchor>
              </controlPr>
            </control>
          </mc:Choice>
        </mc:AlternateContent>
        <mc:AlternateContent xmlns:mc="http://schemas.openxmlformats.org/markup-compatibility/2006">
          <mc:Choice Requires="x14">
            <control shapeId="61720" r:id="rId223" name="Button 280">
              <controlPr locked="0" defaultSize="0" autoFill="0" autoLine="0" autoPict="0">
                <anchor moveWithCells="1" sizeWithCells="1">
                  <from>
                    <xdr:col>3331</xdr:col>
                    <xdr:colOff>0</xdr:colOff>
                    <xdr:row>655428</xdr:row>
                    <xdr:rowOff>0</xdr:rowOff>
                  </from>
                  <to>
                    <xdr:col>3331</xdr:col>
                    <xdr:colOff>0</xdr:colOff>
                    <xdr:row>655428</xdr:row>
                    <xdr:rowOff>0</xdr:rowOff>
                  </to>
                </anchor>
              </controlPr>
            </control>
          </mc:Choice>
        </mc:AlternateContent>
        <mc:AlternateContent xmlns:mc="http://schemas.openxmlformats.org/markup-compatibility/2006">
          <mc:Choice Requires="x14">
            <control shapeId="61721" r:id="rId224" name="Button 281">
              <controlPr locked="0" defaultSize="0" autoFill="0" autoLine="0" autoPict="0">
                <anchor moveWithCells="1" sizeWithCells="1">
                  <from>
                    <xdr:col>3331</xdr:col>
                    <xdr:colOff>0</xdr:colOff>
                    <xdr:row>720964</xdr:row>
                    <xdr:rowOff>0</xdr:rowOff>
                  </from>
                  <to>
                    <xdr:col>3331</xdr:col>
                    <xdr:colOff>0</xdr:colOff>
                    <xdr:row>720964</xdr:row>
                    <xdr:rowOff>0</xdr:rowOff>
                  </to>
                </anchor>
              </controlPr>
            </control>
          </mc:Choice>
        </mc:AlternateContent>
        <mc:AlternateContent xmlns:mc="http://schemas.openxmlformats.org/markup-compatibility/2006">
          <mc:Choice Requires="x14">
            <control shapeId="61722" r:id="rId225" name="Button 282">
              <controlPr locked="0" defaultSize="0" autoFill="0" autoLine="0" autoPict="0">
                <anchor moveWithCells="1" sizeWithCells="1">
                  <from>
                    <xdr:col>3331</xdr:col>
                    <xdr:colOff>0</xdr:colOff>
                    <xdr:row>786500</xdr:row>
                    <xdr:rowOff>0</xdr:rowOff>
                  </from>
                  <to>
                    <xdr:col>3331</xdr:col>
                    <xdr:colOff>0</xdr:colOff>
                    <xdr:row>786500</xdr:row>
                    <xdr:rowOff>0</xdr:rowOff>
                  </to>
                </anchor>
              </controlPr>
            </control>
          </mc:Choice>
        </mc:AlternateContent>
        <mc:AlternateContent xmlns:mc="http://schemas.openxmlformats.org/markup-compatibility/2006">
          <mc:Choice Requires="x14">
            <control shapeId="61723" r:id="rId226" name="Button 283">
              <controlPr locked="0" defaultSize="0" autoFill="0" autoLine="0" autoPict="0">
                <anchor moveWithCells="1" sizeWithCells="1">
                  <from>
                    <xdr:col>3331</xdr:col>
                    <xdr:colOff>0</xdr:colOff>
                    <xdr:row>852036</xdr:row>
                    <xdr:rowOff>0</xdr:rowOff>
                  </from>
                  <to>
                    <xdr:col>3331</xdr:col>
                    <xdr:colOff>0</xdr:colOff>
                    <xdr:row>852036</xdr:row>
                    <xdr:rowOff>0</xdr:rowOff>
                  </to>
                </anchor>
              </controlPr>
            </control>
          </mc:Choice>
        </mc:AlternateContent>
        <mc:AlternateContent xmlns:mc="http://schemas.openxmlformats.org/markup-compatibility/2006">
          <mc:Choice Requires="x14">
            <control shapeId="61724" r:id="rId227" name="Button 284">
              <controlPr locked="0" defaultSize="0" autoFill="0" autoLine="0" autoPict="0">
                <anchor moveWithCells="1" sizeWithCells="1">
                  <from>
                    <xdr:col>3331</xdr:col>
                    <xdr:colOff>0</xdr:colOff>
                    <xdr:row>917572</xdr:row>
                    <xdr:rowOff>0</xdr:rowOff>
                  </from>
                  <to>
                    <xdr:col>3331</xdr:col>
                    <xdr:colOff>0</xdr:colOff>
                    <xdr:row>917572</xdr:row>
                    <xdr:rowOff>0</xdr:rowOff>
                  </to>
                </anchor>
              </controlPr>
            </control>
          </mc:Choice>
        </mc:AlternateContent>
        <mc:AlternateContent xmlns:mc="http://schemas.openxmlformats.org/markup-compatibility/2006">
          <mc:Choice Requires="x14">
            <control shapeId="61725" r:id="rId228" name="Button 285">
              <controlPr locked="0" defaultSize="0" autoFill="0" autoLine="0" autoPict="0">
                <anchor moveWithCells="1" sizeWithCells="1">
                  <from>
                    <xdr:col>3331</xdr:col>
                    <xdr:colOff>0</xdr:colOff>
                    <xdr:row>983108</xdr:row>
                    <xdr:rowOff>0</xdr:rowOff>
                  </from>
                  <to>
                    <xdr:col>3331</xdr:col>
                    <xdr:colOff>0</xdr:colOff>
                    <xdr:row>983108</xdr:row>
                    <xdr:rowOff>0</xdr:rowOff>
                  </to>
                </anchor>
              </controlPr>
            </control>
          </mc:Choice>
        </mc:AlternateContent>
        <mc:AlternateContent xmlns:mc="http://schemas.openxmlformats.org/markup-compatibility/2006">
          <mc:Choice Requires="x14">
            <control shapeId="61726" r:id="rId229" name="Button 286">
              <controlPr locked="0" defaultSize="0" autoFill="0" autoLine="0" autoPict="0">
                <anchor moveWithCells="1" sizeWithCells="1">
                  <from>
                    <xdr:col>3587</xdr:col>
                    <xdr:colOff>0</xdr:colOff>
                    <xdr:row>67</xdr:row>
                    <xdr:rowOff>0</xdr:rowOff>
                  </from>
                  <to>
                    <xdr:col>3587</xdr:col>
                    <xdr:colOff>0</xdr:colOff>
                    <xdr:row>67</xdr:row>
                    <xdr:rowOff>0</xdr:rowOff>
                  </to>
                </anchor>
              </controlPr>
            </control>
          </mc:Choice>
        </mc:AlternateContent>
        <mc:AlternateContent xmlns:mc="http://schemas.openxmlformats.org/markup-compatibility/2006">
          <mc:Choice Requires="x14">
            <control shapeId="61727" r:id="rId230" name="Button 287">
              <controlPr locked="0" defaultSize="0" autoFill="0" autoLine="0" autoPict="0">
                <anchor moveWithCells="1" sizeWithCells="1">
                  <from>
                    <xdr:col>3587</xdr:col>
                    <xdr:colOff>0</xdr:colOff>
                    <xdr:row>65604</xdr:row>
                    <xdr:rowOff>0</xdr:rowOff>
                  </from>
                  <to>
                    <xdr:col>3587</xdr:col>
                    <xdr:colOff>0</xdr:colOff>
                    <xdr:row>65604</xdr:row>
                    <xdr:rowOff>0</xdr:rowOff>
                  </to>
                </anchor>
              </controlPr>
            </control>
          </mc:Choice>
        </mc:AlternateContent>
        <mc:AlternateContent xmlns:mc="http://schemas.openxmlformats.org/markup-compatibility/2006">
          <mc:Choice Requires="x14">
            <control shapeId="61728" r:id="rId231" name="Button 288">
              <controlPr locked="0" defaultSize="0" autoFill="0" autoLine="0" autoPict="0">
                <anchor moveWithCells="1" sizeWithCells="1">
                  <from>
                    <xdr:col>3587</xdr:col>
                    <xdr:colOff>0</xdr:colOff>
                    <xdr:row>131140</xdr:row>
                    <xdr:rowOff>0</xdr:rowOff>
                  </from>
                  <to>
                    <xdr:col>3587</xdr:col>
                    <xdr:colOff>0</xdr:colOff>
                    <xdr:row>131140</xdr:row>
                    <xdr:rowOff>0</xdr:rowOff>
                  </to>
                </anchor>
              </controlPr>
            </control>
          </mc:Choice>
        </mc:AlternateContent>
        <mc:AlternateContent xmlns:mc="http://schemas.openxmlformats.org/markup-compatibility/2006">
          <mc:Choice Requires="x14">
            <control shapeId="61729" r:id="rId232" name="Button 289">
              <controlPr locked="0" defaultSize="0" autoFill="0" autoLine="0" autoPict="0">
                <anchor moveWithCells="1" sizeWithCells="1">
                  <from>
                    <xdr:col>3587</xdr:col>
                    <xdr:colOff>0</xdr:colOff>
                    <xdr:row>196676</xdr:row>
                    <xdr:rowOff>0</xdr:rowOff>
                  </from>
                  <to>
                    <xdr:col>3587</xdr:col>
                    <xdr:colOff>0</xdr:colOff>
                    <xdr:row>196676</xdr:row>
                    <xdr:rowOff>0</xdr:rowOff>
                  </to>
                </anchor>
              </controlPr>
            </control>
          </mc:Choice>
        </mc:AlternateContent>
        <mc:AlternateContent xmlns:mc="http://schemas.openxmlformats.org/markup-compatibility/2006">
          <mc:Choice Requires="x14">
            <control shapeId="61730" r:id="rId233" name="Button 290">
              <controlPr locked="0" defaultSize="0" autoFill="0" autoLine="0" autoPict="0">
                <anchor moveWithCells="1" sizeWithCells="1">
                  <from>
                    <xdr:col>3587</xdr:col>
                    <xdr:colOff>0</xdr:colOff>
                    <xdr:row>262212</xdr:row>
                    <xdr:rowOff>0</xdr:rowOff>
                  </from>
                  <to>
                    <xdr:col>3587</xdr:col>
                    <xdr:colOff>0</xdr:colOff>
                    <xdr:row>262212</xdr:row>
                    <xdr:rowOff>0</xdr:rowOff>
                  </to>
                </anchor>
              </controlPr>
            </control>
          </mc:Choice>
        </mc:AlternateContent>
        <mc:AlternateContent xmlns:mc="http://schemas.openxmlformats.org/markup-compatibility/2006">
          <mc:Choice Requires="x14">
            <control shapeId="61731" r:id="rId234" name="Button 291">
              <controlPr locked="0" defaultSize="0" autoFill="0" autoLine="0" autoPict="0">
                <anchor moveWithCells="1" sizeWithCells="1">
                  <from>
                    <xdr:col>3587</xdr:col>
                    <xdr:colOff>0</xdr:colOff>
                    <xdr:row>327748</xdr:row>
                    <xdr:rowOff>0</xdr:rowOff>
                  </from>
                  <to>
                    <xdr:col>3587</xdr:col>
                    <xdr:colOff>0</xdr:colOff>
                    <xdr:row>327748</xdr:row>
                    <xdr:rowOff>0</xdr:rowOff>
                  </to>
                </anchor>
              </controlPr>
            </control>
          </mc:Choice>
        </mc:AlternateContent>
        <mc:AlternateContent xmlns:mc="http://schemas.openxmlformats.org/markup-compatibility/2006">
          <mc:Choice Requires="x14">
            <control shapeId="61732" r:id="rId235" name="Button 292">
              <controlPr locked="0" defaultSize="0" autoFill="0" autoLine="0" autoPict="0">
                <anchor moveWithCells="1" sizeWithCells="1">
                  <from>
                    <xdr:col>3587</xdr:col>
                    <xdr:colOff>0</xdr:colOff>
                    <xdr:row>393284</xdr:row>
                    <xdr:rowOff>0</xdr:rowOff>
                  </from>
                  <to>
                    <xdr:col>3587</xdr:col>
                    <xdr:colOff>0</xdr:colOff>
                    <xdr:row>393284</xdr:row>
                    <xdr:rowOff>0</xdr:rowOff>
                  </to>
                </anchor>
              </controlPr>
            </control>
          </mc:Choice>
        </mc:AlternateContent>
        <mc:AlternateContent xmlns:mc="http://schemas.openxmlformats.org/markup-compatibility/2006">
          <mc:Choice Requires="x14">
            <control shapeId="61733" r:id="rId236" name="Button 293">
              <controlPr locked="0" defaultSize="0" autoFill="0" autoLine="0" autoPict="0">
                <anchor moveWithCells="1" sizeWithCells="1">
                  <from>
                    <xdr:col>3587</xdr:col>
                    <xdr:colOff>0</xdr:colOff>
                    <xdr:row>458820</xdr:row>
                    <xdr:rowOff>0</xdr:rowOff>
                  </from>
                  <to>
                    <xdr:col>3587</xdr:col>
                    <xdr:colOff>0</xdr:colOff>
                    <xdr:row>458820</xdr:row>
                    <xdr:rowOff>0</xdr:rowOff>
                  </to>
                </anchor>
              </controlPr>
            </control>
          </mc:Choice>
        </mc:AlternateContent>
        <mc:AlternateContent xmlns:mc="http://schemas.openxmlformats.org/markup-compatibility/2006">
          <mc:Choice Requires="x14">
            <control shapeId="61734" r:id="rId237" name="Button 294">
              <controlPr locked="0" defaultSize="0" autoFill="0" autoLine="0" autoPict="0">
                <anchor moveWithCells="1" sizeWithCells="1">
                  <from>
                    <xdr:col>3587</xdr:col>
                    <xdr:colOff>0</xdr:colOff>
                    <xdr:row>524356</xdr:row>
                    <xdr:rowOff>0</xdr:rowOff>
                  </from>
                  <to>
                    <xdr:col>3587</xdr:col>
                    <xdr:colOff>0</xdr:colOff>
                    <xdr:row>524356</xdr:row>
                    <xdr:rowOff>0</xdr:rowOff>
                  </to>
                </anchor>
              </controlPr>
            </control>
          </mc:Choice>
        </mc:AlternateContent>
        <mc:AlternateContent xmlns:mc="http://schemas.openxmlformats.org/markup-compatibility/2006">
          <mc:Choice Requires="x14">
            <control shapeId="61735" r:id="rId238" name="Button 295">
              <controlPr locked="0" defaultSize="0" autoFill="0" autoLine="0" autoPict="0">
                <anchor moveWithCells="1" sizeWithCells="1">
                  <from>
                    <xdr:col>3587</xdr:col>
                    <xdr:colOff>0</xdr:colOff>
                    <xdr:row>589892</xdr:row>
                    <xdr:rowOff>0</xdr:rowOff>
                  </from>
                  <to>
                    <xdr:col>3587</xdr:col>
                    <xdr:colOff>0</xdr:colOff>
                    <xdr:row>589892</xdr:row>
                    <xdr:rowOff>0</xdr:rowOff>
                  </to>
                </anchor>
              </controlPr>
            </control>
          </mc:Choice>
        </mc:AlternateContent>
        <mc:AlternateContent xmlns:mc="http://schemas.openxmlformats.org/markup-compatibility/2006">
          <mc:Choice Requires="x14">
            <control shapeId="61736" r:id="rId239" name="Button 296">
              <controlPr locked="0" defaultSize="0" autoFill="0" autoLine="0" autoPict="0">
                <anchor moveWithCells="1" sizeWithCells="1">
                  <from>
                    <xdr:col>3587</xdr:col>
                    <xdr:colOff>0</xdr:colOff>
                    <xdr:row>655428</xdr:row>
                    <xdr:rowOff>0</xdr:rowOff>
                  </from>
                  <to>
                    <xdr:col>3587</xdr:col>
                    <xdr:colOff>0</xdr:colOff>
                    <xdr:row>655428</xdr:row>
                    <xdr:rowOff>0</xdr:rowOff>
                  </to>
                </anchor>
              </controlPr>
            </control>
          </mc:Choice>
        </mc:AlternateContent>
        <mc:AlternateContent xmlns:mc="http://schemas.openxmlformats.org/markup-compatibility/2006">
          <mc:Choice Requires="x14">
            <control shapeId="61737" r:id="rId240" name="Button 297">
              <controlPr locked="0" defaultSize="0" autoFill="0" autoLine="0" autoPict="0">
                <anchor moveWithCells="1" sizeWithCells="1">
                  <from>
                    <xdr:col>3587</xdr:col>
                    <xdr:colOff>0</xdr:colOff>
                    <xdr:row>720964</xdr:row>
                    <xdr:rowOff>0</xdr:rowOff>
                  </from>
                  <to>
                    <xdr:col>3587</xdr:col>
                    <xdr:colOff>0</xdr:colOff>
                    <xdr:row>720964</xdr:row>
                    <xdr:rowOff>0</xdr:rowOff>
                  </to>
                </anchor>
              </controlPr>
            </control>
          </mc:Choice>
        </mc:AlternateContent>
        <mc:AlternateContent xmlns:mc="http://schemas.openxmlformats.org/markup-compatibility/2006">
          <mc:Choice Requires="x14">
            <control shapeId="61738" r:id="rId241" name="Button 298">
              <controlPr locked="0" defaultSize="0" autoFill="0" autoLine="0" autoPict="0">
                <anchor moveWithCells="1" sizeWithCells="1">
                  <from>
                    <xdr:col>3587</xdr:col>
                    <xdr:colOff>0</xdr:colOff>
                    <xdr:row>786500</xdr:row>
                    <xdr:rowOff>0</xdr:rowOff>
                  </from>
                  <to>
                    <xdr:col>3587</xdr:col>
                    <xdr:colOff>0</xdr:colOff>
                    <xdr:row>786500</xdr:row>
                    <xdr:rowOff>0</xdr:rowOff>
                  </to>
                </anchor>
              </controlPr>
            </control>
          </mc:Choice>
        </mc:AlternateContent>
        <mc:AlternateContent xmlns:mc="http://schemas.openxmlformats.org/markup-compatibility/2006">
          <mc:Choice Requires="x14">
            <control shapeId="61739" r:id="rId242" name="Button 299">
              <controlPr locked="0" defaultSize="0" autoFill="0" autoLine="0" autoPict="0">
                <anchor moveWithCells="1" sizeWithCells="1">
                  <from>
                    <xdr:col>3587</xdr:col>
                    <xdr:colOff>0</xdr:colOff>
                    <xdr:row>852036</xdr:row>
                    <xdr:rowOff>0</xdr:rowOff>
                  </from>
                  <to>
                    <xdr:col>3587</xdr:col>
                    <xdr:colOff>0</xdr:colOff>
                    <xdr:row>852036</xdr:row>
                    <xdr:rowOff>0</xdr:rowOff>
                  </to>
                </anchor>
              </controlPr>
            </control>
          </mc:Choice>
        </mc:AlternateContent>
        <mc:AlternateContent xmlns:mc="http://schemas.openxmlformats.org/markup-compatibility/2006">
          <mc:Choice Requires="x14">
            <control shapeId="61740" r:id="rId243" name="Button 300">
              <controlPr locked="0" defaultSize="0" autoFill="0" autoLine="0" autoPict="0">
                <anchor moveWithCells="1" sizeWithCells="1">
                  <from>
                    <xdr:col>3587</xdr:col>
                    <xdr:colOff>0</xdr:colOff>
                    <xdr:row>917572</xdr:row>
                    <xdr:rowOff>0</xdr:rowOff>
                  </from>
                  <to>
                    <xdr:col>3587</xdr:col>
                    <xdr:colOff>0</xdr:colOff>
                    <xdr:row>917572</xdr:row>
                    <xdr:rowOff>0</xdr:rowOff>
                  </to>
                </anchor>
              </controlPr>
            </control>
          </mc:Choice>
        </mc:AlternateContent>
        <mc:AlternateContent xmlns:mc="http://schemas.openxmlformats.org/markup-compatibility/2006">
          <mc:Choice Requires="x14">
            <control shapeId="61741" r:id="rId244" name="Button 301">
              <controlPr locked="0" defaultSize="0" autoFill="0" autoLine="0" autoPict="0">
                <anchor moveWithCells="1" sizeWithCells="1">
                  <from>
                    <xdr:col>3587</xdr:col>
                    <xdr:colOff>0</xdr:colOff>
                    <xdr:row>983108</xdr:row>
                    <xdr:rowOff>0</xdr:rowOff>
                  </from>
                  <to>
                    <xdr:col>3587</xdr:col>
                    <xdr:colOff>0</xdr:colOff>
                    <xdr:row>983108</xdr:row>
                    <xdr:rowOff>0</xdr:rowOff>
                  </to>
                </anchor>
              </controlPr>
            </control>
          </mc:Choice>
        </mc:AlternateContent>
        <mc:AlternateContent xmlns:mc="http://schemas.openxmlformats.org/markup-compatibility/2006">
          <mc:Choice Requires="x14">
            <control shapeId="61742" r:id="rId245" name="Button 302">
              <controlPr locked="0" defaultSize="0" autoFill="0" autoLine="0" autoPict="0">
                <anchor moveWithCells="1" sizeWithCells="1">
                  <from>
                    <xdr:col>3843</xdr:col>
                    <xdr:colOff>0</xdr:colOff>
                    <xdr:row>67</xdr:row>
                    <xdr:rowOff>0</xdr:rowOff>
                  </from>
                  <to>
                    <xdr:col>3843</xdr:col>
                    <xdr:colOff>0</xdr:colOff>
                    <xdr:row>67</xdr:row>
                    <xdr:rowOff>0</xdr:rowOff>
                  </to>
                </anchor>
              </controlPr>
            </control>
          </mc:Choice>
        </mc:AlternateContent>
        <mc:AlternateContent xmlns:mc="http://schemas.openxmlformats.org/markup-compatibility/2006">
          <mc:Choice Requires="x14">
            <control shapeId="61743" r:id="rId246" name="Button 303">
              <controlPr locked="0" defaultSize="0" autoFill="0" autoLine="0" autoPict="0">
                <anchor moveWithCells="1" sizeWithCells="1">
                  <from>
                    <xdr:col>3843</xdr:col>
                    <xdr:colOff>0</xdr:colOff>
                    <xdr:row>65604</xdr:row>
                    <xdr:rowOff>0</xdr:rowOff>
                  </from>
                  <to>
                    <xdr:col>3843</xdr:col>
                    <xdr:colOff>0</xdr:colOff>
                    <xdr:row>65604</xdr:row>
                    <xdr:rowOff>0</xdr:rowOff>
                  </to>
                </anchor>
              </controlPr>
            </control>
          </mc:Choice>
        </mc:AlternateContent>
        <mc:AlternateContent xmlns:mc="http://schemas.openxmlformats.org/markup-compatibility/2006">
          <mc:Choice Requires="x14">
            <control shapeId="61744" r:id="rId247" name="Button 304">
              <controlPr locked="0" defaultSize="0" autoFill="0" autoLine="0" autoPict="0">
                <anchor moveWithCells="1" sizeWithCells="1">
                  <from>
                    <xdr:col>3843</xdr:col>
                    <xdr:colOff>0</xdr:colOff>
                    <xdr:row>131140</xdr:row>
                    <xdr:rowOff>0</xdr:rowOff>
                  </from>
                  <to>
                    <xdr:col>3843</xdr:col>
                    <xdr:colOff>0</xdr:colOff>
                    <xdr:row>131140</xdr:row>
                    <xdr:rowOff>0</xdr:rowOff>
                  </to>
                </anchor>
              </controlPr>
            </control>
          </mc:Choice>
        </mc:AlternateContent>
        <mc:AlternateContent xmlns:mc="http://schemas.openxmlformats.org/markup-compatibility/2006">
          <mc:Choice Requires="x14">
            <control shapeId="61745" r:id="rId248" name="Button 305">
              <controlPr locked="0" defaultSize="0" autoFill="0" autoLine="0" autoPict="0">
                <anchor moveWithCells="1" sizeWithCells="1">
                  <from>
                    <xdr:col>3843</xdr:col>
                    <xdr:colOff>0</xdr:colOff>
                    <xdr:row>196676</xdr:row>
                    <xdr:rowOff>0</xdr:rowOff>
                  </from>
                  <to>
                    <xdr:col>3843</xdr:col>
                    <xdr:colOff>0</xdr:colOff>
                    <xdr:row>196676</xdr:row>
                    <xdr:rowOff>0</xdr:rowOff>
                  </to>
                </anchor>
              </controlPr>
            </control>
          </mc:Choice>
        </mc:AlternateContent>
        <mc:AlternateContent xmlns:mc="http://schemas.openxmlformats.org/markup-compatibility/2006">
          <mc:Choice Requires="x14">
            <control shapeId="61746" r:id="rId249" name="Button 306">
              <controlPr locked="0" defaultSize="0" autoFill="0" autoLine="0" autoPict="0">
                <anchor moveWithCells="1" sizeWithCells="1">
                  <from>
                    <xdr:col>3843</xdr:col>
                    <xdr:colOff>0</xdr:colOff>
                    <xdr:row>262212</xdr:row>
                    <xdr:rowOff>0</xdr:rowOff>
                  </from>
                  <to>
                    <xdr:col>3843</xdr:col>
                    <xdr:colOff>0</xdr:colOff>
                    <xdr:row>262212</xdr:row>
                    <xdr:rowOff>0</xdr:rowOff>
                  </to>
                </anchor>
              </controlPr>
            </control>
          </mc:Choice>
        </mc:AlternateContent>
        <mc:AlternateContent xmlns:mc="http://schemas.openxmlformats.org/markup-compatibility/2006">
          <mc:Choice Requires="x14">
            <control shapeId="61747" r:id="rId250" name="Button 307">
              <controlPr locked="0" defaultSize="0" autoFill="0" autoLine="0" autoPict="0">
                <anchor moveWithCells="1" sizeWithCells="1">
                  <from>
                    <xdr:col>3843</xdr:col>
                    <xdr:colOff>0</xdr:colOff>
                    <xdr:row>327748</xdr:row>
                    <xdr:rowOff>0</xdr:rowOff>
                  </from>
                  <to>
                    <xdr:col>3843</xdr:col>
                    <xdr:colOff>0</xdr:colOff>
                    <xdr:row>327748</xdr:row>
                    <xdr:rowOff>0</xdr:rowOff>
                  </to>
                </anchor>
              </controlPr>
            </control>
          </mc:Choice>
        </mc:AlternateContent>
        <mc:AlternateContent xmlns:mc="http://schemas.openxmlformats.org/markup-compatibility/2006">
          <mc:Choice Requires="x14">
            <control shapeId="61748" r:id="rId251" name="Button 308">
              <controlPr locked="0" defaultSize="0" autoFill="0" autoLine="0" autoPict="0">
                <anchor moveWithCells="1" sizeWithCells="1">
                  <from>
                    <xdr:col>3843</xdr:col>
                    <xdr:colOff>0</xdr:colOff>
                    <xdr:row>393284</xdr:row>
                    <xdr:rowOff>0</xdr:rowOff>
                  </from>
                  <to>
                    <xdr:col>3843</xdr:col>
                    <xdr:colOff>0</xdr:colOff>
                    <xdr:row>393284</xdr:row>
                    <xdr:rowOff>0</xdr:rowOff>
                  </to>
                </anchor>
              </controlPr>
            </control>
          </mc:Choice>
        </mc:AlternateContent>
        <mc:AlternateContent xmlns:mc="http://schemas.openxmlformats.org/markup-compatibility/2006">
          <mc:Choice Requires="x14">
            <control shapeId="61749" r:id="rId252" name="Button 309">
              <controlPr locked="0" defaultSize="0" autoFill="0" autoLine="0" autoPict="0">
                <anchor moveWithCells="1" sizeWithCells="1">
                  <from>
                    <xdr:col>3843</xdr:col>
                    <xdr:colOff>0</xdr:colOff>
                    <xdr:row>458820</xdr:row>
                    <xdr:rowOff>0</xdr:rowOff>
                  </from>
                  <to>
                    <xdr:col>3843</xdr:col>
                    <xdr:colOff>0</xdr:colOff>
                    <xdr:row>458820</xdr:row>
                    <xdr:rowOff>0</xdr:rowOff>
                  </to>
                </anchor>
              </controlPr>
            </control>
          </mc:Choice>
        </mc:AlternateContent>
        <mc:AlternateContent xmlns:mc="http://schemas.openxmlformats.org/markup-compatibility/2006">
          <mc:Choice Requires="x14">
            <control shapeId="61750" r:id="rId253" name="Button 310">
              <controlPr locked="0" defaultSize="0" autoFill="0" autoLine="0" autoPict="0">
                <anchor moveWithCells="1" sizeWithCells="1">
                  <from>
                    <xdr:col>3843</xdr:col>
                    <xdr:colOff>0</xdr:colOff>
                    <xdr:row>524356</xdr:row>
                    <xdr:rowOff>0</xdr:rowOff>
                  </from>
                  <to>
                    <xdr:col>3843</xdr:col>
                    <xdr:colOff>0</xdr:colOff>
                    <xdr:row>524356</xdr:row>
                    <xdr:rowOff>0</xdr:rowOff>
                  </to>
                </anchor>
              </controlPr>
            </control>
          </mc:Choice>
        </mc:AlternateContent>
        <mc:AlternateContent xmlns:mc="http://schemas.openxmlformats.org/markup-compatibility/2006">
          <mc:Choice Requires="x14">
            <control shapeId="61751" r:id="rId254" name="Button 311">
              <controlPr locked="0" defaultSize="0" autoFill="0" autoLine="0" autoPict="0">
                <anchor moveWithCells="1" sizeWithCells="1">
                  <from>
                    <xdr:col>3843</xdr:col>
                    <xdr:colOff>0</xdr:colOff>
                    <xdr:row>589892</xdr:row>
                    <xdr:rowOff>0</xdr:rowOff>
                  </from>
                  <to>
                    <xdr:col>3843</xdr:col>
                    <xdr:colOff>0</xdr:colOff>
                    <xdr:row>589892</xdr:row>
                    <xdr:rowOff>0</xdr:rowOff>
                  </to>
                </anchor>
              </controlPr>
            </control>
          </mc:Choice>
        </mc:AlternateContent>
        <mc:AlternateContent xmlns:mc="http://schemas.openxmlformats.org/markup-compatibility/2006">
          <mc:Choice Requires="x14">
            <control shapeId="61752" r:id="rId255" name="Button 312">
              <controlPr locked="0" defaultSize="0" autoFill="0" autoLine="0" autoPict="0">
                <anchor moveWithCells="1" sizeWithCells="1">
                  <from>
                    <xdr:col>3843</xdr:col>
                    <xdr:colOff>0</xdr:colOff>
                    <xdr:row>655428</xdr:row>
                    <xdr:rowOff>0</xdr:rowOff>
                  </from>
                  <to>
                    <xdr:col>3843</xdr:col>
                    <xdr:colOff>0</xdr:colOff>
                    <xdr:row>655428</xdr:row>
                    <xdr:rowOff>0</xdr:rowOff>
                  </to>
                </anchor>
              </controlPr>
            </control>
          </mc:Choice>
        </mc:AlternateContent>
        <mc:AlternateContent xmlns:mc="http://schemas.openxmlformats.org/markup-compatibility/2006">
          <mc:Choice Requires="x14">
            <control shapeId="61753" r:id="rId256" name="Button 313">
              <controlPr locked="0" defaultSize="0" autoFill="0" autoLine="0" autoPict="0">
                <anchor moveWithCells="1" sizeWithCells="1">
                  <from>
                    <xdr:col>3843</xdr:col>
                    <xdr:colOff>0</xdr:colOff>
                    <xdr:row>720964</xdr:row>
                    <xdr:rowOff>0</xdr:rowOff>
                  </from>
                  <to>
                    <xdr:col>3843</xdr:col>
                    <xdr:colOff>0</xdr:colOff>
                    <xdr:row>720964</xdr:row>
                    <xdr:rowOff>0</xdr:rowOff>
                  </to>
                </anchor>
              </controlPr>
            </control>
          </mc:Choice>
        </mc:AlternateContent>
        <mc:AlternateContent xmlns:mc="http://schemas.openxmlformats.org/markup-compatibility/2006">
          <mc:Choice Requires="x14">
            <control shapeId="61754" r:id="rId257" name="Button 314">
              <controlPr locked="0" defaultSize="0" autoFill="0" autoLine="0" autoPict="0">
                <anchor moveWithCells="1" sizeWithCells="1">
                  <from>
                    <xdr:col>3843</xdr:col>
                    <xdr:colOff>0</xdr:colOff>
                    <xdr:row>786500</xdr:row>
                    <xdr:rowOff>0</xdr:rowOff>
                  </from>
                  <to>
                    <xdr:col>3843</xdr:col>
                    <xdr:colOff>0</xdr:colOff>
                    <xdr:row>786500</xdr:row>
                    <xdr:rowOff>0</xdr:rowOff>
                  </to>
                </anchor>
              </controlPr>
            </control>
          </mc:Choice>
        </mc:AlternateContent>
        <mc:AlternateContent xmlns:mc="http://schemas.openxmlformats.org/markup-compatibility/2006">
          <mc:Choice Requires="x14">
            <control shapeId="61755" r:id="rId258" name="Button 315">
              <controlPr locked="0" defaultSize="0" autoFill="0" autoLine="0" autoPict="0">
                <anchor moveWithCells="1" sizeWithCells="1">
                  <from>
                    <xdr:col>3843</xdr:col>
                    <xdr:colOff>0</xdr:colOff>
                    <xdr:row>852036</xdr:row>
                    <xdr:rowOff>0</xdr:rowOff>
                  </from>
                  <to>
                    <xdr:col>3843</xdr:col>
                    <xdr:colOff>0</xdr:colOff>
                    <xdr:row>852036</xdr:row>
                    <xdr:rowOff>0</xdr:rowOff>
                  </to>
                </anchor>
              </controlPr>
            </control>
          </mc:Choice>
        </mc:AlternateContent>
        <mc:AlternateContent xmlns:mc="http://schemas.openxmlformats.org/markup-compatibility/2006">
          <mc:Choice Requires="x14">
            <control shapeId="61756" r:id="rId259" name="Button 316">
              <controlPr locked="0" defaultSize="0" autoFill="0" autoLine="0" autoPict="0">
                <anchor moveWithCells="1" sizeWithCells="1">
                  <from>
                    <xdr:col>3843</xdr:col>
                    <xdr:colOff>0</xdr:colOff>
                    <xdr:row>917572</xdr:row>
                    <xdr:rowOff>0</xdr:rowOff>
                  </from>
                  <to>
                    <xdr:col>3843</xdr:col>
                    <xdr:colOff>0</xdr:colOff>
                    <xdr:row>917572</xdr:row>
                    <xdr:rowOff>0</xdr:rowOff>
                  </to>
                </anchor>
              </controlPr>
            </control>
          </mc:Choice>
        </mc:AlternateContent>
        <mc:AlternateContent xmlns:mc="http://schemas.openxmlformats.org/markup-compatibility/2006">
          <mc:Choice Requires="x14">
            <control shapeId="61757" r:id="rId260" name="Button 317">
              <controlPr locked="0" defaultSize="0" autoFill="0" autoLine="0" autoPict="0">
                <anchor moveWithCells="1" sizeWithCells="1">
                  <from>
                    <xdr:col>3843</xdr:col>
                    <xdr:colOff>0</xdr:colOff>
                    <xdr:row>983108</xdr:row>
                    <xdr:rowOff>0</xdr:rowOff>
                  </from>
                  <to>
                    <xdr:col>3843</xdr:col>
                    <xdr:colOff>0</xdr:colOff>
                    <xdr:row>983108</xdr:row>
                    <xdr:rowOff>0</xdr:rowOff>
                  </to>
                </anchor>
              </controlPr>
            </control>
          </mc:Choice>
        </mc:AlternateContent>
        <mc:AlternateContent xmlns:mc="http://schemas.openxmlformats.org/markup-compatibility/2006">
          <mc:Choice Requires="x14">
            <control shapeId="61758" r:id="rId261" name="Button 318">
              <controlPr locked="0" defaultSize="0" autoFill="0" autoLine="0" autoPict="0">
                <anchor moveWithCells="1" sizeWithCells="1">
                  <from>
                    <xdr:col>4099</xdr:col>
                    <xdr:colOff>0</xdr:colOff>
                    <xdr:row>67</xdr:row>
                    <xdr:rowOff>0</xdr:rowOff>
                  </from>
                  <to>
                    <xdr:col>4099</xdr:col>
                    <xdr:colOff>0</xdr:colOff>
                    <xdr:row>67</xdr:row>
                    <xdr:rowOff>0</xdr:rowOff>
                  </to>
                </anchor>
              </controlPr>
            </control>
          </mc:Choice>
        </mc:AlternateContent>
        <mc:AlternateContent xmlns:mc="http://schemas.openxmlformats.org/markup-compatibility/2006">
          <mc:Choice Requires="x14">
            <control shapeId="61759" r:id="rId262" name="Button 319">
              <controlPr locked="0" defaultSize="0" autoFill="0" autoLine="0" autoPict="0">
                <anchor moveWithCells="1" sizeWithCells="1">
                  <from>
                    <xdr:col>4099</xdr:col>
                    <xdr:colOff>0</xdr:colOff>
                    <xdr:row>65604</xdr:row>
                    <xdr:rowOff>0</xdr:rowOff>
                  </from>
                  <to>
                    <xdr:col>4099</xdr:col>
                    <xdr:colOff>0</xdr:colOff>
                    <xdr:row>65604</xdr:row>
                    <xdr:rowOff>0</xdr:rowOff>
                  </to>
                </anchor>
              </controlPr>
            </control>
          </mc:Choice>
        </mc:AlternateContent>
        <mc:AlternateContent xmlns:mc="http://schemas.openxmlformats.org/markup-compatibility/2006">
          <mc:Choice Requires="x14">
            <control shapeId="61760" r:id="rId263" name="Button 320">
              <controlPr locked="0" defaultSize="0" autoFill="0" autoLine="0" autoPict="0">
                <anchor moveWithCells="1" sizeWithCells="1">
                  <from>
                    <xdr:col>4099</xdr:col>
                    <xdr:colOff>0</xdr:colOff>
                    <xdr:row>131140</xdr:row>
                    <xdr:rowOff>0</xdr:rowOff>
                  </from>
                  <to>
                    <xdr:col>4099</xdr:col>
                    <xdr:colOff>0</xdr:colOff>
                    <xdr:row>131140</xdr:row>
                    <xdr:rowOff>0</xdr:rowOff>
                  </to>
                </anchor>
              </controlPr>
            </control>
          </mc:Choice>
        </mc:AlternateContent>
        <mc:AlternateContent xmlns:mc="http://schemas.openxmlformats.org/markup-compatibility/2006">
          <mc:Choice Requires="x14">
            <control shapeId="61761" r:id="rId264" name="Button 321">
              <controlPr locked="0" defaultSize="0" autoFill="0" autoLine="0" autoPict="0">
                <anchor moveWithCells="1" sizeWithCells="1">
                  <from>
                    <xdr:col>4099</xdr:col>
                    <xdr:colOff>0</xdr:colOff>
                    <xdr:row>196676</xdr:row>
                    <xdr:rowOff>0</xdr:rowOff>
                  </from>
                  <to>
                    <xdr:col>4099</xdr:col>
                    <xdr:colOff>0</xdr:colOff>
                    <xdr:row>196676</xdr:row>
                    <xdr:rowOff>0</xdr:rowOff>
                  </to>
                </anchor>
              </controlPr>
            </control>
          </mc:Choice>
        </mc:AlternateContent>
        <mc:AlternateContent xmlns:mc="http://schemas.openxmlformats.org/markup-compatibility/2006">
          <mc:Choice Requires="x14">
            <control shapeId="61762" r:id="rId265" name="Button 322">
              <controlPr locked="0" defaultSize="0" autoFill="0" autoLine="0" autoPict="0">
                <anchor moveWithCells="1" sizeWithCells="1">
                  <from>
                    <xdr:col>4099</xdr:col>
                    <xdr:colOff>0</xdr:colOff>
                    <xdr:row>262212</xdr:row>
                    <xdr:rowOff>0</xdr:rowOff>
                  </from>
                  <to>
                    <xdr:col>4099</xdr:col>
                    <xdr:colOff>0</xdr:colOff>
                    <xdr:row>262212</xdr:row>
                    <xdr:rowOff>0</xdr:rowOff>
                  </to>
                </anchor>
              </controlPr>
            </control>
          </mc:Choice>
        </mc:AlternateContent>
        <mc:AlternateContent xmlns:mc="http://schemas.openxmlformats.org/markup-compatibility/2006">
          <mc:Choice Requires="x14">
            <control shapeId="61763" r:id="rId266" name="Button 323">
              <controlPr locked="0" defaultSize="0" autoFill="0" autoLine="0" autoPict="0">
                <anchor moveWithCells="1" sizeWithCells="1">
                  <from>
                    <xdr:col>4099</xdr:col>
                    <xdr:colOff>0</xdr:colOff>
                    <xdr:row>327748</xdr:row>
                    <xdr:rowOff>0</xdr:rowOff>
                  </from>
                  <to>
                    <xdr:col>4099</xdr:col>
                    <xdr:colOff>0</xdr:colOff>
                    <xdr:row>327748</xdr:row>
                    <xdr:rowOff>0</xdr:rowOff>
                  </to>
                </anchor>
              </controlPr>
            </control>
          </mc:Choice>
        </mc:AlternateContent>
        <mc:AlternateContent xmlns:mc="http://schemas.openxmlformats.org/markup-compatibility/2006">
          <mc:Choice Requires="x14">
            <control shapeId="61764" r:id="rId267" name="Button 324">
              <controlPr locked="0" defaultSize="0" autoFill="0" autoLine="0" autoPict="0">
                <anchor moveWithCells="1" sizeWithCells="1">
                  <from>
                    <xdr:col>4099</xdr:col>
                    <xdr:colOff>0</xdr:colOff>
                    <xdr:row>393284</xdr:row>
                    <xdr:rowOff>0</xdr:rowOff>
                  </from>
                  <to>
                    <xdr:col>4099</xdr:col>
                    <xdr:colOff>0</xdr:colOff>
                    <xdr:row>393284</xdr:row>
                    <xdr:rowOff>0</xdr:rowOff>
                  </to>
                </anchor>
              </controlPr>
            </control>
          </mc:Choice>
        </mc:AlternateContent>
        <mc:AlternateContent xmlns:mc="http://schemas.openxmlformats.org/markup-compatibility/2006">
          <mc:Choice Requires="x14">
            <control shapeId="61765" r:id="rId268" name="Button 325">
              <controlPr locked="0" defaultSize="0" autoFill="0" autoLine="0" autoPict="0">
                <anchor moveWithCells="1" sizeWithCells="1">
                  <from>
                    <xdr:col>4099</xdr:col>
                    <xdr:colOff>0</xdr:colOff>
                    <xdr:row>458820</xdr:row>
                    <xdr:rowOff>0</xdr:rowOff>
                  </from>
                  <to>
                    <xdr:col>4099</xdr:col>
                    <xdr:colOff>0</xdr:colOff>
                    <xdr:row>458820</xdr:row>
                    <xdr:rowOff>0</xdr:rowOff>
                  </to>
                </anchor>
              </controlPr>
            </control>
          </mc:Choice>
        </mc:AlternateContent>
        <mc:AlternateContent xmlns:mc="http://schemas.openxmlformats.org/markup-compatibility/2006">
          <mc:Choice Requires="x14">
            <control shapeId="61766" r:id="rId269" name="Button 326">
              <controlPr locked="0" defaultSize="0" autoFill="0" autoLine="0" autoPict="0">
                <anchor moveWithCells="1" sizeWithCells="1">
                  <from>
                    <xdr:col>4099</xdr:col>
                    <xdr:colOff>0</xdr:colOff>
                    <xdr:row>524356</xdr:row>
                    <xdr:rowOff>0</xdr:rowOff>
                  </from>
                  <to>
                    <xdr:col>4099</xdr:col>
                    <xdr:colOff>0</xdr:colOff>
                    <xdr:row>524356</xdr:row>
                    <xdr:rowOff>0</xdr:rowOff>
                  </to>
                </anchor>
              </controlPr>
            </control>
          </mc:Choice>
        </mc:AlternateContent>
        <mc:AlternateContent xmlns:mc="http://schemas.openxmlformats.org/markup-compatibility/2006">
          <mc:Choice Requires="x14">
            <control shapeId="61767" r:id="rId270" name="Button 327">
              <controlPr locked="0" defaultSize="0" autoFill="0" autoLine="0" autoPict="0">
                <anchor moveWithCells="1" sizeWithCells="1">
                  <from>
                    <xdr:col>4099</xdr:col>
                    <xdr:colOff>0</xdr:colOff>
                    <xdr:row>589892</xdr:row>
                    <xdr:rowOff>0</xdr:rowOff>
                  </from>
                  <to>
                    <xdr:col>4099</xdr:col>
                    <xdr:colOff>0</xdr:colOff>
                    <xdr:row>589892</xdr:row>
                    <xdr:rowOff>0</xdr:rowOff>
                  </to>
                </anchor>
              </controlPr>
            </control>
          </mc:Choice>
        </mc:AlternateContent>
        <mc:AlternateContent xmlns:mc="http://schemas.openxmlformats.org/markup-compatibility/2006">
          <mc:Choice Requires="x14">
            <control shapeId="61768" r:id="rId271" name="Button 328">
              <controlPr locked="0" defaultSize="0" autoFill="0" autoLine="0" autoPict="0">
                <anchor moveWithCells="1" sizeWithCells="1">
                  <from>
                    <xdr:col>4099</xdr:col>
                    <xdr:colOff>0</xdr:colOff>
                    <xdr:row>655428</xdr:row>
                    <xdr:rowOff>0</xdr:rowOff>
                  </from>
                  <to>
                    <xdr:col>4099</xdr:col>
                    <xdr:colOff>0</xdr:colOff>
                    <xdr:row>655428</xdr:row>
                    <xdr:rowOff>0</xdr:rowOff>
                  </to>
                </anchor>
              </controlPr>
            </control>
          </mc:Choice>
        </mc:AlternateContent>
        <mc:AlternateContent xmlns:mc="http://schemas.openxmlformats.org/markup-compatibility/2006">
          <mc:Choice Requires="x14">
            <control shapeId="61769" r:id="rId272" name="Button 329">
              <controlPr locked="0" defaultSize="0" autoFill="0" autoLine="0" autoPict="0">
                <anchor moveWithCells="1" sizeWithCells="1">
                  <from>
                    <xdr:col>4099</xdr:col>
                    <xdr:colOff>0</xdr:colOff>
                    <xdr:row>720964</xdr:row>
                    <xdr:rowOff>0</xdr:rowOff>
                  </from>
                  <to>
                    <xdr:col>4099</xdr:col>
                    <xdr:colOff>0</xdr:colOff>
                    <xdr:row>720964</xdr:row>
                    <xdr:rowOff>0</xdr:rowOff>
                  </to>
                </anchor>
              </controlPr>
            </control>
          </mc:Choice>
        </mc:AlternateContent>
        <mc:AlternateContent xmlns:mc="http://schemas.openxmlformats.org/markup-compatibility/2006">
          <mc:Choice Requires="x14">
            <control shapeId="61770" r:id="rId273" name="Button 330">
              <controlPr locked="0" defaultSize="0" autoFill="0" autoLine="0" autoPict="0">
                <anchor moveWithCells="1" sizeWithCells="1">
                  <from>
                    <xdr:col>4099</xdr:col>
                    <xdr:colOff>0</xdr:colOff>
                    <xdr:row>786500</xdr:row>
                    <xdr:rowOff>0</xdr:rowOff>
                  </from>
                  <to>
                    <xdr:col>4099</xdr:col>
                    <xdr:colOff>0</xdr:colOff>
                    <xdr:row>786500</xdr:row>
                    <xdr:rowOff>0</xdr:rowOff>
                  </to>
                </anchor>
              </controlPr>
            </control>
          </mc:Choice>
        </mc:AlternateContent>
        <mc:AlternateContent xmlns:mc="http://schemas.openxmlformats.org/markup-compatibility/2006">
          <mc:Choice Requires="x14">
            <control shapeId="61771" r:id="rId274" name="Button 331">
              <controlPr locked="0" defaultSize="0" autoFill="0" autoLine="0" autoPict="0">
                <anchor moveWithCells="1" sizeWithCells="1">
                  <from>
                    <xdr:col>4099</xdr:col>
                    <xdr:colOff>0</xdr:colOff>
                    <xdr:row>852036</xdr:row>
                    <xdr:rowOff>0</xdr:rowOff>
                  </from>
                  <to>
                    <xdr:col>4099</xdr:col>
                    <xdr:colOff>0</xdr:colOff>
                    <xdr:row>852036</xdr:row>
                    <xdr:rowOff>0</xdr:rowOff>
                  </to>
                </anchor>
              </controlPr>
            </control>
          </mc:Choice>
        </mc:AlternateContent>
        <mc:AlternateContent xmlns:mc="http://schemas.openxmlformats.org/markup-compatibility/2006">
          <mc:Choice Requires="x14">
            <control shapeId="61772" r:id="rId275" name="Button 332">
              <controlPr locked="0" defaultSize="0" autoFill="0" autoLine="0" autoPict="0">
                <anchor moveWithCells="1" sizeWithCells="1">
                  <from>
                    <xdr:col>4099</xdr:col>
                    <xdr:colOff>0</xdr:colOff>
                    <xdr:row>917572</xdr:row>
                    <xdr:rowOff>0</xdr:rowOff>
                  </from>
                  <to>
                    <xdr:col>4099</xdr:col>
                    <xdr:colOff>0</xdr:colOff>
                    <xdr:row>917572</xdr:row>
                    <xdr:rowOff>0</xdr:rowOff>
                  </to>
                </anchor>
              </controlPr>
            </control>
          </mc:Choice>
        </mc:AlternateContent>
        <mc:AlternateContent xmlns:mc="http://schemas.openxmlformats.org/markup-compatibility/2006">
          <mc:Choice Requires="x14">
            <control shapeId="61773" r:id="rId276" name="Button 333">
              <controlPr locked="0" defaultSize="0" autoFill="0" autoLine="0" autoPict="0">
                <anchor moveWithCells="1" sizeWithCells="1">
                  <from>
                    <xdr:col>4099</xdr:col>
                    <xdr:colOff>0</xdr:colOff>
                    <xdr:row>983108</xdr:row>
                    <xdr:rowOff>0</xdr:rowOff>
                  </from>
                  <to>
                    <xdr:col>4099</xdr:col>
                    <xdr:colOff>0</xdr:colOff>
                    <xdr:row>983108</xdr:row>
                    <xdr:rowOff>0</xdr:rowOff>
                  </to>
                </anchor>
              </controlPr>
            </control>
          </mc:Choice>
        </mc:AlternateContent>
        <mc:AlternateContent xmlns:mc="http://schemas.openxmlformats.org/markup-compatibility/2006">
          <mc:Choice Requires="x14">
            <control shapeId="61774" r:id="rId277" name="Button 334">
              <controlPr locked="0" defaultSize="0" autoFill="0" autoLine="0" autoPict="0">
                <anchor moveWithCells="1" sizeWithCells="1">
                  <from>
                    <xdr:col>4355</xdr:col>
                    <xdr:colOff>0</xdr:colOff>
                    <xdr:row>67</xdr:row>
                    <xdr:rowOff>0</xdr:rowOff>
                  </from>
                  <to>
                    <xdr:col>4355</xdr:col>
                    <xdr:colOff>0</xdr:colOff>
                    <xdr:row>67</xdr:row>
                    <xdr:rowOff>0</xdr:rowOff>
                  </to>
                </anchor>
              </controlPr>
            </control>
          </mc:Choice>
        </mc:AlternateContent>
        <mc:AlternateContent xmlns:mc="http://schemas.openxmlformats.org/markup-compatibility/2006">
          <mc:Choice Requires="x14">
            <control shapeId="61775" r:id="rId278" name="Button 335">
              <controlPr locked="0" defaultSize="0" autoFill="0" autoLine="0" autoPict="0">
                <anchor moveWithCells="1" sizeWithCells="1">
                  <from>
                    <xdr:col>4355</xdr:col>
                    <xdr:colOff>0</xdr:colOff>
                    <xdr:row>65604</xdr:row>
                    <xdr:rowOff>0</xdr:rowOff>
                  </from>
                  <to>
                    <xdr:col>4355</xdr:col>
                    <xdr:colOff>0</xdr:colOff>
                    <xdr:row>65604</xdr:row>
                    <xdr:rowOff>0</xdr:rowOff>
                  </to>
                </anchor>
              </controlPr>
            </control>
          </mc:Choice>
        </mc:AlternateContent>
        <mc:AlternateContent xmlns:mc="http://schemas.openxmlformats.org/markup-compatibility/2006">
          <mc:Choice Requires="x14">
            <control shapeId="61776" r:id="rId279" name="Button 336">
              <controlPr locked="0" defaultSize="0" autoFill="0" autoLine="0" autoPict="0">
                <anchor moveWithCells="1" sizeWithCells="1">
                  <from>
                    <xdr:col>4355</xdr:col>
                    <xdr:colOff>0</xdr:colOff>
                    <xdr:row>131140</xdr:row>
                    <xdr:rowOff>0</xdr:rowOff>
                  </from>
                  <to>
                    <xdr:col>4355</xdr:col>
                    <xdr:colOff>0</xdr:colOff>
                    <xdr:row>131140</xdr:row>
                    <xdr:rowOff>0</xdr:rowOff>
                  </to>
                </anchor>
              </controlPr>
            </control>
          </mc:Choice>
        </mc:AlternateContent>
        <mc:AlternateContent xmlns:mc="http://schemas.openxmlformats.org/markup-compatibility/2006">
          <mc:Choice Requires="x14">
            <control shapeId="61777" r:id="rId280" name="Button 337">
              <controlPr locked="0" defaultSize="0" autoFill="0" autoLine="0" autoPict="0">
                <anchor moveWithCells="1" sizeWithCells="1">
                  <from>
                    <xdr:col>4355</xdr:col>
                    <xdr:colOff>0</xdr:colOff>
                    <xdr:row>196676</xdr:row>
                    <xdr:rowOff>0</xdr:rowOff>
                  </from>
                  <to>
                    <xdr:col>4355</xdr:col>
                    <xdr:colOff>0</xdr:colOff>
                    <xdr:row>196676</xdr:row>
                    <xdr:rowOff>0</xdr:rowOff>
                  </to>
                </anchor>
              </controlPr>
            </control>
          </mc:Choice>
        </mc:AlternateContent>
        <mc:AlternateContent xmlns:mc="http://schemas.openxmlformats.org/markup-compatibility/2006">
          <mc:Choice Requires="x14">
            <control shapeId="61778" r:id="rId281" name="Button 338">
              <controlPr locked="0" defaultSize="0" autoFill="0" autoLine="0" autoPict="0">
                <anchor moveWithCells="1" sizeWithCells="1">
                  <from>
                    <xdr:col>4355</xdr:col>
                    <xdr:colOff>0</xdr:colOff>
                    <xdr:row>262212</xdr:row>
                    <xdr:rowOff>0</xdr:rowOff>
                  </from>
                  <to>
                    <xdr:col>4355</xdr:col>
                    <xdr:colOff>0</xdr:colOff>
                    <xdr:row>262212</xdr:row>
                    <xdr:rowOff>0</xdr:rowOff>
                  </to>
                </anchor>
              </controlPr>
            </control>
          </mc:Choice>
        </mc:AlternateContent>
        <mc:AlternateContent xmlns:mc="http://schemas.openxmlformats.org/markup-compatibility/2006">
          <mc:Choice Requires="x14">
            <control shapeId="61779" r:id="rId282" name="Button 339">
              <controlPr locked="0" defaultSize="0" autoFill="0" autoLine="0" autoPict="0">
                <anchor moveWithCells="1" sizeWithCells="1">
                  <from>
                    <xdr:col>4355</xdr:col>
                    <xdr:colOff>0</xdr:colOff>
                    <xdr:row>327748</xdr:row>
                    <xdr:rowOff>0</xdr:rowOff>
                  </from>
                  <to>
                    <xdr:col>4355</xdr:col>
                    <xdr:colOff>0</xdr:colOff>
                    <xdr:row>327748</xdr:row>
                    <xdr:rowOff>0</xdr:rowOff>
                  </to>
                </anchor>
              </controlPr>
            </control>
          </mc:Choice>
        </mc:AlternateContent>
        <mc:AlternateContent xmlns:mc="http://schemas.openxmlformats.org/markup-compatibility/2006">
          <mc:Choice Requires="x14">
            <control shapeId="61780" r:id="rId283" name="Button 340">
              <controlPr locked="0" defaultSize="0" autoFill="0" autoLine="0" autoPict="0">
                <anchor moveWithCells="1" sizeWithCells="1">
                  <from>
                    <xdr:col>4355</xdr:col>
                    <xdr:colOff>0</xdr:colOff>
                    <xdr:row>393284</xdr:row>
                    <xdr:rowOff>0</xdr:rowOff>
                  </from>
                  <to>
                    <xdr:col>4355</xdr:col>
                    <xdr:colOff>0</xdr:colOff>
                    <xdr:row>393284</xdr:row>
                    <xdr:rowOff>0</xdr:rowOff>
                  </to>
                </anchor>
              </controlPr>
            </control>
          </mc:Choice>
        </mc:AlternateContent>
        <mc:AlternateContent xmlns:mc="http://schemas.openxmlformats.org/markup-compatibility/2006">
          <mc:Choice Requires="x14">
            <control shapeId="61781" r:id="rId284" name="Button 341">
              <controlPr locked="0" defaultSize="0" autoFill="0" autoLine="0" autoPict="0">
                <anchor moveWithCells="1" sizeWithCells="1">
                  <from>
                    <xdr:col>4355</xdr:col>
                    <xdr:colOff>0</xdr:colOff>
                    <xdr:row>458820</xdr:row>
                    <xdr:rowOff>0</xdr:rowOff>
                  </from>
                  <to>
                    <xdr:col>4355</xdr:col>
                    <xdr:colOff>0</xdr:colOff>
                    <xdr:row>458820</xdr:row>
                    <xdr:rowOff>0</xdr:rowOff>
                  </to>
                </anchor>
              </controlPr>
            </control>
          </mc:Choice>
        </mc:AlternateContent>
        <mc:AlternateContent xmlns:mc="http://schemas.openxmlformats.org/markup-compatibility/2006">
          <mc:Choice Requires="x14">
            <control shapeId="61782" r:id="rId285" name="Button 342">
              <controlPr locked="0" defaultSize="0" autoFill="0" autoLine="0" autoPict="0">
                <anchor moveWithCells="1" sizeWithCells="1">
                  <from>
                    <xdr:col>4355</xdr:col>
                    <xdr:colOff>0</xdr:colOff>
                    <xdr:row>524356</xdr:row>
                    <xdr:rowOff>0</xdr:rowOff>
                  </from>
                  <to>
                    <xdr:col>4355</xdr:col>
                    <xdr:colOff>0</xdr:colOff>
                    <xdr:row>524356</xdr:row>
                    <xdr:rowOff>0</xdr:rowOff>
                  </to>
                </anchor>
              </controlPr>
            </control>
          </mc:Choice>
        </mc:AlternateContent>
        <mc:AlternateContent xmlns:mc="http://schemas.openxmlformats.org/markup-compatibility/2006">
          <mc:Choice Requires="x14">
            <control shapeId="61783" r:id="rId286" name="Button 343">
              <controlPr locked="0" defaultSize="0" autoFill="0" autoLine="0" autoPict="0">
                <anchor moveWithCells="1" sizeWithCells="1">
                  <from>
                    <xdr:col>4355</xdr:col>
                    <xdr:colOff>0</xdr:colOff>
                    <xdr:row>589892</xdr:row>
                    <xdr:rowOff>0</xdr:rowOff>
                  </from>
                  <to>
                    <xdr:col>4355</xdr:col>
                    <xdr:colOff>0</xdr:colOff>
                    <xdr:row>589892</xdr:row>
                    <xdr:rowOff>0</xdr:rowOff>
                  </to>
                </anchor>
              </controlPr>
            </control>
          </mc:Choice>
        </mc:AlternateContent>
        <mc:AlternateContent xmlns:mc="http://schemas.openxmlformats.org/markup-compatibility/2006">
          <mc:Choice Requires="x14">
            <control shapeId="61784" r:id="rId287" name="Button 344">
              <controlPr locked="0" defaultSize="0" autoFill="0" autoLine="0" autoPict="0">
                <anchor moveWithCells="1" sizeWithCells="1">
                  <from>
                    <xdr:col>4355</xdr:col>
                    <xdr:colOff>0</xdr:colOff>
                    <xdr:row>655428</xdr:row>
                    <xdr:rowOff>0</xdr:rowOff>
                  </from>
                  <to>
                    <xdr:col>4355</xdr:col>
                    <xdr:colOff>0</xdr:colOff>
                    <xdr:row>655428</xdr:row>
                    <xdr:rowOff>0</xdr:rowOff>
                  </to>
                </anchor>
              </controlPr>
            </control>
          </mc:Choice>
        </mc:AlternateContent>
        <mc:AlternateContent xmlns:mc="http://schemas.openxmlformats.org/markup-compatibility/2006">
          <mc:Choice Requires="x14">
            <control shapeId="61785" r:id="rId288" name="Button 345">
              <controlPr locked="0" defaultSize="0" autoFill="0" autoLine="0" autoPict="0">
                <anchor moveWithCells="1" sizeWithCells="1">
                  <from>
                    <xdr:col>4355</xdr:col>
                    <xdr:colOff>0</xdr:colOff>
                    <xdr:row>720964</xdr:row>
                    <xdr:rowOff>0</xdr:rowOff>
                  </from>
                  <to>
                    <xdr:col>4355</xdr:col>
                    <xdr:colOff>0</xdr:colOff>
                    <xdr:row>720964</xdr:row>
                    <xdr:rowOff>0</xdr:rowOff>
                  </to>
                </anchor>
              </controlPr>
            </control>
          </mc:Choice>
        </mc:AlternateContent>
        <mc:AlternateContent xmlns:mc="http://schemas.openxmlformats.org/markup-compatibility/2006">
          <mc:Choice Requires="x14">
            <control shapeId="61786" r:id="rId289" name="Button 346">
              <controlPr locked="0" defaultSize="0" autoFill="0" autoLine="0" autoPict="0">
                <anchor moveWithCells="1" sizeWithCells="1">
                  <from>
                    <xdr:col>4355</xdr:col>
                    <xdr:colOff>0</xdr:colOff>
                    <xdr:row>786500</xdr:row>
                    <xdr:rowOff>0</xdr:rowOff>
                  </from>
                  <to>
                    <xdr:col>4355</xdr:col>
                    <xdr:colOff>0</xdr:colOff>
                    <xdr:row>786500</xdr:row>
                    <xdr:rowOff>0</xdr:rowOff>
                  </to>
                </anchor>
              </controlPr>
            </control>
          </mc:Choice>
        </mc:AlternateContent>
        <mc:AlternateContent xmlns:mc="http://schemas.openxmlformats.org/markup-compatibility/2006">
          <mc:Choice Requires="x14">
            <control shapeId="61787" r:id="rId290" name="Button 347">
              <controlPr locked="0" defaultSize="0" autoFill="0" autoLine="0" autoPict="0">
                <anchor moveWithCells="1" sizeWithCells="1">
                  <from>
                    <xdr:col>4355</xdr:col>
                    <xdr:colOff>0</xdr:colOff>
                    <xdr:row>852036</xdr:row>
                    <xdr:rowOff>0</xdr:rowOff>
                  </from>
                  <to>
                    <xdr:col>4355</xdr:col>
                    <xdr:colOff>0</xdr:colOff>
                    <xdr:row>852036</xdr:row>
                    <xdr:rowOff>0</xdr:rowOff>
                  </to>
                </anchor>
              </controlPr>
            </control>
          </mc:Choice>
        </mc:AlternateContent>
        <mc:AlternateContent xmlns:mc="http://schemas.openxmlformats.org/markup-compatibility/2006">
          <mc:Choice Requires="x14">
            <control shapeId="61788" r:id="rId291" name="Button 348">
              <controlPr locked="0" defaultSize="0" autoFill="0" autoLine="0" autoPict="0">
                <anchor moveWithCells="1" sizeWithCells="1">
                  <from>
                    <xdr:col>4355</xdr:col>
                    <xdr:colOff>0</xdr:colOff>
                    <xdr:row>917572</xdr:row>
                    <xdr:rowOff>0</xdr:rowOff>
                  </from>
                  <to>
                    <xdr:col>4355</xdr:col>
                    <xdr:colOff>0</xdr:colOff>
                    <xdr:row>917572</xdr:row>
                    <xdr:rowOff>0</xdr:rowOff>
                  </to>
                </anchor>
              </controlPr>
            </control>
          </mc:Choice>
        </mc:AlternateContent>
        <mc:AlternateContent xmlns:mc="http://schemas.openxmlformats.org/markup-compatibility/2006">
          <mc:Choice Requires="x14">
            <control shapeId="61789" r:id="rId292" name="Button 349">
              <controlPr locked="0" defaultSize="0" autoFill="0" autoLine="0" autoPict="0">
                <anchor moveWithCells="1" sizeWithCells="1">
                  <from>
                    <xdr:col>4355</xdr:col>
                    <xdr:colOff>0</xdr:colOff>
                    <xdr:row>983108</xdr:row>
                    <xdr:rowOff>0</xdr:rowOff>
                  </from>
                  <to>
                    <xdr:col>4355</xdr:col>
                    <xdr:colOff>0</xdr:colOff>
                    <xdr:row>983108</xdr:row>
                    <xdr:rowOff>0</xdr:rowOff>
                  </to>
                </anchor>
              </controlPr>
            </control>
          </mc:Choice>
        </mc:AlternateContent>
        <mc:AlternateContent xmlns:mc="http://schemas.openxmlformats.org/markup-compatibility/2006">
          <mc:Choice Requires="x14">
            <control shapeId="61790" r:id="rId293" name="Button 350">
              <controlPr locked="0" defaultSize="0" autoFill="0" autoLine="0" autoPict="0">
                <anchor moveWithCells="1" sizeWithCells="1">
                  <from>
                    <xdr:col>4611</xdr:col>
                    <xdr:colOff>0</xdr:colOff>
                    <xdr:row>67</xdr:row>
                    <xdr:rowOff>0</xdr:rowOff>
                  </from>
                  <to>
                    <xdr:col>4611</xdr:col>
                    <xdr:colOff>0</xdr:colOff>
                    <xdr:row>67</xdr:row>
                    <xdr:rowOff>0</xdr:rowOff>
                  </to>
                </anchor>
              </controlPr>
            </control>
          </mc:Choice>
        </mc:AlternateContent>
        <mc:AlternateContent xmlns:mc="http://schemas.openxmlformats.org/markup-compatibility/2006">
          <mc:Choice Requires="x14">
            <control shapeId="61791" r:id="rId294" name="Button 351">
              <controlPr locked="0" defaultSize="0" autoFill="0" autoLine="0" autoPict="0">
                <anchor moveWithCells="1" sizeWithCells="1">
                  <from>
                    <xdr:col>4611</xdr:col>
                    <xdr:colOff>0</xdr:colOff>
                    <xdr:row>65604</xdr:row>
                    <xdr:rowOff>0</xdr:rowOff>
                  </from>
                  <to>
                    <xdr:col>4611</xdr:col>
                    <xdr:colOff>0</xdr:colOff>
                    <xdr:row>65604</xdr:row>
                    <xdr:rowOff>0</xdr:rowOff>
                  </to>
                </anchor>
              </controlPr>
            </control>
          </mc:Choice>
        </mc:AlternateContent>
        <mc:AlternateContent xmlns:mc="http://schemas.openxmlformats.org/markup-compatibility/2006">
          <mc:Choice Requires="x14">
            <control shapeId="61792" r:id="rId295" name="Button 352">
              <controlPr locked="0" defaultSize="0" autoFill="0" autoLine="0" autoPict="0">
                <anchor moveWithCells="1" sizeWithCells="1">
                  <from>
                    <xdr:col>4611</xdr:col>
                    <xdr:colOff>0</xdr:colOff>
                    <xdr:row>131140</xdr:row>
                    <xdr:rowOff>0</xdr:rowOff>
                  </from>
                  <to>
                    <xdr:col>4611</xdr:col>
                    <xdr:colOff>0</xdr:colOff>
                    <xdr:row>131140</xdr:row>
                    <xdr:rowOff>0</xdr:rowOff>
                  </to>
                </anchor>
              </controlPr>
            </control>
          </mc:Choice>
        </mc:AlternateContent>
        <mc:AlternateContent xmlns:mc="http://schemas.openxmlformats.org/markup-compatibility/2006">
          <mc:Choice Requires="x14">
            <control shapeId="61793" r:id="rId296" name="Button 353">
              <controlPr locked="0" defaultSize="0" autoFill="0" autoLine="0" autoPict="0">
                <anchor moveWithCells="1" sizeWithCells="1">
                  <from>
                    <xdr:col>4611</xdr:col>
                    <xdr:colOff>0</xdr:colOff>
                    <xdr:row>196676</xdr:row>
                    <xdr:rowOff>0</xdr:rowOff>
                  </from>
                  <to>
                    <xdr:col>4611</xdr:col>
                    <xdr:colOff>0</xdr:colOff>
                    <xdr:row>196676</xdr:row>
                    <xdr:rowOff>0</xdr:rowOff>
                  </to>
                </anchor>
              </controlPr>
            </control>
          </mc:Choice>
        </mc:AlternateContent>
        <mc:AlternateContent xmlns:mc="http://schemas.openxmlformats.org/markup-compatibility/2006">
          <mc:Choice Requires="x14">
            <control shapeId="61794" r:id="rId297" name="Button 354">
              <controlPr locked="0" defaultSize="0" autoFill="0" autoLine="0" autoPict="0">
                <anchor moveWithCells="1" sizeWithCells="1">
                  <from>
                    <xdr:col>4611</xdr:col>
                    <xdr:colOff>0</xdr:colOff>
                    <xdr:row>262212</xdr:row>
                    <xdr:rowOff>0</xdr:rowOff>
                  </from>
                  <to>
                    <xdr:col>4611</xdr:col>
                    <xdr:colOff>0</xdr:colOff>
                    <xdr:row>262212</xdr:row>
                    <xdr:rowOff>0</xdr:rowOff>
                  </to>
                </anchor>
              </controlPr>
            </control>
          </mc:Choice>
        </mc:AlternateContent>
        <mc:AlternateContent xmlns:mc="http://schemas.openxmlformats.org/markup-compatibility/2006">
          <mc:Choice Requires="x14">
            <control shapeId="61795" r:id="rId298" name="Button 355">
              <controlPr locked="0" defaultSize="0" autoFill="0" autoLine="0" autoPict="0">
                <anchor moveWithCells="1" sizeWithCells="1">
                  <from>
                    <xdr:col>4611</xdr:col>
                    <xdr:colOff>0</xdr:colOff>
                    <xdr:row>327748</xdr:row>
                    <xdr:rowOff>0</xdr:rowOff>
                  </from>
                  <to>
                    <xdr:col>4611</xdr:col>
                    <xdr:colOff>0</xdr:colOff>
                    <xdr:row>327748</xdr:row>
                    <xdr:rowOff>0</xdr:rowOff>
                  </to>
                </anchor>
              </controlPr>
            </control>
          </mc:Choice>
        </mc:AlternateContent>
        <mc:AlternateContent xmlns:mc="http://schemas.openxmlformats.org/markup-compatibility/2006">
          <mc:Choice Requires="x14">
            <control shapeId="61796" r:id="rId299" name="Button 356">
              <controlPr locked="0" defaultSize="0" autoFill="0" autoLine="0" autoPict="0">
                <anchor moveWithCells="1" sizeWithCells="1">
                  <from>
                    <xdr:col>4611</xdr:col>
                    <xdr:colOff>0</xdr:colOff>
                    <xdr:row>393284</xdr:row>
                    <xdr:rowOff>0</xdr:rowOff>
                  </from>
                  <to>
                    <xdr:col>4611</xdr:col>
                    <xdr:colOff>0</xdr:colOff>
                    <xdr:row>393284</xdr:row>
                    <xdr:rowOff>0</xdr:rowOff>
                  </to>
                </anchor>
              </controlPr>
            </control>
          </mc:Choice>
        </mc:AlternateContent>
        <mc:AlternateContent xmlns:mc="http://schemas.openxmlformats.org/markup-compatibility/2006">
          <mc:Choice Requires="x14">
            <control shapeId="61797" r:id="rId300" name="Button 357">
              <controlPr locked="0" defaultSize="0" autoFill="0" autoLine="0" autoPict="0">
                <anchor moveWithCells="1" sizeWithCells="1">
                  <from>
                    <xdr:col>4611</xdr:col>
                    <xdr:colOff>0</xdr:colOff>
                    <xdr:row>458820</xdr:row>
                    <xdr:rowOff>0</xdr:rowOff>
                  </from>
                  <to>
                    <xdr:col>4611</xdr:col>
                    <xdr:colOff>0</xdr:colOff>
                    <xdr:row>458820</xdr:row>
                    <xdr:rowOff>0</xdr:rowOff>
                  </to>
                </anchor>
              </controlPr>
            </control>
          </mc:Choice>
        </mc:AlternateContent>
        <mc:AlternateContent xmlns:mc="http://schemas.openxmlformats.org/markup-compatibility/2006">
          <mc:Choice Requires="x14">
            <control shapeId="61798" r:id="rId301" name="Button 358">
              <controlPr locked="0" defaultSize="0" autoFill="0" autoLine="0" autoPict="0">
                <anchor moveWithCells="1" sizeWithCells="1">
                  <from>
                    <xdr:col>4611</xdr:col>
                    <xdr:colOff>0</xdr:colOff>
                    <xdr:row>524356</xdr:row>
                    <xdr:rowOff>0</xdr:rowOff>
                  </from>
                  <to>
                    <xdr:col>4611</xdr:col>
                    <xdr:colOff>0</xdr:colOff>
                    <xdr:row>524356</xdr:row>
                    <xdr:rowOff>0</xdr:rowOff>
                  </to>
                </anchor>
              </controlPr>
            </control>
          </mc:Choice>
        </mc:AlternateContent>
        <mc:AlternateContent xmlns:mc="http://schemas.openxmlformats.org/markup-compatibility/2006">
          <mc:Choice Requires="x14">
            <control shapeId="61799" r:id="rId302" name="Button 359">
              <controlPr locked="0" defaultSize="0" autoFill="0" autoLine="0" autoPict="0">
                <anchor moveWithCells="1" sizeWithCells="1">
                  <from>
                    <xdr:col>4611</xdr:col>
                    <xdr:colOff>0</xdr:colOff>
                    <xdr:row>589892</xdr:row>
                    <xdr:rowOff>0</xdr:rowOff>
                  </from>
                  <to>
                    <xdr:col>4611</xdr:col>
                    <xdr:colOff>0</xdr:colOff>
                    <xdr:row>589892</xdr:row>
                    <xdr:rowOff>0</xdr:rowOff>
                  </to>
                </anchor>
              </controlPr>
            </control>
          </mc:Choice>
        </mc:AlternateContent>
        <mc:AlternateContent xmlns:mc="http://schemas.openxmlformats.org/markup-compatibility/2006">
          <mc:Choice Requires="x14">
            <control shapeId="61800" r:id="rId303" name="Button 360">
              <controlPr locked="0" defaultSize="0" autoFill="0" autoLine="0" autoPict="0">
                <anchor moveWithCells="1" sizeWithCells="1">
                  <from>
                    <xdr:col>4611</xdr:col>
                    <xdr:colOff>0</xdr:colOff>
                    <xdr:row>655428</xdr:row>
                    <xdr:rowOff>0</xdr:rowOff>
                  </from>
                  <to>
                    <xdr:col>4611</xdr:col>
                    <xdr:colOff>0</xdr:colOff>
                    <xdr:row>655428</xdr:row>
                    <xdr:rowOff>0</xdr:rowOff>
                  </to>
                </anchor>
              </controlPr>
            </control>
          </mc:Choice>
        </mc:AlternateContent>
        <mc:AlternateContent xmlns:mc="http://schemas.openxmlformats.org/markup-compatibility/2006">
          <mc:Choice Requires="x14">
            <control shapeId="61801" r:id="rId304" name="Button 361">
              <controlPr locked="0" defaultSize="0" autoFill="0" autoLine="0" autoPict="0">
                <anchor moveWithCells="1" sizeWithCells="1">
                  <from>
                    <xdr:col>4611</xdr:col>
                    <xdr:colOff>0</xdr:colOff>
                    <xdr:row>720964</xdr:row>
                    <xdr:rowOff>0</xdr:rowOff>
                  </from>
                  <to>
                    <xdr:col>4611</xdr:col>
                    <xdr:colOff>0</xdr:colOff>
                    <xdr:row>720964</xdr:row>
                    <xdr:rowOff>0</xdr:rowOff>
                  </to>
                </anchor>
              </controlPr>
            </control>
          </mc:Choice>
        </mc:AlternateContent>
        <mc:AlternateContent xmlns:mc="http://schemas.openxmlformats.org/markup-compatibility/2006">
          <mc:Choice Requires="x14">
            <control shapeId="61802" r:id="rId305" name="Button 362">
              <controlPr locked="0" defaultSize="0" autoFill="0" autoLine="0" autoPict="0">
                <anchor moveWithCells="1" sizeWithCells="1">
                  <from>
                    <xdr:col>4611</xdr:col>
                    <xdr:colOff>0</xdr:colOff>
                    <xdr:row>786500</xdr:row>
                    <xdr:rowOff>0</xdr:rowOff>
                  </from>
                  <to>
                    <xdr:col>4611</xdr:col>
                    <xdr:colOff>0</xdr:colOff>
                    <xdr:row>786500</xdr:row>
                    <xdr:rowOff>0</xdr:rowOff>
                  </to>
                </anchor>
              </controlPr>
            </control>
          </mc:Choice>
        </mc:AlternateContent>
        <mc:AlternateContent xmlns:mc="http://schemas.openxmlformats.org/markup-compatibility/2006">
          <mc:Choice Requires="x14">
            <control shapeId="61803" r:id="rId306" name="Button 363">
              <controlPr locked="0" defaultSize="0" autoFill="0" autoLine="0" autoPict="0">
                <anchor moveWithCells="1" sizeWithCells="1">
                  <from>
                    <xdr:col>4611</xdr:col>
                    <xdr:colOff>0</xdr:colOff>
                    <xdr:row>852036</xdr:row>
                    <xdr:rowOff>0</xdr:rowOff>
                  </from>
                  <to>
                    <xdr:col>4611</xdr:col>
                    <xdr:colOff>0</xdr:colOff>
                    <xdr:row>852036</xdr:row>
                    <xdr:rowOff>0</xdr:rowOff>
                  </to>
                </anchor>
              </controlPr>
            </control>
          </mc:Choice>
        </mc:AlternateContent>
        <mc:AlternateContent xmlns:mc="http://schemas.openxmlformats.org/markup-compatibility/2006">
          <mc:Choice Requires="x14">
            <control shapeId="61804" r:id="rId307" name="Button 364">
              <controlPr locked="0" defaultSize="0" autoFill="0" autoLine="0" autoPict="0">
                <anchor moveWithCells="1" sizeWithCells="1">
                  <from>
                    <xdr:col>4611</xdr:col>
                    <xdr:colOff>0</xdr:colOff>
                    <xdr:row>917572</xdr:row>
                    <xdr:rowOff>0</xdr:rowOff>
                  </from>
                  <to>
                    <xdr:col>4611</xdr:col>
                    <xdr:colOff>0</xdr:colOff>
                    <xdr:row>917572</xdr:row>
                    <xdr:rowOff>0</xdr:rowOff>
                  </to>
                </anchor>
              </controlPr>
            </control>
          </mc:Choice>
        </mc:AlternateContent>
        <mc:AlternateContent xmlns:mc="http://schemas.openxmlformats.org/markup-compatibility/2006">
          <mc:Choice Requires="x14">
            <control shapeId="61805" r:id="rId308" name="Button 365">
              <controlPr locked="0" defaultSize="0" autoFill="0" autoLine="0" autoPict="0">
                <anchor moveWithCells="1" sizeWithCells="1">
                  <from>
                    <xdr:col>4611</xdr:col>
                    <xdr:colOff>0</xdr:colOff>
                    <xdr:row>983108</xdr:row>
                    <xdr:rowOff>0</xdr:rowOff>
                  </from>
                  <to>
                    <xdr:col>4611</xdr:col>
                    <xdr:colOff>0</xdr:colOff>
                    <xdr:row>983108</xdr:row>
                    <xdr:rowOff>0</xdr:rowOff>
                  </to>
                </anchor>
              </controlPr>
            </control>
          </mc:Choice>
        </mc:AlternateContent>
        <mc:AlternateContent xmlns:mc="http://schemas.openxmlformats.org/markup-compatibility/2006">
          <mc:Choice Requires="x14">
            <control shapeId="61806" r:id="rId309" name="Button 366">
              <controlPr locked="0" defaultSize="0" autoFill="0" autoLine="0" autoPict="0">
                <anchor moveWithCells="1" sizeWithCells="1">
                  <from>
                    <xdr:col>4867</xdr:col>
                    <xdr:colOff>0</xdr:colOff>
                    <xdr:row>67</xdr:row>
                    <xdr:rowOff>0</xdr:rowOff>
                  </from>
                  <to>
                    <xdr:col>4867</xdr:col>
                    <xdr:colOff>0</xdr:colOff>
                    <xdr:row>67</xdr:row>
                    <xdr:rowOff>0</xdr:rowOff>
                  </to>
                </anchor>
              </controlPr>
            </control>
          </mc:Choice>
        </mc:AlternateContent>
        <mc:AlternateContent xmlns:mc="http://schemas.openxmlformats.org/markup-compatibility/2006">
          <mc:Choice Requires="x14">
            <control shapeId="61807" r:id="rId310" name="Button 367">
              <controlPr locked="0" defaultSize="0" autoFill="0" autoLine="0" autoPict="0">
                <anchor moveWithCells="1" sizeWithCells="1">
                  <from>
                    <xdr:col>4867</xdr:col>
                    <xdr:colOff>0</xdr:colOff>
                    <xdr:row>65604</xdr:row>
                    <xdr:rowOff>0</xdr:rowOff>
                  </from>
                  <to>
                    <xdr:col>4867</xdr:col>
                    <xdr:colOff>0</xdr:colOff>
                    <xdr:row>65604</xdr:row>
                    <xdr:rowOff>0</xdr:rowOff>
                  </to>
                </anchor>
              </controlPr>
            </control>
          </mc:Choice>
        </mc:AlternateContent>
        <mc:AlternateContent xmlns:mc="http://schemas.openxmlformats.org/markup-compatibility/2006">
          <mc:Choice Requires="x14">
            <control shapeId="61808" r:id="rId311" name="Button 368">
              <controlPr locked="0" defaultSize="0" autoFill="0" autoLine="0" autoPict="0">
                <anchor moveWithCells="1" sizeWithCells="1">
                  <from>
                    <xdr:col>4867</xdr:col>
                    <xdr:colOff>0</xdr:colOff>
                    <xdr:row>131140</xdr:row>
                    <xdr:rowOff>0</xdr:rowOff>
                  </from>
                  <to>
                    <xdr:col>4867</xdr:col>
                    <xdr:colOff>0</xdr:colOff>
                    <xdr:row>131140</xdr:row>
                    <xdr:rowOff>0</xdr:rowOff>
                  </to>
                </anchor>
              </controlPr>
            </control>
          </mc:Choice>
        </mc:AlternateContent>
        <mc:AlternateContent xmlns:mc="http://schemas.openxmlformats.org/markup-compatibility/2006">
          <mc:Choice Requires="x14">
            <control shapeId="61809" r:id="rId312" name="Button 369">
              <controlPr locked="0" defaultSize="0" autoFill="0" autoLine="0" autoPict="0">
                <anchor moveWithCells="1" sizeWithCells="1">
                  <from>
                    <xdr:col>4867</xdr:col>
                    <xdr:colOff>0</xdr:colOff>
                    <xdr:row>196676</xdr:row>
                    <xdr:rowOff>0</xdr:rowOff>
                  </from>
                  <to>
                    <xdr:col>4867</xdr:col>
                    <xdr:colOff>0</xdr:colOff>
                    <xdr:row>196676</xdr:row>
                    <xdr:rowOff>0</xdr:rowOff>
                  </to>
                </anchor>
              </controlPr>
            </control>
          </mc:Choice>
        </mc:AlternateContent>
        <mc:AlternateContent xmlns:mc="http://schemas.openxmlformats.org/markup-compatibility/2006">
          <mc:Choice Requires="x14">
            <control shapeId="61810" r:id="rId313" name="Button 370">
              <controlPr locked="0" defaultSize="0" autoFill="0" autoLine="0" autoPict="0">
                <anchor moveWithCells="1" sizeWithCells="1">
                  <from>
                    <xdr:col>4867</xdr:col>
                    <xdr:colOff>0</xdr:colOff>
                    <xdr:row>262212</xdr:row>
                    <xdr:rowOff>0</xdr:rowOff>
                  </from>
                  <to>
                    <xdr:col>4867</xdr:col>
                    <xdr:colOff>0</xdr:colOff>
                    <xdr:row>262212</xdr:row>
                    <xdr:rowOff>0</xdr:rowOff>
                  </to>
                </anchor>
              </controlPr>
            </control>
          </mc:Choice>
        </mc:AlternateContent>
        <mc:AlternateContent xmlns:mc="http://schemas.openxmlformats.org/markup-compatibility/2006">
          <mc:Choice Requires="x14">
            <control shapeId="61811" r:id="rId314" name="Button 371">
              <controlPr locked="0" defaultSize="0" autoFill="0" autoLine="0" autoPict="0">
                <anchor moveWithCells="1" sizeWithCells="1">
                  <from>
                    <xdr:col>4867</xdr:col>
                    <xdr:colOff>0</xdr:colOff>
                    <xdr:row>327748</xdr:row>
                    <xdr:rowOff>0</xdr:rowOff>
                  </from>
                  <to>
                    <xdr:col>4867</xdr:col>
                    <xdr:colOff>0</xdr:colOff>
                    <xdr:row>327748</xdr:row>
                    <xdr:rowOff>0</xdr:rowOff>
                  </to>
                </anchor>
              </controlPr>
            </control>
          </mc:Choice>
        </mc:AlternateContent>
        <mc:AlternateContent xmlns:mc="http://schemas.openxmlformats.org/markup-compatibility/2006">
          <mc:Choice Requires="x14">
            <control shapeId="61812" r:id="rId315" name="Button 372">
              <controlPr locked="0" defaultSize="0" autoFill="0" autoLine="0" autoPict="0">
                <anchor moveWithCells="1" sizeWithCells="1">
                  <from>
                    <xdr:col>4867</xdr:col>
                    <xdr:colOff>0</xdr:colOff>
                    <xdr:row>393284</xdr:row>
                    <xdr:rowOff>0</xdr:rowOff>
                  </from>
                  <to>
                    <xdr:col>4867</xdr:col>
                    <xdr:colOff>0</xdr:colOff>
                    <xdr:row>393284</xdr:row>
                    <xdr:rowOff>0</xdr:rowOff>
                  </to>
                </anchor>
              </controlPr>
            </control>
          </mc:Choice>
        </mc:AlternateContent>
        <mc:AlternateContent xmlns:mc="http://schemas.openxmlformats.org/markup-compatibility/2006">
          <mc:Choice Requires="x14">
            <control shapeId="61813" r:id="rId316" name="Button 373">
              <controlPr locked="0" defaultSize="0" autoFill="0" autoLine="0" autoPict="0">
                <anchor moveWithCells="1" sizeWithCells="1">
                  <from>
                    <xdr:col>4867</xdr:col>
                    <xdr:colOff>0</xdr:colOff>
                    <xdr:row>458820</xdr:row>
                    <xdr:rowOff>0</xdr:rowOff>
                  </from>
                  <to>
                    <xdr:col>4867</xdr:col>
                    <xdr:colOff>0</xdr:colOff>
                    <xdr:row>458820</xdr:row>
                    <xdr:rowOff>0</xdr:rowOff>
                  </to>
                </anchor>
              </controlPr>
            </control>
          </mc:Choice>
        </mc:AlternateContent>
        <mc:AlternateContent xmlns:mc="http://schemas.openxmlformats.org/markup-compatibility/2006">
          <mc:Choice Requires="x14">
            <control shapeId="61814" r:id="rId317" name="Button 374">
              <controlPr locked="0" defaultSize="0" autoFill="0" autoLine="0" autoPict="0">
                <anchor moveWithCells="1" sizeWithCells="1">
                  <from>
                    <xdr:col>4867</xdr:col>
                    <xdr:colOff>0</xdr:colOff>
                    <xdr:row>524356</xdr:row>
                    <xdr:rowOff>0</xdr:rowOff>
                  </from>
                  <to>
                    <xdr:col>4867</xdr:col>
                    <xdr:colOff>0</xdr:colOff>
                    <xdr:row>524356</xdr:row>
                    <xdr:rowOff>0</xdr:rowOff>
                  </to>
                </anchor>
              </controlPr>
            </control>
          </mc:Choice>
        </mc:AlternateContent>
        <mc:AlternateContent xmlns:mc="http://schemas.openxmlformats.org/markup-compatibility/2006">
          <mc:Choice Requires="x14">
            <control shapeId="61815" r:id="rId318" name="Button 375">
              <controlPr locked="0" defaultSize="0" autoFill="0" autoLine="0" autoPict="0">
                <anchor moveWithCells="1" sizeWithCells="1">
                  <from>
                    <xdr:col>4867</xdr:col>
                    <xdr:colOff>0</xdr:colOff>
                    <xdr:row>589892</xdr:row>
                    <xdr:rowOff>0</xdr:rowOff>
                  </from>
                  <to>
                    <xdr:col>4867</xdr:col>
                    <xdr:colOff>0</xdr:colOff>
                    <xdr:row>589892</xdr:row>
                    <xdr:rowOff>0</xdr:rowOff>
                  </to>
                </anchor>
              </controlPr>
            </control>
          </mc:Choice>
        </mc:AlternateContent>
        <mc:AlternateContent xmlns:mc="http://schemas.openxmlformats.org/markup-compatibility/2006">
          <mc:Choice Requires="x14">
            <control shapeId="61816" r:id="rId319" name="Button 376">
              <controlPr locked="0" defaultSize="0" autoFill="0" autoLine="0" autoPict="0">
                <anchor moveWithCells="1" sizeWithCells="1">
                  <from>
                    <xdr:col>4867</xdr:col>
                    <xdr:colOff>0</xdr:colOff>
                    <xdr:row>655428</xdr:row>
                    <xdr:rowOff>0</xdr:rowOff>
                  </from>
                  <to>
                    <xdr:col>4867</xdr:col>
                    <xdr:colOff>0</xdr:colOff>
                    <xdr:row>655428</xdr:row>
                    <xdr:rowOff>0</xdr:rowOff>
                  </to>
                </anchor>
              </controlPr>
            </control>
          </mc:Choice>
        </mc:AlternateContent>
        <mc:AlternateContent xmlns:mc="http://schemas.openxmlformats.org/markup-compatibility/2006">
          <mc:Choice Requires="x14">
            <control shapeId="61817" r:id="rId320" name="Button 377">
              <controlPr locked="0" defaultSize="0" autoFill="0" autoLine="0" autoPict="0">
                <anchor moveWithCells="1" sizeWithCells="1">
                  <from>
                    <xdr:col>4867</xdr:col>
                    <xdr:colOff>0</xdr:colOff>
                    <xdr:row>720964</xdr:row>
                    <xdr:rowOff>0</xdr:rowOff>
                  </from>
                  <to>
                    <xdr:col>4867</xdr:col>
                    <xdr:colOff>0</xdr:colOff>
                    <xdr:row>720964</xdr:row>
                    <xdr:rowOff>0</xdr:rowOff>
                  </to>
                </anchor>
              </controlPr>
            </control>
          </mc:Choice>
        </mc:AlternateContent>
        <mc:AlternateContent xmlns:mc="http://schemas.openxmlformats.org/markup-compatibility/2006">
          <mc:Choice Requires="x14">
            <control shapeId="61818" r:id="rId321" name="Button 378">
              <controlPr locked="0" defaultSize="0" autoFill="0" autoLine="0" autoPict="0">
                <anchor moveWithCells="1" sizeWithCells="1">
                  <from>
                    <xdr:col>4867</xdr:col>
                    <xdr:colOff>0</xdr:colOff>
                    <xdr:row>786500</xdr:row>
                    <xdr:rowOff>0</xdr:rowOff>
                  </from>
                  <to>
                    <xdr:col>4867</xdr:col>
                    <xdr:colOff>0</xdr:colOff>
                    <xdr:row>786500</xdr:row>
                    <xdr:rowOff>0</xdr:rowOff>
                  </to>
                </anchor>
              </controlPr>
            </control>
          </mc:Choice>
        </mc:AlternateContent>
        <mc:AlternateContent xmlns:mc="http://schemas.openxmlformats.org/markup-compatibility/2006">
          <mc:Choice Requires="x14">
            <control shapeId="61819" r:id="rId322" name="Button 379">
              <controlPr locked="0" defaultSize="0" autoFill="0" autoLine="0" autoPict="0">
                <anchor moveWithCells="1" sizeWithCells="1">
                  <from>
                    <xdr:col>4867</xdr:col>
                    <xdr:colOff>0</xdr:colOff>
                    <xdr:row>852036</xdr:row>
                    <xdr:rowOff>0</xdr:rowOff>
                  </from>
                  <to>
                    <xdr:col>4867</xdr:col>
                    <xdr:colOff>0</xdr:colOff>
                    <xdr:row>852036</xdr:row>
                    <xdr:rowOff>0</xdr:rowOff>
                  </to>
                </anchor>
              </controlPr>
            </control>
          </mc:Choice>
        </mc:AlternateContent>
        <mc:AlternateContent xmlns:mc="http://schemas.openxmlformats.org/markup-compatibility/2006">
          <mc:Choice Requires="x14">
            <control shapeId="61820" r:id="rId323" name="Button 380">
              <controlPr locked="0" defaultSize="0" autoFill="0" autoLine="0" autoPict="0">
                <anchor moveWithCells="1" sizeWithCells="1">
                  <from>
                    <xdr:col>4867</xdr:col>
                    <xdr:colOff>0</xdr:colOff>
                    <xdr:row>917572</xdr:row>
                    <xdr:rowOff>0</xdr:rowOff>
                  </from>
                  <to>
                    <xdr:col>4867</xdr:col>
                    <xdr:colOff>0</xdr:colOff>
                    <xdr:row>917572</xdr:row>
                    <xdr:rowOff>0</xdr:rowOff>
                  </to>
                </anchor>
              </controlPr>
            </control>
          </mc:Choice>
        </mc:AlternateContent>
        <mc:AlternateContent xmlns:mc="http://schemas.openxmlformats.org/markup-compatibility/2006">
          <mc:Choice Requires="x14">
            <control shapeId="61821" r:id="rId324" name="Button 381">
              <controlPr locked="0" defaultSize="0" autoFill="0" autoLine="0" autoPict="0">
                <anchor moveWithCells="1" sizeWithCells="1">
                  <from>
                    <xdr:col>4867</xdr:col>
                    <xdr:colOff>0</xdr:colOff>
                    <xdr:row>983108</xdr:row>
                    <xdr:rowOff>0</xdr:rowOff>
                  </from>
                  <to>
                    <xdr:col>4867</xdr:col>
                    <xdr:colOff>0</xdr:colOff>
                    <xdr:row>983108</xdr:row>
                    <xdr:rowOff>0</xdr:rowOff>
                  </to>
                </anchor>
              </controlPr>
            </control>
          </mc:Choice>
        </mc:AlternateContent>
        <mc:AlternateContent xmlns:mc="http://schemas.openxmlformats.org/markup-compatibility/2006">
          <mc:Choice Requires="x14">
            <control shapeId="61822" r:id="rId325" name="Button 382">
              <controlPr locked="0" defaultSize="0" autoFill="0" autoLine="0" autoPict="0">
                <anchor moveWithCells="1" sizeWithCells="1">
                  <from>
                    <xdr:col>5123</xdr:col>
                    <xdr:colOff>0</xdr:colOff>
                    <xdr:row>67</xdr:row>
                    <xdr:rowOff>0</xdr:rowOff>
                  </from>
                  <to>
                    <xdr:col>5123</xdr:col>
                    <xdr:colOff>0</xdr:colOff>
                    <xdr:row>67</xdr:row>
                    <xdr:rowOff>0</xdr:rowOff>
                  </to>
                </anchor>
              </controlPr>
            </control>
          </mc:Choice>
        </mc:AlternateContent>
        <mc:AlternateContent xmlns:mc="http://schemas.openxmlformats.org/markup-compatibility/2006">
          <mc:Choice Requires="x14">
            <control shapeId="61823" r:id="rId326" name="Button 383">
              <controlPr locked="0" defaultSize="0" autoFill="0" autoLine="0" autoPict="0">
                <anchor moveWithCells="1" sizeWithCells="1">
                  <from>
                    <xdr:col>5123</xdr:col>
                    <xdr:colOff>0</xdr:colOff>
                    <xdr:row>65604</xdr:row>
                    <xdr:rowOff>0</xdr:rowOff>
                  </from>
                  <to>
                    <xdr:col>5123</xdr:col>
                    <xdr:colOff>0</xdr:colOff>
                    <xdr:row>65604</xdr:row>
                    <xdr:rowOff>0</xdr:rowOff>
                  </to>
                </anchor>
              </controlPr>
            </control>
          </mc:Choice>
        </mc:AlternateContent>
        <mc:AlternateContent xmlns:mc="http://schemas.openxmlformats.org/markup-compatibility/2006">
          <mc:Choice Requires="x14">
            <control shapeId="61824" r:id="rId327" name="Button 384">
              <controlPr locked="0" defaultSize="0" autoFill="0" autoLine="0" autoPict="0">
                <anchor moveWithCells="1" sizeWithCells="1">
                  <from>
                    <xdr:col>5123</xdr:col>
                    <xdr:colOff>0</xdr:colOff>
                    <xdr:row>131140</xdr:row>
                    <xdr:rowOff>0</xdr:rowOff>
                  </from>
                  <to>
                    <xdr:col>5123</xdr:col>
                    <xdr:colOff>0</xdr:colOff>
                    <xdr:row>131140</xdr:row>
                    <xdr:rowOff>0</xdr:rowOff>
                  </to>
                </anchor>
              </controlPr>
            </control>
          </mc:Choice>
        </mc:AlternateContent>
        <mc:AlternateContent xmlns:mc="http://schemas.openxmlformats.org/markup-compatibility/2006">
          <mc:Choice Requires="x14">
            <control shapeId="61825" r:id="rId328" name="Button 385">
              <controlPr locked="0" defaultSize="0" autoFill="0" autoLine="0" autoPict="0">
                <anchor moveWithCells="1" sizeWithCells="1">
                  <from>
                    <xdr:col>5123</xdr:col>
                    <xdr:colOff>0</xdr:colOff>
                    <xdr:row>196676</xdr:row>
                    <xdr:rowOff>0</xdr:rowOff>
                  </from>
                  <to>
                    <xdr:col>5123</xdr:col>
                    <xdr:colOff>0</xdr:colOff>
                    <xdr:row>196676</xdr:row>
                    <xdr:rowOff>0</xdr:rowOff>
                  </to>
                </anchor>
              </controlPr>
            </control>
          </mc:Choice>
        </mc:AlternateContent>
        <mc:AlternateContent xmlns:mc="http://schemas.openxmlformats.org/markup-compatibility/2006">
          <mc:Choice Requires="x14">
            <control shapeId="61826" r:id="rId329" name="Button 386">
              <controlPr locked="0" defaultSize="0" autoFill="0" autoLine="0" autoPict="0">
                <anchor moveWithCells="1" sizeWithCells="1">
                  <from>
                    <xdr:col>5123</xdr:col>
                    <xdr:colOff>0</xdr:colOff>
                    <xdr:row>262212</xdr:row>
                    <xdr:rowOff>0</xdr:rowOff>
                  </from>
                  <to>
                    <xdr:col>5123</xdr:col>
                    <xdr:colOff>0</xdr:colOff>
                    <xdr:row>262212</xdr:row>
                    <xdr:rowOff>0</xdr:rowOff>
                  </to>
                </anchor>
              </controlPr>
            </control>
          </mc:Choice>
        </mc:AlternateContent>
        <mc:AlternateContent xmlns:mc="http://schemas.openxmlformats.org/markup-compatibility/2006">
          <mc:Choice Requires="x14">
            <control shapeId="61827" r:id="rId330" name="Button 387">
              <controlPr locked="0" defaultSize="0" autoFill="0" autoLine="0" autoPict="0">
                <anchor moveWithCells="1" sizeWithCells="1">
                  <from>
                    <xdr:col>5123</xdr:col>
                    <xdr:colOff>0</xdr:colOff>
                    <xdr:row>327748</xdr:row>
                    <xdr:rowOff>0</xdr:rowOff>
                  </from>
                  <to>
                    <xdr:col>5123</xdr:col>
                    <xdr:colOff>0</xdr:colOff>
                    <xdr:row>327748</xdr:row>
                    <xdr:rowOff>0</xdr:rowOff>
                  </to>
                </anchor>
              </controlPr>
            </control>
          </mc:Choice>
        </mc:AlternateContent>
        <mc:AlternateContent xmlns:mc="http://schemas.openxmlformats.org/markup-compatibility/2006">
          <mc:Choice Requires="x14">
            <control shapeId="61828" r:id="rId331" name="Button 388">
              <controlPr locked="0" defaultSize="0" autoFill="0" autoLine="0" autoPict="0">
                <anchor moveWithCells="1" sizeWithCells="1">
                  <from>
                    <xdr:col>5123</xdr:col>
                    <xdr:colOff>0</xdr:colOff>
                    <xdr:row>393284</xdr:row>
                    <xdr:rowOff>0</xdr:rowOff>
                  </from>
                  <to>
                    <xdr:col>5123</xdr:col>
                    <xdr:colOff>0</xdr:colOff>
                    <xdr:row>393284</xdr:row>
                    <xdr:rowOff>0</xdr:rowOff>
                  </to>
                </anchor>
              </controlPr>
            </control>
          </mc:Choice>
        </mc:AlternateContent>
        <mc:AlternateContent xmlns:mc="http://schemas.openxmlformats.org/markup-compatibility/2006">
          <mc:Choice Requires="x14">
            <control shapeId="61829" r:id="rId332" name="Button 389">
              <controlPr locked="0" defaultSize="0" autoFill="0" autoLine="0" autoPict="0">
                <anchor moveWithCells="1" sizeWithCells="1">
                  <from>
                    <xdr:col>5123</xdr:col>
                    <xdr:colOff>0</xdr:colOff>
                    <xdr:row>458820</xdr:row>
                    <xdr:rowOff>0</xdr:rowOff>
                  </from>
                  <to>
                    <xdr:col>5123</xdr:col>
                    <xdr:colOff>0</xdr:colOff>
                    <xdr:row>458820</xdr:row>
                    <xdr:rowOff>0</xdr:rowOff>
                  </to>
                </anchor>
              </controlPr>
            </control>
          </mc:Choice>
        </mc:AlternateContent>
        <mc:AlternateContent xmlns:mc="http://schemas.openxmlformats.org/markup-compatibility/2006">
          <mc:Choice Requires="x14">
            <control shapeId="61830" r:id="rId333" name="Button 390">
              <controlPr locked="0" defaultSize="0" autoFill="0" autoLine="0" autoPict="0">
                <anchor moveWithCells="1" sizeWithCells="1">
                  <from>
                    <xdr:col>5123</xdr:col>
                    <xdr:colOff>0</xdr:colOff>
                    <xdr:row>524356</xdr:row>
                    <xdr:rowOff>0</xdr:rowOff>
                  </from>
                  <to>
                    <xdr:col>5123</xdr:col>
                    <xdr:colOff>0</xdr:colOff>
                    <xdr:row>524356</xdr:row>
                    <xdr:rowOff>0</xdr:rowOff>
                  </to>
                </anchor>
              </controlPr>
            </control>
          </mc:Choice>
        </mc:AlternateContent>
        <mc:AlternateContent xmlns:mc="http://schemas.openxmlformats.org/markup-compatibility/2006">
          <mc:Choice Requires="x14">
            <control shapeId="61831" r:id="rId334" name="Button 391">
              <controlPr locked="0" defaultSize="0" autoFill="0" autoLine="0" autoPict="0">
                <anchor moveWithCells="1" sizeWithCells="1">
                  <from>
                    <xdr:col>5123</xdr:col>
                    <xdr:colOff>0</xdr:colOff>
                    <xdr:row>589892</xdr:row>
                    <xdr:rowOff>0</xdr:rowOff>
                  </from>
                  <to>
                    <xdr:col>5123</xdr:col>
                    <xdr:colOff>0</xdr:colOff>
                    <xdr:row>589892</xdr:row>
                    <xdr:rowOff>0</xdr:rowOff>
                  </to>
                </anchor>
              </controlPr>
            </control>
          </mc:Choice>
        </mc:AlternateContent>
        <mc:AlternateContent xmlns:mc="http://schemas.openxmlformats.org/markup-compatibility/2006">
          <mc:Choice Requires="x14">
            <control shapeId="61832" r:id="rId335" name="Button 392">
              <controlPr locked="0" defaultSize="0" autoFill="0" autoLine="0" autoPict="0">
                <anchor moveWithCells="1" sizeWithCells="1">
                  <from>
                    <xdr:col>5123</xdr:col>
                    <xdr:colOff>0</xdr:colOff>
                    <xdr:row>655428</xdr:row>
                    <xdr:rowOff>0</xdr:rowOff>
                  </from>
                  <to>
                    <xdr:col>5123</xdr:col>
                    <xdr:colOff>0</xdr:colOff>
                    <xdr:row>655428</xdr:row>
                    <xdr:rowOff>0</xdr:rowOff>
                  </to>
                </anchor>
              </controlPr>
            </control>
          </mc:Choice>
        </mc:AlternateContent>
        <mc:AlternateContent xmlns:mc="http://schemas.openxmlformats.org/markup-compatibility/2006">
          <mc:Choice Requires="x14">
            <control shapeId="61833" r:id="rId336" name="Button 393">
              <controlPr locked="0" defaultSize="0" autoFill="0" autoLine="0" autoPict="0">
                <anchor moveWithCells="1" sizeWithCells="1">
                  <from>
                    <xdr:col>5123</xdr:col>
                    <xdr:colOff>0</xdr:colOff>
                    <xdr:row>720964</xdr:row>
                    <xdr:rowOff>0</xdr:rowOff>
                  </from>
                  <to>
                    <xdr:col>5123</xdr:col>
                    <xdr:colOff>0</xdr:colOff>
                    <xdr:row>720964</xdr:row>
                    <xdr:rowOff>0</xdr:rowOff>
                  </to>
                </anchor>
              </controlPr>
            </control>
          </mc:Choice>
        </mc:AlternateContent>
        <mc:AlternateContent xmlns:mc="http://schemas.openxmlformats.org/markup-compatibility/2006">
          <mc:Choice Requires="x14">
            <control shapeId="61834" r:id="rId337" name="Button 394">
              <controlPr locked="0" defaultSize="0" autoFill="0" autoLine="0" autoPict="0">
                <anchor moveWithCells="1" sizeWithCells="1">
                  <from>
                    <xdr:col>5123</xdr:col>
                    <xdr:colOff>0</xdr:colOff>
                    <xdr:row>786500</xdr:row>
                    <xdr:rowOff>0</xdr:rowOff>
                  </from>
                  <to>
                    <xdr:col>5123</xdr:col>
                    <xdr:colOff>0</xdr:colOff>
                    <xdr:row>786500</xdr:row>
                    <xdr:rowOff>0</xdr:rowOff>
                  </to>
                </anchor>
              </controlPr>
            </control>
          </mc:Choice>
        </mc:AlternateContent>
        <mc:AlternateContent xmlns:mc="http://schemas.openxmlformats.org/markup-compatibility/2006">
          <mc:Choice Requires="x14">
            <control shapeId="61835" r:id="rId338" name="Button 395">
              <controlPr locked="0" defaultSize="0" autoFill="0" autoLine="0" autoPict="0">
                <anchor moveWithCells="1" sizeWithCells="1">
                  <from>
                    <xdr:col>5123</xdr:col>
                    <xdr:colOff>0</xdr:colOff>
                    <xdr:row>852036</xdr:row>
                    <xdr:rowOff>0</xdr:rowOff>
                  </from>
                  <to>
                    <xdr:col>5123</xdr:col>
                    <xdr:colOff>0</xdr:colOff>
                    <xdr:row>852036</xdr:row>
                    <xdr:rowOff>0</xdr:rowOff>
                  </to>
                </anchor>
              </controlPr>
            </control>
          </mc:Choice>
        </mc:AlternateContent>
        <mc:AlternateContent xmlns:mc="http://schemas.openxmlformats.org/markup-compatibility/2006">
          <mc:Choice Requires="x14">
            <control shapeId="61836" r:id="rId339" name="Button 396">
              <controlPr locked="0" defaultSize="0" autoFill="0" autoLine="0" autoPict="0">
                <anchor moveWithCells="1" sizeWithCells="1">
                  <from>
                    <xdr:col>5123</xdr:col>
                    <xdr:colOff>0</xdr:colOff>
                    <xdr:row>917572</xdr:row>
                    <xdr:rowOff>0</xdr:rowOff>
                  </from>
                  <to>
                    <xdr:col>5123</xdr:col>
                    <xdr:colOff>0</xdr:colOff>
                    <xdr:row>917572</xdr:row>
                    <xdr:rowOff>0</xdr:rowOff>
                  </to>
                </anchor>
              </controlPr>
            </control>
          </mc:Choice>
        </mc:AlternateContent>
        <mc:AlternateContent xmlns:mc="http://schemas.openxmlformats.org/markup-compatibility/2006">
          <mc:Choice Requires="x14">
            <control shapeId="61837" r:id="rId340" name="Button 397">
              <controlPr locked="0" defaultSize="0" autoFill="0" autoLine="0" autoPict="0">
                <anchor moveWithCells="1" sizeWithCells="1">
                  <from>
                    <xdr:col>5123</xdr:col>
                    <xdr:colOff>0</xdr:colOff>
                    <xdr:row>983108</xdr:row>
                    <xdr:rowOff>0</xdr:rowOff>
                  </from>
                  <to>
                    <xdr:col>5123</xdr:col>
                    <xdr:colOff>0</xdr:colOff>
                    <xdr:row>983108</xdr:row>
                    <xdr:rowOff>0</xdr:rowOff>
                  </to>
                </anchor>
              </controlPr>
            </control>
          </mc:Choice>
        </mc:AlternateContent>
        <mc:AlternateContent xmlns:mc="http://schemas.openxmlformats.org/markup-compatibility/2006">
          <mc:Choice Requires="x14">
            <control shapeId="61838" r:id="rId341" name="Button 398">
              <controlPr locked="0" defaultSize="0" autoFill="0" autoLine="0" autoPict="0">
                <anchor moveWithCells="1" sizeWithCells="1">
                  <from>
                    <xdr:col>5379</xdr:col>
                    <xdr:colOff>0</xdr:colOff>
                    <xdr:row>67</xdr:row>
                    <xdr:rowOff>0</xdr:rowOff>
                  </from>
                  <to>
                    <xdr:col>5379</xdr:col>
                    <xdr:colOff>0</xdr:colOff>
                    <xdr:row>67</xdr:row>
                    <xdr:rowOff>0</xdr:rowOff>
                  </to>
                </anchor>
              </controlPr>
            </control>
          </mc:Choice>
        </mc:AlternateContent>
        <mc:AlternateContent xmlns:mc="http://schemas.openxmlformats.org/markup-compatibility/2006">
          <mc:Choice Requires="x14">
            <control shapeId="61839" r:id="rId342" name="Button 399">
              <controlPr locked="0" defaultSize="0" autoFill="0" autoLine="0" autoPict="0">
                <anchor moveWithCells="1" sizeWithCells="1">
                  <from>
                    <xdr:col>5379</xdr:col>
                    <xdr:colOff>0</xdr:colOff>
                    <xdr:row>65604</xdr:row>
                    <xdr:rowOff>0</xdr:rowOff>
                  </from>
                  <to>
                    <xdr:col>5379</xdr:col>
                    <xdr:colOff>0</xdr:colOff>
                    <xdr:row>65604</xdr:row>
                    <xdr:rowOff>0</xdr:rowOff>
                  </to>
                </anchor>
              </controlPr>
            </control>
          </mc:Choice>
        </mc:AlternateContent>
        <mc:AlternateContent xmlns:mc="http://schemas.openxmlformats.org/markup-compatibility/2006">
          <mc:Choice Requires="x14">
            <control shapeId="61840" r:id="rId343" name="Button 400">
              <controlPr locked="0" defaultSize="0" autoFill="0" autoLine="0" autoPict="0">
                <anchor moveWithCells="1" sizeWithCells="1">
                  <from>
                    <xdr:col>5379</xdr:col>
                    <xdr:colOff>0</xdr:colOff>
                    <xdr:row>131140</xdr:row>
                    <xdr:rowOff>0</xdr:rowOff>
                  </from>
                  <to>
                    <xdr:col>5379</xdr:col>
                    <xdr:colOff>0</xdr:colOff>
                    <xdr:row>131140</xdr:row>
                    <xdr:rowOff>0</xdr:rowOff>
                  </to>
                </anchor>
              </controlPr>
            </control>
          </mc:Choice>
        </mc:AlternateContent>
        <mc:AlternateContent xmlns:mc="http://schemas.openxmlformats.org/markup-compatibility/2006">
          <mc:Choice Requires="x14">
            <control shapeId="61841" r:id="rId344" name="Button 401">
              <controlPr locked="0" defaultSize="0" autoFill="0" autoLine="0" autoPict="0">
                <anchor moveWithCells="1" sizeWithCells="1">
                  <from>
                    <xdr:col>5379</xdr:col>
                    <xdr:colOff>0</xdr:colOff>
                    <xdr:row>196676</xdr:row>
                    <xdr:rowOff>0</xdr:rowOff>
                  </from>
                  <to>
                    <xdr:col>5379</xdr:col>
                    <xdr:colOff>0</xdr:colOff>
                    <xdr:row>196676</xdr:row>
                    <xdr:rowOff>0</xdr:rowOff>
                  </to>
                </anchor>
              </controlPr>
            </control>
          </mc:Choice>
        </mc:AlternateContent>
        <mc:AlternateContent xmlns:mc="http://schemas.openxmlformats.org/markup-compatibility/2006">
          <mc:Choice Requires="x14">
            <control shapeId="61842" r:id="rId345" name="Button 402">
              <controlPr locked="0" defaultSize="0" autoFill="0" autoLine="0" autoPict="0">
                <anchor moveWithCells="1" sizeWithCells="1">
                  <from>
                    <xdr:col>5379</xdr:col>
                    <xdr:colOff>0</xdr:colOff>
                    <xdr:row>262212</xdr:row>
                    <xdr:rowOff>0</xdr:rowOff>
                  </from>
                  <to>
                    <xdr:col>5379</xdr:col>
                    <xdr:colOff>0</xdr:colOff>
                    <xdr:row>262212</xdr:row>
                    <xdr:rowOff>0</xdr:rowOff>
                  </to>
                </anchor>
              </controlPr>
            </control>
          </mc:Choice>
        </mc:AlternateContent>
        <mc:AlternateContent xmlns:mc="http://schemas.openxmlformats.org/markup-compatibility/2006">
          <mc:Choice Requires="x14">
            <control shapeId="61843" r:id="rId346" name="Button 403">
              <controlPr locked="0" defaultSize="0" autoFill="0" autoLine="0" autoPict="0">
                <anchor moveWithCells="1" sizeWithCells="1">
                  <from>
                    <xdr:col>5379</xdr:col>
                    <xdr:colOff>0</xdr:colOff>
                    <xdr:row>327748</xdr:row>
                    <xdr:rowOff>0</xdr:rowOff>
                  </from>
                  <to>
                    <xdr:col>5379</xdr:col>
                    <xdr:colOff>0</xdr:colOff>
                    <xdr:row>327748</xdr:row>
                    <xdr:rowOff>0</xdr:rowOff>
                  </to>
                </anchor>
              </controlPr>
            </control>
          </mc:Choice>
        </mc:AlternateContent>
        <mc:AlternateContent xmlns:mc="http://schemas.openxmlformats.org/markup-compatibility/2006">
          <mc:Choice Requires="x14">
            <control shapeId="61844" r:id="rId347" name="Button 404">
              <controlPr locked="0" defaultSize="0" autoFill="0" autoLine="0" autoPict="0">
                <anchor moveWithCells="1" sizeWithCells="1">
                  <from>
                    <xdr:col>5379</xdr:col>
                    <xdr:colOff>0</xdr:colOff>
                    <xdr:row>393284</xdr:row>
                    <xdr:rowOff>0</xdr:rowOff>
                  </from>
                  <to>
                    <xdr:col>5379</xdr:col>
                    <xdr:colOff>0</xdr:colOff>
                    <xdr:row>393284</xdr:row>
                    <xdr:rowOff>0</xdr:rowOff>
                  </to>
                </anchor>
              </controlPr>
            </control>
          </mc:Choice>
        </mc:AlternateContent>
        <mc:AlternateContent xmlns:mc="http://schemas.openxmlformats.org/markup-compatibility/2006">
          <mc:Choice Requires="x14">
            <control shapeId="61845" r:id="rId348" name="Button 405">
              <controlPr locked="0" defaultSize="0" autoFill="0" autoLine="0" autoPict="0">
                <anchor moveWithCells="1" sizeWithCells="1">
                  <from>
                    <xdr:col>5379</xdr:col>
                    <xdr:colOff>0</xdr:colOff>
                    <xdr:row>458820</xdr:row>
                    <xdr:rowOff>0</xdr:rowOff>
                  </from>
                  <to>
                    <xdr:col>5379</xdr:col>
                    <xdr:colOff>0</xdr:colOff>
                    <xdr:row>458820</xdr:row>
                    <xdr:rowOff>0</xdr:rowOff>
                  </to>
                </anchor>
              </controlPr>
            </control>
          </mc:Choice>
        </mc:AlternateContent>
        <mc:AlternateContent xmlns:mc="http://schemas.openxmlformats.org/markup-compatibility/2006">
          <mc:Choice Requires="x14">
            <control shapeId="61846" r:id="rId349" name="Button 406">
              <controlPr locked="0" defaultSize="0" autoFill="0" autoLine="0" autoPict="0">
                <anchor moveWithCells="1" sizeWithCells="1">
                  <from>
                    <xdr:col>5379</xdr:col>
                    <xdr:colOff>0</xdr:colOff>
                    <xdr:row>524356</xdr:row>
                    <xdr:rowOff>0</xdr:rowOff>
                  </from>
                  <to>
                    <xdr:col>5379</xdr:col>
                    <xdr:colOff>0</xdr:colOff>
                    <xdr:row>524356</xdr:row>
                    <xdr:rowOff>0</xdr:rowOff>
                  </to>
                </anchor>
              </controlPr>
            </control>
          </mc:Choice>
        </mc:AlternateContent>
        <mc:AlternateContent xmlns:mc="http://schemas.openxmlformats.org/markup-compatibility/2006">
          <mc:Choice Requires="x14">
            <control shapeId="61847" r:id="rId350" name="Button 407">
              <controlPr locked="0" defaultSize="0" autoFill="0" autoLine="0" autoPict="0">
                <anchor moveWithCells="1" sizeWithCells="1">
                  <from>
                    <xdr:col>5379</xdr:col>
                    <xdr:colOff>0</xdr:colOff>
                    <xdr:row>589892</xdr:row>
                    <xdr:rowOff>0</xdr:rowOff>
                  </from>
                  <to>
                    <xdr:col>5379</xdr:col>
                    <xdr:colOff>0</xdr:colOff>
                    <xdr:row>589892</xdr:row>
                    <xdr:rowOff>0</xdr:rowOff>
                  </to>
                </anchor>
              </controlPr>
            </control>
          </mc:Choice>
        </mc:AlternateContent>
        <mc:AlternateContent xmlns:mc="http://schemas.openxmlformats.org/markup-compatibility/2006">
          <mc:Choice Requires="x14">
            <control shapeId="61848" r:id="rId351" name="Button 408">
              <controlPr locked="0" defaultSize="0" autoFill="0" autoLine="0" autoPict="0">
                <anchor moveWithCells="1" sizeWithCells="1">
                  <from>
                    <xdr:col>5379</xdr:col>
                    <xdr:colOff>0</xdr:colOff>
                    <xdr:row>655428</xdr:row>
                    <xdr:rowOff>0</xdr:rowOff>
                  </from>
                  <to>
                    <xdr:col>5379</xdr:col>
                    <xdr:colOff>0</xdr:colOff>
                    <xdr:row>655428</xdr:row>
                    <xdr:rowOff>0</xdr:rowOff>
                  </to>
                </anchor>
              </controlPr>
            </control>
          </mc:Choice>
        </mc:AlternateContent>
        <mc:AlternateContent xmlns:mc="http://schemas.openxmlformats.org/markup-compatibility/2006">
          <mc:Choice Requires="x14">
            <control shapeId="61849" r:id="rId352" name="Button 409">
              <controlPr locked="0" defaultSize="0" autoFill="0" autoLine="0" autoPict="0">
                <anchor moveWithCells="1" sizeWithCells="1">
                  <from>
                    <xdr:col>5379</xdr:col>
                    <xdr:colOff>0</xdr:colOff>
                    <xdr:row>720964</xdr:row>
                    <xdr:rowOff>0</xdr:rowOff>
                  </from>
                  <to>
                    <xdr:col>5379</xdr:col>
                    <xdr:colOff>0</xdr:colOff>
                    <xdr:row>720964</xdr:row>
                    <xdr:rowOff>0</xdr:rowOff>
                  </to>
                </anchor>
              </controlPr>
            </control>
          </mc:Choice>
        </mc:AlternateContent>
        <mc:AlternateContent xmlns:mc="http://schemas.openxmlformats.org/markup-compatibility/2006">
          <mc:Choice Requires="x14">
            <control shapeId="61850" r:id="rId353" name="Button 410">
              <controlPr locked="0" defaultSize="0" autoFill="0" autoLine="0" autoPict="0">
                <anchor moveWithCells="1" sizeWithCells="1">
                  <from>
                    <xdr:col>5379</xdr:col>
                    <xdr:colOff>0</xdr:colOff>
                    <xdr:row>786500</xdr:row>
                    <xdr:rowOff>0</xdr:rowOff>
                  </from>
                  <to>
                    <xdr:col>5379</xdr:col>
                    <xdr:colOff>0</xdr:colOff>
                    <xdr:row>786500</xdr:row>
                    <xdr:rowOff>0</xdr:rowOff>
                  </to>
                </anchor>
              </controlPr>
            </control>
          </mc:Choice>
        </mc:AlternateContent>
        <mc:AlternateContent xmlns:mc="http://schemas.openxmlformats.org/markup-compatibility/2006">
          <mc:Choice Requires="x14">
            <control shapeId="61851" r:id="rId354" name="Button 411">
              <controlPr locked="0" defaultSize="0" autoFill="0" autoLine="0" autoPict="0">
                <anchor moveWithCells="1" sizeWithCells="1">
                  <from>
                    <xdr:col>5379</xdr:col>
                    <xdr:colOff>0</xdr:colOff>
                    <xdr:row>852036</xdr:row>
                    <xdr:rowOff>0</xdr:rowOff>
                  </from>
                  <to>
                    <xdr:col>5379</xdr:col>
                    <xdr:colOff>0</xdr:colOff>
                    <xdr:row>852036</xdr:row>
                    <xdr:rowOff>0</xdr:rowOff>
                  </to>
                </anchor>
              </controlPr>
            </control>
          </mc:Choice>
        </mc:AlternateContent>
        <mc:AlternateContent xmlns:mc="http://schemas.openxmlformats.org/markup-compatibility/2006">
          <mc:Choice Requires="x14">
            <control shapeId="61852" r:id="rId355" name="Button 412">
              <controlPr locked="0" defaultSize="0" autoFill="0" autoLine="0" autoPict="0">
                <anchor moveWithCells="1" sizeWithCells="1">
                  <from>
                    <xdr:col>5379</xdr:col>
                    <xdr:colOff>0</xdr:colOff>
                    <xdr:row>917572</xdr:row>
                    <xdr:rowOff>0</xdr:rowOff>
                  </from>
                  <to>
                    <xdr:col>5379</xdr:col>
                    <xdr:colOff>0</xdr:colOff>
                    <xdr:row>917572</xdr:row>
                    <xdr:rowOff>0</xdr:rowOff>
                  </to>
                </anchor>
              </controlPr>
            </control>
          </mc:Choice>
        </mc:AlternateContent>
        <mc:AlternateContent xmlns:mc="http://schemas.openxmlformats.org/markup-compatibility/2006">
          <mc:Choice Requires="x14">
            <control shapeId="61853" r:id="rId356" name="Button 413">
              <controlPr locked="0" defaultSize="0" autoFill="0" autoLine="0" autoPict="0">
                <anchor moveWithCells="1" sizeWithCells="1">
                  <from>
                    <xdr:col>5379</xdr:col>
                    <xdr:colOff>0</xdr:colOff>
                    <xdr:row>983108</xdr:row>
                    <xdr:rowOff>0</xdr:rowOff>
                  </from>
                  <to>
                    <xdr:col>5379</xdr:col>
                    <xdr:colOff>0</xdr:colOff>
                    <xdr:row>983108</xdr:row>
                    <xdr:rowOff>0</xdr:rowOff>
                  </to>
                </anchor>
              </controlPr>
            </control>
          </mc:Choice>
        </mc:AlternateContent>
        <mc:AlternateContent xmlns:mc="http://schemas.openxmlformats.org/markup-compatibility/2006">
          <mc:Choice Requires="x14">
            <control shapeId="61854" r:id="rId357" name="Button 414">
              <controlPr locked="0" defaultSize="0" autoFill="0" autoLine="0" autoPict="0">
                <anchor moveWithCells="1" sizeWithCells="1">
                  <from>
                    <xdr:col>5635</xdr:col>
                    <xdr:colOff>0</xdr:colOff>
                    <xdr:row>67</xdr:row>
                    <xdr:rowOff>0</xdr:rowOff>
                  </from>
                  <to>
                    <xdr:col>5635</xdr:col>
                    <xdr:colOff>0</xdr:colOff>
                    <xdr:row>67</xdr:row>
                    <xdr:rowOff>0</xdr:rowOff>
                  </to>
                </anchor>
              </controlPr>
            </control>
          </mc:Choice>
        </mc:AlternateContent>
        <mc:AlternateContent xmlns:mc="http://schemas.openxmlformats.org/markup-compatibility/2006">
          <mc:Choice Requires="x14">
            <control shapeId="61855" r:id="rId358" name="Button 415">
              <controlPr locked="0" defaultSize="0" autoFill="0" autoLine="0" autoPict="0">
                <anchor moveWithCells="1" sizeWithCells="1">
                  <from>
                    <xdr:col>5635</xdr:col>
                    <xdr:colOff>0</xdr:colOff>
                    <xdr:row>65604</xdr:row>
                    <xdr:rowOff>0</xdr:rowOff>
                  </from>
                  <to>
                    <xdr:col>5635</xdr:col>
                    <xdr:colOff>0</xdr:colOff>
                    <xdr:row>65604</xdr:row>
                    <xdr:rowOff>0</xdr:rowOff>
                  </to>
                </anchor>
              </controlPr>
            </control>
          </mc:Choice>
        </mc:AlternateContent>
        <mc:AlternateContent xmlns:mc="http://schemas.openxmlformats.org/markup-compatibility/2006">
          <mc:Choice Requires="x14">
            <control shapeId="61856" r:id="rId359" name="Button 416">
              <controlPr locked="0" defaultSize="0" autoFill="0" autoLine="0" autoPict="0">
                <anchor moveWithCells="1" sizeWithCells="1">
                  <from>
                    <xdr:col>5635</xdr:col>
                    <xdr:colOff>0</xdr:colOff>
                    <xdr:row>131140</xdr:row>
                    <xdr:rowOff>0</xdr:rowOff>
                  </from>
                  <to>
                    <xdr:col>5635</xdr:col>
                    <xdr:colOff>0</xdr:colOff>
                    <xdr:row>131140</xdr:row>
                    <xdr:rowOff>0</xdr:rowOff>
                  </to>
                </anchor>
              </controlPr>
            </control>
          </mc:Choice>
        </mc:AlternateContent>
        <mc:AlternateContent xmlns:mc="http://schemas.openxmlformats.org/markup-compatibility/2006">
          <mc:Choice Requires="x14">
            <control shapeId="61857" r:id="rId360" name="Button 417">
              <controlPr locked="0" defaultSize="0" autoFill="0" autoLine="0" autoPict="0">
                <anchor moveWithCells="1" sizeWithCells="1">
                  <from>
                    <xdr:col>5635</xdr:col>
                    <xdr:colOff>0</xdr:colOff>
                    <xdr:row>196676</xdr:row>
                    <xdr:rowOff>0</xdr:rowOff>
                  </from>
                  <to>
                    <xdr:col>5635</xdr:col>
                    <xdr:colOff>0</xdr:colOff>
                    <xdr:row>196676</xdr:row>
                    <xdr:rowOff>0</xdr:rowOff>
                  </to>
                </anchor>
              </controlPr>
            </control>
          </mc:Choice>
        </mc:AlternateContent>
        <mc:AlternateContent xmlns:mc="http://schemas.openxmlformats.org/markup-compatibility/2006">
          <mc:Choice Requires="x14">
            <control shapeId="61858" r:id="rId361" name="Button 418">
              <controlPr locked="0" defaultSize="0" autoFill="0" autoLine="0" autoPict="0">
                <anchor moveWithCells="1" sizeWithCells="1">
                  <from>
                    <xdr:col>5635</xdr:col>
                    <xdr:colOff>0</xdr:colOff>
                    <xdr:row>262212</xdr:row>
                    <xdr:rowOff>0</xdr:rowOff>
                  </from>
                  <to>
                    <xdr:col>5635</xdr:col>
                    <xdr:colOff>0</xdr:colOff>
                    <xdr:row>262212</xdr:row>
                    <xdr:rowOff>0</xdr:rowOff>
                  </to>
                </anchor>
              </controlPr>
            </control>
          </mc:Choice>
        </mc:AlternateContent>
        <mc:AlternateContent xmlns:mc="http://schemas.openxmlformats.org/markup-compatibility/2006">
          <mc:Choice Requires="x14">
            <control shapeId="61859" r:id="rId362" name="Button 419">
              <controlPr locked="0" defaultSize="0" autoFill="0" autoLine="0" autoPict="0">
                <anchor moveWithCells="1" sizeWithCells="1">
                  <from>
                    <xdr:col>5635</xdr:col>
                    <xdr:colOff>0</xdr:colOff>
                    <xdr:row>327748</xdr:row>
                    <xdr:rowOff>0</xdr:rowOff>
                  </from>
                  <to>
                    <xdr:col>5635</xdr:col>
                    <xdr:colOff>0</xdr:colOff>
                    <xdr:row>327748</xdr:row>
                    <xdr:rowOff>0</xdr:rowOff>
                  </to>
                </anchor>
              </controlPr>
            </control>
          </mc:Choice>
        </mc:AlternateContent>
        <mc:AlternateContent xmlns:mc="http://schemas.openxmlformats.org/markup-compatibility/2006">
          <mc:Choice Requires="x14">
            <control shapeId="61860" r:id="rId363" name="Button 420">
              <controlPr locked="0" defaultSize="0" autoFill="0" autoLine="0" autoPict="0">
                <anchor moveWithCells="1" sizeWithCells="1">
                  <from>
                    <xdr:col>5635</xdr:col>
                    <xdr:colOff>0</xdr:colOff>
                    <xdr:row>393284</xdr:row>
                    <xdr:rowOff>0</xdr:rowOff>
                  </from>
                  <to>
                    <xdr:col>5635</xdr:col>
                    <xdr:colOff>0</xdr:colOff>
                    <xdr:row>393284</xdr:row>
                    <xdr:rowOff>0</xdr:rowOff>
                  </to>
                </anchor>
              </controlPr>
            </control>
          </mc:Choice>
        </mc:AlternateContent>
        <mc:AlternateContent xmlns:mc="http://schemas.openxmlformats.org/markup-compatibility/2006">
          <mc:Choice Requires="x14">
            <control shapeId="61861" r:id="rId364" name="Button 421">
              <controlPr locked="0" defaultSize="0" autoFill="0" autoLine="0" autoPict="0">
                <anchor moveWithCells="1" sizeWithCells="1">
                  <from>
                    <xdr:col>5635</xdr:col>
                    <xdr:colOff>0</xdr:colOff>
                    <xdr:row>458820</xdr:row>
                    <xdr:rowOff>0</xdr:rowOff>
                  </from>
                  <to>
                    <xdr:col>5635</xdr:col>
                    <xdr:colOff>0</xdr:colOff>
                    <xdr:row>458820</xdr:row>
                    <xdr:rowOff>0</xdr:rowOff>
                  </to>
                </anchor>
              </controlPr>
            </control>
          </mc:Choice>
        </mc:AlternateContent>
        <mc:AlternateContent xmlns:mc="http://schemas.openxmlformats.org/markup-compatibility/2006">
          <mc:Choice Requires="x14">
            <control shapeId="61862" r:id="rId365" name="Button 422">
              <controlPr locked="0" defaultSize="0" autoFill="0" autoLine="0" autoPict="0">
                <anchor moveWithCells="1" sizeWithCells="1">
                  <from>
                    <xdr:col>5635</xdr:col>
                    <xdr:colOff>0</xdr:colOff>
                    <xdr:row>524356</xdr:row>
                    <xdr:rowOff>0</xdr:rowOff>
                  </from>
                  <to>
                    <xdr:col>5635</xdr:col>
                    <xdr:colOff>0</xdr:colOff>
                    <xdr:row>524356</xdr:row>
                    <xdr:rowOff>0</xdr:rowOff>
                  </to>
                </anchor>
              </controlPr>
            </control>
          </mc:Choice>
        </mc:AlternateContent>
        <mc:AlternateContent xmlns:mc="http://schemas.openxmlformats.org/markup-compatibility/2006">
          <mc:Choice Requires="x14">
            <control shapeId="61863" r:id="rId366" name="Button 423">
              <controlPr locked="0" defaultSize="0" autoFill="0" autoLine="0" autoPict="0">
                <anchor moveWithCells="1" sizeWithCells="1">
                  <from>
                    <xdr:col>5635</xdr:col>
                    <xdr:colOff>0</xdr:colOff>
                    <xdr:row>589892</xdr:row>
                    <xdr:rowOff>0</xdr:rowOff>
                  </from>
                  <to>
                    <xdr:col>5635</xdr:col>
                    <xdr:colOff>0</xdr:colOff>
                    <xdr:row>589892</xdr:row>
                    <xdr:rowOff>0</xdr:rowOff>
                  </to>
                </anchor>
              </controlPr>
            </control>
          </mc:Choice>
        </mc:AlternateContent>
        <mc:AlternateContent xmlns:mc="http://schemas.openxmlformats.org/markup-compatibility/2006">
          <mc:Choice Requires="x14">
            <control shapeId="61864" r:id="rId367" name="Button 424">
              <controlPr locked="0" defaultSize="0" autoFill="0" autoLine="0" autoPict="0">
                <anchor moveWithCells="1" sizeWithCells="1">
                  <from>
                    <xdr:col>5635</xdr:col>
                    <xdr:colOff>0</xdr:colOff>
                    <xdr:row>655428</xdr:row>
                    <xdr:rowOff>0</xdr:rowOff>
                  </from>
                  <to>
                    <xdr:col>5635</xdr:col>
                    <xdr:colOff>0</xdr:colOff>
                    <xdr:row>655428</xdr:row>
                    <xdr:rowOff>0</xdr:rowOff>
                  </to>
                </anchor>
              </controlPr>
            </control>
          </mc:Choice>
        </mc:AlternateContent>
        <mc:AlternateContent xmlns:mc="http://schemas.openxmlformats.org/markup-compatibility/2006">
          <mc:Choice Requires="x14">
            <control shapeId="61865" r:id="rId368" name="Button 425">
              <controlPr locked="0" defaultSize="0" autoFill="0" autoLine="0" autoPict="0">
                <anchor moveWithCells="1" sizeWithCells="1">
                  <from>
                    <xdr:col>5635</xdr:col>
                    <xdr:colOff>0</xdr:colOff>
                    <xdr:row>720964</xdr:row>
                    <xdr:rowOff>0</xdr:rowOff>
                  </from>
                  <to>
                    <xdr:col>5635</xdr:col>
                    <xdr:colOff>0</xdr:colOff>
                    <xdr:row>720964</xdr:row>
                    <xdr:rowOff>0</xdr:rowOff>
                  </to>
                </anchor>
              </controlPr>
            </control>
          </mc:Choice>
        </mc:AlternateContent>
        <mc:AlternateContent xmlns:mc="http://schemas.openxmlformats.org/markup-compatibility/2006">
          <mc:Choice Requires="x14">
            <control shapeId="61866" r:id="rId369" name="Button 426">
              <controlPr locked="0" defaultSize="0" autoFill="0" autoLine="0" autoPict="0">
                <anchor moveWithCells="1" sizeWithCells="1">
                  <from>
                    <xdr:col>5635</xdr:col>
                    <xdr:colOff>0</xdr:colOff>
                    <xdr:row>786500</xdr:row>
                    <xdr:rowOff>0</xdr:rowOff>
                  </from>
                  <to>
                    <xdr:col>5635</xdr:col>
                    <xdr:colOff>0</xdr:colOff>
                    <xdr:row>786500</xdr:row>
                    <xdr:rowOff>0</xdr:rowOff>
                  </to>
                </anchor>
              </controlPr>
            </control>
          </mc:Choice>
        </mc:AlternateContent>
        <mc:AlternateContent xmlns:mc="http://schemas.openxmlformats.org/markup-compatibility/2006">
          <mc:Choice Requires="x14">
            <control shapeId="61867" r:id="rId370" name="Button 427">
              <controlPr locked="0" defaultSize="0" autoFill="0" autoLine="0" autoPict="0">
                <anchor moveWithCells="1" sizeWithCells="1">
                  <from>
                    <xdr:col>5635</xdr:col>
                    <xdr:colOff>0</xdr:colOff>
                    <xdr:row>852036</xdr:row>
                    <xdr:rowOff>0</xdr:rowOff>
                  </from>
                  <to>
                    <xdr:col>5635</xdr:col>
                    <xdr:colOff>0</xdr:colOff>
                    <xdr:row>852036</xdr:row>
                    <xdr:rowOff>0</xdr:rowOff>
                  </to>
                </anchor>
              </controlPr>
            </control>
          </mc:Choice>
        </mc:AlternateContent>
        <mc:AlternateContent xmlns:mc="http://schemas.openxmlformats.org/markup-compatibility/2006">
          <mc:Choice Requires="x14">
            <control shapeId="61868" r:id="rId371" name="Button 428">
              <controlPr locked="0" defaultSize="0" autoFill="0" autoLine="0" autoPict="0">
                <anchor moveWithCells="1" sizeWithCells="1">
                  <from>
                    <xdr:col>5635</xdr:col>
                    <xdr:colOff>0</xdr:colOff>
                    <xdr:row>917572</xdr:row>
                    <xdr:rowOff>0</xdr:rowOff>
                  </from>
                  <to>
                    <xdr:col>5635</xdr:col>
                    <xdr:colOff>0</xdr:colOff>
                    <xdr:row>917572</xdr:row>
                    <xdr:rowOff>0</xdr:rowOff>
                  </to>
                </anchor>
              </controlPr>
            </control>
          </mc:Choice>
        </mc:AlternateContent>
        <mc:AlternateContent xmlns:mc="http://schemas.openxmlformats.org/markup-compatibility/2006">
          <mc:Choice Requires="x14">
            <control shapeId="61869" r:id="rId372" name="Button 429">
              <controlPr locked="0" defaultSize="0" autoFill="0" autoLine="0" autoPict="0">
                <anchor moveWithCells="1" sizeWithCells="1">
                  <from>
                    <xdr:col>5635</xdr:col>
                    <xdr:colOff>0</xdr:colOff>
                    <xdr:row>983108</xdr:row>
                    <xdr:rowOff>0</xdr:rowOff>
                  </from>
                  <to>
                    <xdr:col>5635</xdr:col>
                    <xdr:colOff>0</xdr:colOff>
                    <xdr:row>983108</xdr:row>
                    <xdr:rowOff>0</xdr:rowOff>
                  </to>
                </anchor>
              </controlPr>
            </control>
          </mc:Choice>
        </mc:AlternateContent>
        <mc:AlternateContent xmlns:mc="http://schemas.openxmlformats.org/markup-compatibility/2006">
          <mc:Choice Requires="x14">
            <control shapeId="61870" r:id="rId373" name="Button 430">
              <controlPr locked="0" defaultSize="0" autoFill="0" autoLine="0" autoPict="0">
                <anchor moveWithCells="1" sizeWithCells="1">
                  <from>
                    <xdr:col>5891</xdr:col>
                    <xdr:colOff>0</xdr:colOff>
                    <xdr:row>67</xdr:row>
                    <xdr:rowOff>0</xdr:rowOff>
                  </from>
                  <to>
                    <xdr:col>5891</xdr:col>
                    <xdr:colOff>0</xdr:colOff>
                    <xdr:row>67</xdr:row>
                    <xdr:rowOff>0</xdr:rowOff>
                  </to>
                </anchor>
              </controlPr>
            </control>
          </mc:Choice>
        </mc:AlternateContent>
        <mc:AlternateContent xmlns:mc="http://schemas.openxmlformats.org/markup-compatibility/2006">
          <mc:Choice Requires="x14">
            <control shapeId="61871" r:id="rId374" name="Button 431">
              <controlPr locked="0" defaultSize="0" autoFill="0" autoLine="0" autoPict="0">
                <anchor moveWithCells="1" sizeWithCells="1">
                  <from>
                    <xdr:col>5891</xdr:col>
                    <xdr:colOff>0</xdr:colOff>
                    <xdr:row>65604</xdr:row>
                    <xdr:rowOff>0</xdr:rowOff>
                  </from>
                  <to>
                    <xdr:col>5891</xdr:col>
                    <xdr:colOff>0</xdr:colOff>
                    <xdr:row>65604</xdr:row>
                    <xdr:rowOff>0</xdr:rowOff>
                  </to>
                </anchor>
              </controlPr>
            </control>
          </mc:Choice>
        </mc:AlternateContent>
        <mc:AlternateContent xmlns:mc="http://schemas.openxmlformats.org/markup-compatibility/2006">
          <mc:Choice Requires="x14">
            <control shapeId="61872" r:id="rId375" name="Button 432">
              <controlPr locked="0" defaultSize="0" autoFill="0" autoLine="0" autoPict="0">
                <anchor moveWithCells="1" sizeWithCells="1">
                  <from>
                    <xdr:col>5891</xdr:col>
                    <xdr:colOff>0</xdr:colOff>
                    <xdr:row>131140</xdr:row>
                    <xdr:rowOff>0</xdr:rowOff>
                  </from>
                  <to>
                    <xdr:col>5891</xdr:col>
                    <xdr:colOff>0</xdr:colOff>
                    <xdr:row>131140</xdr:row>
                    <xdr:rowOff>0</xdr:rowOff>
                  </to>
                </anchor>
              </controlPr>
            </control>
          </mc:Choice>
        </mc:AlternateContent>
        <mc:AlternateContent xmlns:mc="http://schemas.openxmlformats.org/markup-compatibility/2006">
          <mc:Choice Requires="x14">
            <control shapeId="61873" r:id="rId376" name="Button 433">
              <controlPr locked="0" defaultSize="0" autoFill="0" autoLine="0" autoPict="0">
                <anchor moveWithCells="1" sizeWithCells="1">
                  <from>
                    <xdr:col>5891</xdr:col>
                    <xdr:colOff>0</xdr:colOff>
                    <xdr:row>196676</xdr:row>
                    <xdr:rowOff>0</xdr:rowOff>
                  </from>
                  <to>
                    <xdr:col>5891</xdr:col>
                    <xdr:colOff>0</xdr:colOff>
                    <xdr:row>196676</xdr:row>
                    <xdr:rowOff>0</xdr:rowOff>
                  </to>
                </anchor>
              </controlPr>
            </control>
          </mc:Choice>
        </mc:AlternateContent>
        <mc:AlternateContent xmlns:mc="http://schemas.openxmlformats.org/markup-compatibility/2006">
          <mc:Choice Requires="x14">
            <control shapeId="61874" r:id="rId377" name="Button 434">
              <controlPr locked="0" defaultSize="0" autoFill="0" autoLine="0" autoPict="0">
                <anchor moveWithCells="1" sizeWithCells="1">
                  <from>
                    <xdr:col>5891</xdr:col>
                    <xdr:colOff>0</xdr:colOff>
                    <xdr:row>262212</xdr:row>
                    <xdr:rowOff>0</xdr:rowOff>
                  </from>
                  <to>
                    <xdr:col>5891</xdr:col>
                    <xdr:colOff>0</xdr:colOff>
                    <xdr:row>262212</xdr:row>
                    <xdr:rowOff>0</xdr:rowOff>
                  </to>
                </anchor>
              </controlPr>
            </control>
          </mc:Choice>
        </mc:AlternateContent>
        <mc:AlternateContent xmlns:mc="http://schemas.openxmlformats.org/markup-compatibility/2006">
          <mc:Choice Requires="x14">
            <control shapeId="61875" r:id="rId378" name="Button 435">
              <controlPr locked="0" defaultSize="0" autoFill="0" autoLine="0" autoPict="0">
                <anchor moveWithCells="1" sizeWithCells="1">
                  <from>
                    <xdr:col>5891</xdr:col>
                    <xdr:colOff>0</xdr:colOff>
                    <xdr:row>327748</xdr:row>
                    <xdr:rowOff>0</xdr:rowOff>
                  </from>
                  <to>
                    <xdr:col>5891</xdr:col>
                    <xdr:colOff>0</xdr:colOff>
                    <xdr:row>327748</xdr:row>
                    <xdr:rowOff>0</xdr:rowOff>
                  </to>
                </anchor>
              </controlPr>
            </control>
          </mc:Choice>
        </mc:AlternateContent>
        <mc:AlternateContent xmlns:mc="http://schemas.openxmlformats.org/markup-compatibility/2006">
          <mc:Choice Requires="x14">
            <control shapeId="61876" r:id="rId379" name="Button 436">
              <controlPr locked="0" defaultSize="0" autoFill="0" autoLine="0" autoPict="0">
                <anchor moveWithCells="1" sizeWithCells="1">
                  <from>
                    <xdr:col>5891</xdr:col>
                    <xdr:colOff>0</xdr:colOff>
                    <xdr:row>393284</xdr:row>
                    <xdr:rowOff>0</xdr:rowOff>
                  </from>
                  <to>
                    <xdr:col>5891</xdr:col>
                    <xdr:colOff>0</xdr:colOff>
                    <xdr:row>393284</xdr:row>
                    <xdr:rowOff>0</xdr:rowOff>
                  </to>
                </anchor>
              </controlPr>
            </control>
          </mc:Choice>
        </mc:AlternateContent>
        <mc:AlternateContent xmlns:mc="http://schemas.openxmlformats.org/markup-compatibility/2006">
          <mc:Choice Requires="x14">
            <control shapeId="61877" r:id="rId380" name="Button 437">
              <controlPr locked="0" defaultSize="0" autoFill="0" autoLine="0" autoPict="0">
                <anchor moveWithCells="1" sizeWithCells="1">
                  <from>
                    <xdr:col>5891</xdr:col>
                    <xdr:colOff>0</xdr:colOff>
                    <xdr:row>458820</xdr:row>
                    <xdr:rowOff>0</xdr:rowOff>
                  </from>
                  <to>
                    <xdr:col>5891</xdr:col>
                    <xdr:colOff>0</xdr:colOff>
                    <xdr:row>458820</xdr:row>
                    <xdr:rowOff>0</xdr:rowOff>
                  </to>
                </anchor>
              </controlPr>
            </control>
          </mc:Choice>
        </mc:AlternateContent>
        <mc:AlternateContent xmlns:mc="http://schemas.openxmlformats.org/markup-compatibility/2006">
          <mc:Choice Requires="x14">
            <control shapeId="61878" r:id="rId381" name="Button 438">
              <controlPr locked="0" defaultSize="0" autoFill="0" autoLine="0" autoPict="0">
                <anchor moveWithCells="1" sizeWithCells="1">
                  <from>
                    <xdr:col>5891</xdr:col>
                    <xdr:colOff>0</xdr:colOff>
                    <xdr:row>524356</xdr:row>
                    <xdr:rowOff>0</xdr:rowOff>
                  </from>
                  <to>
                    <xdr:col>5891</xdr:col>
                    <xdr:colOff>0</xdr:colOff>
                    <xdr:row>524356</xdr:row>
                    <xdr:rowOff>0</xdr:rowOff>
                  </to>
                </anchor>
              </controlPr>
            </control>
          </mc:Choice>
        </mc:AlternateContent>
        <mc:AlternateContent xmlns:mc="http://schemas.openxmlformats.org/markup-compatibility/2006">
          <mc:Choice Requires="x14">
            <control shapeId="61879" r:id="rId382" name="Button 439">
              <controlPr locked="0" defaultSize="0" autoFill="0" autoLine="0" autoPict="0">
                <anchor moveWithCells="1" sizeWithCells="1">
                  <from>
                    <xdr:col>5891</xdr:col>
                    <xdr:colOff>0</xdr:colOff>
                    <xdr:row>589892</xdr:row>
                    <xdr:rowOff>0</xdr:rowOff>
                  </from>
                  <to>
                    <xdr:col>5891</xdr:col>
                    <xdr:colOff>0</xdr:colOff>
                    <xdr:row>589892</xdr:row>
                    <xdr:rowOff>0</xdr:rowOff>
                  </to>
                </anchor>
              </controlPr>
            </control>
          </mc:Choice>
        </mc:AlternateContent>
        <mc:AlternateContent xmlns:mc="http://schemas.openxmlformats.org/markup-compatibility/2006">
          <mc:Choice Requires="x14">
            <control shapeId="61880" r:id="rId383" name="Button 440">
              <controlPr locked="0" defaultSize="0" autoFill="0" autoLine="0" autoPict="0">
                <anchor moveWithCells="1" sizeWithCells="1">
                  <from>
                    <xdr:col>5891</xdr:col>
                    <xdr:colOff>0</xdr:colOff>
                    <xdr:row>655428</xdr:row>
                    <xdr:rowOff>0</xdr:rowOff>
                  </from>
                  <to>
                    <xdr:col>5891</xdr:col>
                    <xdr:colOff>0</xdr:colOff>
                    <xdr:row>655428</xdr:row>
                    <xdr:rowOff>0</xdr:rowOff>
                  </to>
                </anchor>
              </controlPr>
            </control>
          </mc:Choice>
        </mc:AlternateContent>
        <mc:AlternateContent xmlns:mc="http://schemas.openxmlformats.org/markup-compatibility/2006">
          <mc:Choice Requires="x14">
            <control shapeId="61881" r:id="rId384" name="Button 441">
              <controlPr locked="0" defaultSize="0" autoFill="0" autoLine="0" autoPict="0">
                <anchor moveWithCells="1" sizeWithCells="1">
                  <from>
                    <xdr:col>5891</xdr:col>
                    <xdr:colOff>0</xdr:colOff>
                    <xdr:row>720964</xdr:row>
                    <xdr:rowOff>0</xdr:rowOff>
                  </from>
                  <to>
                    <xdr:col>5891</xdr:col>
                    <xdr:colOff>0</xdr:colOff>
                    <xdr:row>720964</xdr:row>
                    <xdr:rowOff>0</xdr:rowOff>
                  </to>
                </anchor>
              </controlPr>
            </control>
          </mc:Choice>
        </mc:AlternateContent>
        <mc:AlternateContent xmlns:mc="http://schemas.openxmlformats.org/markup-compatibility/2006">
          <mc:Choice Requires="x14">
            <control shapeId="61882" r:id="rId385" name="Button 442">
              <controlPr locked="0" defaultSize="0" autoFill="0" autoLine="0" autoPict="0">
                <anchor moveWithCells="1" sizeWithCells="1">
                  <from>
                    <xdr:col>5891</xdr:col>
                    <xdr:colOff>0</xdr:colOff>
                    <xdr:row>786500</xdr:row>
                    <xdr:rowOff>0</xdr:rowOff>
                  </from>
                  <to>
                    <xdr:col>5891</xdr:col>
                    <xdr:colOff>0</xdr:colOff>
                    <xdr:row>786500</xdr:row>
                    <xdr:rowOff>0</xdr:rowOff>
                  </to>
                </anchor>
              </controlPr>
            </control>
          </mc:Choice>
        </mc:AlternateContent>
        <mc:AlternateContent xmlns:mc="http://schemas.openxmlformats.org/markup-compatibility/2006">
          <mc:Choice Requires="x14">
            <control shapeId="61883" r:id="rId386" name="Button 443">
              <controlPr locked="0" defaultSize="0" autoFill="0" autoLine="0" autoPict="0">
                <anchor moveWithCells="1" sizeWithCells="1">
                  <from>
                    <xdr:col>5891</xdr:col>
                    <xdr:colOff>0</xdr:colOff>
                    <xdr:row>852036</xdr:row>
                    <xdr:rowOff>0</xdr:rowOff>
                  </from>
                  <to>
                    <xdr:col>5891</xdr:col>
                    <xdr:colOff>0</xdr:colOff>
                    <xdr:row>852036</xdr:row>
                    <xdr:rowOff>0</xdr:rowOff>
                  </to>
                </anchor>
              </controlPr>
            </control>
          </mc:Choice>
        </mc:AlternateContent>
        <mc:AlternateContent xmlns:mc="http://schemas.openxmlformats.org/markup-compatibility/2006">
          <mc:Choice Requires="x14">
            <control shapeId="61884" r:id="rId387" name="Button 444">
              <controlPr locked="0" defaultSize="0" autoFill="0" autoLine="0" autoPict="0">
                <anchor moveWithCells="1" sizeWithCells="1">
                  <from>
                    <xdr:col>5891</xdr:col>
                    <xdr:colOff>0</xdr:colOff>
                    <xdr:row>917572</xdr:row>
                    <xdr:rowOff>0</xdr:rowOff>
                  </from>
                  <to>
                    <xdr:col>5891</xdr:col>
                    <xdr:colOff>0</xdr:colOff>
                    <xdr:row>917572</xdr:row>
                    <xdr:rowOff>0</xdr:rowOff>
                  </to>
                </anchor>
              </controlPr>
            </control>
          </mc:Choice>
        </mc:AlternateContent>
        <mc:AlternateContent xmlns:mc="http://schemas.openxmlformats.org/markup-compatibility/2006">
          <mc:Choice Requires="x14">
            <control shapeId="61885" r:id="rId388" name="Button 445">
              <controlPr locked="0" defaultSize="0" autoFill="0" autoLine="0" autoPict="0">
                <anchor moveWithCells="1" sizeWithCells="1">
                  <from>
                    <xdr:col>5891</xdr:col>
                    <xdr:colOff>0</xdr:colOff>
                    <xdr:row>983108</xdr:row>
                    <xdr:rowOff>0</xdr:rowOff>
                  </from>
                  <to>
                    <xdr:col>5891</xdr:col>
                    <xdr:colOff>0</xdr:colOff>
                    <xdr:row>983108</xdr:row>
                    <xdr:rowOff>0</xdr:rowOff>
                  </to>
                </anchor>
              </controlPr>
            </control>
          </mc:Choice>
        </mc:AlternateContent>
        <mc:AlternateContent xmlns:mc="http://schemas.openxmlformats.org/markup-compatibility/2006">
          <mc:Choice Requires="x14">
            <control shapeId="61886" r:id="rId389" name="Button 446">
              <controlPr locked="0" defaultSize="0" autoFill="0" autoLine="0" autoPict="0">
                <anchor moveWithCells="1" sizeWithCells="1">
                  <from>
                    <xdr:col>6147</xdr:col>
                    <xdr:colOff>0</xdr:colOff>
                    <xdr:row>67</xdr:row>
                    <xdr:rowOff>0</xdr:rowOff>
                  </from>
                  <to>
                    <xdr:col>6147</xdr:col>
                    <xdr:colOff>0</xdr:colOff>
                    <xdr:row>67</xdr:row>
                    <xdr:rowOff>0</xdr:rowOff>
                  </to>
                </anchor>
              </controlPr>
            </control>
          </mc:Choice>
        </mc:AlternateContent>
        <mc:AlternateContent xmlns:mc="http://schemas.openxmlformats.org/markup-compatibility/2006">
          <mc:Choice Requires="x14">
            <control shapeId="61887" r:id="rId390" name="Button 447">
              <controlPr locked="0" defaultSize="0" autoFill="0" autoLine="0" autoPict="0">
                <anchor moveWithCells="1" sizeWithCells="1">
                  <from>
                    <xdr:col>6147</xdr:col>
                    <xdr:colOff>0</xdr:colOff>
                    <xdr:row>65604</xdr:row>
                    <xdr:rowOff>0</xdr:rowOff>
                  </from>
                  <to>
                    <xdr:col>6147</xdr:col>
                    <xdr:colOff>0</xdr:colOff>
                    <xdr:row>65604</xdr:row>
                    <xdr:rowOff>0</xdr:rowOff>
                  </to>
                </anchor>
              </controlPr>
            </control>
          </mc:Choice>
        </mc:AlternateContent>
        <mc:AlternateContent xmlns:mc="http://schemas.openxmlformats.org/markup-compatibility/2006">
          <mc:Choice Requires="x14">
            <control shapeId="61888" r:id="rId391" name="Button 448">
              <controlPr locked="0" defaultSize="0" autoFill="0" autoLine="0" autoPict="0">
                <anchor moveWithCells="1" sizeWithCells="1">
                  <from>
                    <xdr:col>6147</xdr:col>
                    <xdr:colOff>0</xdr:colOff>
                    <xdr:row>131140</xdr:row>
                    <xdr:rowOff>0</xdr:rowOff>
                  </from>
                  <to>
                    <xdr:col>6147</xdr:col>
                    <xdr:colOff>0</xdr:colOff>
                    <xdr:row>131140</xdr:row>
                    <xdr:rowOff>0</xdr:rowOff>
                  </to>
                </anchor>
              </controlPr>
            </control>
          </mc:Choice>
        </mc:AlternateContent>
        <mc:AlternateContent xmlns:mc="http://schemas.openxmlformats.org/markup-compatibility/2006">
          <mc:Choice Requires="x14">
            <control shapeId="61889" r:id="rId392" name="Button 449">
              <controlPr locked="0" defaultSize="0" autoFill="0" autoLine="0" autoPict="0">
                <anchor moveWithCells="1" sizeWithCells="1">
                  <from>
                    <xdr:col>6147</xdr:col>
                    <xdr:colOff>0</xdr:colOff>
                    <xdr:row>196676</xdr:row>
                    <xdr:rowOff>0</xdr:rowOff>
                  </from>
                  <to>
                    <xdr:col>6147</xdr:col>
                    <xdr:colOff>0</xdr:colOff>
                    <xdr:row>196676</xdr:row>
                    <xdr:rowOff>0</xdr:rowOff>
                  </to>
                </anchor>
              </controlPr>
            </control>
          </mc:Choice>
        </mc:AlternateContent>
        <mc:AlternateContent xmlns:mc="http://schemas.openxmlformats.org/markup-compatibility/2006">
          <mc:Choice Requires="x14">
            <control shapeId="61890" r:id="rId393" name="Button 450">
              <controlPr locked="0" defaultSize="0" autoFill="0" autoLine="0" autoPict="0">
                <anchor moveWithCells="1" sizeWithCells="1">
                  <from>
                    <xdr:col>6147</xdr:col>
                    <xdr:colOff>0</xdr:colOff>
                    <xdr:row>262212</xdr:row>
                    <xdr:rowOff>0</xdr:rowOff>
                  </from>
                  <to>
                    <xdr:col>6147</xdr:col>
                    <xdr:colOff>0</xdr:colOff>
                    <xdr:row>262212</xdr:row>
                    <xdr:rowOff>0</xdr:rowOff>
                  </to>
                </anchor>
              </controlPr>
            </control>
          </mc:Choice>
        </mc:AlternateContent>
        <mc:AlternateContent xmlns:mc="http://schemas.openxmlformats.org/markup-compatibility/2006">
          <mc:Choice Requires="x14">
            <control shapeId="61891" r:id="rId394" name="Button 451">
              <controlPr locked="0" defaultSize="0" autoFill="0" autoLine="0" autoPict="0">
                <anchor moveWithCells="1" sizeWithCells="1">
                  <from>
                    <xdr:col>6147</xdr:col>
                    <xdr:colOff>0</xdr:colOff>
                    <xdr:row>327748</xdr:row>
                    <xdr:rowOff>0</xdr:rowOff>
                  </from>
                  <to>
                    <xdr:col>6147</xdr:col>
                    <xdr:colOff>0</xdr:colOff>
                    <xdr:row>327748</xdr:row>
                    <xdr:rowOff>0</xdr:rowOff>
                  </to>
                </anchor>
              </controlPr>
            </control>
          </mc:Choice>
        </mc:AlternateContent>
        <mc:AlternateContent xmlns:mc="http://schemas.openxmlformats.org/markup-compatibility/2006">
          <mc:Choice Requires="x14">
            <control shapeId="61892" r:id="rId395" name="Button 452">
              <controlPr locked="0" defaultSize="0" autoFill="0" autoLine="0" autoPict="0">
                <anchor moveWithCells="1" sizeWithCells="1">
                  <from>
                    <xdr:col>6147</xdr:col>
                    <xdr:colOff>0</xdr:colOff>
                    <xdr:row>393284</xdr:row>
                    <xdr:rowOff>0</xdr:rowOff>
                  </from>
                  <to>
                    <xdr:col>6147</xdr:col>
                    <xdr:colOff>0</xdr:colOff>
                    <xdr:row>393284</xdr:row>
                    <xdr:rowOff>0</xdr:rowOff>
                  </to>
                </anchor>
              </controlPr>
            </control>
          </mc:Choice>
        </mc:AlternateContent>
        <mc:AlternateContent xmlns:mc="http://schemas.openxmlformats.org/markup-compatibility/2006">
          <mc:Choice Requires="x14">
            <control shapeId="61893" r:id="rId396" name="Button 453">
              <controlPr locked="0" defaultSize="0" autoFill="0" autoLine="0" autoPict="0">
                <anchor moveWithCells="1" sizeWithCells="1">
                  <from>
                    <xdr:col>6147</xdr:col>
                    <xdr:colOff>0</xdr:colOff>
                    <xdr:row>458820</xdr:row>
                    <xdr:rowOff>0</xdr:rowOff>
                  </from>
                  <to>
                    <xdr:col>6147</xdr:col>
                    <xdr:colOff>0</xdr:colOff>
                    <xdr:row>458820</xdr:row>
                    <xdr:rowOff>0</xdr:rowOff>
                  </to>
                </anchor>
              </controlPr>
            </control>
          </mc:Choice>
        </mc:AlternateContent>
        <mc:AlternateContent xmlns:mc="http://schemas.openxmlformats.org/markup-compatibility/2006">
          <mc:Choice Requires="x14">
            <control shapeId="61894" r:id="rId397" name="Button 454">
              <controlPr locked="0" defaultSize="0" autoFill="0" autoLine="0" autoPict="0">
                <anchor moveWithCells="1" sizeWithCells="1">
                  <from>
                    <xdr:col>6147</xdr:col>
                    <xdr:colOff>0</xdr:colOff>
                    <xdr:row>524356</xdr:row>
                    <xdr:rowOff>0</xdr:rowOff>
                  </from>
                  <to>
                    <xdr:col>6147</xdr:col>
                    <xdr:colOff>0</xdr:colOff>
                    <xdr:row>524356</xdr:row>
                    <xdr:rowOff>0</xdr:rowOff>
                  </to>
                </anchor>
              </controlPr>
            </control>
          </mc:Choice>
        </mc:AlternateContent>
        <mc:AlternateContent xmlns:mc="http://schemas.openxmlformats.org/markup-compatibility/2006">
          <mc:Choice Requires="x14">
            <control shapeId="61895" r:id="rId398" name="Button 455">
              <controlPr locked="0" defaultSize="0" autoFill="0" autoLine="0" autoPict="0">
                <anchor moveWithCells="1" sizeWithCells="1">
                  <from>
                    <xdr:col>6147</xdr:col>
                    <xdr:colOff>0</xdr:colOff>
                    <xdr:row>589892</xdr:row>
                    <xdr:rowOff>0</xdr:rowOff>
                  </from>
                  <to>
                    <xdr:col>6147</xdr:col>
                    <xdr:colOff>0</xdr:colOff>
                    <xdr:row>589892</xdr:row>
                    <xdr:rowOff>0</xdr:rowOff>
                  </to>
                </anchor>
              </controlPr>
            </control>
          </mc:Choice>
        </mc:AlternateContent>
        <mc:AlternateContent xmlns:mc="http://schemas.openxmlformats.org/markup-compatibility/2006">
          <mc:Choice Requires="x14">
            <control shapeId="61896" r:id="rId399" name="Button 456">
              <controlPr locked="0" defaultSize="0" autoFill="0" autoLine="0" autoPict="0">
                <anchor moveWithCells="1" sizeWithCells="1">
                  <from>
                    <xdr:col>6147</xdr:col>
                    <xdr:colOff>0</xdr:colOff>
                    <xdr:row>655428</xdr:row>
                    <xdr:rowOff>0</xdr:rowOff>
                  </from>
                  <to>
                    <xdr:col>6147</xdr:col>
                    <xdr:colOff>0</xdr:colOff>
                    <xdr:row>655428</xdr:row>
                    <xdr:rowOff>0</xdr:rowOff>
                  </to>
                </anchor>
              </controlPr>
            </control>
          </mc:Choice>
        </mc:AlternateContent>
        <mc:AlternateContent xmlns:mc="http://schemas.openxmlformats.org/markup-compatibility/2006">
          <mc:Choice Requires="x14">
            <control shapeId="61897" r:id="rId400" name="Button 457">
              <controlPr locked="0" defaultSize="0" autoFill="0" autoLine="0" autoPict="0">
                <anchor moveWithCells="1" sizeWithCells="1">
                  <from>
                    <xdr:col>6147</xdr:col>
                    <xdr:colOff>0</xdr:colOff>
                    <xdr:row>720964</xdr:row>
                    <xdr:rowOff>0</xdr:rowOff>
                  </from>
                  <to>
                    <xdr:col>6147</xdr:col>
                    <xdr:colOff>0</xdr:colOff>
                    <xdr:row>720964</xdr:row>
                    <xdr:rowOff>0</xdr:rowOff>
                  </to>
                </anchor>
              </controlPr>
            </control>
          </mc:Choice>
        </mc:AlternateContent>
        <mc:AlternateContent xmlns:mc="http://schemas.openxmlformats.org/markup-compatibility/2006">
          <mc:Choice Requires="x14">
            <control shapeId="61898" r:id="rId401" name="Button 458">
              <controlPr locked="0" defaultSize="0" autoFill="0" autoLine="0" autoPict="0">
                <anchor moveWithCells="1" sizeWithCells="1">
                  <from>
                    <xdr:col>6147</xdr:col>
                    <xdr:colOff>0</xdr:colOff>
                    <xdr:row>786500</xdr:row>
                    <xdr:rowOff>0</xdr:rowOff>
                  </from>
                  <to>
                    <xdr:col>6147</xdr:col>
                    <xdr:colOff>0</xdr:colOff>
                    <xdr:row>786500</xdr:row>
                    <xdr:rowOff>0</xdr:rowOff>
                  </to>
                </anchor>
              </controlPr>
            </control>
          </mc:Choice>
        </mc:AlternateContent>
        <mc:AlternateContent xmlns:mc="http://schemas.openxmlformats.org/markup-compatibility/2006">
          <mc:Choice Requires="x14">
            <control shapeId="61899" r:id="rId402" name="Button 459">
              <controlPr locked="0" defaultSize="0" autoFill="0" autoLine="0" autoPict="0">
                <anchor moveWithCells="1" sizeWithCells="1">
                  <from>
                    <xdr:col>6147</xdr:col>
                    <xdr:colOff>0</xdr:colOff>
                    <xdr:row>852036</xdr:row>
                    <xdr:rowOff>0</xdr:rowOff>
                  </from>
                  <to>
                    <xdr:col>6147</xdr:col>
                    <xdr:colOff>0</xdr:colOff>
                    <xdr:row>852036</xdr:row>
                    <xdr:rowOff>0</xdr:rowOff>
                  </to>
                </anchor>
              </controlPr>
            </control>
          </mc:Choice>
        </mc:AlternateContent>
        <mc:AlternateContent xmlns:mc="http://schemas.openxmlformats.org/markup-compatibility/2006">
          <mc:Choice Requires="x14">
            <control shapeId="61900" r:id="rId403" name="Button 460">
              <controlPr locked="0" defaultSize="0" autoFill="0" autoLine="0" autoPict="0">
                <anchor moveWithCells="1" sizeWithCells="1">
                  <from>
                    <xdr:col>6147</xdr:col>
                    <xdr:colOff>0</xdr:colOff>
                    <xdr:row>917572</xdr:row>
                    <xdr:rowOff>0</xdr:rowOff>
                  </from>
                  <to>
                    <xdr:col>6147</xdr:col>
                    <xdr:colOff>0</xdr:colOff>
                    <xdr:row>917572</xdr:row>
                    <xdr:rowOff>0</xdr:rowOff>
                  </to>
                </anchor>
              </controlPr>
            </control>
          </mc:Choice>
        </mc:AlternateContent>
        <mc:AlternateContent xmlns:mc="http://schemas.openxmlformats.org/markup-compatibility/2006">
          <mc:Choice Requires="x14">
            <control shapeId="61901" r:id="rId404" name="Button 461">
              <controlPr locked="0" defaultSize="0" autoFill="0" autoLine="0" autoPict="0">
                <anchor moveWithCells="1" sizeWithCells="1">
                  <from>
                    <xdr:col>6147</xdr:col>
                    <xdr:colOff>0</xdr:colOff>
                    <xdr:row>983108</xdr:row>
                    <xdr:rowOff>0</xdr:rowOff>
                  </from>
                  <to>
                    <xdr:col>6147</xdr:col>
                    <xdr:colOff>0</xdr:colOff>
                    <xdr:row>983108</xdr:row>
                    <xdr:rowOff>0</xdr:rowOff>
                  </to>
                </anchor>
              </controlPr>
            </control>
          </mc:Choice>
        </mc:AlternateContent>
        <mc:AlternateContent xmlns:mc="http://schemas.openxmlformats.org/markup-compatibility/2006">
          <mc:Choice Requires="x14">
            <control shapeId="61902" r:id="rId405" name="Button 462">
              <controlPr locked="0" defaultSize="0" autoFill="0" autoLine="0" autoPict="0">
                <anchor moveWithCells="1" sizeWithCells="1">
                  <from>
                    <xdr:col>6403</xdr:col>
                    <xdr:colOff>0</xdr:colOff>
                    <xdr:row>67</xdr:row>
                    <xdr:rowOff>0</xdr:rowOff>
                  </from>
                  <to>
                    <xdr:col>6403</xdr:col>
                    <xdr:colOff>0</xdr:colOff>
                    <xdr:row>67</xdr:row>
                    <xdr:rowOff>0</xdr:rowOff>
                  </to>
                </anchor>
              </controlPr>
            </control>
          </mc:Choice>
        </mc:AlternateContent>
        <mc:AlternateContent xmlns:mc="http://schemas.openxmlformats.org/markup-compatibility/2006">
          <mc:Choice Requires="x14">
            <control shapeId="61903" r:id="rId406" name="Button 463">
              <controlPr locked="0" defaultSize="0" autoFill="0" autoLine="0" autoPict="0">
                <anchor moveWithCells="1" sizeWithCells="1">
                  <from>
                    <xdr:col>6403</xdr:col>
                    <xdr:colOff>0</xdr:colOff>
                    <xdr:row>65604</xdr:row>
                    <xdr:rowOff>0</xdr:rowOff>
                  </from>
                  <to>
                    <xdr:col>6403</xdr:col>
                    <xdr:colOff>0</xdr:colOff>
                    <xdr:row>65604</xdr:row>
                    <xdr:rowOff>0</xdr:rowOff>
                  </to>
                </anchor>
              </controlPr>
            </control>
          </mc:Choice>
        </mc:AlternateContent>
        <mc:AlternateContent xmlns:mc="http://schemas.openxmlformats.org/markup-compatibility/2006">
          <mc:Choice Requires="x14">
            <control shapeId="61904" r:id="rId407" name="Button 464">
              <controlPr locked="0" defaultSize="0" autoFill="0" autoLine="0" autoPict="0">
                <anchor moveWithCells="1" sizeWithCells="1">
                  <from>
                    <xdr:col>6403</xdr:col>
                    <xdr:colOff>0</xdr:colOff>
                    <xdr:row>131140</xdr:row>
                    <xdr:rowOff>0</xdr:rowOff>
                  </from>
                  <to>
                    <xdr:col>6403</xdr:col>
                    <xdr:colOff>0</xdr:colOff>
                    <xdr:row>131140</xdr:row>
                    <xdr:rowOff>0</xdr:rowOff>
                  </to>
                </anchor>
              </controlPr>
            </control>
          </mc:Choice>
        </mc:AlternateContent>
        <mc:AlternateContent xmlns:mc="http://schemas.openxmlformats.org/markup-compatibility/2006">
          <mc:Choice Requires="x14">
            <control shapeId="61905" r:id="rId408" name="Button 465">
              <controlPr locked="0" defaultSize="0" autoFill="0" autoLine="0" autoPict="0">
                <anchor moveWithCells="1" sizeWithCells="1">
                  <from>
                    <xdr:col>6403</xdr:col>
                    <xdr:colOff>0</xdr:colOff>
                    <xdr:row>196676</xdr:row>
                    <xdr:rowOff>0</xdr:rowOff>
                  </from>
                  <to>
                    <xdr:col>6403</xdr:col>
                    <xdr:colOff>0</xdr:colOff>
                    <xdr:row>196676</xdr:row>
                    <xdr:rowOff>0</xdr:rowOff>
                  </to>
                </anchor>
              </controlPr>
            </control>
          </mc:Choice>
        </mc:AlternateContent>
        <mc:AlternateContent xmlns:mc="http://schemas.openxmlformats.org/markup-compatibility/2006">
          <mc:Choice Requires="x14">
            <control shapeId="61906" r:id="rId409" name="Button 466">
              <controlPr locked="0" defaultSize="0" autoFill="0" autoLine="0" autoPict="0">
                <anchor moveWithCells="1" sizeWithCells="1">
                  <from>
                    <xdr:col>6403</xdr:col>
                    <xdr:colOff>0</xdr:colOff>
                    <xdr:row>262212</xdr:row>
                    <xdr:rowOff>0</xdr:rowOff>
                  </from>
                  <to>
                    <xdr:col>6403</xdr:col>
                    <xdr:colOff>0</xdr:colOff>
                    <xdr:row>262212</xdr:row>
                    <xdr:rowOff>0</xdr:rowOff>
                  </to>
                </anchor>
              </controlPr>
            </control>
          </mc:Choice>
        </mc:AlternateContent>
        <mc:AlternateContent xmlns:mc="http://schemas.openxmlformats.org/markup-compatibility/2006">
          <mc:Choice Requires="x14">
            <control shapeId="61907" r:id="rId410" name="Button 467">
              <controlPr locked="0" defaultSize="0" autoFill="0" autoLine="0" autoPict="0">
                <anchor moveWithCells="1" sizeWithCells="1">
                  <from>
                    <xdr:col>6403</xdr:col>
                    <xdr:colOff>0</xdr:colOff>
                    <xdr:row>327748</xdr:row>
                    <xdr:rowOff>0</xdr:rowOff>
                  </from>
                  <to>
                    <xdr:col>6403</xdr:col>
                    <xdr:colOff>0</xdr:colOff>
                    <xdr:row>327748</xdr:row>
                    <xdr:rowOff>0</xdr:rowOff>
                  </to>
                </anchor>
              </controlPr>
            </control>
          </mc:Choice>
        </mc:AlternateContent>
        <mc:AlternateContent xmlns:mc="http://schemas.openxmlformats.org/markup-compatibility/2006">
          <mc:Choice Requires="x14">
            <control shapeId="61908" r:id="rId411" name="Button 468">
              <controlPr locked="0" defaultSize="0" autoFill="0" autoLine="0" autoPict="0">
                <anchor moveWithCells="1" sizeWithCells="1">
                  <from>
                    <xdr:col>6403</xdr:col>
                    <xdr:colOff>0</xdr:colOff>
                    <xdr:row>393284</xdr:row>
                    <xdr:rowOff>0</xdr:rowOff>
                  </from>
                  <to>
                    <xdr:col>6403</xdr:col>
                    <xdr:colOff>0</xdr:colOff>
                    <xdr:row>393284</xdr:row>
                    <xdr:rowOff>0</xdr:rowOff>
                  </to>
                </anchor>
              </controlPr>
            </control>
          </mc:Choice>
        </mc:AlternateContent>
        <mc:AlternateContent xmlns:mc="http://schemas.openxmlformats.org/markup-compatibility/2006">
          <mc:Choice Requires="x14">
            <control shapeId="61909" r:id="rId412" name="Button 469">
              <controlPr locked="0" defaultSize="0" autoFill="0" autoLine="0" autoPict="0">
                <anchor moveWithCells="1" sizeWithCells="1">
                  <from>
                    <xdr:col>6403</xdr:col>
                    <xdr:colOff>0</xdr:colOff>
                    <xdr:row>458820</xdr:row>
                    <xdr:rowOff>0</xdr:rowOff>
                  </from>
                  <to>
                    <xdr:col>6403</xdr:col>
                    <xdr:colOff>0</xdr:colOff>
                    <xdr:row>458820</xdr:row>
                    <xdr:rowOff>0</xdr:rowOff>
                  </to>
                </anchor>
              </controlPr>
            </control>
          </mc:Choice>
        </mc:AlternateContent>
        <mc:AlternateContent xmlns:mc="http://schemas.openxmlformats.org/markup-compatibility/2006">
          <mc:Choice Requires="x14">
            <control shapeId="61910" r:id="rId413" name="Button 470">
              <controlPr locked="0" defaultSize="0" autoFill="0" autoLine="0" autoPict="0">
                <anchor moveWithCells="1" sizeWithCells="1">
                  <from>
                    <xdr:col>6403</xdr:col>
                    <xdr:colOff>0</xdr:colOff>
                    <xdr:row>524356</xdr:row>
                    <xdr:rowOff>0</xdr:rowOff>
                  </from>
                  <to>
                    <xdr:col>6403</xdr:col>
                    <xdr:colOff>0</xdr:colOff>
                    <xdr:row>524356</xdr:row>
                    <xdr:rowOff>0</xdr:rowOff>
                  </to>
                </anchor>
              </controlPr>
            </control>
          </mc:Choice>
        </mc:AlternateContent>
        <mc:AlternateContent xmlns:mc="http://schemas.openxmlformats.org/markup-compatibility/2006">
          <mc:Choice Requires="x14">
            <control shapeId="61911" r:id="rId414" name="Button 471">
              <controlPr locked="0" defaultSize="0" autoFill="0" autoLine="0" autoPict="0">
                <anchor moveWithCells="1" sizeWithCells="1">
                  <from>
                    <xdr:col>6403</xdr:col>
                    <xdr:colOff>0</xdr:colOff>
                    <xdr:row>589892</xdr:row>
                    <xdr:rowOff>0</xdr:rowOff>
                  </from>
                  <to>
                    <xdr:col>6403</xdr:col>
                    <xdr:colOff>0</xdr:colOff>
                    <xdr:row>589892</xdr:row>
                    <xdr:rowOff>0</xdr:rowOff>
                  </to>
                </anchor>
              </controlPr>
            </control>
          </mc:Choice>
        </mc:AlternateContent>
        <mc:AlternateContent xmlns:mc="http://schemas.openxmlformats.org/markup-compatibility/2006">
          <mc:Choice Requires="x14">
            <control shapeId="61912" r:id="rId415" name="Button 472">
              <controlPr locked="0" defaultSize="0" autoFill="0" autoLine="0" autoPict="0">
                <anchor moveWithCells="1" sizeWithCells="1">
                  <from>
                    <xdr:col>6403</xdr:col>
                    <xdr:colOff>0</xdr:colOff>
                    <xdr:row>655428</xdr:row>
                    <xdr:rowOff>0</xdr:rowOff>
                  </from>
                  <to>
                    <xdr:col>6403</xdr:col>
                    <xdr:colOff>0</xdr:colOff>
                    <xdr:row>655428</xdr:row>
                    <xdr:rowOff>0</xdr:rowOff>
                  </to>
                </anchor>
              </controlPr>
            </control>
          </mc:Choice>
        </mc:AlternateContent>
        <mc:AlternateContent xmlns:mc="http://schemas.openxmlformats.org/markup-compatibility/2006">
          <mc:Choice Requires="x14">
            <control shapeId="61913" r:id="rId416" name="Button 473">
              <controlPr locked="0" defaultSize="0" autoFill="0" autoLine="0" autoPict="0">
                <anchor moveWithCells="1" sizeWithCells="1">
                  <from>
                    <xdr:col>6403</xdr:col>
                    <xdr:colOff>0</xdr:colOff>
                    <xdr:row>720964</xdr:row>
                    <xdr:rowOff>0</xdr:rowOff>
                  </from>
                  <to>
                    <xdr:col>6403</xdr:col>
                    <xdr:colOff>0</xdr:colOff>
                    <xdr:row>720964</xdr:row>
                    <xdr:rowOff>0</xdr:rowOff>
                  </to>
                </anchor>
              </controlPr>
            </control>
          </mc:Choice>
        </mc:AlternateContent>
        <mc:AlternateContent xmlns:mc="http://schemas.openxmlformats.org/markup-compatibility/2006">
          <mc:Choice Requires="x14">
            <control shapeId="61914" r:id="rId417" name="Button 474">
              <controlPr locked="0" defaultSize="0" autoFill="0" autoLine="0" autoPict="0">
                <anchor moveWithCells="1" sizeWithCells="1">
                  <from>
                    <xdr:col>6403</xdr:col>
                    <xdr:colOff>0</xdr:colOff>
                    <xdr:row>786500</xdr:row>
                    <xdr:rowOff>0</xdr:rowOff>
                  </from>
                  <to>
                    <xdr:col>6403</xdr:col>
                    <xdr:colOff>0</xdr:colOff>
                    <xdr:row>786500</xdr:row>
                    <xdr:rowOff>0</xdr:rowOff>
                  </to>
                </anchor>
              </controlPr>
            </control>
          </mc:Choice>
        </mc:AlternateContent>
        <mc:AlternateContent xmlns:mc="http://schemas.openxmlformats.org/markup-compatibility/2006">
          <mc:Choice Requires="x14">
            <control shapeId="61915" r:id="rId418" name="Button 475">
              <controlPr locked="0" defaultSize="0" autoFill="0" autoLine="0" autoPict="0">
                <anchor moveWithCells="1" sizeWithCells="1">
                  <from>
                    <xdr:col>6403</xdr:col>
                    <xdr:colOff>0</xdr:colOff>
                    <xdr:row>852036</xdr:row>
                    <xdr:rowOff>0</xdr:rowOff>
                  </from>
                  <to>
                    <xdr:col>6403</xdr:col>
                    <xdr:colOff>0</xdr:colOff>
                    <xdr:row>852036</xdr:row>
                    <xdr:rowOff>0</xdr:rowOff>
                  </to>
                </anchor>
              </controlPr>
            </control>
          </mc:Choice>
        </mc:AlternateContent>
        <mc:AlternateContent xmlns:mc="http://schemas.openxmlformats.org/markup-compatibility/2006">
          <mc:Choice Requires="x14">
            <control shapeId="61916" r:id="rId419" name="Button 476">
              <controlPr locked="0" defaultSize="0" autoFill="0" autoLine="0" autoPict="0">
                <anchor moveWithCells="1" sizeWithCells="1">
                  <from>
                    <xdr:col>6403</xdr:col>
                    <xdr:colOff>0</xdr:colOff>
                    <xdr:row>917572</xdr:row>
                    <xdr:rowOff>0</xdr:rowOff>
                  </from>
                  <to>
                    <xdr:col>6403</xdr:col>
                    <xdr:colOff>0</xdr:colOff>
                    <xdr:row>917572</xdr:row>
                    <xdr:rowOff>0</xdr:rowOff>
                  </to>
                </anchor>
              </controlPr>
            </control>
          </mc:Choice>
        </mc:AlternateContent>
        <mc:AlternateContent xmlns:mc="http://schemas.openxmlformats.org/markup-compatibility/2006">
          <mc:Choice Requires="x14">
            <control shapeId="61917" r:id="rId420" name="Button 477">
              <controlPr locked="0" defaultSize="0" autoFill="0" autoLine="0" autoPict="0">
                <anchor moveWithCells="1" sizeWithCells="1">
                  <from>
                    <xdr:col>6403</xdr:col>
                    <xdr:colOff>0</xdr:colOff>
                    <xdr:row>983108</xdr:row>
                    <xdr:rowOff>0</xdr:rowOff>
                  </from>
                  <to>
                    <xdr:col>6403</xdr:col>
                    <xdr:colOff>0</xdr:colOff>
                    <xdr:row>983108</xdr:row>
                    <xdr:rowOff>0</xdr:rowOff>
                  </to>
                </anchor>
              </controlPr>
            </control>
          </mc:Choice>
        </mc:AlternateContent>
        <mc:AlternateContent xmlns:mc="http://schemas.openxmlformats.org/markup-compatibility/2006">
          <mc:Choice Requires="x14">
            <control shapeId="61918" r:id="rId421" name="Button 478">
              <controlPr locked="0" defaultSize="0" autoFill="0" autoLine="0" autoPict="0">
                <anchor moveWithCells="1" sizeWithCells="1">
                  <from>
                    <xdr:col>6659</xdr:col>
                    <xdr:colOff>0</xdr:colOff>
                    <xdr:row>67</xdr:row>
                    <xdr:rowOff>0</xdr:rowOff>
                  </from>
                  <to>
                    <xdr:col>6659</xdr:col>
                    <xdr:colOff>0</xdr:colOff>
                    <xdr:row>67</xdr:row>
                    <xdr:rowOff>0</xdr:rowOff>
                  </to>
                </anchor>
              </controlPr>
            </control>
          </mc:Choice>
        </mc:AlternateContent>
        <mc:AlternateContent xmlns:mc="http://schemas.openxmlformats.org/markup-compatibility/2006">
          <mc:Choice Requires="x14">
            <control shapeId="61919" r:id="rId422" name="Button 479">
              <controlPr locked="0" defaultSize="0" autoFill="0" autoLine="0" autoPict="0">
                <anchor moveWithCells="1" sizeWithCells="1">
                  <from>
                    <xdr:col>6659</xdr:col>
                    <xdr:colOff>0</xdr:colOff>
                    <xdr:row>65604</xdr:row>
                    <xdr:rowOff>0</xdr:rowOff>
                  </from>
                  <to>
                    <xdr:col>6659</xdr:col>
                    <xdr:colOff>0</xdr:colOff>
                    <xdr:row>65604</xdr:row>
                    <xdr:rowOff>0</xdr:rowOff>
                  </to>
                </anchor>
              </controlPr>
            </control>
          </mc:Choice>
        </mc:AlternateContent>
        <mc:AlternateContent xmlns:mc="http://schemas.openxmlformats.org/markup-compatibility/2006">
          <mc:Choice Requires="x14">
            <control shapeId="61920" r:id="rId423" name="Button 480">
              <controlPr locked="0" defaultSize="0" autoFill="0" autoLine="0" autoPict="0">
                <anchor moveWithCells="1" sizeWithCells="1">
                  <from>
                    <xdr:col>6659</xdr:col>
                    <xdr:colOff>0</xdr:colOff>
                    <xdr:row>131140</xdr:row>
                    <xdr:rowOff>0</xdr:rowOff>
                  </from>
                  <to>
                    <xdr:col>6659</xdr:col>
                    <xdr:colOff>0</xdr:colOff>
                    <xdr:row>131140</xdr:row>
                    <xdr:rowOff>0</xdr:rowOff>
                  </to>
                </anchor>
              </controlPr>
            </control>
          </mc:Choice>
        </mc:AlternateContent>
        <mc:AlternateContent xmlns:mc="http://schemas.openxmlformats.org/markup-compatibility/2006">
          <mc:Choice Requires="x14">
            <control shapeId="61921" r:id="rId424" name="Button 481">
              <controlPr locked="0" defaultSize="0" autoFill="0" autoLine="0" autoPict="0">
                <anchor moveWithCells="1" sizeWithCells="1">
                  <from>
                    <xdr:col>6659</xdr:col>
                    <xdr:colOff>0</xdr:colOff>
                    <xdr:row>196676</xdr:row>
                    <xdr:rowOff>0</xdr:rowOff>
                  </from>
                  <to>
                    <xdr:col>6659</xdr:col>
                    <xdr:colOff>0</xdr:colOff>
                    <xdr:row>196676</xdr:row>
                    <xdr:rowOff>0</xdr:rowOff>
                  </to>
                </anchor>
              </controlPr>
            </control>
          </mc:Choice>
        </mc:AlternateContent>
        <mc:AlternateContent xmlns:mc="http://schemas.openxmlformats.org/markup-compatibility/2006">
          <mc:Choice Requires="x14">
            <control shapeId="61922" r:id="rId425" name="Button 482">
              <controlPr locked="0" defaultSize="0" autoFill="0" autoLine="0" autoPict="0">
                <anchor moveWithCells="1" sizeWithCells="1">
                  <from>
                    <xdr:col>6659</xdr:col>
                    <xdr:colOff>0</xdr:colOff>
                    <xdr:row>262212</xdr:row>
                    <xdr:rowOff>0</xdr:rowOff>
                  </from>
                  <to>
                    <xdr:col>6659</xdr:col>
                    <xdr:colOff>0</xdr:colOff>
                    <xdr:row>262212</xdr:row>
                    <xdr:rowOff>0</xdr:rowOff>
                  </to>
                </anchor>
              </controlPr>
            </control>
          </mc:Choice>
        </mc:AlternateContent>
        <mc:AlternateContent xmlns:mc="http://schemas.openxmlformats.org/markup-compatibility/2006">
          <mc:Choice Requires="x14">
            <control shapeId="61923" r:id="rId426" name="Button 483">
              <controlPr locked="0" defaultSize="0" autoFill="0" autoLine="0" autoPict="0">
                <anchor moveWithCells="1" sizeWithCells="1">
                  <from>
                    <xdr:col>6659</xdr:col>
                    <xdr:colOff>0</xdr:colOff>
                    <xdr:row>327748</xdr:row>
                    <xdr:rowOff>0</xdr:rowOff>
                  </from>
                  <to>
                    <xdr:col>6659</xdr:col>
                    <xdr:colOff>0</xdr:colOff>
                    <xdr:row>327748</xdr:row>
                    <xdr:rowOff>0</xdr:rowOff>
                  </to>
                </anchor>
              </controlPr>
            </control>
          </mc:Choice>
        </mc:AlternateContent>
        <mc:AlternateContent xmlns:mc="http://schemas.openxmlformats.org/markup-compatibility/2006">
          <mc:Choice Requires="x14">
            <control shapeId="61924" r:id="rId427" name="Button 484">
              <controlPr locked="0" defaultSize="0" autoFill="0" autoLine="0" autoPict="0">
                <anchor moveWithCells="1" sizeWithCells="1">
                  <from>
                    <xdr:col>6659</xdr:col>
                    <xdr:colOff>0</xdr:colOff>
                    <xdr:row>393284</xdr:row>
                    <xdr:rowOff>0</xdr:rowOff>
                  </from>
                  <to>
                    <xdr:col>6659</xdr:col>
                    <xdr:colOff>0</xdr:colOff>
                    <xdr:row>393284</xdr:row>
                    <xdr:rowOff>0</xdr:rowOff>
                  </to>
                </anchor>
              </controlPr>
            </control>
          </mc:Choice>
        </mc:AlternateContent>
        <mc:AlternateContent xmlns:mc="http://schemas.openxmlformats.org/markup-compatibility/2006">
          <mc:Choice Requires="x14">
            <control shapeId="61925" r:id="rId428" name="Button 485">
              <controlPr locked="0" defaultSize="0" autoFill="0" autoLine="0" autoPict="0">
                <anchor moveWithCells="1" sizeWithCells="1">
                  <from>
                    <xdr:col>6659</xdr:col>
                    <xdr:colOff>0</xdr:colOff>
                    <xdr:row>458820</xdr:row>
                    <xdr:rowOff>0</xdr:rowOff>
                  </from>
                  <to>
                    <xdr:col>6659</xdr:col>
                    <xdr:colOff>0</xdr:colOff>
                    <xdr:row>458820</xdr:row>
                    <xdr:rowOff>0</xdr:rowOff>
                  </to>
                </anchor>
              </controlPr>
            </control>
          </mc:Choice>
        </mc:AlternateContent>
        <mc:AlternateContent xmlns:mc="http://schemas.openxmlformats.org/markup-compatibility/2006">
          <mc:Choice Requires="x14">
            <control shapeId="61926" r:id="rId429" name="Button 486">
              <controlPr locked="0" defaultSize="0" autoFill="0" autoLine="0" autoPict="0">
                <anchor moveWithCells="1" sizeWithCells="1">
                  <from>
                    <xdr:col>6659</xdr:col>
                    <xdr:colOff>0</xdr:colOff>
                    <xdr:row>524356</xdr:row>
                    <xdr:rowOff>0</xdr:rowOff>
                  </from>
                  <to>
                    <xdr:col>6659</xdr:col>
                    <xdr:colOff>0</xdr:colOff>
                    <xdr:row>524356</xdr:row>
                    <xdr:rowOff>0</xdr:rowOff>
                  </to>
                </anchor>
              </controlPr>
            </control>
          </mc:Choice>
        </mc:AlternateContent>
        <mc:AlternateContent xmlns:mc="http://schemas.openxmlformats.org/markup-compatibility/2006">
          <mc:Choice Requires="x14">
            <control shapeId="61927" r:id="rId430" name="Button 487">
              <controlPr locked="0" defaultSize="0" autoFill="0" autoLine="0" autoPict="0">
                <anchor moveWithCells="1" sizeWithCells="1">
                  <from>
                    <xdr:col>6659</xdr:col>
                    <xdr:colOff>0</xdr:colOff>
                    <xdr:row>589892</xdr:row>
                    <xdr:rowOff>0</xdr:rowOff>
                  </from>
                  <to>
                    <xdr:col>6659</xdr:col>
                    <xdr:colOff>0</xdr:colOff>
                    <xdr:row>589892</xdr:row>
                    <xdr:rowOff>0</xdr:rowOff>
                  </to>
                </anchor>
              </controlPr>
            </control>
          </mc:Choice>
        </mc:AlternateContent>
        <mc:AlternateContent xmlns:mc="http://schemas.openxmlformats.org/markup-compatibility/2006">
          <mc:Choice Requires="x14">
            <control shapeId="61928" r:id="rId431" name="Button 488">
              <controlPr locked="0" defaultSize="0" autoFill="0" autoLine="0" autoPict="0">
                <anchor moveWithCells="1" sizeWithCells="1">
                  <from>
                    <xdr:col>6659</xdr:col>
                    <xdr:colOff>0</xdr:colOff>
                    <xdr:row>655428</xdr:row>
                    <xdr:rowOff>0</xdr:rowOff>
                  </from>
                  <to>
                    <xdr:col>6659</xdr:col>
                    <xdr:colOff>0</xdr:colOff>
                    <xdr:row>655428</xdr:row>
                    <xdr:rowOff>0</xdr:rowOff>
                  </to>
                </anchor>
              </controlPr>
            </control>
          </mc:Choice>
        </mc:AlternateContent>
        <mc:AlternateContent xmlns:mc="http://schemas.openxmlformats.org/markup-compatibility/2006">
          <mc:Choice Requires="x14">
            <control shapeId="61929" r:id="rId432" name="Button 489">
              <controlPr locked="0" defaultSize="0" autoFill="0" autoLine="0" autoPict="0">
                <anchor moveWithCells="1" sizeWithCells="1">
                  <from>
                    <xdr:col>6659</xdr:col>
                    <xdr:colOff>0</xdr:colOff>
                    <xdr:row>720964</xdr:row>
                    <xdr:rowOff>0</xdr:rowOff>
                  </from>
                  <to>
                    <xdr:col>6659</xdr:col>
                    <xdr:colOff>0</xdr:colOff>
                    <xdr:row>720964</xdr:row>
                    <xdr:rowOff>0</xdr:rowOff>
                  </to>
                </anchor>
              </controlPr>
            </control>
          </mc:Choice>
        </mc:AlternateContent>
        <mc:AlternateContent xmlns:mc="http://schemas.openxmlformats.org/markup-compatibility/2006">
          <mc:Choice Requires="x14">
            <control shapeId="61930" r:id="rId433" name="Button 490">
              <controlPr locked="0" defaultSize="0" autoFill="0" autoLine="0" autoPict="0">
                <anchor moveWithCells="1" sizeWithCells="1">
                  <from>
                    <xdr:col>6659</xdr:col>
                    <xdr:colOff>0</xdr:colOff>
                    <xdr:row>786500</xdr:row>
                    <xdr:rowOff>0</xdr:rowOff>
                  </from>
                  <to>
                    <xdr:col>6659</xdr:col>
                    <xdr:colOff>0</xdr:colOff>
                    <xdr:row>786500</xdr:row>
                    <xdr:rowOff>0</xdr:rowOff>
                  </to>
                </anchor>
              </controlPr>
            </control>
          </mc:Choice>
        </mc:AlternateContent>
        <mc:AlternateContent xmlns:mc="http://schemas.openxmlformats.org/markup-compatibility/2006">
          <mc:Choice Requires="x14">
            <control shapeId="61931" r:id="rId434" name="Button 491">
              <controlPr locked="0" defaultSize="0" autoFill="0" autoLine="0" autoPict="0">
                <anchor moveWithCells="1" sizeWithCells="1">
                  <from>
                    <xdr:col>6659</xdr:col>
                    <xdr:colOff>0</xdr:colOff>
                    <xdr:row>852036</xdr:row>
                    <xdr:rowOff>0</xdr:rowOff>
                  </from>
                  <to>
                    <xdr:col>6659</xdr:col>
                    <xdr:colOff>0</xdr:colOff>
                    <xdr:row>852036</xdr:row>
                    <xdr:rowOff>0</xdr:rowOff>
                  </to>
                </anchor>
              </controlPr>
            </control>
          </mc:Choice>
        </mc:AlternateContent>
        <mc:AlternateContent xmlns:mc="http://schemas.openxmlformats.org/markup-compatibility/2006">
          <mc:Choice Requires="x14">
            <control shapeId="61932" r:id="rId435" name="Button 492">
              <controlPr locked="0" defaultSize="0" autoFill="0" autoLine="0" autoPict="0">
                <anchor moveWithCells="1" sizeWithCells="1">
                  <from>
                    <xdr:col>6659</xdr:col>
                    <xdr:colOff>0</xdr:colOff>
                    <xdr:row>917572</xdr:row>
                    <xdr:rowOff>0</xdr:rowOff>
                  </from>
                  <to>
                    <xdr:col>6659</xdr:col>
                    <xdr:colOff>0</xdr:colOff>
                    <xdr:row>917572</xdr:row>
                    <xdr:rowOff>0</xdr:rowOff>
                  </to>
                </anchor>
              </controlPr>
            </control>
          </mc:Choice>
        </mc:AlternateContent>
        <mc:AlternateContent xmlns:mc="http://schemas.openxmlformats.org/markup-compatibility/2006">
          <mc:Choice Requires="x14">
            <control shapeId="61933" r:id="rId436" name="Button 493">
              <controlPr locked="0" defaultSize="0" autoFill="0" autoLine="0" autoPict="0">
                <anchor moveWithCells="1" sizeWithCells="1">
                  <from>
                    <xdr:col>6659</xdr:col>
                    <xdr:colOff>0</xdr:colOff>
                    <xdr:row>983108</xdr:row>
                    <xdr:rowOff>0</xdr:rowOff>
                  </from>
                  <to>
                    <xdr:col>6659</xdr:col>
                    <xdr:colOff>0</xdr:colOff>
                    <xdr:row>983108</xdr:row>
                    <xdr:rowOff>0</xdr:rowOff>
                  </to>
                </anchor>
              </controlPr>
            </control>
          </mc:Choice>
        </mc:AlternateContent>
        <mc:AlternateContent xmlns:mc="http://schemas.openxmlformats.org/markup-compatibility/2006">
          <mc:Choice Requires="x14">
            <control shapeId="61934" r:id="rId437" name="Button 494">
              <controlPr locked="0" defaultSize="0" autoFill="0" autoLine="0" autoPict="0">
                <anchor moveWithCells="1" sizeWithCells="1">
                  <from>
                    <xdr:col>6915</xdr:col>
                    <xdr:colOff>0</xdr:colOff>
                    <xdr:row>67</xdr:row>
                    <xdr:rowOff>0</xdr:rowOff>
                  </from>
                  <to>
                    <xdr:col>6915</xdr:col>
                    <xdr:colOff>0</xdr:colOff>
                    <xdr:row>67</xdr:row>
                    <xdr:rowOff>0</xdr:rowOff>
                  </to>
                </anchor>
              </controlPr>
            </control>
          </mc:Choice>
        </mc:AlternateContent>
        <mc:AlternateContent xmlns:mc="http://schemas.openxmlformats.org/markup-compatibility/2006">
          <mc:Choice Requires="x14">
            <control shapeId="61935" r:id="rId438" name="Button 495">
              <controlPr locked="0" defaultSize="0" autoFill="0" autoLine="0" autoPict="0">
                <anchor moveWithCells="1" sizeWithCells="1">
                  <from>
                    <xdr:col>6915</xdr:col>
                    <xdr:colOff>0</xdr:colOff>
                    <xdr:row>65604</xdr:row>
                    <xdr:rowOff>0</xdr:rowOff>
                  </from>
                  <to>
                    <xdr:col>6915</xdr:col>
                    <xdr:colOff>0</xdr:colOff>
                    <xdr:row>65604</xdr:row>
                    <xdr:rowOff>0</xdr:rowOff>
                  </to>
                </anchor>
              </controlPr>
            </control>
          </mc:Choice>
        </mc:AlternateContent>
        <mc:AlternateContent xmlns:mc="http://schemas.openxmlformats.org/markup-compatibility/2006">
          <mc:Choice Requires="x14">
            <control shapeId="61936" r:id="rId439" name="Button 496">
              <controlPr locked="0" defaultSize="0" autoFill="0" autoLine="0" autoPict="0">
                <anchor moveWithCells="1" sizeWithCells="1">
                  <from>
                    <xdr:col>6915</xdr:col>
                    <xdr:colOff>0</xdr:colOff>
                    <xdr:row>131140</xdr:row>
                    <xdr:rowOff>0</xdr:rowOff>
                  </from>
                  <to>
                    <xdr:col>6915</xdr:col>
                    <xdr:colOff>0</xdr:colOff>
                    <xdr:row>131140</xdr:row>
                    <xdr:rowOff>0</xdr:rowOff>
                  </to>
                </anchor>
              </controlPr>
            </control>
          </mc:Choice>
        </mc:AlternateContent>
        <mc:AlternateContent xmlns:mc="http://schemas.openxmlformats.org/markup-compatibility/2006">
          <mc:Choice Requires="x14">
            <control shapeId="61937" r:id="rId440" name="Button 497">
              <controlPr locked="0" defaultSize="0" autoFill="0" autoLine="0" autoPict="0">
                <anchor moveWithCells="1" sizeWithCells="1">
                  <from>
                    <xdr:col>6915</xdr:col>
                    <xdr:colOff>0</xdr:colOff>
                    <xdr:row>196676</xdr:row>
                    <xdr:rowOff>0</xdr:rowOff>
                  </from>
                  <to>
                    <xdr:col>6915</xdr:col>
                    <xdr:colOff>0</xdr:colOff>
                    <xdr:row>196676</xdr:row>
                    <xdr:rowOff>0</xdr:rowOff>
                  </to>
                </anchor>
              </controlPr>
            </control>
          </mc:Choice>
        </mc:AlternateContent>
        <mc:AlternateContent xmlns:mc="http://schemas.openxmlformats.org/markup-compatibility/2006">
          <mc:Choice Requires="x14">
            <control shapeId="61938" r:id="rId441" name="Button 498">
              <controlPr locked="0" defaultSize="0" autoFill="0" autoLine="0" autoPict="0">
                <anchor moveWithCells="1" sizeWithCells="1">
                  <from>
                    <xdr:col>6915</xdr:col>
                    <xdr:colOff>0</xdr:colOff>
                    <xdr:row>262212</xdr:row>
                    <xdr:rowOff>0</xdr:rowOff>
                  </from>
                  <to>
                    <xdr:col>6915</xdr:col>
                    <xdr:colOff>0</xdr:colOff>
                    <xdr:row>262212</xdr:row>
                    <xdr:rowOff>0</xdr:rowOff>
                  </to>
                </anchor>
              </controlPr>
            </control>
          </mc:Choice>
        </mc:AlternateContent>
        <mc:AlternateContent xmlns:mc="http://schemas.openxmlformats.org/markup-compatibility/2006">
          <mc:Choice Requires="x14">
            <control shapeId="61939" r:id="rId442" name="Button 499">
              <controlPr locked="0" defaultSize="0" autoFill="0" autoLine="0" autoPict="0">
                <anchor moveWithCells="1" sizeWithCells="1">
                  <from>
                    <xdr:col>6915</xdr:col>
                    <xdr:colOff>0</xdr:colOff>
                    <xdr:row>327748</xdr:row>
                    <xdr:rowOff>0</xdr:rowOff>
                  </from>
                  <to>
                    <xdr:col>6915</xdr:col>
                    <xdr:colOff>0</xdr:colOff>
                    <xdr:row>327748</xdr:row>
                    <xdr:rowOff>0</xdr:rowOff>
                  </to>
                </anchor>
              </controlPr>
            </control>
          </mc:Choice>
        </mc:AlternateContent>
        <mc:AlternateContent xmlns:mc="http://schemas.openxmlformats.org/markup-compatibility/2006">
          <mc:Choice Requires="x14">
            <control shapeId="61940" r:id="rId443" name="Button 500">
              <controlPr locked="0" defaultSize="0" autoFill="0" autoLine="0" autoPict="0">
                <anchor moveWithCells="1" sizeWithCells="1">
                  <from>
                    <xdr:col>6915</xdr:col>
                    <xdr:colOff>0</xdr:colOff>
                    <xdr:row>393284</xdr:row>
                    <xdr:rowOff>0</xdr:rowOff>
                  </from>
                  <to>
                    <xdr:col>6915</xdr:col>
                    <xdr:colOff>0</xdr:colOff>
                    <xdr:row>393284</xdr:row>
                    <xdr:rowOff>0</xdr:rowOff>
                  </to>
                </anchor>
              </controlPr>
            </control>
          </mc:Choice>
        </mc:AlternateContent>
        <mc:AlternateContent xmlns:mc="http://schemas.openxmlformats.org/markup-compatibility/2006">
          <mc:Choice Requires="x14">
            <control shapeId="61941" r:id="rId444" name="Button 501">
              <controlPr locked="0" defaultSize="0" autoFill="0" autoLine="0" autoPict="0">
                <anchor moveWithCells="1" sizeWithCells="1">
                  <from>
                    <xdr:col>6915</xdr:col>
                    <xdr:colOff>0</xdr:colOff>
                    <xdr:row>458820</xdr:row>
                    <xdr:rowOff>0</xdr:rowOff>
                  </from>
                  <to>
                    <xdr:col>6915</xdr:col>
                    <xdr:colOff>0</xdr:colOff>
                    <xdr:row>458820</xdr:row>
                    <xdr:rowOff>0</xdr:rowOff>
                  </to>
                </anchor>
              </controlPr>
            </control>
          </mc:Choice>
        </mc:AlternateContent>
        <mc:AlternateContent xmlns:mc="http://schemas.openxmlformats.org/markup-compatibility/2006">
          <mc:Choice Requires="x14">
            <control shapeId="61942" r:id="rId445" name="Button 502">
              <controlPr locked="0" defaultSize="0" autoFill="0" autoLine="0" autoPict="0">
                <anchor moveWithCells="1" sizeWithCells="1">
                  <from>
                    <xdr:col>6915</xdr:col>
                    <xdr:colOff>0</xdr:colOff>
                    <xdr:row>524356</xdr:row>
                    <xdr:rowOff>0</xdr:rowOff>
                  </from>
                  <to>
                    <xdr:col>6915</xdr:col>
                    <xdr:colOff>0</xdr:colOff>
                    <xdr:row>524356</xdr:row>
                    <xdr:rowOff>0</xdr:rowOff>
                  </to>
                </anchor>
              </controlPr>
            </control>
          </mc:Choice>
        </mc:AlternateContent>
        <mc:AlternateContent xmlns:mc="http://schemas.openxmlformats.org/markup-compatibility/2006">
          <mc:Choice Requires="x14">
            <control shapeId="61943" r:id="rId446" name="Button 503">
              <controlPr locked="0" defaultSize="0" autoFill="0" autoLine="0" autoPict="0">
                <anchor moveWithCells="1" sizeWithCells="1">
                  <from>
                    <xdr:col>6915</xdr:col>
                    <xdr:colOff>0</xdr:colOff>
                    <xdr:row>589892</xdr:row>
                    <xdr:rowOff>0</xdr:rowOff>
                  </from>
                  <to>
                    <xdr:col>6915</xdr:col>
                    <xdr:colOff>0</xdr:colOff>
                    <xdr:row>589892</xdr:row>
                    <xdr:rowOff>0</xdr:rowOff>
                  </to>
                </anchor>
              </controlPr>
            </control>
          </mc:Choice>
        </mc:AlternateContent>
        <mc:AlternateContent xmlns:mc="http://schemas.openxmlformats.org/markup-compatibility/2006">
          <mc:Choice Requires="x14">
            <control shapeId="61944" r:id="rId447" name="Button 504">
              <controlPr locked="0" defaultSize="0" autoFill="0" autoLine="0" autoPict="0">
                <anchor moveWithCells="1" sizeWithCells="1">
                  <from>
                    <xdr:col>6915</xdr:col>
                    <xdr:colOff>0</xdr:colOff>
                    <xdr:row>655428</xdr:row>
                    <xdr:rowOff>0</xdr:rowOff>
                  </from>
                  <to>
                    <xdr:col>6915</xdr:col>
                    <xdr:colOff>0</xdr:colOff>
                    <xdr:row>655428</xdr:row>
                    <xdr:rowOff>0</xdr:rowOff>
                  </to>
                </anchor>
              </controlPr>
            </control>
          </mc:Choice>
        </mc:AlternateContent>
        <mc:AlternateContent xmlns:mc="http://schemas.openxmlformats.org/markup-compatibility/2006">
          <mc:Choice Requires="x14">
            <control shapeId="61945" r:id="rId448" name="Button 505">
              <controlPr locked="0" defaultSize="0" autoFill="0" autoLine="0" autoPict="0">
                <anchor moveWithCells="1" sizeWithCells="1">
                  <from>
                    <xdr:col>6915</xdr:col>
                    <xdr:colOff>0</xdr:colOff>
                    <xdr:row>720964</xdr:row>
                    <xdr:rowOff>0</xdr:rowOff>
                  </from>
                  <to>
                    <xdr:col>6915</xdr:col>
                    <xdr:colOff>0</xdr:colOff>
                    <xdr:row>720964</xdr:row>
                    <xdr:rowOff>0</xdr:rowOff>
                  </to>
                </anchor>
              </controlPr>
            </control>
          </mc:Choice>
        </mc:AlternateContent>
        <mc:AlternateContent xmlns:mc="http://schemas.openxmlformats.org/markup-compatibility/2006">
          <mc:Choice Requires="x14">
            <control shapeId="61946" r:id="rId449" name="Button 506">
              <controlPr locked="0" defaultSize="0" autoFill="0" autoLine="0" autoPict="0">
                <anchor moveWithCells="1" sizeWithCells="1">
                  <from>
                    <xdr:col>6915</xdr:col>
                    <xdr:colOff>0</xdr:colOff>
                    <xdr:row>786500</xdr:row>
                    <xdr:rowOff>0</xdr:rowOff>
                  </from>
                  <to>
                    <xdr:col>6915</xdr:col>
                    <xdr:colOff>0</xdr:colOff>
                    <xdr:row>786500</xdr:row>
                    <xdr:rowOff>0</xdr:rowOff>
                  </to>
                </anchor>
              </controlPr>
            </control>
          </mc:Choice>
        </mc:AlternateContent>
        <mc:AlternateContent xmlns:mc="http://schemas.openxmlformats.org/markup-compatibility/2006">
          <mc:Choice Requires="x14">
            <control shapeId="61947" r:id="rId450" name="Button 507">
              <controlPr locked="0" defaultSize="0" autoFill="0" autoLine="0" autoPict="0">
                <anchor moveWithCells="1" sizeWithCells="1">
                  <from>
                    <xdr:col>6915</xdr:col>
                    <xdr:colOff>0</xdr:colOff>
                    <xdr:row>852036</xdr:row>
                    <xdr:rowOff>0</xdr:rowOff>
                  </from>
                  <to>
                    <xdr:col>6915</xdr:col>
                    <xdr:colOff>0</xdr:colOff>
                    <xdr:row>852036</xdr:row>
                    <xdr:rowOff>0</xdr:rowOff>
                  </to>
                </anchor>
              </controlPr>
            </control>
          </mc:Choice>
        </mc:AlternateContent>
        <mc:AlternateContent xmlns:mc="http://schemas.openxmlformats.org/markup-compatibility/2006">
          <mc:Choice Requires="x14">
            <control shapeId="61948" r:id="rId451" name="Button 508">
              <controlPr locked="0" defaultSize="0" autoFill="0" autoLine="0" autoPict="0">
                <anchor moveWithCells="1" sizeWithCells="1">
                  <from>
                    <xdr:col>6915</xdr:col>
                    <xdr:colOff>0</xdr:colOff>
                    <xdr:row>917572</xdr:row>
                    <xdr:rowOff>0</xdr:rowOff>
                  </from>
                  <to>
                    <xdr:col>6915</xdr:col>
                    <xdr:colOff>0</xdr:colOff>
                    <xdr:row>917572</xdr:row>
                    <xdr:rowOff>0</xdr:rowOff>
                  </to>
                </anchor>
              </controlPr>
            </control>
          </mc:Choice>
        </mc:AlternateContent>
        <mc:AlternateContent xmlns:mc="http://schemas.openxmlformats.org/markup-compatibility/2006">
          <mc:Choice Requires="x14">
            <control shapeId="61949" r:id="rId452" name="Button 509">
              <controlPr locked="0" defaultSize="0" autoFill="0" autoLine="0" autoPict="0">
                <anchor moveWithCells="1" sizeWithCells="1">
                  <from>
                    <xdr:col>6915</xdr:col>
                    <xdr:colOff>0</xdr:colOff>
                    <xdr:row>983108</xdr:row>
                    <xdr:rowOff>0</xdr:rowOff>
                  </from>
                  <to>
                    <xdr:col>6915</xdr:col>
                    <xdr:colOff>0</xdr:colOff>
                    <xdr:row>983108</xdr:row>
                    <xdr:rowOff>0</xdr:rowOff>
                  </to>
                </anchor>
              </controlPr>
            </control>
          </mc:Choice>
        </mc:AlternateContent>
        <mc:AlternateContent xmlns:mc="http://schemas.openxmlformats.org/markup-compatibility/2006">
          <mc:Choice Requires="x14">
            <control shapeId="61950" r:id="rId453" name="Button 510">
              <controlPr locked="0" defaultSize="0" autoFill="0" autoLine="0" autoPict="0">
                <anchor moveWithCells="1" sizeWithCells="1">
                  <from>
                    <xdr:col>7171</xdr:col>
                    <xdr:colOff>0</xdr:colOff>
                    <xdr:row>67</xdr:row>
                    <xdr:rowOff>0</xdr:rowOff>
                  </from>
                  <to>
                    <xdr:col>7171</xdr:col>
                    <xdr:colOff>0</xdr:colOff>
                    <xdr:row>67</xdr:row>
                    <xdr:rowOff>0</xdr:rowOff>
                  </to>
                </anchor>
              </controlPr>
            </control>
          </mc:Choice>
        </mc:AlternateContent>
        <mc:AlternateContent xmlns:mc="http://schemas.openxmlformats.org/markup-compatibility/2006">
          <mc:Choice Requires="x14">
            <control shapeId="61951" r:id="rId454" name="Button 511">
              <controlPr locked="0" defaultSize="0" autoFill="0" autoLine="0" autoPict="0">
                <anchor moveWithCells="1" sizeWithCells="1">
                  <from>
                    <xdr:col>7171</xdr:col>
                    <xdr:colOff>0</xdr:colOff>
                    <xdr:row>65604</xdr:row>
                    <xdr:rowOff>0</xdr:rowOff>
                  </from>
                  <to>
                    <xdr:col>7171</xdr:col>
                    <xdr:colOff>0</xdr:colOff>
                    <xdr:row>65604</xdr:row>
                    <xdr:rowOff>0</xdr:rowOff>
                  </to>
                </anchor>
              </controlPr>
            </control>
          </mc:Choice>
        </mc:AlternateContent>
        <mc:AlternateContent xmlns:mc="http://schemas.openxmlformats.org/markup-compatibility/2006">
          <mc:Choice Requires="x14">
            <control shapeId="61952" r:id="rId455" name="Button 512">
              <controlPr locked="0" defaultSize="0" autoFill="0" autoLine="0" autoPict="0">
                <anchor moveWithCells="1" sizeWithCells="1">
                  <from>
                    <xdr:col>7171</xdr:col>
                    <xdr:colOff>0</xdr:colOff>
                    <xdr:row>131140</xdr:row>
                    <xdr:rowOff>0</xdr:rowOff>
                  </from>
                  <to>
                    <xdr:col>7171</xdr:col>
                    <xdr:colOff>0</xdr:colOff>
                    <xdr:row>131140</xdr:row>
                    <xdr:rowOff>0</xdr:rowOff>
                  </to>
                </anchor>
              </controlPr>
            </control>
          </mc:Choice>
        </mc:AlternateContent>
        <mc:AlternateContent xmlns:mc="http://schemas.openxmlformats.org/markup-compatibility/2006">
          <mc:Choice Requires="x14">
            <control shapeId="61953" r:id="rId456" name="Button 513">
              <controlPr locked="0" defaultSize="0" autoFill="0" autoLine="0" autoPict="0">
                <anchor moveWithCells="1" sizeWithCells="1">
                  <from>
                    <xdr:col>7171</xdr:col>
                    <xdr:colOff>0</xdr:colOff>
                    <xdr:row>196676</xdr:row>
                    <xdr:rowOff>0</xdr:rowOff>
                  </from>
                  <to>
                    <xdr:col>7171</xdr:col>
                    <xdr:colOff>0</xdr:colOff>
                    <xdr:row>196676</xdr:row>
                    <xdr:rowOff>0</xdr:rowOff>
                  </to>
                </anchor>
              </controlPr>
            </control>
          </mc:Choice>
        </mc:AlternateContent>
        <mc:AlternateContent xmlns:mc="http://schemas.openxmlformats.org/markup-compatibility/2006">
          <mc:Choice Requires="x14">
            <control shapeId="61954" r:id="rId457" name="Button 514">
              <controlPr locked="0" defaultSize="0" autoFill="0" autoLine="0" autoPict="0">
                <anchor moveWithCells="1" sizeWithCells="1">
                  <from>
                    <xdr:col>7171</xdr:col>
                    <xdr:colOff>0</xdr:colOff>
                    <xdr:row>262212</xdr:row>
                    <xdr:rowOff>0</xdr:rowOff>
                  </from>
                  <to>
                    <xdr:col>7171</xdr:col>
                    <xdr:colOff>0</xdr:colOff>
                    <xdr:row>262212</xdr:row>
                    <xdr:rowOff>0</xdr:rowOff>
                  </to>
                </anchor>
              </controlPr>
            </control>
          </mc:Choice>
        </mc:AlternateContent>
        <mc:AlternateContent xmlns:mc="http://schemas.openxmlformats.org/markup-compatibility/2006">
          <mc:Choice Requires="x14">
            <control shapeId="61955" r:id="rId458" name="Button 515">
              <controlPr locked="0" defaultSize="0" autoFill="0" autoLine="0" autoPict="0">
                <anchor moveWithCells="1" sizeWithCells="1">
                  <from>
                    <xdr:col>7171</xdr:col>
                    <xdr:colOff>0</xdr:colOff>
                    <xdr:row>327748</xdr:row>
                    <xdr:rowOff>0</xdr:rowOff>
                  </from>
                  <to>
                    <xdr:col>7171</xdr:col>
                    <xdr:colOff>0</xdr:colOff>
                    <xdr:row>327748</xdr:row>
                    <xdr:rowOff>0</xdr:rowOff>
                  </to>
                </anchor>
              </controlPr>
            </control>
          </mc:Choice>
        </mc:AlternateContent>
        <mc:AlternateContent xmlns:mc="http://schemas.openxmlformats.org/markup-compatibility/2006">
          <mc:Choice Requires="x14">
            <control shapeId="61956" r:id="rId459" name="Button 516">
              <controlPr locked="0" defaultSize="0" autoFill="0" autoLine="0" autoPict="0">
                <anchor moveWithCells="1" sizeWithCells="1">
                  <from>
                    <xdr:col>7171</xdr:col>
                    <xdr:colOff>0</xdr:colOff>
                    <xdr:row>393284</xdr:row>
                    <xdr:rowOff>0</xdr:rowOff>
                  </from>
                  <to>
                    <xdr:col>7171</xdr:col>
                    <xdr:colOff>0</xdr:colOff>
                    <xdr:row>393284</xdr:row>
                    <xdr:rowOff>0</xdr:rowOff>
                  </to>
                </anchor>
              </controlPr>
            </control>
          </mc:Choice>
        </mc:AlternateContent>
        <mc:AlternateContent xmlns:mc="http://schemas.openxmlformats.org/markup-compatibility/2006">
          <mc:Choice Requires="x14">
            <control shapeId="61957" r:id="rId460" name="Button 517">
              <controlPr locked="0" defaultSize="0" autoFill="0" autoLine="0" autoPict="0">
                <anchor moveWithCells="1" sizeWithCells="1">
                  <from>
                    <xdr:col>7171</xdr:col>
                    <xdr:colOff>0</xdr:colOff>
                    <xdr:row>458820</xdr:row>
                    <xdr:rowOff>0</xdr:rowOff>
                  </from>
                  <to>
                    <xdr:col>7171</xdr:col>
                    <xdr:colOff>0</xdr:colOff>
                    <xdr:row>458820</xdr:row>
                    <xdr:rowOff>0</xdr:rowOff>
                  </to>
                </anchor>
              </controlPr>
            </control>
          </mc:Choice>
        </mc:AlternateContent>
        <mc:AlternateContent xmlns:mc="http://schemas.openxmlformats.org/markup-compatibility/2006">
          <mc:Choice Requires="x14">
            <control shapeId="61958" r:id="rId461" name="Button 518">
              <controlPr locked="0" defaultSize="0" autoFill="0" autoLine="0" autoPict="0">
                <anchor moveWithCells="1" sizeWithCells="1">
                  <from>
                    <xdr:col>7171</xdr:col>
                    <xdr:colOff>0</xdr:colOff>
                    <xdr:row>524356</xdr:row>
                    <xdr:rowOff>0</xdr:rowOff>
                  </from>
                  <to>
                    <xdr:col>7171</xdr:col>
                    <xdr:colOff>0</xdr:colOff>
                    <xdr:row>524356</xdr:row>
                    <xdr:rowOff>0</xdr:rowOff>
                  </to>
                </anchor>
              </controlPr>
            </control>
          </mc:Choice>
        </mc:AlternateContent>
        <mc:AlternateContent xmlns:mc="http://schemas.openxmlformats.org/markup-compatibility/2006">
          <mc:Choice Requires="x14">
            <control shapeId="61959" r:id="rId462" name="Button 519">
              <controlPr locked="0" defaultSize="0" autoFill="0" autoLine="0" autoPict="0">
                <anchor moveWithCells="1" sizeWithCells="1">
                  <from>
                    <xdr:col>7171</xdr:col>
                    <xdr:colOff>0</xdr:colOff>
                    <xdr:row>589892</xdr:row>
                    <xdr:rowOff>0</xdr:rowOff>
                  </from>
                  <to>
                    <xdr:col>7171</xdr:col>
                    <xdr:colOff>0</xdr:colOff>
                    <xdr:row>589892</xdr:row>
                    <xdr:rowOff>0</xdr:rowOff>
                  </to>
                </anchor>
              </controlPr>
            </control>
          </mc:Choice>
        </mc:AlternateContent>
        <mc:AlternateContent xmlns:mc="http://schemas.openxmlformats.org/markup-compatibility/2006">
          <mc:Choice Requires="x14">
            <control shapeId="61960" r:id="rId463" name="Button 520">
              <controlPr locked="0" defaultSize="0" autoFill="0" autoLine="0" autoPict="0">
                <anchor moveWithCells="1" sizeWithCells="1">
                  <from>
                    <xdr:col>7171</xdr:col>
                    <xdr:colOff>0</xdr:colOff>
                    <xdr:row>655428</xdr:row>
                    <xdr:rowOff>0</xdr:rowOff>
                  </from>
                  <to>
                    <xdr:col>7171</xdr:col>
                    <xdr:colOff>0</xdr:colOff>
                    <xdr:row>655428</xdr:row>
                    <xdr:rowOff>0</xdr:rowOff>
                  </to>
                </anchor>
              </controlPr>
            </control>
          </mc:Choice>
        </mc:AlternateContent>
        <mc:AlternateContent xmlns:mc="http://schemas.openxmlformats.org/markup-compatibility/2006">
          <mc:Choice Requires="x14">
            <control shapeId="61961" r:id="rId464" name="Button 521">
              <controlPr locked="0" defaultSize="0" autoFill="0" autoLine="0" autoPict="0">
                <anchor moveWithCells="1" sizeWithCells="1">
                  <from>
                    <xdr:col>7171</xdr:col>
                    <xdr:colOff>0</xdr:colOff>
                    <xdr:row>720964</xdr:row>
                    <xdr:rowOff>0</xdr:rowOff>
                  </from>
                  <to>
                    <xdr:col>7171</xdr:col>
                    <xdr:colOff>0</xdr:colOff>
                    <xdr:row>720964</xdr:row>
                    <xdr:rowOff>0</xdr:rowOff>
                  </to>
                </anchor>
              </controlPr>
            </control>
          </mc:Choice>
        </mc:AlternateContent>
        <mc:AlternateContent xmlns:mc="http://schemas.openxmlformats.org/markup-compatibility/2006">
          <mc:Choice Requires="x14">
            <control shapeId="61962" r:id="rId465" name="Button 522">
              <controlPr locked="0" defaultSize="0" autoFill="0" autoLine="0" autoPict="0">
                <anchor moveWithCells="1" sizeWithCells="1">
                  <from>
                    <xdr:col>7171</xdr:col>
                    <xdr:colOff>0</xdr:colOff>
                    <xdr:row>786500</xdr:row>
                    <xdr:rowOff>0</xdr:rowOff>
                  </from>
                  <to>
                    <xdr:col>7171</xdr:col>
                    <xdr:colOff>0</xdr:colOff>
                    <xdr:row>786500</xdr:row>
                    <xdr:rowOff>0</xdr:rowOff>
                  </to>
                </anchor>
              </controlPr>
            </control>
          </mc:Choice>
        </mc:AlternateContent>
        <mc:AlternateContent xmlns:mc="http://schemas.openxmlformats.org/markup-compatibility/2006">
          <mc:Choice Requires="x14">
            <control shapeId="61963" r:id="rId466" name="Button 523">
              <controlPr locked="0" defaultSize="0" autoFill="0" autoLine="0" autoPict="0">
                <anchor moveWithCells="1" sizeWithCells="1">
                  <from>
                    <xdr:col>7171</xdr:col>
                    <xdr:colOff>0</xdr:colOff>
                    <xdr:row>852036</xdr:row>
                    <xdr:rowOff>0</xdr:rowOff>
                  </from>
                  <to>
                    <xdr:col>7171</xdr:col>
                    <xdr:colOff>0</xdr:colOff>
                    <xdr:row>852036</xdr:row>
                    <xdr:rowOff>0</xdr:rowOff>
                  </to>
                </anchor>
              </controlPr>
            </control>
          </mc:Choice>
        </mc:AlternateContent>
        <mc:AlternateContent xmlns:mc="http://schemas.openxmlformats.org/markup-compatibility/2006">
          <mc:Choice Requires="x14">
            <control shapeId="61964" r:id="rId467" name="Button 524">
              <controlPr locked="0" defaultSize="0" autoFill="0" autoLine="0" autoPict="0">
                <anchor moveWithCells="1" sizeWithCells="1">
                  <from>
                    <xdr:col>7171</xdr:col>
                    <xdr:colOff>0</xdr:colOff>
                    <xdr:row>917572</xdr:row>
                    <xdr:rowOff>0</xdr:rowOff>
                  </from>
                  <to>
                    <xdr:col>7171</xdr:col>
                    <xdr:colOff>0</xdr:colOff>
                    <xdr:row>917572</xdr:row>
                    <xdr:rowOff>0</xdr:rowOff>
                  </to>
                </anchor>
              </controlPr>
            </control>
          </mc:Choice>
        </mc:AlternateContent>
        <mc:AlternateContent xmlns:mc="http://schemas.openxmlformats.org/markup-compatibility/2006">
          <mc:Choice Requires="x14">
            <control shapeId="61965" r:id="rId468" name="Button 525">
              <controlPr locked="0" defaultSize="0" autoFill="0" autoLine="0" autoPict="0">
                <anchor moveWithCells="1" sizeWithCells="1">
                  <from>
                    <xdr:col>7171</xdr:col>
                    <xdr:colOff>0</xdr:colOff>
                    <xdr:row>983108</xdr:row>
                    <xdr:rowOff>0</xdr:rowOff>
                  </from>
                  <to>
                    <xdr:col>7171</xdr:col>
                    <xdr:colOff>0</xdr:colOff>
                    <xdr:row>983108</xdr:row>
                    <xdr:rowOff>0</xdr:rowOff>
                  </to>
                </anchor>
              </controlPr>
            </control>
          </mc:Choice>
        </mc:AlternateContent>
        <mc:AlternateContent xmlns:mc="http://schemas.openxmlformats.org/markup-compatibility/2006">
          <mc:Choice Requires="x14">
            <control shapeId="61966" r:id="rId469" name="Button 526">
              <controlPr locked="0" defaultSize="0" autoFill="0" autoLine="0" autoPict="0">
                <anchor moveWithCells="1" sizeWithCells="1">
                  <from>
                    <xdr:col>7427</xdr:col>
                    <xdr:colOff>0</xdr:colOff>
                    <xdr:row>67</xdr:row>
                    <xdr:rowOff>0</xdr:rowOff>
                  </from>
                  <to>
                    <xdr:col>7427</xdr:col>
                    <xdr:colOff>0</xdr:colOff>
                    <xdr:row>67</xdr:row>
                    <xdr:rowOff>0</xdr:rowOff>
                  </to>
                </anchor>
              </controlPr>
            </control>
          </mc:Choice>
        </mc:AlternateContent>
        <mc:AlternateContent xmlns:mc="http://schemas.openxmlformats.org/markup-compatibility/2006">
          <mc:Choice Requires="x14">
            <control shapeId="61967" r:id="rId470" name="Button 527">
              <controlPr locked="0" defaultSize="0" autoFill="0" autoLine="0" autoPict="0">
                <anchor moveWithCells="1" sizeWithCells="1">
                  <from>
                    <xdr:col>7427</xdr:col>
                    <xdr:colOff>0</xdr:colOff>
                    <xdr:row>65604</xdr:row>
                    <xdr:rowOff>0</xdr:rowOff>
                  </from>
                  <to>
                    <xdr:col>7427</xdr:col>
                    <xdr:colOff>0</xdr:colOff>
                    <xdr:row>65604</xdr:row>
                    <xdr:rowOff>0</xdr:rowOff>
                  </to>
                </anchor>
              </controlPr>
            </control>
          </mc:Choice>
        </mc:AlternateContent>
        <mc:AlternateContent xmlns:mc="http://schemas.openxmlformats.org/markup-compatibility/2006">
          <mc:Choice Requires="x14">
            <control shapeId="61968" r:id="rId471" name="Button 528">
              <controlPr locked="0" defaultSize="0" autoFill="0" autoLine="0" autoPict="0">
                <anchor moveWithCells="1" sizeWithCells="1">
                  <from>
                    <xdr:col>7427</xdr:col>
                    <xdr:colOff>0</xdr:colOff>
                    <xdr:row>131140</xdr:row>
                    <xdr:rowOff>0</xdr:rowOff>
                  </from>
                  <to>
                    <xdr:col>7427</xdr:col>
                    <xdr:colOff>0</xdr:colOff>
                    <xdr:row>131140</xdr:row>
                    <xdr:rowOff>0</xdr:rowOff>
                  </to>
                </anchor>
              </controlPr>
            </control>
          </mc:Choice>
        </mc:AlternateContent>
        <mc:AlternateContent xmlns:mc="http://schemas.openxmlformats.org/markup-compatibility/2006">
          <mc:Choice Requires="x14">
            <control shapeId="61969" r:id="rId472" name="Button 529">
              <controlPr locked="0" defaultSize="0" autoFill="0" autoLine="0" autoPict="0">
                <anchor moveWithCells="1" sizeWithCells="1">
                  <from>
                    <xdr:col>7427</xdr:col>
                    <xdr:colOff>0</xdr:colOff>
                    <xdr:row>196676</xdr:row>
                    <xdr:rowOff>0</xdr:rowOff>
                  </from>
                  <to>
                    <xdr:col>7427</xdr:col>
                    <xdr:colOff>0</xdr:colOff>
                    <xdr:row>196676</xdr:row>
                    <xdr:rowOff>0</xdr:rowOff>
                  </to>
                </anchor>
              </controlPr>
            </control>
          </mc:Choice>
        </mc:AlternateContent>
        <mc:AlternateContent xmlns:mc="http://schemas.openxmlformats.org/markup-compatibility/2006">
          <mc:Choice Requires="x14">
            <control shapeId="61970" r:id="rId473" name="Button 530">
              <controlPr locked="0" defaultSize="0" autoFill="0" autoLine="0" autoPict="0">
                <anchor moveWithCells="1" sizeWithCells="1">
                  <from>
                    <xdr:col>7427</xdr:col>
                    <xdr:colOff>0</xdr:colOff>
                    <xdr:row>262212</xdr:row>
                    <xdr:rowOff>0</xdr:rowOff>
                  </from>
                  <to>
                    <xdr:col>7427</xdr:col>
                    <xdr:colOff>0</xdr:colOff>
                    <xdr:row>262212</xdr:row>
                    <xdr:rowOff>0</xdr:rowOff>
                  </to>
                </anchor>
              </controlPr>
            </control>
          </mc:Choice>
        </mc:AlternateContent>
        <mc:AlternateContent xmlns:mc="http://schemas.openxmlformats.org/markup-compatibility/2006">
          <mc:Choice Requires="x14">
            <control shapeId="61971" r:id="rId474" name="Button 531">
              <controlPr locked="0" defaultSize="0" autoFill="0" autoLine="0" autoPict="0">
                <anchor moveWithCells="1" sizeWithCells="1">
                  <from>
                    <xdr:col>7427</xdr:col>
                    <xdr:colOff>0</xdr:colOff>
                    <xdr:row>327748</xdr:row>
                    <xdr:rowOff>0</xdr:rowOff>
                  </from>
                  <to>
                    <xdr:col>7427</xdr:col>
                    <xdr:colOff>0</xdr:colOff>
                    <xdr:row>327748</xdr:row>
                    <xdr:rowOff>0</xdr:rowOff>
                  </to>
                </anchor>
              </controlPr>
            </control>
          </mc:Choice>
        </mc:AlternateContent>
        <mc:AlternateContent xmlns:mc="http://schemas.openxmlformats.org/markup-compatibility/2006">
          <mc:Choice Requires="x14">
            <control shapeId="61972" r:id="rId475" name="Button 532">
              <controlPr locked="0" defaultSize="0" autoFill="0" autoLine="0" autoPict="0">
                <anchor moveWithCells="1" sizeWithCells="1">
                  <from>
                    <xdr:col>7427</xdr:col>
                    <xdr:colOff>0</xdr:colOff>
                    <xdr:row>393284</xdr:row>
                    <xdr:rowOff>0</xdr:rowOff>
                  </from>
                  <to>
                    <xdr:col>7427</xdr:col>
                    <xdr:colOff>0</xdr:colOff>
                    <xdr:row>393284</xdr:row>
                    <xdr:rowOff>0</xdr:rowOff>
                  </to>
                </anchor>
              </controlPr>
            </control>
          </mc:Choice>
        </mc:AlternateContent>
        <mc:AlternateContent xmlns:mc="http://schemas.openxmlformats.org/markup-compatibility/2006">
          <mc:Choice Requires="x14">
            <control shapeId="61973" r:id="rId476" name="Button 533">
              <controlPr locked="0" defaultSize="0" autoFill="0" autoLine="0" autoPict="0">
                <anchor moveWithCells="1" sizeWithCells="1">
                  <from>
                    <xdr:col>7427</xdr:col>
                    <xdr:colOff>0</xdr:colOff>
                    <xdr:row>458820</xdr:row>
                    <xdr:rowOff>0</xdr:rowOff>
                  </from>
                  <to>
                    <xdr:col>7427</xdr:col>
                    <xdr:colOff>0</xdr:colOff>
                    <xdr:row>458820</xdr:row>
                    <xdr:rowOff>0</xdr:rowOff>
                  </to>
                </anchor>
              </controlPr>
            </control>
          </mc:Choice>
        </mc:AlternateContent>
        <mc:AlternateContent xmlns:mc="http://schemas.openxmlformats.org/markup-compatibility/2006">
          <mc:Choice Requires="x14">
            <control shapeId="61974" r:id="rId477" name="Button 534">
              <controlPr locked="0" defaultSize="0" autoFill="0" autoLine="0" autoPict="0">
                <anchor moveWithCells="1" sizeWithCells="1">
                  <from>
                    <xdr:col>7427</xdr:col>
                    <xdr:colOff>0</xdr:colOff>
                    <xdr:row>524356</xdr:row>
                    <xdr:rowOff>0</xdr:rowOff>
                  </from>
                  <to>
                    <xdr:col>7427</xdr:col>
                    <xdr:colOff>0</xdr:colOff>
                    <xdr:row>524356</xdr:row>
                    <xdr:rowOff>0</xdr:rowOff>
                  </to>
                </anchor>
              </controlPr>
            </control>
          </mc:Choice>
        </mc:AlternateContent>
        <mc:AlternateContent xmlns:mc="http://schemas.openxmlformats.org/markup-compatibility/2006">
          <mc:Choice Requires="x14">
            <control shapeId="61975" r:id="rId478" name="Button 535">
              <controlPr locked="0" defaultSize="0" autoFill="0" autoLine="0" autoPict="0">
                <anchor moveWithCells="1" sizeWithCells="1">
                  <from>
                    <xdr:col>7427</xdr:col>
                    <xdr:colOff>0</xdr:colOff>
                    <xdr:row>589892</xdr:row>
                    <xdr:rowOff>0</xdr:rowOff>
                  </from>
                  <to>
                    <xdr:col>7427</xdr:col>
                    <xdr:colOff>0</xdr:colOff>
                    <xdr:row>589892</xdr:row>
                    <xdr:rowOff>0</xdr:rowOff>
                  </to>
                </anchor>
              </controlPr>
            </control>
          </mc:Choice>
        </mc:AlternateContent>
        <mc:AlternateContent xmlns:mc="http://schemas.openxmlformats.org/markup-compatibility/2006">
          <mc:Choice Requires="x14">
            <control shapeId="61976" r:id="rId479" name="Button 536">
              <controlPr locked="0" defaultSize="0" autoFill="0" autoLine="0" autoPict="0">
                <anchor moveWithCells="1" sizeWithCells="1">
                  <from>
                    <xdr:col>7427</xdr:col>
                    <xdr:colOff>0</xdr:colOff>
                    <xdr:row>655428</xdr:row>
                    <xdr:rowOff>0</xdr:rowOff>
                  </from>
                  <to>
                    <xdr:col>7427</xdr:col>
                    <xdr:colOff>0</xdr:colOff>
                    <xdr:row>655428</xdr:row>
                    <xdr:rowOff>0</xdr:rowOff>
                  </to>
                </anchor>
              </controlPr>
            </control>
          </mc:Choice>
        </mc:AlternateContent>
        <mc:AlternateContent xmlns:mc="http://schemas.openxmlformats.org/markup-compatibility/2006">
          <mc:Choice Requires="x14">
            <control shapeId="61977" r:id="rId480" name="Button 537">
              <controlPr locked="0" defaultSize="0" autoFill="0" autoLine="0" autoPict="0">
                <anchor moveWithCells="1" sizeWithCells="1">
                  <from>
                    <xdr:col>7427</xdr:col>
                    <xdr:colOff>0</xdr:colOff>
                    <xdr:row>720964</xdr:row>
                    <xdr:rowOff>0</xdr:rowOff>
                  </from>
                  <to>
                    <xdr:col>7427</xdr:col>
                    <xdr:colOff>0</xdr:colOff>
                    <xdr:row>720964</xdr:row>
                    <xdr:rowOff>0</xdr:rowOff>
                  </to>
                </anchor>
              </controlPr>
            </control>
          </mc:Choice>
        </mc:AlternateContent>
        <mc:AlternateContent xmlns:mc="http://schemas.openxmlformats.org/markup-compatibility/2006">
          <mc:Choice Requires="x14">
            <control shapeId="61978" r:id="rId481" name="Button 538">
              <controlPr locked="0" defaultSize="0" autoFill="0" autoLine="0" autoPict="0">
                <anchor moveWithCells="1" sizeWithCells="1">
                  <from>
                    <xdr:col>7427</xdr:col>
                    <xdr:colOff>0</xdr:colOff>
                    <xdr:row>786500</xdr:row>
                    <xdr:rowOff>0</xdr:rowOff>
                  </from>
                  <to>
                    <xdr:col>7427</xdr:col>
                    <xdr:colOff>0</xdr:colOff>
                    <xdr:row>786500</xdr:row>
                    <xdr:rowOff>0</xdr:rowOff>
                  </to>
                </anchor>
              </controlPr>
            </control>
          </mc:Choice>
        </mc:AlternateContent>
        <mc:AlternateContent xmlns:mc="http://schemas.openxmlformats.org/markup-compatibility/2006">
          <mc:Choice Requires="x14">
            <control shapeId="61979" r:id="rId482" name="Button 539">
              <controlPr locked="0" defaultSize="0" autoFill="0" autoLine="0" autoPict="0">
                <anchor moveWithCells="1" sizeWithCells="1">
                  <from>
                    <xdr:col>7427</xdr:col>
                    <xdr:colOff>0</xdr:colOff>
                    <xdr:row>852036</xdr:row>
                    <xdr:rowOff>0</xdr:rowOff>
                  </from>
                  <to>
                    <xdr:col>7427</xdr:col>
                    <xdr:colOff>0</xdr:colOff>
                    <xdr:row>852036</xdr:row>
                    <xdr:rowOff>0</xdr:rowOff>
                  </to>
                </anchor>
              </controlPr>
            </control>
          </mc:Choice>
        </mc:AlternateContent>
        <mc:AlternateContent xmlns:mc="http://schemas.openxmlformats.org/markup-compatibility/2006">
          <mc:Choice Requires="x14">
            <control shapeId="61980" r:id="rId483" name="Button 540">
              <controlPr locked="0" defaultSize="0" autoFill="0" autoLine="0" autoPict="0">
                <anchor moveWithCells="1" sizeWithCells="1">
                  <from>
                    <xdr:col>7427</xdr:col>
                    <xdr:colOff>0</xdr:colOff>
                    <xdr:row>917572</xdr:row>
                    <xdr:rowOff>0</xdr:rowOff>
                  </from>
                  <to>
                    <xdr:col>7427</xdr:col>
                    <xdr:colOff>0</xdr:colOff>
                    <xdr:row>917572</xdr:row>
                    <xdr:rowOff>0</xdr:rowOff>
                  </to>
                </anchor>
              </controlPr>
            </control>
          </mc:Choice>
        </mc:AlternateContent>
        <mc:AlternateContent xmlns:mc="http://schemas.openxmlformats.org/markup-compatibility/2006">
          <mc:Choice Requires="x14">
            <control shapeId="61981" r:id="rId484" name="Button 541">
              <controlPr locked="0" defaultSize="0" autoFill="0" autoLine="0" autoPict="0">
                <anchor moveWithCells="1" sizeWithCells="1">
                  <from>
                    <xdr:col>7427</xdr:col>
                    <xdr:colOff>0</xdr:colOff>
                    <xdr:row>983108</xdr:row>
                    <xdr:rowOff>0</xdr:rowOff>
                  </from>
                  <to>
                    <xdr:col>7427</xdr:col>
                    <xdr:colOff>0</xdr:colOff>
                    <xdr:row>983108</xdr:row>
                    <xdr:rowOff>0</xdr:rowOff>
                  </to>
                </anchor>
              </controlPr>
            </control>
          </mc:Choice>
        </mc:AlternateContent>
        <mc:AlternateContent xmlns:mc="http://schemas.openxmlformats.org/markup-compatibility/2006">
          <mc:Choice Requires="x14">
            <control shapeId="61982" r:id="rId485" name="Button 542">
              <controlPr locked="0" defaultSize="0" autoFill="0" autoLine="0" autoPict="0">
                <anchor moveWithCells="1" sizeWithCells="1">
                  <from>
                    <xdr:col>7683</xdr:col>
                    <xdr:colOff>0</xdr:colOff>
                    <xdr:row>67</xdr:row>
                    <xdr:rowOff>0</xdr:rowOff>
                  </from>
                  <to>
                    <xdr:col>7683</xdr:col>
                    <xdr:colOff>0</xdr:colOff>
                    <xdr:row>67</xdr:row>
                    <xdr:rowOff>0</xdr:rowOff>
                  </to>
                </anchor>
              </controlPr>
            </control>
          </mc:Choice>
        </mc:AlternateContent>
        <mc:AlternateContent xmlns:mc="http://schemas.openxmlformats.org/markup-compatibility/2006">
          <mc:Choice Requires="x14">
            <control shapeId="61983" r:id="rId486" name="Button 543">
              <controlPr locked="0" defaultSize="0" autoFill="0" autoLine="0" autoPict="0">
                <anchor moveWithCells="1" sizeWithCells="1">
                  <from>
                    <xdr:col>7683</xdr:col>
                    <xdr:colOff>0</xdr:colOff>
                    <xdr:row>65604</xdr:row>
                    <xdr:rowOff>0</xdr:rowOff>
                  </from>
                  <to>
                    <xdr:col>7683</xdr:col>
                    <xdr:colOff>0</xdr:colOff>
                    <xdr:row>65604</xdr:row>
                    <xdr:rowOff>0</xdr:rowOff>
                  </to>
                </anchor>
              </controlPr>
            </control>
          </mc:Choice>
        </mc:AlternateContent>
        <mc:AlternateContent xmlns:mc="http://schemas.openxmlformats.org/markup-compatibility/2006">
          <mc:Choice Requires="x14">
            <control shapeId="61984" r:id="rId487" name="Button 544">
              <controlPr locked="0" defaultSize="0" autoFill="0" autoLine="0" autoPict="0">
                <anchor moveWithCells="1" sizeWithCells="1">
                  <from>
                    <xdr:col>7683</xdr:col>
                    <xdr:colOff>0</xdr:colOff>
                    <xdr:row>131140</xdr:row>
                    <xdr:rowOff>0</xdr:rowOff>
                  </from>
                  <to>
                    <xdr:col>7683</xdr:col>
                    <xdr:colOff>0</xdr:colOff>
                    <xdr:row>131140</xdr:row>
                    <xdr:rowOff>0</xdr:rowOff>
                  </to>
                </anchor>
              </controlPr>
            </control>
          </mc:Choice>
        </mc:AlternateContent>
        <mc:AlternateContent xmlns:mc="http://schemas.openxmlformats.org/markup-compatibility/2006">
          <mc:Choice Requires="x14">
            <control shapeId="61985" r:id="rId488" name="Button 545">
              <controlPr locked="0" defaultSize="0" autoFill="0" autoLine="0" autoPict="0">
                <anchor moveWithCells="1" sizeWithCells="1">
                  <from>
                    <xdr:col>7683</xdr:col>
                    <xdr:colOff>0</xdr:colOff>
                    <xdr:row>196676</xdr:row>
                    <xdr:rowOff>0</xdr:rowOff>
                  </from>
                  <to>
                    <xdr:col>7683</xdr:col>
                    <xdr:colOff>0</xdr:colOff>
                    <xdr:row>196676</xdr:row>
                    <xdr:rowOff>0</xdr:rowOff>
                  </to>
                </anchor>
              </controlPr>
            </control>
          </mc:Choice>
        </mc:AlternateContent>
        <mc:AlternateContent xmlns:mc="http://schemas.openxmlformats.org/markup-compatibility/2006">
          <mc:Choice Requires="x14">
            <control shapeId="61986" r:id="rId489" name="Button 546">
              <controlPr locked="0" defaultSize="0" autoFill="0" autoLine="0" autoPict="0">
                <anchor moveWithCells="1" sizeWithCells="1">
                  <from>
                    <xdr:col>7683</xdr:col>
                    <xdr:colOff>0</xdr:colOff>
                    <xdr:row>262212</xdr:row>
                    <xdr:rowOff>0</xdr:rowOff>
                  </from>
                  <to>
                    <xdr:col>7683</xdr:col>
                    <xdr:colOff>0</xdr:colOff>
                    <xdr:row>262212</xdr:row>
                    <xdr:rowOff>0</xdr:rowOff>
                  </to>
                </anchor>
              </controlPr>
            </control>
          </mc:Choice>
        </mc:AlternateContent>
        <mc:AlternateContent xmlns:mc="http://schemas.openxmlformats.org/markup-compatibility/2006">
          <mc:Choice Requires="x14">
            <control shapeId="61987" r:id="rId490" name="Button 547">
              <controlPr locked="0" defaultSize="0" autoFill="0" autoLine="0" autoPict="0">
                <anchor moveWithCells="1" sizeWithCells="1">
                  <from>
                    <xdr:col>7683</xdr:col>
                    <xdr:colOff>0</xdr:colOff>
                    <xdr:row>327748</xdr:row>
                    <xdr:rowOff>0</xdr:rowOff>
                  </from>
                  <to>
                    <xdr:col>7683</xdr:col>
                    <xdr:colOff>0</xdr:colOff>
                    <xdr:row>327748</xdr:row>
                    <xdr:rowOff>0</xdr:rowOff>
                  </to>
                </anchor>
              </controlPr>
            </control>
          </mc:Choice>
        </mc:AlternateContent>
        <mc:AlternateContent xmlns:mc="http://schemas.openxmlformats.org/markup-compatibility/2006">
          <mc:Choice Requires="x14">
            <control shapeId="61988" r:id="rId491" name="Button 548">
              <controlPr locked="0" defaultSize="0" autoFill="0" autoLine="0" autoPict="0">
                <anchor moveWithCells="1" sizeWithCells="1">
                  <from>
                    <xdr:col>7683</xdr:col>
                    <xdr:colOff>0</xdr:colOff>
                    <xdr:row>393284</xdr:row>
                    <xdr:rowOff>0</xdr:rowOff>
                  </from>
                  <to>
                    <xdr:col>7683</xdr:col>
                    <xdr:colOff>0</xdr:colOff>
                    <xdr:row>393284</xdr:row>
                    <xdr:rowOff>0</xdr:rowOff>
                  </to>
                </anchor>
              </controlPr>
            </control>
          </mc:Choice>
        </mc:AlternateContent>
        <mc:AlternateContent xmlns:mc="http://schemas.openxmlformats.org/markup-compatibility/2006">
          <mc:Choice Requires="x14">
            <control shapeId="61989" r:id="rId492" name="Button 549">
              <controlPr locked="0" defaultSize="0" autoFill="0" autoLine="0" autoPict="0">
                <anchor moveWithCells="1" sizeWithCells="1">
                  <from>
                    <xdr:col>7683</xdr:col>
                    <xdr:colOff>0</xdr:colOff>
                    <xdr:row>458820</xdr:row>
                    <xdr:rowOff>0</xdr:rowOff>
                  </from>
                  <to>
                    <xdr:col>7683</xdr:col>
                    <xdr:colOff>0</xdr:colOff>
                    <xdr:row>458820</xdr:row>
                    <xdr:rowOff>0</xdr:rowOff>
                  </to>
                </anchor>
              </controlPr>
            </control>
          </mc:Choice>
        </mc:AlternateContent>
        <mc:AlternateContent xmlns:mc="http://schemas.openxmlformats.org/markup-compatibility/2006">
          <mc:Choice Requires="x14">
            <control shapeId="61990" r:id="rId493" name="Button 550">
              <controlPr locked="0" defaultSize="0" autoFill="0" autoLine="0" autoPict="0">
                <anchor moveWithCells="1" sizeWithCells="1">
                  <from>
                    <xdr:col>7683</xdr:col>
                    <xdr:colOff>0</xdr:colOff>
                    <xdr:row>524356</xdr:row>
                    <xdr:rowOff>0</xdr:rowOff>
                  </from>
                  <to>
                    <xdr:col>7683</xdr:col>
                    <xdr:colOff>0</xdr:colOff>
                    <xdr:row>524356</xdr:row>
                    <xdr:rowOff>0</xdr:rowOff>
                  </to>
                </anchor>
              </controlPr>
            </control>
          </mc:Choice>
        </mc:AlternateContent>
        <mc:AlternateContent xmlns:mc="http://schemas.openxmlformats.org/markup-compatibility/2006">
          <mc:Choice Requires="x14">
            <control shapeId="61991" r:id="rId494" name="Button 551">
              <controlPr locked="0" defaultSize="0" autoFill="0" autoLine="0" autoPict="0">
                <anchor moveWithCells="1" sizeWithCells="1">
                  <from>
                    <xdr:col>7683</xdr:col>
                    <xdr:colOff>0</xdr:colOff>
                    <xdr:row>589892</xdr:row>
                    <xdr:rowOff>0</xdr:rowOff>
                  </from>
                  <to>
                    <xdr:col>7683</xdr:col>
                    <xdr:colOff>0</xdr:colOff>
                    <xdr:row>589892</xdr:row>
                    <xdr:rowOff>0</xdr:rowOff>
                  </to>
                </anchor>
              </controlPr>
            </control>
          </mc:Choice>
        </mc:AlternateContent>
        <mc:AlternateContent xmlns:mc="http://schemas.openxmlformats.org/markup-compatibility/2006">
          <mc:Choice Requires="x14">
            <control shapeId="61992" r:id="rId495" name="Button 552">
              <controlPr locked="0" defaultSize="0" autoFill="0" autoLine="0" autoPict="0">
                <anchor moveWithCells="1" sizeWithCells="1">
                  <from>
                    <xdr:col>7683</xdr:col>
                    <xdr:colOff>0</xdr:colOff>
                    <xdr:row>655428</xdr:row>
                    <xdr:rowOff>0</xdr:rowOff>
                  </from>
                  <to>
                    <xdr:col>7683</xdr:col>
                    <xdr:colOff>0</xdr:colOff>
                    <xdr:row>655428</xdr:row>
                    <xdr:rowOff>0</xdr:rowOff>
                  </to>
                </anchor>
              </controlPr>
            </control>
          </mc:Choice>
        </mc:AlternateContent>
        <mc:AlternateContent xmlns:mc="http://schemas.openxmlformats.org/markup-compatibility/2006">
          <mc:Choice Requires="x14">
            <control shapeId="61993" r:id="rId496" name="Button 553">
              <controlPr locked="0" defaultSize="0" autoFill="0" autoLine="0" autoPict="0">
                <anchor moveWithCells="1" sizeWithCells="1">
                  <from>
                    <xdr:col>7683</xdr:col>
                    <xdr:colOff>0</xdr:colOff>
                    <xdr:row>720964</xdr:row>
                    <xdr:rowOff>0</xdr:rowOff>
                  </from>
                  <to>
                    <xdr:col>7683</xdr:col>
                    <xdr:colOff>0</xdr:colOff>
                    <xdr:row>720964</xdr:row>
                    <xdr:rowOff>0</xdr:rowOff>
                  </to>
                </anchor>
              </controlPr>
            </control>
          </mc:Choice>
        </mc:AlternateContent>
        <mc:AlternateContent xmlns:mc="http://schemas.openxmlformats.org/markup-compatibility/2006">
          <mc:Choice Requires="x14">
            <control shapeId="61994" r:id="rId497" name="Button 554">
              <controlPr locked="0" defaultSize="0" autoFill="0" autoLine="0" autoPict="0">
                <anchor moveWithCells="1" sizeWithCells="1">
                  <from>
                    <xdr:col>7683</xdr:col>
                    <xdr:colOff>0</xdr:colOff>
                    <xdr:row>786500</xdr:row>
                    <xdr:rowOff>0</xdr:rowOff>
                  </from>
                  <to>
                    <xdr:col>7683</xdr:col>
                    <xdr:colOff>0</xdr:colOff>
                    <xdr:row>786500</xdr:row>
                    <xdr:rowOff>0</xdr:rowOff>
                  </to>
                </anchor>
              </controlPr>
            </control>
          </mc:Choice>
        </mc:AlternateContent>
        <mc:AlternateContent xmlns:mc="http://schemas.openxmlformats.org/markup-compatibility/2006">
          <mc:Choice Requires="x14">
            <control shapeId="61995" r:id="rId498" name="Button 555">
              <controlPr locked="0" defaultSize="0" autoFill="0" autoLine="0" autoPict="0">
                <anchor moveWithCells="1" sizeWithCells="1">
                  <from>
                    <xdr:col>7683</xdr:col>
                    <xdr:colOff>0</xdr:colOff>
                    <xdr:row>852036</xdr:row>
                    <xdr:rowOff>0</xdr:rowOff>
                  </from>
                  <to>
                    <xdr:col>7683</xdr:col>
                    <xdr:colOff>0</xdr:colOff>
                    <xdr:row>852036</xdr:row>
                    <xdr:rowOff>0</xdr:rowOff>
                  </to>
                </anchor>
              </controlPr>
            </control>
          </mc:Choice>
        </mc:AlternateContent>
        <mc:AlternateContent xmlns:mc="http://schemas.openxmlformats.org/markup-compatibility/2006">
          <mc:Choice Requires="x14">
            <control shapeId="61996" r:id="rId499" name="Button 556">
              <controlPr locked="0" defaultSize="0" autoFill="0" autoLine="0" autoPict="0">
                <anchor moveWithCells="1" sizeWithCells="1">
                  <from>
                    <xdr:col>7683</xdr:col>
                    <xdr:colOff>0</xdr:colOff>
                    <xdr:row>917572</xdr:row>
                    <xdr:rowOff>0</xdr:rowOff>
                  </from>
                  <to>
                    <xdr:col>7683</xdr:col>
                    <xdr:colOff>0</xdr:colOff>
                    <xdr:row>917572</xdr:row>
                    <xdr:rowOff>0</xdr:rowOff>
                  </to>
                </anchor>
              </controlPr>
            </control>
          </mc:Choice>
        </mc:AlternateContent>
        <mc:AlternateContent xmlns:mc="http://schemas.openxmlformats.org/markup-compatibility/2006">
          <mc:Choice Requires="x14">
            <control shapeId="61997" r:id="rId500" name="Button 557">
              <controlPr locked="0" defaultSize="0" autoFill="0" autoLine="0" autoPict="0">
                <anchor moveWithCells="1" sizeWithCells="1">
                  <from>
                    <xdr:col>7683</xdr:col>
                    <xdr:colOff>0</xdr:colOff>
                    <xdr:row>983108</xdr:row>
                    <xdr:rowOff>0</xdr:rowOff>
                  </from>
                  <to>
                    <xdr:col>7683</xdr:col>
                    <xdr:colOff>0</xdr:colOff>
                    <xdr:row>983108</xdr:row>
                    <xdr:rowOff>0</xdr:rowOff>
                  </to>
                </anchor>
              </controlPr>
            </control>
          </mc:Choice>
        </mc:AlternateContent>
        <mc:AlternateContent xmlns:mc="http://schemas.openxmlformats.org/markup-compatibility/2006">
          <mc:Choice Requires="x14">
            <control shapeId="61998" r:id="rId501" name="Button 558">
              <controlPr locked="0" defaultSize="0" autoFill="0" autoLine="0" autoPict="0">
                <anchor moveWithCells="1" sizeWithCells="1">
                  <from>
                    <xdr:col>7939</xdr:col>
                    <xdr:colOff>0</xdr:colOff>
                    <xdr:row>67</xdr:row>
                    <xdr:rowOff>0</xdr:rowOff>
                  </from>
                  <to>
                    <xdr:col>7939</xdr:col>
                    <xdr:colOff>0</xdr:colOff>
                    <xdr:row>67</xdr:row>
                    <xdr:rowOff>0</xdr:rowOff>
                  </to>
                </anchor>
              </controlPr>
            </control>
          </mc:Choice>
        </mc:AlternateContent>
        <mc:AlternateContent xmlns:mc="http://schemas.openxmlformats.org/markup-compatibility/2006">
          <mc:Choice Requires="x14">
            <control shapeId="61999" r:id="rId502" name="Button 559">
              <controlPr locked="0" defaultSize="0" autoFill="0" autoLine="0" autoPict="0">
                <anchor moveWithCells="1" sizeWithCells="1">
                  <from>
                    <xdr:col>7939</xdr:col>
                    <xdr:colOff>0</xdr:colOff>
                    <xdr:row>65604</xdr:row>
                    <xdr:rowOff>0</xdr:rowOff>
                  </from>
                  <to>
                    <xdr:col>7939</xdr:col>
                    <xdr:colOff>0</xdr:colOff>
                    <xdr:row>65604</xdr:row>
                    <xdr:rowOff>0</xdr:rowOff>
                  </to>
                </anchor>
              </controlPr>
            </control>
          </mc:Choice>
        </mc:AlternateContent>
        <mc:AlternateContent xmlns:mc="http://schemas.openxmlformats.org/markup-compatibility/2006">
          <mc:Choice Requires="x14">
            <control shapeId="62000" r:id="rId503" name="Button 560">
              <controlPr locked="0" defaultSize="0" autoFill="0" autoLine="0" autoPict="0">
                <anchor moveWithCells="1" sizeWithCells="1">
                  <from>
                    <xdr:col>7939</xdr:col>
                    <xdr:colOff>0</xdr:colOff>
                    <xdr:row>131140</xdr:row>
                    <xdr:rowOff>0</xdr:rowOff>
                  </from>
                  <to>
                    <xdr:col>7939</xdr:col>
                    <xdr:colOff>0</xdr:colOff>
                    <xdr:row>131140</xdr:row>
                    <xdr:rowOff>0</xdr:rowOff>
                  </to>
                </anchor>
              </controlPr>
            </control>
          </mc:Choice>
        </mc:AlternateContent>
        <mc:AlternateContent xmlns:mc="http://schemas.openxmlformats.org/markup-compatibility/2006">
          <mc:Choice Requires="x14">
            <control shapeId="62001" r:id="rId504" name="Button 561">
              <controlPr locked="0" defaultSize="0" autoFill="0" autoLine="0" autoPict="0">
                <anchor moveWithCells="1" sizeWithCells="1">
                  <from>
                    <xdr:col>7939</xdr:col>
                    <xdr:colOff>0</xdr:colOff>
                    <xdr:row>196676</xdr:row>
                    <xdr:rowOff>0</xdr:rowOff>
                  </from>
                  <to>
                    <xdr:col>7939</xdr:col>
                    <xdr:colOff>0</xdr:colOff>
                    <xdr:row>196676</xdr:row>
                    <xdr:rowOff>0</xdr:rowOff>
                  </to>
                </anchor>
              </controlPr>
            </control>
          </mc:Choice>
        </mc:AlternateContent>
        <mc:AlternateContent xmlns:mc="http://schemas.openxmlformats.org/markup-compatibility/2006">
          <mc:Choice Requires="x14">
            <control shapeId="62002" r:id="rId505" name="Button 562">
              <controlPr locked="0" defaultSize="0" autoFill="0" autoLine="0" autoPict="0">
                <anchor moveWithCells="1" sizeWithCells="1">
                  <from>
                    <xdr:col>7939</xdr:col>
                    <xdr:colOff>0</xdr:colOff>
                    <xdr:row>262212</xdr:row>
                    <xdr:rowOff>0</xdr:rowOff>
                  </from>
                  <to>
                    <xdr:col>7939</xdr:col>
                    <xdr:colOff>0</xdr:colOff>
                    <xdr:row>262212</xdr:row>
                    <xdr:rowOff>0</xdr:rowOff>
                  </to>
                </anchor>
              </controlPr>
            </control>
          </mc:Choice>
        </mc:AlternateContent>
        <mc:AlternateContent xmlns:mc="http://schemas.openxmlformats.org/markup-compatibility/2006">
          <mc:Choice Requires="x14">
            <control shapeId="62003" r:id="rId506" name="Button 563">
              <controlPr locked="0" defaultSize="0" autoFill="0" autoLine="0" autoPict="0">
                <anchor moveWithCells="1" sizeWithCells="1">
                  <from>
                    <xdr:col>7939</xdr:col>
                    <xdr:colOff>0</xdr:colOff>
                    <xdr:row>327748</xdr:row>
                    <xdr:rowOff>0</xdr:rowOff>
                  </from>
                  <to>
                    <xdr:col>7939</xdr:col>
                    <xdr:colOff>0</xdr:colOff>
                    <xdr:row>327748</xdr:row>
                    <xdr:rowOff>0</xdr:rowOff>
                  </to>
                </anchor>
              </controlPr>
            </control>
          </mc:Choice>
        </mc:AlternateContent>
        <mc:AlternateContent xmlns:mc="http://schemas.openxmlformats.org/markup-compatibility/2006">
          <mc:Choice Requires="x14">
            <control shapeId="62004" r:id="rId507" name="Button 564">
              <controlPr locked="0" defaultSize="0" autoFill="0" autoLine="0" autoPict="0">
                <anchor moveWithCells="1" sizeWithCells="1">
                  <from>
                    <xdr:col>7939</xdr:col>
                    <xdr:colOff>0</xdr:colOff>
                    <xdr:row>393284</xdr:row>
                    <xdr:rowOff>0</xdr:rowOff>
                  </from>
                  <to>
                    <xdr:col>7939</xdr:col>
                    <xdr:colOff>0</xdr:colOff>
                    <xdr:row>393284</xdr:row>
                    <xdr:rowOff>0</xdr:rowOff>
                  </to>
                </anchor>
              </controlPr>
            </control>
          </mc:Choice>
        </mc:AlternateContent>
        <mc:AlternateContent xmlns:mc="http://schemas.openxmlformats.org/markup-compatibility/2006">
          <mc:Choice Requires="x14">
            <control shapeId="62005" r:id="rId508" name="Button 565">
              <controlPr locked="0" defaultSize="0" autoFill="0" autoLine="0" autoPict="0">
                <anchor moveWithCells="1" sizeWithCells="1">
                  <from>
                    <xdr:col>7939</xdr:col>
                    <xdr:colOff>0</xdr:colOff>
                    <xdr:row>458820</xdr:row>
                    <xdr:rowOff>0</xdr:rowOff>
                  </from>
                  <to>
                    <xdr:col>7939</xdr:col>
                    <xdr:colOff>0</xdr:colOff>
                    <xdr:row>458820</xdr:row>
                    <xdr:rowOff>0</xdr:rowOff>
                  </to>
                </anchor>
              </controlPr>
            </control>
          </mc:Choice>
        </mc:AlternateContent>
        <mc:AlternateContent xmlns:mc="http://schemas.openxmlformats.org/markup-compatibility/2006">
          <mc:Choice Requires="x14">
            <control shapeId="62006" r:id="rId509" name="Button 566">
              <controlPr locked="0" defaultSize="0" autoFill="0" autoLine="0" autoPict="0">
                <anchor moveWithCells="1" sizeWithCells="1">
                  <from>
                    <xdr:col>7939</xdr:col>
                    <xdr:colOff>0</xdr:colOff>
                    <xdr:row>524356</xdr:row>
                    <xdr:rowOff>0</xdr:rowOff>
                  </from>
                  <to>
                    <xdr:col>7939</xdr:col>
                    <xdr:colOff>0</xdr:colOff>
                    <xdr:row>524356</xdr:row>
                    <xdr:rowOff>0</xdr:rowOff>
                  </to>
                </anchor>
              </controlPr>
            </control>
          </mc:Choice>
        </mc:AlternateContent>
        <mc:AlternateContent xmlns:mc="http://schemas.openxmlformats.org/markup-compatibility/2006">
          <mc:Choice Requires="x14">
            <control shapeId="62007" r:id="rId510" name="Button 567">
              <controlPr locked="0" defaultSize="0" autoFill="0" autoLine="0" autoPict="0">
                <anchor moveWithCells="1" sizeWithCells="1">
                  <from>
                    <xdr:col>7939</xdr:col>
                    <xdr:colOff>0</xdr:colOff>
                    <xdr:row>589892</xdr:row>
                    <xdr:rowOff>0</xdr:rowOff>
                  </from>
                  <to>
                    <xdr:col>7939</xdr:col>
                    <xdr:colOff>0</xdr:colOff>
                    <xdr:row>589892</xdr:row>
                    <xdr:rowOff>0</xdr:rowOff>
                  </to>
                </anchor>
              </controlPr>
            </control>
          </mc:Choice>
        </mc:AlternateContent>
        <mc:AlternateContent xmlns:mc="http://schemas.openxmlformats.org/markup-compatibility/2006">
          <mc:Choice Requires="x14">
            <control shapeId="62008" r:id="rId511" name="Button 568">
              <controlPr locked="0" defaultSize="0" autoFill="0" autoLine="0" autoPict="0">
                <anchor moveWithCells="1" sizeWithCells="1">
                  <from>
                    <xdr:col>7939</xdr:col>
                    <xdr:colOff>0</xdr:colOff>
                    <xdr:row>655428</xdr:row>
                    <xdr:rowOff>0</xdr:rowOff>
                  </from>
                  <to>
                    <xdr:col>7939</xdr:col>
                    <xdr:colOff>0</xdr:colOff>
                    <xdr:row>655428</xdr:row>
                    <xdr:rowOff>0</xdr:rowOff>
                  </to>
                </anchor>
              </controlPr>
            </control>
          </mc:Choice>
        </mc:AlternateContent>
        <mc:AlternateContent xmlns:mc="http://schemas.openxmlformats.org/markup-compatibility/2006">
          <mc:Choice Requires="x14">
            <control shapeId="62009" r:id="rId512" name="Button 569">
              <controlPr locked="0" defaultSize="0" autoFill="0" autoLine="0" autoPict="0">
                <anchor moveWithCells="1" sizeWithCells="1">
                  <from>
                    <xdr:col>7939</xdr:col>
                    <xdr:colOff>0</xdr:colOff>
                    <xdr:row>720964</xdr:row>
                    <xdr:rowOff>0</xdr:rowOff>
                  </from>
                  <to>
                    <xdr:col>7939</xdr:col>
                    <xdr:colOff>0</xdr:colOff>
                    <xdr:row>720964</xdr:row>
                    <xdr:rowOff>0</xdr:rowOff>
                  </to>
                </anchor>
              </controlPr>
            </control>
          </mc:Choice>
        </mc:AlternateContent>
        <mc:AlternateContent xmlns:mc="http://schemas.openxmlformats.org/markup-compatibility/2006">
          <mc:Choice Requires="x14">
            <control shapeId="62010" r:id="rId513" name="Button 570">
              <controlPr locked="0" defaultSize="0" autoFill="0" autoLine="0" autoPict="0">
                <anchor moveWithCells="1" sizeWithCells="1">
                  <from>
                    <xdr:col>7939</xdr:col>
                    <xdr:colOff>0</xdr:colOff>
                    <xdr:row>786500</xdr:row>
                    <xdr:rowOff>0</xdr:rowOff>
                  </from>
                  <to>
                    <xdr:col>7939</xdr:col>
                    <xdr:colOff>0</xdr:colOff>
                    <xdr:row>786500</xdr:row>
                    <xdr:rowOff>0</xdr:rowOff>
                  </to>
                </anchor>
              </controlPr>
            </control>
          </mc:Choice>
        </mc:AlternateContent>
        <mc:AlternateContent xmlns:mc="http://schemas.openxmlformats.org/markup-compatibility/2006">
          <mc:Choice Requires="x14">
            <control shapeId="62011" r:id="rId514" name="Button 571">
              <controlPr locked="0" defaultSize="0" autoFill="0" autoLine="0" autoPict="0">
                <anchor moveWithCells="1" sizeWithCells="1">
                  <from>
                    <xdr:col>7939</xdr:col>
                    <xdr:colOff>0</xdr:colOff>
                    <xdr:row>852036</xdr:row>
                    <xdr:rowOff>0</xdr:rowOff>
                  </from>
                  <to>
                    <xdr:col>7939</xdr:col>
                    <xdr:colOff>0</xdr:colOff>
                    <xdr:row>852036</xdr:row>
                    <xdr:rowOff>0</xdr:rowOff>
                  </to>
                </anchor>
              </controlPr>
            </control>
          </mc:Choice>
        </mc:AlternateContent>
        <mc:AlternateContent xmlns:mc="http://schemas.openxmlformats.org/markup-compatibility/2006">
          <mc:Choice Requires="x14">
            <control shapeId="62012" r:id="rId515" name="Button 572">
              <controlPr locked="0" defaultSize="0" autoFill="0" autoLine="0" autoPict="0">
                <anchor moveWithCells="1" sizeWithCells="1">
                  <from>
                    <xdr:col>7939</xdr:col>
                    <xdr:colOff>0</xdr:colOff>
                    <xdr:row>917572</xdr:row>
                    <xdr:rowOff>0</xdr:rowOff>
                  </from>
                  <to>
                    <xdr:col>7939</xdr:col>
                    <xdr:colOff>0</xdr:colOff>
                    <xdr:row>917572</xdr:row>
                    <xdr:rowOff>0</xdr:rowOff>
                  </to>
                </anchor>
              </controlPr>
            </control>
          </mc:Choice>
        </mc:AlternateContent>
        <mc:AlternateContent xmlns:mc="http://schemas.openxmlformats.org/markup-compatibility/2006">
          <mc:Choice Requires="x14">
            <control shapeId="62013" r:id="rId516" name="Button 573">
              <controlPr locked="0" defaultSize="0" autoFill="0" autoLine="0" autoPict="0">
                <anchor moveWithCells="1" sizeWithCells="1">
                  <from>
                    <xdr:col>7939</xdr:col>
                    <xdr:colOff>0</xdr:colOff>
                    <xdr:row>983108</xdr:row>
                    <xdr:rowOff>0</xdr:rowOff>
                  </from>
                  <to>
                    <xdr:col>7939</xdr:col>
                    <xdr:colOff>0</xdr:colOff>
                    <xdr:row>983108</xdr:row>
                    <xdr:rowOff>0</xdr:rowOff>
                  </to>
                </anchor>
              </controlPr>
            </control>
          </mc:Choice>
        </mc:AlternateContent>
        <mc:AlternateContent xmlns:mc="http://schemas.openxmlformats.org/markup-compatibility/2006">
          <mc:Choice Requires="x14">
            <control shapeId="62014" r:id="rId517" name="Button 574">
              <controlPr locked="0" defaultSize="0" autoFill="0" autoLine="0" autoPict="0">
                <anchor moveWithCells="1" sizeWithCells="1">
                  <from>
                    <xdr:col>8195</xdr:col>
                    <xdr:colOff>0</xdr:colOff>
                    <xdr:row>67</xdr:row>
                    <xdr:rowOff>0</xdr:rowOff>
                  </from>
                  <to>
                    <xdr:col>8195</xdr:col>
                    <xdr:colOff>0</xdr:colOff>
                    <xdr:row>67</xdr:row>
                    <xdr:rowOff>0</xdr:rowOff>
                  </to>
                </anchor>
              </controlPr>
            </control>
          </mc:Choice>
        </mc:AlternateContent>
        <mc:AlternateContent xmlns:mc="http://schemas.openxmlformats.org/markup-compatibility/2006">
          <mc:Choice Requires="x14">
            <control shapeId="62015" r:id="rId518" name="Button 575">
              <controlPr locked="0" defaultSize="0" autoFill="0" autoLine="0" autoPict="0">
                <anchor moveWithCells="1" sizeWithCells="1">
                  <from>
                    <xdr:col>8195</xdr:col>
                    <xdr:colOff>0</xdr:colOff>
                    <xdr:row>65604</xdr:row>
                    <xdr:rowOff>0</xdr:rowOff>
                  </from>
                  <to>
                    <xdr:col>8195</xdr:col>
                    <xdr:colOff>0</xdr:colOff>
                    <xdr:row>65604</xdr:row>
                    <xdr:rowOff>0</xdr:rowOff>
                  </to>
                </anchor>
              </controlPr>
            </control>
          </mc:Choice>
        </mc:AlternateContent>
        <mc:AlternateContent xmlns:mc="http://schemas.openxmlformats.org/markup-compatibility/2006">
          <mc:Choice Requires="x14">
            <control shapeId="62016" r:id="rId519" name="Button 576">
              <controlPr locked="0" defaultSize="0" autoFill="0" autoLine="0" autoPict="0">
                <anchor moveWithCells="1" sizeWithCells="1">
                  <from>
                    <xdr:col>8195</xdr:col>
                    <xdr:colOff>0</xdr:colOff>
                    <xdr:row>131140</xdr:row>
                    <xdr:rowOff>0</xdr:rowOff>
                  </from>
                  <to>
                    <xdr:col>8195</xdr:col>
                    <xdr:colOff>0</xdr:colOff>
                    <xdr:row>131140</xdr:row>
                    <xdr:rowOff>0</xdr:rowOff>
                  </to>
                </anchor>
              </controlPr>
            </control>
          </mc:Choice>
        </mc:AlternateContent>
        <mc:AlternateContent xmlns:mc="http://schemas.openxmlformats.org/markup-compatibility/2006">
          <mc:Choice Requires="x14">
            <control shapeId="62017" r:id="rId520" name="Button 577">
              <controlPr locked="0" defaultSize="0" autoFill="0" autoLine="0" autoPict="0">
                <anchor moveWithCells="1" sizeWithCells="1">
                  <from>
                    <xdr:col>8195</xdr:col>
                    <xdr:colOff>0</xdr:colOff>
                    <xdr:row>196676</xdr:row>
                    <xdr:rowOff>0</xdr:rowOff>
                  </from>
                  <to>
                    <xdr:col>8195</xdr:col>
                    <xdr:colOff>0</xdr:colOff>
                    <xdr:row>196676</xdr:row>
                    <xdr:rowOff>0</xdr:rowOff>
                  </to>
                </anchor>
              </controlPr>
            </control>
          </mc:Choice>
        </mc:AlternateContent>
        <mc:AlternateContent xmlns:mc="http://schemas.openxmlformats.org/markup-compatibility/2006">
          <mc:Choice Requires="x14">
            <control shapeId="62018" r:id="rId521" name="Button 578">
              <controlPr locked="0" defaultSize="0" autoFill="0" autoLine="0" autoPict="0">
                <anchor moveWithCells="1" sizeWithCells="1">
                  <from>
                    <xdr:col>8195</xdr:col>
                    <xdr:colOff>0</xdr:colOff>
                    <xdr:row>262212</xdr:row>
                    <xdr:rowOff>0</xdr:rowOff>
                  </from>
                  <to>
                    <xdr:col>8195</xdr:col>
                    <xdr:colOff>0</xdr:colOff>
                    <xdr:row>262212</xdr:row>
                    <xdr:rowOff>0</xdr:rowOff>
                  </to>
                </anchor>
              </controlPr>
            </control>
          </mc:Choice>
        </mc:AlternateContent>
        <mc:AlternateContent xmlns:mc="http://schemas.openxmlformats.org/markup-compatibility/2006">
          <mc:Choice Requires="x14">
            <control shapeId="62019" r:id="rId522" name="Button 579">
              <controlPr locked="0" defaultSize="0" autoFill="0" autoLine="0" autoPict="0">
                <anchor moveWithCells="1" sizeWithCells="1">
                  <from>
                    <xdr:col>8195</xdr:col>
                    <xdr:colOff>0</xdr:colOff>
                    <xdr:row>327748</xdr:row>
                    <xdr:rowOff>0</xdr:rowOff>
                  </from>
                  <to>
                    <xdr:col>8195</xdr:col>
                    <xdr:colOff>0</xdr:colOff>
                    <xdr:row>327748</xdr:row>
                    <xdr:rowOff>0</xdr:rowOff>
                  </to>
                </anchor>
              </controlPr>
            </control>
          </mc:Choice>
        </mc:AlternateContent>
        <mc:AlternateContent xmlns:mc="http://schemas.openxmlformats.org/markup-compatibility/2006">
          <mc:Choice Requires="x14">
            <control shapeId="62020" r:id="rId523" name="Button 580">
              <controlPr locked="0" defaultSize="0" autoFill="0" autoLine="0" autoPict="0">
                <anchor moveWithCells="1" sizeWithCells="1">
                  <from>
                    <xdr:col>8195</xdr:col>
                    <xdr:colOff>0</xdr:colOff>
                    <xdr:row>393284</xdr:row>
                    <xdr:rowOff>0</xdr:rowOff>
                  </from>
                  <to>
                    <xdr:col>8195</xdr:col>
                    <xdr:colOff>0</xdr:colOff>
                    <xdr:row>393284</xdr:row>
                    <xdr:rowOff>0</xdr:rowOff>
                  </to>
                </anchor>
              </controlPr>
            </control>
          </mc:Choice>
        </mc:AlternateContent>
        <mc:AlternateContent xmlns:mc="http://schemas.openxmlformats.org/markup-compatibility/2006">
          <mc:Choice Requires="x14">
            <control shapeId="62021" r:id="rId524" name="Button 581">
              <controlPr locked="0" defaultSize="0" autoFill="0" autoLine="0" autoPict="0">
                <anchor moveWithCells="1" sizeWithCells="1">
                  <from>
                    <xdr:col>8195</xdr:col>
                    <xdr:colOff>0</xdr:colOff>
                    <xdr:row>458820</xdr:row>
                    <xdr:rowOff>0</xdr:rowOff>
                  </from>
                  <to>
                    <xdr:col>8195</xdr:col>
                    <xdr:colOff>0</xdr:colOff>
                    <xdr:row>458820</xdr:row>
                    <xdr:rowOff>0</xdr:rowOff>
                  </to>
                </anchor>
              </controlPr>
            </control>
          </mc:Choice>
        </mc:AlternateContent>
        <mc:AlternateContent xmlns:mc="http://schemas.openxmlformats.org/markup-compatibility/2006">
          <mc:Choice Requires="x14">
            <control shapeId="62022" r:id="rId525" name="Button 582">
              <controlPr locked="0" defaultSize="0" autoFill="0" autoLine="0" autoPict="0">
                <anchor moveWithCells="1" sizeWithCells="1">
                  <from>
                    <xdr:col>8195</xdr:col>
                    <xdr:colOff>0</xdr:colOff>
                    <xdr:row>524356</xdr:row>
                    <xdr:rowOff>0</xdr:rowOff>
                  </from>
                  <to>
                    <xdr:col>8195</xdr:col>
                    <xdr:colOff>0</xdr:colOff>
                    <xdr:row>524356</xdr:row>
                    <xdr:rowOff>0</xdr:rowOff>
                  </to>
                </anchor>
              </controlPr>
            </control>
          </mc:Choice>
        </mc:AlternateContent>
        <mc:AlternateContent xmlns:mc="http://schemas.openxmlformats.org/markup-compatibility/2006">
          <mc:Choice Requires="x14">
            <control shapeId="62023" r:id="rId526" name="Button 583">
              <controlPr locked="0" defaultSize="0" autoFill="0" autoLine="0" autoPict="0">
                <anchor moveWithCells="1" sizeWithCells="1">
                  <from>
                    <xdr:col>8195</xdr:col>
                    <xdr:colOff>0</xdr:colOff>
                    <xdr:row>589892</xdr:row>
                    <xdr:rowOff>0</xdr:rowOff>
                  </from>
                  <to>
                    <xdr:col>8195</xdr:col>
                    <xdr:colOff>0</xdr:colOff>
                    <xdr:row>589892</xdr:row>
                    <xdr:rowOff>0</xdr:rowOff>
                  </to>
                </anchor>
              </controlPr>
            </control>
          </mc:Choice>
        </mc:AlternateContent>
        <mc:AlternateContent xmlns:mc="http://schemas.openxmlformats.org/markup-compatibility/2006">
          <mc:Choice Requires="x14">
            <control shapeId="62024" r:id="rId527" name="Button 584">
              <controlPr locked="0" defaultSize="0" autoFill="0" autoLine="0" autoPict="0">
                <anchor moveWithCells="1" sizeWithCells="1">
                  <from>
                    <xdr:col>8195</xdr:col>
                    <xdr:colOff>0</xdr:colOff>
                    <xdr:row>655428</xdr:row>
                    <xdr:rowOff>0</xdr:rowOff>
                  </from>
                  <to>
                    <xdr:col>8195</xdr:col>
                    <xdr:colOff>0</xdr:colOff>
                    <xdr:row>655428</xdr:row>
                    <xdr:rowOff>0</xdr:rowOff>
                  </to>
                </anchor>
              </controlPr>
            </control>
          </mc:Choice>
        </mc:AlternateContent>
        <mc:AlternateContent xmlns:mc="http://schemas.openxmlformats.org/markup-compatibility/2006">
          <mc:Choice Requires="x14">
            <control shapeId="62025" r:id="rId528" name="Button 585">
              <controlPr locked="0" defaultSize="0" autoFill="0" autoLine="0" autoPict="0">
                <anchor moveWithCells="1" sizeWithCells="1">
                  <from>
                    <xdr:col>8195</xdr:col>
                    <xdr:colOff>0</xdr:colOff>
                    <xdr:row>720964</xdr:row>
                    <xdr:rowOff>0</xdr:rowOff>
                  </from>
                  <to>
                    <xdr:col>8195</xdr:col>
                    <xdr:colOff>0</xdr:colOff>
                    <xdr:row>720964</xdr:row>
                    <xdr:rowOff>0</xdr:rowOff>
                  </to>
                </anchor>
              </controlPr>
            </control>
          </mc:Choice>
        </mc:AlternateContent>
        <mc:AlternateContent xmlns:mc="http://schemas.openxmlformats.org/markup-compatibility/2006">
          <mc:Choice Requires="x14">
            <control shapeId="62026" r:id="rId529" name="Button 586">
              <controlPr locked="0" defaultSize="0" autoFill="0" autoLine="0" autoPict="0">
                <anchor moveWithCells="1" sizeWithCells="1">
                  <from>
                    <xdr:col>8195</xdr:col>
                    <xdr:colOff>0</xdr:colOff>
                    <xdr:row>786500</xdr:row>
                    <xdr:rowOff>0</xdr:rowOff>
                  </from>
                  <to>
                    <xdr:col>8195</xdr:col>
                    <xdr:colOff>0</xdr:colOff>
                    <xdr:row>786500</xdr:row>
                    <xdr:rowOff>0</xdr:rowOff>
                  </to>
                </anchor>
              </controlPr>
            </control>
          </mc:Choice>
        </mc:AlternateContent>
        <mc:AlternateContent xmlns:mc="http://schemas.openxmlformats.org/markup-compatibility/2006">
          <mc:Choice Requires="x14">
            <control shapeId="62027" r:id="rId530" name="Button 587">
              <controlPr locked="0" defaultSize="0" autoFill="0" autoLine="0" autoPict="0">
                <anchor moveWithCells="1" sizeWithCells="1">
                  <from>
                    <xdr:col>8195</xdr:col>
                    <xdr:colOff>0</xdr:colOff>
                    <xdr:row>852036</xdr:row>
                    <xdr:rowOff>0</xdr:rowOff>
                  </from>
                  <to>
                    <xdr:col>8195</xdr:col>
                    <xdr:colOff>0</xdr:colOff>
                    <xdr:row>852036</xdr:row>
                    <xdr:rowOff>0</xdr:rowOff>
                  </to>
                </anchor>
              </controlPr>
            </control>
          </mc:Choice>
        </mc:AlternateContent>
        <mc:AlternateContent xmlns:mc="http://schemas.openxmlformats.org/markup-compatibility/2006">
          <mc:Choice Requires="x14">
            <control shapeId="62028" r:id="rId531" name="Button 588">
              <controlPr locked="0" defaultSize="0" autoFill="0" autoLine="0" autoPict="0">
                <anchor moveWithCells="1" sizeWithCells="1">
                  <from>
                    <xdr:col>8195</xdr:col>
                    <xdr:colOff>0</xdr:colOff>
                    <xdr:row>917572</xdr:row>
                    <xdr:rowOff>0</xdr:rowOff>
                  </from>
                  <to>
                    <xdr:col>8195</xdr:col>
                    <xdr:colOff>0</xdr:colOff>
                    <xdr:row>917572</xdr:row>
                    <xdr:rowOff>0</xdr:rowOff>
                  </to>
                </anchor>
              </controlPr>
            </control>
          </mc:Choice>
        </mc:AlternateContent>
        <mc:AlternateContent xmlns:mc="http://schemas.openxmlformats.org/markup-compatibility/2006">
          <mc:Choice Requires="x14">
            <control shapeId="62029" r:id="rId532" name="Button 589">
              <controlPr locked="0" defaultSize="0" autoFill="0" autoLine="0" autoPict="0">
                <anchor moveWithCells="1" sizeWithCells="1">
                  <from>
                    <xdr:col>8195</xdr:col>
                    <xdr:colOff>0</xdr:colOff>
                    <xdr:row>983108</xdr:row>
                    <xdr:rowOff>0</xdr:rowOff>
                  </from>
                  <to>
                    <xdr:col>8195</xdr:col>
                    <xdr:colOff>0</xdr:colOff>
                    <xdr:row>983108</xdr:row>
                    <xdr:rowOff>0</xdr:rowOff>
                  </to>
                </anchor>
              </controlPr>
            </control>
          </mc:Choice>
        </mc:AlternateContent>
        <mc:AlternateContent xmlns:mc="http://schemas.openxmlformats.org/markup-compatibility/2006">
          <mc:Choice Requires="x14">
            <control shapeId="62030" r:id="rId533" name="Button 590">
              <controlPr locked="0" defaultSize="0" autoFill="0" autoLine="0" autoPict="0">
                <anchor moveWithCells="1" sizeWithCells="1">
                  <from>
                    <xdr:col>8451</xdr:col>
                    <xdr:colOff>0</xdr:colOff>
                    <xdr:row>67</xdr:row>
                    <xdr:rowOff>0</xdr:rowOff>
                  </from>
                  <to>
                    <xdr:col>8451</xdr:col>
                    <xdr:colOff>0</xdr:colOff>
                    <xdr:row>67</xdr:row>
                    <xdr:rowOff>0</xdr:rowOff>
                  </to>
                </anchor>
              </controlPr>
            </control>
          </mc:Choice>
        </mc:AlternateContent>
        <mc:AlternateContent xmlns:mc="http://schemas.openxmlformats.org/markup-compatibility/2006">
          <mc:Choice Requires="x14">
            <control shapeId="62031" r:id="rId534" name="Button 591">
              <controlPr locked="0" defaultSize="0" autoFill="0" autoLine="0" autoPict="0">
                <anchor moveWithCells="1" sizeWithCells="1">
                  <from>
                    <xdr:col>8451</xdr:col>
                    <xdr:colOff>0</xdr:colOff>
                    <xdr:row>65604</xdr:row>
                    <xdr:rowOff>0</xdr:rowOff>
                  </from>
                  <to>
                    <xdr:col>8451</xdr:col>
                    <xdr:colOff>0</xdr:colOff>
                    <xdr:row>65604</xdr:row>
                    <xdr:rowOff>0</xdr:rowOff>
                  </to>
                </anchor>
              </controlPr>
            </control>
          </mc:Choice>
        </mc:AlternateContent>
        <mc:AlternateContent xmlns:mc="http://schemas.openxmlformats.org/markup-compatibility/2006">
          <mc:Choice Requires="x14">
            <control shapeId="62032" r:id="rId535" name="Button 592">
              <controlPr locked="0" defaultSize="0" autoFill="0" autoLine="0" autoPict="0">
                <anchor moveWithCells="1" sizeWithCells="1">
                  <from>
                    <xdr:col>8451</xdr:col>
                    <xdr:colOff>0</xdr:colOff>
                    <xdr:row>131140</xdr:row>
                    <xdr:rowOff>0</xdr:rowOff>
                  </from>
                  <to>
                    <xdr:col>8451</xdr:col>
                    <xdr:colOff>0</xdr:colOff>
                    <xdr:row>131140</xdr:row>
                    <xdr:rowOff>0</xdr:rowOff>
                  </to>
                </anchor>
              </controlPr>
            </control>
          </mc:Choice>
        </mc:AlternateContent>
        <mc:AlternateContent xmlns:mc="http://schemas.openxmlformats.org/markup-compatibility/2006">
          <mc:Choice Requires="x14">
            <control shapeId="62033" r:id="rId536" name="Button 593">
              <controlPr locked="0" defaultSize="0" autoFill="0" autoLine="0" autoPict="0">
                <anchor moveWithCells="1" sizeWithCells="1">
                  <from>
                    <xdr:col>8451</xdr:col>
                    <xdr:colOff>0</xdr:colOff>
                    <xdr:row>196676</xdr:row>
                    <xdr:rowOff>0</xdr:rowOff>
                  </from>
                  <to>
                    <xdr:col>8451</xdr:col>
                    <xdr:colOff>0</xdr:colOff>
                    <xdr:row>196676</xdr:row>
                    <xdr:rowOff>0</xdr:rowOff>
                  </to>
                </anchor>
              </controlPr>
            </control>
          </mc:Choice>
        </mc:AlternateContent>
        <mc:AlternateContent xmlns:mc="http://schemas.openxmlformats.org/markup-compatibility/2006">
          <mc:Choice Requires="x14">
            <control shapeId="62034" r:id="rId537" name="Button 594">
              <controlPr locked="0" defaultSize="0" autoFill="0" autoLine="0" autoPict="0">
                <anchor moveWithCells="1" sizeWithCells="1">
                  <from>
                    <xdr:col>8451</xdr:col>
                    <xdr:colOff>0</xdr:colOff>
                    <xdr:row>262212</xdr:row>
                    <xdr:rowOff>0</xdr:rowOff>
                  </from>
                  <to>
                    <xdr:col>8451</xdr:col>
                    <xdr:colOff>0</xdr:colOff>
                    <xdr:row>262212</xdr:row>
                    <xdr:rowOff>0</xdr:rowOff>
                  </to>
                </anchor>
              </controlPr>
            </control>
          </mc:Choice>
        </mc:AlternateContent>
        <mc:AlternateContent xmlns:mc="http://schemas.openxmlformats.org/markup-compatibility/2006">
          <mc:Choice Requires="x14">
            <control shapeId="62035" r:id="rId538" name="Button 595">
              <controlPr locked="0" defaultSize="0" autoFill="0" autoLine="0" autoPict="0">
                <anchor moveWithCells="1" sizeWithCells="1">
                  <from>
                    <xdr:col>8451</xdr:col>
                    <xdr:colOff>0</xdr:colOff>
                    <xdr:row>327748</xdr:row>
                    <xdr:rowOff>0</xdr:rowOff>
                  </from>
                  <to>
                    <xdr:col>8451</xdr:col>
                    <xdr:colOff>0</xdr:colOff>
                    <xdr:row>327748</xdr:row>
                    <xdr:rowOff>0</xdr:rowOff>
                  </to>
                </anchor>
              </controlPr>
            </control>
          </mc:Choice>
        </mc:AlternateContent>
        <mc:AlternateContent xmlns:mc="http://schemas.openxmlformats.org/markup-compatibility/2006">
          <mc:Choice Requires="x14">
            <control shapeId="62036" r:id="rId539" name="Button 596">
              <controlPr locked="0" defaultSize="0" autoFill="0" autoLine="0" autoPict="0">
                <anchor moveWithCells="1" sizeWithCells="1">
                  <from>
                    <xdr:col>8451</xdr:col>
                    <xdr:colOff>0</xdr:colOff>
                    <xdr:row>393284</xdr:row>
                    <xdr:rowOff>0</xdr:rowOff>
                  </from>
                  <to>
                    <xdr:col>8451</xdr:col>
                    <xdr:colOff>0</xdr:colOff>
                    <xdr:row>393284</xdr:row>
                    <xdr:rowOff>0</xdr:rowOff>
                  </to>
                </anchor>
              </controlPr>
            </control>
          </mc:Choice>
        </mc:AlternateContent>
        <mc:AlternateContent xmlns:mc="http://schemas.openxmlformats.org/markup-compatibility/2006">
          <mc:Choice Requires="x14">
            <control shapeId="62037" r:id="rId540" name="Button 597">
              <controlPr locked="0" defaultSize="0" autoFill="0" autoLine="0" autoPict="0">
                <anchor moveWithCells="1" sizeWithCells="1">
                  <from>
                    <xdr:col>8451</xdr:col>
                    <xdr:colOff>0</xdr:colOff>
                    <xdr:row>458820</xdr:row>
                    <xdr:rowOff>0</xdr:rowOff>
                  </from>
                  <to>
                    <xdr:col>8451</xdr:col>
                    <xdr:colOff>0</xdr:colOff>
                    <xdr:row>458820</xdr:row>
                    <xdr:rowOff>0</xdr:rowOff>
                  </to>
                </anchor>
              </controlPr>
            </control>
          </mc:Choice>
        </mc:AlternateContent>
        <mc:AlternateContent xmlns:mc="http://schemas.openxmlformats.org/markup-compatibility/2006">
          <mc:Choice Requires="x14">
            <control shapeId="62038" r:id="rId541" name="Button 598">
              <controlPr locked="0" defaultSize="0" autoFill="0" autoLine="0" autoPict="0">
                <anchor moveWithCells="1" sizeWithCells="1">
                  <from>
                    <xdr:col>8451</xdr:col>
                    <xdr:colOff>0</xdr:colOff>
                    <xdr:row>524356</xdr:row>
                    <xdr:rowOff>0</xdr:rowOff>
                  </from>
                  <to>
                    <xdr:col>8451</xdr:col>
                    <xdr:colOff>0</xdr:colOff>
                    <xdr:row>524356</xdr:row>
                    <xdr:rowOff>0</xdr:rowOff>
                  </to>
                </anchor>
              </controlPr>
            </control>
          </mc:Choice>
        </mc:AlternateContent>
        <mc:AlternateContent xmlns:mc="http://schemas.openxmlformats.org/markup-compatibility/2006">
          <mc:Choice Requires="x14">
            <control shapeId="62039" r:id="rId542" name="Button 599">
              <controlPr locked="0" defaultSize="0" autoFill="0" autoLine="0" autoPict="0">
                <anchor moveWithCells="1" sizeWithCells="1">
                  <from>
                    <xdr:col>8451</xdr:col>
                    <xdr:colOff>0</xdr:colOff>
                    <xdr:row>589892</xdr:row>
                    <xdr:rowOff>0</xdr:rowOff>
                  </from>
                  <to>
                    <xdr:col>8451</xdr:col>
                    <xdr:colOff>0</xdr:colOff>
                    <xdr:row>589892</xdr:row>
                    <xdr:rowOff>0</xdr:rowOff>
                  </to>
                </anchor>
              </controlPr>
            </control>
          </mc:Choice>
        </mc:AlternateContent>
        <mc:AlternateContent xmlns:mc="http://schemas.openxmlformats.org/markup-compatibility/2006">
          <mc:Choice Requires="x14">
            <control shapeId="62040" r:id="rId543" name="Button 600">
              <controlPr locked="0" defaultSize="0" autoFill="0" autoLine="0" autoPict="0">
                <anchor moveWithCells="1" sizeWithCells="1">
                  <from>
                    <xdr:col>8451</xdr:col>
                    <xdr:colOff>0</xdr:colOff>
                    <xdr:row>655428</xdr:row>
                    <xdr:rowOff>0</xdr:rowOff>
                  </from>
                  <to>
                    <xdr:col>8451</xdr:col>
                    <xdr:colOff>0</xdr:colOff>
                    <xdr:row>655428</xdr:row>
                    <xdr:rowOff>0</xdr:rowOff>
                  </to>
                </anchor>
              </controlPr>
            </control>
          </mc:Choice>
        </mc:AlternateContent>
        <mc:AlternateContent xmlns:mc="http://schemas.openxmlformats.org/markup-compatibility/2006">
          <mc:Choice Requires="x14">
            <control shapeId="62041" r:id="rId544" name="Button 601">
              <controlPr locked="0" defaultSize="0" autoFill="0" autoLine="0" autoPict="0">
                <anchor moveWithCells="1" sizeWithCells="1">
                  <from>
                    <xdr:col>8451</xdr:col>
                    <xdr:colOff>0</xdr:colOff>
                    <xdr:row>720964</xdr:row>
                    <xdr:rowOff>0</xdr:rowOff>
                  </from>
                  <to>
                    <xdr:col>8451</xdr:col>
                    <xdr:colOff>0</xdr:colOff>
                    <xdr:row>720964</xdr:row>
                    <xdr:rowOff>0</xdr:rowOff>
                  </to>
                </anchor>
              </controlPr>
            </control>
          </mc:Choice>
        </mc:AlternateContent>
        <mc:AlternateContent xmlns:mc="http://schemas.openxmlformats.org/markup-compatibility/2006">
          <mc:Choice Requires="x14">
            <control shapeId="62042" r:id="rId545" name="Button 602">
              <controlPr locked="0" defaultSize="0" autoFill="0" autoLine="0" autoPict="0">
                <anchor moveWithCells="1" sizeWithCells="1">
                  <from>
                    <xdr:col>8451</xdr:col>
                    <xdr:colOff>0</xdr:colOff>
                    <xdr:row>786500</xdr:row>
                    <xdr:rowOff>0</xdr:rowOff>
                  </from>
                  <to>
                    <xdr:col>8451</xdr:col>
                    <xdr:colOff>0</xdr:colOff>
                    <xdr:row>786500</xdr:row>
                    <xdr:rowOff>0</xdr:rowOff>
                  </to>
                </anchor>
              </controlPr>
            </control>
          </mc:Choice>
        </mc:AlternateContent>
        <mc:AlternateContent xmlns:mc="http://schemas.openxmlformats.org/markup-compatibility/2006">
          <mc:Choice Requires="x14">
            <control shapeId="62043" r:id="rId546" name="Button 603">
              <controlPr locked="0" defaultSize="0" autoFill="0" autoLine="0" autoPict="0">
                <anchor moveWithCells="1" sizeWithCells="1">
                  <from>
                    <xdr:col>8451</xdr:col>
                    <xdr:colOff>0</xdr:colOff>
                    <xdr:row>852036</xdr:row>
                    <xdr:rowOff>0</xdr:rowOff>
                  </from>
                  <to>
                    <xdr:col>8451</xdr:col>
                    <xdr:colOff>0</xdr:colOff>
                    <xdr:row>852036</xdr:row>
                    <xdr:rowOff>0</xdr:rowOff>
                  </to>
                </anchor>
              </controlPr>
            </control>
          </mc:Choice>
        </mc:AlternateContent>
        <mc:AlternateContent xmlns:mc="http://schemas.openxmlformats.org/markup-compatibility/2006">
          <mc:Choice Requires="x14">
            <control shapeId="62044" r:id="rId547" name="Button 604">
              <controlPr locked="0" defaultSize="0" autoFill="0" autoLine="0" autoPict="0">
                <anchor moveWithCells="1" sizeWithCells="1">
                  <from>
                    <xdr:col>8451</xdr:col>
                    <xdr:colOff>0</xdr:colOff>
                    <xdr:row>917572</xdr:row>
                    <xdr:rowOff>0</xdr:rowOff>
                  </from>
                  <to>
                    <xdr:col>8451</xdr:col>
                    <xdr:colOff>0</xdr:colOff>
                    <xdr:row>917572</xdr:row>
                    <xdr:rowOff>0</xdr:rowOff>
                  </to>
                </anchor>
              </controlPr>
            </control>
          </mc:Choice>
        </mc:AlternateContent>
        <mc:AlternateContent xmlns:mc="http://schemas.openxmlformats.org/markup-compatibility/2006">
          <mc:Choice Requires="x14">
            <control shapeId="62045" r:id="rId548" name="Button 605">
              <controlPr locked="0" defaultSize="0" autoFill="0" autoLine="0" autoPict="0">
                <anchor moveWithCells="1" sizeWithCells="1">
                  <from>
                    <xdr:col>8451</xdr:col>
                    <xdr:colOff>0</xdr:colOff>
                    <xdr:row>983108</xdr:row>
                    <xdr:rowOff>0</xdr:rowOff>
                  </from>
                  <to>
                    <xdr:col>8451</xdr:col>
                    <xdr:colOff>0</xdr:colOff>
                    <xdr:row>983108</xdr:row>
                    <xdr:rowOff>0</xdr:rowOff>
                  </to>
                </anchor>
              </controlPr>
            </control>
          </mc:Choice>
        </mc:AlternateContent>
        <mc:AlternateContent xmlns:mc="http://schemas.openxmlformats.org/markup-compatibility/2006">
          <mc:Choice Requires="x14">
            <control shapeId="62046" r:id="rId549" name="Button 606">
              <controlPr locked="0" defaultSize="0" autoFill="0" autoLine="0" autoPict="0">
                <anchor moveWithCells="1" sizeWithCells="1">
                  <from>
                    <xdr:col>8707</xdr:col>
                    <xdr:colOff>0</xdr:colOff>
                    <xdr:row>67</xdr:row>
                    <xdr:rowOff>0</xdr:rowOff>
                  </from>
                  <to>
                    <xdr:col>8707</xdr:col>
                    <xdr:colOff>0</xdr:colOff>
                    <xdr:row>67</xdr:row>
                    <xdr:rowOff>0</xdr:rowOff>
                  </to>
                </anchor>
              </controlPr>
            </control>
          </mc:Choice>
        </mc:AlternateContent>
        <mc:AlternateContent xmlns:mc="http://schemas.openxmlformats.org/markup-compatibility/2006">
          <mc:Choice Requires="x14">
            <control shapeId="62047" r:id="rId550" name="Button 607">
              <controlPr locked="0" defaultSize="0" autoFill="0" autoLine="0" autoPict="0">
                <anchor moveWithCells="1" sizeWithCells="1">
                  <from>
                    <xdr:col>8707</xdr:col>
                    <xdr:colOff>0</xdr:colOff>
                    <xdr:row>65604</xdr:row>
                    <xdr:rowOff>0</xdr:rowOff>
                  </from>
                  <to>
                    <xdr:col>8707</xdr:col>
                    <xdr:colOff>0</xdr:colOff>
                    <xdr:row>65604</xdr:row>
                    <xdr:rowOff>0</xdr:rowOff>
                  </to>
                </anchor>
              </controlPr>
            </control>
          </mc:Choice>
        </mc:AlternateContent>
        <mc:AlternateContent xmlns:mc="http://schemas.openxmlformats.org/markup-compatibility/2006">
          <mc:Choice Requires="x14">
            <control shapeId="62048" r:id="rId551" name="Button 608">
              <controlPr locked="0" defaultSize="0" autoFill="0" autoLine="0" autoPict="0">
                <anchor moveWithCells="1" sizeWithCells="1">
                  <from>
                    <xdr:col>8707</xdr:col>
                    <xdr:colOff>0</xdr:colOff>
                    <xdr:row>131140</xdr:row>
                    <xdr:rowOff>0</xdr:rowOff>
                  </from>
                  <to>
                    <xdr:col>8707</xdr:col>
                    <xdr:colOff>0</xdr:colOff>
                    <xdr:row>131140</xdr:row>
                    <xdr:rowOff>0</xdr:rowOff>
                  </to>
                </anchor>
              </controlPr>
            </control>
          </mc:Choice>
        </mc:AlternateContent>
        <mc:AlternateContent xmlns:mc="http://schemas.openxmlformats.org/markup-compatibility/2006">
          <mc:Choice Requires="x14">
            <control shapeId="62049" r:id="rId552" name="Button 609">
              <controlPr locked="0" defaultSize="0" autoFill="0" autoLine="0" autoPict="0">
                <anchor moveWithCells="1" sizeWithCells="1">
                  <from>
                    <xdr:col>8707</xdr:col>
                    <xdr:colOff>0</xdr:colOff>
                    <xdr:row>196676</xdr:row>
                    <xdr:rowOff>0</xdr:rowOff>
                  </from>
                  <to>
                    <xdr:col>8707</xdr:col>
                    <xdr:colOff>0</xdr:colOff>
                    <xdr:row>196676</xdr:row>
                    <xdr:rowOff>0</xdr:rowOff>
                  </to>
                </anchor>
              </controlPr>
            </control>
          </mc:Choice>
        </mc:AlternateContent>
        <mc:AlternateContent xmlns:mc="http://schemas.openxmlformats.org/markup-compatibility/2006">
          <mc:Choice Requires="x14">
            <control shapeId="62050" r:id="rId553" name="Button 610">
              <controlPr locked="0" defaultSize="0" autoFill="0" autoLine="0" autoPict="0">
                <anchor moveWithCells="1" sizeWithCells="1">
                  <from>
                    <xdr:col>8707</xdr:col>
                    <xdr:colOff>0</xdr:colOff>
                    <xdr:row>262212</xdr:row>
                    <xdr:rowOff>0</xdr:rowOff>
                  </from>
                  <to>
                    <xdr:col>8707</xdr:col>
                    <xdr:colOff>0</xdr:colOff>
                    <xdr:row>262212</xdr:row>
                    <xdr:rowOff>0</xdr:rowOff>
                  </to>
                </anchor>
              </controlPr>
            </control>
          </mc:Choice>
        </mc:AlternateContent>
        <mc:AlternateContent xmlns:mc="http://schemas.openxmlformats.org/markup-compatibility/2006">
          <mc:Choice Requires="x14">
            <control shapeId="62051" r:id="rId554" name="Button 611">
              <controlPr locked="0" defaultSize="0" autoFill="0" autoLine="0" autoPict="0">
                <anchor moveWithCells="1" sizeWithCells="1">
                  <from>
                    <xdr:col>8707</xdr:col>
                    <xdr:colOff>0</xdr:colOff>
                    <xdr:row>327748</xdr:row>
                    <xdr:rowOff>0</xdr:rowOff>
                  </from>
                  <to>
                    <xdr:col>8707</xdr:col>
                    <xdr:colOff>0</xdr:colOff>
                    <xdr:row>327748</xdr:row>
                    <xdr:rowOff>0</xdr:rowOff>
                  </to>
                </anchor>
              </controlPr>
            </control>
          </mc:Choice>
        </mc:AlternateContent>
        <mc:AlternateContent xmlns:mc="http://schemas.openxmlformats.org/markup-compatibility/2006">
          <mc:Choice Requires="x14">
            <control shapeId="62052" r:id="rId555" name="Button 612">
              <controlPr locked="0" defaultSize="0" autoFill="0" autoLine="0" autoPict="0">
                <anchor moveWithCells="1" sizeWithCells="1">
                  <from>
                    <xdr:col>8707</xdr:col>
                    <xdr:colOff>0</xdr:colOff>
                    <xdr:row>393284</xdr:row>
                    <xdr:rowOff>0</xdr:rowOff>
                  </from>
                  <to>
                    <xdr:col>8707</xdr:col>
                    <xdr:colOff>0</xdr:colOff>
                    <xdr:row>393284</xdr:row>
                    <xdr:rowOff>0</xdr:rowOff>
                  </to>
                </anchor>
              </controlPr>
            </control>
          </mc:Choice>
        </mc:AlternateContent>
        <mc:AlternateContent xmlns:mc="http://schemas.openxmlformats.org/markup-compatibility/2006">
          <mc:Choice Requires="x14">
            <control shapeId="62053" r:id="rId556" name="Button 613">
              <controlPr locked="0" defaultSize="0" autoFill="0" autoLine="0" autoPict="0">
                <anchor moveWithCells="1" sizeWithCells="1">
                  <from>
                    <xdr:col>8707</xdr:col>
                    <xdr:colOff>0</xdr:colOff>
                    <xdr:row>458820</xdr:row>
                    <xdr:rowOff>0</xdr:rowOff>
                  </from>
                  <to>
                    <xdr:col>8707</xdr:col>
                    <xdr:colOff>0</xdr:colOff>
                    <xdr:row>458820</xdr:row>
                    <xdr:rowOff>0</xdr:rowOff>
                  </to>
                </anchor>
              </controlPr>
            </control>
          </mc:Choice>
        </mc:AlternateContent>
        <mc:AlternateContent xmlns:mc="http://schemas.openxmlformats.org/markup-compatibility/2006">
          <mc:Choice Requires="x14">
            <control shapeId="62054" r:id="rId557" name="Button 614">
              <controlPr locked="0" defaultSize="0" autoFill="0" autoLine="0" autoPict="0">
                <anchor moveWithCells="1" sizeWithCells="1">
                  <from>
                    <xdr:col>8707</xdr:col>
                    <xdr:colOff>0</xdr:colOff>
                    <xdr:row>524356</xdr:row>
                    <xdr:rowOff>0</xdr:rowOff>
                  </from>
                  <to>
                    <xdr:col>8707</xdr:col>
                    <xdr:colOff>0</xdr:colOff>
                    <xdr:row>524356</xdr:row>
                    <xdr:rowOff>0</xdr:rowOff>
                  </to>
                </anchor>
              </controlPr>
            </control>
          </mc:Choice>
        </mc:AlternateContent>
        <mc:AlternateContent xmlns:mc="http://schemas.openxmlformats.org/markup-compatibility/2006">
          <mc:Choice Requires="x14">
            <control shapeId="62055" r:id="rId558" name="Button 615">
              <controlPr locked="0" defaultSize="0" autoFill="0" autoLine="0" autoPict="0">
                <anchor moveWithCells="1" sizeWithCells="1">
                  <from>
                    <xdr:col>8707</xdr:col>
                    <xdr:colOff>0</xdr:colOff>
                    <xdr:row>589892</xdr:row>
                    <xdr:rowOff>0</xdr:rowOff>
                  </from>
                  <to>
                    <xdr:col>8707</xdr:col>
                    <xdr:colOff>0</xdr:colOff>
                    <xdr:row>589892</xdr:row>
                    <xdr:rowOff>0</xdr:rowOff>
                  </to>
                </anchor>
              </controlPr>
            </control>
          </mc:Choice>
        </mc:AlternateContent>
        <mc:AlternateContent xmlns:mc="http://schemas.openxmlformats.org/markup-compatibility/2006">
          <mc:Choice Requires="x14">
            <control shapeId="62056" r:id="rId559" name="Button 616">
              <controlPr locked="0" defaultSize="0" autoFill="0" autoLine="0" autoPict="0">
                <anchor moveWithCells="1" sizeWithCells="1">
                  <from>
                    <xdr:col>8707</xdr:col>
                    <xdr:colOff>0</xdr:colOff>
                    <xdr:row>655428</xdr:row>
                    <xdr:rowOff>0</xdr:rowOff>
                  </from>
                  <to>
                    <xdr:col>8707</xdr:col>
                    <xdr:colOff>0</xdr:colOff>
                    <xdr:row>655428</xdr:row>
                    <xdr:rowOff>0</xdr:rowOff>
                  </to>
                </anchor>
              </controlPr>
            </control>
          </mc:Choice>
        </mc:AlternateContent>
        <mc:AlternateContent xmlns:mc="http://schemas.openxmlformats.org/markup-compatibility/2006">
          <mc:Choice Requires="x14">
            <control shapeId="62057" r:id="rId560" name="Button 617">
              <controlPr locked="0" defaultSize="0" autoFill="0" autoLine="0" autoPict="0">
                <anchor moveWithCells="1" sizeWithCells="1">
                  <from>
                    <xdr:col>8707</xdr:col>
                    <xdr:colOff>0</xdr:colOff>
                    <xdr:row>720964</xdr:row>
                    <xdr:rowOff>0</xdr:rowOff>
                  </from>
                  <to>
                    <xdr:col>8707</xdr:col>
                    <xdr:colOff>0</xdr:colOff>
                    <xdr:row>720964</xdr:row>
                    <xdr:rowOff>0</xdr:rowOff>
                  </to>
                </anchor>
              </controlPr>
            </control>
          </mc:Choice>
        </mc:AlternateContent>
        <mc:AlternateContent xmlns:mc="http://schemas.openxmlformats.org/markup-compatibility/2006">
          <mc:Choice Requires="x14">
            <control shapeId="62058" r:id="rId561" name="Button 618">
              <controlPr locked="0" defaultSize="0" autoFill="0" autoLine="0" autoPict="0">
                <anchor moveWithCells="1" sizeWithCells="1">
                  <from>
                    <xdr:col>8707</xdr:col>
                    <xdr:colOff>0</xdr:colOff>
                    <xdr:row>786500</xdr:row>
                    <xdr:rowOff>0</xdr:rowOff>
                  </from>
                  <to>
                    <xdr:col>8707</xdr:col>
                    <xdr:colOff>0</xdr:colOff>
                    <xdr:row>786500</xdr:row>
                    <xdr:rowOff>0</xdr:rowOff>
                  </to>
                </anchor>
              </controlPr>
            </control>
          </mc:Choice>
        </mc:AlternateContent>
        <mc:AlternateContent xmlns:mc="http://schemas.openxmlformats.org/markup-compatibility/2006">
          <mc:Choice Requires="x14">
            <control shapeId="62059" r:id="rId562" name="Button 619">
              <controlPr locked="0" defaultSize="0" autoFill="0" autoLine="0" autoPict="0">
                <anchor moveWithCells="1" sizeWithCells="1">
                  <from>
                    <xdr:col>8707</xdr:col>
                    <xdr:colOff>0</xdr:colOff>
                    <xdr:row>852036</xdr:row>
                    <xdr:rowOff>0</xdr:rowOff>
                  </from>
                  <to>
                    <xdr:col>8707</xdr:col>
                    <xdr:colOff>0</xdr:colOff>
                    <xdr:row>852036</xdr:row>
                    <xdr:rowOff>0</xdr:rowOff>
                  </to>
                </anchor>
              </controlPr>
            </control>
          </mc:Choice>
        </mc:AlternateContent>
        <mc:AlternateContent xmlns:mc="http://schemas.openxmlformats.org/markup-compatibility/2006">
          <mc:Choice Requires="x14">
            <control shapeId="62060" r:id="rId563" name="Button 620">
              <controlPr locked="0" defaultSize="0" autoFill="0" autoLine="0" autoPict="0">
                <anchor moveWithCells="1" sizeWithCells="1">
                  <from>
                    <xdr:col>8707</xdr:col>
                    <xdr:colOff>0</xdr:colOff>
                    <xdr:row>917572</xdr:row>
                    <xdr:rowOff>0</xdr:rowOff>
                  </from>
                  <to>
                    <xdr:col>8707</xdr:col>
                    <xdr:colOff>0</xdr:colOff>
                    <xdr:row>917572</xdr:row>
                    <xdr:rowOff>0</xdr:rowOff>
                  </to>
                </anchor>
              </controlPr>
            </control>
          </mc:Choice>
        </mc:AlternateContent>
        <mc:AlternateContent xmlns:mc="http://schemas.openxmlformats.org/markup-compatibility/2006">
          <mc:Choice Requires="x14">
            <control shapeId="62061" r:id="rId564" name="Button 621">
              <controlPr locked="0" defaultSize="0" autoFill="0" autoLine="0" autoPict="0">
                <anchor moveWithCells="1" sizeWithCells="1">
                  <from>
                    <xdr:col>8707</xdr:col>
                    <xdr:colOff>0</xdr:colOff>
                    <xdr:row>983108</xdr:row>
                    <xdr:rowOff>0</xdr:rowOff>
                  </from>
                  <to>
                    <xdr:col>8707</xdr:col>
                    <xdr:colOff>0</xdr:colOff>
                    <xdr:row>983108</xdr:row>
                    <xdr:rowOff>0</xdr:rowOff>
                  </to>
                </anchor>
              </controlPr>
            </control>
          </mc:Choice>
        </mc:AlternateContent>
        <mc:AlternateContent xmlns:mc="http://schemas.openxmlformats.org/markup-compatibility/2006">
          <mc:Choice Requires="x14">
            <control shapeId="62062" r:id="rId565" name="Button 622">
              <controlPr locked="0" defaultSize="0" autoFill="0" autoLine="0" autoPict="0">
                <anchor moveWithCells="1" sizeWithCells="1">
                  <from>
                    <xdr:col>8963</xdr:col>
                    <xdr:colOff>0</xdr:colOff>
                    <xdr:row>67</xdr:row>
                    <xdr:rowOff>0</xdr:rowOff>
                  </from>
                  <to>
                    <xdr:col>8963</xdr:col>
                    <xdr:colOff>0</xdr:colOff>
                    <xdr:row>67</xdr:row>
                    <xdr:rowOff>0</xdr:rowOff>
                  </to>
                </anchor>
              </controlPr>
            </control>
          </mc:Choice>
        </mc:AlternateContent>
        <mc:AlternateContent xmlns:mc="http://schemas.openxmlformats.org/markup-compatibility/2006">
          <mc:Choice Requires="x14">
            <control shapeId="62063" r:id="rId566" name="Button 623">
              <controlPr locked="0" defaultSize="0" autoFill="0" autoLine="0" autoPict="0">
                <anchor moveWithCells="1" sizeWithCells="1">
                  <from>
                    <xdr:col>8963</xdr:col>
                    <xdr:colOff>0</xdr:colOff>
                    <xdr:row>65604</xdr:row>
                    <xdr:rowOff>0</xdr:rowOff>
                  </from>
                  <to>
                    <xdr:col>8963</xdr:col>
                    <xdr:colOff>0</xdr:colOff>
                    <xdr:row>65604</xdr:row>
                    <xdr:rowOff>0</xdr:rowOff>
                  </to>
                </anchor>
              </controlPr>
            </control>
          </mc:Choice>
        </mc:AlternateContent>
        <mc:AlternateContent xmlns:mc="http://schemas.openxmlformats.org/markup-compatibility/2006">
          <mc:Choice Requires="x14">
            <control shapeId="62064" r:id="rId567" name="Button 624">
              <controlPr locked="0" defaultSize="0" autoFill="0" autoLine="0" autoPict="0">
                <anchor moveWithCells="1" sizeWithCells="1">
                  <from>
                    <xdr:col>8963</xdr:col>
                    <xdr:colOff>0</xdr:colOff>
                    <xdr:row>131140</xdr:row>
                    <xdr:rowOff>0</xdr:rowOff>
                  </from>
                  <to>
                    <xdr:col>8963</xdr:col>
                    <xdr:colOff>0</xdr:colOff>
                    <xdr:row>131140</xdr:row>
                    <xdr:rowOff>0</xdr:rowOff>
                  </to>
                </anchor>
              </controlPr>
            </control>
          </mc:Choice>
        </mc:AlternateContent>
        <mc:AlternateContent xmlns:mc="http://schemas.openxmlformats.org/markup-compatibility/2006">
          <mc:Choice Requires="x14">
            <control shapeId="62065" r:id="rId568" name="Button 625">
              <controlPr locked="0" defaultSize="0" autoFill="0" autoLine="0" autoPict="0">
                <anchor moveWithCells="1" sizeWithCells="1">
                  <from>
                    <xdr:col>8963</xdr:col>
                    <xdr:colOff>0</xdr:colOff>
                    <xdr:row>196676</xdr:row>
                    <xdr:rowOff>0</xdr:rowOff>
                  </from>
                  <to>
                    <xdr:col>8963</xdr:col>
                    <xdr:colOff>0</xdr:colOff>
                    <xdr:row>196676</xdr:row>
                    <xdr:rowOff>0</xdr:rowOff>
                  </to>
                </anchor>
              </controlPr>
            </control>
          </mc:Choice>
        </mc:AlternateContent>
        <mc:AlternateContent xmlns:mc="http://schemas.openxmlformats.org/markup-compatibility/2006">
          <mc:Choice Requires="x14">
            <control shapeId="62066" r:id="rId569" name="Button 626">
              <controlPr locked="0" defaultSize="0" autoFill="0" autoLine="0" autoPict="0">
                <anchor moveWithCells="1" sizeWithCells="1">
                  <from>
                    <xdr:col>8963</xdr:col>
                    <xdr:colOff>0</xdr:colOff>
                    <xdr:row>262212</xdr:row>
                    <xdr:rowOff>0</xdr:rowOff>
                  </from>
                  <to>
                    <xdr:col>8963</xdr:col>
                    <xdr:colOff>0</xdr:colOff>
                    <xdr:row>262212</xdr:row>
                    <xdr:rowOff>0</xdr:rowOff>
                  </to>
                </anchor>
              </controlPr>
            </control>
          </mc:Choice>
        </mc:AlternateContent>
        <mc:AlternateContent xmlns:mc="http://schemas.openxmlformats.org/markup-compatibility/2006">
          <mc:Choice Requires="x14">
            <control shapeId="62067" r:id="rId570" name="Button 627">
              <controlPr locked="0" defaultSize="0" autoFill="0" autoLine="0" autoPict="0">
                <anchor moveWithCells="1" sizeWithCells="1">
                  <from>
                    <xdr:col>8963</xdr:col>
                    <xdr:colOff>0</xdr:colOff>
                    <xdr:row>327748</xdr:row>
                    <xdr:rowOff>0</xdr:rowOff>
                  </from>
                  <to>
                    <xdr:col>8963</xdr:col>
                    <xdr:colOff>0</xdr:colOff>
                    <xdr:row>327748</xdr:row>
                    <xdr:rowOff>0</xdr:rowOff>
                  </to>
                </anchor>
              </controlPr>
            </control>
          </mc:Choice>
        </mc:AlternateContent>
        <mc:AlternateContent xmlns:mc="http://schemas.openxmlformats.org/markup-compatibility/2006">
          <mc:Choice Requires="x14">
            <control shapeId="62068" r:id="rId571" name="Button 628">
              <controlPr locked="0" defaultSize="0" autoFill="0" autoLine="0" autoPict="0">
                <anchor moveWithCells="1" sizeWithCells="1">
                  <from>
                    <xdr:col>8963</xdr:col>
                    <xdr:colOff>0</xdr:colOff>
                    <xdr:row>393284</xdr:row>
                    <xdr:rowOff>0</xdr:rowOff>
                  </from>
                  <to>
                    <xdr:col>8963</xdr:col>
                    <xdr:colOff>0</xdr:colOff>
                    <xdr:row>393284</xdr:row>
                    <xdr:rowOff>0</xdr:rowOff>
                  </to>
                </anchor>
              </controlPr>
            </control>
          </mc:Choice>
        </mc:AlternateContent>
        <mc:AlternateContent xmlns:mc="http://schemas.openxmlformats.org/markup-compatibility/2006">
          <mc:Choice Requires="x14">
            <control shapeId="62069" r:id="rId572" name="Button 629">
              <controlPr locked="0" defaultSize="0" autoFill="0" autoLine="0" autoPict="0">
                <anchor moveWithCells="1" sizeWithCells="1">
                  <from>
                    <xdr:col>8963</xdr:col>
                    <xdr:colOff>0</xdr:colOff>
                    <xdr:row>458820</xdr:row>
                    <xdr:rowOff>0</xdr:rowOff>
                  </from>
                  <to>
                    <xdr:col>8963</xdr:col>
                    <xdr:colOff>0</xdr:colOff>
                    <xdr:row>458820</xdr:row>
                    <xdr:rowOff>0</xdr:rowOff>
                  </to>
                </anchor>
              </controlPr>
            </control>
          </mc:Choice>
        </mc:AlternateContent>
        <mc:AlternateContent xmlns:mc="http://schemas.openxmlformats.org/markup-compatibility/2006">
          <mc:Choice Requires="x14">
            <control shapeId="62070" r:id="rId573" name="Button 630">
              <controlPr locked="0" defaultSize="0" autoFill="0" autoLine="0" autoPict="0">
                <anchor moveWithCells="1" sizeWithCells="1">
                  <from>
                    <xdr:col>8963</xdr:col>
                    <xdr:colOff>0</xdr:colOff>
                    <xdr:row>524356</xdr:row>
                    <xdr:rowOff>0</xdr:rowOff>
                  </from>
                  <to>
                    <xdr:col>8963</xdr:col>
                    <xdr:colOff>0</xdr:colOff>
                    <xdr:row>524356</xdr:row>
                    <xdr:rowOff>0</xdr:rowOff>
                  </to>
                </anchor>
              </controlPr>
            </control>
          </mc:Choice>
        </mc:AlternateContent>
        <mc:AlternateContent xmlns:mc="http://schemas.openxmlformats.org/markup-compatibility/2006">
          <mc:Choice Requires="x14">
            <control shapeId="62071" r:id="rId574" name="Button 631">
              <controlPr locked="0" defaultSize="0" autoFill="0" autoLine="0" autoPict="0">
                <anchor moveWithCells="1" sizeWithCells="1">
                  <from>
                    <xdr:col>8963</xdr:col>
                    <xdr:colOff>0</xdr:colOff>
                    <xdr:row>589892</xdr:row>
                    <xdr:rowOff>0</xdr:rowOff>
                  </from>
                  <to>
                    <xdr:col>8963</xdr:col>
                    <xdr:colOff>0</xdr:colOff>
                    <xdr:row>589892</xdr:row>
                    <xdr:rowOff>0</xdr:rowOff>
                  </to>
                </anchor>
              </controlPr>
            </control>
          </mc:Choice>
        </mc:AlternateContent>
        <mc:AlternateContent xmlns:mc="http://schemas.openxmlformats.org/markup-compatibility/2006">
          <mc:Choice Requires="x14">
            <control shapeId="62072" r:id="rId575" name="Button 632">
              <controlPr locked="0" defaultSize="0" autoFill="0" autoLine="0" autoPict="0">
                <anchor moveWithCells="1" sizeWithCells="1">
                  <from>
                    <xdr:col>8963</xdr:col>
                    <xdr:colOff>0</xdr:colOff>
                    <xdr:row>655428</xdr:row>
                    <xdr:rowOff>0</xdr:rowOff>
                  </from>
                  <to>
                    <xdr:col>8963</xdr:col>
                    <xdr:colOff>0</xdr:colOff>
                    <xdr:row>655428</xdr:row>
                    <xdr:rowOff>0</xdr:rowOff>
                  </to>
                </anchor>
              </controlPr>
            </control>
          </mc:Choice>
        </mc:AlternateContent>
        <mc:AlternateContent xmlns:mc="http://schemas.openxmlformats.org/markup-compatibility/2006">
          <mc:Choice Requires="x14">
            <control shapeId="62073" r:id="rId576" name="Button 633">
              <controlPr locked="0" defaultSize="0" autoFill="0" autoLine="0" autoPict="0">
                <anchor moveWithCells="1" sizeWithCells="1">
                  <from>
                    <xdr:col>8963</xdr:col>
                    <xdr:colOff>0</xdr:colOff>
                    <xdr:row>720964</xdr:row>
                    <xdr:rowOff>0</xdr:rowOff>
                  </from>
                  <to>
                    <xdr:col>8963</xdr:col>
                    <xdr:colOff>0</xdr:colOff>
                    <xdr:row>720964</xdr:row>
                    <xdr:rowOff>0</xdr:rowOff>
                  </to>
                </anchor>
              </controlPr>
            </control>
          </mc:Choice>
        </mc:AlternateContent>
        <mc:AlternateContent xmlns:mc="http://schemas.openxmlformats.org/markup-compatibility/2006">
          <mc:Choice Requires="x14">
            <control shapeId="62074" r:id="rId577" name="Button 634">
              <controlPr locked="0" defaultSize="0" autoFill="0" autoLine="0" autoPict="0">
                <anchor moveWithCells="1" sizeWithCells="1">
                  <from>
                    <xdr:col>8963</xdr:col>
                    <xdr:colOff>0</xdr:colOff>
                    <xdr:row>786500</xdr:row>
                    <xdr:rowOff>0</xdr:rowOff>
                  </from>
                  <to>
                    <xdr:col>8963</xdr:col>
                    <xdr:colOff>0</xdr:colOff>
                    <xdr:row>786500</xdr:row>
                    <xdr:rowOff>0</xdr:rowOff>
                  </to>
                </anchor>
              </controlPr>
            </control>
          </mc:Choice>
        </mc:AlternateContent>
        <mc:AlternateContent xmlns:mc="http://schemas.openxmlformats.org/markup-compatibility/2006">
          <mc:Choice Requires="x14">
            <control shapeId="62075" r:id="rId578" name="Button 635">
              <controlPr locked="0" defaultSize="0" autoFill="0" autoLine="0" autoPict="0">
                <anchor moveWithCells="1" sizeWithCells="1">
                  <from>
                    <xdr:col>8963</xdr:col>
                    <xdr:colOff>0</xdr:colOff>
                    <xdr:row>852036</xdr:row>
                    <xdr:rowOff>0</xdr:rowOff>
                  </from>
                  <to>
                    <xdr:col>8963</xdr:col>
                    <xdr:colOff>0</xdr:colOff>
                    <xdr:row>852036</xdr:row>
                    <xdr:rowOff>0</xdr:rowOff>
                  </to>
                </anchor>
              </controlPr>
            </control>
          </mc:Choice>
        </mc:AlternateContent>
        <mc:AlternateContent xmlns:mc="http://schemas.openxmlformats.org/markup-compatibility/2006">
          <mc:Choice Requires="x14">
            <control shapeId="62076" r:id="rId579" name="Button 636">
              <controlPr locked="0" defaultSize="0" autoFill="0" autoLine="0" autoPict="0">
                <anchor moveWithCells="1" sizeWithCells="1">
                  <from>
                    <xdr:col>8963</xdr:col>
                    <xdr:colOff>0</xdr:colOff>
                    <xdr:row>917572</xdr:row>
                    <xdr:rowOff>0</xdr:rowOff>
                  </from>
                  <to>
                    <xdr:col>8963</xdr:col>
                    <xdr:colOff>0</xdr:colOff>
                    <xdr:row>917572</xdr:row>
                    <xdr:rowOff>0</xdr:rowOff>
                  </to>
                </anchor>
              </controlPr>
            </control>
          </mc:Choice>
        </mc:AlternateContent>
        <mc:AlternateContent xmlns:mc="http://schemas.openxmlformats.org/markup-compatibility/2006">
          <mc:Choice Requires="x14">
            <control shapeId="62077" r:id="rId580" name="Button 637">
              <controlPr locked="0" defaultSize="0" autoFill="0" autoLine="0" autoPict="0">
                <anchor moveWithCells="1" sizeWithCells="1">
                  <from>
                    <xdr:col>8963</xdr:col>
                    <xdr:colOff>0</xdr:colOff>
                    <xdr:row>983108</xdr:row>
                    <xdr:rowOff>0</xdr:rowOff>
                  </from>
                  <to>
                    <xdr:col>8963</xdr:col>
                    <xdr:colOff>0</xdr:colOff>
                    <xdr:row>983108</xdr:row>
                    <xdr:rowOff>0</xdr:rowOff>
                  </to>
                </anchor>
              </controlPr>
            </control>
          </mc:Choice>
        </mc:AlternateContent>
        <mc:AlternateContent xmlns:mc="http://schemas.openxmlformats.org/markup-compatibility/2006">
          <mc:Choice Requires="x14">
            <control shapeId="62078" r:id="rId581" name="Button 638">
              <controlPr locked="0" defaultSize="0" autoFill="0" autoLine="0" autoPict="0">
                <anchor moveWithCells="1" sizeWithCells="1">
                  <from>
                    <xdr:col>9219</xdr:col>
                    <xdr:colOff>0</xdr:colOff>
                    <xdr:row>67</xdr:row>
                    <xdr:rowOff>0</xdr:rowOff>
                  </from>
                  <to>
                    <xdr:col>9219</xdr:col>
                    <xdr:colOff>0</xdr:colOff>
                    <xdr:row>67</xdr:row>
                    <xdr:rowOff>0</xdr:rowOff>
                  </to>
                </anchor>
              </controlPr>
            </control>
          </mc:Choice>
        </mc:AlternateContent>
        <mc:AlternateContent xmlns:mc="http://schemas.openxmlformats.org/markup-compatibility/2006">
          <mc:Choice Requires="x14">
            <control shapeId="62079" r:id="rId582" name="Button 639">
              <controlPr locked="0" defaultSize="0" autoFill="0" autoLine="0" autoPict="0">
                <anchor moveWithCells="1" sizeWithCells="1">
                  <from>
                    <xdr:col>9219</xdr:col>
                    <xdr:colOff>0</xdr:colOff>
                    <xdr:row>65604</xdr:row>
                    <xdr:rowOff>0</xdr:rowOff>
                  </from>
                  <to>
                    <xdr:col>9219</xdr:col>
                    <xdr:colOff>0</xdr:colOff>
                    <xdr:row>65604</xdr:row>
                    <xdr:rowOff>0</xdr:rowOff>
                  </to>
                </anchor>
              </controlPr>
            </control>
          </mc:Choice>
        </mc:AlternateContent>
        <mc:AlternateContent xmlns:mc="http://schemas.openxmlformats.org/markup-compatibility/2006">
          <mc:Choice Requires="x14">
            <control shapeId="62080" r:id="rId583" name="Button 640">
              <controlPr locked="0" defaultSize="0" autoFill="0" autoLine="0" autoPict="0">
                <anchor moveWithCells="1" sizeWithCells="1">
                  <from>
                    <xdr:col>9219</xdr:col>
                    <xdr:colOff>0</xdr:colOff>
                    <xdr:row>131140</xdr:row>
                    <xdr:rowOff>0</xdr:rowOff>
                  </from>
                  <to>
                    <xdr:col>9219</xdr:col>
                    <xdr:colOff>0</xdr:colOff>
                    <xdr:row>131140</xdr:row>
                    <xdr:rowOff>0</xdr:rowOff>
                  </to>
                </anchor>
              </controlPr>
            </control>
          </mc:Choice>
        </mc:AlternateContent>
        <mc:AlternateContent xmlns:mc="http://schemas.openxmlformats.org/markup-compatibility/2006">
          <mc:Choice Requires="x14">
            <control shapeId="62081" r:id="rId584" name="Button 641">
              <controlPr locked="0" defaultSize="0" autoFill="0" autoLine="0" autoPict="0">
                <anchor moveWithCells="1" sizeWithCells="1">
                  <from>
                    <xdr:col>9219</xdr:col>
                    <xdr:colOff>0</xdr:colOff>
                    <xdr:row>196676</xdr:row>
                    <xdr:rowOff>0</xdr:rowOff>
                  </from>
                  <to>
                    <xdr:col>9219</xdr:col>
                    <xdr:colOff>0</xdr:colOff>
                    <xdr:row>196676</xdr:row>
                    <xdr:rowOff>0</xdr:rowOff>
                  </to>
                </anchor>
              </controlPr>
            </control>
          </mc:Choice>
        </mc:AlternateContent>
        <mc:AlternateContent xmlns:mc="http://schemas.openxmlformats.org/markup-compatibility/2006">
          <mc:Choice Requires="x14">
            <control shapeId="62082" r:id="rId585" name="Button 642">
              <controlPr locked="0" defaultSize="0" autoFill="0" autoLine="0" autoPict="0">
                <anchor moveWithCells="1" sizeWithCells="1">
                  <from>
                    <xdr:col>9219</xdr:col>
                    <xdr:colOff>0</xdr:colOff>
                    <xdr:row>262212</xdr:row>
                    <xdr:rowOff>0</xdr:rowOff>
                  </from>
                  <to>
                    <xdr:col>9219</xdr:col>
                    <xdr:colOff>0</xdr:colOff>
                    <xdr:row>262212</xdr:row>
                    <xdr:rowOff>0</xdr:rowOff>
                  </to>
                </anchor>
              </controlPr>
            </control>
          </mc:Choice>
        </mc:AlternateContent>
        <mc:AlternateContent xmlns:mc="http://schemas.openxmlformats.org/markup-compatibility/2006">
          <mc:Choice Requires="x14">
            <control shapeId="62083" r:id="rId586" name="Button 643">
              <controlPr locked="0" defaultSize="0" autoFill="0" autoLine="0" autoPict="0">
                <anchor moveWithCells="1" sizeWithCells="1">
                  <from>
                    <xdr:col>9219</xdr:col>
                    <xdr:colOff>0</xdr:colOff>
                    <xdr:row>327748</xdr:row>
                    <xdr:rowOff>0</xdr:rowOff>
                  </from>
                  <to>
                    <xdr:col>9219</xdr:col>
                    <xdr:colOff>0</xdr:colOff>
                    <xdr:row>327748</xdr:row>
                    <xdr:rowOff>0</xdr:rowOff>
                  </to>
                </anchor>
              </controlPr>
            </control>
          </mc:Choice>
        </mc:AlternateContent>
        <mc:AlternateContent xmlns:mc="http://schemas.openxmlformats.org/markup-compatibility/2006">
          <mc:Choice Requires="x14">
            <control shapeId="62084" r:id="rId587" name="Button 644">
              <controlPr locked="0" defaultSize="0" autoFill="0" autoLine="0" autoPict="0">
                <anchor moveWithCells="1" sizeWithCells="1">
                  <from>
                    <xdr:col>9219</xdr:col>
                    <xdr:colOff>0</xdr:colOff>
                    <xdr:row>393284</xdr:row>
                    <xdr:rowOff>0</xdr:rowOff>
                  </from>
                  <to>
                    <xdr:col>9219</xdr:col>
                    <xdr:colOff>0</xdr:colOff>
                    <xdr:row>393284</xdr:row>
                    <xdr:rowOff>0</xdr:rowOff>
                  </to>
                </anchor>
              </controlPr>
            </control>
          </mc:Choice>
        </mc:AlternateContent>
        <mc:AlternateContent xmlns:mc="http://schemas.openxmlformats.org/markup-compatibility/2006">
          <mc:Choice Requires="x14">
            <control shapeId="62085" r:id="rId588" name="Button 645">
              <controlPr locked="0" defaultSize="0" autoFill="0" autoLine="0" autoPict="0">
                <anchor moveWithCells="1" sizeWithCells="1">
                  <from>
                    <xdr:col>9219</xdr:col>
                    <xdr:colOff>0</xdr:colOff>
                    <xdr:row>458820</xdr:row>
                    <xdr:rowOff>0</xdr:rowOff>
                  </from>
                  <to>
                    <xdr:col>9219</xdr:col>
                    <xdr:colOff>0</xdr:colOff>
                    <xdr:row>458820</xdr:row>
                    <xdr:rowOff>0</xdr:rowOff>
                  </to>
                </anchor>
              </controlPr>
            </control>
          </mc:Choice>
        </mc:AlternateContent>
        <mc:AlternateContent xmlns:mc="http://schemas.openxmlformats.org/markup-compatibility/2006">
          <mc:Choice Requires="x14">
            <control shapeId="62086" r:id="rId589" name="Button 646">
              <controlPr locked="0" defaultSize="0" autoFill="0" autoLine="0" autoPict="0">
                <anchor moveWithCells="1" sizeWithCells="1">
                  <from>
                    <xdr:col>9219</xdr:col>
                    <xdr:colOff>0</xdr:colOff>
                    <xdr:row>524356</xdr:row>
                    <xdr:rowOff>0</xdr:rowOff>
                  </from>
                  <to>
                    <xdr:col>9219</xdr:col>
                    <xdr:colOff>0</xdr:colOff>
                    <xdr:row>524356</xdr:row>
                    <xdr:rowOff>0</xdr:rowOff>
                  </to>
                </anchor>
              </controlPr>
            </control>
          </mc:Choice>
        </mc:AlternateContent>
        <mc:AlternateContent xmlns:mc="http://schemas.openxmlformats.org/markup-compatibility/2006">
          <mc:Choice Requires="x14">
            <control shapeId="62087" r:id="rId590" name="Button 647">
              <controlPr locked="0" defaultSize="0" autoFill="0" autoLine="0" autoPict="0">
                <anchor moveWithCells="1" sizeWithCells="1">
                  <from>
                    <xdr:col>9219</xdr:col>
                    <xdr:colOff>0</xdr:colOff>
                    <xdr:row>589892</xdr:row>
                    <xdr:rowOff>0</xdr:rowOff>
                  </from>
                  <to>
                    <xdr:col>9219</xdr:col>
                    <xdr:colOff>0</xdr:colOff>
                    <xdr:row>589892</xdr:row>
                    <xdr:rowOff>0</xdr:rowOff>
                  </to>
                </anchor>
              </controlPr>
            </control>
          </mc:Choice>
        </mc:AlternateContent>
        <mc:AlternateContent xmlns:mc="http://schemas.openxmlformats.org/markup-compatibility/2006">
          <mc:Choice Requires="x14">
            <control shapeId="62088" r:id="rId591" name="Button 648">
              <controlPr locked="0" defaultSize="0" autoFill="0" autoLine="0" autoPict="0">
                <anchor moveWithCells="1" sizeWithCells="1">
                  <from>
                    <xdr:col>9219</xdr:col>
                    <xdr:colOff>0</xdr:colOff>
                    <xdr:row>655428</xdr:row>
                    <xdr:rowOff>0</xdr:rowOff>
                  </from>
                  <to>
                    <xdr:col>9219</xdr:col>
                    <xdr:colOff>0</xdr:colOff>
                    <xdr:row>655428</xdr:row>
                    <xdr:rowOff>0</xdr:rowOff>
                  </to>
                </anchor>
              </controlPr>
            </control>
          </mc:Choice>
        </mc:AlternateContent>
        <mc:AlternateContent xmlns:mc="http://schemas.openxmlformats.org/markup-compatibility/2006">
          <mc:Choice Requires="x14">
            <control shapeId="62089" r:id="rId592" name="Button 649">
              <controlPr locked="0" defaultSize="0" autoFill="0" autoLine="0" autoPict="0">
                <anchor moveWithCells="1" sizeWithCells="1">
                  <from>
                    <xdr:col>9219</xdr:col>
                    <xdr:colOff>0</xdr:colOff>
                    <xdr:row>720964</xdr:row>
                    <xdr:rowOff>0</xdr:rowOff>
                  </from>
                  <to>
                    <xdr:col>9219</xdr:col>
                    <xdr:colOff>0</xdr:colOff>
                    <xdr:row>720964</xdr:row>
                    <xdr:rowOff>0</xdr:rowOff>
                  </to>
                </anchor>
              </controlPr>
            </control>
          </mc:Choice>
        </mc:AlternateContent>
        <mc:AlternateContent xmlns:mc="http://schemas.openxmlformats.org/markup-compatibility/2006">
          <mc:Choice Requires="x14">
            <control shapeId="62090" r:id="rId593" name="Button 650">
              <controlPr locked="0" defaultSize="0" autoFill="0" autoLine="0" autoPict="0">
                <anchor moveWithCells="1" sizeWithCells="1">
                  <from>
                    <xdr:col>9219</xdr:col>
                    <xdr:colOff>0</xdr:colOff>
                    <xdr:row>786500</xdr:row>
                    <xdr:rowOff>0</xdr:rowOff>
                  </from>
                  <to>
                    <xdr:col>9219</xdr:col>
                    <xdr:colOff>0</xdr:colOff>
                    <xdr:row>786500</xdr:row>
                    <xdr:rowOff>0</xdr:rowOff>
                  </to>
                </anchor>
              </controlPr>
            </control>
          </mc:Choice>
        </mc:AlternateContent>
        <mc:AlternateContent xmlns:mc="http://schemas.openxmlformats.org/markup-compatibility/2006">
          <mc:Choice Requires="x14">
            <control shapeId="62091" r:id="rId594" name="Button 651">
              <controlPr locked="0" defaultSize="0" autoFill="0" autoLine="0" autoPict="0">
                <anchor moveWithCells="1" sizeWithCells="1">
                  <from>
                    <xdr:col>9219</xdr:col>
                    <xdr:colOff>0</xdr:colOff>
                    <xdr:row>852036</xdr:row>
                    <xdr:rowOff>0</xdr:rowOff>
                  </from>
                  <to>
                    <xdr:col>9219</xdr:col>
                    <xdr:colOff>0</xdr:colOff>
                    <xdr:row>852036</xdr:row>
                    <xdr:rowOff>0</xdr:rowOff>
                  </to>
                </anchor>
              </controlPr>
            </control>
          </mc:Choice>
        </mc:AlternateContent>
        <mc:AlternateContent xmlns:mc="http://schemas.openxmlformats.org/markup-compatibility/2006">
          <mc:Choice Requires="x14">
            <control shapeId="62092" r:id="rId595" name="Button 652">
              <controlPr locked="0" defaultSize="0" autoFill="0" autoLine="0" autoPict="0">
                <anchor moveWithCells="1" sizeWithCells="1">
                  <from>
                    <xdr:col>9219</xdr:col>
                    <xdr:colOff>0</xdr:colOff>
                    <xdr:row>917572</xdr:row>
                    <xdr:rowOff>0</xdr:rowOff>
                  </from>
                  <to>
                    <xdr:col>9219</xdr:col>
                    <xdr:colOff>0</xdr:colOff>
                    <xdr:row>917572</xdr:row>
                    <xdr:rowOff>0</xdr:rowOff>
                  </to>
                </anchor>
              </controlPr>
            </control>
          </mc:Choice>
        </mc:AlternateContent>
        <mc:AlternateContent xmlns:mc="http://schemas.openxmlformats.org/markup-compatibility/2006">
          <mc:Choice Requires="x14">
            <control shapeId="62093" r:id="rId596" name="Button 653">
              <controlPr locked="0" defaultSize="0" autoFill="0" autoLine="0" autoPict="0">
                <anchor moveWithCells="1" sizeWithCells="1">
                  <from>
                    <xdr:col>9219</xdr:col>
                    <xdr:colOff>0</xdr:colOff>
                    <xdr:row>983108</xdr:row>
                    <xdr:rowOff>0</xdr:rowOff>
                  </from>
                  <to>
                    <xdr:col>9219</xdr:col>
                    <xdr:colOff>0</xdr:colOff>
                    <xdr:row>983108</xdr:row>
                    <xdr:rowOff>0</xdr:rowOff>
                  </to>
                </anchor>
              </controlPr>
            </control>
          </mc:Choice>
        </mc:AlternateContent>
        <mc:AlternateContent xmlns:mc="http://schemas.openxmlformats.org/markup-compatibility/2006">
          <mc:Choice Requires="x14">
            <control shapeId="62094" r:id="rId597" name="Button 654">
              <controlPr locked="0" defaultSize="0" autoFill="0" autoLine="0" autoPict="0">
                <anchor moveWithCells="1" sizeWithCells="1">
                  <from>
                    <xdr:col>9475</xdr:col>
                    <xdr:colOff>0</xdr:colOff>
                    <xdr:row>67</xdr:row>
                    <xdr:rowOff>0</xdr:rowOff>
                  </from>
                  <to>
                    <xdr:col>9475</xdr:col>
                    <xdr:colOff>0</xdr:colOff>
                    <xdr:row>67</xdr:row>
                    <xdr:rowOff>0</xdr:rowOff>
                  </to>
                </anchor>
              </controlPr>
            </control>
          </mc:Choice>
        </mc:AlternateContent>
        <mc:AlternateContent xmlns:mc="http://schemas.openxmlformats.org/markup-compatibility/2006">
          <mc:Choice Requires="x14">
            <control shapeId="62095" r:id="rId598" name="Button 655">
              <controlPr locked="0" defaultSize="0" autoFill="0" autoLine="0" autoPict="0">
                <anchor moveWithCells="1" sizeWithCells="1">
                  <from>
                    <xdr:col>9475</xdr:col>
                    <xdr:colOff>0</xdr:colOff>
                    <xdr:row>65604</xdr:row>
                    <xdr:rowOff>0</xdr:rowOff>
                  </from>
                  <to>
                    <xdr:col>9475</xdr:col>
                    <xdr:colOff>0</xdr:colOff>
                    <xdr:row>65604</xdr:row>
                    <xdr:rowOff>0</xdr:rowOff>
                  </to>
                </anchor>
              </controlPr>
            </control>
          </mc:Choice>
        </mc:AlternateContent>
        <mc:AlternateContent xmlns:mc="http://schemas.openxmlformats.org/markup-compatibility/2006">
          <mc:Choice Requires="x14">
            <control shapeId="62096" r:id="rId599" name="Button 656">
              <controlPr locked="0" defaultSize="0" autoFill="0" autoLine="0" autoPict="0">
                <anchor moveWithCells="1" sizeWithCells="1">
                  <from>
                    <xdr:col>9475</xdr:col>
                    <xdr:colOff>0</xdr:colOff>
                    <xdr:row>131140</xdr:row>
                    <xdr:rowOff>0</xdr:rowOff>
                  </from>
                  <to>
                    <xdr:col>9475</xdr:col>
                    <xdr:colOff>0</xdr:colOff>
                    <xdr:row>131140</xdr:row>
                    <xdr:rowOff>0</xdr:rowOff>
                  </to>
                </anchor>
              </controlPr>
            </control>
          </mc:Choice>
        </mc:AlternateContent>
        <mc:AlternateContent xmlns:mc="http://schemas.openxmlformats.org/markup-compatibility/2006">
          <mc:Choice Requires="x14">
            <control shapeId="62097" r:id="rId600" name="Button 657">
              <controlPr locked="0" defaultSize="0" autoFill="0" autoLine="0" autoPict="0">
                <anchor moveWithCells="1" sizeWithCells="1">
                  <from>
                    <xdr:col>9475</xdr:col>
                    <xdr:colOff>0</xdr:colOff>
                    <xdr:row>196676</xdr:row>
                    <xdr:rowOff>0</xdr:rowOff>
                  </from>
                  <to>
                    <xdr:col>9475</xdr:col>
                    <xdr:colOff>0</xdr:colOff>
                    <xdr:row>196676</xdr:row>
                    <xdr:rowOff>0</xdr:rowOff>
                  </to>
                </anchor>
              </controlPr>
            </control>
          </mc:Choice>
        </mc:AlternateContent>
        <mc:AlternateContent xmlns:mc="http://schemas.openxmlformats.org/markup-compatibility/2006">
          <mc:Choice Requires="x14">
            <control shapeId="62098" r:id="rId601" name="Button 658">
              <controlPr locked="0" defaultSize="0" autoFill="0" autoLine="0" autoPict="0">
                <anchor moveWithCells="1" sizeWithCells="1">
                  <from>
                    <xdr:col>9475</xdr:col>
                    <xdr:colOff>0</xdr:colOff>
                    <xdr:row>262212</xdr:row>
                    <xdr:rowOff>0</xdr:rowOff>
                  </from>
                  <to>
                    <xdr:col>9475</xdr:col>
                    <xdr:colOff>0</xdr:colOff>
                    <xdr:row>262212</xdr:row>
                    <xdr:rowOff>0</xdr:rowOff>
                  </to>
                </anchor>
              </controlPr>
            </control>
          </mc:Choice>
        </mc:AlternateContent>
        <mc:AlternateContent xmlns:mc="http://schemas.openxmlformats.org/markup-compatibility/2006">
          <mc:Choice Requires="x14">
            <control shapeId="62099" r:id="rId602" name="Button 659">
              <controlPr locked="0" defaultSize="0" autoFill="0" autoLine="0" autoPict="0">
                <anchor moveWithCells="1" sizeWithCells="1">
                  <from>
                    <xdr:col>9475</xdr:col>
                    <xdr:colOff>0</xdr:colOff>
                    <xdr:row>327748</xdr:row>
                    <xdr:rowOff>0</xdr:rowOff>
                  </from>
                  <to>
                    <xdr:col>9475</xdr:col>
                    <xdr:colOff>0</xdr:colOff>
                    <xdr:row>327748</xdr:row>
                    <xdr:rowOff>0</xdr:rowOff>
                  </to>
                </anchor>
              </controlPr>
            </control>
          </mc:Choice>
        </mc:AlternateContent>
        <mc:AlternateContent xmlns:mc="http://schemas.openxmlformats.org/markup-compatibility/2006">
          <mc:Choice Requires="x14">
            <control shapeId="62100" r:id="rId603" name="Button 660">
              <controlPr locked="0" defaultSize="0" autoFill="0" autoLine="0" autoPict="0">
                <anchor moveWithCells="1" sizeWithCells="1">
                  <from>
                    <xdr:col>9475</xdr:col>
                    <xdr:colOff>0</xdr:colOff>
                    <xdr:row>393284</xdr:row>
                    <xdr:rowOff>0</xdr:rowOff>
                  </from>
                  <to>
                    <xdr:col>9475</xdr:col>
                    <xdr:colOff>0</xdr:colOff>
                    <xdr:row>393284</xdr:row>
                    <xdr:rowOff>0</xdr:rowOff>
                  </to>
                </anchor>
              </controlPr>
            </control>
          </mc:Choice>
        </mc:AlternateContent>
        <mc:AlternateContent xmlns:mc="http://schemas.openxmlformats.org/markup-compatibility/2006">
          <mc:Choice Requires="x14">
            <control shapeId="62101" r:id="rId604" name="Button 661">
              <controlPr locked="0" defaultSize="0" autoFill="0" autoLine="0" autoPict="0">
                <anchor moveWithCells="1" sizeWithCells="1">
                  <from>
                    <xdr:col>9475</xdr:col>
                    <xdr:colOff>0</xdr:colOff>
                    <xdr:row>458820</xdr:row>
                    <xdr:rowOff>0</xdr:rowOff>
                  </from>
                  <to>
                    <xdr:col>9475</xdr:col>
                    <xdr:colOff>0</xdr:colOff>
                    <xdr:row>458820</xdr:row>
                    <xdr:rowOff>0</xdr:rowOff>
                  </to>
                </anchor>
              </controlPr>
            </control>
          </mc:Choice>
        </mc:AlternateContent>
        <mc:AlternateContent xmlns:mc="http://schemas.openxmlformats.org/markup-compatibility/2006">
          <mc:Choice Requires="x14">
            <control shapeId="62102" r:id="rId605" name="Button 662">
              <controlPr locked="0" defaultSize="0" autoFill="0" autoLine="0" autoPict="0">
                <anchor moveWithCells="1" sizeWithCells="1">
                  <from>
                    <xdr:col>9475</xdr:col>
                    <xdr:colOff>0</xdr:colOff>
                    <xdr:row>524356</xdr:row>
                    <xdr:rowOff>0</xdr:rowOff>
                  </from>
                  <to>
                    <xdr:col>9475</xdr:col>
                    <xdr:colOff>0</xdr:colOff>
                    <xdr:row>524356</xdr:row>
                    <xdr:rowOff>0</xdr:rowOff>
                  </to>
                </anchor>
              </controlPr>
            </control>
          </mc:Choice>
        </mc:AlternateContent>
        <mc:AlternateContent xmlns:mc="http://schemas.openxmlformats.org/markup-compatibility/2006">
          <mc:Choice Requires="x14">
            <control shapeId="62103" r:id="rId606" name="Button 663">
              <controlPr locked="0" defaultSize="0" autoFill="0" autoLine="0" autoPict="0">
                <anchor moveWithCells="1" sizeWithCells="1">
                  <from>
                    <xdr:col>9475</xdr:col>
                    <xdr:colOff>0</xdr:colOff>
                    <xdr:row>589892</xdr:row>
                    <xdr:rowOff>0</xdr:rowOff>
                  </from>
                  <to>
                    <xdr:col>9475</xdr:col>
                    <xdr:colOff>0</xdr:colOff>
                    <xdr:row>589892</xdr:row>
                    <xdr:rowOff>0</xdr:rowOff>
                  </to>
                </anchor>
              </controlPr>
            </control>
          </mc:Choice>
        </mc:AlternateContent>
        <mc:AlternateContent xmlns:mc="http://schemas.openxmlformats.org/markup-compatibility/2006">
          <mc:Choice Requires="x14">
            <control shapeId="62104" r:id="rId607" name="Button 664">
              <controlPr locked="0" defaultSize="0" autoFill="0" autoLine="0" autoPict="0">
                <anchor moveWithCells="1" sizeWithCells="1">
                  <from>
                    <xdr:col>9475</xdr:col>
                    <xdr:colOff>0</xdr:colOff>
                    <xdr:row>655428</xdr:row>
                    <xdr:rowOff>0</xdr:rowOff>
                  </from>
                  <to>
                    <xdr:col>9475</xdr:col>
                    <xdr:colOff>0</xdr:colOff>
                    <xdr:row>655428</xdr:row>
                    <xdr:rowOff>0</xdr:rowOff>
                  </to>
                </anchor>
              </controlPr>
            </control>
          </mc:Choice>
        </mc:AlternateContent>
        <mc:AlternateContent xmlns:mc="http://schemas.openxmlformats.org/markup-compatibility/2006">
          <mc:Choice Requires="x14">
            <control shapeId="62105" r:id="rId608" name="Button 665">
              <controlPr locked="0" defaultSize="0" autoFill="0" autoLine="0" autoPict="0">
                <anchor moveWithCells="1" sizeWithCells="1">
                  <from>
                    <xdr:col>9475</xdr:col>
                    <xdr:colOff>0</xdr:colOff>
                    <xdr:row>720964</xdr:row>
                    <xdr:rowOff>0</xdr:rowOff>
                  </from>
                  <to>
                    <xdr:col>9475</xdr:col>
                    <xdr:colOff>0</xdr:colOff>
                    <xdr:row>720964</xdr:row>
                    <xdr:rowOff>0</xdr:rowOff>
                  </to>
                </anchor>
              </controlPr>
            </control>
          </mc:Choice>
        </mc:AlternateContent>
        <mc:AlternateContent xmlns:mc="http://schemas.openxmlformats.org/markup-compatibility/2006">
          <mc:Choice Requires="x14">
            <control shapeId="62106" r:id="rId609" name="Button 666">
              <controlPr locked="0" defaultSize="0" autoFill="0" autoLine="0" autoPict="0">
                <anchor moveWithCells="1" sizeWithCells="1">
                  <from>
                    <xdr:col>9475</xdr:col>
                    <xdr:colOff>0</xdr:colOff>
                    <xdr:row>786500</xdr:row>
                    <xdr:rowOff>0</xdr:rowOff>
                  </from>
                  <to>
                    <xdr:col>9475</xdr:col>
                    <xdr:colOff>0</xdr:colOff>
                    <xdr:row>786500</xdr:row>
                    <xdr:rowOff>0</xdr:rowOff>
                  </to>
                </anchor>
              </controlPr>
            </control>
          </mc:Choice>
        </mc:AlternateContent>
        <mc:AlternateContent xmlns:mc="http://schemas.openxmlformats.org/markup-compatibility/2006">
          <mc:Choice Requires="x14">
            <control shapeId="62107" r:id="rId610" name="Button 667">
              <controlPr locked="0" defaultSize="0" autoFill="0" autoLine="0" autoPict="0">
                <anchor moveWithCells="1" sizeWithCells="1">
                  <from>
                    <xdr:col>9475</xdr:col>
                    <xdr:colOff>0</xdr:colOff>
                    <xdr:row>852036</xdr:row>
                    <xdr:rowOff>0</xdr:rowOff>
                  </from>
                  <to>
                    <xdr:col>9475</xdr:col>
                    <xdr:colOff>0</xdr:colOff>
                    <xdr:row>852036</xdr:row>
                    <xdr:rowOff>0</xdr:rowOff>
                  </to>
                </anchor>
              </controlPr>
            </control>
          </mc:Choice>
        </mc:AlternateContent>
        <mc:AlternateContent xmlns:mc="http://schemas.openxmlformats.org/markup-compatibility/2006">
          <mc:Choice Requires="x14">
            <control shapeId="62108" r:id="rId611" name="Button 668">
              <controlPr locked="0" defaultSize="0" autoFill="0" autoLine="0" autoPict="0">
                <anchor moveWithCells="1" sizeWithCells="1">
                  <from>
                    <xdr:col>9475</xdr:col>
                    <xdr:colOff>0</xdr:colOff>
                    <xdr:row>917572</xdr:row>
                    <xdr:rowOff>0</xdr:rowOff>
                  </from>
                  <to>
                    <xdr:col>9475</xdr:col>
                    <xdr:colOff>0</xdr:colOff>
                    <xdr:row>917572</xdr:row>
                    <xdr:rowOff>0</xdr:rowOff>
                  </to>
                </anchor>
              </controlPr>
            </control>
          </mc:Choice>
        </mc:AlternateContent>
        <mc:AlternateContent xmlns:mc="http://schemas.openxmlformats.org/markup-compatibility/2006">
          <mc:Choice Requires="x14">
            <control shapeId="62109" r:id="rId612" name="Button 669">
              <controlPr locked="0" defaultSize="0" autoFill="0" autoLine="0" autoPict="0">
                <anchor moveWithCells="1" sizeWithCells="1">
                  <from>
                    <xdr:col>9475</xdr:col>
                    <xdr:colOff>0</xdr:colOff>
                    <xdr:row>983108</xdr:row>
                    <xdr:rowOff>0</xdr:rowOff>
                  </from>
                  <to>
                    <xdr:col>9475</xdr:col>
                    <xdr:colOff>0</xdr:colOff>
                    <xdr:row>983108</xdr:row>
                    <xdr:rowOff>0</xdr:rowOff>
                  </to>
                </anchor>
              </controlPr>
            </control>
          </mc:Choice>
        </mc:AlternateContent>
        <mc:AlternateContent xmlns:mc="http://schemas.openxmlformats.org/markup-compatibility/2006">
          <mc:Choice Requires="x14">
            <control shapeId="62110" r:id="rId613" name="Button 670">
              <controlPr locked="0" defaultSize="0" autoFill="0" autoLine="0" autoPict="0">
                <anchor moveWithCells="1" sizeWithCells="1">
                  <from>
                    <xdr:col>9731</xdr:col>
                    <xdr:colOff>0</xdr:colOff>
                    <xdr:row>67</xdr:row>
                    <xdr:rowOff>0</xdr:rowOff>
                  </from>
                  <to>
                    <xdr:col>9731</xdr:col>
                    <xdr:colOff>0</xdr:colOff>
                    <xdr:row>67</xdr:row>
                    <xdr:rowOff>0</xdr:rowOff>
                  </to>
                </anchor>
              </controlPr>
            </control>
          </mc:Choice>
        </mc:AlternateContent>
        <mc:AlternateContent xmlns:mc="http://schemas.openxmlformats.org/markup-compatibility/2006">
          <mc:Choice Requires="x14">
            <control shapeId="62111" r:id="rId614" name="Button 671">
              <controlPr locked="0" defaultSize="0" autoFill="0" autoLine="0" autoPict="0">
                <anchor moveWithCells="1" sizeWithCells="1">
                  <from>
                    <xdr:col>9731</xdr:col>
                    <xdr:colOff>0</xdr:colOff>
                    <xdr:row>65604</xdr:row>
                    <xdr:rowOff>0</xdr:rowOff>
                  </from>
                  <to>
                    <xdr:col>9731</xdr:col>
                    <xdr:colOff>0</xdr:colOff>
                    <xdr:row>65604</xdr:row>
                    <xdr:rowOff>0</xdr:rowOff>
                  </to>
                </anchor>
              </controlPr>
            </control>
          </mc:Choice>
        </mc:AlternateContent>
        <mc:AlternateContent xmlns:mc="http://schemas.openxmlformats.org/markup-compatibility/2006">
          <mc:Choice Requires="x14">
            <control shapeId="62112" r:id="rId615" name="Button 672">
              <controlPr locked="0" defaultSize="0" autoFill="0" autoLine="0" autoPict="0">
                <anchor moveWithCells="1" sizeWithCells="1">
                  <from>
                    <xdr:col>9731</xdr:col>
                    <xdr:colOff>0</xdr:colOff>
                    <xdr:row>131140</xdr:row>
                    <xdr:rowOff>0</xdr:rowOff>
                  </from>
                  <to>
                    <xdr:col>9731</xdr:col>
                    <xdr:colOff>0</xdr:colOff>
                    <xdr:row>131140</xdr:row>
                    <xdr:rowOff>0</xdr:rowOff>
                  </to>
                </anchor>
              </controlPr>
            </control>
          </mc:Choice>
        </mc:AlternateContent>
        <mc:AlternateContent xmlns:mc="http://schemas.openxmlformats.org/markup-compatibility/2006">
          <mc:Choice Requires="x14">
            <control shapeId="62113" r:id="rId616" name="Button 673">
              <controlPr locked="0" defaultSize="0" autoFill="0" autoLine="0" autoPict="0">
                <anchor moveWithCells="1" sizeWithCells="1">
                  <from>
                    <xdr:col>9731</xdr:col>
                    <xdr:colOff>0</xdr:colOff>
                    <xdr:row>196676</xdr:row>
                    <xdr:rowOff>0</xdr:rowOff>
                  </from>
                  <to>
                    <xdr:col>9731</xdr:col>
                    <xdr:colOff>0</xdr:colOff>
                    <xdr:row>196676</xdr:row>
                    <xdr:rowOff>0</xdr:rowOff>
                  </to>
                </anchor>
              </controlPr>
            </control>
          </mc:Choice>
        </mc:AlternateContent>
        <mc:AlternateContent xmlns:mc="http://schemas.openxmlformats.org/markup-compatibility/2006">
          <mc:Choice Requires="x14">
            <control shapeId="62114" r:id="rId617" name="Button 674">
              <controlPr locked="0" defaultSize="0" autoFill="0" autoLine="0" autoPict="0">
                <anchor moveWithCells="1" sizeWithCells="1">
                  <from>
                    <xdr:col>9731</xdr:col>
                    <xdr:colOff>0</xdr:colOff>
                    <xdr:row>262212</xdr:row>
                    <xdr:rowOff>0</xdr:rowOff>
                  </from>
                  <to>
                    <xdr:col>9731</xdr:col>
                    <xdr:colOff>0</xdr:colOff>
                    <xdr:row>262212</xdr:row>
                    <xdr:rowOff>0</xdr:rowOff>
                  </to>
                </anchor>
              </controlPr>
            </control>
          </mc:Choice>
        </mc:AlternateContent>
        <mc:AlternateContent xmlns:mc="http://schemas.openxmlformats.org/markup-compatibility/2006">
          <mc:Choice Requires="x14">
            <control shapeId="62115" r:id="rId618" name="Button 675">
              <controlPr locked="0" defaultSize="0" autoFill="0" autoLine="0" autoPict="0">
                <anchor moveWithCells="1" sizeWithCells="1">
                  <from>
                    <xdr:col>9731</xdr:col>
                    <xdr:colOff>0</xdr:colOff>
                    <xdr:row>327748</xdr:row>
                    <xdr:rowOff>0</xdr:rowOff>
                  </from>
                  <to>
                    <xdr:col>9731</xdr:col>
                    <xdr:colOff>0</xdr:colOff>
                    <xdr:row>327748</xdr:row>
                    <xdr:rowOff>0</xdr:rowOff>
                  </to>
                </anchor>
              </controlPr>
            </control>
          </mc:Choice>
        </mc:AlternateContent>
        <mc:AlternateContent xmlns:mc="http://schemas.openxmlformats.org/markup-compatibility/2006">
          <mc:Choice Requires="x14">
            <control shapeId="62116" r:id="rId619" name="Button 676">
              <controlPr locked="0" defaultSize="0" autoFill="0" autoLine="0" autoPict="0">
                <anchor moveWithCells="1" sizeWithCells="1">
                  <from>
                    <xdr:col>9731</xdr:col>
                    <xdr:colOff>0</xdr:colOff>
                    <xdr:row>393284</xdr:row>
                    <xdr:rowOff>0</xdr:rowOff>
                  </from>
                  <to>
                    <xdr:col>9731</xdr:col>
                    <xdr:colOff>0</xdr:colOff>
                    <xdr:row>393284</xdr:row>
                    <xdr:rowOff>0</xdr:rowOff>
                  </to>
                </anchor>
              </controlPr>
            </control>
          </mc:Choice>
        </mc:AlternateContent>
        <mc:AlternateContent xmlns:mc="http://schemas.openxmlformats.org/markup-compatibility/2006">
          <mc:Choice Requires="x14">
            <control shapeId="62117" r:id="rId620" name="Button 677">
              <controlPr locked="0" defaultSize="0" autoFill="0" autoLine="0" autoPict="0">
                <anchor moveWithCells="1" sizeWithCells="1">
                  <from>
                    <xdr:col>9731</xdr:col>
                    <xdr:colOff>0</xdr:colOff>
                    <xdr:row>458820</xdr:row>
                    <xdr:rowOff>0</xdr:rowOff>
                  </from>
                  <to>
                    <xdr:col>9731</xdr:col>
                    <xdr:colOff>0</xdr:colOff>
                    <xdr:row>458820</xdr:row>
                    <xdr:rowOff>0</xdr:rowOff>
                  </to>
                </anchor>
              </controlPr>
            </control>
          </mc:Choice>
        </mc:AlternateContent>
        <mc:AlternateContent xmlns:mc="http://schemas.openxmlformats.org/markup-compatibility/2006">
          <mc:Choice Requires="x14">
            <control shapeId="62118" r:id="rId621" name="Button 678">
              <controlPr locked="0" defaultSize="0" autoFill="0" autoLine="0" autoPict="0">
                <anchor moveWithCells="1" sizeWithCells="1">
                  <from>
                    <xdr:col>9731</xdr:col>
                    <xdr:colOff>0</xdr:colOff>
                    <xdr:row>524356</xdr:row>
                    <xdr:rowOff>0</xdr:rowOff>
                  </from>
                  <to>
                    <xdr:col>9731</xdr:col>
                    <xdr:colOff>0</xdr:colOff>
                    <xdr:row>524356</xdr:row>
                    <xdr:rowOff>0</xdr:rowOff>
                  </to>
                </anchor>
              </controlPr>
            </control>
          </mc:Choice>
        </mc:AlternateContent>
        <mc:AlternateContent xmlns:mc="http://schemas.openxmlformats.org/markup-compatibility/2006">
          <mc:Choice Requires="x14">
            <control shapeId="62119" r:id="rId622" name="Button 679">
              <controlPr locked="0" defaultSize="0" autoFill="0" autoLine="0" autoPict="0">
                <anchor moveWithCells="1" sizeWithCells="1">
                  <from>
                    <xdr:col>9731</xdr:col>
                    <xdr:colOff>0</xdr:colOff>
                    <xdr:row>589892</xdr:row>
                    <xdr:rowOff>0</xdr:rowOff>
                  </from>
                  <to>
                    <xdr:col>9731</xdr:col>
                    <xdr:colOff>0</xdr:colOff>
                    <xdr:row>589892</xdr:row>
                    <xdr:rowOff>0</xdr:rowOff>
                  </to>
                </anchor>
              </controlPr>
            </control>
          </mc:Choice>
        </mc:AlternateContent>
        <mc:AlternateContent xmlns:mc="http://schemas.openxmlformats.org/markup-compatibility/2006">
          <mc:Choice Requires="x14">
            <control shapeId="62120" r:id="rId623" name="Button 680">
              <controlPr locked="0" defaultSize="0" autoFill="0" autoLine="0" autoPict="0">
                <anchor moveWithCells="1" sizeWithCells="1">
                  <from>
                    <xdr:col>9731</xdr:col>
                    <xdr:colOff>0</xdr:colOff>
                    <xdr:row>655428</xdr:row>
                    <xdr:rowOff>0</xdr:rowOff>
                  </from>
                  <to>
                    <xdr:col>9731</xdr:col>
                    <xdr:colOff>0</xdr:colOff>
                    <xdr:row>655428</xdr:row>
                    <xdr:rowOff>0</xdr:rowOff>
                  </to>
                </anchor>
              </controlPr>
            </control>
          </mc:Choice>
        </mc:AlternateContent>
        <mc:AlternateContent xmlns:mc="http://schemas.openxmlformats.org/markup-compatibility/2006">
          <mc:Choice Requires="x14">
            <control shapeId="62121" r:id="rId624" name="Button 681">
              <controlPr locked="0" defaultSize="0" autoFill="0" autoLine="0" autoPict="0">
                <anchor moveWithCells="1" sizeWithCells="1">
                  <from>
                    <xdr:col>9731</xdr:col>
                    <xdr:colOff>0</xdr:colOff>
                    <xdr:row>720964</xdr:row>
                    <xdr:rowOff>0</xdr:rowOff>
                  </from>
                  <to>
                    <xdr:col>9731</xdr:col>
                    <xdr:colOff>0</xdr:colOff>
                    <xdr:row>720964</xdr:row>
                    <xdr:rowOff>0</xdr:rowOff>
                  </to>
                </anchor>
              </controlPr>
            </control>
          </mc:Choice>
        </mc:AlternateContent>
        <mc:AlternateContent xmlns:mc="http://schemas.openxmlformats.org/markup-compatibility/2006">
          <mc:Choice Requires="x14">
            <control shapeId="62122" r:id="rId625" name="Button 682">
              <controlPr locked="0" defaultSize="0" autoFill="0" autoLine="0" autoPict="0">
                <anchor moveWithCells="1" sizeWithCells="1">
                  <from>
                    <xdr:col>9731</xdr:col>
                    <xdr:colOff>0</xdr:colOff>
                    <xdr:row>786500</xdr:row>
                    <xdr:rowOff>0</xdr:rowOff>
                  </from>
                  <to>
                    <xdr:col>9731</xdr:col>
                    <xdr:colOff>0</xdr:colOff>
                    <xdr:row>786500</xdr:row>
                    <xdr:rowOff>0</xdr:rowOff>
                  </to>
                </anchor>
              </controlPr>
            </control>
          </mc:Choice>
        </mc:AlternateContent>
        <mc:AlternateContent xmlns:mc="http://schemas.openxmlformats.org/markup-compatibility/2006">
          <mc:Choice Requires="x14">
            <control shapeId="62123" r:id="rId626" name="Button 683">
              <controlPr locked="0" defaultSize="0" autoFill="0" autoLine="0" autoPict="0">
                <anchor moveWithCells="1" sizeWithCells="1">
                  <from>
                    <xdr:col>9731</xdr:col>
                    <xdr:colOff>0</xdr:colOff>
                    <xdr:row>852036</xdr:row>
                    <xdr:rowOff>0</xdr:rowOff>
                  </from>
                  <to>
                    <xdr:col>9731</xdr:col>
                    <xdr:colOff>0</xdr:colOff>
                    <xdr:row>852036</xdr:row>
                    <xdr:rowOff>0</xdr:rowOff>
                  </to>
                </anchor>
              </controlPr>
            </control>
          </mc:Choice>
        </mc:AlternateContent>
        <mc:AlternateContent xmlns:mc="http://schemas.openxmlformats.org/markup-compatibility/2006">
          <mc:Choice Requires="x14">
            <control shapeId="62124" r:id="rId627" name="Button 684">
              <controlPr locked="0" defaultSize="0" autoFill="0" autoLine="0" autoPict="0">
                <anchor moveWithCells="1" sizeWithCells="1">
                  <from>
                    <xdr:col>9731</xdr:col>
                    <xdr:colOff>0</xdr:colOff>
                    <xdr:row>917572</xdr:row>
                    <xdr:rowOff>0</xdr:rowOff>
                  </from>
                  <to>
                    <xdr:col>9731</xdr:col>
                    <xdr:colOff>0</xdr:colOff>
                    <xdr:row>917572</xdr:row>
                    <xdr:rowOff>0</xdr:rowOff>
                  </to>
                </anchor>
              </controlPr>
            </control>
          </mc:Choice>
        </mc:AlternateContent>
        <mc:AlternateContent xmlns:mc="http://schemas.openxmlformats.org/markup-compatibility/2006">
          <mc:Choice Requires="x14">
            <control shapeId="62125" r:id="rId628" name="Button 685">
              <controlPr locked="0" defaultSize="0" autoFill="0" autoLine="0" autoPict="0">
                <anchor moveWithCells="1" sizeWithCells="1">
                  <from>
                    <xdr:col>9731</xdr:col>
                    <xdr:colOff>0</xdr:colOff>
                    <xdr:row>983108</xdr:row>
                    <xdr:rowOff>0</xdr:rowOff>
                  </from>
                  <to>
                    <xdr:col>9731</xdr:col>
                    <xdr:colOff>0</xdr:colOff>
                    <xdr:row>983108</xdr:row>
                    <xdr:rowOff>0</xdr:rowOff>
                  </to>
                </anchor>
              </controlPr>
            </control>
          </mc:Choice>
        </mc:AlternateContent>
        <mc:AlternateContent xmlns:mc="http://schemas.openxmlformats.org/markup-compatibility/2006">
          <mc:Choice Requires="x14">
            <control shapeId="62126" r:id="rId629" name="Button 686">
              <controlPr locked="0" defaultSize="0" autoFill="0" autoLine="0" autoPict="0">
                <anchor moveWithCells="1" sizeWithCells="1">
                  <from>
                    <xdr:col>9987</xdr:col>
                    <xdr:colOff>0</xdr:colOff>
                    <xdr:row>67</xdr:row>
                    <xdr:rowOff>0</xdr:rowOff>
                  </from>
                  <to>
                    <xdr:col>9987</xdr:col>
                    <xdr:colOff>0</xdr:colOff>
                    <xdr:row>67</xdr:row>
                    <xdr:rowOff>0</xdr:rowOff>
                  </to>
                </anchor>
              </controlPr>
            </control>
          </mc:Choice>
        </mc:AlternateContent>
        <mc:AlternateContent xmlns:mc="http://schemas.openxmlformats.org/markup-compatibility/2006">
          <mc:Choice Requires="x14">
            <control shapeId="62127" r:id="rId630" name="Button 687">
              <controlPr locked="0" defaultSize="0" autoFill="0" autoLine="0" autoPict="0">
                <anchor moveWithCells="1" sizeWithCells="1">
                  <from>
                    <xdr:col>9987</xdr:col>
                    <xdr:colOff>0</xdr:colOff>
                    <xdr:row>65604</xdr:row>
                    <xdr:rowOff>0</xdr:rowOff>
                  </from>
                  <to>
                    <xdr:col>9987</xdr:col>
                    <xdr:colOff>0</xdr:colOff>
                    <xdr:row>65604</xdr:row>
                    <xdr:rowOff>0</xdr:rowOff>
                  </to>
                </anchor>
              </controlPr>
            </control>
          </mc:Choice>
        </mc:AlternateContent>
        <mc:AlternateContent xmlns:mc="http://schemas.openxmlformats.org/markup-compatibility/2006">
          <mc:Choice Requires="x14">
            <control shapeId="62128" r:id="rId631" name="Button 688">
              <controlPr locked="0" defaultSize="0" autoFill="0" autoLine="0" autoPict="0">
                <anchor moveWithCells="1" sizeWithCells="1">
                  <from>
                    <xdr:col>9987</xdr:col>
                    <xdr:colOff>0</xdr:colOff>
                    <xdr:row>131140</xdr:row>
                    <xdr:rowOff>0</xdr:rowOff>
                  </from>
                  <to>
                    <xdr:col>9987</xdr:col>
                    <xdr:colOff>0</xdr:colOff>
                    <xdr:row>131140</xdr:row>
                    <xdr:rowOff>0</xdr:rowOff>
                  </to>
                </anchor>
              </controlPr>
            </control>
          </mc:Choice>
        </mc:AlternateContent>
        <mc:AlternateContent xmlns:mc="http://schemas.openxmlformats.org/markup-compatibility/2006">
          <mc:Choice Requires="x14">
            <control shapeId="62129" r:id="rId632" name="Button 689">
              <controlPr locked="0" defaultSize="0" autoFill="0" autoLine="0" autoPict="0">
                <anchor moveWithCells="1" sizeWithCells="1">
                  <from>
                    <xdr:col>9987</xdr:col>
                    <xdr:colOff>0</xdr:colOff>
                    <xdr:row>196676</xdr:row>
                    <xdr:rowOff>0</xdr:rowOff>
                  </from>
                  <to>
                    <xdr:col>9987</xdr:col>
                    <xdr:colOff>0</xdr:colOff>
                    <xdr:row>196676</xdr:row>
                    <xdr:rowOff>0</xdr:rowOff>
                  </to>
                </anchor>
              </controlPr>
            </control>
          </mc:Choice>
        </mc:AlternateContent>
        <mc:AlternateContent xmlns:mc="http://schemas.openxmlformats.org/markup-compatibility/2006">
          <mc:Choice Requires="x14">
            <control shapeId="62130" r:id="rId633" name="Button 690">
              <controlPr locked="0" defaultSize="0" autoFill="0" autoLine="0" autoPict="0">
                <anchor moveWithCells="1" sizeWithCells="1">
                  <from>
                    <xdr:col>9987</xdr:col>
                    <xdr:colOff>0</xdr:colOff>
                    <xdr:row>262212</xdr:row>
                    <xdr:rowOff>0</xdr:rowOff>
                  </from>
                  <to>
                    <xdr:col>9987</xdr:col>
                    <xdr:colOff>0</xdr:colOff>
                    <xdr:row>262212</xdr:row>
                    <xdr:rowOff>0</xdr:rowOff>
                  </to>
                </anchor>
              </controlPr>
            </control>
          </mc:Choice>
        </mc:AlternateContent>
        <mc:AlternateContent xmlns:mc="http://schemas.openxmlformats.org/markup-compatibility/2006">
          <mc:Choice Requires="x14">
            <control shapeId="62131" r:id="rId634" name="Button 691">
              <controlPr locked="0" defaultSize="0" autoFill="0" autoLine="0" autoPict="0">
                <anchor moveWithCells="1" sizeWithCells="1">
                  <from>
                    <xdr:col>9987</xdr:col>
                    <xdr:colOff>0</xdr:colOff>
                    <xdr:row>327748</xdr:row>
                    <xdr:rowOff>0</xdr:rowOff>
                  </from>
                  <to>
                    <xdr:col>9987</xdr:col>
                    <xdr:colOff>0</xdr:colOff>
                    <xdr:row>327748</xdr:row>
                    <xdr:rowOff>0</xdr:rowOff>
                  </to>
                </anchor>
              </controlPr>
            </control>
          </mc:Choice>
        </mc:AlternateContent>
        <mc:AlternateContent xmlns:mc="http://schemas.openxmlformats.org/markup-compatibility/2006">
          <mc:Choice Requires="x14">
            <control shapeId="62132" r:id="rId635" name="Button 692">
              <controlPr locked="0" defaultSize="0" autoFill="0" autoLine="0" autoPict="0">
                <anchor moveWithCells="1" sizeWithCells="1">
                  <from>
                    <xdr:col>9987</xdr:col>
                    <xdr:colOff>0</xdr:colOff>
                    <xdr:row>393284</xdr:row>
                    <xdr:rowOff>0</xdr:rowOff>
                  </from>
                  <to>
                    <xdr:col>9987</xdr:col>
                    <xdr:colOff>0</xdr:colOff>
                    <xdr:row>393284</xdr:row>
                    <xdr:rowOff>0</xdr:rowOff>
                  </to>
                </anchor>
              </controlPr>
            </control>
          </mc:Choice>
        </mc:AlternateContent>
        <mc:AlternateContent xmlns:mc="http://schemas.openxmlformats.org/markup-compatibility/2006">
          <mc:Choice Requires="x14">
            <control shapeId="62133" r:id="rId636" name="Button 693">
              <controlPr locked="0" defaultSize="0" autoFill="0" autoLine="0" autoPict="0">
                <anchor moveWithCells="1" sizeWithCells="1">
                  <from>
                    <xdr:col>9987</xdr:col>
                    <xdr:colOff>0</xdr:colOff>
                    <xdr:row>458820</xdr:row>
                    <xdr:rowOff>0</xdr:rowOff>
                  </from>
                  <to>
                    <xdr:col>9987</xdr:col>
                    <xdr:colOff>0</xdr:colOff>
                    <xdr:row>458820</xdr:row>
                    <xdr:rowOff>0</xdr:rowOff>
                  </to>
                </anchor>
              </controlPr>
            </control>
          </mc:Choice>
        </mc:AlternateContent>
        <mc:AlternateContent xmlns:mc="http://schemas.openxmlformats.org/markup-compatibility/2006">
          <mc:Choice Requires="x14">
            <control shapeId="62134" r:id="rId637" name="Button 694">
              <controlPr locked="0" defaultSize="0" autoFill="0" autoLine="0" autoPict="0">
                <anchor moveWithCells="1" sizeWithCells="1">
                  <from>
                    <xdr:col>9987</xdr:col>
                    <xdr:colOff>0</xdr:colOff>
                    <xdr:row>524356</xdr:row>
                    <xdr:rowOff>0</xdr:rowOff>
                  </from>
                  <to>
                    <xdr:col>9987</xdr:col>
                    <xdr:colOff>0</xdr:colOff>
                    <xdr:row>524356</xdr:row>
                    <xdr:rowOff>0</xdr:rowOff>
                  </to>
                </anchor>
              </controlPr>
            </control>
          </mc:Choice>
        </mc:AlternateContent>
        <mc:AlternateContent xmlns:mc="http://schemas.openxmlformats.org/markup-compatibility/2006">
          <mc:Choice Requires="x14">
            <control shapeId="62135" r:id="rId638" name="Button 695">
              <controlPr locked="0" defaultSize="0" autoFill="0" autoLine="0" autoPict="0">
                <anchor moveWithCells="1" sizeWithCells="1">
                  <from>
                    <xdr:col>9987</xdr:col>
                    <xdr:colOff>0</xdr:colOff>
                    <xdr:row>589892</xdr:row>
                    <xdr:rowOff>0</xdr:rowOff>
                  </from>
                  <to>
                    <xdr:col>9987</xdr:col>
                    <xdr:colOff>0</xdr:colOff>
                    <xdr:row>589892</xdr:row>
                    <xdr:rowOff>0</xdr:rowOff>
                  </to>
                </anchor>
              </controlPr>
            </control>
          </mc:Choice>
        </mc:AlternateContent>
        <mc:AlternateContent xmlns:mc="http://schemas.openxmlformats.org/markup-compatibility/2006">
          <mc:Choice Requires="x14">
            <control shapeId="62136" r:id="rId639" name="Button 696">
              <controlPr locked="0" defaultSize="0" autoFill="0" autoLine="0" autoPict="0">
                <anchor moveWithCells="1" sizeWithCells="1">
                  <from>
                    <xdr:col>9987</xdr:col>
                    <xdr:colOff>0</xdr:colOff>
                    <xdr:row>655428</xdr:row>
                    <xdr:rowOff>0</xdr:rowOff>
                  </from>
                  <to>
                    <xdr:col>9987</xdr:col>
                    <xdr:colOff>0</xdr:colOff>
                    <xdr:row>655428</xdr:row>
                    <xdr:rowOff>0</xdr:rowOff>
                  </to>
                </anchor>
              </controlPr>
            </control>
          </mc:Choice>
        </mc:AlternateContent>
        <mc:AlternateContent xmlns:mc="http://schemas.openxmlformats.org/markup-compatibility/2006">
          <mc:Choice Requires="x14">
            <control shapeId="62137" r:id="rId640" name="Button 697">
              <controlPr locked="0" defaultSize="0" autoFill="0" autoLine="0" autoPict="0">
                <anchor moveWithCells="1" sizeWithCells="1">
                  <from>
                    <xdr:col>9987</xdr:col>
                    <xdr:colOff>0</xdr:colOff>
                    <xdr:row>720964</xdr:row>
                    <xdr:rowOff>0</xdr:rowOff>
                  </from>
                  <to>
                    <xdr:col>9987</xdr:col>
                    <xdr:colOff>0</xdr:colOff>
                    <xdr:row>720964</xdr:row>
                    <xdr:rowOff>0</xdr:rowOff>
                  </to>
                </anchor>
              </controlPr>
            </control>
          </mc:Choice>
        </mc:AlternateContent>
        <mc:AlternateContent xmlns:mc="http://schemas.openxmlformats.org/markup-compatibility/2006">
          <mc:Choice Requires="x14">
            <control shapeId="62138" r:id="rId641" name="Button 698">
              <controlPr locked="0" defaultSize="0" autoFill="0" autoLine="0" autoPict="0">
                <anchor moveWithCells="1" sizeWithCells="1">
                  <from>
                    <xdr:col>9987</xdr:col>
                    <xdr:colOff>0</xdr:colOff>
                    <xdr:row>786500</xdr:row>
                    <xdr:rowOff>0</xdr:rowOff>
                  </from>
                  <to>
                    <xdr:col>9987</xdr:col>
                    <xdr:colOff>0</xdr:colOff>
                    <xdr:row>786500</xdr:row>
                    <xdr:rowOff>0</xdr:rowOff>
                  </to>
                </anchor>
              </controlPr>
            </control>
          </mc:Choice>
        </mc:AlternateContent>
        <mc:AlternateContent xmlns:mc="http://schemas.openxmlformats.org/markup-compatibility/2006">
          <mc:Choice Requires="x14">
            <control shapeId="62139" r:id="rId642" name="Button 699">
              <controlPr locked="0" defaultSize="0" autoFill="0" autoLine="0" autoPict="0">
                <anchor moveWithCells="1" sizeWithCells="1">
                  <from>
                    <xdr:col>9987</xdr:col>
                    <xdr:colOff>0</xdr:colOff>
                    <xdr:row>852036</xdr:row>
                    <xdr:rowOff>0</xdr:rowOff>
                  </from>
                  <to>
                    <xdr:col>9987</xdr:col>
                    <xdr:colOff>0</xdr:colOff>
                    <xdr:row>852036</xdr:row>
                    <xdr:rowOff>0</xdr:rowOff>
                  </to>
                </anchor>
              </controlPr>
            </control>
          </mc:Choice>
        </mc:AlternateContent>
        <mc:AlternateContent xmlns:mc="http://schemas.openxmlformats.org/markup-compatibility/2006">
          <mc:Choice Requires="x14">
            <control shapeId="62140" r:id="rId643" name="Button 700">
              <controlPr locked="0" defaultSize="0" autoFill="0" autoLine="0" autoPict="0">
                <anchor moveWithCells="1" sizeWithCells="1">
                  <from>
                    <xdr:col>9987</xdr:col>
                    <xdr:colOff>0</xdr:colOff>
                    <xdr:row>917572</xdr:row>
                    <xdr:rowOff>0</xdr:rowOff>
                  </from>
                  <to>
                    <xdr:col>9987</xdr:col>
                    <xdr:colOff>0</xdr:colOff>
                    <xdr:row>917572</xdr:row>
                    <xdr:rowOff>0</xdr:rowOff>
                  </to>
                </anchor>
              </controlPr>
            </control>
          </mc:Choice>
        </mc:AlternateContent>
        <mc:AlternateContent xmlns:mc="http://schemas.openxmlformats.org/markup-compatibility/2006">
          <mc:Choice Requires="x14">
            <control shapeId="62141" r:id="rId644" name="Button 701">
              <controlPr locked="0" defaultSize="0" autoFill="0" autoLine="0" autoPict="0">
                <anchor moveWithCells="1" sizeWithCells="1">
                  <from>
                    <xdr:col>9987</xdr:col>
                    <xdr:colOff>0</xdr:colOff>
                    <xdr:row>983108</xdr:row>
                    <xdr:rowOff>0</xdr:rowOff>
                  </from>
                  <to>
                    <xdr:col>9987</xdr:col>
                    <xdr:colOff>0</xdr:colOff>
                    <xdr:row>983108</xdr:row>
                    <xdr:rowOff>0</xdr:rowOff>
                  </to>
                </anchor>
              </controlPr>
            </control>
          </mc:Choice>
        </mc:AlternateContent>
        <mc:AlternateContent xmlns:mc="http://schemas.openxmlformats.org/markup-compatibility/2006">
          <mc:Choice Requires="x14">
            <control shapeId="62142" r:id="rId645" name="Button 702">
              <controlPr locked="0" defaultSize="0" autoFill="0" autoLine="0" autoPict="0">
                <anchor moveWithCells="1" sizeWithCells="1">
                  <from>
                    <xdr:col>10243</xdr:col>
                    <xdr:colOff>0</xdr:colOff>
                    <xdr:row>67</xdr:row>
                    <xdr:rowOff>0</xdr:rowOff>
                  </from>
                  <to>
                    <xdr:col>10243</xdr:col>
                    <xdr:colOff>0</xdr:colOff>
                    <xdr:row>67</xdr:row>
                    <xdr:rowOff>0</xdr:rowOff>
                  </to>
                </anchor>
              </controlPr>
            </control>
          </mc:Choice>
        </mc:AlternateContent>
        <mc:AlternateContent xmlns:mc="http://schemas.openxmlformats.org/markup-compatibility/2006">
          <mc:Choice Requires="x14">
            <control shapeId="62143" r:id="rId646" name="Button 703">
              <controlPr locked="0" defaultSize="0" autoFill="0" autoLine="0" autoPict="0">
                <anchor moveWithCells="1" sizeWithCells="1">
                  <from>
                    <xdr:col>10243</xdr:col>
                    <xdr:colOff>0</xdr:colOff>
                    <xdr:row>65604</xdr:row>
                    <xdr:rowOff>0</xdr:rowOff>
                  </from>
                  <to>
                    <xdr:col>10243</xdr:col>
                    <xdr:colOff>0</xdr:colOff>
                    <xdr:row>65604</xdr:row>
                    <xdr:rowOff>0</xdr:rowOff>
                  </to>
                </anchor>
              </controlPr>
            </control>
          </mc:Choice>
        </mc:AlternateContent>
        <mc:AlternateContent xmlns:mc="http://schemas.openxmlformats.org/markup-compatibility/2006">
          <mc:Choice Requires="x14">
            <control shapeId="62144" r:id="rId647" name="Button 704">
              <controlPr locked="0" defaultSize="0" autoFill="0" autoLine="0" autoPict="0">
                <anchor moveWithCells="1" sizeWithCells="1">
                  <from>
                    <xdr:col>10243</xdr:col>
                    <xdr:colOff>0</xdr:colOff>
                    <xdr:row>131140</xdr:row>
                    <xdr:rowOff>0</xdr:rowOff>
                  </from>
                  <to>
                    <xdr:col>10243</xdr:col>
                    <xdr:colOff>0</xdr:colOff>
                    <xdr:row>131140</xdr:row>
                    <xdr:rowOff>0</xdr:rowOff>
                  </to>
                </anchor>
              </controlPr>
            </control>
          </mc:Choice>
        </mc:AlternateContent>
        <mc:AlternateContent xmlns:mc="http://schemas.openxmlformats.org/markup-compatibility/2006">
          <mc:Choice Requires="x14">
            <control shapeId="62145" r:id="rId648" name="Button 705">
              <controlPr locked="0" defaultSize="0" autoFill="0" autoLine="0" autoPict="0">
                <anchor moveWithCells="1" sizeWithCells="1">
                  <from>
                    <xdr:col>10243</xdr:col>
                    <xdr:colOff>0</xdr:colOff>
                    <xdr:row>196676</xdr:row>
                    <xdr:rowOff>0</xdr:rowOff>
                  </from>
                  <to>
                    <xdr:col>10243</xdr:col>
                    <xdr:colOff>0</xdr:colOff>
                    <xdr:row>196676</xdr:row>
                    <xdr:rowOff>0</xdr:rowOff>
                  </to>
                </anchor>
              </controlPr>
            </control>
          </mc:Choice>
        </mc:AlternateContent>
        <mc:AlternateContent xmlns:mc="http://schemas.openxmlformats.org/markup-compatibility/2006">
          <mc:Choice Requires="x14">
            <control shapeId="62146" r:id="rId649" name="Button 706">
              <controlPr locked="0" defaultSize="0" autoFill="0" autoLine="0" autoPict="0">
                <anchor moveWithCells="1" sizeWithCells="1">
                  <from>
                    <xdr:col>10243</xdr:col>
                    <xdr:colOff>0</xdr:colOff>
                    <xdr:row>262212</xdr:row>
                    <xdr:rowOff>0</xdr:rowOff>
                  </from>
                  <to>
                    <xdr:col>10243</xdr:col>
                    <xdr:colOff>0</xdr:colOff>
                    <xdr:row>262212</xdr:row>
                    <xdr:rowOff>0</xdr:rowOff>
                  </to>
                </anchor>
              </controlPr>
            </control>
          </mc:Choice>
        </mc:AlternateContent>
        <mc:AlternateContent xmlns:mc="http://schemas.openxmlformats.org/markup-compatibility/2006">
          <mc:Choice Requires="x14">
            <control shapeId="62147" r:id="rId650" name="Button 707">
              <controlPr locked="0" defaultSize="0" autoFill="0" autoLine="0" autoPict="0">
                <anchor moveWithCells="1" sizeWithCells="1">
                  <from>
                    <xdr:col>10243</xdr:col>
                    <xdr:colOff>0</xdr:colOff>
                    <xdr:row>327748</xdr:row>
                    <xdr:rowOff>0</xdr:rowOff>
                  </from>
                  <to>
                    <xdr:col>10243</xdr:col>
                    <xdr:colOff>0</xdr:colOff>
                    <xdr:row>327748</xdr:row>
                    <xdr:rowOff>0</xdr:rowOff>
                  </to>
                </anchor>
              </controlPr>
            </control>
          </mc:Choice>
        </mc:AlternateContent>
        <mc:AlternateContent xmlns:mc="http://schemas.openxmlformats.org/markup-compatibility/2006">
          <mc:Choice Requires="x14">
            <control shapeId="62148" r:id="rId651" name="Button 708">
              <controlPr locked="0" defaultSize="0" autoFill="0" autoLine="0" autoPict="0">
                <anchor moveWithCells="1" sizeWithCells="1">
                  <from>
                    <xdr:col>10243</xdr:col>
                    <xdr:colOff>0</xdr:colOff>
                    <xdr:row>393284</xdr:row>
                    <xdr:rowOff>0</xdr:rowOff>
                  </from>
                  <to>
                    <xdr:col>10243</xdr:col>
                    <xdr:colOff>0</xdr:colOff>
                    <xdr:row>393284</xdr:row>
                    <xdr:rowOff>0</xdr:rowOff>
                  </to>
                </anchor>
              </controlPr>
            </control>
          </mc:Choice>
        </mc:AlternateContent>
        <mc:AlternateContent xmlns:mc="http://schemas.openxmlformats.org/markup-compatibility/2006">
          <mc:Choice Requires="x14">
            <control shapeId="62149" r:id="rId652" name="Button 709">
              <controlPr locked="0" defaultSize="0" autoFill="0" autoLine="0" autoPict="0">
                <anchor moveWithCells="1" sizeWithCells="1">
                  <from>
                    <xdr:col>10243</xdr:col>
                    <xdr:colOff>0</xdr:colOff>
                    <xdr:row>458820</xdr:row>
                    <xdr:rowOff>0</xdr:rowOff>
                  </from>
                  <to>
                    <xdr:col>10243</xdr:col>
                    <xdr:colOff>0</xdr:colOff>
                    <xdr:row>458820</xdr:row>
                    <xdr:rowOff>0</xdr:rowOff>
                  </to>
                </anchor>
              </controlPr>
            </control>
          </mc:Choice>
        </mc:AlternateContent>
        <mc:AlternateContent xmlns:mc="http://schemas.openxmlformats.org/markup-compatibility/2006">
          <mc:Choice Requires="x14">
            <control shapeId="62150" r:id="rId653" name="Button 710">
              <controlPr locked="0" defaultSize="0" autoFill="0" autoLine="0" autoPict="0">
                <anchor moveWithCells="1" sizeWithCells="1">
                  <from>
                    <xdr:col>10243</xdr:col>
                    <xdr:colOff>0</xdr:colOff>
                    <xdr:row>524356</xdr:row>
                    <xdr:rowOff>0</xdr:rowOff>
                  </from>
                  <to>
                    <xdr:col>10243</xdr:col>
                    <xdr:colOff>0</xdr:colOff>
                    <xdr:row>524356</xdr:row>
                    <xdr:rowOff>0</xdr:rowOff>
                  </to>
                </anchor>
              </controlPr>
            </control>
          </mc:Choice>
        </mc:AlternateContent>
        <mc:AlternateContent xmlns:mc="http://schemas.openxmlformats.org/markup-compatibility/2006">
          <mc:Choice Requires="x14">
            <control shapeId="62151" r:id="rId654" name="Button 711">
              <controlPr locked="0" defaultSize="0" autoFill="0" autoLine="0" autoPict="0">
                <anchor moveWithCells="1" sizeWithCells="1">
                  <from>
                    <xdr:col>10243</xdr:col>
                    <xdr:colOff>0</xdr:colOff>
                    <xdr:row>589892</xdr:row>
                    <xdr:rowOff>0</xdr:rowOff>
                  </from>
                  <to>
                    <xdr:col>10243</xdr:col>
                    <xdr:colOff>0</xdr:colOff>
                    <xdr:row>589892</xdr:row>
                    <xdr:rowOff>0</xdr:rowOff>
                  </to>
                </anchor>
              </controlPr>
            </control>
          </mc:Choice>
        </mc:AlternateContent>
        <mc:AlternateContent xmlns:mc="http://schemas.openxmlformats.org/markup-compatibility/2006">
          <mc:Choice Requires="x14">
            <control shapeId="62152" r:id="rId655" name="Button 712">
              <controlPr locked="0" defaultSize="0" autoFill="0" autoLine="0" autoPict="0">
                <anchor moveWithCells="1" sizeWithCells="1">
                  <from>
                    <xdr:col>10243</xdr:col>
                    <xdr:colOff>0</xdr:colOff>
                    <xdr:row>655428</xdr:row>
                    <xdr:rowOff>0</xdr:rowOff>
                  </from>
                  <to>
                    <xdr:col>10243</xdr:col>
                    <xdr:colOff>0</xdr:colOff>
                    <xdr:row>655428</xdr:row>
                    <xdr:rowOff>0</xdr:rowOff>
                  </to>
                </anchor>
              </controlPr>
            </control>
          </mc:Choice>
        </mc:AlternateContent>
        <mc:AlternateContent xmlns:mc="http://schemas.openxmlformats.org/markup-compatibility/2006">
          <mc:Choice Requires="x14">
            <control shapeId="62153" r:id="rId656" name="Button 713">
              <controlPr locked="0" defaultSize="0" autoFill="0" autoLine="0" autoPict="0">
                <anchor moveWithCells="1" sizeWithCells="1">
                  <from>
                    <xdr:col>10243</xdr:col>
                    <xdr:colOff>0</xdr:colOff>
                    <xdr:row>720964</xdr:row>
                    <xdr:rowOff>0</xdr:rowOff>
                  </from>
                  <to>
                    <xdr:col>10243</xdr:col>
                    <xdr:colOff>0</xdr:colOff>
                    <xdr:row>720964</xdr:row>
                    <xdr:rowOff>0</xdr:rowOff>
                  </to>
                </anchor>
              </controlPr>
            </control>
          </mc:Choice>
        </mc:AlternateContent>
        <mc:AlternateContent xmlns:mc="http://schemas.openxmlformats.org/markup-compatibility/2006">
          <mc:Choice Requires="x14">
            <control shapeId="62154" r:id="rId657" name="Button 714">
              <controlPr locked="0" defaultSize="0" autoFill="0" autoLine="0" autoPict="0">
                <anchor moveWithCells="1" sizeWithCells="1">
                  <from>
                    <xdr:col>10243</xdr:col>
                    <xdr:colOff>0</xdr:colOff>
                    <xdr:row>786500</xdr:row>
                    <xdr:rowOff>0</xdr:rowOff>
                  </from>
                  <to>
                    <xdr:col>10243</xdr:col>
                    <xdr:colOff>0</xdr:colOff>
                    <xdr:row>786500</xdr:row>
                    <xdr:rowOff>0</xdr:rowOff>
                  </to>
                </anchor>
              </controlPr>
            </control>
          </mc:Choice>
        </mc:AlternateContent>
        <mc:AlternateContent xmlns:mc="http://schemas.openxmlformats.org/markup-compatibility/2006">
          <mc:Choice Requires="x14">
            <control shapeId="62155" r:id="rId658" name="Button 715">
              <controlPr locked="0" defaultSize="0" autoFill="0" autoLine="0" autoPict="0">
                <anchor moveWithCells="1" sizeWithCells="1">
                  <from>
                    <xdr:col>10243</xdr:col>
                    <xdr:colOff>0</xdr:colOff>
                    <xdr:row>852036</xdr:row>
                    <xdr:rowOff>0</xdr:rowOff>
                  </from>
                  <to>
                    <xdr:col>10243</xdr:col>
                    <xdr:colOff>0</xdr:colOff>
                    <xdr:row>852036</xdr:row>
                    <xdr:rowOff>0</xdr:rowOff>
                  </to>
                </anchor>
              </controlPr>
            </control>
          </mc:Choice>
        </mc:AlternateContent>
        <mc:AlternateContent xmlns:mc="http://schemas.openxmlformats.org/markup-compatibility/2006">
          <mc:Choice Requires="x14">
            <control shapeId="62156" r:id="rId659" name="Button 716">
              <controlPr locked="0" defaultSize="0" autoFill="0" autoLine="0" autoPict="0">
                <anchor moveWithCells="1" sizeWithCells="1">
                  <from>
                    <xdr:col>10243</xdr:col>
                    <xdr:colOff>0</xdr:colOff>
                    <xdr:row>917572</xdr:row>
                    <xdr:rowOff>0</xdr:rowOff>
                  </from>
                  <to>
                    <xdr:col>10243</xdr:col>
                    <xdr:colOff>0</xdr:colOff>
                    <xdr:row>917572</xdr:row>
                    <xdr:rowOff>0</xdr:rowOff>
                  </to>
                </anchor>
              </controlPr>
            </control>
          </mc:Choice>
        </mc:AlternateContent>
        <mc:AlternateContent xmlns:mc="http://schemas.openxmlformats.org/markup-compatibility/2006">
          <mc:Choice Requires="x14">
            <control shapeId="62157" r:id="rId660" name="Button 717">
              <controlPr locked="0" defaultSize="0" autoFill="0" autoLine="0" autoPict="0">
                <anchor moveWithCells="1" sizeWithCells="1">
                  <from>
                    <xdr:col>10243</xdr:col>
                    <xdr:colOff>0</xdr:colOff>
                    <xdr:row>983108</xdr:row>
                    <xdr:rowOff>0</xdr:rowOff>
                  </from>
                  <to>
                    <xdr:col>10243</xdr:col>
                    <xdr:colOff>0</xdr:colOff>
                    <xdr:row>983108</xdr:row>
                    <xdr:rowOff>0</xdr:rowOff>
                  </to>
                </anchor>
              </controlPr>
            </control>
          </mc:Choice>
        </mc:AlternateContent>
        <mc:AlternateContent xmlns:mc="http://schemas.openxmlformats.org/markup-compatibility/2006">
          <mc:Choice Requires="x14">
            <control shapeId="62158" r:id="rId661" name="Button 718">
              <controlPr locked="0" defaultSize="0" autoFill="0" autoLine="0" autoPict="0">
                <anchor moveWithCells="1" sizeWithCells="1">
                  <from>
                    <xdr:col>10499</xdr:col>
                    <xdr:colOff>0</xdr:colOff>
                    <xdr:row>67</xdr:row>
                    <xdr:rowOff>0</xdr:rowOff>
                  </from>
                  <to>
                    <xdr:col>10499</xdr:col>
                    <xdr:colOff>0</xdr:colOff>
                    <xdr:row>67</xdr:row>
                    <xdr:rowOff>0</xdr:rowOff>
                  </to>
                </anchor>
              </controlPr>
            </control>
          </mc:Choice>
        </mc:AlternateContent>
        <mc:AlternateContent xmlns:mc="http://schemas.openxmlformats.org/markup-compatibility/2006">
          <mc:Choice Requires="x14">
            <control shapeId="62159" r:id="rId662" name="Button 719">
              <controlPr locked="0" defaultSize="0" autoFill="0" autoLine="0" autoPict="0">
                <anchor moveWithCells="1" sizeWithCells="1">
                  <from>
                    <xdr:col>10499</xdr:col>
                    <xdr:colOff>0</xdr:colOff>
                    <xdr:row>65604</xdr:row>
                    <xdr:rowOff>0</xdr:rowOff>
                  </from>
                  <to>
                    <xdr:col>10499</xdr:col>
                    <xdr:colOff>0</xdr:colOff>
                    <xdr:row>65604</xdr:row>
                    <xdr:rowOff>0</xdr:rowOff>
                  </to>
                </anchor>
              </controlPr>
            </control>
          </mc:Choice>
        </mc:AlternateContent>
        <mc:AlternateContent xmlns:mc="http://schemas.openxmlformats.org/markup-compatibility/2006">
          <mc:Choice Requires="x14">
            <control shapeId="62160" r:id="rId663" name="Button 720">
              <controlPr locked="0" defaultSize="0" autoFill="0" autoLine="0" autoPict="0">
                <anchor moveWithCells="1" sizeWithCells="1">
                  <from>
                    <xdr:col>10499</xdr:col>
                    <xdr:colOff>0</xdr:colOff>
                    <xdr:row>131140</xdr:row>
                    <xdr:rowOff>0</xdr:rowOff>
                  </from>
                  <to>
                    <xdr:col>10499</xdr:col>
                    <xdr:colOff>0</xdr:colOff>
                    <xdr:row>131140</xdr:row>
                    <xdr:rowOff>0</xdr:rowOff>
                  </to>
                </anchor>
              </controlPr>
            </control>
          </mc:Choice>
        </mc:AlternateContent>
        <mc:AlternateContent xmlns:mc="http://schemas.openxmlformats.org/markup-compatibility/2006">
          <mc:Choice Requires="x14">
            <control shapeId="62161" r:id="rId664" name="Button 721">
              <controlPr locked="0" defaultSize="0" autoFill="0" autoLine="0" autoPict="0">
                <anchor moveWithCells="1" sizeWithCells="1">
                  <from>
                    <xdr:col>10499</xdr:col>
                    <xdr:colOff>0</xdr:colOff>
                    <xdr:row>196676</xdr:row>
                    <xdr:rowOff>0</xdr:rowOff>
                  </from>
                  <to>
                    <xdr:col>10499</xdr:col>
                    <xdr:colOff>0</xdr:colOff>
                    <xdr:row>196676</xdr:row>
                    <xdr:rowOff>0</xdr:rowOff>
                  </to>
                </anchor>
              </controlPr>
            </control>
          </mc:Choice>
        </mc:AlternateContent>
        <mc:AlternateContent xmlns:mc="http://schemas.openxmlformats.org/markup-compatibility/2006">
          <mc:Choice Requires="x14">
            <control shapeId="62162" r:id="rId665" name="Button 722">
              <controlPr locked="0" defaultSize="0" autoFill="0" autoLine="0" autoPict="0">
                <anchor moveWithCells="1" sizeWithCells="1">
                  <from>
                    <xdr:col>10499</xdr:col>
                    <xdr:colOff>0</xdr:colOff>
                    <xdr:row>262212</xdr:row>
                    <xdr:rowOff>0</xdr:rowOff>
                  </from>
                  <to>
                    <xdr:col>10499</xdr:col>
                    <xdr:colOff>0</xdr:colOff>
                    <xdr:row>262212</xdr:row>
                    <xdr:rowOff>0</xdr:rowOff>
                  </to>
                </anchor>
              </controlPr>
            </control>
          </mc:Choice>
        </mc:AlternateContent>
        <mc:AlternateContent xmlns:mc="http://schemas.openxmlformats.org/markup-compatibility/2006">
          <mc:Choice Requires="x14">
            <control shapeId="62163" r:id="rId666" name="Button 723">
              <controlPr locked="0" defaultSize="0" autoFill="0" autoLine="0" autoPict="0">
                <anchor moveWithCells="1" sizeWithCells="1">
                  <from>
                    <xdr:col>10499</xdr:col>
                    <xdr:colOff>0</xdr:colOff>
                    <xdr:row>327748</xdr:row>
                    <xdr:rowOff>0</xdr:rowOff>
                  </from>
                  <to>
                    <xdr:col>10499</xdr:col>
                    <xdr:colOff>0</xdr:colOff>
                    <xdr:row>327748</xdr:row>
                    <xdr:rowOff>0</xdr:rowOff>
                  </to>
                </anchor>
              </controlPr>
            </control>
          </mc:Choice>
        </mc:AlternateContent>
        <mc:AlternateContent xmlns:mc="http://schemas.openxmlformats.org/markup-compatibility/2006">
          <mc:Choice Requires="x14">
            <control shapeId="62164" r:id="rId667" name="Button 724">
              <controlPr locked="0" defaultSize="0" autoFill="0" autoLine="0" autoPict="0">
                <anchor moveWithCells="1" sizeWithCells="1">
                  <from>
                    <xdr:col>10499</xdr:col>
                    <xdr:colOff>0</xdr:colOff>
                    <xdr:row>393284</xdr:row>
                    <xdr:rowOff>0</xdr:rowOff>
                  </from>
                  <to>
                    <xdr:col>10499</xdr:col>
                    <xdr:colOff>0</xdr:colOff>
                    <xdr:row>393284</xdr:row>
                    <xdr:rowOff>0</xdr:rowOff>
                  </to>
                </anchor>
              </controlPr>
            </control>
          </mc:Choice>
        </mc:AlternateContent>
        <mc:AlternateContent xmlns:mc="http://schemas.openxmlformats.org/markup-compatibility/2006">
          <mc:Choice Requires="x14">
            <control shapeId="62165" r:id="rId668" name="Button 725">
              <controlPr locked="0" defaultSize="0" autoFill="0" autoLine="0" autoPict="0">
                <anchor moveWithCells="1" sizeWithCells="1">
                  <from>
                    <xdr:col>10499</xdr:col>
                    <xdr:colOff>0</xdr:colOff>
                    <xdr:row>458820</xdr:row>
                    <xdr:rowOff>0</xdr:rowOff>
                  </from>
                  <to>
                    <xdr:col>10499</xdr:col>
                    <xdr:colOff>0</xdr:colOff>
                    <xdr:row>458820</xdr:row>
                    <xdr:rowOff>0</xdr:rowOff>
                  </to>
                </anchor>
              </controlPr>
            </control>
          </mc:Choice>
        </mc:AlternateContent>
        <mc:AlternateContent xmlns:mc="http://schemas.openxmlformats.org/markup-compatibility/2006">
          <mc:Choice Requires="x14">
            <control shapeId="62166" r:id="rId669" name="Button 726">
              <controlPr locked="0" defaultSize="0" autoFill="0" autoLine="0" autoPict="0">
                <anchor moveWithCells="1" sizeWithCells="1">
                  <from>
                    <xdr:col>10499</xdr:col>
                    <xdr:colOff>0</xdr:colOff>
                    <xdr:row>524356</xdr:row>
                    <xdr:rowOff>0</xdr:rowOff>
                  </from>
                  <to>
                    <xdr:col>10499</xdr:col>
                    <xdr:colOff>0</xdr:colOff>
                    <xdr:row>524356</xdr:row>
                    <xdr:rowOff>0</xdr:rowOff>
                  </to>
                </anchor>
              </controlPr>
            </control>
          </mc:Choice>
        </mc:AlternateContent>
        <mc:AlternateContent xmlns:mc="http://schemas.openxmlformats.org/markup-compatibility/2006">
          <mc:Choice Requires="x14">
            <control shapeId="62167" r:id="rId670" name="Button 727">
              <controlPr locked="0" defaultSize="0" autoFill="0" autoLine="0" autoPict="0">
                <anchor moveWithCells="1" sizeWithCells="1">
                  <from>
                    <xdr:col>10499</xdr:col>
                    <xdr:colOff>0</xdr:colOff>
                    <xdr:row>589892</xdr:row>
                    <xdr:rowOff>0</xdr:rowOff>
                  </from>
                  <to>
                    <xdr:col>10499</xdr:col>
                    <xdr:colOff>0</xdr:colOff>
                    <xdr:row>589892</xdr:row>
                    <xdr:rowOff>0</xdr:rowOff>
                  </to>
                </anchor>
              </controlPr>
            </control>
          </mc:Choice>
        </mc:AlternateContent>
        <mc:AlternateContent xmlns:mc="http://schemas.openxmlformats.org/markup-compatibility/2006">
          <mc:Choice Requires="x14">
            <control shapeId="62168" r:id="rId671" name="Button 728">
              <controlPr locked="0" defaultSize="0" autoFill="0" autoLine="0" autoPict="0">
                <anchor moveWithCells="1" sizeWithCells="1">
                  <from>
                    <xdr:col>10499</xdr:col>
                    <xdr:colOff>0</xdr:colOff>
                    <xdr:row>655428</xdr:row>
                    <xdr:rowOff>0</xdr:rowOff>
                  </from>
                  <to>
                    <xdr:col>10499</xdr:col>
                    <xdr:colOff>0</xdr:colOff>
                    <xdr:row>655428</xdr:row>
                    <xdr:rowOff>0</xdr:rowOff>
                  </to>
                </anchor>
              </controlPr>
            </control>
          </mc:Choice>
        </mc:AlternateContent>
        <mc:AlternateContent xmlns:mc="http://schemas.openxmlformats.org/markup-compatibility/2006">
          <mc:Choice Requires="x14">
            <control shapeId="62169" r:id="rId672" name="Button 729">
              <controlPr locked="0" defaultSize="0" autoFill="0" autoLine="0" autoPict="0">
                <anchor moveWithCells="1" sizeWithCells="1">
                  <from>
                    <xdr:col>10499</xdr:col>
                    <xdr:colOff>0</xdr:colOff>
                    <xdr:row>720964</xdr:row>
                    <xdr:rowOff>0</xdr:rowOff>
                  </from>
                  <to>
                    <xdr:col>10499</xdr:col>
                    <xdr:colOff>0</xdr:colOff>
                    <xdr:row>720964</xdr:row>
                    <xdr:rowOff>0</xdr:rowOff>
                  </to>
                </anchor>
              </controlPr>
            </control>
          </mc:Choice>
        </mc:AlternateContent>
        <mc:AlternateContent xmlns:mc="http://schemas.openxmlformats.org/markup-compatibility/2006">
          <mc:Choice Requires="x14">
            <control shapeId="62170" r:id="rId673" name="Button 730">
              <controlPr locked="0" defaultSize="0" autoFill="0" autoLine="0" autoPict="0">
                <anchor moveWithCells="1" sizeWithCells="1">
                  <from>
                    <xdr:col>10499</xdr:col>
                    <xdr:colOff>0</xdr:colOff>
                    <xdr:row>786500</xdr:row>
                    <xdr:rowOff>0</xdr:rowOff>
                  </from>
                  <to>
                    <xdr:col>10499</xdr:col>
                    <xdr:colOff>0</xdr:colOff>
                    <xdr:row>786500</xdr:row>
                    <xdr:rowOff>0</xdr:rowOff>
                  </to>
                </anchor>
              </controlPr>
            </control>
          </mc:Choice>
        </mc:AlternateContent>
        <mc:AlternateContent xmlns:mc="http://schemas.openxmlformats.org/markup-compatibility/2006">
          <mc:Choice Requires="x14">
            <control shapeId="62171" r:id="rId674" name="Button 731">
              <controlPr locked="0" defaultSize="0" autoFill="0" autoLine="0" autoPict="0">
                <anchor moveWithCells="1" sizeWithCells="1">
                  <from>
                    <xdr:col>10499</xdr:col>
                    <xdr:colOff>0</xdr:colOff>
                    <xdr:row>852036</xdr:row>
                    <xdr:rowOff>0</xdr:rowOff>
                  </from>
                  <to>
                    <xdr:col>10499</xdr:col>
                    <xdr:colOff>0</xdr:colOff>
                    <xdr:row>852036</xdr:row>
                    <xdr:rowOff>0</xdr:rowOff>
                  </to>
                </anchor>
              </controlPr>
            </control>
          </mc:Choice>
        </mc:AlternateContent>
        <mc:AlternateContent xmlns:mc="http://schemas.openxmlformats.org/markup-compatibility/2006">
          <mc:Choice Requires="x14">
            <control shapeId="62172" r:id="rId675" name="Button 732">
              <controlPr locked="0" defaultSize="0" autoFill="0" autoLine="0" autoPict="0">
                <anchor moveWithCells="1" sizeWithCells="1">
                  <from>
                    <xdr:col>10499</xdr:col>
                    <xdr:colOff>0</xdr:colOff>
                    <xdr:row>917572</xdr:row>
                    <xdr:rowOff>0</xdr:rowOff>
                  </from>
                  <to>
                    <xdr:col>10499</xdr:col>
                    <xdr:colOff>0</xdr:colOff>
                    <xdr:row>917572</xdr:row>
                    <xdr:rowOff>0</xdr:rowOff>
                  </to>
                </anchor>
              </controlPr>
            </control>
          </mc:Choice>
        </mc:AlternateContent>
        <mc:AlternateContent xmlns:mc="http://schemas.openxmlformats.org/markup-compatibility/2006">
          <mc:Choice Requires="x14">
            <control shapeId="62173" r:id="rId676" name="Button 733">
              <controlPr locked="0" defaultSize="0" autoFill="0" autoLine="0" autoPict="0">
                <anchor moveWithCells="1" sizeWithCells="1">
                  <from>
                    <xdr:col>10499</xdr:col>
                    <xdr:colOff>0</xdr:colOff>
                    <xdr:row>983108</xdr:row>
                    <xdr:rowOff>0</xdr:rowOff>
                  </from>
                  <to>
                    <xdr:col>10499</xdr:col>
                    <xdr:colOff>0</xdr:colOff>
                    <xdr:row>983108</xdr:row>
                    <xdr:rowOff>0</xdr:rowOff>
                  </to>
                </anchor>
              </controlPr>
            </control>
          </mc:Choice>
        </mc:AlternateContent>
        <mc:AlternateContent xmlns:mc="http://schemas.openxmlformats.org/markup-compatibility/2006">
          <mc:Choice Requires="x14">
            <control shapeId="62174" r:id="rId677" name="Button 734">
              <controlPr locked="0" defaultSize="0" autoFill="0" autoLine="0" autoPict="0">
                <anchor moveWithCells="1" sizeWithCells="1">
                  <from>
                    <xdr:col>10755</xdr:col>
                    <xdr:colOff>0</xdr:colOff>
                    <xdr:row>67</xdr:row>
                    <xdr:rowOff>0</xdr:rowOff>
                  </from>
                  <to>
                    <xdr:col>10755</xdr:col>
                    <xdr:colOff>0</xdr:colOff>
                    <xdr:row>67</xdr:row>
                    <xdr:rowOff>0</xdr:rowOff>
                  </to>
                </anchor>
              </controlPr>
            </control>
          </mc:Choice>
        </mc:AlternateContent>
        <mc:AlternateContent xmlns:mc="http://schemas.openxmlformats.org/markup-compatibility/2006">
          <mc:Choice Requires="x14">
            <control shapeId="62175" r:id="rId678" name="Button 735">
              <controlPr locked="0" defaultSize="0" autoFill="0" autoLine="0" autoPict="0">
                <anchor moveWithCells="1" sizeWithCells="1">
                  <from>
                    <xdr:col>10755</xdr:col>
                    <xdr:colOff>0</xdr:colOff>
                    <xdr:row>65604</xdr:row>
                    <xdr:rowOff>0</xdr:rowOff>
                  </from>
                  <to>
                    <xdr:col>10755</xdr:col>
                    <xdr:colOff>0</xdr:colOff>
                    <xdr:row>65604</xdr:row>
                    <xdr:rowOff>0</xdr:rowOff>
                  </to>
                </anchor>
              </controlPr>
            </control>
          </mc:Choice>
        </mc:AlternateContent>
        <mc:AlternateContent xmlns:mc="http://schemas.openxmlformats.org/markup-compatibility/2006">
          <mc:Choice Requires="x14">
            <control shapeId="62176" r:id="rId679" name="Button 736">
              <controlPr locked="0" defaultSize="0" autoFill="0" autoLine="0" autoPict="0">
                <anchor moveWithCells="1" sizeWithCells="1">
                  <from>
                    <xdr:col>10755</xdr:col>
                    <xdr:colOff>0</xdr:colOff>
                    <xdr:row>131140</xdr:row>
                    <xdr:rowOff>0</xdr:rowOff>
                  </from>
                  <to>
                    <xdr:col>10755</xdr:col>
                    <xdr:colOff>0</xdr:colOff>
                    <xdr:row>131140</xdr:row>
                    <xdr:rowOff>0</xdr:rowOff>
                  </to>
                </anchor>
              </controlPr>
            </control>
          </mc:Choice>
        </mc:AlternateContent>
        <mc:AlternateContent xmlns:mc="http://schemas.openxmlformats.org/markup-compatibility/2006">
          <mc:Choice Requires="x14">
            <control shapeId="62177" r:id="rId680" name="Button 737">
              <controlPr locked="0" defaultSize="0" autoFill="0" autoLine="0" autoPict="0">
                <anchor moveWithCells="1" sizeWithCells="1">
                  <from>
                    <xdr:col>10755</xdr:col>
                    <xdr:colOff>0</xdr:colOff>
                    <xdr:row>196676</xdr:row>
                    <xdr:rowOff>0</xdr:rowOff>
                  </from>
                  <to>
                    <xdr:col>10755</xdr:col>
                    <xdr:colOff>0</xdr:colOff>
                    <xdr:row>196676</xdr:row>
                    <xdr:rowOff>0</xdr:rowOff>
                  </to>
                </anchor>
              </controlPr>
            </control>
          </mc:Choice>
        </mc:AlternateContent>
        <mc:AlternateContent xmlns:mc="http://schemas.openxmlformats.org/markup-compatibility/2006">
          <mc:Choice Requires="x14">
            <control shapeId="62178" r:id="rId681" name="Button 738">
              <controlPr locked="0" defaultSize="0" autoFill="0" autoLine="0" autoPict="0">
                <anchor moveWithCells="1" sizeWithCells="1">
                  <from>
                    <xdr:col>10755</xdr:col>
                    <xdr:colOff>0</xdr:colOff>
                    <xdr:row>262212</xdr:row>
                    <xdr:rowOff>0</xdr:rowOff>
                  </from>
                  <to>
                    <xdr:col>10755</xdr:col>
                    <xdr:colOff>0</xdr:colOff>
                    <xdr:row>262212</xdr:row>
                    <xdr:rowOff>0</xdr:rowOff>
                  </to>
                </anchor>
              </controlPr>
            </control>
          </mc:Choice>
        </mc:AlternateContent>
        <mc:AlternateContent xmlns:mc="http://schemas.openxmlformats.org/markup-compatibility/2006">
          <mc:Choice Requires="x14">
            <control shapeId="62179" r:id="rId682" name="Button 739">
              <controlPr locked="0" defaultSize="0" autoFill="0" autoLine="0" autoPict="0">
                <anchor moveWithCells="1" sizeWithCells="1">
                  <from>
                    <xdr:col>10755</xdr:col>
                    <xdr:colOff>0</xdr:colOff>
                    <xdr:row>327748</xdr:row>
                    <xdr:rowOff>0</xdr:rowOff>
                  </from>
                  <to>
                    <xdr:col>10755</xdr:col>
                    <xdr:colOff>0</xdr:colOff>
                    <xdr:row>327748</xdr:row>
                    <xdr:rowOff>0</xdr:rowOff>
                  </to>
                </anchor>
              </controlPr>
            </control>
          </mc:Choice>
        </mc:AlternateContent>
        <mc:AlternateContent xmlns:mc="http://schemas.openxmlformats.org/markup-compatibility/2006">
          <mc:Choice Requires="x14">
            <control shapeId="62180" r:id="rId683" name="Button 740">
              <controlPr locked="0" defaultSize="0" autoFill="0" autoLine="0" autoPict="0">
                <anchor moveWithCells="1" sizeWithCells="1">
                  <from>
                    <xdr:col>10755</xdr:col>
                    <xdr:colOff>0</xdr:colOff>
                    <xdr:row>393284</xdr:row>
                    <xdr:rowOff>0</xdr:rowOff>
                  </from>
                  <to>
                    <xdr:col>10755</xdr:col>
                    <xdr:colOff>0</xdr:colOff>
                    <xdr:row>393284</xdr:row>
                    <xdr:rowOff>0</xdr:rowOff>
                  </to>
                </anchor>
              </controlPr>
            </control>
          </mc:Choice>
        </mc:AlternateContent>
        <mc:AlternateContent xmlns:mc="http://schemas.openxmlformats.org/markup-compatibility/2006">
          <mc:Choice Requires="x14">
            <control shapeId="62181" r:id="rId684" name="Button 741">
              <controlPr locked="0" defaultSize="0" autoFill="0" autoLine="0" autoPict="0">
                <anchor moveWithCells="1" sizeWithCells="1">
                  <from>
                    <xdr:col>10755</xdr:col>
                    <xdr:colOff>0</xdr:colOff>
                    <xdr:row>458820</xdr:row>
                    <xdr:rowOff>0</xdr:rowOff>
                  </from>
                  <to>
                    <xdr:col>10755</xdr:col>
                    <xdr:colOff>0</xdr:colOff>
                    <xdr:row>458820</xdr:row>
                    <xdr:rowOff>0</xdr:rowOff>
                  </to>
                </anchor>
              </controlPr>
            </control>
          </mc:Choice>
        </mc:AlternateContent>
        <mc:AlternateContent xmlns:mc="http://schemas.openxmlformats.org/markup-compatibility/2006">
          <mc:Choice Requires="x14">
            <control shapeId="62182" r:id="rId685" name="Button 742">
              <controlPr locked="0" defaultSize="0" autoFill="0" autoLine="0" autoPict="0">
                <anchor moveWithCells="1" sizeWithCells="1">
                  <from>
                    <xdr:col>10755</xdr:col>
                    <xdr:colOff>0</xdr:colOff>
                    <xdr:row>524356</xdr:row>
                    <xdr:rowOff>0</xdr:rowOff>
                  </from>
                  <to>
                    <xdr:col>10755</xdr:col>
                    <xdr:colOff>0</xdr:colOff>
                    <xdr:row>524356</xdr:row>
                    <xdr:rowOff>0</xdr:rowOff>
                  </to>
                </anchor>
              </controlPr>
            </control>
          </mc:Choice>
        </mc:AlternateContent>
        <mc:AlternateContent xmlns:mc="http://schemas.openxmlformats.org/markup-compatibility/2006">
          <mc:Choice Requires="x14">
            <control shapeId="62183" r:id="rId686" name="Button 743">
              <controlPr locked="0" defaultSize="0" autoFill="0" autoLine="0" autoPict="0">
                <anchor moveWithCells="1" sizeWithCells="1">
                  <from>
                    <xdr:col>10755</xdr:col>
                    <xdr:colOff>0</xdr:colOff>
                    <xdr:row>589892</xdr:row>
                    <xdr:rowOff>0</xdr:rowOff>
                  </from>
                  <to>
                    <xdr:col>10755</xdr:col>
                    <xdr:colOff>0</xdr:colOff>
                    <xdr:row>589892</xdr:row>
                    <xdr:rowOff>0</xdr:rowOff>
                  </to>
                </anchor>
              </controlPr>
            </control>
          </mc:Choice>
        </mc:AlternateContent>
        <mc:AlternateContent xmlns:mc="http://schemas.openxmlformats.org/markup-compatibility/2006">
          <mc:Choice Requires="x14">
            <control shapeId="62184" r:id="rId687" name="Button 744">
              <controlPr locked="0" defaultSize="0" autoFill="0" autoLine="0" autoPict="0">
                <anchor moveWithCells="1" sizeWithCells="1">
                  <from>
                    <xdr:col>10755</xdr:col>
                    <xdr:colOff>0</xdr:colOff>
                    <xdr:row>655428</xdr:row>
                    <xdr:rowOff>0</xdr:rowOff>
                  </from>
                  <to>
                    <xdr:col>10755</xdr:col>
                    <xdr:colOff>0</xdr:colOff>
                    <xdr:row>655428</xdr:row>
                    <xdr:rowOff>0</xdr:rowOff>
                  </to>
                </anchor>
              </controlPr>
            </control>
          </mc:Choice>
        </mc:AlternateContent>
        <mc:AlternateContent xmlns:mc="http://schemas.openxmlformats.org/markup-compatibility/2006">
          <mc:Choice Requires="x14">
            <control shapeId="62185" r:id="rId688" name="Button 745">
              <controlPr locked="0" defaultSize="0" autoFill="0" autoLine="0" autoPict="0">
                <anchor moveWithCells="1" sizeWithCells="1">
                  <from>
                    <xdr:col>10755</xdr:col>
                    <xdr:colOff>0</xdr:colOff>
                    <xdr:row>720964</xdr:row>
                    <xdr:rowOff>0</xdr:rowOff>
                  </from>
                  <to>
                    <xdr:col>10755</xdr:col>
                    <xdr:colOff>0</xdr:colOff>
                    <xdr:row>720964</xdr:row>
                    <xdr:rowOff>0</xdr:rowOff>
                  </to>
                </anchor>
              </controlPr>
            </control>
          </mc:Choice>
        </mc:AlternateContent>
        <mc:AlternateContent xmlns:mc="http://schemas.openxmlformats.org/markup-compatibility/2006">
          <mc:Choice Requires="x14">
            <control shapeId="62186" r:id="rId689" name="Button 746">
              <controlPr locked="0" defaultSize="0" autoFill="0" autoLine="0" autoPict="0">
                <anchor moveWithCells="1" sizeWithCells="1">
                  <from>
                    <xdr:col>10755</xdr:col>
                    <xdr:colOff>0</xdr:colOff>
                    <xdr:row>786500</xdr:row>
                    <xdr:rowOff>0</xdr:rowOff>
                  </from>
                  <to>
                    <xdr:col>10755</xdr:col>
                    <xdr:colOff>0</xdr:colOff>
                    <xdr:row>786500</xdr:row>
                    <xdr:rowOff>0</xdr:rowOff>
                  </to>
                </anchor>
              </controlPr>
            </control>
          </mc:Choice>
        </mc:AlternateContent>
        <mc:AlternateContent xmlns:mc="http://schemas.openxmlformats.org/markup-compatibility/2006">
          <mc:Choice Requires="x14">
            <control shapeId="62187" r:id="rId690" name="Button 747">
              <controlPr locked="0" defaultSize="0" autoFill="0" autoLine="0" autoPict="0">
                <anchor moveWithCells="1" sizeWithCells="1">
                  <from>
                    <xdr:col>10755</xdr:col>
                    <xdr:colOff>0</xdr:colOff>
                    <xdr:row>852036</xdr:row>
                    <xdr:rowOff>0</xdr:rowOff>
                  </from>
                  <to>
                    <xdr:col>10755</xdr:col>
                    <xdr:colOff>0</xdr:colOff>
                    <xdr:row>852036</xdr:row>
                    <xdr:rowOff>0</xdr:rowOff>
                  </to>
                </anchor>
              </controlPr>
            </control>
          </mc:Choice>
        </mc:AlternateContent>
        <mc:AlternateContent xmlns:mc="http://schemas.openxmlformats.org/markup-compatibility/2006">
          <mc:Choice Requires="x14">
            <control shapeId="62188" r:id="rId691" name="Button 748">
              <controlPr locked="0" defaultSize="0" autoFill="0" autoLine="0" autoPict="0">
                <anchor moveWithCells="1" sizeWithCells="1">
                  <from>
                    <xdr:col>10755</xdr:col>
                    <xdr:colOff>0</xdr:colOff>
                    <xdr:row>917572</xdr:row>
                    <xdr:rowOff>0</xdr:rowOff>
                  </from>
                  <to>
                    <xdr:col>10755</xdr:col>
                    <xdr:colOff>0</xdr:colOff>
                    <xdr:row>917572</xdr:row>
                    <xdr:rowOff>0</xdr:rowOff>
                  </to>
                </anchor>
              </controlPr>
            </control>
          </mc:Choice>
        </mc:AlternateContent>
        <mc:AlternateContent xmlns:mc="http://schemas.openxmlformats.org/markup-compatibility/2006">
          <mc:Choice Requires="x14">
            <control shapeId="62189" r:id="rId692" name="Button 749">
              <controlPr locked="0" defaultSize="0" autoFill="0" autoLine="0" autoPict="0">
                <anchor moveWithCells="1" sizeWithCells="1">
                  <from>
                    <xdr:col>10755</xdr:col>
                    <xdr:colOff>0</xdr:colOff>
                    <xdr:row>983108</xdr:row>
                    <xdr:rowOff>0</xdr:rowOff>
                  </from>
                  <to>
                    <xdr:col>10755</xdr:col>
                    <xdr:colOff>0</xdr:colOff>
                    <xdr:row>983108</xdr:row>
                    <xdr:rowOff>0</xdr:rowOff>
                  </to>
                </anchor>
              </controlPr>
            </control>
          </mc:Choice>
        </mc:AlternateContent>
        <mc:AlternateContent xmlns:mc="http://schemas.openxmlformats.org/markup-compatibility/2006">
          <mc:Choice Requires="x14">
            <control shapeId="62190" r:id="rId693" name="Button 750">
              <controlPr locked="0" defaultSize="0" autoFill="0" autoLine="0" autoPict="0">
                <anchor moveWithCells="1" sizeWithCells="1">
                  <from>
                    <xdr:col>11011</xdr:col>
                    <xdr:colOff>0</xdr:colOff>
                    <xdr:row>67</xdr:row>
                    <xdr:rowOff>0</xdr:rowOff>
                  </from>
                  <to>
                    <xdr:col>11011</xdr:col>
                    <xdr:colOff>0</xdr:colOff>
                    <xdr:row>67</xdr:row>
                    <xdr:rowOff>0</xdr:rowOff>
                  </to>
                </anchor>
              </controlPr>
            </control>
          </mc:Choice>
        </mc:AlternateContent>
        <mc:AlternateContent xmlns:mc="http://schemas.openxmlformats.org/markup-compatibility/2006">
          <mc:Choice Requires="x14">
            <control shapeId="62191" r:id="rId694" name="Button 751">
              <controlPr locked="0" defaultSize="0" autoFill="0" autoLine="0" autoPict="0">
                <anchor moveWithCells="1" sizeWithCells="1">
                  <from>
                    <xdr:col>11011</xdr:col>
                    <xdr:colOff>0</xdr:colOff>
                    <xdr:row>65604</xdr:row>
                    <xdr:rowOff>0</xdr:rowOff>
                  </from>
                  <to>
                    <xdr:col>11011</xdr:col>
                    <xdr:colOff>0</xdr:colOff>
                    <xdr:row>65604</xdr:row>
                    <xdr:rowOff>0</xdr:rowOff>
                  </to>
                </anchor>
              </controlPr>
            </control>
          </mc:Choice>
        </mc:AlternateContent>
        <mc:AlternateContent xmlns:mc="http://schemas.openxmlformats.org/markup-compatibility/2006">
          <mc:Choice Requires="x14">
            <control shapeId="62192" r:id="rId695" name="Button 752">
              <controlPr locked="0" defaultSize="0" autoFill="0" autoLine="0" autoPict="0">
                <anchor moveWithCells="1" sizeWithCells="1">
                  <from>
                    <xdr:col>11011</xdr:col>
                    <xdr:colOff>0</xdr:colOff>
                    <xdr:row>131140</xdr:row>
                    <xdr:rowOff>0</xdr:rowOff>
                  </from>
                  <to>
                    <xdr:col>11011</xdr:col>
                    <xdr:colOff>0</xdr:colOff>
                    <xdr:row>131140</xdr:row>
                    <xdr:rowOff>0</xdr:rowOff>
                  </to>
                </anchor>
              </controlPr>
            </control>
          </mc:Choice>
        </mc:AlternateContent>
        <mc:AlternateContent xmlns:mc="http://schemas.openxmlformats.org/markup-compatibility/2006">
          <mc:Choice Requires="x14">
            <control shapeId="62193" r:id="rId696" name="Button 753">
              <controlPr locked="0" defaultSize="0" autoFill="0" autoLine="0" autoPict="0">
                <anchor moveWithCells="1" sizeWithCells="1">
                  <from>
                    <xdr:col>11011</xdr:col>
                    <xdr:colOff>0</xdr:colOff>
                    <xdr:row>196676</xdr:row>
                    <xdr:rowOff>0</xdr:rowOff>
                  </from>
                  <to>
                    <xdr:col>11011</xdr:col>
                    <xdr:colOff>0</xdr:colOff>
                    <xdr:row>196676</xdr:row>
                    <xdr:rowOff>0</xdr:rowOff>
                  </to>
                </anchor>
              </controlPr>
            </control>
          </mc:Choice>
        </mc:AlternateContent>
        <mc:AlternateContent xmlns:mc="http://schemas.openxmlformats.org/markup-compatibility/2006">
          <mc:Choice Requires="x14">
            <control shapeId="62194" r:id="rId697" name="Button 754">
              <controlPr locked="0" defaultSize="0" autoFill="0" autoLine="0" autoPict="0">
                <anchor moveWithCells="1" sizeWithCells="1">
                  <from>
                    <xdr:col>11011</xdr:col>
                    <xdr:colOff>0</xdr:colOff>
                    <xdr:row>262212</xdr:row>
                    <xdr:rowOff>0</xdr:rowOff>
                  </from>
                  <to>
                    <xdr:col>11011</xdr:col>
                    <xdr:colOff>0</xdr:colOff>
                    <xdr:row>262212</xdr:row>
                    <xdr:rowOff>0</xdr:rowOff>
                  </to>
                </anchor>
              </controlPr>
            </control>
          </mc:Choice>
        </mc:AlternateContent>
        <mc:AlternateContent xmlns:mc="http://schemas.openxmlformats.org/markup-compatibility/2006">
          <mc:Choice Requires="x14">
            <control shapeId="62195" r:id="rId698" name="Button 755">
              <controlPr locked="0" defaultSize="0" autoFill="0" autoLine="0" autoPict="0">
                <anchor moveWithCells="1" sizeWithCells="1">
                  <from>
                    <xdr:col>11011</xdr:col>
                    <xdr:colOff>0</xdr:colOff>
                    <xdr:row>327748</xdr:row>
                    <xdr:rowOff>0</xdr:rowOff>
                  </from>
                  <to>
                    <xdr:col>11011</xdr:col>
                    <xdr:colOff>0</xdr:colOff>
                    <xdr:row>327748</xdr:row>
                    <xdr:rowOff>0</xdr:rowOff>
                  </to>
                </anchor>
              </controlPr>
            </control>
          </mc:Choice>
        </mc:AlternateContent>
        <mc:AlternateContent xmlns:mc="http://schemas.openxmlformats.org/markup-compatibility/2006">
          <mc:Choice Requires="x14">
            <control shapeId="62196" r:id="rId699" name="Button 756">
              <controlPr locked="0" defaultSize="0" autoFill="0" autoLine="0" autoPict="0">
                <anchor moveWithCells="1" sizeWithCells="1">
                  <from>
                    <xdr:col>11011</xdr:col>
                    <xdr:colOff>0</xdr:colOff>
                    <xdr:row>393284</xdr:row>
                    <xdr:rowOff>0</xdr:rowOff>
                  </from>
                  <to>
                    <xdr:col>11011</xdr:col>
                    <xdr:colOff>0</xdr:colOff>
                    <xdr:row>393284</xdr:row>
                    <xdr:rowOff>0</xdr:rowOff>
                  </to>
                </anchor>
              </controlPr>
            </control>
          </mc:Choice>
        </mc:AlternateContent>
        <mc:AlternateContent xmlns:mc="http://schemas.openxmlformats.org/markup-compatibility/2006">
          <mc:Choice Requires="x14">
            <control shapeId="62197" r:id="rId700" name="Button 757">
              <controlPr locked="0" defaultSize="0" autoFill="0" autoLine="0" autoPict="0">
                <anchor moveWithCells="1" sizeWithCells="1">
                  <from>
                    <xdr:col>11011</xdr:col>
                    <xdr:colOff>0</xdr:colOff>
                    <xdr:row>458820</xdr:row>
                    <xdr:rowOff>0</xdr:rowOff>
                  </from>
                  <to>
                    <xdr:col>11011</xdr:col>
                    <xdr:colOff>0</xdr:colOff>
                    <xdr:row>458820</xdr:row>
                    <xdr:rowOff>0</xdr:rowOff>
                  </to>
                </anchor>
              </controlPr>
            </control>
          </mc:Choice>
        </mc:AlternateContent>
        <mc:AlternateContent xmlns:mc="http://schemas.openxmlformats.org/markup-compatibility/2006">
          <mc:Choice Requires="x14">
            <control shapeId="62198" r:id="rId701" name="Button 758">
              <controlPr locked="0" defaultSize="0" autoFill="0" autoLine="0" autoPict="0">
                <anchor moveWithCells="1" sizeWithCells="1">
                  <from>
                    <xdr:col>11011</xdr:col>
                    <xdr:colOff>0</xdr:colOff>
                    <xdr:row>524356</xdr:row>
                    <xdr:rowOff>0</xdr:rowOff>
                  </from>
                  <to>
                    <xdr:col>11011</xdr:col>
                    <xdr:colOff>0</xdr:colOff>
                    <xdr:row>524356</xdr:row>
                    <xdr:rowOff>0</xdr:rowOff>
                  </to>
                </anchor>
              </controlPr>
            </control>
          </mc:Choice>
        </mc:AlternateContent>
        <mc:AlternateContent xmlns:mc="http://schemas.openxmlformats.org/markup-compatibility/2006">
          <mc:Choice Requires="x14">
            <control shapeId="62199" r:id="rId702" name="Button 759">
              <controlPr locked="0" defaultSize="0" autoFill="0" autoLine="0" autoPict="0">
                <anchor moveWithCells="1" sizeWithCells="1">
                  <from>
                    <xdr:col>11011</xdr:col>
                    <xdr:colOff>0</xdr:colOff>
                    <xdr:row>589892</xdr:row>
                    <xdr:rowOff>0</xdr:rowOff>
                  </from>
                  <to>
                    <xdr:col>11011</xdr:col>
                    <xdr:colOff>0</xdr:colOff>
                    <xdr:row>589892</xdr:row>
                    <xdr:rowOff>0</xdr:rowOff>
                  </to>
                </anchor>
              </controlPr>
            </control>
          </mc:Choice>
        </mc:AlternateContent>
        <mc:AlternateContent xmlns:mc="http://schemas.openxmlformats.org/markup-compatibility/2006">
          <mc:Choice Requires="x14">
            <control shapeId="62200" r:id="rId703" name="Button 760">
              <controlPr locked="0" defaultSize="0" autoFill="0" autoLine="0" autoPict="0">
                <anchor moveWithCells="1" sizeWithCells="1">
                  <from>
                    <xdr:col>11011</xdr:col>
                    <xdr:colOff>0</xdr:colOff>
                    <xdr:row>655428</xdr:row>
                    <xdr:rowOff>0</xdr:rowOff>
                  </from>
                  <to>
                    <xdr:col>11011</xdr:col>
                    <xdr:colOff>0</xdr:colOff>
                    <xdr:row>655428</xdr:row>
                    <xdr:rowOff>0</xdr:rowOff>
                  </to>
                </anchor>
              </controlPr>
            </control>
          </mc:Choice>
        </mc:AlternateContent>
        <mc:AlternateContent xmlns:mc="http://schemas.openxmlformats.org/markup-compatibility/2006">
          <mc:Choice Requires="x14">
            <control shapeId="62201" r:id="rId704" name="Button 761">
              <controlPr locked="0" defaultSize="0" autoFill="0" autoLine="0" autoPict="0">
                <anchor moveWithCells="1" sizeWithCells="1">
                  <from>
                    <xdr:col>11011</xdr:col>
                    <xdr:colOff>0</xdr:colOff>
                    <xdr:row>720964</xdr:row>
                    <xdr:rowOff>0</xdr:rowOff>
                  </from>
                  <to>
                    <xdr:col>11011</xdr:col>
                    <xdr:colOff>0</xdr:colOff>
                    <xdr:row>720964</xdr:row>
                    <xdr:rowOff>0</xdr:rowOff>
                  </to>
                </anchor>
              </controlPr>
            </control>
          </mc:Choice>
        </mc:AlternateContent>
        <mc:AlternateContent xmlns:mc="http://schemas.openxmlformats.org/markup-compatibility/2006">
          <mc:Choice Requires="x14">
            <control shapeId="62202" r:id="rId705" name="Button 762">
              <controlPr locked="0" defaultSize="0" autoFill="0" autoLine="0" autoPict="0">
                <anchor moveWithCells="1" sizeWithCells="1">
                  <from>
                    <xdr:col>11011</xdr:col>
                    <xdr:colOff>0</xdr:colOff>
                    <xdr:row>786500</xdr:row>
                    <xdr:rowOff>0</xdr:rowOff>
                  </from>
                  <to>
                    <xdr:col>11011</xdr:col>
                    <xdr:colOff>0</xdr:colOff>
                    <xdr:row>786500</xdr:row>
                    <xdr:rowOff>0</xdr:rowOff>
                  </to>
                </anchor>
              </controlPr>
            </control>
          </mc:Choice>
        </mc:AlternateContent>
        <mc:AlternateContent xmlns:mc="http://schemas.openxmlformats.org/markup-compatibility/2006">
          <mc:Choice Requires="x14">
            <control shapeId="62203" r:id="rId706" name="Button 763">
              <controlPr locked="0" defaultSize="0" autoFill="0" autoLine="0" autoPict="0">
                <anchor moveWithCells="1" sizeWithCells="1">
                  <from>
                    <xdr:col>11011</xdr:col>
                    <xdr:colOff>0</xdr:colOff>
                    <xdr:row>852036</xdr:row>
                    <xdr:rowOff>0</xdr:rowOff>
                  </from>
                  <to>
                    <xdr:col>11011</xdr:col>
                    <xdr:colOff>0</xdr:colOff>
                    <xdr:row>852036</xdr:row>
                    <xdr:rowOff>0</xdr:rowOff>
                  </to>
                </anchor>
              </controlPr>
            </control>
          </mc:Choice>
        </mc:AlternateContent>
        <mc:AlternateContent xmlns:mc="http://schemas.openxmlformats.org/markup-compatibility/2006">
          <mc:Choice Requires="x14">
            <control shapeId="62204" r:id="rId707" name="Button 764">
              <controlPr locked="0" defaultSize="0" autoFill="0" autoLine="0" autoPict="0">
                <anchor moveWithCells="1" sizeWithCells="1">
                  <from>
                    <xdr:col>11011</xdr:col>
                    <xdr:colOff>0</xdr:colOff>
                    <xdr:row>917572</xdr:row>
                    <xdr:rowOff>0</xdr:rowOff>
                  </from>
                  <to>
                    <xdr:col>11011</xdr:col>
                    <xdr:colOff>0</xdr:colOff>
                    <xdr:row>917572</xdr:row>
                    <xdr:rowOff>0</xdr:rowOff>
                  </to>
                </anchor>
              </controlPr>
            </control>
          </mc:Choice>
        </mc:AlternateContent>
        <mc:AlternateContent xmlns:mc="http://schemas.openxmlformats.org/markup-compatibility/2006">
          <mc:Choice Requires="x14">
            <control shapeId="62205" r:id="rId708" name="Button 765">
              <controlPr locked="0" defaultSize="0" autoFill="0" autoLine="0" autoPict="0">
                <anchor moveWithCells="1" sizeWithCells="1">
                  <from>
                    <xdr:col>11011</xdr:col>
                    <xdr:colOff>0</xdr:colOff>
                    <xdr:row>983108</xdr:row>
                    <xdr:rowOff>0</xdr:rowOff>
                  </from>
                  <to>
                    <xdr:col>11011</xdr:col>
                    <xdr:colOff>0</xdr:colOff>
                    <xdr:row>983108</xdr:row>
                    <xdr:rowOff>0</xdr:rowOff>
                  </to>
                </anchor>
              </controlPr>
            </control>
          </mc:Choice>
        </mc:AlternateContent>
        <mc:AlternateContent xmlns:mc="http://schemas.openxmlformats.org/markup-compatibility/2006">
          <mc:Choice Requires="x14">
            <control shapeId="62206" r:id="rId709" name="Button 766">
              <controlPr locked="0" defaultSize="0" autoFill="0" autoLine="0" autoPict="0">
                <anchor moveWithCells="1" sizeWithCells="1">
                  <from>
                    <xdr:col>11267</xdr:col>
                    <xdr:colOff>0</xdr:colOff>
                    <xdr:row>67</xdr:row>
                    <xdr:rowOff>0</xdr:rowOff>
                  </from>
                  <to>
                    <xdr:col>11267</xdr:col>
                    <xdr:colOff>0</xdr:colOff>
                    <xdr:row>67</xdr:row>
                    <xdr:rowOff>0</xdr:rowOff>
                  </to>
                </anchor>
              </controlPr>
            </control>
          </mc:Choice>
        </mc:AlternateContent>
        <mc:AlternateContent xmlns:mc="http://schemas.openxmlformats.org/markup-compatibility/2006">
          <mc:Choice Requires="x14">
            <control shapeId="62207" r:id="rId710" name="Button 767">
              <controlPr locked="0" defaultSize="0" autoFill="0" autoLine="0" autoPict="0">
                <anchor moveWithCells="1" sizeWithCells="1">
                  <from>
                    <xdr:col>11267</xdr:col>
                    <xdr:colOff>0</xdr:colOff>
                    <xdr:row>65604</xdr:row>
                    <xdr:rowOff>0</xdr:rowOff>
                  </from>
                  <to>
                    <xdr:col>11267</xdr:col>
                    <xdr:colOff>0</xdr:colOff>
                    <xdr:row>65604</xdr:row>
                    <xdr:rowOff>0</xdr:rowOff>
                  </to>
                </anchor>
              </controlPr>
            </control>
          </mc:Choice>
        </mc:AlternateContent>
        <mc:AlternateContent xmlns:mc="http://schemas.openxmlformats.org/markup-compatibility/2006">
          <mc:Choice Requires="x14">
            <control shapeId="62208" r:id="rId711" name="Button 768">
              <controlPr locked="0" defaultSize="0" autoFill="0" autoLine="0" autoPict="0">
                <anchor moveWithCells="1" sizeWithCells="1">
                  <from>
                    <xdr:col>11267</xdr:col>
                    <xdr:colOff>0</xdr:colOff>
                    <xdr:row>131140</xdr:row>
                    <xdr:rowOff>0</xdr:rowOff>
                  </from>
                  <to>
                    <xdr:col>11267</xdr:col>
                    <xdr:colOff>0</xdr:colOff>
                    <xdr:row>131140</xdr:row>
                    <xdr:rowOff>0</xdr:rowOff>
                  </to>
                </anchor>
              </controlPr>
            </control>
          </mc:Choice>
        </mc:AlternateContent>
        <mc:AlternateContent xmlns:mc="http://schemas.openxmlformats.org/markup-compatibility/2006">
          <mc:Choice Requires="x14">
            <control shapeId="62209" r:id="rId712" name="Button 769">
              <controlPr locked="0" defaultSize="0" autoFill="0" autoLine="0" autoPict="0">
                <anchor moveWithCells="1" sizeWithCells="1">
                  <from>
                    <xdr:col>11267</xdr:col>
                    <xdr:colOff>0</xdr:colOff>
                    <xdr:row>196676</xdr:row>
                    <xdr:rowOff>0</xdr:rowOff>
                  </from>
                  <to>
                    <xdr:col>11267</xdr:col>
                    <xdr:colOff>0</xdr:colOff>
                    <xdr:row>196676</xdr:row>
                    <xdr:rowOff>0</xdr:rowOff>
                  </to>
                </anchor>
              </controlPr>
            </control>
          </mc:Choice>
        </mc:AlternateContent>
        <mc:AlternateContent xmlns:mc="http://schemas.openxmlformats.org/markup-compatibility/2006">
          <mc:Choice Requires="x14">
            <control shapeId="62210" r:id="rId713" name="Button 770">
              <controlPr locked="0" defaultSize="0" autoFill="0" autoLine="0" autoPict="0">
                <anchor moveWithCells="1" sizeWithCells="1">
                  <from>
                    <xdr:col>11267</xdr:col>
                    <xdr:colOff>0</xdr:colOff>
                    <xdr:row>262212</xdr:row>
                    <xdr:rowOff>0</xdr:rowOff>
                  </from>
                  <to>
                    <xdr:col>11267</xdr:col>
                    <xdr:colOff>0</xdr:colOff>
                    <xdr:row>262212</xdr:row>
                    <xdr:rowOff>0</xdr:rowOff>
                  </to>
                </anchor>
              </controlPr>
            </control>
          </mc:Choice>
        </mc:AlternateContent>
        <mc:AlternateContent xmlns:mc="http://schemas.openxmlformats.org/markup-compatibility/2006">
          <mc:Choice Requires="x14">
            <control shapeId="62211" r:id="rId714" name="Button 771">
              <controlPr locked="0" defaultSize="0" autoFill="0" autoLine="0" autoPict="0">
                <anchor moveWithCells="1" sizeWithCells="1">
                  <from>
                    <xdr:col>11267</xdr:col>
                    <xdr:colOff>0</xdr:colOff>
                    <xdr:row>327748</xdr:row>
                    <xdr:rowOff>0</xdr:rowOff>
                  </from>
                  <to>
                    <xdr:col>11267</xdr:col>
                    <xdr:colOff>0</xdr:colOff>
                    <xdr:row>327748</xdr:row>
                    <xdr:rowOff>0</xdr:rowOff>
                  </to>
                </anchor>
              </controlPr>
            </control>
          </mc:Choice>
        </mc:AlternateContent>
        <mc:AlternateContent xmlns:mc="http://schemas.openxmlformats.org/markup-compatibility/2006">
          <mc:Choice Requires="x14">
            <control shapeId="62212" r:id="rId715" name="Button 772">
              <controlPr locked="0" defaultSize="0" autoFill="0" autoLine="0" autoPict="0">
                <anchor moveWithCells="1" sizeWithCells="1">
                  <from>
                    <xdr:col>11267</xdr:col>
                    <xdr:colOff>0</xdr:colOff>
                    <xdr:row>393284</xdr:row>
                    <xdr:rowOff>0</xdr:rowOff>
                  </from>
                  <to>
                    <xdr:col>11267</xdr:col>
                    <xdr:colOff>0</xdr:colOff>
                    <xdr:row>393284</xdr:row>
                    <xdr:rowOff>0</xdr:rowOff>
                  </to>
                </anchor>
              </controlPr>
            </control>
          </mc:Choice>
        </mc:AlternateContent>
        <mc:AlternateContent xmlns:mc="http://schemas.openxmlformats.org/markup-compatibility/2006">
          <mc:Choice Requires="x14">
            <control shapeId="62213" r:id="rId716" name="Button 773">
              <controlPr locked="0" defaultSize="0" autoFill="0" autoLine="0" autoPict="0">
                <anchor moveWithCells="1" sizeWithCells="1">
                  <from>
                    <xdr:col>11267</xdr:col>
                    <xdr:colOff>0</xdr:colOff>
                    <xdr:row>458820</xdr:row>
                    <xdr:rowOff>0</xdr:rowOff>
                  </from>
                  <to>
                    <xdr:col>11267</xdr:col>
                    <xdr:colOff>0</xdr:colOff>
                    <xdr:row>458820</xdr:row>
                    <xdr:rowOff>0</xdr:rowOff>
                  </to>
                </anchor>
              </controlPr>
            </control>
          </mc:Choice>
        </mc:AlternateContent>
        <mc:AlternateContent xmlns:mc="http://schemas.openxmlformats.org/markup-compatibility/2006">
          <mc:Choice Requires="x14">
            <control shapeId="62214" r:id="rId717" name="Button 774">
              <controlPr locked="0" defaultSize="0" autoFill="0" autoLine="0" autoPict="0">
                <anchor moveWithCells="1" sizeWithCells="1">
                  <from>
                    <xdr:col>11267</xdr:col>
                    <xdr:colOff>0</xdr:colOff>
                    <xdr:row>524356</xdr:row>
                    <xdr:rowOff>0</xdr:rowOff>
                  </from>
                  <to>
                    <xdr:col>11267</xdr:col>
                    <xdr:colOff>0</xdr:colOff>
                    <xdr:row>524356</xdr:row>
                    <xdr:rowOff>0</xdr:rowOff>
                  </to>
                </anchor>
              </controlPr>
            </control>
          </mc:Choice>
        </mc:AlternateContent>
        <mc:AlternateContent xmlns:mc="http://schemas.openxmlformats.org/markup-compatibility/2006">
          <mc:Choice Requires="x14">
            <control shapeId="62215" r:id="rId718" name="Button 775">
              <controlPr locked="0" defaultSize="0" autoFill="0" autoLine="0" autoPict="0">
                <anchor moveWithCells="1" sizeWithCells="1">
                  <from>
                    <xdr:col>11267</xdr:col>
                    <xdr:colOff>0</xdr:colOff>
                    <xdr:row>589892</xdr:row>
                    <xdr:rowOff>0</xdr:rowOff>
                  </from>
                  <to>
                    <xdr:col>11267</xdr:col>
                    <xdr:colOff>0</xdr:colOff>
                    <xdr:row>589892</xdr:row>
                    <xdr:rowOff>0</xdr:rowOff>
                  </to>
                </anchor>
              </controlPr>
            </control>
          </mc:Choice>
        </mc:AlternateContent>
        <mc:AlternateContent xmlns:mc="http://schemas.openxmlformats.org/markup-compatibility/2006">
          <mc:Choice Requires="x14">
            <control shapeId="62216" r:id="rId719" name="Button 776">
              <controlPr locked="0" defaultSize="0" autoFill="0" autoLine="0" autoPict="0">
                <anchor moveWithCells="1" sizeWithCells="1">
                  <from>
                    <xdr:col>11267</xdr:col>
                    <xdr:colOff>0</xdr:colOff>
                    <xdr:row>655428</xdr:row>
                    <xdr:rowOff>0</xdr:rowOff>
                  </from>
                  <to>
                    <xdr:col>11267</xdr:col>
                    <xdr:colOff>0</xdr:colOff>
                    <xdr:row>655428</xdr:row>
                    <xdr:rowOff>0</xdr:rowOff>
                  </to>
                </anchor>
              </controlPr>
            </control>
          </mc:Choice>
        </mc:AlternateContent>
        <mc:AlternateContent xmlns:mc="http://schemas.openxmlformats.org/markup-compatibility/2006">
          <mc:Choice Requires="x14">
            <control shapeId="62217" r:id="rId720" name="Button 777">
              <controlPr locked="0" defaultSize="0" autoFill="0" autoLine="0" autoPict="0">
                <anchor moveWithCells="1" sizeWithCells="1">
                  <from>
                    <xdr:col>11267</xdr:col>
                    <xdr:colOff>0</xdr:colOff>
                    <xdr:row>720964</xdr:row>
                    <xdr:rowOff>0</xdr:rowOff>
                  </from>
                  <to>
                    <xdr:col>11267</xdr:col>
                    <xdr:colOff>0</xdr:colOff>
                    <xdr:row>720964</xdr:row>
                    <xdr:rowOff>0</xdr:rowOff>
                  </to>
                </anchor>
              </controlPr>
            </control>
          </mc:Choice>
        </mc:AlternateContent>
        <mc:AlternateContent xmlns:mc="http://schemas.openxmlformats.org/markup-compatibility/2006">
          <mc:Choice Requires="x14">
            <control shapeId="62218" r:id="rId721" name="Button 778">
              <controlPr locked="0" defaultSize="0" autoFill="0" autoLine="0" autoPict="0">
                <anchor moveWithCells="1" sizeWithCells="1">
                  <from>
                    <xdr:col>11267</xdr:col>
                    <xdr:colOff>0</xdr:colOff>
                    <xdr:row>786500</xdr:row>
                    <xdr:rowOff>0</xdr:rowOff>
                  </from>
                  <to>
                    <xdr:col>11267</xdr:col>
                    <xdr:colOff>0</xdr:colOff>
                    <xdr:row>786500</xdr:row>
                    <xdr:rowOff>0</xdr:rowOff>
                  </to>
                </anchor>
              </controlPr>
            </control>
          </mc:Choice>
        </mc:AlternateContent>
        <mc:AlternateContent xmlns:mc="http://schemas.openxmlformats.org/markup-compatibility/2006">
          <mc:Choice Requires="x14">
            <control shapeId="62219" r:id="rId722" name="Button 779">
              <controlPr locked="0" defaultSize="0" autoFill="0" autoLine="0" autoPict="0">
                <anchor moveWithCells="1" sizeWithCells="1">
                  <from>
                    <xdr:col>11267</xdr:col>
                    <xdr:colOff>0</xdr:colOff>
                    <xdr:row>852036</xdr:row>
                    <xdr:rowOff>0</xdr:rowOff>
                  </from>
                  <to>
                    <xdr:col>11267</xdr:col>
                    <xdr:colOff>0</xdr:colOff>
                    <xdr:row>852036</xdr:row>
                    <xdr:rowOff>0</xdr:rowOff>
                  </to>
                </anchor>
              </controlPr>
            </control>
          </mc:Choice>
        </mc:AlternateContent>
        <mc:AlternateContent xmlns:mc="http://schemas.openxmlformats.org/markup-compatibility/2006">
          <mc:Choice Requires="x14">
            <control shapeId="62220" r:id="rId723" name="Button 780">
              <controlPr locked="0" defaultSize="0" autoFill="0" autoLine="0" autoPict="0">
                <anchor moveWithCells="1" sizeWithCells="1">
                  <from>
                    <xdr:col>11267</xdr:col>
                    <xdr:colOff>0</xdr:colOff>
                    <xdr:row>917572</xdr:row>
                    <xdr:rowOff>0</xdr:rowOff>
                  </from>
                  <to>
                    <xdr:col>11267</xdr:col>
                    <xdr:colOff>0</xdr:colOff>
                    <xdr:row>917572</xdr:row>
                    <xdr:rowOff>0</xdr:rowOff>
                  </to>
                </anchor>
              </controlPr>
            </control>
          </mc:Choice>
        </mc:AlternateContent>
        <mc:AlternateContent xmlns:mc="http://schemas.openxmlformats.org/markup-compatibility/2006">
          <mc:Choice Requires="x14">
            <control shapeId="62221" r:id="rId724" name="Button 781">
              <controlPr locked="0" defaultSize="0" autoFill="0" autoLine="0" autoPict="0">
                <anchor moveWithCells="1" sizeWithCells="1">
                  <from>
                    <xdr:col>11267</xdr:col>
                    <xdr:colOff>0</xdr:colOff>
                    <xdr:row>983108</xdr:row>
                    <xdr:rowOff>0</xdr:rowOff>
                  </from>
                  <to>
                    <xdr:col>11267</xdr:col>
                    <xdr:colOff>0</xdr:colOff>
                    <xdr:row>983108</xdr:row>
                    <xdr:rowOff>0</xdr:rowOff>
                  </to>
                </anchor>
              </controlPr>
            </control>
          </mc:Choice>
        </mc:AlternateContent>
        <mc:AlternateContent xmlns:mc="http://schemas.openxmlformats.org/markup-compatibility/2006">
          <mc:Choice Requires="x14">
            <control shapeId="62222" r:id="rId725" name="Button 782">
              <controlPr locked="0" defaultSize="0" autoFill="0" autoLine="0" autoPict="0">
                <anchor moveWithCells="1" sizeWithCells="1">
                  <from>
                    <xdr:col>11523</xdr:col>
                    <xdr:colOff>0</xdr:colOff>
                    <xdr:row>67</xdr:row>
                    <xdr:rowOff>0</xdr:rowOff>
                  </from>
                  <to>
                    <xdr:col>11523</xdr:col>
                    <xdr:colOff>0</xdr:colOff>
                    <xdr:row>67</xdr:row>
                    <xdr:rowOff>0</xdr:rowOff>
                  </to>
                </anchor>
              </controlPr>
            </control>
          </mc:Choice>
        </mc:AlternateContent>
        <mc:AlternateContent xmlns:mc="http://schemas.openxmlformats.org/markup-compatibility/2006">
          <mc:Choice Requires="x14">
            <control shapeId="62223" r:id="rId726" name="Button 783">
              <controlPr locked="0" defaultSize="0" autoFill="0" autoLine="0" autoPict="0">
                <anchor moveWithCells="1" sizeWithCells="1">
                  <from>
                    <xdr:col>11523</xdr:col>
                    <xdr:colOff>0</xdr:colOff>
                    <xdr:row>65604</xdr:row>
                    <xdr:rowOff>0</xdr:rowOff>
                  </from>
                  <to>
                    <xdr:col>11523</xdr:col>
                    <xdr:colOff>0</xdr:colOff>
                    <xdr:row>65604</xdr:row>
                    <xdr:rowOff>0</xdr:rowOff>
                  </to>
                </anchor>
              </controlPr>
            </control>
          </mc:Choice>
        </mc:AlternateContent>
        <mc:AlternateContent xmlns:mc="http://schemas.openxmlformats.org/markup-compatibility/2006">
          <mc:Choice Requires="x14">
            <control shapeId="62224" r:id="rId727" name="Button 784">
              <controlPr locked="0" defaultSize="0" autoFill="0" autoLine="0" autoPict="0">
                <anchor moveWithCells="1" sizeWithCells="1">
                  <from>
                    <xdr:col>11523</xdr:col>
                    <xdr:colOff>0</xdr:colOff>
                    <xdr:row>131140</xdr:row>
                    <xdr:rowOff>0</xdr:rowOff>
                  </from>
                  <to>
                    <xdr:col>11523</xdr:col>
                    <xdr:colOff>0</xdr:colOff>
                    <xdr:row>131140</xdr:row>
                    <xdr:rowOff>0</xdr:rowOff>
                  </to>
                </anchor>
              </controlPr>
            </control>
          </mc:Choice>
        </mc:AlternateContent>
        <mc:AlternateContent xmlns:mc="http://schemas.openxmlformats.org/markup-compatibility/2006">
          <mc:Choice Requires="x14">
            <control shapeId="62225" r:id="rId728" name="Button 785">
              <controlPr locked="0" defaultSize="0" autoFill="0" autoLine="0" autoPict="0">
                <anchor moveWithCells="1" sizeWithCells="1">
                  <from>
                    <xdr:col>11523</xdr:col>
                    <xdr:colOff>0</xdr:colOff>
                    <xdr:row>196676</xdr:row>
                    <xdr:rowOff>0</xdr:rowOff>
                  </from>
                  <to>
                    <xdr:col>11523</xdr:col>
                    <xdr:colOff>0</xdr:colOff>
                    <xdr:row>196676</xdr:row>
                    <xdr:rowOff>0</xdr:rowOff>
                  </to>
                </anchor>
              </controlPr>
            </control>
          </mc:Choice>
        </mc:AlternateContent>
        <mc:AlternateContent xmlns:mc="http://schemas.openxmlformats.org/markup-compatibility/2006">
          <mc:Choice Requires="x14">
            <control shapeId="62226" r:id="rId729" name="Button 786">
              <controlPr locked="0" defaultSize="0" autoFill="0" autoLine="0" autoPict="0">
                <anchor moveWithCells="1" sizeWithCells="1">
                  <from>
                    <xdr:col>11523</xdr:col>
                    <xdr:colOff>0</xdr:colOff>
                    <xdr:row>262212</xdr:row>
                    <xdr:rowOff>0</xdr:rowOff>
                  </from>
                  <to>
                    <xdr:col>11523</xdr:col>
                    <xdr:colOff>0</xdr:colOff>
                    <xdr:row>262212</xdr:row>
                    <xdr:rowOff>0</xdr:rowOff>
                  </to>
                </anchor>
              </controlPr>
            </control>
          </mc:Choice>
        </mc:AlternateContent>
        <mc:AlternateContent xmlns:mc="http://schemas.openxmlformats.org/markup-compatibility/2006">
          <mc:Choice Requires="x14">
            <control shapeId="62227" r:id="rId730" name="Button 787">
              <controlPr locked="0" defaultSize="0" autoFill="0" autoLine="0" autoPict="0">
                <anchor moveWithCells="1" sizeWithCells="1">
                  <from>
                    <xdr:col>11523</xdr:col>
                    <xdr:colOff>0</xdr:colOff>
                    <xdr:row>327748</xdr:row>
                    <xdr:rowOff>0</xdr:rowOff>
                  </from>
                  <to>
                    <xdr:col>11523</xdr:col>
                    <xdr:colOff>0</xdr:colOff>
                    <xdr:row>327748</xdr:row>
                    <xdr:rowOff>0</xdr:rowOff>
                  </to>
                </anchor>
              </controlPr>
            </control>
          </mc:Choice>
        </mc:AlternateContent>
        <mc:AlternateContent xmlns:mc="http://schemas.openxmlformats.org/markup-compatibility/2006">
          <mc:Choice Requires="x14">
            <control shapeId="62228" r:id="rId731" name="Button 788">
              <controlPr locked="0" defaultSize="0" autoFill="0" autoLine="0" autoPict="0">
                <anchor moveWithCells="1" sizeWithCells="1">
                  <from>
                    <xdr:col>11523</xdr:col>
                    <xdr:colOff>0</xdr:colOff>
                    <xdr:row>393284</xdr:row>
                    <xdr:rowOff>0</xdr:rowOff>
                  </from>
                  <to>
                    <xdr:col>11523</xdr:col>
                    <xdr:colOff>0</xdr:colOff>
                    <xdr:row>393284</xdr:row>
                    <xdr:rowOff>0</xdr:rowOff>
                  </to>
                </anchor>
              </controlPr>
            </control>
          </mc:Choice>
        </mc:AlternateContent>
        <mc:AlternateContent xmlns:mc="http://schemas.openxmlformats.org/markup-compatibility/2006">
          <mc:Choice Requires="x14">
            <control shapeId="62229" r:id="rId732" name="Button 789">
              <controlPr locked="0" defaultSize="0" autoFill="0" autoLine="0" autoPict="0">
                <anchor moveWithCells="1" sizeWithCells="1">
                  <from>
                    <xdr:col>11523</xdr:col>
                    <xdr:colOff>0</xdr:colOff>
                    <xdr:row>458820</xdr:row>
                    <xdr:rowOff>0</xdr:rowOff>
                  </from>
                  <to>
                    <xdr:col>11523</xdr:col>
                    <xdr:colOff>0</xdr:colOff>
                    <xdr:row>458820</xdr:row>
                    <xdr:rowOff>0</xdr:rowOff>
                  </to>
                </anchor>
              </controlPr>
            </control>
          </mc:Choice>
        </mc:AlternateContent>
        <mc:AlternateContent xmlns:mc="http://schemas.openxmlformats.org/markup-compatibility/2006">
          <mc:Choice Requires="x14">
            <control shapeId="62230" r:id="rId733" name="Button 790">
              <controlPr locked="0" defaultSize="0" autoFill="0" autoLine="0" autoPict="0">
                <anchor moveWithCells="1" sizeWithCells="1">
                  <from>
                    <xdr:col>11523</xdr:col>
                    <xdr:colOff>0</xdr:colOff>
                    <xdr:row>524356</xdr:row>
                    <xdr:rowOff>0</xdr:rowOff>
                  </from>
                  <to>
                    <xdr:col>11523</xdr:col>
                    <xdr:colOff>0</xdr:colOff>
                    <xdr:row>524356</xdr:row>
                    <xdr:rowOff>0</xdr:rowOff>
                  </to>
                </anchor>
              </controlPr>
            </control>
          </mc:Choice>
        </mc:AlternateContent>
        <mc:AlternateContent xmlns:mc="http://schemas.openxmlformats.org/markup-compatibility/2006">
          <mc:Choice Requires="x14">
            <control shapeId="62231" r:id="rId734" name="Button 791">
              <controlPr locked="0" defaultSize="0" autoFill="0" autoLine="0" autoPict="0">
                <anchor moveWithCells="1" sizeWithCells="1">
                  <from>
                    <xdr:col>11523</xdr:col>
                    <xdr:colOff>0</xdr:colOff>
                    <xdr:row>589892</xdr:row>
                    <xdr:rowOff>0</xdr:rowOff>
                  </from>
                  <to>
                    <xdr:col>11523</xdr:col>
                    <xdr:colOff>0</xdr:colOff>
                    <xdr:row>589892</xdr:row>
                    <xdr:rowOff>0</xdr:rowOff>
                  </to>
                </anchor>
              </controlPr>
            </control>
          </mc:Choice>
        </mc:AlternateContent>
        <mc:AlternateContent xmlns:mc="http://schemas.openxmlformats.org/markup-compatibility/2006">
          <mc:Choice Requires="x14">
            <control shapeId="62232" r:id="rId735" name="Button 792">
              <controlPr locked="0" defaultSize="0" autoFill="0" autoLine="0" autoPict="0">
                <anchor moveWithCells="1" sizeWithCells="1">
                  <from>
                    <xdr:col>11523</xdr:col>
                    <xdr:colOff>0</xdr:colOff>
                    <xdr:row>655428</xdr:row>
                    <xdr:rowOff>0</xdr:rowOff>
                  </from>
                  <to>
                    <xdr:col>11523</xdr:col>
                    <xdr:colOff>0</xdr:colOff>
                    <xdr:row>655428</xdr:row>
                    <xdr:rowOff>0</xdr:rowOff>
                  </to>
                </anchor>
              </controlPr>
            </control>
          </mc:Choice>
        </mc:AlternateContent>
        <mc:AlternateContent xmlns:mc="http://schemas.openxmlformats.org/markup-compatibility/2006">
          <mc:Choice Requires="x14">
            <control shapeId="62233" r:id="rId736" name="Button 793">
              <controlPr locked="0" defaultSize="0" autoFill="0" autoLine="0" autoPict="0">
                <anchor moveWithCells="1" sizeWithCells="1">
                  <from>
                    <xdr:col>11523</xdr:col>
                    <xdr:colOff>0</xdr:colOff>
                    <xdr:row>720964</xdr:row>
                    <xdr:rowOff>0</xdr:rowOff>
                  </from>
                  <to>
                    <xdr:col>11523</xdr:col>
                    <xdr:colOff>0</xdr:colOff>
                    <xdr:row>720964</xdr:row>
                    <xdr:rowOff>0</xdr:rowOff>
                  </to>
                </anchor>
              </controlPr>
            </control>
          </mc:Choice>
        </mc:AlternateContent>
        <mc:AlternateContent xmlns:mc="http://schemas.openxmlformats.org/markup-compatibility/2006">
          <mc:Choice Requires="x14">
            <control shapeId="62234" r:id="rId737" name="Button 794">
              <controlPr locked="0" defaultSize="0" autoFill="0" autoLine="0" autoPict="0">
                <anchor moveWithCells="1" sizeWithCells="1">
                  <from>
                    <xdr:col>11523</xdr:col>
                    <xdr:colOff>0</xdr:colOff>
                    <xdr:row>786500</xdr:row>
                    <xdr:rowOff>0</xdr:rowOff>
                  </from>
                  <to>
                    <xdr:col>11523</xdr:col>
                    <xdr:colOff>0</xdr:colOff>
                    <xdr:row>786500</xdr:row>
                    <xdr:rowOff>0</xdr:rowOff>
                  </to>
                </anchor>
              </controlPr>
            </control>
          </mc:Choice>
        </mc:AlternateContent>
        <mc:AlternateContent xmlns:mc="http://schemas.openxmlformats.org/markup-compatibility/2006">
          <mc:Choice Requires="x14">
            <control shapeId="62235" r:id="rId738" name="Button 795">
              <controlPr locked="0" defaultSize="0" autoFill="0" autoLine="0" autoPict="0">
                <anchor moveWithCells="1" sizeWithCells="1">
                  <from>
                    <xdr:col>11523</xdr:col>
                    <xdr:colOff>0</xdr:colOff>
                    <xdr:row>852036</xdr:row>
                    <xdr:rowOff>0</xdr:rowOff>
                  </from>
                  <to>
                    <xdr:col>11523</xdr:col>
                    <xdr:colOff>0</xdr:colOff>
                    <xdr:row>852036</xdr:row>
                    <xdr:rowOff>0</xdr:rowOff>
                  </to>
                </anchor>
              </controlPr>
            </control>
          </mc:Choice>
        </mc:AlternateContent>
        <mc:AlternateContent xmlns:mc="http://schemas.openxmlformats.org/markup-compatibility/2006">
          <mc:Choice Requires="x14">
            <control shapeId="62236" r:id="rId739" name="Button 796">
              <controlPr locked="0" defaultSize="0" autoFill="0" autoLine="0" autoPict="0">
                <anchor moveWithCells="1" sizeWithCells="1">
                  <from>
                    <xdr:col>11523</xdr:col>
                    <xdr:colOff>0</xdr:colOff>
                    <xdr:row>917572</xdr:row>
                    <xdr:rowOff>0</xdr:rowOff>
                  </from>
                  <to>
                    <xdr:col>11523</xdr:col>
                    <xdr:colOff>0</xdr:colOff>
                    <xdr:row>917572</xdr:row>
                    <xdr:rowOff>0</xdr:rowOff>
                  </to>
                </anchor>
              </controlPr>
            </control>
          </mc:Choice>
        </mc:AlternateContent>
        <mc:AlternateContent xmlns:mc="http://schemas.openxmlformats.org/markup-compatibility/2006">
          <mc:Choice Requires="x14">
            <control shapeId="62237" r:id="rId740" name="Button 797">
              <controlPr locked="0" defaultSize="0" autoFill="0" autoLine="0" autoPict="0">
                <anchor moveWithCells="1" sizeWithCells="1">
                  <from>
                    <xdr:col>11523</xdr:col>
                    <xdr:colOff>0</xdr:colOff>
                    <xdr:row>983108</xdr:row>
                    <xdr:rowOff>0</xdr:rowOff>
                  </from>
                  <to>
                    <xdr:col>11523</xdr:col>
                    <xdr:colOff>0</xdr:colOff>
                    <xdr:row>983108</xdr:row>
                    <xdr:rowOff>0</xdr:rowOff>
                  </to>
                </anchor>
              </controlPr>
            </control>
          </mc:Choice>
        </mc:AlternateContent>
        <mc:AlternateContent xmlns:mc="http://schemas.openxmlformats.org/markup-compatibility/2006">
          <mc:Choice Requires="x14">
            <control shapeId="62238" r:id="rId741" name="Button 798">
              <controlPr locked="0" defaultSize="0" autoFill="0" autoLine="0" autoPict="0">
                <anchor moveWithCells="1" sizeWithCells="1">
                  <from>
                    <xdr:col>11779</xdr:col>
                    <xdr:colOff>0</xdr:colOff>
                    <xdr:row>67</xdr:row>
                    <xdr:rowOff>0</xdr:rowOff>
                  </from>
                  <to>
                    <xdr:col>11779</xdr:col>
                    <xdr:colOff>0</xdr:colOff>
                    <xdr:row>67</xdr:row>
                    <xdr:rowOff>0</xdr:rowOff>
                  </to>
                </anchor>
              </controlPr>
            </control>
          </mc:Choice>
        </mc:AlternateContent>
        <mc:AlternateContent xmlns:mc="http://schemas.openxmlformats.org/markup-compatibility/2006">
          <mc:Choice Requires="x14">
            <control shapeId="62239" r:id="rId742" name="Button 799">
              <controlPr locked="0" defaultSize="0" autoFill="0" autoLine="0" autoPict="0">
                <anchor moveWithCells="1" sizeWithCells="1">
                  <from>
                    <xdr:col>11779</xdr:col>
                    <xdr:colOff>0</xdr:colOff>
                    <xdr:row>65604</xdr:row>
                    <xdr:rowOff>0</xdr:rowOff>
                  </from>
                  <to>
                    <xdr:col>11779</xdr:col>
                    <xdr:colOff>0</xdr:colOff>
                    <xdr:row>65604</xdr:row>
                    <xdr:rowOff>0</xdr:rowOff>
                  </to>
                </anchor>
              </controlPr>
            </control>
          </mc:Choice>
        </mc:AlternateContent>
        <mc:AlternateContent xmlns:mc="http://schemas.openxmlformats.org/markup-compatibility/2006">
          <mc:Choice Requires="x14">
            <control shapeId="62240" r:id="rId743" name="Button 800">
              <controlPr locked="0" defaultSize="0" autoFill="0" autoLine="0" autoPict="0">
                <anchor moveWithCells="1" sizeWithCells="1">
                  <from>
                    <xdr:col>11779</xdr:col>
                    <xdr:colOff>0</xdr:colOff>
                    <xdr:row>131140</xdr:row>
                    <xdr:rowOff>0</xdr:rowOff>
                  </from>
                  <to>
                    <xdr:col>11779</xdr:col>
                    <xdr:colOff>0</xdr:colOff>
                    <xdr:row>131140</xdr:row>
                    <xdr:rowOff>0</xdr:rowOff>
                  </to>
                </anchor>
              </controlPr>
            </control>
          </mc:Choice>
        </mc:AlternateContent>
        <mc:AlternateContent xmlns:mc="http://schemas.openxmlformats.org/markup-compatibility/2006">
          <mc:Choice Requires="x14">
            <control shapeId="62241" r:id="rId744" name="Button 801">
              <controlPr locked="0" defaultSize="0" autoFill="0" autoLine="0" autoPict="0">
                <anchor moveWithCells="1" sizeWithCells="1">
                  <from>
                    <xdr:col>11779</xdr:col>
                    <xdr:colOff>0</xdr:colOff>
                    <xdr:row>196676</xdr:row>
                    <xdr:rowOff>0</xdr:rowOff>
                  </from>
                  <to>
                    <xdr:col>11779</xdr:col>
                    <xdr:colOff>0</xdr:colOff>
                    <xdr:row>196676</xdr:row>
                    <xdr:rowOff>0</xdr:rowOff>
                  </to>
                </anchor>
              </controlPr>
            </control>
          </mc:Choice>
        </mc:AlternateContent>
        <mc:AlternateContent xmlns:mc="http://schemas.openxmlformats.org/markup-compatibility/2006">
          <mc:Choice Requires="x14">
            <control shapeId="62242" r:id="rId745" name="Button 802">
              <controlPr locked="0" defaultSize="0" autoFill="0" autoLine="0" autoPict="0">
                <anchor moveWithCells="1" sizeWithCells="1">
                  <from>
                    <xdr:col>11779</xdr:col>
                    <xdr:colOff>0</xdr:colOff>
                    <xdr:row>262212</xdr:row>
                    <xdr:rowOff>0</xdr:rowOff>
                  </from>
                  <to>
                    <xdr:col>11779</xdr:col>
                    <xdr:colOff>0</xdr:colOff>
                    <xdr:row>262212</xdr:row>
                    <xdr:rowOff>0</xdr:rowOff>
                  </to>
                </anchor>
              </controlPr>
            </control>
          </mc:Choice>
        </mc:AlternateContent>
        <mc:AlternateContent xmlns:mc="http://schemas.openxmlformats.org/markup-compatibility/2006">
          <mc:Choice Requires="x14">
            <control shapeId="62243" r:id="rId746" name="Button 803">
              <controlPr locked="0" defaultSize="0" autoFill="0" autoLine="0" autoPict="0">
                <anchor moveWithCells="1" sizeWithCells="1">
                  <from>
                    <xdr:col>11779</xdr:col>
                    <xdr:colOff>0</xdr:colOff>
                    <xdr:row>327748</xdr:row>
                    <xdr:rowOff>0</xdr:rowOff>
                  </from>
                  <to>
                    <xdr:col>11779</xdr:col>
                    <xdr:colOff>0</xdr:colOff>
                    <xdr:row>327748</xdr:row>
                    <xdr:rowOff>0</xdr:rowOff>
                  </to>
                </anchor>
              </controlPr>
            </control>
          </mc:Choice>
        </mc:AlternateContent>
        <mc:AlternateContent xmlns:mc="http://schemas.openxmlformats.org/markup-compatibility/2006">
          <mc:Choice Requires="x14">
            <control shapeId="62244" r:id="rId747" name="Button 804">
              <controlPr locked="0" defaultSize="0" autoFill="0" autoLine="0" autoPict="0">
                <anchor moveWithCells="1" sizeWithCells="1">
                  <from>
                    <xdr:col>11779</xdr:col>
                    <xdr:colOff>0</xdr:colOff>
                    <xdr:row>393284</xdr:row>
                    <xdr:rowOff>0</xdr:rowOff>
                  </from>
                  <to>
                    <xdr:col>11779</xdr:col>
                    <xdr:colOff>0</xdr:colOff>
                    <xdr:row>393284</xdr:row>
                    <xdr:rowOff>0</xdr:rowOff>
                  </to>
                </anchor>
              </controlPr>
            </control>
          </mc:Choice>
        </mc:AlternateContent>
        <mc:AlternateContent xmlns:mc="http://schemas.openxmlformats.org/markup-compatibility/2006">
          <mc:Choice Requires="x14">
            <control shapeId="62245" r:id="rId748" name="Button 805">
              <controlPr locked="0" defaultSize="0" autoFill="0" autoLine="0" autoPict="0">
                <anchor moveWithCells="1" sizeWithCells="1">
                  <from>
                    <xdr:col>11779</xdr:col>
                    <xdr:colOff>0</xdr:colOff>
                    <xdr:row>458820</xdr:row>
                    <xdr:rowOff>0</xdr:rowOff>
                  </from>
                  <to>
                    <xdr:col>11779</xdr:col>
                    <xdr:colOff>0</xdr:colOff>
                    <xdr:row>458820</xdr:row>
                    <xdr:rowOff>0</xdr:rowOff>
                  </to>
                </anchor>
              </controlPr>
            </control>
          </mc:Choice>
        </mc:AlternateContent>
        <mc:AlternateContent xmlns:mc="http://schemas.openxmlformats.org/markup-compatibility/2006">
          <mc:Choice Requires="x14">
            <control shapeId="62246" r:id="rId749" name="Button 806">
              <controlPr locked="0" defaultSize="0" autoFill="0" autoLine="0" autoPict="0">
                <anchor moveWithCells="1" sizeWithCells="1">
                  <from>
                    <xdr:col>11779</xdr:col>
                    <xdr:colOff>0</xdr:colOff>
                    <xdr:row>524356</xdr:row>
                    <xdr:rowOff>0</xdr:rowOff>
                  </from>
                  <to>
                    <xdr:col>11779</xdr:col>
                    <xdr:colOff>0</xdr:colOff>
                    <xdr:row>524356</xdr:row>
                    <xdr:rowOff>0</xdr:rowOff>
                  </to>
                </anchor>
              </controlPr>
            </control>
          </mc:Choice>
        </mc:AlternateContent>
        <mc:AlternateContent xmlns:mc="http://schemas.openxmlformats.org/markup-compatibility/2006">
          <mc:Choice Requires="x14">
            <control shapeId="62247" r:id="rId750" name="Button 807">
              <controlPr locked="0" defaultSize="0" autoFill="0" autoLine="0" autoPict="0">
                <anchor moveWithCells="1" sizeWithCells="1">
                  <from>
                    <xdr:col>11779</xdr:col>
                    <xdr:colOff>0</xdr:colOff>
                    <xdr:row>589892</xdr:row>
                    <xdr:rowOff>0</xdr:rowOff>
                  </from>
                  <to>
                    <xdr:col>11779</xdr:col>
                    <xdr:colOff>0</xdr:colOff>
                    <xdr:row>589892</xdr:row>
                    <xdr:rowOff>0</xdr:rowOff>
                  </to>
                </anchor>
              </controlPr>
            </control>
          </mc:Choice>
        </mc:AlternateContent>
        <mc:AlternateContent xmlns:mc="http://schemas.openxmlformats.org/markup-compatibility/2006">
          <mc:Choice Requires="x14">
            <control shapeId="62248" r:id="rId751" name="Button 808">
              <controlPr locked="0" defaultSize="0" autoFill="0" autoLine="0" autoPict="0">
                <anchor moveWithCells="1" sizeWithCells="1">
                  <from>
                    <xdr:col>11779</xdr:col>
                    <xdr:colOff>0</xdr:colOff>
                    <xdr:row>655428</xdr:row>
                    <xdr:rowOff>0</xdr:rowOff>
                  </from>
                  <to>
                    <xdr:col>11779</xdr:col>
                    <xdr:colOff>0</xdr:colOff>
                    <xdr:row>655428</xdr:row>
                    <xdr:rowOff>0</xdr:rowOff>
                  </to>
                </anchor>
              </controlPr>
            </control>
          </mc:Choice>
        </mc:AlternateContent>
        <mc:AlternateContent xmlns:mc="http://schemas.openxmlformats.org/markup-compatibility/2006">
          <mc:Choice Requires="x14">
            <control shapeId="62249" r:id="rId752" name="Button 809">
              <controlPr locked="0" defaultSize="0" autoFill="0" autoLine="0" autoPict="0">
                <anchor moveWithCells="1" sizeWithCells="1">
                  <from>
                    <xdr:col>11779</xdr:col>
                    <xdr:colOff>0</xdr:colOff>
                    <xdr:row>720964</xdr:row>
                    <xdr:rowOff>0</xdr:rowOff>
                  </from>
                  <to>
                    <xdr:col>11779</xdr:col>
                    <xdr:colOff>0</xdr:colOff>
                    <xdr:row>720964</xdr:row>
                    <xdr:rowOff>0</xdr:rowOff>
                  </to>
                </anchor>
              </controlPr>
            </control>
          </mc:Choice>
        </mc:AlternateContent>
        <mc:AlternateContent xmlns:mc="http://schemas.openxmlformats.org/markup-compatibility/2006">
          <mc:Choice Requires="x14">
            <control shapeId="62250" r:id="rId753" name="Button 810">
              <controlPr locked="0" defaultSize="0" autoFill="0" autoLine="0" autoPict="0">
                <anchor moveWithCells="1" sizeWithCells="1">
                  <from>
                    <xdr:col>11779</xdr:col>
                    <xdr:colOff>0</xdr:colOff>
                    <xdr:row>786500</xdr:row>
                    <xdr:rowOff>0</xdr:rowOff>
                  </from>
                  <to>
                    <xdr:col>11779</xdr:col>
                    <xdr:colOff>0</xdr:colOff>
                    <xdr:row>786500</xdr:row>
                    <xdr:rowOff>0</xdr:rowOff>
                  </to>
                </anchor>
              </controlPr>
            </control>
          </mc:Choice>
        </mc:AlternateContent>
        <mc:AlternateContent xmlns:mc="http://schemas.openxmlformats.org/markup-compatibility/2006">
          <mc:Choice Requires="x14">
            <control shapeId="62251" r:id="rId754" name="Button 811">
              <controlPr locked="0" defaultSize="0" autoFill="0" autoLine="0" autoPict="0">
                <anchor moveWithCells="1" sizeWithCells="1">
                  <from>
                    <xdr:col>11779</xdr:col>
                    <xdr:colOff>0</xdr:colOff>
                    <xdr:row>852036</xdr:row>
                    <xdr:rowOff>0</xdr:rowOff>
                  </from>
                  <to>
                    <xdr:col>11779</xdr:col>
                    <xdr:colOff>0</xdr:colOff>
                    <xdr:row>852036</xdr:row>
                    <xdr:rowOff>0</xdr:rowOff>
                  </to>
                </anchor>
              </controlPr>
            </control>
          </mc:Choice>
        </mc:AlternateContent>
        <mc:AlternateContent xmlns:mc="http://schemas.openxmlformats.org/markup-compatibility/2006">
          <mc:Choice Requires="x14">
            <control shapeId="62252" r:id="rId755" name="Button 812">
              <controlPr locked="0" defaultSize="0" autoFill="0" autoLine="0" autoPict="0">
                <anchor moveWithCells="1" sizeWithCells="1">
                  <from>
                    <xdr:col>11779</xdr:col>
                    <xdr:colOff>0</xdr:colOff>
                    <xdr:row>917572</xdr:row>
                    <xdr:rowOff>0</xdr:rowOff>
                  </from>
                  <to>
                    <xdr:col>11779</xdr:col>
                    <xdr:colOff>0</xdr:colOff>
                    <xdr:row>917572</xdr:row>
                    <xdr:rowOff>0</xdr:rowOff>
                  </to>
                </anchor>
              </controlPr>
            </control>
          </mc:Choice>
        </mc:AlternateContent>
        <mc:AlternateContent xmlns:mc="http://schemas.openxmlformats.org/markup-compatibility/2006">
          <mc:Choice Requires="x14">
            <control shapeId="62253" r:id="rId756" name="Button 813">
              <controlPr locked="0" defaultSize="0" autoFill="0" autoLine="0" autoPict="0">
                <anchor moveWithCells="1" sizeWithCells="1">
                  <from>
                    <xdr:col>11779</xdr:col>
                    <xdr:colOff>0</xdr:colOff>
                    <xdr:row>983108</xdr:row>
                    <xdr:rowOff>0</xdr:rowOff>
                  </from>
                  <to>
                    <xdr:col>11779</xdr:col>
                    <xdr:colOff>0</xdr:colOff>
                    <xdr:row>983108</xdr:row>
                    <xdr:rowOff>0</xdr:rowOff>
                  </to>
                </anchor>
              </controlPr>
            </control>
          </mc:Choice>
        </mc:AlternateContent>
        <mc:AlternateContent xmlns:mc="http://schemas.openxmlformats.org/markup-compatibility/2006">
          <mc:Choice Requires="x14">
            <control shapeId="62254" r:id="rId757" name="Button 814">
              <controlPr locked="0" defaultSize="0" autoFill="0" autoLine="0" autoPict="0">
                <anchor moveWithCells="1" sizeWithCells="1">
                  <from>
                    <xdr:col>12035</xdr:col>
                    <xdr:colOff>0</xdr:colOff>
                    <xdr:row>67</xdr:row>
                    <xdr:rowOff>0</xdr:rowOff>
                  </from>
                  <to>
                    <xdr:col>12035</xdr:col>
                    <xdr:colOff>0</xdr:colOff>
                    <xdr:row>67</xdr:row>
                    <xdr:rowOff>0</xdr:rowOff>
                  </to>
                </anchor>
              </controlPr>
            </control>
          </mc:Choice>
        </mc:AlternateContent>
        <mc:AlternateContent xmlns:mc="http://schemas.openxmlformats.org/markup-compatibility/2006">
          <mc:Choice Requires="x14">
            <control shapeId="62255" r:id="rId758" name="Button 815">
              <controlPr locked="0" defaultSize="0" autoFill="0" autoLine="0" autoPict="0">
                <anchor moveWithCells="1" sizeWithCells="1">
                  <from>
                    <xdr:col>12035</xdr:col>
                    <xdr:colOff>0</xdr:colOff>
                    <xdr:row>65604</xdr:row>
                    <xdr:rowOff>0</xdr:rowOff>
                  </from>
                  <to>
                    <xdr:col>12035</xdr:col>
                    <xdr:colOff>0</xdr:colOff>
                    <xdr:row>65604</xdr:row>
                    <xdr:rowOff>0</xdr:rowOff>
                  </to>
                </anchor>
              </controlPr>
            </control>
          </mc:Choice>
        </mc:AlternateContent>
        <mc:AlternateContent xmlns:mc="http://schemas.openxmlformats.org/markup-compatibility/2006">
          <mc:Choice Requires="x14">
            <control shapeId="62256" r:id="rId759" name="Button 816">
              <controlPr locked="0" defaultSize="0" autoFill="0" autoLine="0" autoPict="0">
                <anchor moveWithCells="1" sizeWithCells="1">
                  <from>
                    <xdr:col>12035</xdr:col>
                    <xdr:colOff>0</xdr:colOff>
                    <xdr:row>131140</xdr:row>
                    <xdr:rowOff>0</xdr:rowOff>
                  </from>
                  <to>
                    <xdr:col>12035</xdr:col>
                    <xdr:colOff>0</xdr:colOff>
                    <xdr:row>131140</xdr:row>
                    <xdr:rowOff>0</xdr:rowOff>
                  </to>
                </anchor>
              </controlPr>
            </control>
          </mc:Choice>
        </mc:AlternateContent>
        <mc:AlternateContent xmlns:mc="http://schemas.openxmlformats.org/markup-compatibility/2006">
          <mc:Choice Requires="x14">
            <control shapeId="62257" r:id="rId760" name="Button 817">
              <controlPr locked="0" defaultSize="0" autoFill="0" autoLine="0" autoPict="0">
                <anchor moveWithCells="1" sizeWithCells="1">
                  <from>
                    <xdr:col>12035</xdr:col>
                    <xdr:colOff>0</xdr:colOff>
                    <xdr:row>196676</xdr:row>
                    <xdr:rowOff>0</xdr:rowOff>
                  </from>
                  <to>
                    <xdr:col>12035</xdr:col>
                    <xdr:colOff>0</xdr:colOff>
                    <xdr:row>196676</xdr:row>
                    <xdr:rowOff>0</xdr:rowOff>
                  </to>
                </anchor>
              </controlPr>
            </control>
          </mc:Choice>
        </mc:AlternateContent>
        <mc:AlternateContent xmlns:mc="http://schemas.openxmlformats.org/markup-compatibility/2006">
          <mc:Choice Requires="x14">
            <control shapeId="62258" r:id="rId761" name="Button 818">
              <controlPr locked="0" defaultSize="0" autoFill="0" autoLine="0" autoPict="0">
                <anchor moveWithCells="1" sizeWithCells="1">
                  <from>
                    <xdr:col>12035</xdr:col>
                    <xdr:colOff>0</xdr:colOff>
                    <xdr:row>262212</xdr:row>
                    <xdr:rowOff>0</xdr:rowOff>
                  </from>
                  <to>
                    <xdr:col>12035</xdr:col>
                    <xdr:colOff>0</xdr:colOff>
                    <xdr:row>262212</xdr:row>
                    <xdr:rowOff>0</xdr:rowOff>
                  </to>
                </anchor>
              </controlPr>
            </control>
          </mc:Choice>
        </mc:AlternateContent>
        <mc:AlternateContent xmlns:mc="http://schemas.openxmlformats.org/markup-compatibility/2006">
          <mc:Choice Requires="x14">
            <control shapeId="62259" r:id="rId762" name="Button 819">
              <controlPr locked="0" defaultSize="0" autoFill="0" autoLine="0" autoPict="0">
                <anchor moveWithCells="1" sizeWithCells="1">
                  <from>
                    <xdr:col>12035</xdr:col>
                    <xdr:colOff>0</xdr:colOff>
                    <xdr:row>327748</xdr:row>
                    <xdr:rowOff>0</xdr:rowOff>
                  </from>
                  <to>
                    <xdr:col>12035</xdr:col>
                    <xdr:colOff>0</xdr:colOff>
                    <xdr:row>327748</xdr:row>
                    <xdr:rowOff>0</xdr:rowOff>
                  </to>
                </anchor>
              </controlPr>
            </control>
          </mc:Choice>
        </mc:AlternateContent>
        <mc:AlternateContent xmlns:mc="http://schemas.openxmlformats.org/markup-compatibility/2006">
          <mc:Choice Requires="x14">
            <control shapeId="62260" r:id="rId763" name="Button 820">
              <controlPr locked="0" defaultSize="0" autoFill="0" autoLine="0" autoPict="0">
                <anchor moveWithCells="1" sizeWithCells="1">
                  <from>
                    <xdr:col>12035</xdr:col>
                    <xdr:colOff>0</xdr:colOff>
                    <xdr:row>393284</xdr:row>
                    <xdr:rowOff>0</xdr:rowOff>
                  </from>
                  <to>
                    <xdr:col>12035</xdr:col>
                    <xdr:colOff>0</xdr:colOff>
                    <xdr:row>393284</xdr:row>
                    <xdr:rowOff>0</xdr:rowOff>
                  </to>
                </anchor>
              </controlPr>
            </control>
          </mc:Choice>
        </mc:AlternateContent>
        <mc:AlternateContent xmlns:mc="http://schemas.openxmlformats.org/markup-compatibility/2006">
          <mc:Choice Requires="x14">
            <control shapeId="62261" r:id="rId764" name="Button 821">
              <controlPr locked="0" defaultSize="0" autoFill="0" autoLine="0" autoPict="0">
                <anchor moveWithCells="1" sizeWithCells="1">
                  <from>
                    <xdr:col>12035</xdr:col>
                    <xdr:colOff>0</xdr:colOff>
                    <xdr:row>458820</xdr:row>
                    <xdr:rowOff>0</xdr:rowOff>
                  </from>
                  <to>
                    <xdr:col>12035</xdr:col>
                    <xdr:colOff>0</xdr:colOff>
                    <xdr:row>458820</xdr:row>
                    <xdr:rowOff>0</xdr:rowOff>
                  </to>
                </anchor>
              </controlPr>
            </control>
          </mc:Choice>
        </mc:AlternateContent>
        <mc:AlternateContent xmlns:mc="http://schemas.openxmlformats.org/markup-compatibility/2006">
          <mc:Choice Requires="x14">
            <control shapeId="62262" r:id="rId765" name="Button 822">
              <controlPr locked="0" defaultSize="0" autoFill="0" autoLine="0" autoPict="0">
                <anchor moveWithCells="1" sizeWithCells="1">
                  <from>
                    <xdr:col>12035</xdr:col>
                    <xdr:colOff>0</xdr:colOff>
                    <xdr:row>524356</xdr:row>
                    <xdr:rowOff>0</xdr:rowOff>
                  </from>
                  <to>
                    <xdr:col>12035</xdr:col>
                    <xdr:colOff>0</xdr:colOff>
                    <xdr:row>524356</xdr:row>
                    <xdr:rowOff>0</xdr:rowOff>
                  </to>
                </anchor>
              </controlPr>
            </control>
          </mc:Choice>
        </mc:AlternateContent>
        <mc:AlternateContent xmlns:mc="http://schemas.openxmlformats.org/markup-compatibility/2006">
          <mc:Choice Requires="x14">
            <control shapeId="62263" r:id="rId766" name="Button 823">
              <controlPr locked="0" defaultSize="0" autoFill="0" autoLine="0" autoPict="0">
                <anchor moveWithCells="1" sizeWithCells="1">
                  <from>
                    <xdr:col>12035</xdr:col>
                    <xdr:colOff>0</xdr:colOff>
                    <xdr:row>589892</xdr:row>
                    <xdr:rowOff>0</xdr:rowOff>
                  </from>
                  <to>
                    <xdr:col>12035</xdr:col>
                    <xdr:colOff>0</xdr:colOff>
                    <xdr:row>589892</xdr:row>
                    <xdr:rowOff>0</xdr:rowOff>
                  </to>
                </anchor>
              </controlPr>
            </control>
          </mc:Choice>
        </mc:AlternateContent>
        <mc:AlternateContent xmlns:mc="http://schemas.openxmlformats.org/markup-compatibility/2006">
          <mc:Choice Requires="x14">
            <control shapeId="62264" r:id="rId767" name="Button 824">
              <controlPr locked="0" defaultSize="0" autoFill="0" autoLine="0" autoPict="0">
                <anchor moveWithCells="1" sizeWithCells="1">
                  <from>
                    <xdr:col>12035</xdr:col>
                    <xdr:colOff>0</xdr:colOff>
                    <xdr:row>655428</xdr:row>
                    <xdr:rowOff>0</xdr:rowOff>
                  </from>
                  <to>
                    <xdr:col>12035</xdr:col>
                    <xdr:colOff>0</xdr:colOff>
                    <xdr:row>655428</xdr:row>
                    <xdr:rowOff>0</xdr:rowOff>
                  </to>
                </anchor>
              </controlPr>
            </control>
          </mc:Choice>
        </mc:AlternateContent>
        <mc:AlternateContent xmlns:mc="http://schemas.openxmlformats.org/markup-compatibility/2006">
          <mc:Choice Requires="x14">
            <control shapeId="62265" r:id="rId768" name="Button 825">
              <controlPr locked="0" defaultSize="0" autoFill="0" autoLine="0" autoPict="0">
                <anchor moveWithCells="1" sizeWithCells="1">
                  <from>
                    <xdr:col>12035</xdr:col>
                    <xdr:colOff>0</xdr:colOff>
                    <xdr:row>720964</xdr:row>
                    <xdr:rowOff>0</xdr:rowOff>
                  </from>
                  <to>
                    <xdr:col>12035</xdr:col>
                    <xdr:colOff>0</xdr:colOff>
                    <xdr:row>720964</xdr:row>
                    <xdr:rowOff>0</xdr:rowOff>
                  </to>
                </anchor>
              </controlPr>
            </control>
          </mc:Choice>
        </mc:AlternateContent>
        <mc:AlternateContent xmlns:mc="http://schemas.openxmlformats.org/markup-compatibility/2006">
          <mc:Choice Requires="x14">
            <control shapeId="62266" r:id="rId769" name="Button 826">
              <controlPr locked="0" defaultSize="0" autoFill="0" autoLine="0" autoPict="0">
                <anchor moveWithCells="1" sizeWithCells="1">
                  <from>
                    <xdr:col>12035</xdr:col>
                    <xdr:colOff>0</xdr:colOff>
                    <xdr:row>786500</xdr:row>
                    <xdr:rowOff>0</xdr:rowOff>
                  </from>
                  <to>
                    <xdr:col>12035</xdr:col>
                    <xdr:colOff>0</xdr:colOff>
                    <xdr:row>786500</xdr:row>
                    <xdr:rowOff>0</xdr:rowOff>
                  </to>
                </anchor>
              </controlPr>
            </control>
          </mc:Choice>
        </mc:AlternateContent>
        <mc:AlternateContent xmlns:mc="http://schemas.openxmlformats.org/markup-compatibility/2006">
          <mc:Choice Requires="x14">
            <control shapeId="62267" r:id="rId770" name="Button 827">
              <controlPr locked="0" defaultSize="0" autoFill="0" autoLine="0" autoPict="0">
                <anchor moveWithCells="1" sizeWithCells="1">
                  <from>
                    <xdr:col>12035</xdr:col>
                    <xdr:colOff>0</xdr:colOff>
                    <xdr:row>852036</xdr:row>
                    <xdr:rowOff>0</xdr:rowOff>
                  </from>
                  <to>
                    <xdr:col>12035</xdr:col>
                    <xdr:colOff>0</xdr:colOff>
                    <xdr:row>852036</xdr:row>
                    <xdr:rowOff>0</xdr:rowOff>
                  </to>
                </anchor>
              </controlPr>
            </control>
          </mc:Choice>
        </mc:AlternateContent>
        <mc:AlternateContent xmlns:mc="http://schemas.openxmlformats.org/markup-compatibility/2006">
          <mc:Choice Requires="x14">
            <control shapeId="62268" r:id="rId771" name="Button 828">
              <controlPr locked="0" defaultSize="0" autoFill="0" autoLine="0" autoPict="0">
                <anchor moveWithCells="1" sizeWithCells="1">
                  <from>
                    <xdr:col>12035</xdr:col>
                    <xdr:colOff>0</xdr:colOff>
                    <xdr:row>917572</xdr:row>
                    <xdr:rowOff>0</xdr:rowOff>
                  </from>
                  <to>
                    <xdr:col>12035</xdr:col>
                    <xdr:colOff>0</xdr:colOff>
                    <xdr:row>917572</xdr:row>
                    <xdr:rowOff>0</xdr:rowOff>
                  </to>
                </anchor>
              </controlPr>
            </control>
          </mc:Choice>
        </mc:AlternateContent>
        <mc:AlternateContent xmlns:mc="http://schemas.openxmlformats.org/markup-compatibility/2006">
          <mc:Choice Requires="x14">
            <control shapeId="62269" r:id="rId772" name="Button 829">
              <controlPr locked="0" defaultSize="0" autoFill="0" autoLine="0" autoPict="0">
                <anchor moveWithCells="1" sizeWithCells="1">
                  <from>
                    <xdr:col>12035</xdr:col>
                    <xdr:colOff>0</xdr:colOff>
                    <xdr:row>983108</xdr:row>
                    <xdr:rowOff>0</xdr:rowOff>
                  </from>
                  <to>
                    <xdr:col>12035</xdr:col>
                    <xdr:colOff>0</xdr:colOff>
                    <xdr:row>983108</xdr:row>
                    <xdr:rowOff>0</xdr:rowOff>
                  </to>
                </anchor>
              </controlPr>
            </control>
          </mc:Choice>
        </mc:AlternateContent>
        <mc:AlternateContent xmlns:mc="http://schemas.openxmlformats.org/markup-compatibility/2006">
          <mc:Choice Requires="x14">
            <control shapeId="62270" r:id="rId773" name="Button 830">
              <controlPr locked="0" defaultSize="0" autoFill="0" autoLine="0" autoPict="0">
                <anchor moveWithCells="1" sizeWithCells="1">
                  <from>
                    <xdr:col>12291</xdr:col>
                    <xdr:colOff>0</xdr:colOff>
                    <xdr:row>67</xdr:row>
                    <xdr:rowOff>0</xdr:rowOff>
                  </from>
                  <to>
                    <xdr:col>12291</xdr:col>
                    <xdr:colOff>0</xdr:colOff>
                    <xdr:row>67</xdr:row>
                    <xdr:rowOff>0</xdr:rowOff>
                  </to>
                </anchor>
              </controlPr>
            </control>
          </mc:Choice>
        </mc:AlternateContent>
        <mc:AlternateContent xmlns:mc="http://schemas.openxmlformats.org/markup-compatibility/2006">
          <mc:Choice Requires="x14">
            <control shapeId="62271" r:id="rId774" name="Button 831">
              <controlPr locked="0" defaultSize="0" autoFill="0" autoLine="0" autoPict="0">
                <anchor moveWithCells="1" sizeWithCells="1">
                  <from>
                    <xdr:col>12291</xdr:col>
                    <xdr:colOff>0</xdr:colOff>
                    <xdr:row>65604</xdr:row>
                    <xdr:rowOff>0</xdr:rowOff>
                  </from>
                  <to>
                    <xdr:col>12291</xdr:col>
                    <xdr:colOff>0</xdr:colOff>
                    <xdr:row>65604</xdr:row>
                    <xdr:rowOff>0</xdr:rowOff>
                  </to>
                </anchor>
              </controlPr>
            </control>
          </mc:Choice>
        </mc:AlternateContent>
        <mc:AlternateContent xmlns:mc="http://schemas.openxmlformats.org/markup-compatibility/2006">
          <mc:Choice Requires="x14">
            <control shapeId="62272" r:id="rId775" name="Button 832">
              <controlPr locked="0" defaultSize="0" autoFill="0" autoLine="0" autoPict="0">
                <anchor moveWithCells="1" sizeWithCells="1">
                  <from>
                    <xdr:col>12291</xdr:col>
                    <xdr:colOff>0</xdr:colOff>
                    <xdr:row>131140</xdr:row>
                    <xdr:rowOff>0</xdr:rowOff>
                  </from>
                  <to>
                    <xdr:col>12291</xdr:col>
                    <xdr:colOff>0</xdr:colOff>
                    <xdr:row>131140</xdr:row>
                    <xdr:rowOff>0</xdr:rowOff>
                  </to>
                </anchor>
              </controlPr>
            </control>
          </mc:Choice>
        </mc:AlternateContent>
        <mc:AlternateContent xmlns:mc="http://schemas.openxmlformats.org/markup-compatibility/2006">
          <mc:Choice Requires="x14">
            <control shapeId="62273" r:id="rId776" name="Button 833">
              <controlPr locked="0" defaultSize="0" autoFill="0" autoLine="0" autoPict="0">
                <anchor moveWithCells="1" sizeWithCells="1">
                  <from>
                    <xdr:col>12291</xdr:col>
                    <xdr:colOff>0</xdr:colOff>
                    <xdr:row>196676</xdr:row>
                    <xdr:rowOff>0</xdr:rowOff>
                  </from>
                  <to>
                    <xdr:col>12291</xdr:col>
                    <xdr:colOff>0</xdr:colOff>
                    <xdr:row>196676</xdr:row>
                    <xdr:rowOff>0</xdr:rowOff>
                  </to>
                </anchor>
              </controlPr>
            </control>
          </mc:Choice>
        </mc:AlternateContent>
        <mc:AlternateContent xmlns:mc="http://schemas.openxmlformats.org/markup-compatibility/2006">
          <mc:Choice Requires="x14">
            <control shapeId="62274" r:id="rId777" name="Button 834">
              <controlPr locked="0" defaultSize="0" autoFill="0" autoLine="0" autoPict="0">
                <anchor moveWithCells="1" sizeWithCells="1">
                  <from>
                    <xdr:col>12291</xdr:col>
                    <xdr:colOff>0</xdr:colOff>
                    <xdr:row>262212</xdr:row>
                    <xdr:rowOff>0</xdr:rowOff>
                  </from>
                  <to>
                    <xdr:col>12291</xdr:col>
                    <xdr:colOff>0</xdr:colOff>
                    <xdr:row>262212</xdr:row>
                    <xdr:rowOff>0</xdr:rowOff>
                  </to>
                </anchor>
              </controlPr>
            </control>
          </mc:Choice>
        </mc:AlternateContent>
        <mc:AlternateContent xmlns:mc="http://schemas.openxmlformats.org/markup-compatibility/2006">
          <mc:Choice Requires="x14">
            <control shapeId="62275" r:id="rId778" name="Button 835">
              <controlPr locked="0" defaultSize="0" autoFill="0" autoLine="0" autoPict="0">
                <anchor moveWithCells="1" sizeWithCells="1">
                  <from>
                    <xdr:col>12291</xdr:col>
                    <xdr:colOff>0</xdr:colOff>
                    <xdr:row>327748</xdr:row>
                    <xdr:rowOff>0</xdr:rowOff>
                  </from>
                  <to>
                    <xdr:col>12291</xdr:col>
                    <xdr:colOff>0</xdr:colOff>
                    <xdr:row>327748</xdr:row>
                    <xdr:rowOff>0</xdr:rowOff>
                  </to>
                </anchor>
              </controlPr>
            </control>
          </mc:Choice>
        </mc:AlternateContent>
        <mc:AlternateContent xmlns:mc="http://schemas.openxmlformats.org/markup-compatibility/2006">
          <mc:Choice Requires="x14">
            <control shapeId="62276" r:id="rId779" name="Button 836">
              <controlPr locked="0" defaultSize="0" autoFill="0" autoLine="0" autoPict="0">
                <anchor moveWithCells="1" sizeWithCells="1">
                  <from>
                    <xdr:col>12291</xdr:col>
                    <xdr:colOff>0</xdr:colOff>
                    <xdr:row>393284</xdr:row>
                    <xdr:rowOff>0</xdr:rowOff>
                  </from>
                  <to>
                    <xdr:col>12291</xdr:col>
                    <xdr:colOff>0</xdr:colOff>
                    <xdr:row>393284</xdr:row>
                    <xdr:rowOff>0</xdr:rowOff>
                  </to>
                </anchor>
              </controlPr>
            </control>
          </mc:Choice>
        </mc:AlternateContent>
        <mc:AlternateContent xmlns:mc="http://schemas.openxmlformats.org/markup-compatibility/2006">
          <mc:Choice Requires="x14">
            <control shapeId="62277" r:id="rId780" name="Button 837">
              <controlPr locked="0" defaultSize="0" autoFill="0" autoLine="0" autoPict="0">
                <anchor moveWithCells="1" sizeWithCells="1">
                  <from>
                    <xdr:col>12291</xdr:col>
                    <xdr:colOff>0</xdr:colOff>
                    <xdr:row>458820</xdr:row>
                    <xdr:rowOff>0</xdr:rowOff>
                  </from>
                  <to>
                    <xdr:col>12291</xdr:col>
                    <xdr:colOff>0</xdr:colOff>
                    <xdr:row>458820</xdr:row>
                    <xdr:rowOff>0</xdr:rowOff>
                  </to>
                </anchor>
              </controlPr>
            </control>
          </mc:Choice>
        </mc:AlternateContent>
        <mc:AlternateContent xmlns:mc="http://schemas.openxmlformats.org/markup-compatibility/2006">
          <mc:Choice Requires="x14">
            <control shapeId="62278" r:id="rId781" name="Button 838">
              <controlPr locked="0" defaultSize="0" autoFill="0" autoLine="0" autoPict="0">
                <anchor moveWithCells="1" sizeWithCells="1">
                  <from>
                    <xdr:col>12291</xdr:col>
                    <xdr:colOff>0</xdr:colOff>
                    <xdr:row>524356</xdr:row>
                    <xdr:rowOff>0</xdr:rowOff>
                  </from>
                  <to>
                    <xdr:col>12291</xdr:col>
                    <xdr:colOff>0</xdr:colOff>
                    <xdr:row>524356</xdr:row>
                    <xdr:rowOff>0</xdr:rowOff>
                  </to>
                </anchor>
              </controlPr>
            </control>
          </mc:Choice>
        </mc:AlternateContent>
        <mc:AlternateContent xmlns:mc="http://schemas.openxmlformats.org/markup-compatibility/2006">
          <mc:Choice Requires="x14">
            <control shapeId="62279" r:id="rId782" name="Button 839">
              <controlPr locked="0" defaultSize="0" autoFill="0" autoLine="0" autoPict="0">
                <anchor moveWithCells="1" sizeWithCells="1">
                  <from>
                    <xdr:col>12291</xdr:col>
                    <xdr:colOff>0</xdr:colOff>
                    <xdr:row>589892</xdr:row>
                    <xdr:rowOff>0</xdr:rowOff>
                  </from>
                  <to>
                    <xdr:col>12291</xdr:col>
                    <xdr:colOff>0</xdr:colOff>
                    <xdr:row>589892</xdr:row>
                    <xdr:rowOff>0</xdr:rowOff>
                  </to>
                </anchor>
              </controlPr>
            </control>
          </mc:Choice>
        </mc:AlternateContent>
        <mc:AlternateContent xmlns:mc="http://schemas.openxmlformats.org/markup-compatibility/2006">
          <mc:Choice Requires="x14">
            <control shapeId="62280" r:id="rId783" name="Button 840">
              <controlPr locked="0" defaultSize="0" autoFill="0" autoLine="0" autoPict="0">
                <anchor moveWithCells="1" sizeWithCells="1">
                  <from>
                    <xdr:col>12291</xdr:col>
                    <xdr:colOff>0</xdr:colOff>
                    <xdr:row>655428</xdr:row>
                    <xdr:rowOff>0</xdr:rowOff>
                  </from>
                  <to>
                    <xdr:col>12291</xdr:col>
                    <xdr:colOff>0</xdr:colOff>
                    <xdr:row>655428</xdr:row>
                    <xdr:rowOff>0</xdr:rowOff>
                  </to>
                </anchor>
              </controlPr>
            </control>
          </mc:Choice>
        </mc:AlternateContent>
        <mc:AlternateContent xmlns:mc="http://schemas.openxmlformats.org/markup-compatibility/2006">
          <mc:Choice Requires="x14">
            <control shapeId="62281" r:id="rId784" name="Button 841">
              <controlPr locked="0" defaultSize="0" autoFill="0" autoLine="0" autoPict="0">
                <anchor moveWithCells="1" sizeWithCells="1">
                  <from>
                    <xdr:col>12291</xdr:col>
                    <xdr:colOff>0</xdr:colOff>
                    <xdr:row>720964</xdr:row>
                    <xdr:rowOff>0</xdr:rowOff>
                  </from>
                  <to>
                    <xdr:col>12291</xdr:col>
                    <xdr:colOff>0</xdr:colOff>
                    <xdr:row>720964</xdr:row>
                    <xdr:rowOff>0</xdr:rowOff>
                  </to>
                </anchor>
              </controlPr>
            </control>
          </mc:Choice>
        </mc:AlternateContent>
        <mc:AlternateContent xmlns:mc="http://schemas.openxmlformats.org/markup-compatibility/2006">
          <mc:Choice Requires="x14">
            <control shapeId="62282" r:id="rId785" name="Button 842">
              <controlPr locked="0" defaultSize="0" autoFill="0" autoLine="0" autoPict="0">
                <anchor moveWithCells="1" sizeWithCells="1">
                  <from>
                    <xdr:col>12291</xdr:col>
                    <xdr:colOff>0</xdr:colOff>
                    <xdr:row>786500</xdr:row>
                    <xdr:rowOff>0</xdr:rowOff>
                  </from>
                  <to>
                    <xdr:col>12291</xdr:col>
                    <xdr:colOff>0</xdr:colOff>
                    <xdr:row>786500</xdr:row>
                    <xdr:rowOff>0</xdr:rowOff>
                  </to>
                </anchor>
              </controlPr>
            </control>
          </mc:Choice>
        </mc:AlternateContent>
        <mc:AlternateContent xmlns:mc="http://schemas.openxmlformats.org/markup-compatibility/2006">
          <mc:Choice Requires="x14">
            <control shapeId="62283" r:id="rId786" name="Button 843">
              <controlPr locked="0" defaultSize="0" autoFill="0" autoLine="0" autoPict="0">
                <anchor moveWithCells="1" sizeWithCells="1">
                  <from>
                    <xdr:col>12291</xdr:col>
                    <xdr:colOff>0</xdr:colOff>
                    <xdr:row>852036</xdr:row>
                    <xdr:rowOff>0</xdr:rowOff>
                  </from>
                  <to>
                    <xdr:col>12291</xdr:col>
                    <xdr:colOff>0</xdr:colOff>
                    <xdr:row>852036</xdr:row>
                    <xdr:rowOff>0</xdr:rowOff>
                  </to>
                </anchor>
              </controlPr>
            </control>
          </mc:Choice>
        </mc:AlternateContent>
        <mc:AlternateContent xmlns:mc="http://schemas.openxmlformats.org/markup-compatibility/2006">
          <mc:Choice Requires="x14">
            <control shapeId="62284" r:id="rId787" name="Button 844">
              <controlPr locked="0" defaultSize="0" autoFill="0" autoLine="0" autoPict="0">
                <anchor moveWithCells="1" sizeWithCells="1">
                  <from>
                    <xdr:col>12291</xdr:col>
                    <xdr:colOff>0</xdr:colOff>
                    <xdr:row>917572</xdr:row>
                    <xdr:rowOff>0</xdr:rowOff>
                  </from>
                  <to>
                    <xdr:col>12291</xdr:col>
                    <xdr:colOff>0</xdr:colOff>
                    <xdr:row>917572</xdr:row>
                    <xdr:rowOff>0</xdr:rowOff>
                  </to>
                </anchor>
              </controlPr>
            </control>
          </mc:Choice>
        </mc:AlternateContent>
        <mc:AlternateContent xmlns:mc="http://schemas.openxmlformats.org/markup-compatibility/2006">
          <mc:Choice Requires="x14">
            <control shapeId="62285" r:id="rId788" name="Button 845">
              <controlPr locked="0" defaultSize="0" autoFill="0" autoLine="0" autoPict="0">
                <anchor moveWithCells="1" sizeWithCells="1">
                  <from>
                    <xdr:col>12291</xdr:col>
                    <xdr:colOff>0</xdr:colOff>
                    <xdr:row>983108</xdr:row>
                    <xdr:rowOff>0</xdr:rowOff>
                  </from>
                  <to>
                    <xdr:col>12291</xdr:col>
                    <xdr:colOff>0</xdr:colOff>
                    <xdr:row>983108</xdr:row>
                    <xdr:rowOff>0</xdr:rowOff>
                  </to>
                </anchor>
              </controlPr>
            </control>
          </mc:Choice>
        </mc:AlternateContent>
        <mc:AlternateContent xmlns:mc="http://schemas.openxmlformats.org/markup-compatibility/2006">
          <mc:Choice Requires="x14">
            <control shapeId="62286" r:id="rId789" name="Button 846">
              <controlPr locked="0" defaultSize="0" autoFill="0" autoLine="0" autoPict="0">
                <anchor moveWithCells="1" sizeWithCells="1">
                  <from>
                    <xdr:col>12547</xdr:col>
                    <xdr:colOff>0</xdr:colOff>
                    <xdr:row>67</xdr:row>
                    <xdr:rowOff>0</xdr:rowOff>
                  </from>
                  <to>
                    <xdr:col>12547</xdr:col>
                    <xdr:colOff>0</xdr:colOff>
                    <xdr:row>67</xdr:row>
                    <xdr:rowOff>0</xdr:rowOff>
                  </to>
                </anchor>
              </controlPr>
            </control>
          </mc:Choice>
        </mc:AlternateContent>
        <mc:AlternateContent xmlns:mc="http://schemas.openxmlformats.org/markup-compatibility/2006">
          <mc:Choice Requires="x14">
            <control shapeId="62287" r:id="rId790" name="Button 847">
              <controlPr locked="0" defaultSize="0" autoFill="0" autoLine="0" autoPict="0">
                <anchor moveWithCells="1" sizeWithCells="1">
                  <from>
                    <xdr:col>12547</xdr:col>
                    <xdr:colOff>0</xdr:colOff>
                    <xdr:row>65604</xdr:row>
                    <xdr:rowOff>0</xdr:rowOff>
                  </from>
                  <to>
                    <xdr:col>12547</xdr:col>
                    <xdr:colOff>0</xdr:colOff>
                    <xdr:row>65604</xdr:row>
                    <xdr:rowOff>0</xdr:rowOff>
                  </to>
                </anchor>
              </controlPr>
            </control>
          </mc:Choice>
        </mc:AlternateContent>
        <mc:AlternateContent xmlns:mc="http://schemas.openxmlformats.org/markup-compatibility/2006">
          <mc:Choice Requires="x14">
            <control shapeId="62288" r:id="rId791" name="Button 848">
              <controlPr locked="0" defaultSize="0" autoFill="0" autoLine="0" autoPict="0">
                <anchor moveWithCells="1" sizeWithCells="1">
                  <from>
                    <xdr:col>12547</xdr:col>
                    <xdr:colOff>0</xdr:colOff>
                    <xdr:row>131140</xdr:row>
                    <xdr:rowOff>0</xdr:rowOff>
                  </from>
                  <to>
                    <xdr:col>12547</xdr:col>
                    <xdr:colOff>0</xdr:colOff>
                    <xdr:row>131140</xdr:row>
                    <xdr:rowOff>0</xdr:rowOff>
                  </to>
                </anchor>
              </controlPr>
            </control>
          </mc:Choice>
        </mc:AlternateContent>
        <mc:AlternateContent xmlns:mc="http://schemas.openxmlformats.org/markup-compatibility/2006">
          <mc:Choice Requires="x14">
            <control shapeId="62289" r:id="rId792" name="Button 849">
              <controlPr locked="0" defaultSize="0" autoFill="0" autoLine="0" autoPict="0">
                <anchor moveWithCells="1" sizeWithCells="1">
                  <from>
                    <xdr:col>12547</xdr:col>
                    <xdr:colOff>0</xdr:colOff>
                    <xdr:row>196676</xdr:row>
                    <xdr:rowOff>0</xdr:rowOff>
                  </from>
                  <to>
                    <xdr:col>12547</xdr:col>
                    <xdr:colOff>0</xdr:colOff>
                    <xdr:row>196676</xdr:row>
                    <xdr:rowOff>0</xdr:rowOff>
                  </to>
                </anchor>
              </controlPr>
            </control>
          </mc:Choice>
        </mc:AlternateContent>
        <mc:AlternateContent xmlns:mc="http://schemas.openxmlformats.org/markup-compatibility/2006">
          <mc:Choice Requires="x14">
            <control shapeId="62290" r:id="rId793" name="Button 850">
              <controlPr locked="0" defaultSize="0" autoFill="0" autoLine="0" autoPict="0">
                <anchor moveWithCells="1" sizeWithCells="1">
                  <from>
                    <xdr:col>12547</xdr:col>
                    <xdr:colOff>0</xdr:colOff>
                    <xdr:row>262212</xdr:row>
                    <xdr:rowOff>0</xdr:rowOff>
                  </from>
                  <to>
                    <xdr:col>12547</xdr:col>
                    <xdr:colOff>0</xdr:colOff>
                    <xdr:row>262212</xdr:row>
                    <xdr:rowOff>0</xdr:rowOff>
                  </to>
                </anchor>
              </controlPr>
            </control>
          </mc:Choice>
        </mc:AlternateContent>
        <mc:AlternateContent xmlns:mc="http://schemas.openxmlformats.org/markup-compatibility/2006">
          <mc:Choice Requires="x14">
            <control shapeId="62291" r:id="rId794" name="Button 851">
              <controlPr locked="0" defaultSize="0" autoFill="0" autoLine="0" autoPict="0">
                <anchor moveWithCells="1" sizeWithCells="1">
                  <from>
                    <xdr:col>12547</xdr:col>
                    <xdr:colOff>0</xdr:colOff>
                    <xdr:row>327748</xdr:row>
                    <xdr:rowOff>0</xdr:rowOff>
                  </from>
                  <to>
                    <xdr:col>12547</xdr:col>
                    <xdr:colOff>0</xdr:colOff>
                    <xdr:row>327748</xdr:row>
                    <xdr:rowOff>0</xdr:rowOff>
                  </to>
                </anchor>
              </controlPr>
            </control>
          </mc:Choice>
        </mc:AlternateContent>
        <mc:AlternateContent xmlns:mc="http://schemas.openxmlformats.org/markup-compatibility/2006">
          <mc:Choice Requires="x14">
            <control shapeId="62292" r:id="rId795" name="Button 852">
              <controlPr locked="0" defaultSize="0" autoFill="0" autoLine="0" autoPict="0">
                <anchor moveWithCells="1" sizeWithCells="1">
                  <from>
                    <xdr:col>12547</xdr:col>
                    <xdr:colOff>0</xdr:colOff>
                    <xdr:row>393284</xdr:row>
                    <xdr:rowOff>0</xdr:rowOff>
                  </from>
                  <to>
                    <xdr:col>12547</xdr:col>
                    <xdr:colOff>0</xdr:colOff>
                    <xdr:row>393284</xdr:row>
                    <xdr:rowOff>0</xdr:rowOff>
                  </to>
                </anchor>
              </controlPr>
            </control>
          </mc:Choice>
        </mc:AlternateContent>
        <mc:AlternateContent xmlns:mc="http://schemas.openxmlformats.org/markup-compatibility/2006">
          <mc:Choice Requires="x14">
            <control shapeId="62293" r:id="rId796" name="Button 853">
              <controlPr locked="0" defaultSize="0" autoFill="0" autoLine="0" autoPict="0">
                <anchor moveWithCells="1" sizeWithCells="1">
                  <from>
                    <xdr:col>12547</xdr:col>
                    <xdr:colOff>0</xdr:colOff>
                    <xdr:row>458820</xdr:row>
                    <xdr:rowOff>0</xdr:rowOff>
                  </from>
                  <to>
                    <xdr:col>12547</xdr:col>
                    <xdr:colOff>0</xdr:colOff>
                    <xdr:row>458820</xdr:row>
                    <xdr:rowOff>0</xdr:rowOff>
                  </to>
                </anchor>
              </controlPr>
            </control>
          </mc:Choice>
        </mc:AlternateContent>
        <mc:AlternateContent xmlns:mc="http://schemas.openxmlformats.org/markup-compatibility/2006">
          <mc:Choice Requires="x14">
            <control shapeId="62294" r:id="rId797" name="Button 854">
              <controlPr locked="0" defaultSize="0" autoFill="0" autoLine="0" autoPict="0">
                <anchor moveWithCells="1" sizeWithCells="1">
                  <from>
                    <xdr:col>12547</xdr:col>
                    <xdr:colOff>0</xdr:colOff>
                    <xdr:row>524356</xdr:row>
                    <xdr:rowOff>0</xdr:rowOff>
                  </from>
                  <to>
                    <xdr:col>12547</xdr:col>
                    <xdr:colOff>0</xdr:colOff>
                    <xdr:row>524356</xdr:row>
                    <xdr:rowOff>0</xdr:rowOff>
                  </to>
                </anchor>
              </controlPr>
            </control>
          </mc:Choice>
        </mc:AlternateContent>
        <mc:AlternateContent xmlns:mc="http://schemas.openxmlformats.org/markup-compatibility/2006">
          <mc:Choice Requires="x14">
            <control shapeId="62295" r:id="rId798" name="Button 855">
              <controlPr locked="0" defaultSize="0" autoFill="0" autoLine="0" autoPict="0">
                <anchor moveWithCells="1" sizeWithCells="1">
                  <from>
                    <xdr:col>12547</xdr:col>
                    <xdr:colOff>0</xdr:colOff>
                    <xdr:row>589892</xdr:row>
                    <xdr:rowOff>0</xdr:rowOff>
                  </from>
                  <to>
                    <xdr:col>12547</xdr:col>
                    <xdr:colOff>0</xdr:colOff>
                    <xdr:row>589892</xdr:row>
                    <xdr:rowOff>0</xdr:rowOff>
                  </to>
                </anchor>
              </controlPr>
            </control>
          </mc:Choice>
        </mc:AlternateContent>
        <mc:AlternateContent xmlns:mc="http://schemas.openxmlformats.org/markup-compatibility/2006">
          <mc:Choice Requires="x14">
            <control shapeId="62296" r:id="rId799" name="Button 856">
              <controlPr locked="0" defaultSize="0" autoFill="0" autoLine="0" autoPict="0">
                <anchor moveWithCells="1" sizeWithCells="1">
                  <from>
                    <xdr:col>12547</xdr:col>
                    <xdr:colOff>0</xdr:colOff>
                    <xdr:row>655428</xdr:row>
                    <xdr:rowOff>0</xdr:rowOff>
                  </from>
                  <to>
                    <xdr:col>12547</xdr:col>
                    <xdr:colOff>0</xdr:colOff>
                    <xdr:row>655428</xdr:row>
                    <xdr:rowOff>0</xdr:rowOff>
                  </to>
                </anchor>
              </controlPr>
            </control>
          </mc:Choice>
        </mc:AlternateContent>
        <mc:AlternateContent xmlns:mc="http://schemas.openxmlformats.org/markup-compatibility/2006">
          <mc:Choice Requires="x14">
            <control shapeId="62297" r:id="rId800" name="Button 857">
              <controlPr locked="0" defaultSize="0" autoFill="0" autoLine="0" autoPict="0">
                <anchor moveWithCells="1" sizeWithCells="1">
                  <from>
                    <xdr:col>12547</xdr:col>
                    <xdr:colOff>0</xdr:colOff>
                    <xdr:row>720964</xdr:row>
                    <xdr:rowOff>0</xdr:rowOff>
                  </from>
                  <to>
                    <xdr:col>12547</xdr:col>
                    <xdr:colOff>0</xdr:colOff>
                    <xdr:row>720964</xdr:row>
                    <xdr:rowOff>0</xdr:rowOff>
                  </to>
                </anchor>
              </controlPr>
            </control>
          </mc:Choice>
        </mc:AlternateContent>
        <mc:AlternateContent xmlns:mc="http://schemas.openxmlformats.org/markup-compatibility/2006">
          <mc:Choice Requires="x14">
            <control shapeId="62298" r:id="rId801" name="Button 858">
              <controlPr locked="0" defaultSize="0" autoFill="0" autoLine="0" autoPict="0">
                <anchor moveWithCells="1" sizeWithCells="1">
                  <from>
                    <xdr:col>12547</xdr:col>
                    <xdr:colOff>0</xdr:colOff>
                    <xdr:row>786500</xdr:row>
                    <xdr:rowOff>0</xdr:rowOff>
                  </from>
                  <to>
                    <xdr:col>12547</xdr:col>
                    <xdr:colOff>0</xdr:colOff>
                    <xdr:row>786500</xdr:row>
                    <xdr:rowOff>0</xdr:rowOff>
                  </to>
                </anchor>
              </controlPr>
            </control>
          </mc:Choice>
        </mc:AlternateContent>
        <mc:AlternateContent xmlns:mc="http://schemas.openxmlformats.org/markup-compatibility/2006">
          <mc:Choice Requires="x14">
            <control shapeId="62299" r:id="rId802" name="Button 859">
              <controlPr locked="0" defaultSize="0" autoFill="0" autoLine="0" autoPict="0">
                <anchor moveWithCells="1" sizeWithCells="1">
                  <from>
                    <xdr:col>12547</xdr:col>
                    <xdr:colOff>0</xdr:colOff>
                    <xdr:row>852036</xdr:row>
                    <xdr:rowOff>0</xdr:rowOff>
                  </from>
                  <to>
                    <xdr:col>12547</xdr:col>
                    <xdr:colOff>0</xdr:colOff>
                    <xdr:row>852036</xdr:row>
                    <xdr:rowOff>0</xdr:rowOff>
                  </to>
                </anchor>
              </controlPr>
            </control>
          </mc:Choice>
        </mc:AlternateContent>
        <mc:AlternateContent xmlns:mc="http://schemas.openxmlformats.org/markup-compatibility/2006">
          <mc:Choice Requires="x14">
            <control shapeId="62300" r:id="rId803" name="Button 860">
              <controlPr locked="0" defaultSize="0" autoFill="0" autoLine="0" autoPict="0">
                <anchor moveWithCells="1" sizeWithCells="1">
                  <from>
                    <xdr:col>12547</xdr:col>
                    <xdr:colOff>0</xdr:colOff>
                    <xdr:row>917572</xdr:row>
                    <xdr:rowOff>0</xdr:rowOff>
                  </from>
                  <to>
                    <xdr:col>12547</xdr:col>
                    <xdr:colOff>0</xdr:colOff>
                    <xdr:row>917572</xdr:row>
                    <xdr:rowOff>0</xdr:rowOff>
                  </to>
                </anchor>
              </controlPr>
            </control>
          </mc:Choice>
        </mc:AlternateContent>
        <mc:AlternateContent xmlns:mc="http://schemas.openxmlformats.org/markup-compatibility/2006">
          <mc:Choice Requires="x14">
            <control shapeId="62301" r:id="rId804" name="Button 861">
              <controlPr locked="0" defaultSize="0" autoFill="0" autoLine="0" autoPict="0">
                <anchor moveWithCells="1" sizeWithCells="1">
                  <from>
                    <xdr:col>12547</xdr:col>
                    <xdr:colOff>0</xdr:colOff>
                    <xdr:row>983108</xdr:row>
                    <xdr:rowOff>0</xdr:rowOff>
                  </from>
                  <to>
                    <xdr:col>12547</xdr:col>
                    <xdr:colOff>0</xdr:colOff>
                    <xdr:row>983108</xdr:row>
                    <xdr:rowOff>0</xdr:rowOff>
                  </to>
                </anchor>
              </controlPr>
            </control>
          </mc:Choice>
        </mc:AlternateContent>
        <mc:AlternateContent xmlns:mc="http://schemas.openxmlformats.org/markup-compatibility/2006">
          <mc:Choice Requires="x14">
            <control shapeId="62302" r:id="rId805" name="Button 862">
              <controlPr locked="0" defaultSize="0" autoFill="0" autoLine="0" autoPict="0">
                <anchor moveWithCells="1" sizeWithCells="1">
                  <from>
                    <xdr:col>12803</xdr:col>
                    <xdr:colOff>0</xdr:colOff>
                    <xdr:row>67</xdr:row>
                    <xdr:rowOff>0</xdr:rowOff>
                  </from>
                  <to>
                    <xdr:col>12803</xdr:col>
                    <xdr:colOff>0</xdr:colOff>
                    <xdr:row>67</xdr:row>
                    <xdr:rowOff>0</xdr:rowOff>
                  </to>
                </anchor>
              </controlPr>
            </control>
          </mc:Choice>
        </mc:AlternateContent>
        <mc:AlternateContent xmlns:mc="http://schemas.openxmlformats.org/markup-compatibility/2006">
          <mc:Choice Requires="x14">
            <control shapeId="62303" r:id="rId806" name="Button 863">
              <controlPr locked="0" defaultSize="0" autoFill="0" autoLine="0" autoPict="0">
                <anchor moveWithCells="1" sizeWithCells="1">
                  <from>
                    <xdr:col>12803</xdr:col>
                    <xdr:colOff>0</xdr:colOff>
                    <xdr:row>65604</xdr:row>
                    <xdr:rowOff>0</xdr:rowOff>
                  </from>
                  <to>
                    <xdr:col>12803</xdr:col>
                    <xdr:colOff>0</xdr:colOff>
                    <xdr:row>65604</xdr:row>
                    <xdr:rowOff>0</xdr:rowOff>
                  </to>
                </anchor>
              </controlPr>
            </control>
          </mc:Choice>
        </mc:AlternateContent>
        <mc:AlternateContent xmlns:mc="http://schemas.openxmlformats.org/markup-compatibility/2006">
          <mc:Choice Requires="x14">
            <control shapeId="62304" r:id="rId807" name="Button 864">
              <controlPr locked="0" defaultSize="0" autoFill="0" autoLine="0" autoPict="0">
                <anchor moveWithCells="1" sizeWithCells="1">
                  <from>
                    <xdr:col>12803</xdr:col>
                    <xdr:colOff>0</xdr:colOff>
                    <xdr:row>131140</xdr:row>
                    <xdr:rowOff>0</xdr:rowOff>
                  </from>
                  <to>
                    <xdr:col>12803</xdr:col>
                    <xdr:colOff>0</xdr:colOff>
                    <xdr:row>131140</xdr:row>
                    <xdr:rowOff>0</xdr:rowOff>
                  </to>
                </anchor>
              </controlPr>
            </control>
          </mc:Choice>
        </mc:AlternateContent>
        <mc:AlternateContent xmlns:mc="http://schemas.openxmlformats.org/markup-compatibility/2006">
          <mc:Choice Requires="x14">
            <control shapeId="62305" r:id="rId808" name="Button 865">
              <controlPr locked="0" defaultSize="0" autoFill="0" autoLine="0" autoPict="0">
                <anchor moveWithCells="1" sizeWithCells="1">
                  <from>
                    <xdr:col>12803</xdr:col>
                    <xdr:colOff>0</xdr:colOff>
                    <xdr:row>196676</xdr:row>
                    <xdr:rowOff>0</xdr:rowOff>
                  </from>
                  <to>
                    <xdr:col>12803</xdr:col>
                    <xdr:colOff>0</xdr:colOff>
                    <xdr:row>196676</xdr:row>
                    <xdr:rowOff>0</xdr:rowOff>
                  </to>
                </anchor>
              </controlPr>
            </control>
          </mc:Choice>
        </mc:AlternateContent>
        <mc:AlternateContent xmlns:mc="http://schemas.openxmlformats.org/markup-compatibility/2006">
          <mc:Choice Requires="x14">
            <control shapeId="62306" r:id="rId809" name="Button 866">
              <controlPr locked="0" defaultSize="0" autoFill="0" autoLine="0" autoPict="0">
                <anchor moveWithCells="1" sizeWithCells="1">
                  <from>
                    <xdr:col>12803</xdr:col>
                    <xdr:colOff>0</xdr:colOff>
                    <xdr:row>262212</xdr:row>
                    <xdr:rowOff>0</xdr:rowOff>
                  </from>
                  <to>
                    <xdr:col>12803</xdr:col>
                    <xdr:colOff>0</xdr:colOff>
                    <xdr:row>262212</xdr:row>
                    <xdr:rowOff>0</xdr:rowOff>
                  </to>
                </anchor>
              </controlPr>
            </control>
          </mc:Choice>
        </mc:AlternateContent>
        <mc:AlternateContent xmlns:mc="http://schemas.openxmlformats.org/markup-compatibility/2006">
          <mc:Choice Requires="x14">
            <control shapeId="62307" r:id="rId810" name="Button 867">
              <controlPr locked="0" defaultSize="0" autoFill="0" autoLine="0" autoPict="0">
                <anchor moveWithCells="1" sizeWithCells="1">
                  <from>
                    <xdr:col>12803</xdr:col>
                    <xdr:colOff>0</xdr:colOff>
                    <xdr:row>327748</xdr:row>
                    <xdr:rowOff>0</xdr:rowOff>
                  </from>
                  <to>
                    <xdr:col>12803</xdr:col>
                    <xdr:colOff>0</xdr:colOff>
                    <xdr:row>327748</xdr:row>
                    <xdr:rowOff>0</xdr:rowOff>
                  </to>
                </anchor>
              </controlPr>
            </control>
          </mc:Choice>
        </mc:AlternateContent>
        <mc:AlternateContent xmlns:mc="http://schemas.openxmlformats.org/markup-compatibility/2006">
          <mc:Choice Requires="x14">
            <control shapeId="62308" r:id="rId811" name="Button 868">
              <controlPr locked="0" defaultSize="0" autoFill="0" autoLine="0" autoPict="0">
                <anchor moveWithCells="1" sizeWithCells="1">
                  <from>
                    <xdr:col>12803</xdr:col>
                    <xdr:colOff>0</xdr:colOff>
                    <xdr:row>393284</xdr:row>
                    <xdr:rowOff>0</xdr:rowOff>
                  </from>
                  <to>
                    <xdr:col>12803</xdr:col>
                    <xdr:colOff>0</xdr:colOff>
                    <xdr:row>393284</xdr:row>
                    <xdr:rowOff>0</xdr:rowOff>
                  </to>
                </anchor>
              </controlPr>
            </control>
          </mc:Choice>
        </mc:AlternateContent>
        <mc:AlternateContent xmlns:mc="http://schemas.openxmlformats.org/markup-compatibility/2006">
          <mc:Choice Requires="x14">
            <control shapeId="62309" r:id="rId812" name="Button 869">
              <controlPr locked="0" defaultSize="0" autoFill="0" autoLine="0" autoPict="0">
                <anchor moveWithCells="1" sizeWithCells="1">
                  <from>
                    <xdr:col>12803</xdr:col>
                    <xdr:colOff>0</xdr:colOff>
                    <xdr:row>458820</xdr:row>
                    <xdr:rowOff>0</xdr:rowOff>
                  </from>
                  <to>
                    <xdr:col>12803</xdr:col>
                    <xdr:colOff>0</xdr:colOff>
                    <xdr:row>458820</xdr:row>
                    <xdr:rowOff>0</xdr:rowOff>
                  </to>
                </anchor>
              </controlPr>
            </control>
          </mc:Choice>
        </mc:AlternateContent>
        <mc:AlternateContent xmlns:mc="http://schemas.openxmlformats.org/markup-compatibility/2006">
          <mc:Choice Requires="x14">
            <control shapeId="62310" r:id="rId813" name="Button 870">
              <controlPr locked="0" defaultSize="0" autoFill="0" autoLine="0" autoPict="0">
                <anchor moveWithCells="1" sizeWithCells="1">
                  <from>
                    <xdr:col>12803</xdr:col>
                    <xdr:colOff>0</xdr:colOff>
                    <xdr:row>524356</xdr:row>
                    <xdr:rowOff>0</xdr:rowOff>
                  </from>
                  <to>
                    <xdr:col>12803</xdr:col>
                    <xdr:colOff>0</xdr:colOff>
                    <xdr:row>524356</xdr:row>
                    <xdr:rowOff>0</xdr:rowOff>
                  </to>
                </anchor>
              </controlPr>
            </control>
          </mc:Choice>
        </mc:AlternateContent>
        <mc:AlternateContent xmlns:mc="http://schemas.openxmlformats.org/markup-compatibility/2006">
          <mc:Choice Requires="x14">
            <control shapeId="62311" r:id="rId814" name="Button 871">
              <controlPr locked="0" defaultSize="0" autoFill="0" autoLine="0" autoPict="0">
                <anchor moveWithCells="1" sizeWithCells="1">
                  <from>
                    <xdr:col>12803</xdr:col>
                    <xdr:colOff>0</xdr:colOff>
                    <xdr:row>589892</xdr:row>
                    <xdr:rowOff>0</xdr:rowOff>
                  </from>
                  <to>
                    <xdr:col>12803</xdr:col>
                    <xdr:colOff>0</xdr:colOff>
                    <xdr:row>589892</xdr:row>
                    <xdr:rowOff>0</xdr:rowOff>
                  </to>
                </anchor>
              </controlPr>
            </control>
          </mc:Choice>
        </mc:AlternateContent>
        <mc:AlternateContent xmlns:mc="http://schemas.openxmlformats.org/markup-compatibility/2006">
          <mc:Choice Requires="x14">
            <control shapeId="62312" r:id="rId815" name="Button 872">
              <controlPr locked="0" defaultSize="0" autoFill="0" autoLine="0" autoPict="0">
                <anchor moveWithCells="1" sizeWithCells="1">
                  <from>
                    <xdr:col>12803</xdr:col>
                    <xdr:colOff>0</xdr:colOff>
                    <xdr:row>655428</xdr:row>
                    <xdr:rowOff>0</xdr:rowOff>
                  </from>
                  <to>
                    <xdr:col>12803</xdr:col>
                    <xdr:colOff>0</xdr:colOff>
                    <xdr:row>655428</xdr:row>
                    <xdr:rowOff>0</xdr:rowOff>
                  </to>
                </anchor>
              </controlPr>
            </control>
          </mc:Choice>
        </mc:AlternateContent>
        <mc:AlternateContent xmlns:mc="http://schemas.openxmlformats.org/markup-compatibility/2006">
          <mc:Choice Requires="x14">
            <control shapeId="62313" r:id="rId816" name="Button 873">
              <controlPr locked="0" defaultSize="0" autoFill="0" autoLine="0" autoPict="0">
                <anchor moveWithCells="1" sizeWithCells="1">
                  <from>
                    <xdr:col>12803</xdr:col>
                    <xdr:colOff>0</xdr:colOff>
                    <xdr:row>720964</xdr:row>
                    <xdr:rowOff>0</xdr:rowOff>
                  </from>
                  <to>
                    <xdr:col>12803</xdr:col>
                    <xdr:colOff>0</xdr:colOff>
                    <xdr:row>720964</xdr:row>
                    <xdr:rowOff>0</xdr:rowOff>
                  </to>
                </anchor>
              </controlPr>
            </control>
          </mc:Choice>
        </mc:AlternateContent>
        <mc:AlternateContent xmlns:mc="http://schemas.openxmlformats.org/markup-compatibility/2006">
          <mc:Choice Requires="x14">
            <control shapeId="62314" r:id="rId817" name="Button 874">
              <controlPr locked="0" defaultSize="0" autoFill="0" autoLine="0" autoPict="0">
                <anchor moveWithCells="1" sizeWithCells="1">
                  <from>
                    <xdr:col>12803</xdr:col>
                    <xdr:colOff>0</xdr:colOff>
                    <xdr:row>786500</xdr:row>
                    <xdr:rowOff>0</xdr:rowOff>
                  </from>
                  <to>
                    <xdr:col>12803</xdr:col>
                    <xdr:colOff>0</xdr:colOff>
                    <xdr:row>786500</xdr:row>
                    <xdr:rowOff>0</xdr:rowOff>
                  </to>
                </anchor>
              </controlPr>
            </control>
          </mc:Choice>
        </mc:AlternateContent>
        <mc:AlternateContent xmlns:mc="http://schemas.openxmlformats.org/markup-compatibility/2006">
          <mc:Choice Requires="x14">
            <control shapeId="62315" r:id="rId818" name="Button 875">
              <controlPr locked="0" defaultSize="0" autoFill="0" autoLine="0" autoPict="0">
                <anchor moveWithCells="1" sizeWithCells="1">
                  <from>
                    <xdr:col>12803</xdr:col>
                    <xdr:colOff>0</xdr:colOff>
                    <xdr:row>852036</xdr:row>
                    <xdr:rowOff>0</xdr:rowOff>
                  </from>
                  <to>
                    <xdr:col>12803</xdr:col>
                    <xdr:colOff>0</xdr:colOff>
                    <xdr:row>852036</xdr:row>
                    <xdr:rowOff>0</xdr:rowOff>
                  </to>
                </anchor>
              </controlPr>
            </control>
          </mc:Choice>
        </mc:AlternateContent>
        <mc:AlternateContent xmlns:mc="http://schemas.openxmlformats.org/markup-compatibility/2006">
          <mc:Choice Requires="x14">
            <control shapeId="62316" r:id="rId819" name="Button 876">
              <controlPr locked="0" defaultSize="0" autoFill="0" autoLine="0" autoPict="0">
                <anchor moveWithCells="1" sizeWithCells="1">
                  <from>
                    <xdr:col>12803</xdr:col>
                    <xdr:colOff>0</xdr:colOff>
                    <xdr:row>917572</xdr:row>
                    <xdr:rowOff>0</xdr:rowOff>
                  </from>
                  <to>
                    <xdr:col>12803</xdr:col>
                    <xdr:colOff>0</xdr:colOff>
                    <xdr:row>917572</xdr:row>
                    <xdr:rowOff>0</xdr:rowOff>
                  </to>
                </anchor>
              </controlPr>
            </control>
          </mc:Choice>
        </mc:AlternateContent>
        <mc:AlternateContent xmlns:mc="http://schemas.openxmlformats.org/markup-compatibility/2006">
          <mc:Choice Requires="x14">
            <control shapeId="62317" r:id="rId820" name="Button 877">
              <controlPr locked="0" defaultSize="0" autoFill="0" autoLine="0" autoPict="0">
                <anchor moveWithCells="1" sizeWithCells="1">
                  <from>
                    <xdr:col>12803</xdr:col>
                    <xdr:colOff>0</xdr:colOff>
                    <xdr:row>983108</xdr:row>
                    <xdr:rowOff>0</xdr:rowOff>
                  </from>
                  <to>
                    <xdr:col>12803</xdr:col>
                    <xdr:colOff>0</xdr:colOff>
                    <xdr:row>983108</xdr:row>
                    <xdr:rowOff>0</xdr:rowOff>
                  </to>
                </anchor>
              </controlPr>
            </control>
          </mc:Choice>
        </mc:AlternateContent>
        <mc:AlternateContent xmlns:mc="http://schemas.openxmlformats.org/markup-compatibility/2006">
          <mc:Choice Requires="x14">
            <control shapeId="62318" r:id="rId821" name="Button 878">
              <controlPr locked="0" defaultSize="0" autoFill="0" autoLine="0" autoPict="0">
                <anchor moveWithCells="1" sizeWithCells="1">
                  <from>
                    <xdr:col>13059</xdr:col>
                    <xdr:colOff>0</xdr:colOff>
                    <xdr:row>67</xdr:row>
                    <xdr:rowOff>0</xdr:rowOff>
                  </from>
                  <to>
                    <xdr:col>13059</xdr:col>
                    <xdr:colOff>0</xdr:colOff>
                    <xdr:row>67</xdr:row>
                    <xdr:rowOff>0</xdr:rowOff>
                  </to>
                </anchor>
              </controlPr>
            </control>
          </mc:Choice>
        </mc:AlternateContent>
        <mc:AlternateContent xmlns:mc="http://schemas.openxmlformats.org/markup-compatibility/2006">
          <mc:Choice Requires="x14">
            <control shapeId="62319" r:id="rId822" name="Button 879">
              <controlPr locked="0" defaultSize="0" autoFill="0" autoLine="0" autoPict="0">
                <anchor moveWithCells="1" sizeWithCells="1">
                  <from>
                    <xdr:col>13059</xdr:col>
                    <xdr:colOff>0</xdr:colOff>
                    <xdr:row>65604</xdr:row>
                    <xdr:rowOff>0</xdr:rowOff>
                  </from>
                  <to>
                    <xdr:col>13059</xdr:col>
                    <xdr:colOff>0</xdr:colOff>
                    <xdr:row>65604</xdr:row>
                    <xdr:rowOff>0</xdr:rowOff>
                  </to>
                </anchor>
              </controlPr>
            </control>
          </mc:Choice>
        </mc:AlternateContent>
        <mc:AlternateContent xmlns:mc="http://schemas.openxmlformats.org/markup-compatibility/2006">
          <mc:Choice Requires="x14">
            <control shapeId="62320" r:id="rId823" name="Button 880">
              <controlPr locked="0" defaultSize="0" autoFill="0" autoLine="0" autoPict="0">
                <anchor moveWithCells="1" sizeWithCells="1">
                  <from>
                    <xdr:col>13059</xdr:col>
                    <xdr:colOff>0</xdr:colOff>
                    <xdr:row>131140</xdr:row>
                    <xdr:rowOff>0</xdr:rowOff>
                  </from>
                  <to>
                    <xdr:col>13059</xdr:col>
                    <xdr:colOff>0</xdr:colOff>
                    <xdr:row>131140</xdr:row>
                    <xdr:rowOff>0</xdr:rowOff>
                  </to>
                </anchor>
              </controlPr>
            </control>
          </mc:Choice>
        </mc:AlternateContent>
        <mc:AlternateContent xmlns:mc="http://schemas.openxmlformats.org/markup-compatibility/2006">
          <mc:Choice Requires="x14">
            <control shapeId="62321" r:id="rId824" name="Button 881">
              <controlPr locked="0" defaultSize="0" autoFill="0" autoLine="0" autoPict="0">
                <anchor moveWithCells="1" sizeWithCells="1">
                  <from>
                    <xdr:col>13059</xdr:col>
                    <xdr:colOff>0</xdr:colOff>
                    <xdr:row>196676</xdr:row>
                    <xdr:rowOff>0</xdr:rowOff>
                  </from>
                  <to>
                    <xdr:col>13059</xdr:col>
                    <xdr:colOff>0</xdr:colOff>
                    <xdr:row>196676</xdr:row>
                    <xdr:rowOff>0</xdr:rowOff>
                  </to>
                </anchor>
              </controlPr>
            </control>
          </mc:Choice>
        </mc:AlternateContent>
        <mc:AlternateContent xmlns:mc="http://schemas.openxmlformats.org/markup-compatibility/2006">
          <mc:Choice Requires="x14">
            <control shapeId="62322" r:id="rId825" name="Button 882">
              <controlPr locked="0" defaultSize="0" autoFill="0" autoLine="0" autoPict="0">
                <anchor moveWithCells="1" sizeWithCells="1">
                  <from>
                    <xdr:col>13059</xdr:col>
                    <xdr:colOff>0</xdr:colOff>
                    <xdr:row>262212</xdr:row>
                    <xdr:rowOff>0</xdr:rowOff>
                  </from>
                  <to>
                    <xdr:col>13059</xdr:col>
                    <xdr:colOff>0</xdr:colOff>
                    <xdr:row>262212</xdr:row>
                    <xdr:rowOff>0</xdr:rowOff>
                  </to>
                </anchor>
              </controlPr>
            </control>
          </mc:Choice>
        </mc:AlternateContent>
        <mc:AlternateContent xmlns:mc="http://schemas.openxmlformats.org/markup-compatibility/2006">
          <mc:Choice Requires="x14">
            <control shapeId="62323" r:id="rId826" name="Button 883">
              <controlPr locked="0" defaultSize="0" autoFill="0" autoLine="0" autoPict="0">
                <anchor moveWithCells="1" sizeWithCells="1">
                  <from>
                    <xdr:col>13059</xdr:col>
                    <xdr:colOff>0</xdr:colOff>
                    <xdr:row>327748</xdr:row>
                    <xdr:rowOff>0</xdr:rowOff>
                  </from>
                  <to>
                    <xdr:col>13059</xdr:col>
                    <xdr:colOff>0</xdr:colOff>
                    <xdr:row>327748</xdr:row>
                    <xdr:rowOff>0</xdr:rowOff>
                  </to>
                </anchor>
              </controlPr>
            </control>
          </mc:Choice>
        </mc:AlternateContent>
        <mc:AlternateContent xmlns:mc="http://schemas.openxmlformats.org/markup-compatibility/2006">
          <mc:Choice Requires="x14">
            <control shapeId="62324" r:id="rId827" name="Button 884">
              <controlPr locked="0" defaultSize="0" autoFill="0" autoLine="0" autoPict="0">
                <anchor moveWithCells="1" sizeWithCells="1">
                  <from>
                    <xdr:col>13059</xdr:col>
                    <xdr:colOff>0</xdr:colOff>
                    <xdr:row>393284</xdr:row>
                    <xdr:rowOff>0</xdr:rowOff>
                  </from>
                  <to>
                    <xdr:col>13059</xdr:col>
                    <xdr:colOff>0</xdr:colOff>
                    <xdr:row>393284</xdr:row>
                    <xdr:rowOff>0</xdr:rowOff>
                  </to>
                </anchor>
              </controlPr>
            </control>
          </mc:Choice>
        </mc:AlternateContent>
        <mc:AlternateContent xmlns:mc="http://schemas.openxmlformats.org/markup-compatibility/2006">
          <mc:Choice Requires="x14">
            <control shapeId="62325" r:id="rId828" name="Button 885">
              <controlPr locked="0" defaultSize="0" autoFill="0" autoLine="0" autoPict="0">
                <anchor moveWithCells="1" sizeWithCells="1">
                  <from>
                    <xdr:col>13059</xdr:col>
                    <xdr:colOff>0</xdr:colOff>
                    <xdr:row>458820</xdr:row>
                    <xdr:rowOff>0</xdr:rowOff>
                  </from>
                  <to>
                    <xdr:col>13059</xdr:col>
                    <xdr:colOff>0</xdr:colOff>
                    <xdr:row>458820</xdr:row>
                    <xdr:rowOff>0</xdr:rowOff>
                  </to>
                </anchor>
              </controlPr>
            </control>
          </mc:Choice>
        </mc:AlternateContent>
        <mc:AlternateContent xmlns:mc="http://schemas.openxmlformats.org/markup-compatibility/2006">
          <mc:Choice Requires="x14">
            <control shapeId="62326" r:id="rId829" name="Button 886">
              <controlPr locked="0" defaultSize="0" autoFill="0" autoLine="0" autoPict="0">
                <anchor moveWithCells="1" sizeWithCells="1">
                  <from>
                    <xdr:col>13059</xdr:col>
                    <xdr:colOff>0</xdr:colOff>
                    <xdr:row>524356</xdr:row>
                    <xdr:rowOff>0</xdr:rowOff>
                  </from>
                  <to>
                    <xdr:col>13059</xdr:col>
                    <xdr:colOff>0</xdr:colOff>
                    <xdr:row>524356</xdr:row>
                    <xdr:rowOff>0</xdr:rowOff>
                  </to>
                </anchor>
              </controlPr>
            </control>
          </mc:Choice>
        </mc:AlternateContent>
        <mc:AlternateContent xmlns:mc="http://schemas.openxmlformats.org/markup-compatibility/2006">
          <mc:Choice Requires="x14">
            <control shapeId="62327" r:id="rId830" name="Button 887">
              <controlPr locked="0" defaultSize="0" autoFill="0" autoLine="0" autoPict="0">
                <anchor moveWithCells="1" sizeWithCells="1">
                  <from>
                    <xdr:col>13059</xdr:col>
                    <xdr:colOff>0</xdr:colOff>
                    <xdr:row>589892</xdr:row>
                    <xdr:rowOff>0</xdr:rowOff>
                  </from>
                  <to>
                    <xdr:col>13059</xdr:col>
                    <xdr:colOff>0</xdr:colOff>
                    <xdr:row>589892</xdr:row>
                    <xdr:rowOff>0</xdr:rowOff>
                  </to>
                </anchor>
              </controlPr>
            </control>
          </mc:Choice>
        </mc:AlternateContent>
        <mc:AlternateContent xmlns:mc="http://schemas.openxmlformats.org/markup-compatibility/2006">
          <mc:Choice Requires="x14">
            <control shapeId="62328" r:id="rId831" name="Button 888">
              <controlPr locked="0" defaultSize="0" autoFill="0" autoLine="0" autoPict="0">
                <anchor moveWithCells="1" sizeWithCells="1">
                  <from>
                    <xdr:col>13059</xdr:col>
                    <xdr:colOff>0</xdr:colOff>
                    <xdr:row>655428</xdr:row>
                    <xdr:rowOff>0</xdr:rowOff>
                  </from>
                  <to>
                    <xdr:col>13059</xdr:col>
                    <xdr:colOff>0</xdr:colOff>
                    <xdr:row>655428</xdr:row>
                    <xdr:rowOff>0</xdr:rowOff>
                  </to>
                </anchor>
              </controlPr>
            </control>
          </mc:Choice>
        </mc:AlternateContent>
        <mc:AlternateContent xmlns:mc="http://schemas.openxmlformats.org/markup-compatibility/2006">
          <mc:Choice Requires="x14">
            <control shapeId="62329" r:id="rId832" name="Button 889">
              <controlPr locked="0" defaultSize="0" autoFill="0" autoLine="0" autoPict="0">
                <anchor moveWithCells="1" sizeWithCells="1">
                  <from>
                    <xdr:col>13059</xdr:col>
                    <xdr:colOff>0</xdr:colOff>
                    <xdr:row>720964</xdr:row>
                    <xdr:rowOff>0</xdr:rowOff>
                  </from>
                  <to>
                    <xdr:col>13059</xdr:col>
                    <xdr:colOff>0</xdr:colOff>
                    <xdr:row>720964</xdr:row>
                    <xdr:rowOff>0</xdr:rowOff>
                  </to>
                </anchor>
              </controlPr>
            </control>
          </mc:Choice>
        </mc:AlternateContent>
        <mc:AlternateContent xmlns:mc="http://schemas.openxmlformats.org/markup-compatibility/2006">
          <mc:Choice Requires="x14">
            <control shapeId="62330" r:id="rId833" name="Button 890">
              <controlPr locked="0" defaultSize="0" autoFill="0" autoLine="0" autoPict="0">
                <anchor moveWithCells="1" sizeWithCells="1">
                  <from>
                    <xdr:col>13059</xdr:col>
                    <xdr:colOff>0</xdr:colOff>
                    <xdr:row>786500</xdr:row>
                    <xdr:rowOff>0</xdr:rowOff>
                  </from>
                  <to>
                    <xdr:col>13059</xdr:col>
                    <xdr:colOff>0</xdr:colOff>
                    <xdr:row>786500</xdr:row>
                    <xdr:rowOff>0</xdr:rowOff>
                  </to>
                </anchor>
              </controlPr>
            </control>
          </mc:Choice>
        </mc:AlternateContent>
        <mc:AlternateContent xmlns:mc="http://schemas.openxmlformats.org/markup-compatibility/2006">
          <mc:Choice Requires="x14">
            <control shapeId="62331" r:id="rId834" name="Button 891">
              <controlPr locked="0" defaultSize="0" autoFill="0" autoLine="0" autoPict="0">
                <anchor moveWithCells="1" sizeWithCells="1">
                  <from>
                    <xdr:col>13059</xdr:col>
                    <xdr:colOff>0</xdr:colOff>
                    <xdr:row>852036</xdr:row>
                    <xdr:rowOff>0</xdr:rowOff>
                  </from>
                  <to>
                    <xdr:col>13059</xdr:col>
                    <xdr:colOff>0</xdr:colOff>
                    <xdr:row>852036</xdr:row>
                    <xdr:rowOff>0</xdr:rowOff>
                  </to>
                </anchor>
              </controlPr>
            </control>
          </mc:Choice>
        </mc:AlternateContent>
        <mc:AlternateContent xmlns:mc="http://schemas.openxmlformats.org/markup-compatibility/2006">
          <mc:Choice Requires="x14">
            <control shapeId="62332" r:id="rId835" name="Button 892">
              <controlPr locked="0" defaultSize="0" autoFill="0" autoLine="0" autoPict="0">
                <anchor moveWithCells="1" sizeWithCells="1">
                  <from>
                    <xdr:col>13059</xdr:col>
                    <xdr:colOff>0</xdr:colOff>
                    <xdr:row>917572</xdr:row>
                    <xdr:rowOff>0</xdr:rowOff>
                  </from>
                  <to>
                    <xdr:col>13059</xdr:col>
                    <xdr:colOff>0</xdr:colOff>
                    <xdr:row>917572</xdr:row>
                    <xdr:rowOff>0</xdr:rowOff>
                  </to>
                </anchor>
              </controlPr>
            </control>
          </mc:Choice>
        </mc:AlternateContent>
        <mc:AlternateContent xmlns:mc="http://schemas.openxmlformats.org/markup-compatibility/2006">
          <mc:Choice Requires="x14">
            <control shapeId="62333" r:id="rId836" name="Button 893">
              <controlPr locked="0" defaultSize="0" autoFill="0" autoLine="0" autoPict="0">
                <anchor moveWithCells="1" sizeWithCells="1">
                  <from>
                    <xdr:col>13059</xdr:col>
                    <xdr:colOff>0</xdr:colOff>
                    <xdr:row>983108</xdr:row>
                    <xdr:rowOff>0</xdr:rowOff>
                  </from>
                  <to>
                    <xdr:col>13059</xdr:col>
                    <xdr:colOff>0</xdr:colOff>
                    <xdr:row>983108</xdr:row>
                    <xdr:rowOff>0</xdr:rowOff>
                  </to>
                </anchor>
              </controlPr>
            </control>
          </mc:Choice>
        </mc:AlternateContent>
        <mc:AlternateContent xmlns:mc="http://schemas.openxmlformats.org/markup-compatibility/2006">
          <mc:Choice Requires="x14">
            <control shapeId="62334" r:id="rId837" name="Button 894">
              <controlPr locked="0" defaultSize="0" autoFill="0" autoLine="0" autoPict="0">
                <anchor moveWithCells="1" sizeWithCells="1">
                  <from>
                    <xdr:col>13315</xdr:col>
                    <xdr:colOff>0</xdr:colOff>
                    <xdr:row>67</xdr:row>
                    <xdr:rowOff>0</xdr:rowOff>
                  </from>
                  <to>
                    <xdr:col>13315</xdr:col>
                    <xdr:colOff>0</xdr:colOff>
                    <xdr:row>67</xdr:row>
                    <xdr:rowOff>0</xdr:rowOff>
                  </to>
                </anchor>
              </controlPr>
            </control>
          </mc:Choice>
        </mc:AlternateContent>
        <mc:AlternateContent xmlns:mc="http://schemas.openxmlformats.org/markup-compatibility/2006">
          <mc:Choice Requires="x14">
            <control shapeId="62335" r:id="rId838" name="Button 895">
              <controlPr locked="0" defaultSize="0" autoFill="0" autoLine="0" autoPict="0">
                <anchor moveWithCells="1" sizeWithCells="1">
                  <from>
                    <xdr:col>13315</xdr:col>
                    <xdr:colOff>0</xdr:colOff>
                    <xdr:row>65604</xdr:row>
                    <xdr:rowOff>0</xdr:rowOff>
                  </from>
                  <to>
                    <xdr:col>13315</xdr:col>
                    <xdr:colOff>0</xdr:colOff>
                    <xdr:row>65604</xdr:row>
                    <xdr:rowOff>0</xdr:rowOff>
                  </to>
                </anchor>
              </controlPr>
            </control>
          </mc:Choice>
        </mc:AlternateContent>
        <mc:AlternateContent xmlns:mc="http://schemas.openxmlformats.org/markup-compatibility/2006">
          <mc:Choice Requires="x14">
            <control shapeId="62336" r:id="rId839" name="Button 896">
              <controlPr locked="0" defaultSize="0" autoFill="0" autoLine="0" autoPict="0">
                <anchor moveWithCells="1" sizeWithCells="1">
                  <from>
                    <xdr:col>13315</xdr:col>
                    <xdr:colOff>0</xdr:colOff>
                    <xdr:row>131140</xdr:row>
                    <xdr:rowOff>0</xdr:rowOff>
                  </from>
                  <to>
                    <xdr:col>13315</xdr:col>
                    <xdr:colOff>0</xdr:colOff>
                    <xdr:row>131140</xdr:row>
                    <xdr:rowOff>0</xdr:rowOff>
                  </to>
                </anchor>
              </controlPr>
            </control>
          </mc:Choice>
        </mc:AlternateContent>
        <mc:AlternateContent xmlns:mc="http://schemas.openxmlformats.org/markup-compatibility/2006">
          <mc:Choice Requires="x14">
            <control shapeId="62337" r:id="rId840" name="Button 897">
              <controlPr locked="0" defaultSize="0" autoFill="0" autoLine="0" autoPict="0">
                <anchor moveWithCells="1" sizeWithCells="1">
                  <from>
                    <xdr:col>13315</xdr:col>
                    <xdr:colOff>0</xdr:colOff>
                    <xdr:row>196676</xdr:row>
                    <xdr:rowOff>0</xdr:rowOff>
                  </from>
                  <to>
                    <xdr:col>13315</xdr:col>
                    <xdr:colOff>0</xdr:colOff>
                    <xdr:row>196676</xdr:row>
                    <xdr:rowOff>0</xdr:rowOff>
                  </to>
                </anchor>
              </controlPr>
            </control>
          </mc:Choice>
        </mc:AlternateContent>
        <mc:AlternateContent xmlns:mc="http://schemas.openxmlformats.org/markup-compatibility/2006">
          <mc:Choice Requires="x14">
            <control shapeId="62338" r:id="rId841" name="Button 898">
              <controlPr locked="0" defaultSize="0" autoFill="0" autoLine="0" autoPict="0">
                <anchor moveWithCells="1" sizeWithCells="1">
                  <from>
                    <xdr:col>13315</xdr:col>
                    <xdr:colOff>0</xdr:colOff>
                    <xdr:row>262212</xdr:row>
                    <xdr:rowOff>0</xdr:rowOff>
                  </from>
                  <to>
                    <xdr:col>13315</xdr:col>
                    <xdr:colOff>0</xdr:colOff>
                    <xdr:row>262212</xdr:row>
                    <xdr:rowOff>0</xdr:rowOff>
                  </to>
                </anchor>
              </controlPr>
            </control>
          </mc:Choice>
        </mc:AlternateContent>
        <mc:AlternateContent xmlns:mc="http://schemas.openxmlformats.org/markup-compatibility/2006">
          <mc:Choice Requires="x14">
            <control shapeId="62339" r:id="rId842" name="Button 899">
              <controlPr locked="0" defaultSize="0" autoFill="0" autoLine="0" autoPict="0">
                <anchor moveWithCells="1" sizeWithCells="1">
                  <from>
                    <xdr:col>13315</xdr:col>
                    <xdr:colOff>0</xdr:colOff>
                    <xdr:row>327748</xdr:row>
                    <xdr:rowOff>0</xdr:rowOff>
                  </from>
                  <to>
                    <xdr:col>13315</xdr:col>
                    <xdr:colOff>0</xdr:colOff>
                    <xdr:row>327748</xdr:row>
                    <xdr:rowOff>0</xdr:rowOff>
                  </to>
                </anchor>
              </controlPr>
            </control>
          </mc:Choice>
        </mc:AlternateContent>
        <mc:AlternateContent xmlns:mc="http://schemas.openxmlformats.org/markup-compatibility/2006">
          <mc:Choice Requires="x14">
            <control shapeId="62340" r:id="rId843" name="Button 900">
              <controlPr locked="0" defaultSize="0" autoFill="0" autoLine="0" autoPict="0">
                <anchor moveWithCells="1" sizeWithCells="1">
                  <from>
                    <xdr:col>13315</xdr:col>
                    <xdr:colOff>0</xdr:colOff>
                    <xdr:row>393284</xdr:row>
                    <xdr:rowOff>0</xdr:rowOff>
                  </from>
                  <to>
                    <xdr:col>13315</xdr:col>
                    <xdr:colOff>0</xdr:colOff>
                    <xdr:row>393284</xdr:row>
                    <xdr:rowOff>0</xdr:rowOff>
                  </to>
                </anchor>
              </controlPr>
            </control>
          </mc:Choice>
        </mc:AlternateContent>
        <mc:AlternateContent xmlns:mc="http://schemas.openxmlformats.org/markup-compatibility/2006">
          <mc:Choice Requires="x14">
            <control shapeId="62341" r:id="rId844" name="Button 901">
              <controlPr locked="0" defaultSize="0" autoFill="0" autoLine="0" autoPict="0">
                <anchor moveWithCells="1" sizeWithCells="1">
                  <from>
                    <xdr:col>13315</xdr:col>
                    <xdr:colOff>0</xdr:colOff>
                    <xdr:row>458820</xdr:row>
                    <xdr:rowOff>0</xdr:rowOff>
                  </from>
                  <to>
                    <xdr:col>13315</xdr:col>
                    <xdr:colOff>0</xdr:colOff>
                    <xdr:row>458820</xdr:row>
                    <xdr:rowOff>0</xdr:rowOff>
                  </to>
                </anchor>
              </controlPr>
            </control>
          </mc:Choice>
        </mc:AlternateContent>
        <mc:AlternateContent xmlns:mc="http://schemas.openxmlformats.org/markup-compatibility/2006">
          <mc:Choice Requires="x14">
            <control shapeId="62342" r:id="rId845" name="Button 902">
              <controlPr locked="0" defaultSize="0" autoFill="0" autoLine="0" autoPict="0">
                <anchor moveWithCells="1" sizeWithCells="1">
                  <from>
                    <xdr:col>13315</xdr:col>
                    <xdr:colOff>0</xdr:colOff>
                    <xdr:row>524356</xdr:row>
                    <xdr:rowOff>0</xdr:rowOff>
                  </from>
                  <to>
                    <xdr:col>13315</xdr:col>
                    <xdr:colOff>0</xdr:colOff>
                    <xdr:row>524356</xdr:row>
                    <xdr:rowOff>0</xdr:rowOff>
                  </to>
                </anchor>
              </controlPr>
            </control>
          </mc:Choice>
        </mc:AlternateContent>
        <mc:AlternateContent xmlns:mc="http://schemas.openxmlformats.org/markup-compatibility/2006">
          <mc:Choice Requires="x14">
            <control shapeId="62343" r:id="rId846" name="Button 903">
              <controlPr locked="0" defaultSize="0" autoFill="0" autoLine="0" autoPict="0">
                <anchor moveWithCells="1" sizeWithCells="1">
                  <from>
                    <xdr:col>13315</xdr:col>
                    <xdr:colOff>0</xdr:colOff>
                    <xdr:row>589892</xdr:row>
                    <xdr:rowOff>0</xdr:rowOff>
                  </from>
                  <to>
                    <xdr:col>13315</xdr:col>
                    <xdr:colOff>0</xdr:colOff>
                    <xdr:row>589892</xdr:row>
                    <xdr:rowOff>0</xdr:rowOff>
                  </to>
                </anchor>
              </controlPr>
            </control>
          </mc:Choice>
        </mc:AlternateContent>
        <mc:AlternateContent xmlns:mc="http://schemas.openxmlformats.org/markup-compatibility/2006">
          <mc:Choice Requires="x14">
            <control shapeId="62344" r:id="rId847" name="Button 904">
              <controlPr locked="0" defaultSize="0" autoFill="0" autoLine="0" autoPict="0">
                <anchor moveWithCells="1" sizeWithCells="1">
                  <from>
                    <xdr:col>13315</xdr:col>
                    <xdr:colOff>0</xdr:colOff>
                    <xdr:row>655428</xdr:row>
                    <xdr:rowOff>0</xdr:rowOff>
                  </from>
                  <to>
                    <xdr:col>13315</xdr:col>
                    <xdr:colOff>0</xdr:colOff>
                    <xdr:row>655428</xdr:row>
                    <xdr:rowOff>0</xdr:rowOff>
                  </to>
                </anchor>
              </controlPr>
            </control>
          </mc:Choice>
        </mc:AlternateContent>
        <mc:AlternateContent xmlns:mc="http://schemas.openxmlformats.org/markup-compatibility/2006">
          <mc:Choice Requires="x14">
            <control shapeId="62345" r:id="rId848" name="Button 905">
              <controlPr locked="0" defaultSize="0" autoFill="0" autoLine="0" autoPict="0">
                <anchor moveWithCells="1" sizeWithCells="1">
                  <from>
                    <xdr:col>13315</xdr:col>
                    <xdr:colOff>0</xdr:colOff>
                    <xdr:row>720964</xdr:row>
                    <xdr:rowOff>0</xdr:rowOff>
                  </from>
                  <to>
                    <xdr:col>13315</xdr:col>
                    <xdr:colOff>0</xdr:colOff>
                    <xdr:row>720964</xdr:row>
                    <xdr:rowOff>0</xdr:rowOff>
                  </to>
                </anchor>
              </controlPr>
            </control>
          </mc:Choice>
        </mc:AlternateContent>
        <mc:AlternateContent xmlns:mc="http://schemas.openxmlformats.org/markup-compatibility/2006">
          <mc:Choice Requires="x14">
            <control shapeId="62346" r:id="rId849" name="Button 906">
              <controlPr locked="0" defaultSize="0" autoFill="0" autoLine="0" autoPict="0">
                <anchor moveWithCells="1" sizeWithCells="1">
                  <from>
                    <xdr:col>13315</xdr:col>
                    <xdr:colOff>0</xdr:colOff>
                    <xdr:row>786500</xdr:row>
                    <xdr:rowOff>0</xdr:rowOff>
                  </from>
                  <to>
                    <xdr:col>13315</xdr:col>
                    <xdr:colOff>0</xdr:colOff>
                    <xdr:row>786500</xdr:row>
                    <xdr:rowOff>0</xdr:rowOff>
                  </to>
                </anchor>
              </controlPr>
            </control>
          </mc:Choice>
        </mc:AlternateContent>
        <mc:AlternateContent xmlns:mc="http://schemas.openxmlformats.org/markup-compatibility/2006">
          <mc:Choice Requires="x14">
            <control shapeId="62347" r:id="rId850" name="Button 907">
              <controlPr locked="0" defaultSize="0" autoFill="0" autoLine="0" autoPict="0">
                <anchor moveWithCells="1" sizeWithCells="1">
                  <from>
                    <xdr:col>13315</xdr:col>
                    <xdr:colOff>0</xdr:colOff>
                    <xdr:row>852036</xdr:row>
                    <xdr:rowOff>0</xdr:rowOff>
                  </from>
                  <to>
                    <xdr:col>13315</xdr:col>
                    <xdr:colOff>0</xdr:colOff>
                    <xdr:row>852036</xdr:row>
                    <xdr:rowOff>0</xdr:rowOff>
                  </to>
                </anchor>
              </controlPr>
            </control>
          </mc:Choice>
        </mc:AlternateContent>
        <mc:AlternateContent xmlns:mc="http://schemas.openxmlformats.org/markup-compatibility/2006">
          <mc:Choice Requires="x14">
            <control shapeId="62348" r:id="rId851" name="Button 908">
              <controlPr locked="0" defaultSize="0" autoFill="0" autoLine="0" autoPict="0">
                <anchor moveWithCells="1" sizeWithCells="1">
                  <from>
                    <xdr:col>13315</xdr:col>
                    <xdr:colOff>0</xdr:colOff>
                    <xdr:row>917572</xdr:row>
                    <xdr:rowOff>0</xdr:rowOff>
                  </from>
                  <to>
                    <xdr:col>13315</xdr:col>
                    <xdr:colOff>0</xdr:colOff>
                    <xdr:row>917572</xdr:row>
                    <xdr:rowOff>0</xdr:rowOff>
                  </to>
                </anchor>
              </controlPr>
            </control>
          </mc:Choice>
        </mc:AlternateContent>
        <mc:AlternateContent xmlns:mc="http://schemas.openxmlformats.org/markup-compatibility/2006">
          <mc:Choice Requires="x14">
            <control shapeId="62349" r:id="rId852" name="Button 909">
              <controlPr locked="0" defaultSize="0" autoFill="0" autoLine="0" autoPict="0">
                <anchor moveWithCells="1" sizeWithCells="1">
                  <from>
                    <xdr:col>13315</xdr:col>
                    <xdr:colOff>0</xdr:colOff>
                    <xdr:row>983108</xdr:row>
                    <xdr:rowOff>0</xdr:rowOff>
                  </from>
                  <to>
                    <xdr:col>13315</xdr:col>
                    <xdr:colOff>0</xdr:colOff>
                    <xdr:row>983108</xdr:row>
                    <xdr:rowOff>0</xdr:rowOff>
                  </to>
                </anchor>
              </controlPr>
            </control>
          </mc:Choice>
        </mc:AlternateContent>
        <mc:AlternateContent xmlns:mc="http://schemas.openxmlformats.org/markup-compatibility/2006">
          <mc:Choice Requires="x14">
            <control shapeId="62350" r:id="rId853" name="Button 910">
              <controlPr locked="0" defaultSize="0" autoFill="0" autoLine="0" autoPict="0">
                <anchor moveWithCells="1" sizeWithCells="1">
                  <from>
                    <xdr:col>13571</xdr:col>
                    <xdr:colOff>0</xdr:colOff>
                    <xdr:row>67</xdr:row>
                    <xdr:rowOff>0</xdr:rowOff>
                  </from>
                  <to>
                    <xdr:col>13571</xdr:col>
                    <xdr:colOff>0</xdr:colOff>
                    <xdr:row>67</xdr:row>
                    <xdr:rowOff>0</xdr:rowOff>
                  </to>
                </anchor>
              </controlPr>
            </control>
          </mc:Choice>
        </mc:AlternateContent>
        <mc:AlternateContent xmlns:mc="http://schemas.openxmlformats.org/markup-compatibility/2006">
          <mc:Choice Requires="x14">
            <control shapeId="62351" r:id="rId854" name="Button 911">
              <controlPr locked="0" defaultSize="0" autoFill="0" autoLine="0" autoPict="0">
                <anchor moveWithCells="1" sizeWithCells="1">
                  <from>
                    <xdr:col>13571</xdr:col>
                    <xdr:colOff>0</xdr:colOff>
                    <xdr:row>65604</xdr:row>
                    <xdr:rowOff>0</xdr:rowOff>
                  </from>
                  <to>
                    <xdr:col>13571</xdr:col>
                    <xdr:colOff>0</xdr:colOff>
                    <xdr:row>65604</xdr:row>
                    <xdr:rowOff>0</xdr:rowOff>
                  </to>
                </anchor>
              </controlPr>
            </control>
          </mc:Choice>
        </mc:AlternateContent>
        <mc:AlternateContent xmlns:mc="http://schemas.openxmlformats.org/markup-compatibility/2006">
          <mc:Choice Requires="x14">
            <control shapeId="62352" r:id="rId855" name="Button 912">
              <controlPr locked="0" defaultSize="0" autoFill="0" autoLine="0" autoPict="0">
                <anchor moveWithCells="1" sizeWithCells="1">
                  <from>
                    <xdr:col>13571</xdr:col>
                    <xdr:colOff>0</xdr:colOff>
                    <xdr:row>131140</xdr:row>
                    <xdr:rowOff>0</xdr:rowOff>
                  </from>
                  <to>
                    <xdr:col>13571</xdr:col>
                    <xdr:colOff>0</xdr:colOff>
                    <xdr:row>131140</xdr:row>
                    <xdr:rowOff>0</xdr:rowOff>
                  </to>
                </anchor>
              </controlPr>
            </control>
          </mc:Choice>
        </mc:AlternateContent>
        <mc:AlternateContent xmlns:mc="http://schemas.openxmlformats.org/markup-compatibility/2006">
          <mc:Choice Requires="x14">
            <control shapeId="62353" r:id="rId856" name="Button 913">
              <controlPr locked="0" defaultSize="0" autoFill="0" autoLine="0" autoPict="0">
                <anchor moveWithCells="1" sizeWithCells="1">
                  <from>
                    <xdr:col>13571</xdr:col>
                    <xdr:colOff>0</xdr:colOff>
                    <xdr:row>196676</xdr:row>
                    <xdr:rowOff>0</xdr:rowOff>
                  </from>
                  <to>
                    <xdr:col>13571</xdr:col>
                    <xdr:colOff>0</xdr:colOff>
                    <xdr:row>196676</xdr:row>
                    <xdr:rowOff>0</xdr:rowOff>
                  </to>
                </anchor>
              </controlPr>
            </control>
          </mc:Choice>
        </mc:AlternateContent>
        <mc:AlternateContent xmlns:mc="http://schemas.openxmlformats.org/markup-compatibility/2006">
          <mc:Choice Requires="x14">
            <control shapeId="62354" r:id="rId857" name="Button 914">
              <controlPr locked="0" defaultSize="0" autoFill="0" autoLine="0" autoPict="0">
                <anchor moveWithCells="1" sizeWithCells="1">
                  <from>
                    <xdr:col>13571</xdr:col>
                    <xdr:colOff>0</xdr:colOff>
                    <xdr:row>262212</xdr:row>
                    <xdr:rowOff>0</xdr:rowOff>
                  </from>
                  <to>
                    <xdr:col>13571</xdr:col>
                    <xdr:colOff>0</xdr:colOff>
                    <xdr:row>262212</xdr:row>
                    <xdr:rowOff>0</xdr:rowOff>
                  </to>
                </anchor>
              </controlPr>
            </control>
          </mc:Choice>
        </mc:AlternateContent>
        <mc:AlternateContent xmlns:mc="http://schemas.openxmlformats.org/markup-compatibility/2006">
          <mc:Choice Requires="x14">
            <control shapeId="62355" r:id="rId858" name="Button 915">
              <controlPr locked="0" defaultSize="0" autoFill="0" autoLine="0" autoPict="0">
                <anchor moveWithCells="1" sizeWithCells="1">
                  <from>
                    <xdr:col>13571</xdr:col>
                    <xdr:colOff>0</xdr:colOff>
                    <xdr:row>327748</xdr:row>
                    <xdr:rowOff>0</xdr:rowOff>
                  </from>
                  <to>
                    <xdr:col>13571</xdr:col>
                    <xdr:colOff>0</xdr:colOff>
                    <xdr:row>327748</xdr:row>
                    <xdr:rowOff>0</xdr:rowOff>
                  </to>
                </anchor>
              </controlPr>
            </control>
          </mc:Choice>
        </mc:AlternateContent>
        <mc:AlternateContent xmlns:mc="http://schemas.openxmlformats.org/markup-compatibility/2006">
          <mc:Choice Requires="x14">
            <control shapeId="62356" r:id="rId859" name="Button 916">
              <controlPr locked="0" defaultSize="0" autoFill="0" autoLine="0" autoPict="0">
                <anchor moveWithCells="1" sizeWithCells="1">
                  <from>
                    <xdr:col>13571</xdr:col>
                    <xdr:colOff>0</xdr:colOff>
                    <xdr:row>393284</xdr:row>
                    <xdr:rowOff>0</xdr:rowOff>
                  </from>
                  <to>
                    <xdr:col>13571</xdr:col>
                    <xdr:colOff>0</xdr:colOff>
                    <xdr:row>393284</xdr:row>
                    <xdr:rowOff>0</xdr:rowOff>
                  </to>
                </anchor>
              </controlPr>
            </control>
          </mc:Choice>
        </mc:AlternateContent>
        <mc:AlternateContent xmlns:mc="http://schemas.openxmlformats.org/markup-compatibility/2006">
          <mc:Choice Requires="x14">
            <control shapeId="62357" r:id="rId860" name="Button 917">
              <controlPr locked="0" defaultSize="0" autoFill="0" autoLine="0" autoPict="0">
                <anchor moveWithCells="1" sizeWithCells="1">
                  <from>
                    <xdr:col>13571</xdr:col>
                    <xdr:colOff>0</xdr:colOff>
                    <xdr:row>458820</xdr:row>
                    <xdr:rowOff>0</xdr:rowOff>
                  </from>
                  <to>
                    <xdr:col>13571</xdr:col>
                    <xdr:colOff>0</xdr:colOff>
                    <xdr:row>458820</xdr:row>
                    <xdr:rowOff>0</xdr:rowOff>
                  </to>
                </anchor>
              </controlPr>
            </control>
          </mc:Choice>
        </mc:AlternateContent>
        <mc:AlternateContent xmlns:mc="http://schemas.openxmlformats.org/markup-compatibility/2006">
          <mc:Choice Requires="x14">
            <control shapeId="62358" r:id="rId861" name="Button 918">
              <controlPr locked="0" defaultSize="0" autoFill="0" autoLine="0" autoPict="0">
                <anchor moveWithCells="1" sizeWithCells="1">
                  <from>
                    <xdr:col>13571</xdr:col>
                    <xdr:colOff>0</xdr:colOff>
                    <xdr:row>524356</xdr:row>
                    <xdr:rowOff>0</xdr:rowOff>
                  </from>
                  <to>
                    <xdr:col>13571</xdr:col>
                    <xdr:colOff>0</xdr:colOff>
                    <xdr:row>524356</xdr:row>
                    <xdr:rowOff>0</xdr:rowOff>
                  </to>
                </anchor>
              </controlPr>
            </control>
          </mc:Choice>
        </mc:AlternateContent>
        <mc:AlternateContent xmlns:mc="http://schemas.openxmlformats.org/markup-compatibility/2006">
          <mc:Choice Requires="x14">
            <control shapeId="62359" r:id="rId862" name="Button 919">
              <controlPr locked="0" defaultSize="0" autoFill="0" autoLine="0" autoPict="0">
                <anchor moveWithCells="1" sizeWithCells="1">
                  <from>
                    <xdr:col>13571</xdr:col>
                    <xdr:colOff>0</xdr:colOff>
                    <xdr:row>589892</xdr:row>
                    <xdr:rowOff>0</xdr:rowOff>
                  </from>
                  <to>
                    <xdr:col>13571</xdr:col>
                    <xdr:colOff>0</xdr:colOff>
                    <xdr:row>589892</xdr:row>
                    <xdr:rowOff>0</xdr:rowOff>
                  </to>
                </anchor>
              </controlPr>
            </control>
          </mc:Choice>
        </mc:AlternateContent>
        <mc:AlternateContent xmlns:mc="http://schemas.openxmlformats.org/markup-compatibility/2006">
          <mc:Choice Requires="x14">
            <control shapeId="62360" r:id="rId863" name="Button 920">
              <controlPr locked="0" defaultSize="0" autoFill="0" autoLine="0" autoPict="0">
                <anchor moveWithCells="1" sizeWithCells="1">
                  <from>
                    <xdr:col>13571</xdr:col>
                    <xdr:colOff>0</xdr:colOff>
                    <xdr:row>655428</xdr:row>
                    <xdr:rowOff>0</xdr:rowOff>
                  </from>
                  <to>
                    <xdr:col>13571</xdr:col>
                    <xdr:colOff>0</xdr:colOff>
                    <xdr:row>655428</xdr:row>
                    <xdr:rowOff>0</xdr:rowOff>
                  </to>
                </anchor>
              </controlPr>
            </control>
          </mc:Choice>
        </mc:AlternateContent>
        <mc:AlternateContent xmlns:mc="http://schemas.openxmlformats.org/markup-compatibility/2006">
          <mc:Choice Requires="x14">
            <control shapeId="62361" r:id="rId864" name="Button 921">
              <controlPr locked="0" defaultSize="0" autoFill="0" autoLine="0" autoPict="0">
                <anchor moveWithCells="1" sizeWithCells="1">
                  <from>
                    <xdr:col>13571</xdr:col>
                    <xdr:colOff>0</xdr:colOff>
                    <xdr:row>720964</xdr:row>
                    <xdr:rowOff>0</xdr:rowOff>
                  </from>
                  <to>
                    <xdr:col>13571</xdr:col>
                    <xdr:colOff>0</xdr:colOff>
                    <xdr:row>720964</xdr:row>
                    <xdr:rowOff>0</xdr:rowOff>
                  </to>
                </anchor>
              </controlPr>
            </control>
          </mc:Choice>
        </mc:AlternateContent>
        <mc:AlternateContent xmlns:mc="http://schemas.openxmlformats.org/markup-compatibility/2006">
          <mc:Choice Requires="x14">
            <control shapeId="62362" r:id="rId865" name="Button 922">
              <controlPr locked="0" defaultSize="0" autoFill="0" autoLine="0" autoPict="0">
                <anchor moveWithCells="1" sizeWithCells="1">
                  <from>
                    <xdr:col>13571</xdr:col>
                    <xdr:colOff>0</xdr:colOff>
                    <xdr:row>786500</xdr:row>
                    <xdr:rowOff>0</xdr:rowOff>
                  </from>
                  <to>
                    <xdr:col>13571</xdr:col>
                    <xdr:colOff>0</xdr:colOff>
                    <xdr:row>786500</xdr:row>
                    <xdr:rowOff>0</xdr:rowOff>
                  </to>
                </anchor>
              </controlPr>
            </control>
          </mc:Choice>
        </mc:AlternateContent>
        <mc:AlternateContent xmlns:mc="http://schemas.openxmlformats.org/markup-compatibility/2006">
          <mc:Choice Requires="x14">
            <control shapeId="62363" r:id="rId866" name="Button 923">
              <controlPr locked="0" defaultSize="0" autoFill="0" autoLine="0" autoPict="0">
                <anchor moveWithCells="1" sizeWithCells="1">
                  <from>
                    <xdr:col>13571</xdr:col>
                    <xdr:colOff>0</xdr:colOff>
                    <xdr:row>852036</xdr:row>
                    <xdr:rowOff>0</xdr:rowOff>
                  </from>
                  <to>
                    <xdr:col>13571</xdr:col>
                    <xdr:colOff>0</xdr:colOff>
                    <xdr:row>852036</xdr:row>
                    <xdr:rowOff>0</xdr:rowOff>
                  </to>
                </anchor>
              </controlPr>
            </control>
          </mc:Choice>
        </mc:AlternateContent>
        <mc:AlternateContent xmlns:mc="http://schemas.openxmlformats.org/markup-compatibility/2006">
          <mc:Choice Requires="x14">
            <control shapeId="62364" r:id="rId867" name="Button 924">
              <controlPr locked="0" defaultSize="0" autoFill="0" autoLine="0" autoPict="0">
                <anchor moveWithCells="1" sizeWithCells="1">
                  <from>
                    <xdr:col>13571</xdr:col>
                    <xdr:colOff>0</xdr:colOff>
                    <xdr:row>917572</xdr:row>
                    <xdr:rowOff>0</xdr:rowOff>
                  </from>
                  <to>
                    <xdr:col>13571</xdr:col>
                    <xdr:colOff>0</xdr:colOff>
                    <xdr:row>917572</xdr:row>
                    <xdr:rowOff>0</xdr:rowOff>
                  </to>
                </anchor>
              </controlPr>
            </control>
          </mc:Choice>
        </mc:AlternateContent>
        <mc:AlternateContent xmlns:mc="http://schemas.openxmlformats.org/markup-compatibility/2006">
          <mc:Choice Requires="x14">
            <control shapeId="62365" r:id="rId868" name="Button 925">
              <controlPr locked="0" defaultSize="0" autoFill="0" autoLine="0" autoPict="0">
                <anchor moveWithCells="1" sizeWithCells="1">
                  <from>
                    <xdr:col>13571</xdr:col>
                    <xdr:colOff>0</xdr:colOff>
                    <xdr:row>983108</xdr:row>
                    <xdr:rowOff>0</xdr:rowOff>
                  </from>
                  <to>
                    <xdr:col>13571</xdr:col>
                    <xdr:colOff>0</xdr:colOff>
                    <xdr:row>983108</xdr:row>
                    <xdr:rowOff>0</xdr:rowOff>
                  </to>
                </anchor>
              </controlPr>
            </control>
          </mc:Choice>
        </mc:AlternateContent>
        <mc:AlternateContent xmlns:mc="http://schemas.openxmlformats.org/markup-compatibility/2006">
          <mc:Choice Requires="x14">
            <control shapeId="62366" r:id="rId869" name="Button 926">
              <controlPr locked="0" defaultSize="0" autoFill="0" autoLine="0" autoPict="0">
                <anchor moveWithCells="1" sizeWithCells="1">
                  <from>
                    <xdr:col>13827</xdr:col>
                    <xdr:colOff>0</xdr:colOff>
                    <xdr:row>67</xdr:row>
                    <xdr:rowOff>0</xdr:rowOff>
                  </from>
                  <to>
                    <xdr:col>13827</xdr:col>
                    <xdr:colOff>0</xdr:colOff>
                    <xdr:row>67</xdr:row>
                    <xdr:rowOff>0</xdr:rowOff>
                  </to>
                </anchor>
              </controlPr>
            </control>
          </mc:Choice>
        </mc:AlternateContent>
        <mc:AlternateContent xmlns:mc="http://schemas.openxmlformats.org/markup-compatibility/2006">
          <mc:Choice Requires="x14">
            <control shapeId="62367" r:id="rId870" name="Button 927">
              <controlPr locked="0" defaultSize="0" autoFill="0" autoLine="0" autoPict="0">
                <anchor moveWithCells="1" sizeWithCells="1">
                  <from>
                    <xdr:col>13827</xdr:col>
                    <xdr:colOff>0</xdr:colOff>
                    <xdr:row>65604</xdr:row>
                    <xdr:rowOff>0</xdr:rowOff>
                  </from>
                  <to>
                    <xdr:col>13827</xdr:col>
                    <xdr:colOff>0</xdr:colOff>
                    <xdr:row>65604</xdr:row>
                    <xdr:rowOff>0</xdr:rowOff>
                  </to>
                </anchor>
              </controlPr>
            </control>
          </mc:Choice>
        </mc:AlternateContent>
        <mc:AlternateContent xmlns:mc="http://schemas.openxmlformats.org/markup-compatibility/2006">
          <mc:Choice Requires="x14">
            <control shapeId="62368" r:id="rId871" name="Button 928">
              <controlPr locked="0" defaultSize="0" autoFill="0" autoLine="0" autoPict="0">
                <anchor moveWithCells="1" sizeWithCells="1">
                  <from>
                    <xdr:col>13827</xdr:col>
                    <xdr:colOff>0</xdr:colOff>
                    <xdr:row>131140</xdr:row>
                    <xdr:rowOff>0</xdr:rowOff>
                  </from>
                  <to>
                    <xdr:col>13827</xdr:col>
                    <xdr:colOff>0</xdr:colOff>
                    <xdr:row>131140</xdr:row>
                    <xdr:rowOff>0</xdr:rowOff>
                  </to>
                </anchor>
              </controlPr>
            </control>
          </mc:Choice>
        </mc:AlternateContent>
        <mc:AlternateContent xmlns:mc="http://schemas.openxmlformats.org/markup-compatibility/2006">
          <mc:Choice Requires="x14">
            <control shapeId="62369" r:id="rId872" name="Button 929">
              <controlPr locked="0" defaultSize="0" autoFill="0" autoLine="0" autoPict="0">
                <anchor moveWithCells="1" sizeWithCells="1">
                  <from>
                    <xdr:col>13827</xdr:col>
                    <xdr:colOff>0</xdr:colOff>
                    <xdr:row>196676</xdr:row>
                    <xdr:rowOff>0</xdr:rowOff>
                  </from>
                  <to>
                    <xdr:col>13827</xdr:col>
                    <xdr:colOff>0</xdr:colOff>
                    <xdr:row>196676</xdr:row>
                    <xdr:rowOff>0</xdr:rowOff>
                  </to>
                </anchor>
              </controlPr>
            </control>
          </mc:Choice>
        </mc:AlternateContent>
        <mc:AlternateContent xmlns:mc="http://schemas.openxmlformats.org/markup-compatibility/2006">
          <mc:Choice Requires="x14">
            <control shapeId="62370" r:id="rId873" name="Button 930">
              <controlPr locked="0" defaultSize="0" autoFill="0" autoLine="0" autoPict="0">
                <anchor moveWithCells="1" sizeWithCells="1">
                  <from>
                    <xdr:col>13827</xdr:col>
                    <xdr:colOff>0</xdr:colOff>
                    <xdr:row>262212</xdr:row>
                    <xdr:rowOff>0</xdr:rowOff>
                  </from>
                  <to>
                    <xdr:col>13827</xdr:col>
                    <xdr:colOff>0</xdr:colOff>
                    <xdr:row>262212</xdr:row>
                    <xdr:rowOff>0</xdr:rowOff>
                  </to>
                </anchor>
              </controlPr>
            </control>
          </mc:Choice>
        </mc:AlternateContent>
        <mc:AlternateContent xmlns:mc="http://schemas.openxmlformats.org/markup-compatibility/2006">
          <mc:Choice Requires="x14">
            <control shapeId="62371" r:id="rId874" name="Button 931">
              <controlPr locked="0" defaultSize="0" autoFill="0" autoLine="0" autoPict="0">
                <anchor moveWithCells="1" sizeWithCells="1">
                  <from>
                    <xdr:col>13827</xdr:col>
                    <xdr:colOff>0</xdr:colOff>
                    <xdr:row>327748</xdr:row>
                    <xdr:rowOff>0</xdr:rowOff>
                  </from>
                  <to>
                    <xdr:col>13827</xdr:col>
                    <xdr:colOff>0</xdr:colOff>
                    <xdr:row>327748</xdr:row>
                    <xdr:rowOff>0</xdr:rowOff>
                  </to>
                </anchor>
              </controlPr>
            </control>
          </mc:Choice>
        </mc:AlternateContent>
        <mc:AlternateContent xmlns:mc="http://schemas.openxmlformats.org/markup-compatibility/2006">
          <mc:Choice Requires="x14">
            <control shapeId="62372" r:id="rId875" name="Button 932">
              <controlPr locked="0" defaultSize="0" autoFill="0" autoLine="0" autoPict="0">
                <anchor moveWithCells="1" sizeWithCells="1">
                  <from>
                    <xdr:col>13827</xdr:col>
                    <xdr:colOff>0</xdr:colOff>
                    <xdr:row>393284</xdr:row>
                    <xdr:rowOff>0</xdr:rowOff>
                  </from>
                  <to>
                    <xdr:col>13827</xdr:col>
                    <xdr:colOff>0</xdr:colOff>
                    <xdr:row>393284</xdr:row>
                    <xdr:rowOff>0</xdr:rowOff>
                  </to>
                </anchor>
              </controlPr>
            </control>
          </mc:Choice>
        </mc:AlternateContent>
        <mc:AlternateContent xmlns:mc="http://schemas.openxmlformats.org/markup-compatibility/2006">
          <mc:Choice Requires="x14">
            <control shapeId="62373" r:id="rId876" name="Button 933">
              <controlPr locked="0" defaultSize="0" autoFill="0" autoLine="0" autoPict="0">
                <anchor moveWithCells="1" sizeWithCells="1">
                  <from>
                    <xdr:col>13827</xdr:col>
                    <xdr:colOff>0</xdr:colOff>
                    <xdr:row>458820</xdr:row>
                    <xdr:rowOff>0</xdr:rowOff>
                  </from>
                  <to>
                    <xdr:col>13827</xdr:col>
                    <xdr:colOff>0</xdr:colOff>
                    <xdr:row>458820</xdr:row>
                    <xdr:rowOff>0</xdr:rowOff>
                  </to>
                </anchor>
              </controlPr>
            </control>
          </mc:Choice>
        </mc:AlternateContent>
        <mc:AlternateContent xmlns:mc="http://schemas.openxmlformats.org/markup-compatibility/2006">
          <mc:Choice Requires="x14">
            <control shapeId="62374" r:id="rId877" name="Button 934">
              <controlPr locked="0" defaultSize="0" autoFill="0" autoLine="0" autoPict="0">
                <anchor moveWithCells="1" sizeWithCells="1">
                  <from>
                    <xdr:col>13827</xdr:col>
                    <xdr:colOff>0</xdr:colOff>
                    <xdr:row>524356</xdr:row>
                    <xdr:rowOff>0</xdr:rowOff>
                  </from>
                  <to>
                    <xdr:col>13827</xdr:col>
                    <xdr:colOff>0</xdr:colOff>
                    <xdr:row>524356</xdr:row>
                    <xdr:rowOff>0</xdr:rowOff>
                  </to>
                </anchor>
              </controlPr>
            </control>
          </mc:Choice>
        </mc:AlternateContent>
        <mc:AlternateContent xmlns:mc="http://schemas.openxmlformats.org/markup-compatibility/2006">
          <mc:Choice Requires="x14">
            <control shapeId="62375" r:id="rId878" name="Button 935">
              <controlPr locked="0" defaultSize="0" autoFill="0" autoLine="0" autoPict="0">
                <anchor moveWithCells="1" sizeWithCells="1">
                  <from>
                    <xdr:col>13827</xdr:col>
                    <xdr:colOff>0</xdr:colOff>
                    <xdr:row>589892</xdr:row>
                    <xdr:rowOff>0</xdr:rowOff>
                  </from>
                  <to>
                    <xdr:col>13827</xdr:col>
                    <xdr:colOff>0</xdr:colOff>
                    <xdr:row>589892</xdr:row>
                    <xdr:rowOff>0</xdr:rowOff>
                  </to>
                </anchor>
              </controlPr>
            </control>
          </mc:Choice>
        </mc:AlternateContent>
        <mc:AlternateContent xmlns:mc="http://schemas.openxmlformats.org/markup-compatibility/2006">
          <mc:Choice Requires="x14">
            <control shapeId="62376" r:id="rId879" name="Button 936">
              <controlPr locked="0" defaultSize="0" autoFill="0" autoLine="0" autoPict="0">
                <anchor moveWithCells="1" sizeWithCells="1">
                  <from>
                    <xdr:col>13827</xdr:col>
                    <xdr:colOff>0</xdr:colOff>
                    <xdr:row>655428</xdr:row>
                    <xdr:rowOff>0</xdr:rowOff>
                  </from>
                  <to>
                    <xdr:col>13827</xdr:col>
                    <xdr:colOff>0</xdr:colOff>
                    <xdr:row>655428</xdr:row>
                    <xdr:rowOff>0</xdr:rowOff>
                  </to>
                </anchor>
              </controlPr>
            </control>
          </mc:Choice>
        </mc:AlternateContent>
        <mc:AlternateContent xmlns:mc="http://schemas.openxmlformats.org/markup-compatibility/2006">
          <mc:Choice Requires="x14">
            <control shapeId="62377" r:id="rId880" name="Button 937">
              <controlPr locked="0" defaultSize="0" autoFill="0" autoLine="0" autoPict="0">
                <anchor moveWithCells="1" sizeWithCells="1">
                  <from>
                    <xdr:col>13827</xdr:col>
                    <xdr:colOff>0</xdr:colOff>
                    <xdr:row>720964</xdr:row>
                    <xdr:rowOff>0</xdr:rowOff>
                  </from>
                  <to>
                    <xdr:col>13827</xdr:col>
                    <xdr:colOff>0</xdr:colOff>
                    <xdr:row>720964</xdr:row>
                    <xdr:rowOff>0</xdr:rowOff>
                  </to>
                </anchor>
              </controlPr>
            </control>
          </mc:Choice>
        </mc:AlternateContent>
        <mc:AlternateContent xmlns:mc="http://schemas.openxmlformats.org/markup-compatibility/2006">
          <mc:Choice Requires="x14">
            <control shapeId="62378" r:id="rId881" name="Button 938">
              <controlPr locked="0" defaultSize="0" autoFill="0" autoLine="0" autoPict="0">
                <anchor moveWithCells="1" sizeWithCells="1">
                  <from>
                    <xdr:col>13827</xdr:col>
                    <xdr:colOff>0</xdr:colOff>
                    <xdr:row>786500</xdr:row>
                    <xdr:rowOff>0</xdr:rowOff>
                  </from>
                  <to>
                    <xdr:col>13827</xdr:col>
                    <xdr:colOff>0</xdr:colOff>
                    <xdr:row>786500</xdr:row>
                    <xdr:rowOff>0</xdr:rowOff>
                  </to>
                </anchor>
              </controlPr>
            </control>
          </mc:Choice>
        </mc:AlternateContent>
        <mc:AlternateContent xmlns:mc="http://schemas.openxmlformats.org/markup-compatibility/2006">
          <mc:Choice Requires="x14">
            <control shapeId="62379" r:id="rId882" name="Button 939">
              <controlPr locked="0" defaultSize="0" autoFill="0" autoLine="0" autoPict="0">
                <anchor moveWithCells="1" sizeWithCells="1">
                  <from>
                    <xdr:col>13827</xdr:col>
                    <xdr:colOff>0</xdr:colOff>
                    <xdr:row>852036</xdr:row>
                    <xdr:rowOff>0</xdr:rowOff>
                  </from>
                  <to>
                    <xdr:col>13827</xdr:col>
                    <xdr:colOff>0</xdr:colOff>
                    <xdr:row>852036</xdr:row>
                    <xdr:rowOff>0</xdr:rowOff>
                  </to>
                </anchor>
              </controlPr>
            </control>
          </mc:Choice>
        </mc:AlternateContent>
        <mc:AlternateContent xmlns:mc="http://schemas.openxmlformats.org/markup-compatibility/2006">
          <mc:Choice Requires="x14">
            <control shapeId="62380" r:id="rId883" name="Button 940">
              <controlPr locked="0" defaultSize="0" autoFill="0" autoLine="0" autoPict="0">
                <anchor moveWithCells="1" sizeWithCells="1">
                  <from>
                    <xdr:col>13827</xdr:col>
                    <xdr:colOff>0</xdr:colOff>
                    <xdr:row>917572</xdr:row>
                    <xdr:rowOff>0</xdr:rowOff>
                  </from>
                  <to>
                    <xdr:col>13827</xdr:col>
                    <xdr:colOff>0</xdr:colOff>
                    <xdr:row>917572</xdr:row>
                    <xdr:rowOff>0</xdr:rowOff>
                  </to>
                </anchor>
              </controlPr>
            </control>
          </mc:Choice>
        </mc:AlternateContent>
        <mc:AlternateContent xmlns:mc="http://schemas.openxmlformats.org/markup-compatibility/2006">
          <mc:Choice Requires="x14">
            <control shapeId="62381" r:id="rId884" name="Button 941">
              <controlPr locked="0" defaultSize="0" autoFill="0" autoLine="0" autoPict="0">
                <anchor moveWithCells="1" sizeWithCells="1">
                  <from>
                    <xdr:col>13827</xdr:col>
                    <xdr:colOff>0</xdr:colOff>
                    <xdr:row>983108</xdr:row>
                    <xdr:rowOff>0</xdr:rowOff>
                  </from>
                  <to>
                    <xdr:col>13827</xdr:col>
                    <xdr:colOff>0</xdr:colOff>
                    <xdr:row>983108</xdr:row>
                    <xdr:rowOff>0</xdr:rowOff>
                  </to>
                </anchor>
              </controlPr>
            </control>
          </mc:Choice>
        </mc:AlternateContent>
        <mc:AlternateContent xmlns:mc="http://schemas.openxmlformats.org/markup-compatibility/2006">
          <mc:Choice Requires="x14">
            <control shapeId="62382" r:id="rId885" name="Button 942">
              <controlPr locked="0" defaultSize="0" autoFill="0" autoLine="0" autoPict="0">
                <anchor moveWithCells="1" sizeWithCells="1">
                  <from>
                    <xdr:col>14083</xdr:col>
                    <xdr:colOff>0</xdr:colOff>
                    <xdr:row>67</xdr:row>
                    <xdr:rowOff>0</xdr:rowOff>
                  </from>
                  <to>
                    <xdr:col>14083</xdr:col>
                    <xdr:colOff>0</xdr:colOff>
                    <xdr:row>67</xdr:row>
                    <xdr:rowOff>0</xdr:rowOff>
                  </to>
                </anchor>
              </controlPr>
            </control>
          </mc:Choice>
        </mc:AlternateContent>
        <mc:AlternateContent xmlns:mc="http://schemas.openxmlformats.org/markup-compatibility/2006">
          <mc:Choice Requires="x14">
            <control shapeId="62383" r:id="rId886" name="Button 943">
              <controlPr locked="0" defaultSize="0" autoFill="0" autoLine="0" autoPict="0">
                <anchor moveWithCells="1" sizeWithCells="1">
                  <from>
                    <xdr:col>14083</xdr:col>
                    <xdr:colOff>0</xdr:colOff>
                    <xdr:row>65604</xdr:row>
                    <xdr:rowOff>0</xdr:rowOff>
                  </from>
                  <to>
                    <xdr:col>14083</xdr:col>
                    <xdr:colOff>0</xdr:colOff>
                    <xdr:row>65604</xdr:row>
                    <xdr:rowOff>0</xdr:rowOff>
                  </to>
                </anchor>
              </controlPr>
            </control>
          </mc:Choice>
        </mc:AlternateContent>
        <mc:AlternateContent xmlns:mc="http://schemas.openxmlformats.org/markup-compatibility/2006">
          <mc:Choice Requires="x14">
            <control shapeId="62384" r:id="rId887" name="Button 944">
              <controlPr locked="0" defaultSize="0" autoFill="0" autoLine="0" autoPict="0">
                <anchor moveWithCells="1" sizeWithCells="1">
                  <from>
                    <xdr:col>14083</xdr:col>
                    <xdr:colOff>0</xdr:colOff>
                    <xdr:row>131140</xdr:row>
                    <xdr:rowOff>0</xdr:rowOff>
                  </from>
                  <to>
                    <xdr:col>14083</xdr:col>
                    <xdr:colOff>0</xdr:colOff>
                    <xdr:row>131140</xdr:row>
                    <xdr:rowOff>0</xdr:rowOff>
                  </to>
                </anchor>
              </controlPr>
            </control>
          </mc:Choice>
        </mc:AlternateContent>
        <mc:AlternateContent xmlns:mc="http://schemas.openxmlformats.org/markup-compatibility/2006">
          <mc:Choice Requires="x14">
            <control shapeId="62385" r:id="rId888" name="Button 945">
              <controlPr locked="0" defaultSize="0" autoFill="0" autoLine="0" autoPict="0">
                <anchor moveWithCells="1" sizeWithCells="1">
                  <from>
                    <xdr:col>14083</xdr:col>
                    <xdr:colOff>0</xdr:colOff>
                    <xdr:row>196676</xdr:row>
                    <xdr:rowOff>0</xdr:rowOff>
                  </from>
                  <to>
                    <xdr:col>14083</xdr:col>
                    <xdr:colOff>0</xdr:colOff>
                    <xdr:row>196676</xdr:row>
                    <xdr:rowOff>0</xdr:rowOff>
                  </to>
                </anchor>
              </controlPr>
            </control>
          </mc:Choice>
        </mc:AlternateContent>
        <mc:AlternateContent xmlns:mc="http://schemas.openxmlformats.org/markup-compatibility/2006">
          <mc:Choice Requires="x14">
            <control shapeId="62386" r:id="rId889" name="Button 946">
              <controlPr locked="0" defaultSize="0" autoFill="0" autoLine="0" autoPict="0">
                <anchor moveWithCells="1" sizeWithCells="1">
                  <from>
                    <xdr:col>14083</xdr:col>
                    <xdr:colOff>0</xdr:colOff>
                    <xdr:row>262212</xdr:row>
                    <xdr:rowOff>0</xdr:rowOff>
                  </from>
                  <to>
                    <xdr:col>14083</xdr:col>
                    <xdr:colOff>0</xdr:colOff>
                    <xdr:row>262212</xdr:row>
                    <xdr:rowOff>0</xdr:rowOff>
                  </to>
                </anchor>
              </controlPr>
            </control>
          </mc:Choice>
        </mc:AlternateContent>
        <mc:AlternateContent xmlns:mc="http://schemas.openxmlformats.org/markup-compatibility/2006">
          <mc:Choice Requires="x14">
            <control shapeId="62387" r:id="rId890" name="Button 947">
              <controlPr locked="0" defaultSize="0" autoFill="0" autoLine="0" autoPict="0">
                <anchor moveWithCells="1" sizeWithCells="1">
                  <from>
                    <xdr:col>14083</xdr:col>
                    <xdr:colOff>0</xdr:colOff>
                    <xdr:row>327748</xdr:row>
                    <xdr:rowOff>0</xdr:rowOff>
                  </from>
                  <to>
                    <xdr:col>14083</xdr:col>
                    <xdr:colOff>0</xdr:colOff>
                    <xdr:row>327748</xdr:row>
                    <xdr:rowOff>0</xdr:rowOff>
                  </to>
                </anchor>
              </controlPr>
            </control>
          </mc:Choice>
        </mc:AlternateContent>
        <mc:AlternateContent xmlns:mc="http://schemas.openxmlformats.org/markup-compatibility/2006">
          <mc:Choice Requires="x14">
            <control shapeId="62388" r:id="rId891" name="Button 948">
              <controlPr locked="0" defaultSize="0" autoFill="0" autoLine="0" autoPict="0">
                <anchor moveWithCells="1" sizeWithCells="1">
                  <from>
                    <xdr:col>14083</xdr:col>
                    <xdr:colOff>0</xdr:colOff>
                    <xdr:row>393284</xdr:row>
                    <xdr:rowOff>0</xdr:rowOff>
                  </from>
                  <to>
                    <xdr:col>14083</xdr:col>
                    <xdr:colOff>0</xdr:colOff>
                    <xdr:row>393284</xdr:row>
                    <xdr:rowOff>0</xdr:rowOff>
                  </to>
                </anchor>
              </controlPr>
            </control>
          </mc:Choice>
        </mc:AlternateContent>
        <mc:AlternateContent xmlns:mc="http://schemas.openxmlformats.org/markup-compatibility/2006">
          <mc:Choice Requires="x14">
            <control shapeId="62389" r:id="rId892" name="Button 949">
              <controlPr locked="0" defaultSize="0" autoFill="0" autoLine="0" autoPict="0">
                <anchor moveWithCells="1" sizeWithCells="1">
                  <from>
                    <xdr:col>14083</xdr:col>
                    <xdr:colOff>0</xdr:colOff>
                    <xdr:row>458820</xdr:row>
                    <xdr:rowOff>0</xdr:rowOff>
                  </from>
                  <to>
                    <xdr:col>14083</xdr:col>
                    <xdr:colOff>0</xdr:colOff>
                    <xdr:row>458820</xdr:row>
                    <xdr:rowOff>0</xdr:rowOff>
                  </to>
                </anchor>
              </controlPr>
            </control>
          </mc:Choice>
        </mc:AlternateContent>
        <mc:AlternateContent xmlns:mc="http://schemas.openxmlformats.org/markup-compatibility/2006">
          <mc:Choice Requires="x14">
            <control shapeId="62390" r:id="rId893" name="Button 950">
              <controlPr locked="0" defaultSize="0" autoFill="0" autoLine="0" autoPict="0">
                <anchor moveWithCells="1" sizeWithCells="1">
                  <from>
                    <xdr:col>14083</xdr:col>
                    <xdr:colOff>0</xdr:colOff>
                    <xdr:row>524356</xdr:row>
                    <xdr:rowOff>0</xdr:rowOff>
                  </from>
                  <to>
                    <xdr:col>14083</xdr:col>
                    <xdr:colOff>0</xdr:colOff>
                    <xdr:row>524356</xdr:row>
                    <xdr:rowOff>0</xdr:rowOff>
                  </to>
                </anchor>
              </controlPr>
            </control>
          </mc:Choice>
        </mc:AlternateContent>
        <mc:AlternateContent xmlns:mc="http://schemas.openxmlformats.org/markup-compatibility/2006">
          <mc:Choice Requires="x14">
            <control shapeId="62391" r:id="rId894" name="Button 951">
              <controlPr locked="0" defaultSize="0" autoFill="0" autoLine="0" autoPict="0">
                <anchor moveWithCells="1" sizeWithCells="1">
                  <from>
                    <xdr:col>14083</xdr:col>
                    <xdr:colOff>0</xdr:colOff>
                    <xdr:row>589892</xdr:row>
                    <xdr:rowOff>0</xdr:rowOff>
                  </from>
                  <to>
                    <xdr:col>14083</xdr:col>
                    <xdr:colOff>0</xdr:colOff>
                    <xdr:row>589892</xdr:row>
                    <xdr:rowOff>0</xdr:rowOff>
                  </to>
                </anchor>
              </controlPr>
            </control>
          </mc:Choice>
        </mc:AlternateContent>
        <mc:AlternateContent xmlns:mc="http://schemas.openxmlformats.org/markup-compatibility/2006">
          <mc:Choice Requires="x14">
            <control shapeId="62392" r:id="rId895" name="Button 952">
              <controlPr locked="0" defaultSize="0" autoFill="0" autoLine="0" autoPict="0">
                <anchor moveWithCells="1" sizeWithCells="1">
                  <from>
                    <xdr:col>14083</xdr:col>
                    <xdr:colOff>0</xdr:colOff>
                    <xdr:row>655428</xdr:row>
                    <xdr:rowOff>0</xdr:rowOff>
                  </from>
                  <to>
                    <xdr:col>14083</xdr:col>
                    <xdr:colOff>0</xdr:colOff>
                    <xdr:row>655428</xdr:row>
                    <xdr:rowOff>0</xdr:rowOff>
                  </to>
                </anchor>
              </controlPr>
            </control>
          </mc:Choice>
        </mc:AlternateContent>
        <mc:AlternateContent xmlns:mc="http://schemas.openxmlformats.org/markup-compatibility/2006">
          <mc:Choice Requires="x14">
            <control shapeId="62393" r:id="rId896" name="Button 953">
              <controlPr locked="0" defaultSize="0" autoFill="0" autoLine="0" autoPict="0">
                <anchor moveWithCells="1" sizeWithCells="1">
                  <from>
                    <xdr:col>14083</xdr:col>
                    <xdr:colOff>0</xdr:colOff>
                    <xdr:row>720964</xdr:row>
                    <xdr:rowOff>0</xdr:rowOff>
                  </from>
                  <to>
                    <xdr:col>14083</xdr:col>
                    <xdr:colOff>0</xdr:colOff>
                    <xdr:row>720964</xdr:row>
                    <xdr:rowOff>0</xdr:rowOff>
                  </to>
                </anchor>
              </controlPr>
            </control>
          </mc:Choice>
        </mc:AlternateContent>
        <mc:AlternateContent xmlns:mc="http://schemas.openxmlformats.org/markup-compatibility/2006">
          <mc:Choice Requires="x14">
            <control shapeId="62394" r:id="rId897" name="Button 954">
              <controlPr locked="0" defaultSize="0" autoFill="0" autoLine="0" autoPict="0">
                <anchor moveWithCells="1" sizeWithCells="1">
                  <from>
                    <xdr:col>14083</xdr:col>
                    <xdr:colOff>0</xdr:colOff>
                    <xdr:row>786500</xdr:row>
                    <xdr:rowOff>0</xdr:rowOff>
                  </from>
                  <to>
                    <xdr:col>14083</xdr:col>
                    <xdr:colOff>0</xdr:colOff>
                    <xdr:row>786500</xdr:row>
                    <xdr:rowOff>0</xdr:rowOff>
                  </to>
                </anchor>
              </controlPr>
            </control>
          </mc:Choice>
        </mc:AlternateContent>
        <mc:AlternateContent xmlns:mc="http://schemas.openxmlformats.org/markup-compatibility/2006">
          <mc:Choice Requires="x14">
            <control shapeId="62395" r:id="rId898" name="Button 955">
              <controlPr locked="0" defaultSize="0" autoFill="0" autoLine="0" autoPict="0">
                <anchor moveWithCells="1" sizeWithCells="1">
                  <from>
                    <xdr:col>14083</xdr:col>
                    <xdr:colOff>0</xdr:colOff>
                    <xdr:row>852036</xdr:row>
                    <xdr:rowOff>0</xdr:rowOff>
                  </from>
                  <to>
                    <xdr:col>14083</xdr:col>
                    <xdr:colOff>0</xdr:colOff>
                    <xdr:row>852036</xdr:row>
                    <xdr:rowOff>0</xdr:rowOff>
                  </to>
                </anchor>
              </controlPr>
            </control>
          </mc:Choice>
        </mc:AlternateContent>
        <mc:AlternateContent xmlns:mc="http://schemas.openxmlformats.org/markup-compatibility/2006">
          <mc:Choice Requires="x14">
            <control shapeId="62396" r:id="rId899" name="Button 956">
              <controlPr locked="0" defaultSize="0" autoFill="0" autoLine="0" autoPict="0">
                <anchor moveWithCells="1" sizeWithCells="1">
                  <from>
                    <xdr:col>14083</xdr:col>
                    <xdr:colOff>0</xdr:colOff>
                    <xdr:row>917572</xdr:row>
                    <xdr:rowOff>0</xdr:rowOff>
                  </from>
                  <to>
                    <xdr:col>14083</xdr:col>
                    <xdr:colOff>0</xdr:colOff>
                    <xdr:row>917572</xdr:row>
                    <xdr:rowOff>0</xdr:rowOff>
                  </to>
                </anchor>
              </controlPr>
            </control>
          </mc:Choice>
        </mc:AlternateContent>
        <mc:AlternateContent xmlns:mc="http://schemas.openxmlformats.org/markup-compatibility/2006">
          <mc:Choice Requires="x14">
            <control shapeId="62397" r:id="rId900" name="Button 957">
              <controlPr locked="0" defaultSize="0" autoFill="0" autoLine="0" autoPict="0">
                <anchor moveWithCells="1" sizeWithCells="1">
                  <from>
                    <xdr:col>14083</xdr:col>
                    <xdr:colOff>0</xdr:colOff>
                    <xdr:row>983108</xdr:row>
                    <xdr:rowOff>0</xdr:rowOff>
                  </from>
                  <to>
                    <xdr:col>14083</xdr:col>
                    <xdr:colOff>0</xdr:colOff>
                    <xdr:row>983108</xdr:row>
                    <xdr:rowOff>0</xdr:rowOff>
                  </to>
                </anchor>
              </controlPr>
            </control>
          </mc:Choice>
        </mc:AlternateContent>
        <mc:AlternateContent xmlns:mc="http://schemas.openxmlformats.org/markup-compatibility/2006">
          <mc:Choice Requires="x14">
            <control shapeId="62398" r:id="rId901" name="Button 958">
              <controlPr locked="0" defaultSize="0" autoFill="0" autoLine="0" autoPict="0">
                <anchor moveWithCells="1" sizeWithCells="1">
                  <from>
                    <xdr:col>14339</xdr:col>
                    <xdr:colOff>0</xdr:colOff>
                    <xdr:row>67</xdr:row>
                    <xdr:rowOff>0</xdr:rowOff>
                  </from>
                  <to>
                    <xdr:col>14339</xdr:col>
                    <xdr:colOff>0</xdr:colOff>
                    <xdr:row>67</xdr:row>
                    <xdr:rowOff>0</xdr:rowOff>
                  </to>
                </anchor>
              </controlPr>
            </control>
          </mc:Choice>
        </mc:AlternateContent>
        <mc:AlternateContent xmlns:mc="http://schemas.openxmlformats.org/markup-compatibility/2006">
          <mc:Choice Requires="x14">
            <control shapeId="62399" r:id="rId902" name="Button 959">
              <controlPr locked="0" defaultSize="0" autoFill="0" autoLine="0" autoPict="0">
                <anchor moveWithCells="1" sizeWithCells="1">
                  <from>
                    <xdr:col>14339</xdr:col>
                    <xdr:colOff>0</xdr:colOff>
                    <xdr:row>65604</xdr:row>
                    <xdr:rowOff>0</xdr:rowOff>
                  </from>
                  <to>
                    <xdr:col>14339</xdr:col>
                    <xdr:colOff>0</xdr:colOff>
                    <xdr:row>65604</xdr:row>
                    <xdr:rowOff>0</xdr:rowOff>
                  </to>
                </anchor>
              </controlPr>
            </control>
          </mc:Choice>
        </mc:AlternateContent>
        <mc:AlternateContent xmlns:mc="http://schemas.openxmlformats.org/markup-compatibility/2006">
          <mc:Choice Requires="x14">
            <control shapeId="62400" r:id="rId903" name="Button 960">
              <controlPr locked="0" defaultSize="0" autoFill="0" autoLine="0" autoPict="0">
                <anchor moveWithCells="1" sizeWithCells="1">
                  <from>
                    <xdr:col>14339</xdr:col>
                    <xdr:colOff>0</xdr:colOff>
                    <xdr:row>131140</xdr:row>
                    <xdr:rowOff>0</xdr:rowOff>
                  </from>
                  <to>
                    <xdr:col>14339</xdr:col>
                    <xdr:colOff>0</xdr:colOff>
                    <xdr:row>131140</xdr:row>
                    <xdr:rowOff>0</xdr:rowOff>
                  </to>
                </anchor>
              </controlPr>
            </control>
          </mc:Choice>
        </mc:AlternateContent>
        <mc:AlternateContent xmlns:mc="http://schemas.openxmlformats.org/markup-compatibility/2006">
          <mc:Choice Requires="x14">
            <control shapeId="62401" r:id="rId904" name="Button 961">
              <controlPr locked="0" defaultSize="0" autoFill="0" autoLine="0" autoPict="0">
                <anchor moveWithCells="1" sizeWithCells="1">
                  <from>
                    <xdr:col>14339</xdr:col>
                    <xdr:colOff>0</xdr:colOff>
                    <xdr:row>196676</xdr:row>
                    <xdr:rowOff>0</xdr:rowOff>
                  </from>
                  <to>
                    <xdr:col>14339</xdr:col>
                    <xdr:colOff>0</xdr:colOff>
                    <xdr:row>196676</xdr:row>
                    <xdr:rowOff>0</xdr:rowOff>
                  </to>
                </anchor>
              </controlPr>
            </control>
          </mc:Choice>
        </mc:AlternateContent>
        <mc:AlternateContent xmlns:mc="http://schemas.openxmlformats.org/markup-compatibility/2006">
          <mc:Choice Requires="x14">
            <control shapeId="62402" r:id="rId905" name="Button 962">
              <controlPr locked="0" defaultSize="0" autoFill="0" autoLine="0" autoPict="0">
                <anchor moveWithCells="1" sizeWithCells="1">
                  <from>
                    <xdr:col>14339</xdr:col>
                    <xdr:colOff>0</xdr:colOff>
                    <xdr:row>262212</xdr:row>
                    <xdr:rowOff>0</xdr:rowOff>
                  </from>
                  <to>
                    <xdr:col>14339</xdr:col>
                    <xdr:colOff>0</xdr:colOff>
                    <xdr:row>262212</xdr:row>
                    <xdr:rowOff>0</xdr:rowOff>
                  </to>
                </anchor>
              </controlPr>
            </control>
          </mc:Choice>
        </mc:AlternateContent>
        <mc:AlternateContent xmlns:mc="http://schemas.openxmlformats.org/markup-compatibility/2006">
          <mc:Choice Requires="x14">
            <control shapeId="62403" r:id="rId906" name="Button 963">
              <controlPr locked="0" defaultSize="0" autoFill="0" autoLine="0" autoPict="0">
                <anchor moveWithCells="1" sizeWithCells="1">
                  <from>
                    <xdr:col>14339</xdr:col>
                    <xdr:colOff>0</xdr:colOff>
                    <xdr:row>327748</xdr:row>
                    <xdr:rowOff>0</xdr:rowOff>
                  </from>
                  <to>
                    <xdr:col>14339</xdr:col>
                    <xdr:colOff>0</xdr:colOff>
                    <xdr:row>327748</xdr:row>
                    <xdr:rowOff>0</xdr:rowOff>
                  </to>
                </anchor>
              </controlPr>
            </control>
          </mc:Choice>
        </mc:AlternateContent>
        <mc:AlternateContent xmlns:mc="http://schemas.openxmlformats.org/markup-compatibility/2006">
          <mc:Choice Requires="x14">
            <control shapeId="62404" r:id="rId907" name="Button 964">
              <controlPr locked="0" defaultSize="0" autoFill="0" autoLine="0" autoPict="0">
                <anchor moveWithCells="1" sizeWithCells="1">
                  <from>
                    <xdr:col>14339</xdr:col>
                    <xdr:colOff>0</xdr:colOff>
                    <xdr:row>393284</xdr:row>
                    <xdr:rowOff>0</xdr:rowOff>
                  </from>
                  <to>
                    <xdr:col>14339</xdr:col>
                    <xdr:colOff>0</xdr:colOff>
                    <xdr:row>393284</xdr:row>
                    <xdr:rowOff>0</xdr:rowOff>
                  </to>
                </anchor>
              </controlPr>
            </control>
          </mc:Choice>
        </mc:AlternateContent>
        <mc:AlternateContent xmlns:mc="http://schemas.openxmlformats.org/markup-compatibility/2006">
          <mc:Choice Requires="x14">
            <control shapeId="62405" r:id="rId908" name="Button 965">
              <controlPr locked="0" defaultSize="0" autoFill="0" autoLine="0" autoPict="0">
                <anchor moveWithCells="1" sizeWithCells="1">
                  <from>
                    <xdr:col>14339</xdr:col>
                    <xdr:colOff>0</xdr:colOff>
                    <xdr:row>458820</xdr:row>
                    <xdr:rowOff>0</xdr:rowOff>
                  </from>
                  <to>
                    <xdr:col>14339</xdr:col>
                    <xdr:colOff>0</xdr:colOff>
                    <xdr:row>458820</xdr:row>
                    <xdr:rowOff>0</xdr:rowOff>
                  </to>
                </anchor>
              </controlPr>
            </control>
          </mc:Choice>
        </mc:AlternateContent>
        <mc:AlternateContent xmlns:mc="http://schemas.openxmlformats.org/markup-compatibility/2006">
          <mc:Choice Requires="x14">
            <control shapeId="62406" r:id="rId909" name="Button 966">
              <controlPr locked="0" defaultSize="0" autoFill="0" autoLine="0" autoPict="0">
                <anchor moveWithCells="1" sizeWithCells="1">
                  <from>
                    <xdr:col>14339</xdr:col>
                    <xdr:colOff>0</xdr:colOff>
                    <xdr:row>524356</xdr:row>
                    <xdr:rowOff>0</xdr:rowOff>
                  </from>
                  <to>
                    <xdr:col>14339</xdr:col>
                    <xdr:colOff>0</xdr:colOff>
                    <xdr:row>524356</xdr:row>
                    <xdr:rowOff>0</xdr:rowOff>
                  </to>
                </anchor>
              </controlPr>
            </control>
          </mc:Choice>
        </mc:AlternateContent>
        <mc:AlternateContent xmlns:mc="http://schemas.openxmlformats.org/markup-compatibility/2006">
          <mc:Choice Requires="x14">
            <control shapeId="62407" r:id="rId910" name="Button 967">
              <controlPr locked="0" defaultSize="0" autoFill="0" autoLine="0" autoPict="0">
                <anchor moveWithCells="1" sizeWithCells="1">
                  <from>
                    <xdr:col>14339</xdr:col>
                    <xdr:colOff>0</xdr:colOff>
                    <xdr:row>589892</xdr:row>
                    <xdr:rowOff>0</xdr:rowOff>
                  </from>
                  <to>
                    <xdr:col>14339</xdr:col>
                    <xdr:colOff>0</xdr:colOff>
                    <xdr:row>589892</xdr:row>
                    <xdr:rowOff>0</xdr:rowOff>
                  </to>
                </anchor>
              </controlPr>
            </control>
          </mc:Choice>
        </mc:AlternateContent>
        <mc:AlternateContent xmlns:mc="http://schemas.openxmlformats.org/markup-compatibility/2006">
          <mc:Choice Requires="x14">
            <control shapeId="62408" r:id="rId911" name="Button 968">
              <controlPr locked="0" defaultSize="0" autoFill="0" autoLine="0" autoPict="0">
                <anchor moveWithCells="1" sizeWithCells="1">
                  <from>
                    <xdr:col>14339</xdr:col>
                    <xdr:colOff>0</xdr:colOff>
                    <xdr:row>655428</xdr:row>
                    <xdr:rowOff>0</xdr:rowOff>
                  </from>
                  <to>
                    <xdr:col>14339</xdr:col>
                    <xdr:colOff>0</xdr:colOff>
                    <xdr:row>655428</xdr:row>
                    <xdr:rowOff>0</xdr:rowOff>
                  </to>
                </anchor>
              </controlPr>
            </control>
          </mc:Choice>
        </mc:AlternateContent>
        <mc:AlternateContent xmlns:mc="http://schemas.openxmlformats.org/markup-compatibility/2006">
          <mc:Choice Requires="x14">
            <control shapeId="62409" r:id="rId912" name="Button 969">
              <controlPr locked="0" defaultSize="0" autoFill="0" autoLine="0" autoPict="0">
                <anchor moveWithCells="1" sizeWithCells="1">
                  <from>
                    <xdr:col>14339</xdr:col>
                    <xdr:colOff>0</xdr:colOff>
                    <xdr:row>720964</xdr:row>
                    <xdr:rowOff>0</xdr:rowOff>
                  </from>
                  <to>
                    <xdr:col>14339</xdr:col>
                    <xdr:colOff>0</xdr:colOff>
                    <xdr:row>720964</xdr:row>
                    <xdr:rowOff>0</xdr:rowOff>
                  </to>
                </anchor>
              </controlPr>
            </control>
          </mc:Choice>
        </mc:AlternateContent>
        <mc:AlternateContent xmlns:mc="http://schemas.openxmlformats.org/markup-compatibility/2006">
          <mc:Choice Requires="x14">
            <control shapeId="62410" r:id="rId913" name="Button 970">
              <controlPr locked="0" defaultSize="0" autoFill="0" autoLine="0" autoPict="0">
                <anchor moveWithCells="1" sizeWithCells="1">
                  <from>
                    <xdr:col>14339</xdr:col>
                    <xdr:colOff>0</xdr:colOff>
                    <xdr:row>786500</xdr:row>
                    <xdr:rowOff>0</xdr:rowOff>
                  </from>
                  <to>
                    <xdr:col>14339</xdr:col>
                    <xdr:colOff>0</xdr:colOff>
                    <xdr:row>786500</xdr:row>
                    <xdr:rowOff>0</xdr:rowOff>
                  </to>
                </anchor>
              </controlPr>
            </control>
          </mc:Choice>
        </mc:AlternateContent>
        <mc:AlternateContent xmlns:mc="http://schemas.openxmlformats.org/markup-compatibility/2006">
          <mc:Choice Requires="x14">
            <control shapeId="62411" r:id="rId914" name="Button 971">
              <controlPr locked="0" defaultSize="0" autoFill="0" autoLine="0" autoPict="0">
                <anchor moveWithCells="1" sizeWithCells="1">
                  <from>
                    <xdr:col>14339</xdr:col>
                    <xdr:colOff>0</xdr:colOff>
                    <xdr:row>852036</xdr:row>
                    <xdr:rowOff>0</xdr:rowOff>
                  </from>
                  <to>
                    <xdr:col>14339</xdr:col>
                    <xdr:colOff>0</xdr:colOff>
                    <xdr:row>852036</xdr:row>
                    <xdr:rowOff>0</xdr:rowOff>
                  </to>
                </anchor>
              </controlPr>
            </control>
          </mc:Choice>
        </mc:AlternateContent>
        <mc:AlternateContent xmlns:mc="http://schemas.openxmlformats.org/markup-compatibility/2006">
          <mc:Choice Requires="x14">
            <control shapeId="62412" r:id="rId915" name="Button 972">
              <controlPr locked="0" defaultSize="0" autoFill="0" autoLine="0" autoPict="0">
                <anchor moveWithCells="1" sizeWithCells="1">
                  <from>
                    <xdr:col>14339</xdr:col>
                    <xdr:colOff>0</xdr:colOff>
                    <xdr:row>917572</xdr:row>
                    <xdr:rowOff>0</xdr:rowOff>
                  </from>
                  <to>
                    <xdr:col>14339</xdr:col>
                    <xdr:colOff>0</xdr:colOff>
                    <xdr:row>917572</xdr:row>
                    <xdr:rowOff>0</xdr:rowOff>
                  </to>
                </anchor>
              </controlPr>
            </control>
          </mc:Choice>
        </mc:AlternateContent>
        <mc:AlternateContent xmlns:mc="http://schemas.openxmlformats.org/markup-compatibility/2006">
          <mc:Choice Requires="x14">
            <control shapeId="62413" r:id="rId916" name="Button 973">
              <controlPr locked="0" defaultSize="0" autoFill="0" autoLine="0" autoPict="0">
                <anchor moveWithCells="1" sizeWithCells="1">
                  <from>
                    <xdr:col>14339</xdr:col>
                    <xdr:colOff>0</xdr:colOff>
                    <xdr:row>983108</xdr:row>
                    <xdr:rowOff>0</xdr:rowOff>
                  </from>
                  <to>
                    <xdr:col>14339</xdr:col>
                    <xdr:colOff>0</xdr:colOff>
                    <xdr:row>983108</xdr:row>
                    <xdr:rowOff>0</xdr:rowOff>
                  </to>
                </anchor>
              </controlPr>
            </control>
          </mc:Choice>
        </mc:AlternateContent>
        <mc:AlternateContent xmlns:mc="http://schemas.openxmlformats.org/markup-compatibility/2006">
          <mc:Choice Requires="x14">
            <control shapeId="62414" r:id="rId917" name="Button 974">
              <controlPr locked="0" defaultSize="0" autoFill="0" autoLine="0" autoPict="0">
                <anchor moveWithCells="1" sizeWithCells="1">
                  <from>
                    <xdr:col>14595</xdr:col>
                    <xdr:colOff>0</xdr:colOff>
                    <xdr:row>67</xdr:row>
                    <xdr:rowOff>0</xdr:rowOff>
                  </from>
                  <to>
                    <xdr:col>14595</xdr:col>
                    <xdr:colOff>0</xdr:colOff>
                    <xdr:row>67</xdr:row>
                    <xdr:rowOff>0</xdr:rowOff>
                  </to>
                </anchor>
              </controlPr>
            </control>
          </mc:Choice>
        </mc:AlternateContent>
        <mc:AlternateContent xmlns:mc="http://schemas.openxmlformats.org/markup-compatibility/2006">
          <mc:Choice Requires="x14">
            <control shapeId="62415" r:id="rId918" name="Button 975">
              <controlPr locked="0" defaultSize="0" autoFill="0" autoLine="0" autoPict="0">
                <anchor moveWithCells="1" sizeWithCells="1">
                  <from>
                    <xdr:col>14595</xdr:col>
                    <xdr:colOff>0</xdr:colOff>
                    <xdr:row>65604</xdr:row>
                    <xdr:rowOff>0</xdr:rowOff>
                  </from>
                  <to>
                    <xdr:col>14595</xdr:col>
                    <xdr:colOff>0</xdr:colOff>
                    <xdr:row>65604</xdr:row>
                    <xdr:rowOff>0</xdr:rowOff>
                  </to>
                </anchor>
              </controlPr>
            </control>
          </mc:Choice>
        </mc:AlternateContent>
        <mc:AlternateContent xmlns:mc="http://schemas.openxmlformats.org/markup-compatibility/2006">
          <mc:Choice Requires="x14">
            <control shapeId="62416" r:id="rId919" name="Button 976">
              <controlPr locked="0" defaultSize="0" autoFill="0" autoLine="0" autoPict="0">
                <anchor moveWithCells="1" sizeWithCells="1">
                  <from>
                    <xdr:col>14595</xdr:col>
                    <xdr:colOff>0</xdr:colOff>
                    <xdr:row>131140</xdr:row>
                    <xdr:rowOff>0</xdr:rowOff>
                  </from>
                  <to>
                    <xdr:col>14595</xdr:col>
                    <xdr:colOff>0</xdr:colOff>
                    <xdr:row>131140</xdr:row>
                    <xdr:rowOff>0</xdr:rowOff>
                  </to>
                </anchor>
              </controlPr>
            </control>
          </mc:Choice>
        </mc:AlternateContent>
        <mc:AlternateContent xmlns:mc="http://schemas.openxmlformats.org/markup-compatibility/2006">
          <mc:Choice Requires="x14">
            <control shapeId="62417" r:id="rId920" name="Button 977">
              <controlPr locked="0" defaultSize="0" autoFill="0" autoLine="0" autoPict="0">
                <anchor moveWithCells="1" sizeWithCells="1">
                  <from>
                    <xdr:col>14595</xdr:col>
                    <xdr:colOff>0</xdr:colOff>
                    <xdr:row>196676</xdr:row>
                    <xdr:rowOff>0</xdr:rowOff>
                  </from>
                  <to>
                    <xdr:col>14595</xdr:col>
                    <xdr:colOff>0</xdr:colOff>
                    <xdr:row>196676</xdr:row>
                    <xdr:rowOff>0</xdr:rowOff>
                  </to>
                </anchor>
              </controlPr>
            </control>
          </mc:Choice>
        </mc:AlternateContent>
        <mc:AlternateContent xmlns:mc="http://schemas.openxmlformats.org/markup-compatibility/2006">
          <mc:Choice Requires="x14">
            <control shapeId="62418" r:id="rId921" name="Button 978">
              <controlPr locked="0" defaultSize="0" autoFill="0" autoLine="0" autoPict="0">
                <anchor moveWithCells="1" sizeWithCells="1">
                  <from>
                    <xdr:col>14595</xdr:col>
                    <xdr:colOff>0</xdr:colOff>
                    <xdr:row>262212</xdr:row>
                    <xdr:rowOff>0</xdr:rowOff>
                  </from>
                  <to>
                    <xdr:col>14595</xdr:col>
                    <xdr:colOff>0</xdr:colOff>
                    <xdr:row>262212</xdr:row>
                    <xdr:rowOff>0</xdr:rowOff>
                  </to>
                </anchor>
              </controlPr>
            </control>
          </mc:Choice>
        </mc:AlternateContent>
        <mc:AlternateContent xmlns:mc="http://schemas.openxmlformats.org/markup-compatibility/2006">
          <mc:Choice Requires="x14">
            <control shapeId="62419" r:id="rId922" name="Button 979">
              <controlPr locked="0" defaultSize="0" autoFill="0" autoLine="0" autoPict="0">
                <anchor moveWithCells="1" sizeWithCells="1">
                  <from>
                    <xdr:col>14595</xdr:col>
                    <xdr:colOff>0</xdr:colOff>
                    <xdr:row>327748</xdr:row>
                    <xdr:rowOff>0</xdr:rowOff>
                  </from>
                  <to>
                    <xdr:col>14595</xdr:col>
                    <xdr:colOff>0</xdr:colOff>
                    <xdr:row>327748</xdr:row>
                    <xdr:rowOff>0</xdr:rowOff>
                  </to>
                </anchor>
              </controlPr>
            </control>
          </mc:Choice>
        </mc:AlternateContent>
        <mc:AlternateContent xmlns:mc="http://schemas.openxmlformats.org/markup-compatibility/2006">
          <mc:Choice Requires="x14">
            <control shapeId="62420" r:id="rId923" name="Button 980">
              <controlPr locked="0" defaultSize="0" autoFill="0" autoLine="0" autoPict="0">
                <anchor moveWithCells="1" sizeWithCells="1">
                  <from>
                    <xdr:col>14595</xdr:col>
                    <xdr:colOff>0</xdr:colOff>
                    <xdr:row>393284</xdr:row>
                    <xdr:rowOff>0</xdr:rowOff>
                  </from>
                  <to>
                    <xdr:col>14595</xdr:col>
                    <xdr:colOff>0</xdr:colOff>
                    <xdr:row>393284</xdr:row>
                    <xdr:rowOff>0</xdr:rowOff>
                  </to>
                </anchor>
              </controlPr>
            </control>
          </mc:Choice>
        </mc:AlternateContent>
        <mc:AlternateContent xmlns:mc="http://schemas.openxmlformats.org/markup-compatibility/2006">
          <mc:Choice Requires="x14">
            <control shapeId="62421" r:id="rId924" name="Button 981">
              <controlPr locked="0" defaultSize="0" autoFill="0" autoLine="0" autoPict="0">
                <anchor moveWithCells="1" sizeWithCells="1">
                  <from>
                    <xdr:col>14595</xdr:col>
                    <xdr:colOff>0</xdr:colOff>
                    <xdr:row>458820</xdr:row>
                    <xdr:rowOff>0</xdr:rowOff>
                  </from>
                  <to>
                    <xdr:col>14595</xdr:col>
                    <xdr:colOff>0</xdr:colOff>
                    <xdr:row>458820</xdr:row>
                    <xdr:rowOff>0</xdr:rowOff>
                  </to>
                </anchor>
              </controlPr>
            </control>
          </mc:Choice>
        </mc:AlternateContent>
        <mc:AlternateContent xmlns:mc="http://schemas.openxmlformats.org/markup-compatibility/2006">
          <mc:Choice Requires="x14">
            <control shapeId="62422" r:id="rId925" name="Button 982">
              <controlPr locked="0" defaultSize="0" autoFill="0" autoLine="0" autoPict="0">
                <anchor moveWithCells="1" sizeWithCells="1">
                  <from>
                    <xdr:col>14595</xdr:col>
                    <xdr:colOff>0</xdr:colOff>
                    <xdr:row>524356</xdr:row>
                    <xdr:rowOff>0</xdr:rowOff>
                  </from>
                  <to>
                    <xdr:col>14595</xdr:col>
                    <xdr:colOff>0</xdr:colOff>
                    <xdr:row>524356</xdr:row>
                    <xdr:rowOff>0</xdr:rowOff>
                  </to>
                </anchor>
              </controlPr>
            </control>
          </mc:Choice>
        </mc:AlternateContent>
        <mc:AlternateContent xmlns:mc="http://schemas.openxmlformats.org/markup-compatibility/2006">
          <mc:Choice Requires="x14">
            <control shapeId="62423" r:id="rId926" name="Button 983">
              <controlPr locked="0" defaultSize="0" autoFill="0" autoLine="0" autoPict="0">
                <anchor moveWithCells="1" sizeWithCells="1">
                  <from>
                    <xdr:col>14595</xdr:col>
                    <xdr:colOff>0</xdr:colOff>
                    <xdr:row>589892</xdr:row>
                    <xdr:rowOff>0</xdr:rowOff>
                  </from>
                  <to>
                    <xdr:col>14595</xdr:col>
                    <xdr:colOff>0</xdr:colOff>
                    <xdr:row>589892</xdr:row>
                    <xdr:rowOff>0</xdr:rowOff>
                  </to>
                </anchor>
              </controlPr>
            </control>
          </mc:Choice>
        </mc:AlternateContent>
        <mc:AlternateContent xmlns:mc="http://schemas.openxmlformats.org/markup-compatibility/2006">
          <mc:Choice Requires="x14">
            <control shapeId="62424" r:id="rId927" name="Button 984">
              <controlPr locked="0" defaultSize="0" autoFill="0" autoLine="0" autoPict="0">
                <anchor moveWithCells="1" sizeWithCells="1">
                  <from>
                    <xdr:col>14595</xdr:col>
                    <xdr:colOff>0</xdr:colOff>
                    <xdr:row>655428</xdr:row>
                    <xdr:rowOff>0</xdr:rowOff>
                  </from>
                  <to>
                    <xdr:col>14595</xdr:col>
                    <xdr:colOff>0</xdr:colOff>
                    <xdr:row>655428</xdr:row>
                    <xdr:rowOff>0</xdr:rowOff>
                  </to>
                </anchor>
              </controlPr>
            </control>
          </mc:Choice>
        </mc:AlternateContent>
        <mc:AlternateContent xmlns:mc="http://schemas.openxmlformats.org/markup-compatibility/2006">
          <mc:Choice Requires="x14">
            <control shapeId="62425" r:id="rId928" name="Button 985">
              <controlPr locked="0" defaultSize="0" autoFill="0" autoLine="0" autoPict="0">
                <anchor moveWithCells="1" sizeWithCells="1">
                  <from>
                    <xdr:col>14595</xdr:col>
                    <xdr:colOff>0</xdr:colOff>
                    <xdr:row>720964</xdr:row>
                    <xdr:rowOff>0</xdr:rowOff>
                  </from>
                  <to>
                    <xdr:col>14595</xdr:col>
                    <xdr:colOff>0</xdr:colOff>
                    <xdr:row>720964</xdr:row>
                    <xdr:rowOff>0</xdr:rowOff>
                  </to>
                </anchor>
              </controlPr>
            </control>
          </mc:Choice>
        </mc:AlternateContent>
        <mc:AlternateContent xmlns:mc="http://schemas.openxmlformats.org/markup-compatibility/2006">
          <mc:Choice Requires="x14">
            <control shapeId="62426" r:id="rId929" name="Button 986">
              <controlPr locked="0" defaultSize="0" autoFill="0" autoLine="0" autoPict="0">
                <anchor moveWithCells="1" sizeWithCells="1">
                  <from>
                    <xdr:col>14595</xdr:col>
                    <xdr:colOff>0</xdr:colOff>
                    <xdr:row>786500</xdr:row>
                    <xdr:rowOff>0</xdr:rowOff>
                  </from>
                  <to>
                    <xdr:col>14595</xdr:col>
                    <xdr:colOff>0</xdr:colOff>
                    <xdr:row>786500</xdr:row>
                    <xdr:rowOff>0</xdr:rowOff>
                  </to>
                </anchor>
              </controlPr>
            </control>
          </mc:Choice>
        </mc:AlternateContent>
        <mc:AlternateContent xmlns:mc="http://schemas.openxmlformats.org/markup-compatibility/2006">
          <mc:Choice Requires="x14">
            <control shapeId="62427" r:id="rId930" name="Button 987">
              <controlPr locked="0" defaultSize="0" autoFill="0" autoLine="0" autoPict="0">
                <anchor moveWithCells="1" sizeWithCells="1">
                  <from>
                    <xdr:col>14595</xdr:col>
                    <xdr:colOff>0</xdr:colOff>
                    <xdr:row>852036</xdr:row>
                    <xdr:rowOff>0</xdr:rowOff>
                  </from>
                  <to>
                    <xdr:col>14595</xdr:col>
                    <xdr:colOff>0</xdr:colOff>
                    <xdr:row>852036</xdr:row>
                    <xdr:rowOff>0</xdr:rowOff>
                  </to>
                </anchor>
              </controlPr>
            </control>
          </mc:Choice>
        </mc:AlternateContent>
        <mc:AlternateContent xmlns:mc="http://schemas.openxmlformats.org/markup-compatibility/2006">
          <mc:Choice Requires="x14">
            <control shapeId="62428" r:id="rId931" name="Button 988">
              <controlPr locked="0" defaultSize="0" autoFill="0" autoLine="0" autoPict="0">
                <anchor moveWithCells="1" sizeWithCells="1">
                  <from>
                    <xdr:col>14595</xdr:col>
                    <xdr:colOff>0</xdr:colOff>
                    <xdr:row>917572</xdr:row>
                    <xdr:rowOff>0</xdr:rowOff>
                  </from>
                  <to>
                    <xdr:col>14595</xdr:col>
                    <xdr:colOff>0</xdr:colOff>
                    <xdr:row>917572</xdr:row>
                    <xdr:rowOff>0</xdr:rowOff>
                  </to>
                </anchor>
              </controlPr>
            </control>
          </mc:Choice>
        </mc:AlternateContent>
        <mc:AlternateContent xmlns:mc="http://schemas.openxmlformats.org/markup-compatibility/2006">
          <mc:Choice Requires="x14">
            <control shapeId="62429" r:id="rId932" name="Button 989">
              <controlPr locked="0" defaultSize="0" autoFill="0" autoLine="0" autoPict="0">
                <anchor moveWithCells="1" sizeWithCells="1">
                  <from>
                    <xdr:col>14595</xdr:col>
                    <xdr:colOff>0</xdr:colOff>
                    <xdr:row>983108</xdr:row>
                    <xdr:rowOff>0</xdr:rowOff>
                  </from>
                  <to>
                    <xdr:col>14595</xdr:col>
                    <xdr:colOff>0</xdr:colOff>
                    <xdr:row>983108</xdr:row>
                    <xdr:rowOff>0</xdr:rowOff>
                  </to>
                </anchor>
              </controlPr>
            </control>
          </mc:Choice>
        </mc:AlternateContent>
        <mc:AlternateContent xmlns:mc="http://schemas.openxmlformats.org/markup-compatibility/2006">
          <mc:Choice Requires="x14">
            <control shapeId="62430" r:id="rId933" name="Button 990">
              <controlPr locked="0" defaultSize="0" autoFill="0" autoLine="0" autoPict="0">
                <anchor moveWithCells="1" sizeWithCells="1">
                  <from>
                    <xdr:col>14851</xdr:col>
                    <xdr:colOff>0</xdr:colOff>
                    <xdr:row>67</xdr:row>
                    <xdr:rowOff>0</xdr:rowOff>
                  </from>
                  <to>
                    <xdr:col>14851</xdr:col>
                    <xdr:colOff>0</xdr:colOff>
                    <xdr:row>67</xdr:row>
                    <xdr:rowOff>0</xdr:rowOff>
                  </to>
                </anchor>
              </controlPr>
            </control>
          </mc:Choice>
        </mc:AlternateContent>
        <mc:AlternateContent xmlns:mc="http://schemas.openxmlformats.org/markup-compatibility/2006">
          <mc:Choice Requires="x14">
            <control shapeId="62431" r:id="rId934" name="Button 991">
              <controlPr locked="0" defaultSize="0" autoFill="0" autoLine="0" autoPict="0">
                <anchor moveWithCells="1" sizeWithCells="1">
                  <from>
                    <xdr:col>14851</xdr:col>
                    <xdr:colOff>0</xdr:colOff>
                    <xdr:row>65604</xdr:row>
                    <xdr:rowOff>0</xdr:rowOff>
                  </from>
                  <to>
                    <xdr:col>14851</xdr:col>
                    <xdr:colOff>0</xdr:colOff>
                    <xdr:row>65604</xdr:row>
                    <xdr:rowOff>0</xdr:rowOff>
                  </to>
                </anchor>
              </controlPr>
            </control>
          </mc:Choice>
        </mc:AlternateContent>
        <mc:AlternateContent xmlns:mc="http://schemas.openxmlformats.org/markup-compatibility/2006">
          <mc:Choice Requires="x14">
            <control shapeId="62432" r:id="rId935" name="Button 992">
              <controlPr locked="0" defaultSize="0" autoFill="0" autoLine="0" autoPict="0">
                <anchor moveWithCells="1" sizeWithCells="1">
                  <from>
                    <xdr:col>14851</xdr:col>
                    <xdr:colOff>0</xdr:colOff>
                    <xdr:row>131140</xdr:row>
                    <xdr:rowOff>0</xdr:rowOff>
                  </from>
                  <to>
                    <xdr:col>14851</xdr:col>
                    <xdr:colOff>0</xdr:colOff>
                    <xdr:row>131140</xdr:row>
                    <xdr:rowOff>0</xdr:rowOff>
                  </to>
                </anchor>
              </controlPr>
            </control>
          </mc:Choice>
        </mc:AlternateContent>
        <mc:AlternateContent xmlns:mc="http://schemas.openxmlformats.org/markup-compatibility/2006">
          <mc:Choice Requires="x14">
            <control shapeId="62433" r:id="rId936" name="Button 993">
              <controlPr locked="0" defaultSize="0" autoFill="0" autoLine="0" autoPict="0">
                <anchor moveWithCells="1" sizeWithCells="1">
                  <from>
                    <xdr:col>14851</xdr:col>
                    <xdr:colOff>0</xdr:colOff>
                    <xdr:row>196676</xdr:row>
                    <xdr:rowOff>0</xdr:rowOff>
                  </from>
                  <to>
                    <xdr:col>14851</xdr:col>
                    <xdr:colOff>0</xdr:colOff>
                    <xdr:row>196676</xdr:row>
                    <xdr:rowOff>0</xdr:rowOff>
                  </to>
                </anchor>
              </controlPr>
            </control>
          </mc:Choice>
        </mc:AlternateContent>
        <mc:AlternateContent xmlns:mc="http://schemas.openxmlformats.org/markup-compatibility/2006">
          <mc:Choice Requires="x14">
            <control shapeId="62434" r:id="rId937" name="Button 994">
              <controlPr locked="0" defaultSize="0" autoFill="0" autoLine="0" autoPict="0">
                <anchor moveWithCells="1" sizeWithCells="1">
                  <from>
                    <xdr:col>14851</xdr:col>
                    <xdr:colOff>0</xdr:colOff>
                    <xdr:row>262212</xdr:row>
                    <xdr:rowOff>0</xdr:rowOff>
                  </from>
                  <to>
                    <xdr:col>14851</xdr:col>
                    <xdr:colOff>0</xdr:colOff>
                    <xdr:row>262212</xdr:row>
                    <xdr:rowOff>0</xdr:rowOff>
                  </to>
                </anchor>
              </controlPr>
            </control>
          </mc:Choice>
        </mc:AlternateContent>
        <mc:AlternateContent xmlns:mc="http://schemas.openxmlformats.org/markup-compatibility/2006">
          <mc:Choice Requires="x14">
            <control shapeId="62435" r:id="rId938" name="Button 995">
              <controlPr locked="0" defaultSize="0" autoFill="0" autoLine="0" autoPict="0">
                <anchor moveWithCells="1" sizeWithCells="1">
                  <from>
                    <xdr:col>14851</xdr:col>
                    <xdr:colOff>0</xdr:colOff>
                    <xdr:row>327748</xdr:row>
                    <xdr:rowOff>0</xdr:rowOff>
                  </from>
                  <to>
                    <xdr:col>14851</xdr:col>
                    <xdr:colOff>0</xdr:colOff>
                    <xdr:row>327748</xdr:row>
                    <xdr:rowOff>0</xdr:rowOff>
                  </to>
                </anchor>
              </controlPr>
            </control>
          </mc:Choice>
        </mc:AlternateContent>
        <mc:AlternateContent xmlns:mc="http://schemas.openxmlformats.org/markup-compatibility/2006">
          <mc:Choice Requires="x14">
            <control shapeId="62436" r:id="rId939" name="Button 996">
              <controlPr locked="0" defaultSize="0" autoFill="0" autoLine="0" autoPict="0">
                <anchor moveWithCells="1" sizeWithCells="1">
                  <from>
                    <xdr:col>14851</xdr:col>
                    <xdr:colOff>0</xdr:colOff>
                    <xdr:row>393284</xdr:row>
                    <xdr:rowOff>0</xdr:rowOff>
                  </from>
                  <to>
                    <xdr:col>14851</xdr:col>
                    <xdr:colOff>0</xdr:colOff>
                    <xdr:row>393284</xdr:row>
                    <xdr:rowOff>0</xdr:rowOff>
                  </to>
                </anchor>
              </controlPr>
            </control>
          </mc:Choice>
        </mc:AlternateContent>
        <mc:AlternateContent xmlns:mc="http://schemas.openxmlformats.org/markup-compatibility/2006">
          <mc:Choice Requires="x14">
            <control shapeId="62437" r:id="rId940" name="Button 997">
              <controlPr locked="0" defaultSize="0" autoFill="0" autoLine="0" autoPict="0">
                <anchor moveWithCells="1" sizeWithCells="1">
                  <from>
                    <xdr:col>14851</xdr:col>
                    <xdr:colOff>0</xdr:colOff>
                    <xdr:row>458820</xdr:row>
                    <xdr:rowOff>0</xdr:rowOff>
                  </from>
                  <to>
                    <xdr:col>14851</xdr:col>
                    <xdr:colOff>0</xdr:colOff>
                    <xdr:row>458820</xdr:row>
                    <xdr:rowOff>0</xdr:rowOff>
                  </to>
                </anchor>
              </controlPr>
            </control>
          </mc:Choice>
        </mc:AlternateContent>
        <mc:AlternateContent xmlns:mc="http://schemas.openxmlformats.org/markup-compatibility/2006">
          <mc:Choice Requires="x14">
            <control shapeId="62438" r:id="rId941" name="Button 998">
              <controlPr locked="0" defaultSize="0" autoFill="0" autoLine="0" autoPict="0">
                <anchor moveWithCells="1" sizeWithCells="1">
                  <from>
                    <xdr:col>14851</xdr:col>
                    <xdr:colOff>0</xdr:colOff>
                    <xdr:row>524356</xdr:row>
                    <xdr:rowOff>0</xdr:rowOff>
                  </from>
                  <to>
                    <xdr:col>14851</xdr:col>
                    <xdr:colOff>0</xdr:colOff>
                    <xdr:row>524356</xdr:row>
                    <xdr:rowOff>0</xdr:rowOff>
                  </to>
                </anchor>
              </controlPr>
            </control>
          </mc:Choice>
        </mc:AlternateContent>
        <mc:AlternateContent xmlns:mc="http://schemas.openxmlformats.org/markup-compatibility/2006">
          <mc:Choice Requires="x14">
            <control shapeId="62439" r:id="rId942" name="Button 999">
              <controlPr locked="0" defaultSize="0" autoFill="0" autoLine="0" autoPict="0">
                <anchor moveWithCells="1" sizeWithCells="1">
                  <from>
                    <xdr:col>14851</xdr:col>
                    <xdr:colOff>0</xdr:colOff>
                    <xdr:row>589892</xdr:row>
                    <xdr:rowOff>0</xdr:rowOff>
                  </from>
                  <to>
                    <xdr:col>14851</xdr:col>
                    <xdr:colOff>0</xdr:colOff>
                    <xdr:row>589892</xdr:row>
                    <xdr:rowOff>0</xdr:rowOff>
                  </to>
                </anchor>
              </controlPr>
            </control>
          </mc:Choice>
        </mc:AlternateContent>
        <mc:AlternateContent xmlns:mc="http://schemas.openxmlformats.org/markup-compatibility/2006">
          <mc:Choice Requires="x14">
            <control shapeId="62440" r:id="rId943" name="Button 1000">
              <controlPr locked="0" defaultSize="0" autoFill="0" autoLine="0" autoPict="0">
                <anchor moveWithCells="1" sizeWithCells="1">
                  <from>
                    <xdr:col>14851</xdr:col>
                    <xdr:colOff>0</xdr:colOff>
                    <xdr:row>655428</xdr:row>
                    <xdr:rowOff>0</xdr:rowOff>
                  </from>
                  <to>
                    <xdr:col>14851</xdr:col>
                    <xdr:colOff>0</xdr:colOff>
                    <xdr:row>655428</xdr:row>
                    <xdr:rowOff>0</xdr:rowOff>
                  </to>
                </anchor>
              </controlPr>
            </control>
          </mc:Choice>
        </mc:AlternateContent>
        <mc:AlternateContent xmlns:mc="http://schemas.openxmlformats.org/markup-compatibility/2006">
          <mc:Choice Requires="x14">
            <control shapeId="62441" r:id="rId944" name="Button 1001">
              <controlPr locked="0" defaultSize="0" autoFill="0" autoLine="0" autoPict="0">
                <anchor moveWithCells="1" sizeWithCells="1">
                  <from>
                    <xdr:col>14851</xdr:col>
                    <xdr:colOff>0</xdr:colOff>
                    <xdr:row>720964</xdr:row>
                    <xdr:rowOff>0</xdr:rowOff>
                  </from>
                  <to>
                    <xdr:col>14851</xdr:col>
                    <xdr:colOff>0</xdr:colOff>
                    <xdr:row>720964</xdr:row>
                    <xdr:rowOff>0</xdr:rowOff>
                  </to>
                </anchor>
              </controlPr>
            </control>
          </mc:Choice>
        </mc:AlternateContent>
        <mc:AlternateContent xmlns:mc="http://schemas.openxmlformats.org/markup-compatibility/2006">
          <mc:Choice Requires="x14">
            <control shapeId="62442" r:id="rId945" name="Button 1002">
              <controlPr locked="0" defaultSize="0" autoFill="0" autoLine="0" autoPict="0">
                <anchor moveWithCells="1" sizeWithCells="1">
                  <from>
                    <xdr:col>14851</xdr:col>
                    <xdr:colOff>0</xdr:colOff>
                    <xdr:row>786500</xdr:row>
                    <xdr:rowOff>0</xdr:rowOff>
                  </from>
                  <to>
                    <xdr:col>14851</xdr:col>
                    <xdr:colOff>0</xdr:colOff>
                    <xdr:row>786500</xdr:row>
                    <xdr:rowOff>0</xdr:rowOff>
                  </to>
                </anchor>
              </controlPr>
            </control>
          </mc:Choice>
        </mc:AlternateContent>
        <mc:AlternateContent xmlns:mc="http://schemas.openxmlformats.org/markup-compatibility/2006">
          <mc:Choice Requires="x14">
            <control shapeId="62443" r:id="rId946" name="Button 1003">
              <controlPr locked="0" defaultSize="0" autoFill="0" autoLine="0" autoPict="0">
                <anchor moveWithCells="1" sizeWithCells="1">
                  <from>
                    <xdr:col>14851</xdr:col>
                    <xdr:colOff>0</xdr:colOff>
                    <xdr:row>852036</xdr:row>
                    <xdr:rowOff>0</xdr:rowOff>
                  </from>
                  <to>
                    <xdr:col>14851</xdr:col>
                    <xdr:colOff>0</xdr:colOff>
                    <xdr:row>852036</xdr:row>
                    <xdr:rowOff>0</xdr:rowOff>
                  </to>
                </anchor>
              </controlPr>
            </control>
          </mc:Choice>
        </mc:AlternateContent>
        <mc:AlternateContent xmlns:mc="http://schemas.openxmlformats.org/markup-compatibility/2006">
          <mc:Choice Requires="x14">
            <control shapeId="62444" r:id="rId947" name="Button 1004">
              <controlPr locked="0" defaultSize="0" autoFill="0" autoLine="0" autoPict="0">
                <anchor moveWithCells="1" sizeWithCells="1">
                  <from>
                    <xdr:col>14851</xdr:col>
                    <xdr:colOff>0</xdr:colOff>
                    <xdr:row>917572</xdr:row>
                    <xdr:rowOff>0</xdr:rowOff>
                  </from>
                  <to>
                    <xdr:col>14851</xdr:col>
                    <xdr:colOff>0</xdr:colOff>
                    <xdr:row>917572</xdr:row>
                    <xdr:rowOff>0</xdr:rowOff>
                  </to>
                </anchor>
              </controlPr>
            </control>
          </mc:Choice>
        </mc:AlternateContent>
        <mc:AlternateContent xmlns:mc="http://schemas.openxmlformats.org/markup-compatibility/2006">
          <mc:Choice Requires="x14">
            <control shapeId="62445" r:id="rId948" name="Button 1005">
              <controlPr locked="0" defaultSize="0" autoFill="0" autoLine="0" autoPict="0">
                <anchor moveWithCells="1" sizeWithCells="1">
                  <from>
                    <xdr:col>14851</xdr:col>
                    <xdr:colOff>0</xdr:colOff>
                    <xdr:row>983108</xdr:row>
                    <xdr:rowOff>0</xdr:rowOff>
                  </from>
                  <to>
                    <xdr:col>14851</xdr:col>
                    <xdr:colOff>0</xdr:colOff>
                    <xdr:row>983108</xdr:row>
                    <xdr:rowOff>0</xdr:rowOff>
                  </to>
                </anchor>
              </controlPr>
            </control>
          </mc:Choice>
        </mc:AlternateContent>
        <mc:AlternateContent xmlns:mc="http://schemas.openxmlformats.org/markup-compatibility/2006">
          <mc:Choice Requires="x14">
            <control shapeId="62446" r:id="rId949" name="Button 1006">
              <controlPr locked="0" defaultSize="0" autoFill="0" autoLine="0" autoPict="0">
                <anchor moveWithCells="1" sizeWithCells="1">
                  <from>
                    <xdr:col>15107</xdr:col>
                    <xdr:colOff>0</xdr:colOff>
                    <xdr:row>67</xdr:row>
                    <xdr:rowOff>0</xdr:rowOff>
                  </from>
                  <to>
                    <xdr:col>15107</xdr:col>
                    <xdr:colOff>0</xdr:colOff>
                    <xdr:row>67</xdr:row>
                    <xdr:rowOff>0</xdr:rowOff>
                  </to>
                </anchor>
              </controlPr>
            </control>
          </mc:Choice>
        </mc:AlternateContent>
        <mc:AlternateContent xmlns:mc="http://schemas.openxmlformats.org/markup-compatibility/2006">
          <mc:Choice Requires="x14">
            <control shapeId="62447" r:id="rId950" name="Button 1007">
              <controlPr locked="0" defaultSize="0" autoFill="0" autoLine="0" autoPict="0">
                <anchor moveWithCells="1" sizeWithCells="1">
                  <from>
                    <xdr:col>15107</xdr:col>
                    <xdr:colOff>0</xdr:colOff>
                    <xdr:row>65604</xdr:row>
                    <xdr:rowOff>0</xdr:rowOff>
                  </from>
                  <to>
                    <xdr:col>15107</xdr:col>
                    <xdr:colOff>0</xdr:colOff>
                    <xdr:row>65604</xdr:row>
                    <xdr:rowOff>0</xdr:rowOff>
                  </to>
                </anchor>
              </controlPr>
            </control>
          </mc:Choice>
        </mc:AlternateContent>
        <mc:AlternateContent xmlns:mc="http://schemas.openxmlformats.org/markup-compatibility/2006">
          <mc:Choice Requires="x14">
            <control shapeId="62448" r:id="rId951" name="Button 1008">
              <controlPr locked="0" defaultSize="0" autoFill="0" autoLine="0" autoPict="0">
                <anchor moveWithCells="1" sizeWithCells="1">
                  <from>
                    <xdr:col>15107</xdr:col>
                    <xdr:colOff>0</xdr:colOff>
                    <xdr:row>131140</xdr:row>
                    <xdr:rowOff>0</xdr:rowOff>
                  </from>
                  <to>
                    <xdr:col>15107</xdr:col>
                    <xdr:colOff>0</xdr:colOff>
                    <xdr:row>131140</xdr:row>
                    <xdr:rowOff>0</xdr:rowOff>
                  </to>
                </anchor>
              </controlPr>
            </control>
          </mc:Choice>
        </mc:AlternateContent>
        <mc:AlternateContent xmlns:mc="http://schemas.openxmlformats.org/markup-compatibility/2006">
          <mc:Choice Requires="x14">
            <control shapeId="62449" r:id="rId952" name="Button 1009">
              <controlPr locked="0" defaultSize="0" autoFill="0" autoLine="0" autoPict="0">
                <anchor moveWithCells="1" sizeWithCells="1">
                  <from>
                    <xdr:col>15107</xdr:col>
                    <xdr:colOff>0</xdr:colOff>
                    <xdr:row>196676</xdr:row>
                    <xdr:rowOff>0</xdr:rowOff>
                  </from>
                  <to>
                    <xdr:col>15107</xdr:col>
                    <xdr:colOff>0</xdr:colOff>
                    <xdr:row>196676</xdr:row>
                    <xdr:rowOff>0</xdr:rowOff>
                  </to>
                </anchor>
              </controlPr>
            </control>
          </mc:Choice>
        </mc:AlternateContent>
        <mc:AlternateContent xmlns:mc="http://schemas.openxmlformats.org/markup-compatibility/2006">
          <mc:Choice Requires="x14">
            <control shapeId="62450" r:id="rId953" name="Button 1010">
              <controlPr locked="0" defaultSize="0" autoFill="0" autoLine="0" autoPict="0">
                <anchor moveWithCells="1" sizeWithCells="1">
                  <from>
                    <xdr:col>15107</xdr:col>
                    <xdr:colOff>0</xdr:colOff>
                    <xdr:row>262212</xdr:row>
                    <xdr:rowOff>0</xdr:rowOff>
                  </from>
                  <to>
                    <xdr:col>15107</xdr:col>
                    <xdr:colOff>0</xdr:colOff>
                    <xdr:row>262212</xdr:row>
                    <xdr:rowOff>0</xdr:rowOff>
                  </to>
                </anchor>
              </controlPr>
            </control>
          </mc:Choice>
        </mc:AlternateContent>
        <mc:AlternateContent xmlns:mc="http://schemas.openxmlformats.org/markup-compatibility/2006">
          <mc:Choice Requires="x14">
            <control shapeId="62451" r:id="rId954" name="Button 1011">
              <controlPr locked="0" defaultSize="0" autoFill="0" autoLine="0" autoPict="0">
                <anchor moveWithCells="1" sizeWithCells="1">
                  <from>
                    <xdr:col>15107</xdr:col>
                    <xdr:colOff>0</xdr:colOff>
                    <xdr:row>327748</xdr:row>
                    <xdr:rowOff>0</xdr:rowOff>
                  </from>
                  <to>
                    <xdr:col>15107</xdr:col>
                    <xdr:colOff>0</xdr:colOff>
                    <xdr:row>327748</xdr:row>
                    <xdr:rowOff>0</xdr:rowOff>
                  </to>
                </anchor>
              </controlPr>
            </control>
          </mc:Choice>
        </mc:AlternateContent>
        <mc:AlternateContent xmlns:mc="http://schemas.openxmlformats.org/markup-compatibility/2006">
          <mc:Choice Requires="x14">
            <control shapeId="62452" r:id="rId955" name="Button 1012">
              <controlPr locked="0" defaultSize="0" autoFill="0" autoLine="0" autoPict="0">
                <anchor moveWithCells="1" sizeWithCells="1">
                  <from>
                    <xdr:col>15107</xdr:col>
                    <xdr:colOff>0</xdr:colOff>
                    <xdr:row>393284</xdr:row>
                    <xdr:rowOff>0</xdr:rowOff>
                  </from>
                  <to>
                    <xdr:col>15107</xdr:col>
                    <xdr:colOff>0</xdr:colOff>
                    <xdr:row>393284</xdr:row>
                    <xdr:rowOff>0</xdr:rowOff>
                  </to>
                </anchor>
              </controlPr>
            </control>
          </mc:Choice>
        </mc:AlternateContent>
        <mc:AlternateContent xmlns:mc="http://schemas.openxmlformats.org/markup-compatibility/2006">
          <mc:Choice Requires="x14">
            <control shapeId="62453" r:id="rId956" name="Button 1013">
              <controlPr locked="0" defaultSize="0" autoFill="0" autoLine="0" autoPict="0">
                <anchor moveWithCells="1" sizeWithCells="1">
                  <from>
                    <xdr:col>15107</xdr:col>
                    <xdr:colOff>0</xdr:colOff>
                    <xdr:row>458820</xdr:row>
                    <xdr:rowOff>0</xdr:rowOff>
                  </from>
                  <to>
                    <xdr:col>15107</xdr:col>
                    <xdr:colOff>0</xdr:colOff>
                    <xdr:row>458820</xdr:row>
                    <xdr:rowOff>0</xdr:rowOff>
                  </to>
                </anchor>
              </controlPr>
            </control>
          </mc:Choice>
        </mc:AlternateContent>
        <mc:AlternateContent xmlns:mc="http://schemas.openxmlformats.org/markup-compatibility/2006">
          <mc:Choice Requires="x14">
            <control shapeId="62454" r:id="rId957" name="Button 1014">
              <controlPr locked="0" defaultSize="0" autoFill="0" autoLine="0" autoPict="0">
                <anchor moveWithCells="1" sizeWithCells="1">
                  <from>
                    <xdr:col>15107</xdr:col>
                    <xdr:colOff>0</xdr:colOff>
                    <xdr:row>524356</xdr:row>
                    <xdr:rowOff>0</xdr:rowOff>
                  </from>
                  <to>
                    <xdr:col>15107</xdr:col>
                    <xdr:colOff>0</xdr:colOff>
                    <xdr:row>524356</xdr:row>
                    <xdr:rowOff>0</xdr:rowOff>
                  </to>
                </anchor>
              </controlPr>
            </control>
          </mc:Choice>
        </mc:AlternateContent>
        <mc:AlternateContent xmlns:mc="http://schemas.openxmlformats.org/markup-compatibility/2006">
          <mc:Choice Requires="x14">
            <control shapeId="62455" r:id="rId958" name="Button 1015">
              <controlPr locked="0" defaultSize="0" autoFill="0" autoLine="0" autoPict="0">
                <anchor moveWithCells="1" sizeWithCells="1">
                  <from>
                    <xdr:col>15107</xdr:col>
                    <xdr:colOff>0</xdr:colOff>
                    <xdr:row>589892</xdr:row>
                    <xdr:rowOff>0</xdr:rowOff>
                  </from>
                  <to>
                    <xdr:col>15107</xdr:col>
                    <xdr:colOff>0</xdr:colOff>
                    <xdr:row>589892</xdr:row>
                    <xdr:rowOff>0</xdr:rowOff>
                  </to>
                </anchor>
              </controlPr>
            </control>
          </mc:Choice>
        </mc:AlternateContent>
        <mc:AlternateContent xmlns:mc="http://schemas.openxmlformats.org/markup-compatibility/2006">
          <mc:Choice Requires="x14">
            <control shapeId="62456" r:id="rId959" name="Button 1016">
              <controlPr locked="0" defaultSize="0" autoFill="0" autoLine="0" autoPict="0">
                <anchor moveWithCells="1" sizeWithCells="1">
                  <from>
                    <xdr:col>15107</xdr:col>
                    <xdr:colOff>0</xdr:colOff>
                    <xdr:row>655428</xdr:row>
                    <xdr:rowOff>0</xdr:rowOff>
                  </from>
                  <to>
                    <xdr:col>15107</xdr:col>
                    <xdr:colOff>0</xdr:colOff>
                    <xdr:row>655428</xdr:row>
                    <xdr:rowOff>0</xdr:rowOff>
                  </to>
                </anchor>
              </controlPr>
            </control>
          </mc:Choice>
        </mc:AlternateContent>
        <mc:AlternateContent xmlns:mc="http://schemas.openxmlformats.org/markup-compatibility/2006">
          <mc:Choice Requires="x14">
            <control shapeId="62457" r:id="rId960" name="Button 1017">
              <controlPr locked="0" defaultSize="0" autoFill="0" autoLine="0" autoPict="0">
                <anchor moveWithCells="1" sizeWithCells="1">
                  <from>
                    <xdr:col>15107</xdr:col>
                    <xdr:colOff>0</xdr:colOff>
                    <xdr:row>720964</xdr:row>
                    <xdr:rowOff>0</xdr:rowOff>
                  </from>
                  <to>
                    <xdr:col>15107</xdr:col>
                    <xdr:colOff>0</xdr:colOff>
                    <xdr:row>720964</xdr:row>
                    <xdr:rowOff>0</xdr:rowOff>
                  </to>
                </anchor>
              </controlPr>
            </control>
          </mc:Choice>
        </mc:AlternateContent>
        <mc:AlternateContent xmlns:mc="http://schemas.openxmlformats.org/markup-compatibility/2006">
          <mc:Choice Requires="x14">
            <control shapeId="62458" r:id="rId961" name="Button 1018">
              <controlPr locked="0" defaultSize="0" autoFill="0" autoLine="0" autoPict="0">
                <anchor moveWithCells="1" sizeWithCells="1">
                  <from>
                    <xdr:col>15107</xdr:col>
                    <xdr:colOff>0</xdr:colOff>
                    <xdr:row>786500</xdr:row>
                    <xdr:rowOff>0</xdr:rowOff>
                  </from>
                  <to>
                    <xdr:col>15107</xdr:col>
                    <xdr:colOff>0</xdr:colOff>
                    <xdr:row>786500</xdr:row>
                    <xdr:rowOff>0</xdr:rowOff>
                  </to>
                </anchor>
              </controlPr>
            </control>
          </mc:Choice>
        </mc:AlternateContent>
        <mc:AlternateContent xmlns:mc="http://schemas.openxmlformats.org/markup-compatibility/2006">
          <mc:Choice Requires="x14">
            <control shapeId="62459" r:id="rId962" name="Button 1019">
              <controlPr locked="0" defaultSize="0" autoFill="0" autoLine="0" autoPict="0">
                <anchor moveWithCells="1" sizeWithCells="1">
                  <from>
                    <xdr:col>15107</xdr:col>
                    <xdr:colOff>0</xdr:colOff>
                    <xdr:row>852036</xdr:row>
                    <xdr:rowOff>0</xdr:rowOff>
                  </from>
                  <to>
                    <xdr:col>15107</xdr:col>
                    <xdr:colOff>0</xdr:colOff>
                    <xdr:row>852036</xdr:row>
                    <xdr:rowOff>0</xdr:rowOff>
                  </to>
                </anchor>
              </controlPr>
            </control>
          </mc:Choice>
        </mc:AlternateContent>
        <mc:AlternateContent xmlns:mc="http://schemas.openxmlformats.org/markup-compatibility/2006">
          <mc:Choice Requires="x14">
            <control shapeId="62460" r:id="rId963" name="Button 1020">
              <controlPr locked="0" defaultSize="0" autoFill="0" autoLine="0" autoPict="0">
                <anchor moveWithCells="1" sizeWithCells="1">
                  <from>
                    <xdr:col>15107</xdr:col>
                    <xdr:colOff>0</xdr:colOff>
                    <xdr:row>917572</xdr:row>
                    <xdr:rowOff>0</xdr:rowOff>
                  </from>
                  <to>
                    <xdr:col>15107</xdr:col>
                    <xdr:colOff>0</xdr:colOff>
                    <xdr:row>917572</xdr:row>
                    <xdr:rowOff>0</xdr:rowOff>
                  </to>
                </anchor>
              </controlPr>
            </control>
          </mc:Choice>
        </mc:AlternateContent>
        <mc:AlternateContent xmlns:mc="http://schemas.openxmlformats.org/markup-compatibility/2006">
          <mc:Choice Requires="x14">
            <control shapeId="62461" r:id="rId964" name="Button 1021">
              <controlPr locked="0" defaultSize="0" autoFill="0" autoLine="0" autoPict="0">
                <anchor moveWithCells="1" sizeWithCells="1">
                  <from>
                    <xdr:col>15107</xdr:col>
                    <xdr:colOff>0</xdr:colOff>
                    <xdr:row>983108</xdr:row>
                    <xdr:rowOff>0</xdr:rowOff>
                  </from>
                  <to>
                    <xdr:col>15107</xdr:col>
                    <xdr:colOff>0</xdr:colOff>
                    <xdr:row>983108</xdr:row>
                    <xdr:rowOff>0</xdr:rowOff>
                  </to>
                </anchor>
              </controlPr>
            </control>
          </mc:Choice>
        </mc:AlternateContent>
        <mc:AlternateContent xmlns:mc="http://schemas.openxmlformats.org/markup-compatibility/2006">
          <mc:Choice Requires="x14">
            <control shapeId="62462" r:id="rId965" name="Button 1022">
              <controlPr locked="0" defaultSize="0" autoFill="0" autoLine="0" autoPict="0">
                <anchor moveWithCells="1" sizeWithCells="1">
                  <from>
                    <xdr:col>15363</xdr:col>
                    <xdr:colOff>0</xdr:colOff>
                    <xdr:row>67</xdr:row>
                    <xdr:rowOff>0</xdr:rowOff>
                  </from>
                  <to>
                    <xdr:col>15363</xdr:col>
                    <xdr:colOff>0</xdr:colOff>
                    <xdr:row>67</xdr:row>
                    <xdr:rowOff>0</xdr:rowOff>
                  </to>
                </anchor>
              </controlPr>
            </control>
          </mc:Choice>
        </mc:AlternateContent>
        <mc:AlternateContent xmlns:mc="http://schemas.openxmlformats.org/markup-compatibility/2006">
          <mc:Choice Requires="x14">
            <control shapeId="62463" r:id="rId966" name="Button 1023">
              <controlPr locked="0" defaultSize="0" autoFill="0" autoLine="0" autoPict="0">
                <anchor moveWithCells="1" sizeWithCells="1">
                  <from>
                    <xdr:col>15363</xdr:col>
                    <xdr:colOff>0</xdr:colOff>
                    <xdr:row>65604</xdr:row>
                    <xdr:rowOff>0</xdr:rowOff>
                  </from>
                  <to>
                    <xdr:col>15363</xdr:col>
                    <xdr:colOff>0</xdr:colOff>
                    <xdr:row>65604</xdr:row>
                    <xdr:rowOff>0</xdr:rowOff>
                  </to>
                </anchor>
              </controlPr>
            </control>
          </mc:Choice>
        </mc:AlternateContent>
        <mc:AlternateContent xmlns:mc="http://schemas.openxmlformats.org/markup-compatibility/2006">
          <mc:Choice Requires="x14">
            <control shapeId="77824" r:id="rId967" name="Button 1024">
              <controlPr locked="0" defaultSize="0" autoFill="0" autoLine="0" autoPict="0">
                <anchor moveWithCells="1" sizeWithCells="1">
                  <from>
                    <xdr:col>15363</xdr:col>
                    <xdr:colOff>0</xdr:colOff>
                    <xdr:row>131140</xdr:row>
                    <xdr:rowOff>0</xdr:rowOff>
                  </from>
                  <to>
                    <xdr:col>15363</xdr:col>
                    <xdr:colOff>0</xdr:colOff>
                    <xdr:row>131140</xdr:row>
                    <xdr:rowOff>0</xdr:rowOff>
                  </to>
                </anchor>
              </controlPr>
            </control>
          </mc:Choice>
        </mc:AlternateContent>
        <mc:AlternateContent xmlns:mc="http://schemas.openxmlformats.org/markup-compatibility/2006">
          <mc:Choice Requires="x14">
            <control shapeId="77825" r:id="rId968" name="Button 1025">
              <controlPr locked="0" defaultSize="0" autoFill="0" autoLine="0" autoPict="0">
                <anchor moveWithCells="1" sizeWithCells="1">
                  <from>
                    <xdr:col>15363</xdr:col>
                    <xdr:colOff>0</xdr:colOff>
                    <xdr:row>196676</xdr:row>
                    <xdr:rowOff>0</xdr:rowOff>
                  </from>
                  <to>
                    <xdr:col>15363</xdr:col>
                    <xdr:colOff>0</xdr:colOff>
                    <xdr:row>196676</xdr:row>
                    <xdr:rowOff>0</xdr:rowOff>
                  </to>
                </anchor>
              </controlPr>
            </control>
          </mc:Choice>
        </mc:AlternateContent>
        <mc:AlternateContent xmlns:mc="http://schemas.openxmlformats.org/markup-compatibility/2006">
          <mc:Choice Requires="x14">
            <control shapeId="77826" r:id="rId969" name="Button 1026">
              <controlPr locked="0" defaultSize="0" autoFill="0" autoLine="0" autoPict="0">
                <anchor moveWithCells="1" sizeWithCells="1">
                  <from>
                    <xdr:col>15363</xdr:col>
                    <xdr:colOff>0</xdr:colOff>
                    <xdr:row>262212</xdr:row>
                    <xdr:rowOff>0</xdr:rowOff>
                  </from>
                  <to>
                    <xdr:col>15363</xdr:col>
                    <xdr:colOff>0</xdr:colOff>
                    <xdr:row>262212</xdr:row>
                    <xdr:rowOff>0</xdr:rowOff>
                  </to>
                </anchor>
              </controlPr>
            </control>
          </mc:Choice>
        </mc:AlternateContent>
        <mc:AlternateContent xmlns:mc="http://schemas.openxmlformats.org/markup-compatibility/2006">
          <mc:Choice Requires="x14">
            <control shapeId="77827" r:id="rId970" name="Button 1027">
              <controlPr locked="0" defaultSize="0" autoFill="0" autoLine="0" autoPict="0">
                <anchor moveWithCells="1" sizeWithCells="1">
                  <from>
                    <xdr:col>15363</xdr:col>
                    <xdr:colOff>0</xdr:colOff>
                    <xdr:row>327748</xdr:row>
                    <xdr:rowOff>0</xdr:rowOff>
                  </from>
                  <to>
                    <xdr:col>15363</xdr:col>
                    <xdr:colOff>0</xdr:colOff>
                    <xdr:row>327748</xdr:row>
                    <xdr:rowOff>0</xdr:rowOff>
                  </to>
                </anchor>
              </controlPr>
            </control>
          </mc:Choice>
        </mc:AlternateContent>
        <mc:AlternateContent xmlns:mc="http://schemas.openxmlformats.org/markup-compatibility/2006">
          <mc:Choice Requires="x14">
            <control shapeId="77828" r:id="rId971" name="Button 1028">
              <controlPr locked="0" defaultSize="0" autoFill="0" autoLine="0" autoPict="0">
                <anchor moveWithCells="1" sizeWithCells="1">
                  <from>
                    <xdr:col>15363</xdr:col>
                    <xdr:colOff>0</xdr:colOff>
                    <xdr:row>393284</xdr:row>
                    <xdr:rowOff>0</xdr:rowOff>
                  </from>
                  <to>
                    <xdr:col>15363</xdr:col>
                    <xdr:colOff>0</xdr:colOff>
                    <xdr:row>393284</xdr:row>
                    <xdr:rowOff>0</xdr:rowOff>
                  </to>
                </anchor>
              </controlPr>
            </control>
          </mc:Choice>
        </mc:AlternateContent>
        <mc:AlternateContent xmlns:mc="http://schemas.openxmlformats.org/markup-compatibility/2006">
          <mc:Choice Requires="x14">
            <control shapeId="77829" r:id="rId972" name="Button 1029">
              <controlPr locked="0" defaultSize="0" autoFill="0" autoLine="0" autoPict="0">
                <anchor moveWithCells="1" sizeWithCells="1">
                  <from>
                    <xdr:col>15363</xdr:col>
                    <xdr:colOff>0</xdr:colOff>
                    <xdr:row>458820</xdr:row>
                    <xdr:rowOff>0</xdr:rowOff>
                  </from>
                  <to>
                    <xdr:col>15363</xdr:col>
                    <xdr:colOff>0</xdr:colOff>
                    <xdr:row>458820</xdr:row>
                    <xdr:rowOff>0</xdr:rowOff>
                  </to>
                </anchor>
              </controlPr>
            </control>
          </mc:Choice>
        </mc:AlternateContent>
        <mc:AlternateContent xmlns:mc="http://schemas.openxmlformats.org/markup-compatibility/2006">
          <mc:Choice Requires="x14">
            <control shapeId="77830" r:id="rId973" name="Button 1030">
              <controlPr locked="0" defaultSize="0" autoFill="0" autoLine="0" autoPict="0">
                <anchor moveWithCells="1" sizeWithCells="1">
                  <from>
                    <xdr:col>15363</xdr:col>
                    <xdr:colOff>0</xdr:colOff>
                    <xdr:row>524356</xdr:row>
                    <xdr:rowOff>0</xdr:rowOff>
                  </from>
                  <to>
                    <xdr:col>15363</xdr:col>
                    <xdr:colOff>0</xdr:colOff>
                    <xdr:row>524356</xdr:row>
                    <xdr:rowOff>0</xdr:rowOff>
                  </to>
                </anchor>
              </controlPr>
            </control>
          </mc:Choice>
        </mc:AlternateContent>
        <mc:AlternateContent xmlns:mc="http://schemas.openxmlformats.org/markup-compatibility/2006">
          <mc:Choice Requires="x14">
            <control shapeId="77831" r:id="rId974" name="Button 1031">
              <controlPr locked="0" defaultSize="0" autoFill="0" autoLine="0" autoPict="0">
                <anchor moveWithCells="1" sizeWithCells="1">
                  <from>
                    <xdr:col>15363</xdr:col>
                    <xdr:colOff>0</xdr:colOff>
                    <xdr:row>589892</xdr:row>
                    <xdr:rowOff>0</xdr:rowOff>
                  </from>
                  <to>
                    <xdr:col>15363</xdr:col>
                    <xdr:colOff>0</xdr:colOff>
                    <xdr:row>589892</xdr:row>
                    <xdr:rowOff>0</xdr:rowOff>
                  </to>
                </anchor>
              </controlPr>
            </control>
          </mc:Choice>
        </mc:AlternateContent>
        <mc:AlternateContent xmlns:mc="http://schemas.openxmlformats.org/markup-compatibility/2006">
          <mc:Choice Requires="x14">
            <control shapeId="77832" r:id="rId975" name="Button 1032">
              <controlPr locked="0" defaultSize="0" autoFill="0" autoLine="0" autoPict="0">
                <anchor moveWithCells="1" sizeWithCells="1">
                  <from>
                    <xdr:col>15363</xdr:col>
                    <xdr:colOff>0</xdr:colOff>
                    <xdr:row>655428</xdr:row>
                    <xdr:rowOff>0</xdr:rowOff>
                  </from>
                  <to>
                    <xdr:col>15363</xdr:col>
                    <xdr:colOff>0</xdr:colOff>
                    <xdr:row>655428</xdr:row>
                    <xdr:rowOff>0</xdr:rowOff>
                  </to>
                </anchor>
              </controlPr>
            </control>
          </mc:Choice>
        </mc:AlternateContent>
        <mc:AlternateContent xmlns:mc="http://schemas.openxmlformats.org/markup-compatibility/2006">
          <mc:Choice Requires="x14">
            <control shapeId="77833" r:id="rId976" name="Button 1033">
              <controlPr locked="0" defaultSize="0" autoFill="0" autoLine="0" autoPict="0">
                <anchor moveWithCells="1" sizeWithCells="1">
                  <from>
                    <xdr:col>15363</xdr:col>
                    <xdr:colOff>0</xdr:colOff>
                    <xdr:row>720964</xdr:row>
                    <xdr:rowOff>0</xdr:rowOff>
                  </from>
                  <to>
                    <xdr:col>15363</xdr:col>
                    <xdr:colOff>0</xdr:colOff>
                    <xdr:row>720964</xdr:row>
                    <xdr:rowOff>0</xdr:rowOff>
                  </to>
                </anchor>
              </controlPr>
            </control>
          </mc:Choice>
        </mc:AlternateContent>
        <mc:AlternateContent xmlns:mc="http://schemas.openxmlformats.org/markup-compatibility/2006">
          <mc:Choice Requires="x14">
            <control shapeId="77834" r:id="rId977" name="Button 1034">
              <controlPr locked="0" defaultSize="0" autoFill="0" autoLine="0" autoPict="0">
                <anchor moveWithCells="1" sizeWithCells="1">
                  <from>
                    <xdr:col>15363</xdr:col>
                    <xdr:colOff>0</xdr:colOff>
                    <xdr:row>786500</xdr:row>
                    <xdr:rowOff>0</xdr:rowOff>
                  </from>
                  <to>
                    <xdr:col>15363</xdr:col>
                    <xdr:colOff>0</xdr:colOff>
                    <xdr:row>786500</xdr:row>
                    <xdr:rowOff>0</xdr:rowOff>
                  </to>
                </anchor>
              </controlPr>
            </control>
          </mc:Choice>
        </mc:AlternateContent>
        <mc:AlternateContent xmlns:mc="http://schemas.openxmlformats.org/markup-compatibility/2006">
          <mc:Choice Requires="x14">
            <control shapeId="77835" r:id="rId978" name="Button 1035">
              <controlPr locked="0" defaultSize="0" autoFill="0" autoLine="0" autoPict="0">
                <anchor moveWithCells="1" sizeWithCells="1">
                  <from>
                    <xdr:col>15363</xdr:col>
                    <xdr:colOff>0</xdr:colOff>
                    <xdr:row>852036</xdr:row>
                    <xdr:rowOff>0</xdr:rowOff>
                  </from>
                  <to>
                    <xdr:col>15363</xdr:col>
                    <xdr:colOff>0</xdr:colOff>
                    <xdr:row>852036</xdr:row>
                    <xdr:rowOff>0</xdr:rowOff>
                  </to>
                </anchor>
              </controlPr>
            </control>
          </mc:Choice>
        </mc:AlternateContent>
        <mc:AlternateContent xmlns:mc="http://schemas.openxmlformats.org/markup-compatibility/2006">
          <mc:Choice Requires="x14">
            <control shapeId="77836" r:id="rId979" name="Button 1036">
              <controlPr locked="0" defaultSize="0" autoFill="0" autoLine="0" autoPict="0">
                <anchor moveWithCells="1" sizeWithCells="1">
                  <from>
                    <xdr:col>15363</xdr:col>
                    <xdr:colOff>0</xdr:colOff>
                    <xdr:row>917572</xdr:row>
                    <xdr:rowOff>0</xdr:rowOff>
                  </from>
                  <to>
                    <xdr:col>15363</xdr:col>
                    <xdr:colOff>0</xdr:colOff>
                    <xdr:row>917572</xdr:row>
                    <xdr:rowOff>0</xdr:rowOff>
                  </to>
                </anchor>
              </controlPr>
            </control>
          </mc:Choice>
        </mc:AlternateContent>
        <mc:AlternateContent xmlns:mc="http://schemas.openxmlformats.org/markup-compatibility/2006">
          <mc:Choice Requires="x14">
            <control shapeId="77837" r:id="rId980" name="Button 1037">
              <controlPr locked="0" defaultSize="0" autoFill="0" autoLine="0" autoPict="0">
                <anchor moveWithCells="1" sizeWithCells="1">
                  <from>
                    <xdr:col>15363</xdr:col>
                    <xdr:colOff>0</xdr:colOff>
                    <xdr:row>983108</xdr:row>
                    <xdr:rowOff>0</xdr:rowOff>
                  </from>
                  <to>
                    <xdr:col>15363</xdr:col>
                    <xdr:colOff>0</xdr:colOff>
                    <xdr:row>983108</xdr:row>
                    <xdr:rowOff>0</xdr:rowOff>
                  </to>
                </anchor>
              </controlPr>
            </control>
          </mc:Choice>
        </mc:AlternateContent>
        <mc:AlternateContent xmlns:mc="http://schemas.openxmlformats.org/markup-compatibility/2006">
          <mc:Choice Requires="x14">
            <control shapeId="77838" r:id="rId981" name="Button 1038">
              <controlPr locked="0" defaultSize="0" autoFill="0" autoLine="0" autoPict="0">
                <anchor moveWithCells="1" sizeWithCells="1">
                  <from>
                    <xdr:col>15619</xdr:col>
                    <xdr:colOff>0</xdr:colOff>
                    <xdr:row>67</xdr:row>
                    <xdr:rowOff>0</xdr:rowOff>
                  </from>
                  <to>
                    <xdr:col>15619</xdr:col>
                    <xdr:colOff>0</xdr:colOff>
                    <xdr:row>67</xdr:row>
                    <xdr:rowOff>0</xdr:rowOff>
                  </to>
                </anchor>
              </controlPr>
            </control>
          </mc:Choice>
        </mc:AlternateContent>
        <mc:AlternateContent xmlns:mc="http://schemas.openxmlformats.org/markup-compatibility/2006">
          <mc:Choice Requires="x14">
            <control shapeId="77839" r:id="rId982" name="Button 1039">
              <controlPr locked="0" defaultSize="0" autoFill="0" autoLine="0" autoPict="0">
                <anchor moveWithCells="1" sizeWithCells="1">
                  <from>
                    <xdr:col>15619</xdr:col>
                    <xdr:colOff>0</xdr:colOff>
                    <xdr:row>65604</xdr:row>
                    <xdr:rowOff>0</xdr:rowOff>
                  </from>
                  <to>
                    <xdr:col>15619</xdr:col>
                    <xdr:colOff>0</xdr:colOff>
                    <xdr:row>65604</xdr:row>
                    <xdr:rowOff>0</xdr:rowOff>
                  </to>
                </anchor>
              </controlPr>
            </control>
          </mc:Choice>
        </mc:AlternateContent>
        <mc:AlternateContent xmlns:mc="http://schemas.openxmlformats.org/markup-compatibility/2006">
          <mc:Choice Requires="x14">
            <control shapeId="77840" r:id="rId983" name="Button 1040">
              <controlPr locked="0" defaultSize="0" autoFill="0" autoLine="0" autoPict="0">
                <anchor moveWithCells="1" sizeWithCells="1">
                  <from>
                    <xdr:col>15619</xdr:col>
                    <xdr:colOff>0</xdr:colOff>
                    <xdr:row>131140</xdr:row>
                    <xdr:rowOff>0</xdr:rowOff>
                  </from>
                  <to>
                    <xdr:col>15619</xdr:col>
                    <xdr:colOff>0</xdr:colOff>
                    <xdr:row>131140</xdr:row>
                    <xdr:rowOff>0</xdr:rowOff>
                  </to>
                </anchor>
              </controlPr>
            </control>
          </mc:Choice>
        </mc:AlternateContent>
        <mc:AlternateContent xmlns:mc="http://schemas.openxmlformats.org/markup-compatibility/2006">
          <mc:Choice Requires="x14">
            <control shapeId="77841" r:id="rId984" name="Button 1041">
              <controlPr locked="0" defaultSize="0" autoFill="0" autoLine="0" autoPict="0">
                <anchor moveWithCells="1" sizeWithCells="1">
                  <from>
                    <xdr:col>15619</xdr:col>
                    <xdr:colOff>0</xdr:colOff>
                    <xdr:row>196676</xdr:row>
                    <xdr:rowOff>0</xdr:rowOff>
                  </from>
                  <to>
                    <xdr:col>15619</xdr:col>
                    <xdr:colOff>0</xdr:colOff>
                    <xdr:row>196676</xdr:row>
                    <xdr:rowOff>0</xdr:rowOff>
                  </to>
                </anchor>
              </controlPr>
            </control>
          </mc:Choice>
        </mc:AlternateContent>
        <mc:AlternateContent xmlns:mc="http://schemas.openxmlformats.org/markup-compatibility/2006">
          <mc:Choice Requires="x14">
            <control shapeId="77842" r:id="rId985" name="Button 1042">
              <controlPr locked="0" defaultSize="0" autoFill="0" autoLine="0" autoPict="0">
                <anchor moveWithCells="1" sizeWithCells="1">
                  <from>
                    <xdr:col>15619</xdr:col>
                    <xdr:colOff>0</xdr:colOff>
                    <xdr:row>262212</xdr:row>
                    <xdr:rowOff>0</xdr:rowOff>
                  </from>
                  <to>
                    <xdr:col>15619</xdr:col>
                    <xdr:colOff>0</xdr:colOff>
                    <xdr:row>262212</xdr:row>
                    <xdr:rowOff>0</xdr:rowOff>
                  </to>
                </anchor>
              </controlPr>
            </control>
          </mc:Choice>
        </mc:AlternateContent>
        <mc:AlternateContent xmlns:mc="http://schemas.openxmlformats.org/markup-compatibility/2006">
          <mc:Choice Requires="x14">
            <control shapeId="77843" r:id="rId986" name="Button 1043">
              <controlPr locked="0" defaultSize="0" autoFill="0" autoLine="0" autoPict="0">
                <anchor moveWithCells="1" sizeWithCells="1">
                  <from>
                    <xdr:col>15619</xdr:col>
                    <xdr:colOff>0</xdr:colOff>
                    <xdr:row>327748</xdr:row>
                    <xdr:rowOff>0</xdr:rowOff>
                  </from>
                  <to>
                    <xdr:col>15619</xdr:col>
                    <xdr:colOff>0</xdr:colOff>
                    <xdr:row>327748</xdr:row>
                    <xdr:rowOff>0</xdr:rowOff>
                  </to>
                </anchor>
              </controlPr>
            </control>
          </mc:Choice>
        </mc:AlternateContent>
        <mc:AlternateContent xmlns:mc="http://schemas.openxmlformats.org/markup-compatibility/2006">
          <mc:Choice Requires="x14">
            <control shapeId="77844" r:id="rId987" name="Button 1044">
              <controlPr locked="0" defaultSize="0" autoFill="0" autoLine="0" autoPict="0">
                <anchor moveWithCells="1" sizeWithCells="1">
                  <from>
                    <xdr:col>15619</xdr:col>
                    <xdr:colOff>0</xdr:colOff>
                    <xdr:row>393284</xdr:row>
                    <xdr:rowOff>0</xdr:rowOff>
                  </from>
                  <to>
                    <xdr:col>15619</xdr:col>
                    <xdr:colOff>0</xdr:colOff>
                    <xdr:row>393284</xdr:row>
                    <xdr:rowOff>0</xdr:rowOff>
                  </to>
                </anchor>
              </controlPr>
            </control>
          </mc:Choice>
        </mc:AlternateContent>
        <mc:AlternateContent xmlns:mc="http://schemas.openxmlformats.org/markup-compatibility/2006">
          <mc:Choice Requires="x14">
            <control shapeId="77845" r:id="rId988" name="Button 1045">
              <controlPr locked="0" defaultSize="0" autoFill="0" autoLine="0" autoPict="0">
                <anchor moveWithCells="1" sizeWithCells="1">
                  <from>
                    <xdr:col>15619</xdr:col>
                    <xdr:colOff>0</xdr:colOff>
                    <xdr:row>458820</xdr:row>
                    <xdr:rowOff>0</xdr:rowOff>
                  </from>
                  <to>
                    <xdr:col>15619</xdr:col>
                    <xdr:colOff>0</xdr:colOff>
                    <xdr:row>458820</xdr:row>
                    <xdr:rowOff>0</xdr:rowOff>
                  </to>
                </anchor>
              </controlPr>
            </control>
          </mc:Choice>
        </mc:AlternateContent>
        <mc:AlternateContent xmlns:mc="http://schemas.openxmlformats.org/markup-compatibility/2006">
          <mc:Choice Requires="x14">
            <control shapeId="77846" r:id="rId989" name="Button 1046">
              <controlPr locked="0" defaultSize="0" autoFill="0" autoLine="0" autoPict="0">
                <anchor moveWithCells="1" sizeWithCells="1">
                  <from>
                    <xdr:col>15619</xdr:col>
                    <xdr:colOff>0</xdr:colOff>
                    <xdr:row>524356</xdr:row>
                    <xdr:rowOff>0</xdr:rowOff>
                  </from>
                  <to>
                    <xdr:col>15619</xdr:col>
                    <xdr:colOff>0</xdr:colOff>
                    <xdr:row>524356</xdr:row>
                    <xdr:rowOff>0</xdr:rowOff>
                  </to>
                </anchor>
              </controlPr>
            </control>
          </mc:Choice>
        </mc:AlternateContent>
        <mc:AlternateContent xmlns:mc="http://schemas.openxmlformats.org/markup-compatibility/2006">
          <mc:Choice Requires="x14">
            <control shapeId="77847" r:id="rId990" name="Button 1047">
              <controlPr locked="0" defaultSize="0" autoFill="0" autoLine="0" autoPict="0">
                <anchor moveWithCells="1" sizeWithCells="1">
                  <from>
                    <xdr:col>15619</xdr:col>
                    <xdr:colOff>0</xdr:colOff>
                    <xdr:row>589892</xdr:row>
                    <xdr:rowOff>0</xdr:rowOff>
                  </from>
                  <to>
                    <xdr:col>15619</xdr:col>
                    <xdr:colOff>0</xdr:colOff>
                    <xdr:row>589892</xdr:row>
                    <xdr:rowOff>0</xdr:rowOff>
                  </to>
                </anchor>
              </controlPr>
            </control>
          </mc:Choice>
        </mc:AlternateContent>
        <mc:AlternateContent xmlns:mc="http://schemas.openxmlformats.org/markup-compatibility/2006">
          <mc:Choice Requires="x14">
            <control shapeId="77848" r:id="rId991" name="Button 1048">
              <controlPr locked="0" defaultSize="0" autoFill="0" autoLine="0" autoPict="0">
                <anchor moveWithCells="1" sizeWithCells="1">
                  <from>
                    <xdr:col>15619</xdr:col>
                    <xdr:colOff>0</xdr:colOff>
                    <xdr:row>655428</xdr:row>
                    <xdr:rowOff>0</xdr:rowOff>
                  </from>
                  <to>
                    <xdr:col>15619</xdr:col>
                    <xdr:colOff>0</xdr:colOff>
                    <xdr:row>655428</xdr:row>
                    <xdr:rowOff>0</xdr:rowOff>
                  </to>
                </anchor>
              </controlPr>
            </control>
          </mc:Choice>
        </mc:AlternateContent>
        <mc:AlternateContent xmlns:mc="http://schemas.openxmlformats.org/markup-compatibility/2006">
          <mc:Choice Requires="x14">
            <control shapeId="77849" r:id="rId992" name="Button 1049">
              <controlPr locked="0" defaultSize="0" autoFill="0" autoLine="0" autoPict="0">
                <anchor moveWithCells="1" sizeWithCells="1">
                  <from>
                    <xdr:col>15619</xdr:col>
                    <xdr:colOff>0</xdr:colOff>
                    <xdr:row>720964</xdr:row>
                    <xdr:rowOff>0</xdr:rowOff>
                  </from>
                  <to>
                    <xdr:col>15619</xdr:col>
                    <xdr:colOff>0</xdr:colOff>
                    <xdr:row>720964</xdr:row>
                    <xdr:rowOff>0</xdr:rowOff>
                  </to>
                </anchor>
              </controlPr>
            </control>
          </mc:Choice>
        </mc:AlternateContent>
        <mc:AlternateContent xmlns:mc="http://schemas.openxmlformats.org/markup-compatibility/2006">
          <mc:Choice Requires="x14">
            <control shapeId="77850" r:id="rId993" name="Button 1050">
              <controlPr locked="0" defaultSize="0" autoFill="0" autoLine="0" autoPict="0">
                <anchor moveWithCells="1" sizeWithCells="1">
                  <from>
                    <xdr:col>15619</xdr:col>
                    <xdr:colOff>0</xdr:colOff>
                    <xdr:row>786500</xdr:row>
                    <xdr:rowOff>0</xdr:rowOff>
                  </from>
                  <to>
                    <xdr:col>15619</xdr:col>
                    <xdr:colOff>0</xdr:colOff>
                    <xdr:row>786500</xdr:row>
                    <xdr:rowOff>0</xdr:rowOff>
                  </to>
                </anchor>
              </controlPr>
            </control>
          </mc:Choice>
        </mc:AlternateContent>
        <mc:AlternateContent xmlns:mc="http://schemas.openxmlformats.org/markup-compatibility/2006">
          <mc:Choice Requires="x14">
            <control shapeId="77851" r:id="rId994" name="Button 1051">
              <controlPr locked="0" defaultSize="0" autoFill="0" autoLine="0" autoPict="0">
                <anchor moveWithCells="1" sizeWithCells="1">
                  <from>
                    <xdr:col>15619</xdr:col>
                    <xdr:colOff>0</xdr:colOff>
                    <xdr:row>852036</xdr:row>
                    <xdr:rowOff>0</xdr:rowOff>
                  </from>
                  <to>
                    <xdr:col>15619</xdr:col>
                    <xdr:colOff>0</xdr:colOff>
                    <xdr:row>852036</xdr:row>
                    <xdr:rowOff>0</xdr:rowOff>
                  </to>
                </anchor>
              </controlPr>
            </control>
          </mc:Choice>
        </mc:AlternateContent>
        <mc:AlternateContent xmlns:mc="http://schemas.openxmlformats.org/markup-compatibility/2006">
          <mc:Choice Requires="x14">
            <control shapeId="77852" r:id="rId995" name="Button 1052">
              <controlPr locked="0" defaultSize="0" autoFill="0" autoLine="0" autoPict="0">
                <anchor moveWithCells="1" sizeWithCells="1">
                  <from>
                    <xdr:col>15619</xdr:col>
                    <xdr:colOff>0</xdr:colOff>
                    <xdr:row>917572</xdr:row>
                    <xdr:rowOff>0</xdr:rowOff>
                  </from>
                  <to>
                    <xdr:col>15619</xdr:col>
                    <xdr:colOff>0</xdr:colOff>
                    <xdr:row>917572</xdr:row>
                    <xdr:rowOff>0</xdr:rowOff>
                  </to>
                </anchor>
              </controlPr>
            </control>
          </mc:Choice>
        </mc:AlternateContent>
        <mc:AlternateContent xmlns:mc="http://schemas.openxmlformats.org/markup-compatibility/2006">
          <mc:Choice Requires="x14">
            <control shapeId="77853" r:id="rId996" name="Button 1053">
              <controlPr locked="0" defaultSize="0" autoFill="0" autoLine="0" autoPict="0">
                <anchor moveWithCells="1" sizeWithCells="1">
                  <from>
                    <xdr:col>15619</xdr:col>
                    <xdr:colOff>0</xdr:colOff>
                    <xdr:row>983108</xdr:row>
                    <xdr:rowOff>0</xdr:rowOff>
                  </from>
                  <to>
                    <xdr:col>15619</xdr:col>
                    <xdr:colOff>0</xdr:colOff>
                    <xdr:row>983108</xdr:row>
                    <xdr:rowOff>0</xdr:rowOff>
                  </to>
                </anchor>
              </controlPr>
            </control>
          </mc:Choice>
        </mc:AlternateContent>
        <mc:AlternateContent xmlns:mc="http://schemas.openxmlformats.org/markup-compatibility/2006">
          <mc:Choice Requires="x14">
            <control shapeId="77854" r:id="rId997" name="Button 1054">
              <controlPr locked="0" defaultSize="0" autoFill="0" autoLine="0" autoPict="0">
                <anchor moveWithCells="1" sizeWithCells="1">
                  <from>
                    <xdr:col>15875</xdr:col>
                    <xdr:colOff>0</xdr:colOff>
                    <xdr:row>67</xdr:row>
                    <xdr:rowOff>0</xdr:rowOff>
                  </from>
                  <to>
                    <xdr:col>15875</xdr:col>
                    <xdr:colOff>0</xdr:colOff>
                    <xdr:row>67</xdr:row>
                    <xdr:rowOff>0</xdr:rowOff>
                  </to>
                </anchor>
              </controlPr>
            </control>
          </mc:Choice>
        </mc:AlternateContent>
        <mc:AlternateContent xmlns:mc="http://schemas.openxmlformats.org/markup-compatibility/2006">
          <mc:Choice Requires="x14">
            <control shapeId="77855" r:id="rId998" name="Button 1055">
              <controlPr locked="0" defaultSize="0" autoFill="0" autoLine="0" autoPict="0">
                <anchor moveWithCells="1" sizeWithCells="1">
                  <from>
                    <xdr:col>15875</xdr:col>
                    <xdr:colOff>0</xdr:colOff>
                    <xdr:row>65604</xdr:row>
                    <xdr:rowOff>0</xdr:rowOff>
                  </from>
                  <to>
                    <xdr:col>15875</xdr:col>
                    <xdr:colOff>0</xdr:colOff>
                    <xdr:row>65604</xdr:row>
                    <xdr:rowOff>0</xdr:rowOff>
                  </to>
                </anchor>
              </controlPr>
            </control>
          </mc:Choice>
        </mc:AlternateContent>
        <mc:AlternateContent xmlns:mc="http://schemas.openxmlformats.org/markup-compatibility/2006">
          <mc:Choice Requires="x14">
            <control shapeId="77856" r:id="rId999" name="Button 1056">
              <controlPr locked="0" defaultSize="0" autoFill="0" autoLine="0" autoPict="0">
                <anchor moveWithCells="1" sizeWithCells="1">
                  <from>
                    <xdr:col>15875</xdr:col>
                    <xdr:colOff>0</xdr:colOff>
                    <xdr:row>131140</xdr:row>
                    <xdr:rowOff>0</xdr:rowOff>
                  </from>
                  <to>
                    <xdr:col>15875</xdr:col>
                    <xdr:colOff>0</xdr:colOff>
                    <xdr:row>131140</xdr:row>
                    <xdr:rowOff>0</xdr:rowOff>
                  </to>
                </anchor>
              </controlPr>
            </control>
          </mc:Choice>
        </mc:AlternateContent>
        <mc:AlternateContent xmlns:mc="http://schemas.openxmlformats.org/markup-compatibility/2006">
          <mc:Choice Requires="x14">
            <control shapeId="77857" r:id="rId1000" name="Button 1057">
              <controlPr locked="0" defaultSize="0" autoFill="0" autoLine="0" autoPict="0">
                <anchor moveWithCells="1" sizeWithCells="1">
                  <from>
                    <xdr:col>15875</xdr:col>
                    <xdr:colOff>0</xdr:colOff>
                    <xdr:row>196676</xdr:row>
                    <xdr:rowOff>0</xdr:rowOff>
                  </from>
                  <to>
                    <xdr:col>15875</xdr:col>
                    <xdr:colOff>0</xdr:colOff>
                    <xdr:row>196676</xdr:row>
                    <xdr:rowOff>0</xdr:rowOff>
                  </to>
                </anchor>
              </controlPr>
            </control>
          </mc:Choice>
        </mc:AlternateContent>
        <mc:AlternateContent xmlns:mc="http://schemas.openxmlformats.org/markup-compatibility/2006">
          <mc:Choice Requires="x14">
            <control shapeId="77858" r:id="rId1001" name="Button 1058">
              <controlPr locked="0" defaultSize="0" autoFill="0" autoLine="0" autoPict="0">
                <anchor moveWithCells="1" sizeWithCells="1">
                  <from>
                    <xdr:col>15875</xdr:col>
                    <xdr:colOff>0</xdr:colOff>
                    <xdr:row>262212</xdr:row>
                    <xdr:rowOff>0</xdr:rowOff>
                  </from>
                  <to>
                    <xdr:col>15875</xdr:col>
                    <xdr:colOff>0</xdr:colOff>
                    <xdr:row>262212</xdr:row>
                    <xdr:rowOff>0</xdr:rowOff>
                  </to>
                </anchor>
              </controlPr>
            </control>
          </mc:Choice>
        </mc:AlternateContent>
        <mc:AlternateContent xmlns:mc="http://schemas.openxmlformats.org/markup-compatibility/2006">
          <mc:Choice Requires="x14">
            <control shapeId="77859" r:id="rId1002" name="Button 1059">
              <controlPr locked="0" defaultSize="0" autoFill="0" autoLine="0" autoPict="0">
                <anchor moveWithCells="1" sizeWithCells="1">
                  <from>
                    <xdr:col>15875</xdr:col>
                    <xdr:colOff>0</xdr:colOff>
                    <xdr:row>327748</xdr:row>
                    <xdr:rowOff>0</xdr:rowOff>
                  </from>
                  <to>
                    <xdr:col>15875</xdr:col>
                    <xdr:colOff>0</xdr:colOff>
                    <xdr:row>327748</xdr:row>
                    <xdr:rowOff>0</xdr:rowOff>
                  </to>
                </anchor>
              </controlPr>
            </control>
          </mc:Choice>
        </mc:AlternateContent>
        <mc:AlternateContent xmlns:mc="http://schemas.openxmlformats.org/markup-compatibility/2006">
          <mc:Choice Requires="x14">
            <control shapeId="77860" r:id="rId1003" name="Button 1060">
              <controlPr locked="0" defaultSize="0" autoFill="0" autoLine="0" autoPict="0">
                <anchor moveWithCells="1" sizeWithCells="1">
                  <from>
                    <xdr:col>15875</xdr:col>
                    <xdr:colOff>0</xdr:colOff>
                    <xdr:row>393284</xdr:row>
                    <xdr:rowOff>0</xdr:rowOff>
                  </from>
                  <to>
                    <xdr:col>15875</xdr:col>
                    <xdr:colOff>0</xdr:colOff>
                    <xdr:row>393284</xdr:row>
                    <xdr:rowOff>0</xdr:rowOff>
                  </to>
                </anchor>
              </controlPr>
            </control>
          </mc:Choice>
        </mc:AlternateContent>
        <mc:AlternateContent xmlns:mc="http://schemas.openxmlformats.org/markup-compatibility/2006">
          <mc:Choice Requires="x14">
            <control shapeId="77861" r:id="rId1004" name="Button 1061">
              <controlPr locked="0" defaultSize="0" autoFill="0" autoLine="0" autoPict="0">
                <anchor moveWithCells="1" sizeWithCells="1">
                  <from>
                    <xdr:col>15875</xdr:col>
                    <xdr:colOff>0</xdr:colOff>
                    <xdr:row>458820</xdr:row>
                    <xdr:rowOff>0</xdr:rowOff>
                  </from>
                  <to>
                    <xdr:col>15875</xdr:col>
                    <xdr:colOff>0</xdr:colOff>
                    <xdr:row>458820</xdr:row>
                    <xdr:rowOff>0</xdr:rowOff>
                  </to>
                </anchor>
              </controlPr>
            </control>
          </mc:Choice>
        </mc:AlternateContent>
        <mc:AlternateContent xmlns:mc="http://schemas.openxmlformats.org/markup-compatibility/2006">
          <mc:Choice Requires="x14">
            <control shapeId="77862" r:id="rId1005" name="Button 1062">
              <controlPr locked="0" defaultSize="0" autoFill="0" autoLine="0" autoPict="0">
                <anchor moveWithCells="1" sizeWithCells="1">
                  <from>
                    <xdr:col>15875</xdr:col>
                    <xdr:colOff>0</xdr:colOff>
                    <xdr:row>524356</xdr:row>
                    <xdr:rowOff>0</xdr:rowOff>
                  </from>
                  <to>
                    <xdr:col>15875</xdr:col>
                    <xdr:colOff>0</xdr:colOff>
                    <xdr:row>524356</xdr:row>
                    <xdr:rowOff>0</xdr:rowOff>
                  </to>
                </anchor>
              </controlPr>
            </control>
          </mc:Choice>
        </mc:AlternateContent>
        <mc:AlternateContent xmlns:mc="http://schemas.openxmlformats.org/markup-compatibility/2006">
          <mc:Choice Requires="x14">
            <control shapeId="77863" r:id="rId1006" name="Button 1063">
              <controlPr locked="0" defaultSize="0" autoFill="0" autoLine="0" autoPict="0">
                <anchor moveWithCells="1" sizeWithCells="1">
                  <from>
                    <xdr:col>15875</xdr:col>
                    <xdr:colOff>0</xdr:colOff>
                    <xdr:row>589892</xdr:row>
                    <xdr:rowOff>0</xdr:rowOff>
                  </from>
                  <to>
                    <xdr:col>15875</xdr:col>
                    <xdr:colOff>0</xdr:colOff>
                    <xdr:row>589892</xdr:row>
                    <xdr:rowOff>0</xdr:rowOff>
                  </to>
                </anchor>
              </controlPr>
            </control>
          </mc:Choice>
        </mc:AlternateContent>
        <mc:AlternateContent xmlns:mc="http://schemas.openxmlformats.org/markup-compatibility/2006">
          <mc:Choice Requires="x14">
            <control shapeId="77864" r:id="rId1007" name="Button 1064">
              <controlPr locked="0" defaultSize="0" autoFill="0" autoLine="0" autoPict="0">
                <anchor moveWithCells="1" sizeWithCells="1">
                  <from>
                    <xdr:col>15875</xdr:col>
                    <xdr:colOff>0</xdr:colOff>
                    <xdr:row>655428</xdr:row>
                    <xdr:rowOff>0</xdr:rowOff>
                  </from>
                  <to>
                    <xdr:col>15875</xdr:col>
                    <xdr:colOff>0</xdr:colOff>
                    <xdr:row>655428</xdr:row>
                    <xdr:rowOff>0</xdr:rowOff>
                  </to>
                </anchor>
              </controlPr>
            </control>
          </mc:Choice>
        </mc:AlternateContent>
        <mc:AlternateContent xmlns:mc="http://schemas.openxmlformats.org/markup-compatibility/2006">
          <mc:Choice Requires="x14">
            <control shapeId="77865" r:id="rId1008" name="Button 1065">
              <controlPr locked="0" defaultSize="0" autoFill="0" autoLine="0" autoPict="0">
                <anchor moveWithCells="1" sizeWithCells="1">
                  <from>
                    <xdr:col>15875</xdr:col>
                    <xdr:colOff>0</xdr:colOff>
                    <xdr:row>720964</xdr:row>
                    <xdr:rowOff>0</xdr:rowOff>
                  </from>
                  <to>
                    <xdr:col>15875</xdr:col>
                    <xdr:colOff>0</xdr:colOff>
                    <xdr:row>720964</xdr:row>
                    <xdr:rowOff>0</xdr:rowOff>
                  </to>
                </anchor>
              </controlPr>
            </control>
          </mc:Choice>
        </mc:AlternateContent>
        <mc:AlternateContent xmlns:mc="http://schemas.openxmlformats.org/markup-compatibility/2006">
          <mc:Choice Requires="x14">
            <control shapeId="77866" r:id="rId1009" name="Button 1066">
              <controlPr locked="0" defaultSize="0" autoFill="0" autoLine="0" autoPict="0">
                <anchor moveWithCells="1" sizeWithCells="1">
                  <from>
                    <xdr:col>15875</xdr:col>
                    <xdr:colOff>0</xdr:colOff>
                    <xdr:row>786500</xdr:row>
                    <xdr:rowOff>0</xdr:rowOff>
                  </from>
                  <to>
                    <xdr:col>15875</xdr:col>
                    <xdr:colOff>0</xdr:colOff>
                    <xdr:row>786500</xdr:row>
                    <xdr:rowOff>0</xdr:rowOff>
                  </to>
                </anchor>
              </controlPr>
            </control>
          </mc:Choice>
        </mc:AlternateContent>
        <mc:AlternateContent xmlns:mc="http://schemas.openxmlformats.org/markup-compatibility/2006">
          <mc:Choice Requires="x14">
            <control shapeId="77867" r:id="rId1010" name="Button 1067">
              <controlPr locked="0" defaultSize="0" autoFill="0" autoLine="0" autoPict="0">
                <anchor moveWithCells="1" sizeWithCells="1">
                  <from>
                    <xdr:col>15875</xdr:col>
                    <xdr:colOff>0</xdr:colOff>
                    <xdr:row>852036</xdr:row>
                    <xdr:rowOff>0</xdr:rowOff>
                  </from>
                  <to>
                    <xdr:col>15875</xdr:col>
                    <xdr:colOff>0</xdr:colOff>
                    <xdr:row>852036</xdr:row>
                    <xdr:rowOff>0</xdr:rowOff>
                  </to>
                </anchor>
              </controlPr>
            </control>
          </mc:Choice>
        </mc:AlternateContent>
        <mc:AlternateContent xmlns:mc="http://schemas.openxmlformats.org/markup-compatibility/2006">
          <mc:Choice Requires="x14">
            <control shapeId="77868" r:id="rId1011" name="Button 1068">
              <controlPr locked="0" defaultSize="0" autoFill="0" autoLine="0" autoPict="0">
                <anchor moveWithCells="1" sizeWithCells="1">
                  <from>
                    <xdr:col>15875</xdr:col>
                    <xdr:colOff>0</xdr:colOff>
                    <xdr:row>917572</xdr:row>
                    <xdr:rowOff>0</xdr:rowOff>
                  </from>
                  <to>
                    <xdr:col>15875</xdr:col>
                    <xdr:colOff>0</xdr:colOff>
                    <xdr:row>917572</xdr:row>
                    <xdr:rowOff>0</xdr:rowOff>
                  </to>
                </anchor>
              </controlPr>
            </control>
          </mc:Choice>
        </mc:AlternateContent>
        <mc:AlternateContent xmlns:mc="http://schemas.openxmlformats.org/markup-compatibility/2006">
          <mc:Choice Requires="x14">
            <control shapeId="77869" r:id="rId1012" name="Button 1069">
              <controlPr locked="0" defaultSize="0" autoFill="0" autoLine="0" autoPict="0">
                <anchor moveWithCells="1" sizeWithCells="1">
                  <from>
                    <xdr:col>15875</xdr:col>
                    <xdr:colOff>0</xdr:colOff>
                    <xdr:row>983108</xdr:row>
                    <xdr:rowOff>0</xdr:rowOff>
                  </from>
                  <to>
                    <xdr:col>15875</xdr:col>
                    <xdr:colOff>0</xdr:colOff>
                    <xdr:row>983108</xdr:row>
                    <xdr:rowOff>0</xdr:rowOff>
                  </to>
                </anchor>
              </controlPr>
            </control>
          </mc:Choice>
        </mc:AlternateContent>
        <mc:AlternateContent xmlns:mc="http://schemas.openxmlformats.org/markup-compatibility/2006">
          <mc:Choice Requires="x14">
            <control shapeId="77870" r:id="rId1013" name="Button 1070">
              <controlPr locked="0" defaultSize="0" autoFill="0" autoLine="0" autoPict="0">
                <anchor moveWithCells="1" sizeWithCells="1">
                  <from>
                    <xdr:col>16131</xdr:col>
                    <xdr:colOff>0</xdr:colOff>
                    <xdr:row>67</xdr:row>
                    <xdr:rowOff>0</xdr:rowOff>
                  </from>
                  <to>
                    <xdr:col>16131</xdr:col>
                    <xdr:colOff>0</xdr:colOff>
                    <xdr:row>67</xdr:row>
                    <xdr:rowOff>0</xdr:rowOff>
                  </to>
                </anchor>
              </controlPr>
            </control>
          </mc:Choice>
        </mc:AlternateContent>
        <mc:AlternateContent xmlns:mc="http://schemas.openxmlformats.org/markup-compatibility/2006">
          <mc:Choice Requires="x14">
            <control shapeId="77871" r:id="rId1014" name="Button 1071">
              <controlPr locked="0" defaultSize="0" autoFill="0" autoLine="0" autoPict="0">
                <anchor moveWithCells="1" sizeWithCells="1">
                  <from>
                    <xdr:col>16131</xdr:col>
                    <xdr:colOff>0</xdr:colOff>
                    <xdr:row>65604</xdr:row>
                    <xdr:rowOff>0</xdr:rowOff>
                  </from>
                  <to>
                    <xdr:col>16131</xdr:col>
                    <xdr:colOff>0</xdr:colOff>
                    <xdr:row>65604</xdr:row>
                    <xdr:rowOff>0</xdr:rowOff>
                  </to>
                </anchor>
              </controlPr>
            </control>
          </mc:Choice>
        </mc:AlternateContent>
        <mc:AlternateContent xmlns:mc="http://schemas.openxmlformats.org/markup-compatibility/2006">
          <mc:Choice Requires="x14">
            <control shapeId="77872" r:id="rId1015" name="Button 1072">
              <controlPr locked="0" defaultSize="0" autoFill="0" autoLine="0" autoPict="0">
                <anchor moveWithCells="1" sizeWithCells="1">
                  <from>
                    <xdr:col>16131</xdr:col>
                    <xdr:colOff>0</xdr:colOff>
                    <xdr:row>131140</xdr:row>
                    <xdr:rowOff>0</xdr:rowOff>
                  </from>
                  <to>
                    <xdr:col>16131</xdr:col>
                    <xdr:colOff>0</xdr:colOff>
                    <xdr:row>131140</xdr:row>
                    <xdr:rowOff>0</xdr:rowOff>
                  </to>
                </anchor>
              </controlPr>
            </control>
          </mc:Choice>
        </mc:AlternateContent>
        <mc:AlternateContent xmlns:mc="http://schemas.openxmlformats.org/markup-compatibility/2006">
          <mc:Choice Requires="x14">
            <control shapeId="77873" r:id="rId1016" name="Button 1073">
              <controlPr locked="0" defaultSize="0" autoFill="0" autoLine="0" autoPict="0">
                <anchor moveWithCells="1" sizeWithCells="1">
                  <from>
                    <xdr:col>16131</xdr:col>
                    <xdr:colOff>0</xdr:colOff>
                    <xdr:row>196676</xdr:row>
                    <xdr:rowOff>0</xdr:rowOff>
                  </from>
                  <to>
                    <xdr:col>16131</xdr:col>
                    <xdr:colOff>0</xdr:colOff>
                    <xdr:row>196676</xdr:row>
                    <xdr:rowOff>0</xdr:rowOff>
                  </to>
                </anchor>
              </controlPr>
            </control>
          </mc:Choice>
        </mc:AlternateContent>
        <mc:AlternateContent xmlns:mc="http://schemas.openxmlformats.org/markup-compatibility/2006">
          <mc:Choice Requires="x14">
            <control shapeId="77874" r:id="rId1017" name="Button 1074">
              <controlPr locked="0" defaultSize="0" autoFill="0" autoLine="0" autoPict="0">
                <anchor moveWithCells="1" sizeWithCells="1">
                  <from>
                    <xdr:col>16131</xdr:col>
                    <xdr:colOff>0</xdr:colOff>
                    <xdr:row>262212</xdr:row>
                    <xdr:rowOff>0</xdr:rowOff>
                  </from>
                  <to>
                    <xdr:col>16131</xdr:col>
                    <xdr:colOff>0</xdr:colOff>
                    <xdr:row>262212</xdr:row>
                    <xdr:rowOff>0</xdr:rowOff>
                  </to>
                </anchor>
              </controlPr>
            </control>
          </mc:Choice>
        </mc:AlternateContent>
        <mc:AlternateContent xmlns:mc="http://schemas.openxmlformats.org/markup-compatibility/2006">
          <mc:Choice Requires="x14">
            <control shapeId="77875" r:id="rId1018" name="Button 1075">
              <controlPr locked="0" defaultSize="0" autoFill="0" autoLine="0" autoPict="0">
                <anchor moveWithCells="1" sizeWithCells="1">
                  <from>
                    <xdr:col>16131</xdr:col>
                    <xdr:colOff>0</xdr:colOff>
                    <xdr:row>327748</xdr:row>
                    <xdr:rowOff>0</xdr:rowOff>
                  </from>
                  <to>
                    <xdr:col>16131</xdr:col>
                    <xdr:colOff>0</xdr:colOff>
                    <xdr:row>327748</xdr:row>
                    <xdr:rowOff>0</xdr:rowOff>
                  </to>
                </anchor>
              </controlPr>
            </control>
          </mc:Choice>
        </mc:AlternateContent>
        <mc:AlternateContent xmlns:mc="http://schemas.openxmlformats.org/markup-compatibility/2006">
          <mc:Choice Requires="x14">
            <control shapeId="77876" r:id="rId1019" name="Button 1076">
              <controlPr locked="0" defaultSize="0" autoFill="0" autoLine="0" autoPict="0">
                <anchor moveWithCells="1" sizeWithCells="1">
                  <from>
                    <xdr:col>16131</xdr:col>
                    <xdr:colOff>0</xdr:colOff>
                    <xdr:row>393284</xdr:row>
                    <xdr:rowOff>0</xdr:rowOff>
                  </from>
                  <to>
                    <xdr:col>16131</xdr:col>
                    <xdr:colOff>0</xdr:colOff>
                    <xdr:row>393284</xdr:row>
                    <xdr:rowOff>0</xdr:rowOff>
                  </to>
                </anchor>
              </controlPr>
            </control>
          </mc:Choice>
        </mc:AlternateContent>
        <mc:AlternateContent xmlns:mc="http://schemas.openxmlformats.org/markup-compatibility/2006">
          <mc:Choice Requires="x14">
            <control shapeId="77877" r:id="rId1020" name="Button 1077">
              <controlPr locked="0" defaultSize="0" autoFill="0" autoLine="0" autoPict="0">
                <anchor moveWithCells="1" sizeWithCells="1">
                  <from>
                    <xdr:col>16131</xdr:col>
                    <xdr:colOff>0</xdr:colOff>
                    <xdr:row>458820</xdr:row>
                    <xdr:rowOff>0</xdr:rowOff>
                  </from>
                  <to>
                    <xdr:col>16131</xdr:col>
                    <xdr:colOff>0</xdr:colOff>
                    <xdr:row>458820</xdr:row>
                    <xdr:rowOff>0</xdr:rowOff>
                  </to>
                </anchor>
              </controlPr>
            </control>
          </mc:Choice>
        </mc:AlternateContent>
        <mc:AlternateContent xmlns:mc="http://schemas.openxmlformats.org/markup-compatibility/2006">
          <mc:Choice Requires="x14">
            <control shapeId="77878" r:id="rId1021" name="Button 1078">
              <controlPr locked="0" defaultSize="0" autoFill="0" autoLine="0" autoPict="0">
                <anchor moveWithCells="1" sizeWithCells="1">
                  <from>
                    <xdr:col>16131</xdr:col>
                    <xdr:colOff>0</xdr:colOff>
                    <xdr:row>524356</xdr:row>
                    <xdr:rowOff>0</xdr:rowOff>
                  </from>
                  <to>
                    <xdr:col>16131</xdr:col>
                    <xdr:colOff>0</xdr:colOff>
                    <xdr:row>524356</xdr:row>
                    <xdr:rowOff>0</xdr:rowOff>
                  </to>
                </anchor>
              </controlPr>
            </control>
          </mc:Choice>
        </mc:AlternateContent>
        <mc:AlternateContent xmlns:mc="http://schemas.openxmlformats.org/markup-compatibility/2006">
          <mc:Choice Requires="x14">
            <control shapeId="77879" r:id="rId1022" name="Button 1079">
              <controlPr locked="0" defaultSize="0" autoFill="0" autoLine="0" autoPict="0">
                <anchor moveWithCells="1" sizeWithCells="1">
                  <from>
                    <xdr:col>16131</xdr:col>
                    <xdr:colOff>0</xdr:colOff>
                    <xdr:row>589892</xdr:row>
                    <xdr:rowOff>0</xdr:rowOff>
                  </from>
                  <to>
                    <xdr:col>16131</xdr:col>
                    <xdr:colOff>0</xdr:colOff>
                    <xdr:row>589892</xdr:row>
                    <xdr:rowOff>0</xdr:rowOff>
                  </to>
                </anchor>
              </controlPr>
            </control>
          </mc:Choice>
        </mc:AlternateContent>
        <mc:AlternateContent xmlns:mc="http://schemas.openxmlformats.org/markup-compatibility/2006">
          <mc:Choice Requires="x14">
            <control shapeId="77880" r:id="rId1023" name="Button 1080">
              <controlPr locked="0" defaultSize="0" autoFill="0" autoLine="0" autoPict="0">
                <anchor moveWithCells="1" sizeWithCells="1">
                  <from>
                    <xdr:col>16131</xdr:col>
                    <xdr:colOff>0</xdr:colOff>
                    <xdr:row>655428</xdr:row>
                    <xdr:rowOff>0</xdr:rowOff>
                  </from>
                  <to>
                    <xdr:col>16131</xdr:col>
                    <xdr:colOff>0</xdr:colOff>
                    <xdr:row>655428</xdr:row>
                    <xdr:rowOff>0</xdr:rowOff>
                  </to>
                </anchor>
              </controlPr>
            </control>
          </mc:Choice>
        </mc:AlternateContent>
        <mc:AlternateContent xmlns:mc="http://schemas.openxmlformats.org/markup-compatibility/2006">
          <mc:Choice Requires="x14">
            <control shapeId="77881" r:id="rId1024" name="Button 1081">
              <controlPr locked="0" defaultSize="0" autoFill="0" autoLine="0" autoPict="0">
                <anchor moveWithCells="1" sizeWithCells="1">
                  <from>
                    <xdr:col>16131</xdr:col>
                    <xdr:colOff>0</xdr:colOff>
                    <xdr:row>720964</xdr:row>
                    <xdr:rowOff>0</xdr:rowOff>
                  </from>
                  <to>
                    <xdr:col>16131</xdr:col>
                    <xdr:colOff>0</xdr:colOff>
                    <xdr:row>720964</xdr:row>
                    <xdr:rowOff>0</xdr:rowOff>
                  </to>
                </anchor>
              </controlPr>
            </control>
          </mc:Choice>
        </mc:AlternateContent>
        <mc:AlternateContent xmlns:mc="http://schemas.openxmlformats.org/markup-compatibility/2006">
          <mc:Choice Requires="x14">
            <control shapeId="77882" r:id="rId1025" name="Button 1082">
              <controlPr locked="0" defaultSize="0" autoFill="0" autoLine="0" autoPict="0">
                <anchor moveWithCells="1" sizeWithCells="1">
                  <from>
                    <xdr:col>16131</xdr:col>
                    <xdr:colOff>0</xdr:colOff>
                    <xdr:row>786500</xdr:row>
                    <xdr:rowOff>0</xdr:rowOff>
                  </from>
                  <to>
                    <xdr:col>16131</xdr:col>
                    <xdr:colOff>0</xdr:colOff>
                    <xdr:row>786500</xdr:row>
                    <xdr:rowOff>0</xdr:rowOff>
                  </to>
                </anchor>
              </controlPr>
            </control>
          </mc:Choice>
        </mc:AlternateContent>
        <mc:AlternateContent xmlns:mc="http://schemas.openxmlformats.org/markup-compatibility/2006">
          <mc:Choice Requires="x14">
            <control shapeId="77883" r:id="rId1026" name="Button 1083">
              <controlPr locked="0" defaultSize="0" autoFill="0" autoLine="0" autoPict="0">
                <anchor moveWithCells="1" sizeWithCells="1">
                  <from>
                    <xdr:col>16131</xdr:col>
                    <xdr:colOff>0</xdr:colOff>
                    <xdr:row>852036</xdr:row>
                    <xdr:rowOff>0</xdr:rowOff>
                  </from>
                  <to>
                    <xdr:col>16131</xdr:col>
                    <xdr:colOff>0</xdr:colOff>
                    <xdr:row>852036</xdr:row>
                    <xdr:rowOff>0</xdr:rowOff>
                  </to>
                </anchor>
              </controlPr>
            </control>
          </mc:Choice>
        </mc:AlternateContent>
        <mc:AlternateContent xmlns:mc="http://schemas.openxmlformats.org/markup-compatibility/2006">
          <mc:Choice Requires="x14">
            <control shapeId="77884" r:id="rId1027" name="Button 1084">
              <controlPr locked="0" defaultSize="0" autoFill="0" autoLine="0" autoPict="0">
                <anchor moveWithCells="1" sizeWithCells="1">
                  <from>
                    <xdr:col>16131</xdr:col>
                    <xdr:colOff>0</xdr:colOff>
                    <xdr:row>917572</xdr:row>
                    <xdr:rowOff>0</xdr:rowOff>
                  </from>
                  <to>
                    <xdr:col>16131</xdr:col>
                    <xdr:colOff>0</xdr:colOff>
                    <xdr:row>917572</xdr:row>
                    <xdr:rowOff>0</xdr:rowOff>
                  </to>
                </anchor>
              </controlPr>
            </control>
          </mc:Choice>
        </mc:AlternateContent>
        <mc:AlternateContent xmlns:mc="http://schemas.openxmlformats.org/markup-compatibility/2006">
          <mc:Choice Requires="x14">
            <control shapeId="77885" r:id="rId1028" name="Button 1085">
              <controlPr locked="0" defaultSize="0" autoFill="0" autoLine="0" autoPict="0">
                <anchor moveWithCells="1" sizeWithCells="1">
                  <from>
                    <xdr:col>16131</xdr:col>
                    <xdr:colOff>0</xdr:colOff>
                    <xdr:row>983108</xdr:row>
                    <xdr:rowOff>0</xdr:rowOff>
                  </from>
                  <to>
                    <xdr:col>16131</xdr:col>
                    <xdr:colOff>0</xdr:colOff>
                    <xdr:row>983108</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K89"/>
  <sheetViews>
    <sheetView defaultGridColor="0" topLeftCell="A40" colorId="22" zoomScale="75" zoomScaleNormal="75" workbookViewId="0">
      <selection activeCell="B65" sqref="B65"/>
    </sheetView>
  </sheetViews>
  <sheetFormatPr defaultColWidth="9.77734375" defaultRowHeight="15"/>
  <cols>
    <col min="1" max="1" width="4.77734375" customWidth="1"/>
    <col min="2" max="2" width="70.77734375" customWidth="1"/>
    <col min="3" max="3" width="32.5546875" customWidth="1"/>
    <col min="5" max="6" width="15.109375" bestFit="1" customWidth="1"/>
    <col min="257" max="257" width="4.77734375" customWidth="1"/>
    <col min="258" max="258" width="70.77734375" customWidth="1"/>
    <col min="259" max="259" width="32.5546875" customWidth="1"/>
    <col min="513" max="513" width="4.77734375" customWidth="1"/>
    <col min="514" max="514" width="70.77734375" customWidth="1"/>
    <col min="515" max="515" width="32.5546875" customWidth="1"/>
    <col min="769" max="769" width="4.77734375" customWidth="1"/>
    <col min="770" max="770" width="70.77734375" customWidth="1"/>
    <col min="771" max="771" width="32.5546875" customWidth="1"/>
    <col min="1025" max="1025" width="4.77734375" customWidth="1"/>
    <col min="1026" max="1026" width="70.77734375" customWidth="1"/>
    <col min="1027" max="1027" width="32.5546875" customWidth="1"/>
    <col min="1281" max="1281" width="4.77734375" customWidth="1"/>
    <col min="1282" max="1282" width="70.77734375" customWidth="1"/>
    <col min="1283" max="1283" width="32.5546875" customWidth="1"/>
    <col min="1537" max="1537" width="4.77734375" customWidth="1"/>
    <col min="1538" max="1538" width="70.77734375" customWidth="1"/>
    <col min="1539" max="1539" width="32.5546875" customWidth="1"/>
    <col min="1793" max="1793" width="4.77734375" customWidth="1"/>
    <col min="1794" max="1794" width="70.77734375" customWidth="1"/>
    <col min="1795" max="1795" width="32.5546875" customWidth="1"/>
    <col min="2049" max="2049" width="4.77734375" customWidth="1"/>
    <col min="2050" max="2050" width="70.77734375" customWidth="1"/>
    <col min="2051" max="2051" width="32.5546875" customWidth="1"/>
    <col min="2305" max="2305" width="4.77734375" customWidth="1"/>
    <col min="2306" max="2306" width="70.77734375" customWidth="1"/>
    <col min="2307" max="2307" width="32.5546875" customWidth="1"/>
    <col min="2561" max="2561" width="4.77734375" customWidth="1"/>
    <col min="2562" max="2562" width="70.77734375" customWidth="1"/>
    <col min="2563" max="2563" width="32.5546875" customWidth="1"/>
    <col min="2817" max="2817" width="4.77734375" customWidth="1"/>
    <col min="2818" max="2818" width="70.77734375" customWidth="1"/>
    <col min="2819" max="2819" width="32.5546875" customWidth="1"/>
    <col min="3073" max="3073" width="4.77734375" customWidth="1"/>
    <col min="3074" max="3074" width="70.77734375" customWidth="1"/>
    <col min="3075" max="3075" width="32.5546875" customWidth="1"/>
    <col min="3329" max="3329" width="4.77734375" customWidth="1"/>
    <col min="3330" max="3330" width="70.77734375" customWidth="1"/>
    <col min="3331" max="3331" width="32.5546875" customWidth="1"/>
    <col min="3585" max="3585" width="4.77734375" customWidth="1"/>
    <col min="3586" max="3586" width="70.77734375" customWidth="1"/>
    <col min="3587" max="3587" width="32.5546875" customWidth="1"/>
    <col min="3841" max="3841" width="4.77734375" customWidth="1"/>
    <col min="3842" max="3842" width="70.77734375" customWidth="1"/>
    <col min="3843" max="3843" width="32.5546875" customWidth="1"/>
    <col min="4097" max="4097" width="4.77734375" customWidth="1"/>
    <col min="4098" max="4098" width="70.77734375" customWidth="1"/>
    <col min="4099" max="4099" width="32.5546875" customWidth="1"/>
    <col min="4353" max="4353" width="4.77734375" customWidth="1"/>
    <col min="4354" max="4354" width="70.77734375" customWidth="1"/>
    <col min="4355" max="4355" width="32.5546875" customWidth="1"/>
    <col min="4609" max="4609" width="4.77734375" customWidth="1"/>
    <col min="4610" max="4610" width="70.77734375" customWidth="1"/>
    <col min="4611" max="4611" width="32.5546875" customWidth="1"/>
    <col min="4865" max="4865" width="4.77734375" customWidth="1"/>
    <col min="4866" max="4866" width="70.77734375" customWidth="1"/>
    <col min="4867" max="4867" width="32.5546875" customWidth="1"/>
    <col min="5121" max="5121" width="4.77734375" customWidth="1"/>
    <col min="5122" max="5122" width="70.77734375" customWidth="1"/>
    <col min="5123" max="5123" width="32.5546875" customWidth="1"/>
    <col min="5377" max="5377" width="4.77734375" customWidth="1"/>
    <col min="5378" max="5378" width="70.77734375" customWidth="1"/>
    <col min="5379" max="5379" width="32.5546875" customWidth="1"/>
    <col min="5633" max="5633" width="4.77734375" customWidth="1"/>
    <col min="5634" max="5634" width="70.77734375" customWidth="1"/>
    <col min="5635" max="5635" width="32.5546875" customWidth="1"/>
    <col min="5889" max="5889" width="4.77734375" customWidth="1"/>
    <col min="5890" max="5890" width="70.77734375" customWidth="1"/>
    <col min="5891" max="5891" width="32.5546875" customWidth="1"/>
    <col min="6145" max="6145" width="4.77734375" customWidth="1"/>
    <col min="6146" max="6146" width="70.77734375" customWidth="1"/>
    <col min="6147" max="6147" width="32.5546875" customWidth="1"/>
    <col min="6401" max="6401" width="4.77734375" customWidth="1"/>
    <col min="6402" max="6402" width="70.77734375" customWidth="1"/>
    <col min="6403" max="6403" width="32.5546875" customWidth="1"/>
    <col min="6657" max="6657" width="4.77734375" customWidth="1"/>
    <col min="6658" max="6658" width="70.77734375" customWidth="1"/>
    <col min="6659" max="6659" width="32.5546875" customWidth="1"/>
    <col min="6913" max="6913" width="4.77734375" customWidth="1"/>
    <col min="6914" max="6914" width="70.77734375" customWidth="1"/>
    <col min="6915" max="6915" width="32.5546875" customWidth="1"/>
    <col min="7169" max="7169" width="4.77734375" customWidth="1"/>
    <col min="7170" max="7170" width="70.77734375" customWidth="1"/>
    <col min="7171" max="7171" width="32.5546875" customWidth="1"/>
    <col min="7425" max="7425" width="4.77734375" customWidth="1"/>
    <col min="7426" max="7426" width="70.77734375" customWidth="1"/>
    <col min="7427" max="7427" width="32.5546875" customWidth="1"/>
    <col min="7681" max="7681" width="4.77734375" customWidth="1"/>
    <col min="7682" max="7682" width="70.77734375" customWidth="1"/>
    <col min="7683" max="7683" width="32.5546875" customWidth="1"/>
    <col min="7937" max="7937" width="4.77734375" customWidth="1"/>
    <col min="7938" max="7938" width="70.77734375" customWidth="1"/>
    <col min="7939" max="7939" width="32.5546875" customWidth="1"/>
    <col min="8193" max="8193" width="4.77734375" customWidth="1"/>
    <col min="8194" max="8194" width="70.77734375" customWidth="1"/>
    <col min="8195" max="8195" width="32.5546875" customWidth="1"/>
    <col min="8449" max="8449" width="4.77734375" customWidth="1"/>
    <col min="8450" max="8450" width="70.77734375" customWidth="1"/>
    <col min="8451" max="8451" width="32.5546875" customWidth="1"/>
    <col min="8705" max="8705" width="4.77734375" customWidth="1"/>
    <col min="8706" max="8706" width="70.77734375" customWidth="1"/>
    <col min="8707" max="8707" width="32.5546875" customWidth="1"/>
    <col min="8961" max="8961" width="4.77734375" customWidth="1"/>
    <col min="8962" max="8962" width="70.77734375" customWidth="1"/>
    <col min="8963" max="8963" width="32.5546875" customWidth="1"/>
    <col min="9217" max="9217" width="4.77734375" customWidth="1"/>
    <col min="9218" max="9218" width="70.77734375" customWidth="1"/>
    <col min="9219" max="9219" width="32.5546875" customWidth="1"/>
    <col min="9473" max="9473" width="4.77734375" customWidth="1"/>
    <col min="9474" max="9474" width="70.77734375" customWidth="1"/>
    <col min="9475" max="9475" width="32.5546875" customWidth="1"/>
    <col min="9729" max="9729" width="4.77734375" customWidth="1"/>
    <col min="9730" max="9730" width="70.77734375" customWidth="1"/>
    <col min="9731" max="9731" width="32.5546875" customWidth="1"/>
    <col min="9985" max="9985" width="4.77734375" customWidth="1"/>
    <col min="9986" max="9986" width="70.77734375" customWidth="1"/>
    <col min="9987" max="9987" width="32.5546875" customWidth="1"/>
    <col min="10241" max="10241" width="4.77734375" customWidth="1"/>
    <col min="10242" max="10242" width="70.77734375" customWidth="1"/>
    <col min="10243" max="10243" width="32.5546875" customWidth="1"/>
    <col min="10497" max="10497" width="4.77734375" customWidth="1"/>
    <col min="10498" max="10498" width="70.77734375" customWidth="1"/>
    <col min="10499" max="10499" width="32.5546875" customWidth="1"/>
    <col min="10753" max="10753" width="4.77734375" customWidth="1"/>
    <col min="10754" max="10754" width="70.77734375" customWidth="1"/>
    <col min="10755" max="10755" width="32.5546875" customWidth="1"/>
    <col min="11009" max="11009" width="4.77734375" customWidth="1"/>
    <col min="11010" max="11010" width="70.77734375" customWidth="1"/>
    <col min="11011" max="11011" width="32.5546875" customWidth="1"/>
    <col min="11265" max="11265" width="4.77734375" customWidth="1"/>
    <col min="11266" max="11266" width="70.77734375" customWidth="1"/>
    <col min="11267" max="11267" width="32.5546875" customWidth="1"/>
    <col min="11521" max="11521" width="4.77734375" customWidth="1"/>
    <col min="11522" max="11522" width="70.77734375" customWidth="1"/>
    <col min="11523" max="11523" width="32.5546875" customWidth="1"/>
    <col min="11777" max="11777" width="4.77734375" customWidth="1"/>
    <col min="11778" max="11778" width="70.77734375" customWidth="1"/>
    <col min="11779" max="11779" width="32.5546875" customWidth="1"/>
    <col min="12033" max="12033" width="4.77734375" customWidth="1"/>
    <col min="12034" max="12034" width="70.77734375" customWidth="1"/>
    <col min="12035" max="12035" width="32.5546875" customWidth="1"/>
    <col min="12289" max="12289" width="4.77734375" customWidth="1"/>
    <col min="12290" max="12290" width="70.77734375" customWidth="1"/>
    <col min="12291" max="12291" width="32.5546875" customWidth="1"/>
    <col min="12545" max="12545" width="4.77734375" customWidth="1"/>
    <col min="12546" max="12546" width="70.77734375" customWidth="1"/>
    <col min="12547" max="12547" width="32.5546875" customWidth="1"/>
    <col min="12801" max="12801" width="4.77734375" customWidth="1"/>
    <col min="12802" max="12802" width="70.77734375" customWidth="1"/>
    <col min="12803" max="12803" width="32.5546875" customWidth="1"/>
    <col min="13057" max="13057" width="4.77734375" customWidth="1"/>
    <col min="13058" max="13058" width="70.77734375" customWidth="1"/>
    <col min="13059" max="13059" width="32.5546875" customWidth="1"/>
    <col min="13313" max="13313" width="4.77734375" customWidth="1"/>
    <col min="13314" max="13314" width="70.77734375" customWidth="1"/>
    <col min="13315" max="13315" width="32.5546875" customWidth="1"/>
    <col min="13569" max="13569" width="4.77734375" customWidth="1"/>
    <col min="13570" max="13570" width="70.77734375" customWidth="1"/>
    <col min="13571" max="13571" width="32.5546875" customWidth="1"/>
    <col min="13825" max="13825" width="4.77734375" customWidth="1"/>
    <col min="13826" max="13826" width="70.77734375" customWidth="1"/>
    <col min="13827" max="13827" width="32.5546875" customWidth="1"/>
    <col min="14081" max="14081" width="4.77734375" customWidth="1"/>
    <col min="14082" max="14082" width="70.77734375" customWidth="1"/>
    <col min="14083" max="14083" width="32.5546875" customWidth="1"/>
    <col min="14337" max="14337" width="4.77734375" customWidth="1"/>
    <col min="14338" max="14338" width="70.77734375" customWidth="1"/>
    <col min="14339" max="14339" width="32.5546875" customWidth="1"/>
    <col min="14593" max="14593" width="4.77734375" customWidth="1"/>
    <col min="14594" max="14594" width="70.77734375" customWidth="1"/>
    <col min="14595" max="14595" width="32.5546875" customWidth="1"/>
    <col min="14849" max="14849" width="4.77734375" customWidth="1"/>
    <col min="14850" max="14850" width="70.77734375" customWidth="1"/>
    <col min="14851" max="14851" width="32.5546875" customWidth="1"/>
    <col min="15105" max="15105" width="4.77734375" customWidth="1"/>
    <col min="15106" max="15106" width="70.77734375" customWidth="1"/>
    <col min="15107" max="15107" width="32.5546875" customWidth="1"/>
    <col min="15361" max="15361" width="4.77734375" customWidth="1"/>
    <col min="15362" max="15362" width="70.77734375" customWidth="1"/>
    <col min="15363" max="15363" width="32.5546875" customWidth="1"/>
    <col min="15617" max="15617" width="4.77734375" customWidth="1"/>
    <col min="15618" max="15618" width="70.77734375" customWidth="1"/>
    <col min="15619" max="15619" width="32.5546875" customWidth="1"/>
    <col min="15873" max="15873" width="4.77734375" customWidth="1"/>
    <col min="15874" max="15874" width="70.77734375" customWidth="1"/>
    <col min="15875" max="15875" width="32.5546875" customWidth="1"/>
    <col min="16129" max="16129" width="4.77734375" customWidth="1"/>
    <col min="16130" max="16130" width="70.77734375" customWidth="1"/>
    <col min="16131" max="16131" width="32.5546875" customWidth="1"/>
  </cols>
  <sheetData>
    <row r="1" spans="1:4" ht="16.899999999999999" customHeight="1" thickBot="1">
      <c r="A1" s="1402" t="str">
        <f>+CONAMEDATE4</f>
        <v>Annual Report of VERIZON NEW YORK INC.                                                                                  For the period ending DECEMBER 31, 2017</v>
      </c>
      <c r="B1" s="5"/>
      <c r="C1" s="5"/>
      <c r="D1" s="5"/>
    </row>
    <row r="2" spans="1:4" ht="16.899999999999999" customHeight="1">
      <c r="A2" s="502"/>
      <c r="B2" s="503"/>
      <c r="C2" s="110"/>
      <c r="D2" s="5"/>
    </row>
    <row r="3" spans="1:4" ht="16.899999999999999" customHeight="1">
      <c r="A3" s="891" t="s">
        <v>557</v>
      </c>
      <c r="B3" s="887"/>
      <c r="C3" s="505"/>
      <c r="D3" s="5"/>
    </row>
    <row r="4" spans="1:4" ht="16.899999999999999" customHeight="1">
      <c r="A4" s="115"/>
      <c r="B4" s="5"/>
      <c r="C4" s="506"/>
      <c r="D4" s="5"/>
    </row>
    <row r="5" spans="1:4" ht="16.899999999999999" customHeight="1">
      <c r="A5" s="532" t="s">
        <v>1870</v>
      </c>
      <c r="B5" s="5" t="s">
        <v>558</v>
      </c>
      <c r="C5" s="506"/>
      <c r="D5" s="5"/>
    </row>
    <row r="6" spans="1:4" ht="16.899999999999999" customHeight="1">
      <c r="A6" s="115"/>
      <c r="B6" s="5" t="s">
        <v>559</v>
      </c>
      <c r="C6" s="506"/>
      <c r="D6" s="5"/>
    </row>
    <row r="7" spans="1:4" ht="16.899999999999999" customHeight="1">
      <c r="A7" s="115"/>
      <c r="B7" s="5" t="s">
        <v>560</v>
      </c>
      <c r="C7" s="506"/>
      <c r="D7" s="5"/>
    </row>
    <row r="8" spans="1:4" ht="16.899999999999999" customHeight="1">
      <c r="A8" s="115"/>
      <c r="B8" s="5" t="s">
        <v>561</v>
      </c>
      <c r="C8" s="506"/>
      <c r="D8" s="5"/>
    </row>
    <row r="9" spans="1:4" ht="16.899999999999999" customHeight="1">
      <c r="A9" s="115"/>
      <c r="B9" s="5" t="s">
        <v>562</v>
      </c>
      <c r="C9" s="506"/>
      <c r="D9" s="5"/>
    </row>
    <row r="10" spans="1:4" ht="16.899999999999999" customHeight="1">
      <c r="A10" s="115"/>
      <c r="B10" s="5" t="s">
        <v>563</v>
      </c>
      <c r="C10" s="506"/>
      <c r="D10" s="5"/>
    </row>
    <row r="11" spans="1:4" ht="16.899999999999999" customHeight="1">
      <c r="A11" s="115"/>
      <c r="B11" s="5" t="s">
        <v>564</v>
      </c>
      <c r="C11" s="506"/>
      <c r="D11" s="5"/>
    </row>
    <row r="12" spans="1:4" ht="16.899999999999999" customHeight="1">
      <c r="A12" s="115"/>
      <c r="B12" s="5" t="s">
        <v>565</v>
      </c>
      <c r="C12" s="506"/>
      <c r="D12" s="5"/>
    </row>
    <row r="13" spans="1:4" ht="16.899999999999999" customHeight="1">
      <c r="A13" s="532" t="s">
        <v>1884</v>
      </c>
      <c r="B13" s="5" t="s">
        <v>566</v>
      </c>
      <c r="C13" s="506"/>
      <c r="D13" s="5"/>
    </row>
    <row r="14" spans="1:4" ht="16.899999999999999" customHeight="1">
      <c r="A14" s="532" t="s">
        <v>1233</v>
      </c>
      <c r="B14" s="5" t="s">
        <v>567</v>
      </c>
      <c r="C14" s="506"/>
      <c r="D14" s="5"/>
    </row>
    <row r="15" spans="1:4" ht="16.899999999999999" customHeight="1">
      <c r="A15" s="115"/>
      <c r="B15" s="5" t="s">
        <v>568</v>
      </c>
      <c r="C15" s="506"/>
      <c r="D15" s="5"/>
    </row>
    <row r="16" spans="1:4" ht="16.899999999999999" customHeight="1">
      <c r="A16" s="532" t="s">
        <v>1253</v>
      </c>
      <c r="B16" s="5" t="s">
        <v>569</v>
      </c>
      <c r="C16" s="506"/>
      <c r="D16" s="5"/>
    </row>
    <row r="17" spans="1:4" ht="16.899999999999999" customHeight="1">
      <c r="A17" s="115"/>
      <c r="B17" s="5" t="s">
        <v>570</v>
      </c>
      <c r="C17" s="506"/>
      <c r="D17" s="5"/>
    </row>
    <row r="18" spans="1:4" ht="16.899999999999999" customHeight="1">
      <c r="A18" s="532" t="s">
        <v>1278</v>
      </c>
      <c r="B18" s="5" t="s">
        <v>571</v>
      </c>
      <c r="C18" s="506"/>
      <c r="D18" s="5"/>
    </row>
    <row r="19" spans="1:4" ht="16.899999999999999" customHeight="1">
      <c r="A19" s="115"/>
      <c r="B19" s="5" t="s">
        <v>572</v>
      </c>
      <c r="C19" s="506"/>
      <c r="D19" s="5"/>
    </row>
    <row r="20" spans="1:4" ht="16.899999999999999" customHeight="1">
      <c r="A20" s="115"/>
      <c r="B20" s="5" t="s">
        <v>573</v>
      </c>
      <c r="C20" s="506"/>
      <c r="D20" s="5"/>
    </row>
    <row r="21" spans="1:4" ht="16.899999999999999" customHeight="1">
      <c r="A21" s="115"/>
      <c r="B21" s="5" t="s">
        <v>574</v>
      </c>
      <c r="C21" s="506"/>
      <c r="D21" s="5"/>
    </row>
    <row r="22" spans="1:4" ht="16.899999999999999" customHeight="1">
      <c r="A22" s="532" t="s">
        <v>1281</v>
      </c>
      <c r="B22" s="5" t="s">
        <v>575</v>
      </c>
      <c r="C22" s="506"/>
      <c r="D22" s="5"/>
    </row>
    <row r="23" spans="1:4" ht="16.899999999999999" customHeight="1">
      <c r="A23" s="115"/>
      <c r="B23" s="5" t="s">
        <v>576</v>
      </c>
      <c r="C23" s="506"/>
      <c r="D23" s="5"/>
    </row>
    <row r="24" spans="1:4" ht="16.899999999999999" customHeight="1">
      <c r="A24" s="532" t="s">
        <v>479</v>
      </c>
      <c r="B24" s="5" t="s">
        <v>577</v>
      </c>
      <c r="C24" s="506"/>
      <c r="D24" s="5"/>
    </row>
    <row r="25" spans="1:4" ht="16.899999999999999" customHeight="1">
      <c r="A25" s="115"/>
      <c r="B25" s="5" t="s">
        <v>578</v>
      </c>
      <c r="C25" s="506"/>
      <c r="D25" s="5"/>
    </row>
    <row r="26" spans="1:4" ht="16.899999999999999" customHeight="1">
      <c r="A26" s="532" t="s">
        <v>1230</v>
      </c>
      <c r="B26" s="5" t="s">
        <v>579</v>
      </c>
      <c r="C26" s="506"/>
      <c r="D26" s="5"/>
    </row>
    <row r="27" spans="1:4" ht="16.899999999999999" customHeight="1">
      <c r="A27" s="115"/>
      <c r="B27" s="5" t="s">
        <v>580</v>
      </c>
      <c r="C27" s="506"/>
      <c r="D27" s="5"/>
    </row>
    <row r="28" spans="1:4" ht="16.899999999999999" customHeight="1">
      <c r="A28" s="115"/>
      <c r="B28" s="5" t="s">
        <v>581</v>
      </c>
      <c r="C28" s="506"/>
      <c r="D28" s="5"/>
    </row>
    <row r="29" spans="1:4" ht="16.899999999999999" customHeight="1">
      <c r="A29" s="115"/>
      <c r="B29" s="5" t="s">
        <v>582</v>
      </c>
      <c r="C29" s="506"/>
      <c r="D29" s="5"/>
    </row>
    <row r="30" spans="1:4" ht="16.899999999999999" customHeight="1">
      <c r="A30" s="532" t="s">
        <v>1251</v>
      </c>
      <c r="B30" s="5" t="s">
        <v>583</v>
      </c>
      <c r="C30" s="506"/>
      <c r="D30" s="5"/>
    </row>
    <row r="31" spans="1:4" ht="16.899999999999999" customHeight="1">
      <c r="A31" s="532" t="s">
        <v>1268</v>
      </c>
      <c r="B31" s="5" t="s">
        <v>584</v>
      </c>
      <c r="C31" s="506"/>
      <c r="D31" s="5"/>
    </row>
    <row r="32" spans="1:4" ht="16.899999999999999" customHeight="1">
      <c r="A32" s="532" t="s">
        <v>1279</v>
      </c>
      <c r="B32" s="5" t="s">
        <v>585</v>
      </c>
      <c r="C32" s="506"/>
      <c r="D32" s="5"/>
    </row>
    <row r="33" spans="1:4" ht="16.899999999999999" customHeight="1">
      <c r="A33" s="115"/>
      <c r="B33" s="5" t="s">
        <v>586</v>
      </c>
      <c r="C33" s="506"/>
      <c r="D33" s="5"/>
    </row>
    <row r="34" spans="1:4" ht="16.899999999999999" customHeight="1">
      <c r="A34" s="115"/>
      <c r="B34" s="5" t="s">
        <v>587</v>
      </c>
      <c r="C34" s="506"/>
      <c r="D34" s="5"/>
    </row>
    <row r="35" spans="1:4" ht="16.899999999999999" customHeight="1">
      <c r="A35" s="532" t="s">
        <v>1283</v>
      </c>
      <c r="B35" s="5" t="s">
        <v>1723</v>
      </c>
      <c r="C35" s="506"/>
      <c r="D35" s="5"/>
    </row>
    <row r="36" spans="1:4" ht="16.899999999999999" customHeight="1" thickBot="1">
      <c r="A36" s="115"/>
      <c r="B36" s="5" t="s">
        <v>1724</v>
      </c>
      <c r="C36" s="506"/>
      <c r="D36" s="5"/>
    </row>
    <row r="37" spans="1:4" ht="16.899999999999999" customHeight="1">
      <c r="A37" s="502"/>
      <c r="B37" s="503"/>
      <c r="C37" s="110"/>
      <c r="D37" s="5"/>
    </row>
    <row r="38" spans="1:4" ht="16.899999999999999" customHeight="1">
      <c r="A38" s="115"/>
      <c r="B38" s="1490" t="s">
        <v>611</v>
      </c>
      <c r="C38" s="506"/>
      <c r="D38" s="5"/>
    </row>
    <row r="39" spans="1:4" ht="16.899999999999999" customHeight="1">
      <c r="A39" s="115"/>
      <c r="B39" s="1490" t="s">
        <v>612</v>
      </c>
      <c r="C39" s="506"/>
      <c r="D39" s="5"/>
    </row>
    <row r="40" spans="1:4" ht="16.899999999999999" customHeight="1">
      <c r="A40" s="115"/>
      <c r="B40" s="1490" t="s">
        <v>3607</v>
      </c>
      <c r="C40" s="506"/>
      <c r="D40" s="5"/>
    </row>
    <row r="41" spans="1:4" ht="16.899999999999999" customHeight="1">
      <c r="A41" s="203"/>
      <c r="B41" s="1491"/>
      <c r="C41" s="145"/>
      <c r="D41" s="5"/>
    </row>
    <row r="42" spans="1:4" ht="16.899999999999999" customHeight="1">
      <c r="A42" s="203"/>
      <c r="B42" s="1491" t="s">
        <v>3599</v>
      </c>
      <c r="C42" s="145"/>
      <c r="D42" s="5"/>
    </row>
    <row r="43" spans="1:4" ht="16.899999999999999" customHeight="1">
      <c r="A43" s="203"/>
      <c r="B43" s="1491"/>
      <c r="C43" s="1403"/>
      <c r="D43" s="5"/>
    </row>
    <row r="44" spans="1:4" ht="16.899999999999999" customHeight="1">
      <c r="A44" s="203"/>
      <c r="B44" s="1491" t="s">
        <v>3582</v>
      </c>
      <c r="C44" s="1403"/>
      <c r="D44" s="5"/>
    </row>
    <row r="45" spans="1:4" ht="16.899999999999999" customHeight="1">
      <c r="A45" s="203"/>
      <c r="B45" s="1491"/>
      <c r="C45" s="1403"/>
      <c r="D45" s="5"/>
    </row>
    <row r="46" spans="1:4" ht="16.899999999999999" customHeight="1">
      <c r="A46" s="203"/>
      <c r="B46" s="1491" t="s">
        <v>3583</v>
      </c>
      <c r="C46" s="1403"/>
      <c r="D46" s="5"/>
    </row>
    <row r="47" spans="1:4" ht="16.899999999999999" customHeight="1">
      <c r="A47" s="203"/>
      <c r="B47" s="1491" t="s">
        <v>3584</v>
      </c>
      <c r="C47" s="1403"/>
      <c r="D47" s="5"/>
    </row>
    <row r="48" spans="1:4" ht="16.899999999999999" customHeight="1">
      <c r="A48" s="203"/>
      <c r="B48" s="1491" t="s">
        <v>3585</v>
      </c>
      <c r="C48" s="1403"/>
      <c r="D48" s="5"/>
    </row>
    <row r="49" spans="1:11" ht="16.899999999999999" customHeight="1">
      <c r="A49" s="203"/>
      <c r="C49" s="1403"/>
      <c r="D49" s="5"/>
    </row>
    <row r="50" spans="1:11" ht="16.899999999999999" customHeight="1">
      <c r="A50" s="203"/>
      <c r="C50" s="1403"/>
      <c r="D50" s="5"/>
    </row>
    <row r="51" spans="1:11" ht="16.899999999999999" customHeight="1">
      <c r="A51" s="203"/>
      <c r="B51" s="1491" t="s">
        <v>3598</v>
      </c>
      <c r="C51" s="1868"/>
      <c r="D51" s="5"/>
    </row>
    <row r="52" spans="1:11" ht="16.899999999999999" customHeight="1">
      <c r="A52" s="203"/>
      <c r="B52" s="1491" t="s">
        <v>3318</v>
      </c>
      <c r="C52" s="1868"/>
      <c r="D52" s="5"/>
    </row>
    <row r="53" spans="1:11" ht="16.899999999999999" customHeight="1">
      <c r="A53" s="203"/>
      <c r="B53" s="1491"/>
      <c r="C53" s="1869"/>
      <c r="D53" s="5"/>
    </row>
    <row r="54" spans="1:11" ht="16.899999999999999" customHeight="1">
      <c r="A54" s="203"/>
      <c r="B54" s="1491" t="s">
        <v>3600</v>
      </c>
      <c r="C54" s="1404"/>
      <c r="D54" s="5"/>
    </row>
    <row r="55" spans="1:11" ht="16.899999999999999" customHeight="1">
      <c r="A55" s="203"/>
      <c r="B55" s="1491" t="s">
        <v>3052</v>
      </c>
      <c r="C55" s="1536">
        <v>-242397000</v>
      </c>
      <c r="D55" s="5"/>
    </row>
    <row r="56" spans="1:11" ht="16.899999999999999" customHeight="1">
      <c r="A56" s="203"/>
      <c r="B56" s="1491" t="s">
        <v>3053</v>
      </c>
      <c r="C56" s="1537">
        <v>0</v>
      </c>
      <c r="D56" s="5"/>
    </row>
    <row r="57" spans="1:11" ht="16.899999999999999" customHeight="1">
      <c r="A57" s="203"/>
      <c r="B57" s="1491"/>
      <c r="C57" s="1538"/>
      <c r="D57" s="5"/>
    </row>
    <row r="58" spans="1:11" ht="16.899999999999999" customHeight="1">
      <c r="A58" s="203"/>
      <c r="B58" s="1491" t="s">
        <v>23</v>
      </c>
      <c r="C58" s="1536">
        <v>-3247000</v>
      </c>
      <c r="D58" s="5"/>
    </row>
    <row r="59" spans="1:11" ht="16.899999999999999" customHeight="1">
      <c r="A59" s="203"/>
      <c r="B59" s="1491" t="s">
        <v>1491</v>
      </c>
      <c r="C59" s="1536">
        <v>14446000</v>
      </c>
      <c r="D59" s="5"/>
    </row>
    <row r="60" spans="1:11" ht="16.899999999999999" customHeight="1">
      <c r="A60" s="203"/>
      <c r="B60" s="1491" t="s">
        <v>3054</v>
      </c>
      <c r="C60" s="1539">
        <v>0</v>
      </c>
      <c r="D60" s="5"/>
    </row>
    <row r="61" spans="1:11" ht="16.899999999999999" customHeight="1">
      <c r="A61" s="203"/>
      <c r="B61" s="1491" t="s">
        <v>3055</v>
      </c>
      <c r="C61" s="1540">
        <v>0</v>
      </c>
      <c r="D61" s="5"/>
      <c r="F61" s="1026"/>
      <c r="G61" s="1026"/>
      <c r="H61" s="1147"/>
    </row>
    <row r="62" spans="1:11" ht="16.899999999999999" customHeight="1">
      <c r="A62" s="203"/>
      <c r="B62" s="1491" t="s">
        <v>3056</v>
      </c>
      <c r="C62" s="1536">
        <f>SUM(C58:C61)</f>
        <v>11199000</v>
      </c>
      <c r="D62" s="5"/>
      <c r="G62" s="1147"/>
      <c r="H62" s="1147"/>
      <c r="I62" s="1147"/>
      <c r="J62" s="1147"/>
      <c r="K62" s="1147"/>
    </row>
    <row r="63" spans="1:11" ht="16.899999999999999" customHeight="1" thickBot="1">
      <c r="A63" s="205"/>
      <c r="B63" s="147"/>
      <c r="C63" s="149"/>
      <c r="D63" s="5"/>
    </row>
    <row r="64" spans="1:11" ht="16.899999999999999" customHeight="1">
      <c r="A64" s="5" t="s">
        <v>613</v>
      </c>
      <c r="B64" s="5"/>
      <c r="C64" s="5"/>
      <c r="D64" s="5"/>
    </row>
    <row r="65" spans="1:4" ht="16.899999999999999" customHeight="1">
      <c r="A65" s="112">
        <v>70</v>
      </c>
      <c r="B65" s="504"/>
      <c r="C65" s="504"/>
      <c r="D65" s="5"/>
    </row>
    <row r="66" spans="1:4">
      <c r="A66" s="5"/>
    </row>
    <row r="67" spans="1:4">
      <c r="A67" s="5"/>
    </row>
    <row r="68" spans="1:4">
      <c r="A68" s="5"/>
    </row>
    <row r="69" spans="1:4">
      <c r="A69" s="5"/>
    </row>
    <row r="70" spans="1:4">
      <c r="A70" s="5"/>
    </row>
    <row r="71" spans="1:4">
      <c r="A71" s="5"/>
    </row>
    <row r="72" spans="1:4">
      <c r="A72" s="5"/>
    </row>
    <row r="73" spans="1:4">
      <c r="A73" s="5"/>
    </row>
    <row r="74" spans="1:4">
      <c r="A74" s="5"/>
    </row>
    <row r="75" spans="1:4">
      <c r="A75" s="5"/>
    </row>
    <row r="76" spans="1:4">
      <c r="A76" s="5"/>
    </row>
    <row r="77" spans="1:4">
      <c r="A77" s="5"/>
    </row>
    <row r="78" spans="1:4">
      <c r="A78" s="5"/>
    </row>
    <row r="79" spans="1:4">
      <c r="A79" s="5"/>
    </row>
    <row r="80" spans="1:4">
      <c r="A80" s="5"/>
    </row>
    <row r="81" spans="1:1">
      <c r="A81" s="5"/>
    </row>
    <row r="82" spans="1:1">
      <c r="A82" s="5"/>
    </row>
    <row r="83" spans="1:1">
      <c r="A83" s="5"/>
    </row>
    <row r="84" spans="1:1">
      <c r="A84" s="5"/>
    </row>
    <row r="85" spans="1:1">
      <c r="A85" s="5"/>
    </row>
    <row r="86" spans="1:1">
      <c r="A86" s="5"/>
    </row>
    <row r="87" spans="1:1">
      <c r="A87" s="5"/>
    </row>
    <row r="88" spans="1:1">
      <c r="A88" s="5"/>
    </row>
    <row r="89" spans="1:1">
      <c r="A89" s="5"/>
    </row>
  </sheetData>
  <printOptions horizontalCentered="1" verticalCentered="1"/>
  <pageMargins left="0" right="0" top="0.5" bottom="0.5" header="0" footer="0"/>
  <pageSetup scale="6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2526" r:id="rId4" name="Button 62">
              <controlPr locked="0" defaultSize="0" autoFill="0" autoLine="0" autoPict="0">
                <anchor moveWithCells="1" sizeWithCells="1">
                  <from>
                    <xdr:col>0</xdr:col>
                    <xdr:colOff>0</xdr:colOff>
                    <xdr:row>64</xdr:row>
                    <xdr:rowOff>114300</xdr:rowOff>
                  </from>
                  <to>
                    <xdr:col>0</xdr:col>
                    <xdr:colOff>0</xdr:colOff>
                    <xdr:row>68</xdr:row>
                    <xdr:rowOff>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Q90"/>
  <sheetViews>
    <sheetView defaultGridColor="0" topLeftCell="A34" colorId="22" zoomScale="75" zoomScaleNormal="75" workbookViewId="0">
      <selection activeCell="C4" sqref="C4"/>
    </sheetView>
  </sheetViews>
  <sheetFormatPr defaultColWidth="9.77734375" defaultRowHeight="15"/>
  <cols>
    <col min="1" max="1" width="4.77734375" style="130" customWidth="1"/>
    <col min="2" max="2" width="1.77734375" style="130" customWidth="1"/>
    <col min="3" max="3" width="29.44140625" style="130" customWidth="1"/>
    <col min="4" max="4" width="15.5546875" style="130" customWidth="1"/>
    <col min="5" max="5" width="16.109375" style="130" customWidth="1"/>
    <col min="6" max="6" width="4.109375" style="130" customWidth="1"/>
    <col min="7" max="7" width="12.44140625" style="130" bestFit="1" customWidth="1"/>
    <col min="8" max="8" width="3.77734375" style="130" customWidth="1"/>
    <col min="9" max="9" width="18.77734375" style="130" customWidth="1"/>
    <col min="10" max="10" width="3.77734375" style="130" customWidth="1"/>
    <col min="11" max="256" width="9.77734375" style="130"/>
    <col min="257" max="257" width="4.77734375" style="130" customWidth="1"/>
    <col min="258" max="258" width="1.77734375" style="130" customWidth="1"/>
    <col min="259" max="259" width="29.44140625" style="130" customWidth="1"/>
    <col min="260" max="260" width="15.5546875" style="130" customWidth="1"/>
    <col min="261" max="261" width="16.109375" style="130" customWidth="1"/>
    <col min="262" max="262" width="4.109375" style="130" customWidth="1"/>
    <col min="263" max="263" width="11.77734375" style="130" bestFit="1" customWidth="1"/>
    <col min="264" max="264" width="3.77734375" style="130" customWidth="1"/>
    <col min="265" max="265" width="18.77734375" style="130" customWidth="1"/>
    <col min="266" max="266" width="3.77734375" style="130" customWidth="1"/>
    <col min="267" max="512" width="9.77734375" style="130"/>
    <col min="513" max="513" width="4.77734375" style="130" customWidth="1"/>
    <col min="514" max="514" width="1.77734375" style="130" customWidth="1"/>
    <col min="515" max="515" width="29.44140625" style="130" customWidth="1"/>
    <col min="516" max="516" width="15.5546875" style="130" customWidth="1"/>
    <col min="517" max="517" width="16.109375" style="130" customWidth="1"/>
    <col min="518" max="518" width="4.109375" style="130" customWidth="1"/>
    <col min="519" max="519" width="11.77734375" style="130" bestFit="1" customWidth="1"/>
    <col min="520" max="520" width="3.77734375" style="130" customWidth="1"/>
    <col min="521" max="521" width="18.77734375" style="130" customWidth="1"/>
    <col min="522" max="522" width="3.77734375" style="130" customWidth="1"/>
    <col min="523" max="768" width="9.77734375" style="130"/>
    <col min="769" max="769" width="4.77734375" style="130" customWidth="1"/>
    <col min="770" max="770" width="1.77734375" style="130" customWidth="1"/>
    <col min="771" max="771" width="29.44140625" style="130" customWidth="1"/>
    <col min="772" max="772" width="15.5546875" style="130" customWidth="1"/>
    <col min="773" max="773" width="16.109375" style="130" customWidth="1"/>
    <col min="774" max="774" width="4.109375" style="130" customWidth="1"/>
    <col min="775" max="775" width="11.77734375" style="130" bestFit="1" customWidth="1"/>
    <col min="776" max="776" width="3.77734375" style="130" customWidth="1"/>
    <col min="777" max="777" width="18.77734375" style="130" customWidth="1"/>
    <col min="778" max="778" width="3.77734375" style="130" customWidth="1"/>
    <col min="779" max="1024" width="9.77734375" style="130"/>
    <col min="1025" max="1025" width="4.77734375" style="130" customWidth="1"/>
    <col min="1026" max="1026" width="1.77734375" style="130" customWidth="1"/>
    <col min="1027" max="1027" width="29.44140625" style="130" customWidth="1"/>
    <col min="1028" max="1028" width="15.5546875" style="130" customWidth="1"/>
    <col min="1029" max="1029" width="16.109375" style="130" customWidth="1"/>
    <col min="1030" max="1030" width="4.109375" style="130" customWidth="1"/>
    <col min="1031" max="1031" width="11.77734375" style="130" bestFit="1" customWidth="1"/>
    <col min="1032" max="1032" width="3.77734375" style="130" customWidth="1"/>
    <col min="1033" max="1033" width="18.77734375" style="130" customWidth="1"/>
    <col min="1034" max="1034" width="3.77734375" style="130" customWidth="1"/>
    <col min="1035" max="1280" width="9.77734375" style="130"/>
    <col min="1281" max="1281" width="4.77734375" style="130" customWidth="1"/>
    <col min="1282" max="1282" width="1.77734375" style="130" customWidth="1"/>
    <col min="1283" max="1283" width="29.44140625" style="130" customWidth="1"/>
    <col min="1284" max="1284" width="15.5546875" style="130" customWidth="1"/>
    <col min="1285" max="1285" width="16.109375" style="130" customWidth="1"/>
    <col min="1286" max="1286" width="4.109375" style="130" customWidth="1"/>
    <col min="1287" max="1287" width="11.77734375" style="130" bestFit="1" customWidth="1"/>
    <col min="1288" max="1288" width="3.77734375" style="130" customWidth="1"/>
    <col min="1289" max="1289" width="18.77734375" style="130" customWidth="1"/>
    <col min="1290" max="1290" width="3.77734375" style="130" customWidth="1"/>
    <col min="1291" max="1536" width="9.77734375" style="130"/>
    <col min="1537" max="1537" width="4.77734375" style="130" customWidth="1"/>
    <col min="1538" max="1538" width="1.77734375" style="130" customWidth="1"/>
    <col min="1539" max="1539" width="29.44140625" style="130" customWidth="1"/>
    <col min="1540" max="1540" width="15.5546875" style="130" customWidth="1"/>
    <col min="1541" max="1541" width="16.109375" style="130" customWidth="1"/>
    <col min="1542" max="1542" width="4.109375" style="130" customWidth="1"/>
    <col min="1543" max="1543" width="11.77734375" style="130" bestFit="1" customWidth="1"/>
    <col min="1544" max="1544" width="3.77734375" style="130" customWidth="1"/>
    <col min="1545" max="1545" width="18.77734375" style="130" customWidth="1"/>
    <col min="1546" max="1546" width="3.77734375" style="130" customWidth="1"/>
    <col min="1547" max="1792" width="9.77734375" style="130"/>
    <col min="1793" max="1793" width="4.77734375" style="130" customWidth="1"/>
    <col min="1794" max="1794" width="1.77734375" style="130" customWidth="1"/>
    <col min="1795" max="1795" width="29.44140625" style="130" customWidth="1"/>
    <col min="1796" max="1796" width="15.5546875" style="130" customWidth="1"/>
    <col min="1797" max="1797" width="16.109375" style="130" customWidth="1"/>
    <col min="1798" max="1798" width="4.109375" style="130" customWidth="1"/>
    <col min="1799" max="1799" width="11.77734375" style="130" bestFit="1" customWidth="1"/>
    <col min="1800" max="1800" width="3.77734375" style="130" customWidth="1"/>
    <col min="1801" max="1801" width="18.77734375" style="130" customWidth="1"/>
    <col min="1802" max="1802" width="3.77734375" style="130" customWidth="1"/>
    <col min="1803" max="2048" width="9.77734375" style="130"/>
    <col min="2049" max="2049" width="4.77734375" style="130" customWidth="1"/>
    <col min="2050" max="2050" width="1.77734375" style="130" customWidth="1"/>
    <col min="2051" max="2051" width="29.44140625" style="130" customWidth="1"/>
    <col min="2052" max="2052" width="15.5546875" style="130" customWidth="1"/>
    <col min="2053" max="2053" width="16.109375" style="130" customWidth="1"/>
    <col min="2054" max="2054" width="4.109375" style="130" customWidth="1"/>
    <col min="2055" max="2055" width="11.77734375" style="130" bestFit="1" customWidth="1"/>
    <col min="2056" max="2056" width="3.77734375" style="130" customWidth="1"/>
    <col min="2057" max="2057" width="18.77734375" style="130" customWidth="1"/>
    <col min="2058" max="2058" width="3.77734375" style="130" customWidth="1"/>
    <col min="2059" max="2304" width="9.77734375" style="130"/>
    <col min="2305" max="2305" width="4.77734375" style="130" customWidth="1"/>
    <col min="2306" max="2306" width="1.77734375" style="130" customWidth="1"/>
    <col min="2307" max="2307" width="29.44140625" style="130" customWidth="1"/>
    <col min="2308" max="2308" width="15.5546875" style="130" customWidth="1"/>
    <col min="2309" max="2309" width="16.109375" style="130" customWidth="1"/>
    <col min="2310" max="2310" width="4.109375" style="130" customWidth="1"/>
    <col min="2311" max="2311" width="11.77734375" style="130" bestFit="1" customWidth="1"/>
    <col min="2312" max="2312" width="3.77734375" style="130" customWidth="1"/>
    <col min="2313" max="2313" width="18.77734375" style="130" customWidth="1"/>
    <col min="2314" max="2314" width="3.77734375" style="130" customWidth="1"/>
    <col min="2315" max="2560" width="9.77734375" style="130"/>
    <col min="2561" max="2561" width="4.77734375" style="130" customWidth="1"/>
    <col min="2562" max="2562" width="1.77734375" style="130" customWidth="1"/>
    <col min="2563" max="2563" width="29.44140625" style="130" customWidth="1"/>
    <col min="2564" max="2564" width="15.5546875" style="130" customWidth="1"/>
    <col min="2565" max="2565" width="16.109375" style="130" customWidth="1"/>
    <col min="2566" max="2566" width="4.109375" style="130" customWidth="1"/>
    <col min="2567" max="2567" width="11.77734375" style="130" bestFit="1" customWidth="1"/>
    <col min="2568" max="2568" width="3.77734375" style="130" customWidth="1"/>
    <col min="2569" max="2569" width="18.77734375" style="130" customWidth="1"/>
    <col min="2570" max="2570" width="3.77734375" style="130" customWidth="1"/>
    <col min="2571" max="2816" width="9.77734375" style="130"/>
    <col min="2817" max="2817" width="4.77734375" style="130" customWidth="1"/>
    <col min="2818" max="2818" width="1.77734375" style="130" customWidth="1"/>
    <col min="2819" max="2819" width="29.44140625" style="130" customWidth="1"/>
    <col min="2820" max="2820" width="15.5546875" style="130" customWidth="1"/>
    <col min="2821" max="2821" width="16.109375" style="130" customWidth="1"/>
    <col min="2822" max="2822" width="4.109375" style="130" customWidth="1"/>
    <col min="2823" max="2823" width="11.77734375" style="130" bestFit="1" customWidth="1"/>
    <col min="2824" max="2824" width="3.77734375" style="130" customWidth="1"/>
    <col min="2825" max="2825" width="18.77734375" style="130" customWidth="1"/>
    <col min="2826" max="2826" width="3.77734375" style="130" customWidth="1"/>
    <col min="2827" max="3072" width="9.77734375" style="130"/>
    <col min="3073" max="3073" width="4.77734375" style="130" customWidth="1"/>
    <col min="3074" max="3074" width="1.77734375" style="130" customWidth="1"/>
    <col min="3075" max="3075" width="29.44140625" style="130" customWidth="1"/>
    <col min="3076" max="3076" width="15.5546875" style="130" customWidth="1"/>
    <col min="3077" max="3077" width="16.109375" style="130" customWidth="1"/>
    <col min="3078" max="3078" width="4.109375" style="130" customWidth="1"/>
    <col min="3079" max="3079" width="11.77734375" style="130" bestFit="1" customWidth="1"/>
    <col min="3080" max="3080" width="3.77734375" style="130" customWidth="1"/>
    <col min="3081" max="3081" width="18.77734375" style="130" customWidth="1"/>
    <col min="3082" max="3082" width="3.77734375" style="130" customWidth="1"/>
    <col min="3083" max="3328" width="9.77734375" style="130"/>
    <col min="3329" max="3329" width="4.77734375" style="130" customWidth="1"/>
    <col min="3330" max="3330" width="1.77734375" style="130" customWidth="1"/>
    <col min="3331" max="3331" width="29.44140625" style="130" customWidth="1"/>
    <col min="3332" max="3332" width="15.5546875" style="130" customWidth="1"/>
    <col min="3333" max="3333" width="16.109375" style="130" customWidth="1"/>
    <col min="3334" max="3334" width="4.109375" style="130" customWidth="1"/>
    <col min="3335" max="3335" width="11.77734375" style="130" bestFit="1" customWidth="1"/>
    <col min="3336" max="3336" width="3.77734375" style="130" customWidth="1"/>
    <col min="3337" max="3337" width="18.77734375" style="130" customWidth="1"/>
    <col min="3338" max="3338" width="3.77734375" style="130" customWidth="1"/>
    <col min="3339" max="3584" width="9.77734375" style="130"/>
    <col min="3585" max="3585" width="4.77734375" style="130" customWidth="1"/>
    <col min="3586" max="3586" width="1.77734375" style="130" customWidth="1"/>
    <col min="3587" max="3587" width="29.44140625" style="130" customWidth="1"/>
    <col min="3588" max="3588" width="15.5546875" style="130" customWidth="1"/>
    <col min="3589" max="3589" width="16.109375" style="130" customWidth="1"/>
    <col min="3590" max="3590" width="4.109375" style="130" customWidth="1"/>
    <col min="3591" max="3591" width="11.77734375" style="130" bestFit="1" customWidth="1"/>
    <col min="3592" max="3592" width="3.77734375" style="130" customWidth="1"/>
    <col min="3593" max="3593" width="18.77734375" style="130" customWidth="1"/>
    <col min="3594" max="3594" width="3.77734375" style="130" customWidth="1"/>
    <col min="3595" max="3840" width="9.77734375" style="130"/>
    <col min="3841" max="3841" width="4.77734375" style="130" customWidth="1"/>
    <col min="3842" max="3842" width="1.77734375" style="130" customWidth="1"/>
    <col min="3843" max="3843" width="29.44140625" style="130" customWidth="1"/>
    <col min="3844" max="3844" width="15.5546875" style="130" customWidth="1"/>
    <col min="3845" max="3845" width="16.109375" style="130" customWidth="1"/>
    <col min="3846" max="3846" width="4.109375" style="130" customWidth="1"/>
    <col min="3847" max="3847" width="11.77734375" style="130" bestFit="1" customWidth="1"/>
    <col min="3848" max="3848" width="3.77734375" style="130" customWidth="1"/>
    <col min="3849" max="3849" width="18.77734375" style="130" customWidth="1"/>
    <col min="3850" max="3850" width="3.77734375" style="130" customWidth="1"/>
    <col min="3851" max="4096" width="9.77734375" style="130"/>
    <col min="4097" max="4097" width="4.77734375" style="130" customWidth="1"/>
    <col min="4098" max="4098" width="1.77734375" style="130" customWidth="1"/>
    <col min="4099" max="4099" width="29.44140625" style="130" customWidth="1"/>
    <col min="4100" max="4100" width="15.5546875" style="130" customWidth="1"/>
    <col min="4101" max="4101" width="16.109375" style="130" customWidth="1"/>
    <col min="4102" max="4102" width="4.109375" style="130" customWidth="1"/>
    <col min="4103" max="4103" width="11.77734375" style="130" bestFit="1" customWidth="1"/>
    <col min="4104" max="4104" width="3.77734375" style="130" customWidth="1"/>
    <col min="4105" max="4105" width="18.77734375" style="130" customWidth="1"/>
    <col min="4106" max="4106" width="3.77734375" style="130" customWidth="1"/>
    <col min="4107" max="4352" width="9.77734375" style="130"/>
    <col min="4353" max="4353" width="4.77734375" style="130" customWidth="1"/>
    <col min="4354" max="4354" width="1.77734375" style="130" customWidth="1"/>
    <col min="4355" max="4355" width="29.44140625" style="130" customWidth="1"/>
    <col min="4356" max="4356" width="15.5546875" style="130" customWidth="1"/>
    <col min="4357" max="4357" width="16.109375" style="130" customWidth="1"/>
    <col min="4358" max="4358" width="4.109375" style="130" customWidth="1"/>
    <col min="4359" max="4359" width="11.77734375" style="130" bestFit="1" customWidth="1"/>
    <col min="4360" max="4360" width="3.77734375" style="130" customWidth="1"/>
    <col min="4361" max="4361" width="18.77734375" style="130" customWidth="1"/>
    <col min="4362" max="4362" width="3.77734375" style="130" customWidth="1"/>
    <col min="4363" max="4608" width="9.77734375" style="130"/>
    <col min="4609" max="4609" width="4.77734375" style="130" customWidth="1"/>
    <col min="4610" max="4610" width="1.77734375" style="130" customWidth="1"/>
    <col min="4611" max="4611" width="29.44140625" style="130" customWidth="1"/>
    <col min="4612" max="4612" width="15.5546875" style="130" customWidth="1"/>
    <col min="4613" max="4613" width="16.109375" style="130" customWidth="1"/>
    <col min="4614" max="4614" width="4.109375" style="130" customWidth="1"/>
    <col min="4615" max="4615" width="11.77734375" style="130" bestFit="1" customWidth="1"/>
    <col min="4616" max="4616" width="3.77734375" style="130" customWidth="1"/>
    <col min="4617" max="4617" width="18.77734375" style="130" customWidth="1"/>
    <col min="4618" max="4618" width="3.77734375" style="130" customWidth="1"/>
    <col min="4619" max="4864" width="9.77734375" style="130"/>
    <col min="4865" max="4865" width="4.77734375" style="130" customWidth="1"/>
    <col min="4866" max="4866" width="1.77734375" style="130" customWidth="1"/>
    <col min="4867" max="4867" width="29.44140625" style="130" customWidth="1"/>
    <col min="4868" max="4868" width="15.5546875" style="130" customWidth="1"/>
    <col min="4869" max="4869" width="16.109375" style="130" customWidth="1"/>
    <col min="4870" max="4870" width="4.109375" style="130" customWidth="1"/>
    <col min="4871" max="4871" width="11.77734375" style="130" bestFit="1" customWidth="1"/>
    <col min="4872" max="4872" width="3.77734375" style="130" customWidth="1"/>
    <col min="4873" max="4873" width="18.77734375" style="130" customWidth="1"/>
    <col min="4874" max="4874" width="3.77734375" style="130" customWidth="1"/>
    <col min="4875" max="5120" width="9.77734375" style="130"/>
    <col min="5121" max="5121" width="4.77734375" style="130" customWidth="1"/>
    <col min="5122" max="5122" width="1.77734375" style="130" customWidth="1"/>
    <col min="5123" max="5123" width="29.44140625" style="130" customWidth="1"/>
    <col min="5124" max="5124" width="15.5546875" style="130" customWidth="1"/>
    <col min="5125" max="5125" width="16.109375" style="130" customWidth="1"/>
    <col min="5126" max="5126" width="4.109375" style="130" customWidth="1"/>
    <col min="5127" max="5127" width="11.77734375" style="130" bestFit="1" customWidth="1"/>
    <col min="5128" max="5128" width="3.77734375" style="130" customWidth="1"/>
    <col min="5129" max="5129" width="18.77734375" style="130" customWidth="1"/>
    <col min="5130" max="5130" width="3.77734375" style="130" customWidth="1"/>
    <col min="5131" max="5376" width="9.77734375" style="130"/>
    <col min="5377" max="5377" width="4.77734375" style="130" customWidth="1"/>
    <col min="5378" max="5378" width="1.77734375" style="130" customWidth="1"/>
    <col min="5379" max="5379" width="29.44140625" style="130" customWidth="1"/>
    <col min="5380" max="5380" width="15.5546875" style="130" customWidth="1"/>
    <col min="5381" max="5381" width="16.109375" style="130" customWidth="1"/>
    <col min="5382" max="5382" width="4.109375" style="130" customWidth="1"/>
    <col min="5383" max="5383" width="11.77734375" style="130" bestFit="1" customWidth="1"/>
    <col min="5384" max="5384" width="3.77734375" style="130" customWidth="1"/>
    <col min="5385" max="5385" width="18.77734375" style="130" customWidth="1"/>
    <col min="5386" max="5386" width="3.77734375" style="130" customWidth="1"/>
    <col min="5387" max="5632" width="9.77734375" style="130"/>
    <col min="5633" max="5633" width="4.77734375" style="130" customWidth="1"/>
    <col min="5634" max="5634" width="1.77734375" style="130" customWidth="1"/>
    <col min="5635" max="5635" width="29.44140625" style="130" customWidth="1"/>
    <col min="5636" max="5636" width="15.5546875" style="130" customWidth="1"/>
    <col min="5637" max="5637" width="16.109375" style="130" customWidth="1"/>
    <col min="5638" max="5638" width="4.109375" style="130" customWidth="1"/>
    <col min="5639" max="5639" width="11.77734375" style="130" bestFit="1" customWidth="1"/>
    <col min="5640" max="5640" width="3.77734375" style="130" customWidth="1"/>
    <col min="5641" max="5641" width="18.77734375" style="130" customWidth="1"/>
    <col min="5642" max="5642" width="3.77734375" style="130" customWidth="1"/>
    <col min="5643" max="5888" width="9.77734375" style="130"/>
    <col min="5889" max="5889" width="4.77734375" style="130" customWidth="1"/>
    <col min="5890" max="5890" width="1.77734375" style="130" customWidth="1"/>
    <col min="5891" max="5891" width="29.44140625" style="130" customWidth="1"/>
    <col min="5892" max="5892" width="15.5546875" style="130" customWidth="1"/>
    <col min="5893" max="5893" width="16.109375" style="130" customWidth="1"/>
    <col min="5894" max="5894" width="4.109375" style="130" customWidth="1"/>
    <col min="5895" max="5895" width="11.77734375" style="130" bestFit="1" customWidth="1"/>
    <col min="5896" max="5896" width="3.77734375" style="130" customWidth="1"/>
    <col min="5897" max="5897" width="18.77734375" style="130" customWidth="1"/>
    <col min="5898" max="5898" width="3.77734375" style="130" customWidth="1"/>
    <col min="5899" max="6144" width="9.77734375" style="130"/>
    <col min="6145" max="6145" width="4.77734375" style="130" customWidth="1"/>
    <col min="6146" max="6146" width="1.77734375" style="130" customWidth="1"/>
    <col min="6147" max="6147" width="29.44140625" style="130" customWidth="1"/>
    <col min="6148" max="6148" width="15.5546875" style="130" customWidth="1"/>
    <col min="6149" max="6149" width="16.109375" style="130" customWidth="1"/>
    <col min="6150" max="6150" width="4.109375" style="130" customWidth="1"/>
    <col min="6151" max="6151" width="11.77734375" style="130" bestFit="1" customWidth="1"/>
    <col min="6152" max="6152" width="3.77734375" style="130" customWidth="1"/>
    <col min="6153" max="6153" width="18.77734375" style="130" customWidth="1"/>
    <col min="6154" max="6154" width="3.77734375" style="130" customWidth="1"/>
    <col min="6155" max="6400" width="9.77734375" style="130"/>
    <col min="6401" max="6401" width="4.77734375" style="130" customWidth="1"/>
    <col min="6402" max="6402" width="1.77734375" style="130" customWidth="1"/>
    <col min="6403" max="6403" width="29.44140625" style="130" customWidth="1"/>
    <col min="6404" max="6404" width="15.5546875" style="130" customWidth="1"/>
    <col min="6405" max="6405" width="16.109375" style="130" customWidth="1"/>
    <col min="6406" max="6406" width="4.109375" style="130" customWidth="1"/>
    <col min="6407" max="6407" width="11.77734375" style="130" bestFit="1" customWidth="1"/>
    <col min="6408" max="6408" width="3.77734375" style="130" customWidth="1"/>
    <col min="6409" max="6409" width="18.77734375" style="130" customWidth="1"/>
    <col min="6410" max="6410" width="3.77734375" style="130" customWidth="1"/>
    <col min="6411" max="6656" width="9.77734375" style="130"/>
    <col min="6657" max="6657" width="4.77734375" style="130" customWidth="1"/>
    <col min="6658" max="6658" width="1.77734375" style="130" customWidth="1"/>
    <col min="6659" max="6659" width="29.44140625" style="130" customWidth="1"/>
    <col min="6660" max="6660" width="15.5546875" style="130" customWidth="1"/>
    <col min="6661" max="6661" width="16.109375" style="130" customWidth="1"/>
    <col min="6662" max="6662" width="4.109375" style="130" customWidth="1"/>
    <col min="6663" max="6663" width="11.77734375" style="130" bestFit="1" customWidth="1"/>
    <col min="6664" max="6664" width="3.77734375" style="130" customWidth="1"/>
    <col min="6665" max="6665" width="18.77734375" style="130" customWidth="1"/>
    <col min="6666" max="6666" width="3.77734375" style="130" customWidth="1"/>
    <col min="6667" max="6912" width="9.77734375" style="130"/>
    <col min="6913" max="6913" width="4.77734375" style="130" customWidth="1"/>
    <col min="6914" max="6914" width="1.77734375" style="130" customWidth="1"/>
    <col min="6915" max="6915" width="29.44140625" style="130" customWidth="1"/>
    <col min="6916" max="6916" width="15.5546875" style="130" customWidth="1"/>
    <col min="6917" max="6917" width="16.109375" style="130" customWidth="1"/>
    <col min="6918" max="6918" width="4.109375" style="130" customWidth="1"/>
    <col min="6919" max="6919" width="11.77734375" style="130" bestFit="1" customWidth="1"/>
    <col min="6920" max="6920" width="3.77734375" style="130" customWidth="1"/>
    <col min="6921" max="6921" width="18.77734375" style="130" customWidth="1"/>
    <col min="6922" max="6922" width="3.77734375" style="130" customWidth="1"/>
    <col min="6923" max="7168" width="9.77734375" style="130"/>
    <col min="7169" max="7169" width="4.77734375" style="130" customWidth="1"/>
    <col min="7170" max="7170" width="1.77734375" style="130" customWidth="1"/>
    <col min="7171" max="7171" width="29.44140625" style="130" customWidth="1"/>
    <col min="7172" max="7172" width="15.5546875" style="130" customWidth="1"/>
    <col min="7173" max="7173" width="16.109375" style="130" customWidth="1"/>
    <col min="7174" max="7174" width="4.109375" style="130" customWidth="1"/>
    <col min="7175" max="7175" width="11.77734375" style="130" bestFit="1" customWidth="1"/>
    <col min="7176" max="7176" width="3.77734375" style="130" customWidth="1"/>
    <col min="7177" max="7177" width="18.77734375" style="130" customWidth="1"/>
    <col min="7178" max="7178" width="3.77734375" style="130" customWidth="1"/>
    <col min="7179" max="7424" width="9.77734375" style="130"/>
    <col min="7425" max="7425" width="4.77734375" style="130" customWidth="1"/>
    <col min="7426" max="7426" width="1.77734375" style="130" customWidth="1"/>
    <col min="7427" max="7427" width="29.44140625" style="130" customWidth="1"/>
    <col min="7428" max="7428" width="15.5546875" style="130" customWidth="1"/>
    <col min="7429" max="7429" width="16.109375" style="130" customWidth="1"/>
    <col min="7430" max="7430" width="4.109375" style="130" customWidth="1"/>
    <col min="7431" max="7431" width="11.77734375" style="130" bestFit="1" customWidth="1"/>
    <col min="7432" max="7432" width="3.77734375" style="130" customWidth="1"/>
    <col min="7433" max="7433" width="18.77734375" style="130" customWidth="1"/>
    <col min="7434" max="7434" width="3.77734375" style="130" customWidth="1"/>
    <col min="7435" max="7680" width="9.77734375" style="130"/>
    <col min="7681" max="7681" width="4.77734375" style="130" customWidth="1"/>
    <col min="7682" max="7682" width="1.77734375" style="130" customWidth="1"/>
    <col min="7683" max="7683" width="29.44140625" style="130" customWidth="1"/>
    <col min="7684" max="7684" width="15.5546875" style="130" customWidth="1"/>
    <col min="7685" max="7685" width="16.109375" style="130" customWidth="1"/>
    <col min="7686" max="7686" width="4.109375" style="130" customWidth="1"/>
    <col min="7687" max="7687" width="11.77734375" style="130" bestFit="1" customWidth="1"/>
    <col min="7688" max="7688" width="3.77734375" style="130" customWidth="1"/>
    <col min="7689" max="7689" width="18.77734375" style="130" customWidth="1"/>
    <col min="7690" max="7690" width="3.77734375" style="130" customWidth="1"/>
    <col min="7691" max="7936" width="9.77734375" style="130"/>
    <col min="7937" max="7937" width="4.77734375" style="130" customWidth="1"/>
    <col min="7938" max="7938" width="1.77734375" style="130" customWidth="1"/>
    <col min="7939" max="7939" width="29.44140625" style="130" customWidth="1"/>
    <col min="7940" max="7940" width="15.5546875" style="130" customWidth="1"/>
    <col min="7941" max="7941" width="16.109375" style="130" customWidth="1"/>
    <col min="7942" max="7942" width="4.109375" style="130" customWidth="1"/>
    <col min="7943" max="7943" width="11.77734375" style="130" bestFit="1" customWidth="1"/>
    <col min="7944" max="7944" width="3.77734375" style="130" customWidth="1"/>
    <col min="7945" max="7945" width="18.77734375" style="130" customWidth="1"/>
    <col min="7946" max="7946" width="3.77734375" style="130" customWidth="1"/>
    <col min="7947" max="8192" width="9.77734375" style="130"/>
    <col min="8193" max="8193" width="4.77734375" style="130" customWidth="1"/>
    <col min="8194" max="8194" width="1.77734375" style="130" customWidth="1"/>
    <col min="8195" max="8195" width="29.44140625" style="130" customWidth="1"/>
    <col min="8196" max="8196" width="15.5546875" style="130" customWidth="1"/>
    <col min="8197" max="8197" width="16.109375" style="130" customWidth="1"/>
    <col min="8198" max="8198" width="4.109375" style="130" customWidth="1"/>
    <col min="8199" max="8199" width="11.77734375" style="130" bestFit="1" customWidth="1"/>
    <col min="8200" max="8200" width="3.77734375" style="130" customWidth="1"/>
    <col min="8201" max="8201" width="18.77734375" style="130" customWidth="1"/>
    <col min="8202" max="8202" width="3.77734375" style="130" customWidth="1"/>
    <col min="8203" max="8448" width="9.77734375" style="130"/>
    <col min="8449" max="8449" width="4.77734375" style="130" customWidth="1"/>
    <col min="8450" max="8450" width="1.77734375" style="130" customWidth="1"/>
    <col min="8451" max="8451" width="29.44140625" style="130" customWidth="1"/>
    <col min="8452" max="8452" width="15.5546875" style="130" customWidth="1"/>
    <col min="8453" max="8453" width="16.109375" style="130" customWidth="1"/>
    <col min="8454" max="8454" width="4.109375" style="130" customWidth="1"/>
    <col min="8455" max="8455" width="11.77734375" style="130" bestFit="1" customWidth="1"/>
    <col min="8456" max="8456" width="3.77734375" style="130" customWidth="1"/>
    <col min="8457" max="8457" width="18.77734375" style="130" customWidth="1"/>
    <col min="8458" max="8458" width="3.77734375" style="130" customWidth="1"/>
    <col min="8459" max="8704" width="9.77734375" style="130"/>
    <col min="8705" max="8705" width="4.77734375" style="130" customWidth="1"/>
    <col min="8706" max="8706" width="1.77734375" style="130" customWidth="1"/>
    <col min="8707" max="8707" width="29.44140625" style="130" customWidth="1"/>
    <col min="8708" max="8708" width="15.5546875" style="130" customWidth="1"/>
    <col min="8709" max="8709" width="16.109375" style="130" customWidth="1"/>
    <col min="8710" max="8710" width="4.109375" style="130" customWidth="1"/>
    <col min="8711" max="8711" width="11.77734375" style="130" bestFit="1" customWidth="1"/>
    <col min="8712" max="8712" width="3.77734375" style="130" customWidth="1"/>
    <col min="8713" max="8713" width="18.77734375" style="130" customWidth="1"/>
    <col min="8714" max="8714" width="3.77734375" style="130" customWidth="1"/>
    <col min="8715" max="8960" width="9.77734375" style="130"/>
    <col min="8961" max="8961" width="4.77734375" style="130" customWidth="1"/>
    <col min="8962" max="8962" width="1.77734375" style="130" customWidth="1"/>
    <col min="8963" max="8963" width="29.44140625" style="130" customWidth="1"/>
    <col min="8964" max="8964" width="15.5546875" style="130" customWidth="1"/>
    <col min="8965" max="8965" width="16.109375" style="130" customWidth="1"/>
    <col min="8966" max="8966" width="4.109375" style="130" customWidth="1"/>
    <col min="8967" max="8967" width="11.77734375" style="130" bestFit="1" customWidth="1"/>
    <col min="8968" max="8968" width="3.77734375" style="130" customWidth="1"/>
    <col min="8969" max="8969" width="18.77734375" style="130" customWidth="1"/>
    <col min="8970" max="8970" width="3.77734375" style="130" customWidth="1"/>
    <col min="8971" max="9216" width="9.77734375" style="130"/>
    <col min="9217" max="9217" width="4.77734375" style="130" customWidth="1"/>
    <col min="9218" max="9218" width="1.77734375" style="130" customWidth="1"/>
    <col min="9219" max="9219" width="29.44140625" style="130" customWidth="1"/>
    <col min="9220" max="9220" width="15.5546875" style="130" customWidth="1"/>
    <col min="9221" max="9221" width="16.109375" style="130" customWidth="1"/>
    <col min="9222" max="9222" width="4.109375" style="130" customWidth="1"/>
    <col min="9223" max="9223" width="11.77734375" style="130" bestFit="1" customWidth="1"/>
    <col min="9224" max="9224" width="3.77734375" style="130" customWidth="1"/>
    <col min="9225" max="9225" width="18.77734375" style="130" customWidth="1"/>
    <col min="9226" max="9226" width="3.77734375" style="130" customWidth="1"/>
    <col min="9227" max="9472" width="9.77734375" style="130"/>
    <col min="9473" max="9473" width="4.77734375" style="130" customWidth="1"/>
    <col min="9474" max="9474" width="1.77734375" style="130" customWidth="1"/>
    <col min="9475" max="9475" width="29.44140625" style="130" customWidth="1"/>
    <col min="9476" max="9476" width="15.5546875" style="130" customWidth="1"/>
    <col min="9477" max="9477" width="16.109375" style="130" customWidth="1"/>
    <col min="9478" max="9478" width="4.109375" style="130" customWidth="1"/>
    <col min="9479" max="9479" width="11.77734375" style="130" bestFit="1" customWidth="1"/>
    <col min="9480" max="9480" width="3.77734375" style="130" customWidth="1"/>
    <col min="9481" max="9481" width="18.77734375" style="130" customWidth="1"/>
    <col min="9482" max="9482" width="3.77734375" style="130" customWidth="1"/>
    <col min="9483" max="9728" width="9.77734375" style="130"/>
    <col min="9729" max="9729" width="4.77734375" style="130" customWidth="1"/>
    <col min="9730" max="9730" width="1.77734375" style="130" customWidth="1"/>
    <col min="9731" max="9731" width="29.44140625" style="130" customWidth="1"/>
    <col min="9732" max="9732" width="15.5546875" style="130" customWidth="1"/>
    <col min="9733" max="9733" width="16.109375" style="130" customWidth="1"/>
    <col min="9734" max="9734" width="4.109375" style="130" customWidth="1"/>
    <col min="9735" max="9735" width="11.77734375" style="130" bestFit="1" customWidth="1"/>
    <col min="9736" max="9736" width="3.77734375" style="130" customWidth="1"/>
    <col min="9737" max="9737" width="18.77734375" style="130" customWidth="1"/>
    <col min="9738" max="9738" width="3.77734375" style="130" customWidth="1"/>
    <col min="9739" max="9984" width="9.77734375" style="130"/>
    <col min="9985" max="9985" width="4.77734375" style="130" customWidth="1"/>
    <col min="9986" max="9986" width="1.77734375" style="130" customWidth="1"/>
    <col min="9987" max="9987" width="29.44140625" style="130" customWidth="1"/>
    <col min="9988" max="9988" width="15.5546875" style="130" customWidth="1"/>
    <col min="9989" max="9989" width="16.109375" style="130" customWidth="1"/>
    <col min="9990" max="9990" width="4.109375" style="130" customWidth="1"/>
    <col min="9991" max="9991" width="11.77734375" style="130" bestFit="1" customWidth="1"/>
    <col min="9992" max="9992" width="3.77734375" style="130" customWidth="1"/>
    <col min="9993" max="9993" width="18.77734375" style="130" customWidth="1"/>
    <col min="9994" max="9994" width="3.77734375" style="130" customWidth="1"/>
    <col min="9995" max="10240" width="9.77734375" style="130"/>
    <col min="10241" max="10241" width="4.77734375" style="130" customWidth="1"/>
    <col min="10242" max="10242" width="1.77734375" style="130" customWidth="1"/>
    <col min="10243" max="10243" width="29.44140625" style="130" customWidth="1"/>
    <col min="10244" max="10244" width="15.5546875" style="130" customWidth="1"/>
    <col min="10245" max="10245" width="16.109375" style="130" customWidth="1"/>
    <col min="10246" max="10246" width="4.109375" style="130" customWidth="1"/>
    <col min="10247" max="10247" width="11.77734375" style="130" bestFit="1" customWidth="1"/>
    <col min="10248" max="10248" width="3.77734375" style="130" customWidth="1"/>
    <col min="10249" max="10249" width="18.77734375" style="130" customWidth="1"/>
    <col min="10250" max="10250" width="3.77734375" style="130" customWidth="1"/>
    <col min="10251" max="10496" width="9.77734375" style="130"/>
    <col min="10497" max="10497" width="4.77734375" style="130" customWidth="1"/>
    <col min="10498" max="10498" width="1.77734375" style="130" customWidth="1"/>
    <col min="10499" max="10499" width="29.44140625" style="130" customWidth="1"/>
    <col min="10500" max="10500" width="15.5546875" style="130" customWidth="1"/>
    <col min="10501" max="10501" width="16.109375" style="130" customWidth="1"/>
    <col min="10502" max="10502" width="4.109375" style="130" customWidth="1"/>
    <col min="10503" max="10503" width="11.77734375" style="130" bestFit="1" customWidth="1"/>
    <col min="10504" max="10504" width="3.77734375" style="130" customWidth="1"/>
    <col min="10505" max="10505" width="18.77734375" style="130" customWidth="1"/>
    <col min="10506" max="10506" width="3.77734375" style="130" customWidth="1"/>
    <col min="10507" max="10752" width="9.77734375" style="130"/>
    <col min="10753" max="10753" width="4.77734375" style="130" customWidth="1"/>
    <col min="10754" max="10754" width="1.77734375" style="130" customWidth="1"/>
    <col min="10755" max="10755" width="29.44140625" style="130" customWidth="1"/>
    <col min="10756" max="10756" width="15.5546875" style="130" customWidth="1"/>
    <col min="10757" max="10757" width="16.109375" style="130" customWidth="1"/>
    <col min="10758" max="10758" width="4.109375" style="130" customWidth="1"/>
    <col min="10759" max="10759" width="11.77734375" style="130" bestFit="1" customWidth="1"/>
    <col min="10760" max="10760" width="3.77734375" style="130" customWidth="1"/>
    <col min="10761" max="10761" width="18.77734375" style="130" customWidth="1"/>
    <col min="10762" max="10762" width="3.77734375" style="130" customWidth="1"/>
    <col min="10763" max="11008" width="9.77734375" style="130"/>
    <col min="11009" max="11009" width="4.77734375" style="130" customWidth="1"/>
    <col min="11010" max="11010" width="1.77734375" style="130" customWidth="1"/>
    <col min="11011" max="11011" width="29.44140625" style="130" customWidth="1"/>
    <col min="11012" max="11012" width="15.5546875" style="130" customWidth="1"/>
    <col min="11013" max="11013" width="16.109375" style="130" customWidth="1"/>
    <col min="11014" max="11014" width="4.109375" style="130" customWidth="1"/>
    <col min="11015" max="11015" width="11.77734375" style="130" bestFit="1" customWidth="1"/>
    <col min="11016" max="11016" width="3.77734375" style="130" customWidth="1"/>
    <col min="11017" max="11017" width="18.77734375" style="130" customWidth="1"/>
    <col min="11018" max="11018" width="3.77734375" style="130" customWidth="1"/>
    <col min="11019" max="11264" width="9.77734375" style="130"/>
    <col min="11265" max="11265" width="4.77734375" style="130" customWidth="1"/>
    <col min="11266" max="11266" width="1.77734375" style="130" customWidth="1"/>
    <col min="11267" max="11267" width="29.44140625" style="130" customWidth="1"/>
    <col min="11268" max="11268" width="15.5546875" style="130" customWidth="1"/>
    <col min="11269" max="11269" width="16.109375" style="130" customWidth="1"/>
    <col min="11270" max="11270" width="4.109375" style="130" customWidth="1"/>
    <col min="11271" max="11271" width="11.77734375" style="130" bestFit="1" customWidth="1"/>
    <col min="11272" max="11272" width="3.77734375" style="130" customWidth="1"/>
    <col min="11273" max="11273" width="18.77734375" style="130" customWidth="1"/>
    <col min="11274" max="11274" width="3.77734375" style="130" customWidth="1"/>
    <col min="11275" max="11520" width="9.77734375" style="130"/>
    <col min="11521" max="11521" width="4.77734375" style="130" customWidth="1"/>
    <col min="11522" max="11522" width="1.77734375" style="130" customWidth="1"/>
    <col min="11523" max="11523" width="29.44140625" style="130" customWidth="1"/>
    <col min="11524" max="11524" width="15.5546875" style="130" customWidth="1"/>
    <col min="11525" max="11525" width="16.109375" style="130" customWidth="1"/>
    <col min="11526" max="11526" width="4.109375" style="130" customWidth="1"/>
    <col min="11527" max="11527" width="11.77734375" style="130" bestFit="1" customWidth="1"/>
    <col min="11528" max="11528" width="3.77734375" style="130" customWidth="1"/>
    <col min="11529" max="11529" width="18.77734375" style="130" customWidth="1"/>
    <col min="11530" max="11530" width="3.77734375" style="130" customWidth="1"/>
    <col min="11531" max="11776" width="9.77734375" style="130"/>
    <col min="11777" max="11777" width="4.77734375" style="130" customWidth="1"/>
    <col min="11778" max="11778" width="1.77734375" style="130" customWidth="1"/>
    <col min="11779" max="11779" width="29.44140625" style="130" customWidth="1"/>
    <col min="11780" max="11780" width="15.5546875" style="130" customWidth="1"/>
    <col min="11781" max="11781" width="16.109375" style="130" customWidth="1"/>
    <col min="11782" max="11782" width="4.109375" style="130" customWidth="1"/>
    <col min="11783" max="11783" width="11.77734375" style="130" bestFit="1" customWidth="1"/>
    <col min="11784" max="11784" width="3.77734375" style="130" customWidth="1"/>
    <col min="11785" max="11785" width="18.77734375" style="130" customWidth="1"/>
    <col min="11786" max="11786" width="3.77734375" style="130" customWidth="1"/>
    <col min="11787" max="12032" width="9.77734375" style="130"/>
    <col min="12033" max="12033" width="4.77734375" style="130" customWidth="1"/>
    <col min="12034" max="12034" width="1.77734375" style="130" customWidth="1"/>
    <col min="12035" max="12035" width="29.44140625" style="130" customWidth="1"/>
    <col min="12036" max="12036" width="15.5546875" style="130" customWidth="1"/>
    <col min="12037" max="12037" width="16.109375" style="130" customWidth="1"/>
    <col min="12038" max="12038" width="4.109375" style="130" customWidth="1"/>
    <col min="12039" max="12039" width="11.77734375" style="130" bestFit="1" customWidth="1"/>
    <col min="12040" max="12040" width="3.77734375" style="130" customWidth="1"/>
    <col min="12041" max="12041" width="18.77734375" style="130" customWidth="1"/>
    <col min="12042" max="12042" width="3.77734375" style="130" customWidth="1"/>
    <col min="12043" max="12288" width="9.77734375" style="130"/>
    <col min="12289" max="12289" width="4.77734375" style="130" customWidth="1"/>
    <col min="12290" max="12290" width="1.77734375" style="130" customWidth="1"/>
    <col min="12291" max="12291" width="29.44140625" style="130" customWidth="1"/>
    <col min="12292" max="12292" width="15.5546875" style="130" customWidth="1"/>
    <col min="12293" max="12293" width="16.109375" style="130" customWidth="1"/>
    <col min="12294" max="12294" width="4.109375" style="130" customWidth="1"/>
    <col min="12295" max="12295" width="11.77734375" style="130" bestFit="1" customWidth="1"/>
    <col min="12296" max="12296" width="3.77734375" style="130" customWidth="1"/>
    <col min="12297" max="12297" width="18.77734375" style="130" customWidth="1"/>
    <col min="12298" max="12298" width="3.77734375" style="130" customWidth="1"/>
    <col min="12299" max="12544" width="9.77734375" style="130"/>
    <col min="12545" max="12545" width="4.77734375" style="130" customWidth="1"/>
    <col min="12546" max="12546" width="1.77734375" style="130" customWidth="1"/>
    <col min="12547" max="12547" width="29.44140625" style="130" customWidth="1"/>
    <col min="12548" max="12548" width="15.5546875" style="130" customWidth="1"/>
    <col min="12549" max="12549" width="16.109375" style="130" customWidth="1"/>
    <col min="12550" max="12550" width="4.109375" style="130" customWidth="1"/>
    <col min="12551" max="12551" width="11.77734375" style="130" bestFit="1" customWidth="1"/>
    <col min="12552" max="12552" width="3.77734375" style="130" customWidth="1"/>
    <col min="12553" max="12553" width="18.77734375" style="130" customWidth="1"/>
    <col min="12554" max="12554" width="3.77734375" style="130" customWidth="1"/>
    <col min="12555" max="12800" width="9.77734375" style="130"/>
    <col min="12801" max="12801" width="4.77734375" style="130" customWidth="1"/>
    <col min="12802" max="12802" width="1.77734375" style="130" customWidth="1"/>
    <col min="12803" max="12803" width="29.44140625" style="130" customWidth="1"/>
    <col min="12804" max="12804" width="15.5546875" style="130" customWidth="1"/>
    <col min="12805" max="12805" width="16.109375" style="130" customWidth="1"/>
    <col min="12806" max="12806" width="4.109375" style="130" customWidth="1"/>
    <col min="12807" max="12807" width="11.77734375" style="130" bestFit="1" customWidth="1"/>
    <col min="12808" max="12808" width="3.77734375" style="130" customWidth="1"/>
    <col min="12809" max="12809" width="18.77734375" style="130" customWidth="1"/>
    <col min="12810" max="12810" width="3.77734375" style="130" customWidth="1"/>
    <col min="12811" max="13056" width="9.77734375" style="130"/>
    <col min="13057" max="13057" width="4.77734375" style="130" customWidth="1"/>
    <col min="13058" max="13058" width="1.77734375" style="130" customWidth="1"/>
    <col min="13059" max="13059" width="29.44140625" style="130" customWidth="1"/>
    <col min="13060" max="13060" width="15.5546875" style="130" customWidth="1"/>
    <col min="13061" max="13061" width="16.109375" style="130" customWidth="1"/>
    <col min="13062" max="13062" width="4.109375" style="130" customWidth="1"/>
    <col min="13063" max="13063" width="11.77734375" style="130" bestFit="1" customWidth="1"/>
    <col min="13064" max="13064" width="3.77734375" style="130" customWidth="1"/>
    <col min="13065" max="13065" width="18.77734375" style="130" customWidth="1"/>
    <col min="13066" max="13066" width="3.77734375" style="130" customWidth="1"/>
    <col min="13067" max="13312" width="9.77734375" style="130"/>
    <col min="13313" max="13313" width="4.77734375" style="130" customWidth="1"/>
    <col min="13314" max="13314" width="1.77734375" style="130" customWidth="1"/>
    <col min="13315" max="13315" width="29.44140625" style="130" customWidth="1"/>
    <col min="13316" max="13316" width="15.5546875" style="130" customWidth="1"/>
    <col min="13317" max="13317" width="16.109375" style="130" customWidth="1"/>
    <col min="13318" max="13318" width="4.109375" style="130" customWidth="1"/>
    <col min="13319" max="13319" width="11.77734375" style="130" bestFit="1" customWidth="1"/>
    <col min="13320" max="13320" width="3.77734375" style="130" customWidth="1"/>
    <col min="13321" max="13321" width="18.77734375" style="130" customWidth="1"/>
    <col min="13322" max="13322" width="3.77734375" style="130" customWidth="1"/>
    <col min="13323" max="13568" width="9.77734375" style="130"/>
    <col min="13569" max="13569" width="4.77734375" style="130" customWidth="1"/>
    <col min="13570" max="13570" width="1.77734375" style="130" customWidth="1"/>
    <col min="13571" max="13571" width="29.44140625" style="130" customWidth="1"/>
    <col min="13572" max="13572" width="15.5546875" style="130" customWidth="1"/>
    <col min="13573" max="13573" width="16.109375" style="130" customWidth="1"/>
    <col min="13574" max="13574" width="4.109375" style="130" customWidth="1"/>
    <col min="13575" max="13575" width="11.77734375" style="130" bestFit="1" customWidth="1"/>
    <col min="13576" max="13576" width="3.77734375" style="130" customWidth="1"/>
    <col min="13577" max="13577" width="18.77734375" style="130" customWidth="1"/>
    <col min="13578" max="13578" width="3.77734375" style="130" customWidth="1"/>
    <col min="13579" max="13824" width="9.77734375" style="130"/>
    <col min="13825" max="13825" width="4.77734375" style="130" customWidth="1"/>
    <col min="13826" max="13826" width="1.77734375" style="130" customWidth="1"/>
    <col min="13827" max="13827" width="29.44140625" style="130" customWidth="1"/>
    <col min="13828" max="13828" width="15.5546875" style="130" customWidth="1"/>
    <col min="13829" max="13829" width="16.109375" style="130" customWidth="1"/>
    <col min="13830" max="13830" width="4.109375" style="130" customWidth="1"/>
    <col min="13831" max="13831" width="11.77734375" style="130" bestFit="1" customWidth="1"/>
    <col min="13832" max="13832" width="3.77734375" style="130" customWidth="1"/>
    <col min="13833" max="13833" width="18.77734375" style="130" customWidth="1"/>
    <col min="13834" max="13834" width="3.77734375" style="130" customWidth="1"/>
    <col min="13835" max="14080" width="9.77734375" style="130"/>
    <col min="14081" max="14081" width="4.77734375" style="130" customWidth="1"/>
    <col min="14082" max="14082" width="1.77734375" style="130" customWidth="1"/>
    <col min="14083" max="14083" width="29.44140625" style="130" customWidth="1"/>
    <col min="14084" max="14084" width="15.5546875" style="130" customWidth="1"/>
    <col min="14085" max="14085" width="16.109375" style="130" customWidth="1"/>
    <col min="14086" max="14086" width="4.109375" style="130" customWidth="1"/>
    <col min="14087" max="14087" width="11.77734375" style="130" bestFit="1" customWidth="1"/>
    <col min="14088" max="14088" width="3.77734375" style="130" customWidth="1"/>
    <col min="14089" max="14089" width="18.77734375" style="130" customWidth="1"/>
    <col min="14090" max="14090" width="3.77734375" style="130" customWidth="1"/>
    <col min="14091" max="14336" width="9.77734375" style="130"/>
    <col min="14337" max="14337" width="4.77734375" style="130" customWidth="1"/>
    <col min="14338" max="14338" width="1.77734375" style="130" customWidth="1"/>
    <col min="14339" max="14339" width="29.44140625" style="130" customWidth="1"/>
    <col min="14340" max="14340" width="15.5546875" style="130" customWidth="1"/>
    <col min="14341" max="14341" width="16.109375" style="130" customWidth="1"/>
    <col min="14342" max="14342" width="4.109375" style="130" customWidth="1"/>
    <col min="14343" max="14343" width="11.77734375" style="130" bestFit="1" customWidth="1"/>
    <col min="14344" max="14344" width="3.77734375" style="130" customWidth="1"/>
    <col min="14345" max="14345" width="18.77734375" style="130" customWidth="1"/>
    <col min="14346" max="14346" width="3.77734375" style="130" customWidth="1"/>
    <col min="14347" max="14592" width="9.77734375" style="130"/>
    <col min="14593" max="14593" width="4.77734375" style="130" customWidth="1"/>
    <col min="14594" max="14594" width="1.77734375" style="130" customWidth="1"/>
    <col min="14595" max="14595" width="29.44140625" style="130" customWidth="1"/>
    <col min="14596" max="14596" width="15.5546875" style="130" customWidth="1"/>
    <col min="14597" max="14597" width="16.109375" style="130" customWidth="1"/>
    <col min="14598" max="14598" width="4.109375" style="130" customWidth="1"/>
    <col min="14599" max="14599" width="11.77734375" style="130" bestFit="1" customWidth="1"/>
    <col min="14600" max="14600" width="3.77734375" style="130" customWidth="1"/>
    <col min="14601" max="14601" width="18.77734375" style="130" customWidth="1"/>
    <col min="14602" max="14602" width="3.77734375" style="130" customWidth="1"/>
    <col min="14603" max="14848" width="9.77734375" style="130"/>
    <col min="14849" max="14849" width="4.77734375" style="130" customWidth="1"/>
    <col min="14850" max="14850" width="1.77734375" style="130" customWidth="1"/>
    <col min="14851" max="14851" width="29.44140625" style="130" customWidth="1"/>
    <col min="14852" max="14852" width="15.5546875" style="130" customWidth="1"/>
    <col min="14853" max="14853" width="16.109375" style="130" customWidth="1"/>
    <col min="14854" max="14854" width="4.109375" style="130" customWidth="1"/>
    <col min="14855" max="14855" width="11.77734375" style="130" bestFit="1" customWidth="1"/>
    <col min="14856" max="14856" width="3.77734375" style="130" customWidth="1"/>
    <col min="14857" max="14857" width="18.77734375" style="130" customWidth="1"/>
    <col min="14858" max="14858" width="3.77734375" style="130" customWidth="1"/>
    <col min="14859" max="15104" width="9.77734375" style="130"/>
    <col min="15105" max="15105" width="4.77734375" style="130" customWidth="1"/>
    <col min="15106" max="15106" width="1.77734375" style="130" customWidth="1"/>
    <col min="15107" max="15107" width="29.44140625" style="130" customWidth="1"/>
    <col min="15108" max="15108" width="15.5546875" style="130" customWidth="1"/>
    <col min="15109" max="15109" width="16.109375" style="130" customWidth="1"/>
    <col min="15110" max="15110" width="4.109375" style="130" customWidth="1"/>
    <col min="15111" max="15111" width="11.77734375" style="130" bestFit="1" customWidth="1"/>
    <col min="15112" max="15112" width="3.77734375" style="130" customWidth="1"/>
    <col min="15113" max="15113" width="18.77734375" style="130" customWidth="1"/>
    <col min="15114" max="15114" width="3.77734375" style="130" customWidth="1"/>
    <col min="15115" max="15360" width="9.77734375" style="130"/>
    <col min="15361" max="15361" width="4.77734375" style="130" customWidth="1"/>
    <col min="15362" max="15362" width="1.77734375" style="130" customWidth="1"/>
    <col min="15363" max="15363" width="29.44140625" style="130" customWidth="1"/>
    <col min="15364" max="15364" width="15.5546875" style="130" customWidth="1"/>
    <col min="15365" max="15365" width="16.109375" style="130" customWidth="1"/>
    <col min="15366" max="15366" width="4.109375" style="130" customWidth="1"/>
    <col min="15367" max="15367" width="11.77734375" style="130" bestFit="1" customWidth="1"/>
    <col min="15368" max="15368" width="3.77734375" style="130" customWidth="1"/>
    <col min="15369" max="15369" width="18.77734375" style="130" customWidth="1"/>
    <col min="15370" max="15370" width="3.77734375" style="130" customWidth="1"/>
    <col min="15371" max="15616" width="9.77734375" style="130"/>
    <col min="15617" max="15617" width="4.77734375" style="130" customWidth="1"/>
    <col min="15618" max="15618" width="1.77734375" style="130" customWidth="1"/>
    <col min="15619" max="15619" width="29.44140625" style="130" customWidth="1"/>
    <col min="15620" max="15620" width="15.5546875" style="130" customWidth="1"/>
    <col min="15621" max="15621" width="16.109375" style="130" customWidth="1"/>
    <col min="15622" max="15622" width="4.109375" style="130" customWidth="1"/>
    <col min="15623" max="15623" width="11.77734375" style="130" bestFit="1" customWidth="1"/>
    <col min="15624" max="15624" width="3.77734375" style="130" customWidth="1"/>
    <col min="15625" max="15625" width="18.77734375" style="130" customWidth="1"/>
    <col min="15626" max="15626" width="3.77734375" style="130" customWidth="1"/>
    <col min="15627" max="15872" width="9.77734375" style="130"/>
    <col min="15873" max="15873" width="4.77734375" style="130" customWidth="1"/>
    <col min="15874" max="15874" width="1.77734375" style="130" customWidth="1"/>
    <col min="15875" max="15875" width="29.44140625" style="130" customWidth="1"/>
    <col min="15876" max="15876" width="15.5546875" style="130" customWidth="1"/>
    <col min="15877" max="15877" width="16.109375" style="130" customWidth="1"/>
    <col min="15878" max="15878" width="4.109375" style="130" customWidth="1"/>
    <col min="15879" max="15879" width="11.77734375" style="130" bestFit="1" customWidth="1"/>
    <col min="15880" max="15880" width="3.77734375" style="130" customWidth="1"/>
    <col min="15881" max="15881" width="18.77734375" style="130" customWidth="1"/>
    <col min="15882" max="15882" width="3.77734375" style="130" customWidth="1"/>
    <col min="15883" max="16128" width="9.77734375" style="130"/>
    <col min="16129" max="16129" width="4.77734375" style="130" customWidth="1"/>
    <col min="16130" max="16130" width="1.77734375" style="130" customWidth="1"/>
    <col min="16131" max="16131" width="29.44140625" style="130" customWidth="1"/>
    <col min="16132" max="16132" width="15.5546875" style="130" customWidth="1"/>
    <col min="16133" max="16133" width="16.109375" style="130" customWidth="1"/>
    <col min="16134" max="16134" width="4.109375" style="130" customWidth="1"/>
    <col min="16135" max="16135" width="11.77734375" style="130" bestFit="1" customWidth="1"/>
    <col min="16136" max="16136" width="3.77734375" style="130" customWidth="1"/>
    <col min="16137" max="16137" width="18.77734375" style="130" customWidth="1"/>
    <col min="16138" max="16138" width="3.77734375" style="130" customWidth="1"/>
    <col min="16139" max="16384" width="9.77734375" style="130"/>
  </cols>
  <sheetData>
    <row r="1" spans="1:13" ht="16.899999999999999" customHeight="1" thickBot="1">
      <c r="A1" s="1405" t="str">
        <f>+CONAMEDATE4</f>
        <v>Annual Report of VERIZON NEW YORK INC.                                                                                  For the period ending DECEMBER 31, 2017</v>
      </c>
      <c r="B1" s="101"/>
      <c r="C1" s="101"/>
      <c r="D1" s="101"/>
      <c r="E1" s="101"/>
      <c r="F1" s="101"/>
      <c r="G1" s="101"/>
      <c r="H1" s="101"/>
      <c r="I1" s="101"/>
      <c r="J1" s="101"/>
      <c r="K1" s="65"/>
    </row>
    <row r="2" spans="1:13" ht="16.899999999999999" customHeight="1">
      <c r="A2" s="66"/>
      <c r="B2" s="67"/>
      <c r="C2" s="67"/>
      <c r="D2" s="67"/>
      <c r="E2" s="67"/>
      <c r="F2" s="67"/>
      <c r="G2" s="67"/>
      <c r="H2" s="67"/>
      <c r="I2" s="67"/>
      <c r="J2" s="68"/>
      <c r="K2" s="65"/>
    </row>
    <row r="3" spans="1:13" ht="16.899999999999999" customHeight="1">
      <c r="A3" s="886" t="s">
        <v>614</v>
      </c>
      <c r="B3" s="105"/>
      <c r="C3" s="341"/>
      <c r="D3" s="341"/>
      <c r="E3" s="341"/>
      <c r="F3" s="341"/>
      <c r="G3" s="341"/>
      <c r="H3" s="105"/>
      <c r="I3" s="105"/>
      <c r="J3" s="152"/>
      <c r="K3" s="65"/>
    </row>
    <row r="4" spans="1:13" ht="16.899999999999999" customHeight="1">
      <c r="A4" s="206"/>
      <c r="B4" s="207"/>
      <c r="C4" s="207"/>
      <c r="D4" s="207"/>
      <c r="E4" s="207"/>
      <c r="F4" s="207"/>
      <c r="G4" s="207"/>
      <c r="H4" s="207"/>
      <c r="I4" s="207"/>
      <c r="J4" s="208"/>
      <c r="K4" s="65"/>
    </row>
    <row r="5" spans="1:13" ht="16.899999999999999" customHeight="1">
      <c r="A5" s="96"/>
      <c r="B5" s="65"/>
      <c r="C5" s="65"/>
      <c r="D5" s="65"/>
      <c r="E5" s="65"/>
      <c r="F5" s="65"/>
      <c r="G5" s="65"/>
      <c r="H5" s="174"/>
      <c r="I5" s="93" t="s">
        <v>47</v>
      </c>
      <c r="J5" s="73"/>
      <c r="K5" s="65"/>
    </row>
    <row r="6" spans="1:13" ht="16.899999999999999" customHeight="1">
      <c r="A6" s="90" t="s">
        <v>36</v>
      </c>
      <c r="B6" s="174"/>
      <c r="C6" s="93" t="s">
        <v>551</v>
      </c>
      <c r="D6" s="93"/>
      <c r="E6" s="93"/>
      <c r="F6" s="93"/>
      <c r="G6" s="65"/>
      <c r="H6" s="174"/>
      <c r="I6" s="93" t="s">
        <v>615</v>
      </c>
      <c r="J6" s="73"/>
      <c r="K6" s="65"/>
    </row>
    <row r="7" spans="1:13" ht="16.899999999999999" customHeight="1">
      <c r="A7" s="79" t="s">
        <v>48</v>
      </c>
      <c r="B7" s="177"/>
      <c r="C7" s="81" t="s">
        <v>462</v>
      </c>
      <c r="D7" s="81"/>
      <c r="E7" s="81"/>
      <c r="F7" s="81"/>
      <c r="G7" s="207"/>
      <c r="H7" s="177"/>
      <c r="I7" s="81" t="s">
        <v>463</v>
      </c>
      <c r="J7" s="208"/>
      <c r="K7" s="65"/>
    </row>
    <row r="8" spans="1:13" ht="16.899999999999999" customHeight="1">
      <c r="A8" s="72"/>
      <c r="B8" s="174"/>
      <c r="C8" s="1858" t="s">
        <v>3564</v>
      </c>
      <c r="D8" s="888"/>
      <c r="E8" s="888"/>
      <c r="F8" s="888"/>
      <c r="G8" s="883"/>
      <c r="H8" s="174"/>
      <c r="I8" s="65"/>
      <c r="J8" s="73"/>
      <c r="K8" s="65"/>
    </row>
    <row r="9" spans="1:13" ht="16.899999999999999" customHeight="1">
      <c r="A9" s="72"/>
      <c r="B9" s="174"/>
      <c r="C9" s="65" t="s">
        <v>616</v>
      </c>
      <c r="D9" s="65"/>
      <c r="E9" s="65"/>
      <c r="F9" s="65"/>
      <c r="G9" s="65"/>
      <c r="H9" s="174"/>
      <c r="I9" s="65"/>
      <c r="J9" s="73"/>
      <c r="K9" s="65"/>
      <c r="L9" s="1713"/>
      <c r="M9" s="1713"/>
    </row>
    <row r="10" spans="1:13" ht="16.899999999999999" customHeight="1">
      <c r="A10" s="95" t="s">
        <v>467</v>
      </c>
      <c r="B10" s="174"/>
      <c r="C10" s="65" t="s">
        <v>617</v>
      </c>
      <c r="D10" s="65"/>
      <c r="E10" s="65"/>
      <c r="F10" s="65"/>
      <c r="G10" s="65"/>
      <c r="H10" s="235" t="s">
        <v>1748</v>
      </c>
      <c r="I10" s="1844">
        <v>7962447000</v>
      </c>
      <c r="J10" s="73"/>
      <c r="K10" s="65"/>
      <c r="L10" s="1821"/>
      <c r="M10" s="1823"/>
    </row>
    <row r="11" spans="1:13" ht="16.899999999999999" customHeight="1">
      <c r="A11" s="95" t="s">
        <v>825</v>
      </c>
      <c r="B11" s="174"/>
      <c r="C11" s="65" t="s">
        <v>618</v>
      </c>
      <c r="D11" s="65"/>
      <c r="E11" s="65"/>
      <c r="F11" s="65"/>
      <c r="G11" s="65"/>
      <c r="H11" s="235" t="s">
        <v>1748</v>
      </c>
      <c r="I11" s="1844">
        <v>899016000</v>
      </c>
      <c r="J11" s="73"/>
      <c r="K11" s="65"/>
      <c r="L11" s="1821"/>
      <c r="M11" s="1823"/>
    </row>
    <row r="12" spans="1:13" ht="16.899999999999999" customHeight="1">
      <c r="A12" s="95" t="s">
        <v>1067</v>
      </c>
      <c r="B12" s="174"/>
      <c r="C12" s="65" t="s">
        <v>619</v>
      </c>
      <c r="D12" s="65"/>
      <c r="E12" s="65"/>
      <c r="F12" s="65"/>
      <c r="G12" s="65"/>
      <c r="H12" s="235" t="s">
        <v>1748</v>
      </c>
      <c r="I12" s="1844">
        <v>1687565000</v>
      </c>
      <c r="J12" s="73"/>
      <c r="K12" s="65"/>
      <c r="L12" s="1821"/>
      <c r="M12" s="1823"/>
    </row>
    <row r="13" spans="1:13" ht="16.899999999999999" customHeight="1">
      <c r="A13" s="95" t="s">
        <v>71</v>
      </c>
      <c r="B13" s="174"/>
      <c r="C13" s="65" t="s">
        <v>620</v>
      </c>
      <c r="D13" s="65"/>
      <c r="E13" s="65"/>
      <c r="F13" s="65"/>
      <c r="G13" s="65"/>
      <c r="H13" s="235" t="s">
        <v>1748</v>
      </c>
      <c r="I13" s="1844">
        <v>0</v>
      </c>
      <c r="J13" s="73"/>
      <c r="K13" s="65"/>
      <c r="L13" s="1821"/>
      <c r="M13" s="1823"/>
    </row>
    <row r="14" spans="1:13" ht="16.899999999999999" customHeight="1">
      <c r="A14" s="72"/>
      <c r="B14" s="174"/>
      <c r="C14" s="65" t="s">
        <v>621</v>
      </c>
      <c r="D14" s="65"/>
      <c r="E14" s="65"/>
      <c r="F14" s="65"/>
      <c r="G14" s="65"/>
      <c r="H14" s="174"/>
      <c r="I14" s="1845"/>
      <c r="J14" s="73"/>
      <c r="K14" s="65"/>
      <c r="L14" s="1821"/>
      <c r="M14" s="1823"/>
    </row>
    <row r="15" spans="1:13" ht="16.899999999999999" customHeight="1">
      <c r="A15" s="95" t="s">
        <v>72</v>
      </c>
      <c r="B15" s="174"/>
      <c r="C15" s="65" t="s">
        <v>622</v>
      </c>
      <c r="D15" s="65"/>
      <c r="E15" s="65"/>
      <c r="F15" s="65"/>
      <c r="G15" s="65"/>
      <c r="H15" s="235" t="s">
        <v>1748</v>
      </c>
      <c r="I15" s="1844"/>
      <c r="J15" s="73"/>
      <c r="K15" s="65"/>
      <c r="L15" s="1821"/>
      <c r="M15" s="1823"/>
    </row>
    <row r="16" spans="1:13" ht="16.899999999999999" customHeight="1">
      <c r="A16" s="95" t="s">
        <v>476</v>
      </c>
      <c r="B16" s="174"/>
      <c r="C16" s="65" t="s">
        <v>623</v>
      </c>
      <c r="D16" s="65"/>
      <c r="E16" s="65"/>
      <c r="F16" s="65"/>
      <c r="G16" s="65"/>
      <c r="H16" s="235" t="s">
        <v>1748</v>
      </c>
      <c r="I16" s="1844"/>
      <c r="J16" s="73"/>
      <c r="K16" s="65"/>
      <c r="L16" s="1821"/>
      <c r="M16" s="1823"/>
    </row>
    <row r="17" spans="1:13" ht="16.899999999999999" customHeight="1">
      <c r="A17" s="95" t="s">
        <v>479</v>
      </c>
      <c r="B17" s="174"/>
      <c r="C17" s="65" t="s">
        <v>892</v>
      </c>
      <c r="D17" s="65"/>
      <c r="E17" s="65"/>
      <c r="F17" s="65"/>
      <c r="G17" s="65"/>
      <c r="H17" s="235" t="s">
        <v>1748</v>
      </c>
      <c r="I17" s="1844"/>
      <c r="J17" s="73"/>
      <c r="K17" s="65"/>
      <c r="L17" s="1821"/>
      <c r="M17" s="1823"/>
    </row>
    <row r="18" spans="1:13" ht="16.899999999999999" customHeight="1">
      <c r="A18" s="95" t="s">
        <v>2076</v>
      </c>
      <c r="B18" s="174"/>
      <c r="C18" s="65" t="s">
        <v>893</v>
      </c>
      <c r="D18" s="65"/>
      <c r="E18" s="65"/>
      <c r="F18" s="65"/>
      <c r="G18" s="65"/>
      <c r="H18" s="235" t="s">
        <v>1748</v>
      </c>
      <c r="I18" s="1844">
        <v>0</v>
      </c>
      <c r="J18" s="73"/>
      <c r="K18" s="65"/>
      <c r="L18" s="1821"/>
      <c r="M18" s="1823"/>
    </row>
    <row r="19" spans="1:13" ht="16.899999999999999" customHeight="1">
      <c r="A19" s="95" t="s">
        <v>337</v>
      </c>
      <c r="B19" s="174"/>
      <c r="C19" s="65" t="s">
        <v>9</v>
      </c>
      <c r="D19" s="65"/>
      <c r="E19" s="65"/>
      <c r="F19" s="65"/>
      <c r="G19" s="65"/>
      <c r="H19" s="235" t="s">
        <v>1748</v>
      </c>
      <c r="I19" s="1844">
        <v>-2945389000</v>
      </c>
      <c r="J19" s="73"/>
      <c r="K19" s="65"/>
      <c r="L19" s="1821"/>
      <c r="M19" s="1823"/>
    </row>
    <row r="20" spans="1:13" ht="16.899999999999999" customHeight="1">
      <c r="A20" s="95" t="s">
        <v>73</v>
      </c>
      <c r="B20" s="174"/>
      <c r="C20" s="65" t="s">
        <v>11</v>
      </c>
      <c r="D20" s="65"/>
      <c r="E20" s="65"/>
      <c r="F20" s="65"/>
      <c r="G20" s="65"/>
      <c r="H20" s="235" t="s">
        <v>1748</v>
      </c>
      <c r="I20" s="1844">
        <v>0</v>
      </c>
      <c r="J20" s="73"/>
      <c r="K20" s="65"/>
      <c r="L20" s="1821"/>
      <c r="M20" s="1823"/>
    </row>
    <row r="21" spans="1:13" ht="16.899999999999999" customHeight="1">
      <c r="A21" s="95" t="s">
        <v>74</v>
      </c>
      <c r="B21" s="174"/>
      <c r="C21" s="65" t="s">
        <v>894</v>
      </c>
      <c r="D21" s="65"/>
      <c r="E21" s="65"/>
      <c r="F21" s="65"/>
      <c r="G21" s="65"/>
      <c r="H21" s="235" t="s">
        <v>1748</v>
      </c>
      <c r="I21" s="1844">
        <v>0</v>
      </c>
      <c r="J21" s="73"/>
      <c r="K21" s="65"/>
      <c r="L21" s="1026"/>
      <c r="M21" s="1026"/>
    </row>
    <row r="22" spans="1:13" ht="16.899999999999999" customHeight="1">
      <c r="A22" s="95" t="s">
        <v>75</v>
      </c>
      <c r="B22" s="174"/>
      <c r="C22" s="65" t="s">
        <v>895</v>
      </c>
      <c r="D22" s="65"/>
      <c r="E22" s="65"/>
      <c r="F22" s="65"/>
      <c r="G22" s="65"/>
      <c r="H22" s="235" t="s">
        <v>1748</v>
      </c>
      <c r="I22" s="1844"/>
      <c r="J22" s="73"/>
      <c r="K22" s="65"/>
      <c r="L22" s="1821"/>
      <c r="M22" s="1823"/>
    </row>
    <row r="23" spans="1:13" ht="16.899999999999999" customHeight="1">
      <c r="A23" s="95" t="s">
        <v>76</v>
      </c>
      <c r="B23" s="174"/>
      <c r="C23" s="65" t="s">
        <v>896</v>
      </c>
      <c r="D23" s="65"/>
      <c r="E23" s="65"/>
      <c r="F23" s="65"/>
      <c r="G23" s="65"/>
      <c r="H23" s="174"/>
      <c r="I23" s="1846">
        <v>42736</v>
      </c>
      <c r="J23" s="73"/>
      <c r="K23" s="65"/>
      <c r="L23" s="1824"/>
      <c r="M23" s="1823"/>
    </row>
    <row r="24" spans="1:13" ht="16.899999999999999" customHeight="1">
      <c r="A24" s="95" t="s">
        <v>77</v>
      </c>
      <c r="B24" s="174"/>
      <c r="C24" s="1857" t="s">
        <v>3563</v>
      </c>
      <c r="D24" s="65"/>
      <c r="E24" s="65"/>
      <c r="F24" s="65"/>
      <c r="G24" s="65"/>
      <c r="H24" s="174"/>
      <c r="I24" s="1847">
        <v>4.1700000000000001E-2</v>
      </c>
      <c r="J24" s="73"/>
      <c r="K24" s="65"/>
      <c r="L24" s="1825"/>
      <c r="M24" s="1823"/>
    </row>
    <row r="25" spans="1:13" ht="16.899999999999999" customHeight="1">
      <c r="A25" s="95" t="s">
        <v>78</v>
      </c>
      <c r="B25" s="174"/>
      <c r="C25" s="65" t="s">
        <v>2513</v>
      </c>
      <c r="D25" s="65"/>
      <c r="E25" s="65"/>
      <c r="F25" s="65"/>
      <c r="G25" s="65"/>
      <c r="H25" s="174"/>
      <c r="I25" s="1848" t="s">
        <v>2981</v>
      </c>
      <c r="J25" s="73"/>
      <c r="K25" s="65"/>
      <c r="L25" s="1825"/>
      <c r="M25" s="1823"/>
    </row>
    <row r="26" spans="1:13" ht="16.899999999999999" customHeight="1">
      <c r="A26" s="95" t="s">
        <v>79</v>
      </c>
      <c r="B26" s="174"/>
      <c r="C26" s="65" t="s">
        <v>2514</v>
      </c>
      <c r="D26" s="65"/>
      <c r="E26" s="65"/>
      <c r="F26" s="65"/>
      <c r="G26" s="65"/>
      <c r="H26" s="174"/>
      <c r="I26" s="1849"/>
      <c r="J26" s="73"/>
      <c r="K26" s="65"/>
      <c r="L26" s="1826"/>
      <c r="M26" s="1823"/>
    </row>
    <row r="27" spans="1:13" ht="16.899999999999999" customHeight="1">
      <c r="A27" s="95" t="s">
        <v>80</v>
      </c>
      <c r="B27" s="174"/>
      <c r="C27" s="65" t="s">
        <v>19</v>
      </c>
      <c r="D27" s="65"/>
      <c r="E27" s="65"/>
      <c r="F27" s="65"/>
      <c r="G27" s="65"/>
      <c r="H27" s="174"/>
      <c r="I27" s="1850"/>
      <c r="J27" s="73"/>
      <c r="K27" s="65"/>
      <c r="L27" s="1827"/>
      <c r="M27" s="1823"/>
    </row>
    <row r="28" spans="1:13" ht="16.899999999999999" customHeight="1">
      <c r="A28" s="72"/>
      <c r="B28" s="174"/>
      <c r="C28" s="1858" t="s">
        <v>3565</v>
      </c>
      <c r="D28" s="888"/>
      <c r="E28" s="888"/>
      <c r="F28" s="888"/>
      <c r="G28" s="883"/>
      <c r="H28" s="174"/>
      <c r="I28" s="1851"/>
      <c r="J28" s="73"/>
      <c r="K28" s="65"/>
      <c r="L28" s="1822"/>
      <c r="M28" s="1823"/>
    </row>
    <row r="29" spans="1:13" ht="16.899999999999999" customHeight="1">
      <c r="A29" s="95" t="s">
        <v>81</v>
      </c>
      <c r="B29" s="174"/>
      <c r="C29" s="65" t="s">
        <v>23</v>
      </c>
      <c r="D29" s="65"/>
      <c r="E29" s="65"/>
      <c r="F29" s="65"/>
      <c r="G29" s="65"/>
      <c r="H29" s="235" t="s">
        <v>1748</v>
      </c>
      <c r="I29" s="1845">
        <v>81364000</v>
      </c>
      <c r="J29" s="73"/>
      <c r="K29" s="65"/>
      <c r="L29" s="1821"/>
      <c r="M29" s="1823"/>
    </row>
    <row r="30" spans="1:13" ht="16.899999999999999" customHeight="1">
      <c r="A30" s="95" t="s">
        <v>82</v>
      </c>
      <c r="B30" s="174"/>
      <c r="C30" s="65" t="s">
        <v>1491</v>
      </c>
      <c r="D30" s="65"/>
      <c r="E30" s="65"/>
      <c r="F30" s="65"/>
      <c r="G30" s="65"/>
      <c r="H30" s="174"/>
      <c r="I30" s="1845">
        <v>356047000</v>
      </c>
      <c r="J30" s="73"/>
      <c r="K30" s="65"/>
      <c r="L30" s="1821"/>
      <c r="M30" s="1823"/>
    </row>
    <row r="31" spans="1:13" ht="16.899999999999999" customHeight="1">
      <c r="A31" s="95" t="s">
        <v>83</v>
      </c>
      <c r="B31" s="174"/>
      <c r="C31" s="65" t="s">
        <v>2515</v>
      </c>
      <c r="D31" s="65"/>
      <c r="E31" s="65"/>
      <c r="F31" s="65"/>
      <c r="G31" s="65"/>
      <c r="H31" s="174"/>
      <c r="I31" s="1845">
        <v>0</v>
      </c>
      <c r="J31" s="73"/>
      <c r="K31" s="65"/>
      <c r="L31" s="1821"/>
      <c r="M31" s="1823"/>
    </row>
    <row r="32" spans="1:13" ht="16.899999999999999" customHeight="1">
      <c r="A32" s="95" t="s">
        <v>84</v>
      </c>
      <c r="B32" s="174"/>
      <c r="C32" s="65" t="s">
        <v>1495</v>
      </c>
      <c r="D32" s="65"/>
      <c r="E32" s="65"/>
      <c r="F32" s="65"/>
      <c r="G32" s="65"/>
      <c r="H32" s="174"/>
      <c r="I32" s="1845">
        <v>0</v>
      </c>
      <c r="J32" s="73"/>
      <c r="K32" s="65"/>
      <c r="L32" s="1821"/>
      <c r="M32" s="1823"/>
    </row>
    <row r="33" spans="1:17" ht="16.899999999999999" customHeight="1">
      <c r="A33" s="95" t="s">
        <v>85</v>
      </c>
      <c r="B33" s="174"/>
      <c r="C33" s="65" t="s">
        <v>1497</v>
      </c>
      <c r="D33" s="65"/>
      <c r="E33" s="65"/>
      <c r="F33" s="65"/>
      <c r="G33" s="65"/>
      <c r="H33" s="174"/>
      <c r="I33" s="1845">
        <v>0</v>
      </c>
      <c r="J33" s="73"/>
      <c r="K33" s="65"/>
      <c r="L33" s="1821"/>
      <c r="M33" s="1823"/>
    </row>
    <row r="34" spans="1:17" ht="16.899999999999999" customHeight="1">
      <c r="A34" s="95" t="s">
        <v>86</v>
      </c>
      <c r="B34" s="174"/>
      <c r="C34" s="1857" t="s">
        <v>3561</v>
      </c>
      <c r="D34" s="65"/>
      <c r="E34" s="65"/>
      <c r="F34" s="65"/>
      <c r="G34" s="65"/>
      <c r="H34" s="174"/>
      <c r="I34" s="1845">
        <v>-521323000</v>
      </c>
      <c r="J34" s="73"/>
      <c r="K34" s="65"/>
      <c r="L34" s="1821"/>
      <c r="M34" s="1823"/>
    </row>
    <row r="35" spans="1:17" ht="16.899999999999999" customHeight="1">
      <c r="A35" s="95" t="s">
        <v>87</v>
      </c>
      <c r="B35" s="174"/>
      <c r="C35" s="1857" t="s">
        <v>3562</v>
      </c>
      <c r="D35" s="65"/>
      <c r="E35" s="65"/>
      <c r="F35" s="65"/>
      <c r="G35" s="65"/>
      <c r="H35" s="174"/>
      <c r="I35" s="1845">
        <v>141407000</v>
      </c>
      <c r="J35" s="73"/>
      <c r="K35" s="65"/>
      <c r="L35" s="1821"/>
      <c r="M35" s="1823"/>
      <c r="N35" s="1147"/>
      <c r="O35" s="1147"/>
    </row>
    <row r="36" spans="1:17" ht="16.899999999999999" customHeight="1">
      <c r="A36" s="95" t="s">
        <v>88</v>
      </c>
      <c r="B36" s="174"/>
      <c r="C36" s="65" t="s">
        <v>2516</v>
      </c>
      <c r="D36" s="65"/>
      <c r="E36" s="65"/>
      <c r="F36" s="65"/>
      <c r="G36" s="65"/>
      <c r="H36" s="174"/>
      <c r="I36" s="1541">
        <v>0</v>
      </c>
      <c r="J36" s="73"/>
      <c r="K36" s="65"/>
      <c r="L36" s="1821"/>
      <c r="M36" s="1823"/>
      <c r="N36" s="1147"/>
      <c r="O36" s="1147"/>
      <c r="P36" s="1026"/>
      <c r="Q36" s="1026"/>
    </row>
    <row r="37" spans="1:17" ht="16.899999999999999" customHeight="1">
      <c r="A37" s="79" t="s">
        <v>2088</v>
      </c>
      <c r="B37" s="177"/>
      <c r="C37" s="889" t="s">
        <v>2517</v>
      </c>
      <c r="D37" s="889"/>
      <c r="E37" s="889"/>
      <c r="F37" s="889"/>
      <c r="G37" s="889"/>
      <c r="H37" s="239" t="s">
        <v>1748</v>
      </c>
      <c r="I37" s="1406">
        <f>SUM(I29:I36)</f>
        <v>57495000</v>
      </c>
      <c r="J37" s="208"/>
      <c r="K37" s="65"/>
      <c r="L37" s="1828"/>
      <c r="M37" s="1823"/>
    </row>
    <row r="38" spans="1:17" ht="16.899999999999999" customHeight="1">
      <c r="A38" s="72"/>
      <c r="B38" s="174"/>
      <c r="C38" s="883"/>
      <c r="D38" s="883"/>
      <c r="E38" s="883"/>
      <c r="F38" s="883"/>
      <c r="G38" s="883"/>
      <c r="H38" s="65"/>
      <c r="I38" s="65"/>
      <c r="J38" s="73"/>
      <c r="K38" s="65"/>
      <c r="L38" s="1713"/>
      <c r="M38" s="1713"/>
    </row>
    <row r="39" spans="1:17" ht="16.899999999999999" customHeight="1">
      <c r="A39" s="72"/>
      <c r="B39" s="1407">
        <v>1</v>
      </c>
      <c r="C39" s="1855" t="s">
        <v>3057</v>
      </c>
      <c r="D39" s="1384"/>
      <c r="E39" s="1384"/>
      <c r="F39" s="1384"/>
      <c r="G39" s="883"/>
      <c r="H39" s="65"/>
      <c r="I39" s="65"/>
      <c r="J39" s="73"/>
      <c r="K39" s="65"/>
      <c r="L39" s="1713"/>
      <c r="M39" s="1713"/>
    </row>
    <row r="40" spans="1:17" ht="16.899999999999999" customHeight="1">
      <c r="A40" s="72"/>
      <c r="B40" s="1408"/>
      <c r="C40" s="1409" t="s">
        <v>3319</v>
      </c>
      <c r="D40" s="883"/>
      <c r="E40" s="883"/>
      <c r="F40" s="883"/>
      <c r="G40" s="883"/>
      <c r="H40" s="65"/>
      <c r="I40" s="65"/>
      <c r="J40" s="73"/>
      <c r="K40" s="65"/>
    </row>
    <row r="41" spans="1:17" ht="16.899999999999999" customHeight="1">
      <c r="A41" s="72"/>
      <c r="B41" s="1408"/>
      <c r="C41" s="1409" t="s">
        <v>3320</v>
      </c>
      <c r="D41" s="1384"/>
      <c r="E41" s="1384"/>
      <c r="F41" s="1384"/>
      <c r="G41" s="883"/>
      <c r="H41" s="65"/>
      <c r="I41" s="65"/>
      <c r="J41" s="73"/>
      <c r="K41" s="65"/>
    </row>
    <row r="42" spans="1:17" ht="16.899999999999999" customHeight="1">
      <c r="A42" s="72"/>
      <c r="B42" s="1408"/>
      <c r="C42" s="1409"/>
      <c r="D42" s="1384"/>
      <c r="E42" s="1384"/>
      <c r="F42" s="1384"/>
      <c r="G42" s="883"/>
      <c r="H42" s="65"/>
      <c r="I42" s="65"/>
      <c r="J42" s="73"/>
      <c r="K42" s="65"/>
    </row>
    <row r="43" spans="1:17" ht="16.899999999999999" customHeight="1">
      <c r="A43" s="72"/>
      <c r="B43" s="1407">
        <v>2</v>
      </c>
      <c r="C43" s="1409" t="s">
        <v>3555</v>
      </c>
      <c r="D43" s="883"/>
      <c r="E43" s="883"/>
      <c r="F43" s="883"/>
      <c r="G43" s="883"/>
      <c r="H43" s="65"/>
      <c r="I43" s="65"/>
      <c r="J43" s="73"/>
      <c r="K43" s="65"/>
    </row>
    <row r="44" spans="1:17" ht="16.899999999999999" customHeight="1">
      <c r="A44" s="72"/>
      <c r="B44" s="1407"/>
      <c r="C44" s="1409" t="s">
        <v>3556</v>
      </c>
      <c r="H44" s="65"/>
      <c r="I44" s="65"/>
      <c r="J44" s="73"/>
      <c r="K44" s="65"/>
    </row>
    <row r="45" spans="1:17" ht="16.899999999999999" customHeight="1">
      <c r="A45" s="72"/>
      <c r="B45" s="1408"/>
      <c r="C45" s="1856"/>
      <c r="D45" s="1384"/>
      <c r="E45" s="1384"/>
      <c r="F45" s="1384"/>
      <c r="G45" s="883"/>
      <c r="H45" s="65"/>
      <c r="I45" s="65"/>
      <c r="J45" s="73"/>
      <c r="K45" s="65"/>
    </row>
    <row r="46" spans="1:17" ht="16.899999999999999" customHeight="1">
      <c r="A46" s="1408"/>
      <c r="B46" s="1407">
        <v>3</v>
      </c>
      <c r="C46" s="1409" t="s">
        <v>3557</v>
      </c>
      <c r="D46" s="883"/>
      <c r="E46" s="883"/>
      <c r="F46" s="883"/>
      <c r="G46" s="883"/>
      <c r="H46" s="65"/>
      <c r="I46" s="65"/>
      <c r="J46" s="73"/>
      <c r="K46" s="65"/>
    </row>
    <row r="47" spans="1:17" ht="16.899999999999999" customHeight="1">
      <c r="A47" s="72"/>
      <c r="B47" s="1408"/>
      <c r="C47" s="1409" t="s">
        <v>3558</v>
      </c>
      <c r="D47" s="1411"/>
      <c r="E47" s="883"/>
      <c r="F47" s="883"/>
      <c r="G47" s="883"/>
      <c r="H47" s="65"/>
      <c r="I47" s="65"/>
      <c r="J47" s="73"/>
      <c r="K47" s="65"/>
      <c r="L47" s="1026"/>
      <c r="M47" s="1026"/>
      <c r="N47" s="1026"/>
      <c r="O47" s="1026"/>
      <c r="P47" s="1026"/>
      <c r="Q47" s="1026"/>
    </row>
    <row r="48" spans="1:17" ht="16.899999999999999" customHeight="1">
      <c r="A48" s="72"/>
      <c r="B48" s="1408"/>
      <c r="C48" s="1856"/>
      <c r="J48" s="73"/>
      <c r="K48" s="65"/>
      <c r="L48" s="1026"/>
      <c r="M48" s="1026"/>
      <c r="N48" s="1026"/>
      <c r="O48" s="1026"/>
    </row>
    <row r="49" spans="1:15" ht="16.899999999999999" customHeight="1">
      <c r="A49" s="72"/>
      <c r="B49" s="1407">
        <v>4</v>
      </c>
      <c r="C49" s="1409" t="s">
        <v>3559</v>
      </c>
      <c r="J49" s="73"/>
      <c r="K49" s="65"/>
      <c r="L49" s="1026"/>
      <c r="M49" s="1026"/>
      <c r="N49" s="1026"/>
      <c r="O49" s="1026"/>
    </row>
    <row r="50" spans="1:15" ht="16.899999999999999" customHeight="1">
      <c r="A50" s="72"/>
      <c r="B50" s="1408"/>
      <c r="C50" s="1409" t="s">
        <v>3560</v>
      </c>
      <c r="J50" s="73"/>
      <c r="K50" s="65"/>
      <c r="L50" s="1026"/>
      <c r="M50" s="1026"/>
      <c r="N50" s="1026"/>
      <c r="O50" s="1026"/>
    </row>
    <row r="51" spans="1:15" ht="16.899999999999999" customHeight="1">
      <c r="A51" s="72"/>
      <c r="B51" s="174"/>
      <c r="C51" s="1384" t="s">
        <v>3058</v>
      </c>
      <c r="D51" s="253"/>
      <c r="E51" s="253"/>
      <c r="F51" s="253"/>
      <c r="G51" s="93"/>
      <c r="H51" s="65"/>
      <c r="I51" s="65"/>
      <c r="J51" s="73"/>
      <c r="K51" s="65"/>
      <c r="L51" s="1026"/>
      <c r="M51" s="1026"/>
      <c r="N51" s="1026"/>
      <c r="O51" s="1026"/>
    </row>
    <row r="52" spans="1:15" ht="16.899999999999999" customHeight="1">
      <c r="A52" s="72"/>
      <c r="B52" s="174"/>
      <c r="C52" s="1410"/>
      <c r="D52" s="1412" t="s">
        <v>1743</v>
      </c>
      <c r="E52" s="1412" t="s">
        <v>725</v>
      </c>
      <c r="F52" s="1412"/>
      <c r="G52" s="1385" t="s">
        <v>46</v>
      </c>
      <c r="H52" s="65"/>
      <c r="I52" s="65"/>
      <c r="J52" s="73"/>
      <c r="K52" s="65"/>
      <c r="L52" s="1026"/>
      <c r="M52" s="1026"/>
      <c r="N52" s="1026"/>
      <c r="O52" s="1026"/>
    </row>
    <row r="53" spans="1:15" ht="16.899999999999999" customHeight="1">
      <c r="A53" s="72"/>
      <c r="B53" s="174"/>
      <c r="C53" s="1413" t="s">
        <v>23</v>
      </c>
      <c r="D53" s="1692">
        <v>14764297.137258785</v>
      </c>
      <c r="E53" s="1692">
        <v>7181927.7193759959</v>
      </c>
      <c r="F53" s="1026"/>
      <c r="G53" s="1692">
        <v>5305157.8622178333</v>
      </c>
      <c r="I53" s="65"/>
      <c r="J53" s="73"/>
      <c r="K53" s="65"/>
      <c r="N53" s="1026"/>
      <c r="O53" s="1026"/>
    </row>
    <row r="54" spans="1:15" ht="16.899999999999999" customHeight="1">
      <c r="A54" s="72"/>
      <c r="B54" s="174"/>
      <c r="C54" s="1413" t="s">
        <v>1491</v>
      </c>
      <c r="D54" s="1692">
        <v>34741561.602730796</v>
      </c>
      <c r="E54" s="1692">
        <v>16899645.270576466</v>
      </c>
      <c r="F54" s="1026"/>
      <c r="G54" s="1692">
        <v>12483457.015866611</v>
      </c>
      <c r="I54" s="65"/>
      <c r="J54" s="73"/>
      <c r="K54" s="65"/>
    </row>
    <row r="55" spans="1:15" ht="16.899999999999999" customHeight="1">
      <c r="A55" s="72"/>
      <c r="B55" s="174"/>
      <c r="C55" s="1413" t="s">
        <v>3059</v>
      </c>
      <c r="D55" s="1692">
        <v>0</v>
      </c>
      <c r="E55" s="1692">
        <v>0</v>
      </c>
      <c r="F55" s="1026"/>
      <c r="G55" s="1692">
        <v>0</v>
      </c>
      <c r="I55" s="65"/>
      <c r="J55" s="73"/>
      <c r="K55" s="65"/>
    </row>
    <row r="56" spans="1:15" ht="16.899999999999999" customHeight="1">
      <c r="A56" s="72"/>
      <c r="B56" s="174"/>
      <c r="C56" s="1413" t="s">
        <v>3060</v>
      </c>
      <c r="D56" s="1692">
        <v>-79360965.604151607</v>
      </c>
      <c r="E56" s="1692">
        <v>-38604256.83729662</v>
      </c>
      <c r="F56" s="1026"/>
      <c r="G56" s="1692">
        <v>-28516254.225579284</v>
      </c>
      <c r="I56" s="65"/>
      <c r="J56" s="73"/>
      <c r="K56" s="65"/>
      <c r="L56" s="1026"/>
      <c r="M56" s="1026"/>
      <c r="N56" s="1026"/>
    </row>
    <row r="57" spans="1:15" ht="16.899999999999999" customHeight="1">
      <c r="A57" s="72"/>
      <c r="B57" s="174"/>
      <c r="C57" s="1413" t="s">
        <v>3061</v>
      </c>
      <c r="D57" s="1692">
        <v>78284772.287396953</v>
      </c>
      <c r="E57" s="1692">
        <v>38080754.597999208</v>
      </c>
      <c r="F57" s="1026"/>
      <c r="G57" s="1692">
        <v>28129552.753604762</v>
      </c>
      <c r="I57" s="65"/>
      <c r="J57" s="73"/>
      <c r="K57" s="65"/>
    </row>
    <row r="58" spans="1:15" ht="16.899999999999999" customHeight="1" thickBot="1">
      <c r="A58" s="72"/>
      <c r="B58" s="174"/>
      <c r="C58" s="1414" t="s">
        <v>47</v>
      </c>
      <c r="D58" s="1693">
        <v>48429665.423234925</v>
      </c>
      <c r="E58" s="1693">
        <v>23558070.750655048</v>
      </c>
      <c r="F58" s="1693"/>
      <c r="G58" s="1693">
        <v>17401913.406109922</v>
      </c>
      <c r="H58" s="65"/>
      <c r="I58" s="65"/>
      <c r="J58" s="73"/>
      <c r="K58" s="65"/>
    </row>
    <row r="59" spans="1:15" ht="16.899999999999999" customHeight="1" thickTop="1">
      <c r="A59" s="72"/>
      <c r="B59" s="174"/>
      <c r="C59" s="253"/>
      <c r="D59" s="253"/>
      <c r="E59" s="253"/>
      <c r="F59" s="253"/>
      <c r="G59" s="93"/>
      <c r="H59" s="65"/>
      <c r="I59" s="65"/>
      <c r="J59" s="73"/>
      <c r="K59" s="65"/>
    </row>
    <row r="60" spans="1:15" ht="16.899999999999999" customHeight="1">
      <c r="A60" s="72"/>
      <c r="B60" s="174"/>
      <c r="C60" s="883"/>
      <c r="D60" s="883"/>
      <c r="E60" s="883"/>
      <c r="F60" s="883"/>
      <c r="G60" s="883"/>
      <c r="H60" s="65"/>
      <c r="I60" s="65"/>
      <c r="J60" s="73"/>
      <c r="K60" s="65"/>
    </row>
    <row r="61" spans="1:15" ht="16.899999999999999" customHeight="1">
      <c r="A61" s="72"/>
      <c r="B61" s="174"/>
      <c r="C61" s="883"/>
      <c r="D61" s="883"/>
      <c r="E61" s="883"/>
      <c r="F61" s="883"/>
      <c r="G61" s="883"/>
      <c r="H61" s="65"/>
      <c r="I61" s="65"/>
      <c r="J61" s="73"/>
      <c r="K61" s="65"/>
    </row>
    <row r="62" spans="1:15" ht="16.899999999999999" customHeight="1">
      <c r="A62" s="72"/>
      <c r="B62" s="174"/>
      <c r="C62" s="883"/>
      <c r="D62" s="883"/>
      <c r="E62" s="883"/>
      <c r="F62" s="883"/>
      <c r="G62" s="883"/>
      <c r="H62" s="65"/>
      <c r="I62" s="65"/>
      <c r="J62" s="73"/>
      <c r="K62" s="65"/>
    </row>
    <row r="63" spans="1:15" ht="16.899999999999999" customHeight="1">
      <c r="A63" s="72"/>
      <c r="B63" s="174"/>
      <c r="C63" s="883"/>
      <c r="D63" s="883"/>
      <c r="E63" s="883"/>
      <c r="F63" s="883"/>
      <c r="G63" s="883"/>
      <c r="H63" s="65"/>
      <c r="I63" s="65"/>
      <c r="J63" s="73"/>
      <c r="K63" s="65"/>
    </row>
    <row r="64" spans="1:15" ht="16.899999999999999" customHeight="1">
      <c r="A64" s="72"/>
      <c r="B64" s="174"/>
      <c r="C64" s="883"/>
      <c r="D64" s="883"/>
      <c r="E64" s="883"/>
      <c r="F64" s="883"/>
      <c r="G64" s="883"/>
      <c r="H64" s="65"/>
      <c r="I64" s="65"/>
      <c r="J64" s="73"/>
      <c r="K64" s="65"/>
    </row>
    <row r="65" spans="1:11" ht="16.899999999999999" customHeight="1" thickBot="1">
      <c r="A65" s="159"/>
      <c r="B65" s="567"/>
      <c r="C65" s="890"/>
      <c r="D65" s="890"/>
      <c r="E65" s="890"/>
      <c r="F65" s="890"/>
      <c r="G65" s="890"/>
      <c r="H65" s="101"/>
      <c r="I65" s="101"/>
      <c r="J65" s="142"/>
      <c r="K65" s="65"/>
    </row>
    <row r="66" spans="1:11" ht="16.899999999999999" customHeight="1">
      <c r="A66" s="65" t="s">
        <v>1285</v>
      </c>
      <c r="B66" s="65"/>
      <c r="C66" s="65"/>
      <c r="D66" s="65"/>
      <c r="E66" s="65"/>
      <c r="F66" s="65"/>
      <c r="G66" s="65"/>
      <c r="H66" s="65"/>
      <c r="I66" s="65"/>
      <c r="J66" s="65"/>
      <c r="K66" s="65"/>
    </row>
    <row r="67" spans="1:11" ht="16.899999999999999" customHeight="1">
      <c r="A67" s="132">
        <v>71</v>
      </c>
      <c r="B67" s="105"/>
      <c r="C67" s="105"/>
      <c r="D67" s="105"/>
      <c r="E67" s="105"/>
      <c r="F67" s="105"/>
      <c r="G67" s="105"/>
      <c r="H67" s="105"/>
      <c r="I67" s="105"/>
      <c r="J67" s="105"/>
      <c r="K67" s="65"/>
    </row>
    <row r="68" spans="1:11">
      <c r="A68" s="65"/>
    </row>
    <row r="69" spans="1:11">
      <c r="A69" s="65"/>
    </row>
    <row r="70" spans="1:11">
      <c r="A70" s="65"/>
    </row>
    <row r="71" spans="1:11">
      <c r="A71" s="65"/>
    </row>
    <row r="72" spans="1:11">
      <c r="A72" s="65"/>
    </row>
    <row r="73" spans="1:11">
      <c r="A73" s="65"/>
    </row>
    <row r="74" spans="1:11">
      <c r="A74" s="65"/>
    </row>
    <row r="75" spans="1:11">
      <c r="A75" s="65"/>
    </row>
    <row r="76" spans="1:11">
      <c r="A76" s="65"/>
    </row>
    <row r="77" spans="1:11">
      <c r="A77" s="65"/>
    </row>
    <row r="78" spans="1:11">
      <c r="A78" s="65"/>
    </row>
    <row r="79" spans="1:11">
      <c r="A79" s="65"/>
    </row>
    <row r="80" spans="1:11">
      <c r="A80" s="65"/>
    </row>
    <row r="81" spans="1:1">
      <c r="A81" s="65"/>
    </row>
    <row r="82" spans="1:1">
      <c r="A82" s="65"/>
    </row>
    <row r="83" spans="1:1">
      <c r="A83" s="65"/>
    </row>
    <row r="84" spans="1:1">
      <c r="A84" s="65"/>
    </row>
    <row r="85" spans="1:1">
      <c r="A85" s="65"/>
    </row>
    <row r="86" spans="1:1">
      <c r="A86" s="65"/>
    </row>
    <row r="87" spans="1:1">
      <c r="A87" s="65"/>
    </row>
    <row r="88" spans="1:1">
      <c r="A88" s="65"/>
    </row>
    <row r="89" spans="1:1">
      <c r="A89" s="65"/>
    </row>
    <row r="90" spans="1:1">
      <c r="A90" s="65"/>
    </row>
  </sheetData>
  <printOptions horizontalCentered="1"/>
  <pageMargins left="0.5" right="0.5" top="0.5" bottom="0.5" header="0.5" footer="0.5"/>
  <pageSetup scale="64"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3551" r:id="rId4" name="Button 63">
              <controlPr locked="0" defaultSize="0" autoFill="0" autoLine="0" autoPict="0">
                <anchor moveWithCells="1" sizeWithCells="1">
                  <from>
                    <xdr:col>0</xdr:col>
                    <xdr:colOff>0</xdr:colOff>
                    <xdr:row>68</xdr:row>
                    <xdr:rowOff>0</xdr:rowOff>
                  </from>
                  <to>
                    <xdr:col>0</xdr:col>
                    <xdr:colOff>0</xdr:colOff>
                    <xdr:row>70</xdr:row>
                    <xdr:rowOff>152400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L83"/>
  <sheetViews>
    <sheetView defaultGridColor="0" colorId="22" zoomScale="75" zoomScaleNormal="75" workbookViewId="0">
      <selection activeCell="C8" sqref="C8"/>
    </sheetView>
  </sheetViews>
  <sheetFormatPr defaultColWidth="9.77734375" defaultRowHeight="15"/>
  <cols>
    <col min="1" max="1" width="6.77734375" customWidth="1"/>
    <col min="2" max="2" width="4.77734375" customWidth="1"/>
    <col min="3" max="3" width="71.77734375" customWidth="1"/>
    <col min="5" max="5" width="16.77734375" customWidth="1"/>
    <col min="257" max="257" width="6.77734375" customWidth="1"/>
    <col min="258" max="258" width="4.77734375" customWidth="1"/>
    <col min="259" max="259" width="71.77734375" customWidth="1"/>
    <col min="261" max="261" width="16.77734375" customWidth="1"/>
    <col min="513" max="513" width="6.77734375" customWidth="1"/>
    <col min="514" max="514" width="4.77734375" customWidth="1"/>
    <col min="515" max="515" width="71.77734375" customWidth="1"/>
    <col min="517" max="517" width="16.77734375" customWidth="1"/>
    <col min="769" max="769" width="6.77734375" customWidth="1"/>
    <col min="770" max="770" width="4.77734375" customWidth="1"/>
    <col min="771" max="771" width="71.77734375" customWidth="1"/>
    <col min="773" max="773" width="16.77734375" customWidth="1"/>
    <col min="1025" max="1025" width="6.77734375" customWidth="1"/>
    <col min="1026" max="1026" width="4.77734375" customWidth="1"/>
    <col min="1027" max="1027" width="71.77734375" customWidth="1"/>
    <col min="1029" max="1029" width="16.77734375" customWidth="1"/>
    <col min="1281" max="1281" width="6.77734375" customWidth="1"/>
    <col min="1282" max="1282" width="4.77734375" customWidth="1"/>
    <col min="1283" max="1283" width="71.77734375" customWidth="1"/>
    <col min="1285" max="1285" width="16.77734375" customWidth="1"/>
    <col min="1537" max="1537" width="6.77734375" customWidth="1"/>
    <col min="1538" max="1538" width="4.77734375" customWidth="1"/>
    <col min="1539" max="1539" width="71.77734375" customWidth="1"/>
    <col min="1541" max="1541" width="16.77734375" customWidth="1"/>
    <col min="1793" max="1793" width="6.77734375" customWidth="1"/>
    <col min="1794" max="1794" width="4.77734375" customWidth="1"/>
    <col min="1795" max="1795" width="71.77734375" customWidth="1"/>
    <col min="1797" max="1797" width="16.77734375" customWidth="1"/>
    <col min="2049" max="2049" width="6.77734375" customWidth="1"/>
    <col min="2050" max="2050" width="4.77734375" customWidth="1"/>
    <col min="2051" max="2051" width="71.77734375" customWidth="1"/>
    <col min="2053" max="2053" width="16.77734375" customWidth="1"/>
    <col min="2305" max="2305" width="6.77734375" customWidth="1"/>
    <col min="2306" max="2306" width="4.77734375" customWidth="1"/>
    <col min="2307" max="2307" width="71.77734375" customWidth="1"/>
    <col min="2309" max="2309" width="16.77734375" customWidth="1"/>
    <col min="2561" max="2561" width="6.77734375" customWidth="1"/>
    <col min="2562" max="2562" width="4.77734375" customWidth="1"/>
    <col min="2563" max="2563" width="71.77734375" customWidth="1"/>
    <col min="2565" max="2565" width="16.77734375" customWidth="1"/>
    <col min="2817" max="2817" width="6.77734375" customWidth="1"/>
    <col min="2818" max="2818" width="4.77734375" customWidth="1"/>
    <col min="2819" max="2819" width="71.77734375" customWidth="1"/>
    <col min="2821" max="2821" width="16.77734375" customWidth="1"/>
    <col min="3073" max="3073" width="6.77734375" customWidth="1"/>
    <col min="3074" max="3074" width="4.77734375" customWidth="1"/>
    <col min="3075" max="3075" width="71.77734375" customWidth="1"/>
    <col min="3077" max="3077" width="16.77734375" customWidth="1"/>
    <col min="3329" max="3329" width="6.77734375" customWidth="1"/>
    <col min="3330" max="3330" width="4.77734375" customWidth="1"/>
    <col min="3331" max="3331" width="71.77734375" customWidth="1"/>
    <col min="3333" max="3333" width="16.77734375" customWidth="1"/>
    <col min="3585" max="3585" width="6.77734375" customWidth="1"/>
    <col min="3586" max="3586" width="4.77734375" customWidth="1"/>
    <col min="3587" max="3587" width="71.77734375" customWidth="1"/>
    <col min="3589" max="3589" width="16.77734375" customWidth="1"/>
    <col min="3841" max="3841" width="6.77734375" customWidth="1"/>
    <col min="3842" max="3842" width="4.77734375" customWidth="1"/>
    <col min="3843" max="3843" width="71.77734375" customWidth="1"/>
    <col min="3845" max="3845" width="16.77734375" customWidth="1"/>
    <col min="4097" max="4097" width="6.77734375" customWidth="1"/>
    <col min="4098" max="4098" width="4.77734375" customWidth="1"/>
    <col min="4099" max="4099" width="71.77734375" customWidth="1"/>
    <col min="4101" max="4101" width="16.77734375" customWidth="1"/>
    <col min="4353" max="4353" width="6.77734375" customWidth="1"/>
    <col min="4354" max="4354" width="4.77734375" customWidth="1"/>
    <col min="4355" max="4355" width="71.77734375" customWidth="1"/>
    <col min="4357" max="4357" width="16.77734375" customWidth="1"/>
    <col min="4609" max="4609" width="6.77734375" customWidth="1"/>
    <col min="4610" max="4610" width="4.77734375" customWidth="1"/>
    <col min="4611" max="4611" width="71.77734375" customWidth="1"/>
    <col min="4613" max="4613" width="16.77734375" customWidth="1"/>
    <col min="4865" max="4865" width="6.77734375" customWidth="1"/>
    <col min="4866" max="4866" width="4.77734375" customWidth="1"/>
    <col min="4867" max="4867" width="71.77734375" customWidth="1"/>
    <col min="4869" max="4869" width="16.77734375" customWidth="1"/>
    <col min="5121" max="5121" width="6.77734375" customWidth="1"/>
    <col min="5122" max="5122" width="4.77734375" customWidth="1"/>
    <col min="5123" max="5123" width="71.77734375" customWidth="1"/>
    <col min="5125" max="5125" width="16.77734375" customWidth="1"/>
    <col min="5377" max="5377" width="6.77734375" customWidth="1"/>
    <col min="5378" max="5378" width="4.77734375" customWidth="1"/>
    <col min="5379" max="5379" width="71.77734375" customWidth="1"/>
    <col min="5381" max="5381" width="16.77734375" customWidth="1"/>
    <col min="5633" max="5633" width="6.77734375" customWidth="1"/>
    <col min="5634" max="5634" width="4.77734375" customWidth="1"/>
    <col min="5635" max="5635" width="71.77734375" customWidth="1"/>
    <col min="5637" max="5637" width="16.77734375" customWidth="1"/>
    <col min="5889" max="5889" width="6.77734375" customWidth="1"/>
    <col min="5890" max="5890" width="4.77734375" customWidth="1"/>
    <col min="5891" max="5891" width="71.77734375" customWidth="1"/>
    <col min="5893" max="5893" width="16.77734375" customWidth="1"/>
    <col min="6145" max="6145" width="6.77734375" customWidth="1"/>
    <col min="6146" max="6146" width="4.77734375" customWidth="1"/>
    <col min="6147" max="6147" width="71.77734375" customWidth="1"/>
    <col min="6149" max="6149" width="16.77734375" customWidth="1"/>
    <col min="6401" max="6401" width="6.77734375" customWidth="1"/>
    <col min="6402" max="6402" width="4.77734375" customWidth="1"/>
    <col min="6403" max="6403" width="71.77734375" customWidth="1"/>
    <col min="6405" max="6405" width="16.77734375" customWidth="1"/>
    <col min="6657" max="6657" width="6.77734375" customWidth="1"/>
    <col min="6658" max="6658" width="4.77734375" customWidth="1"/>
    <col min="6659" max="6659" width="71.77734375" customWidth="1"/>
    <col min="6661" max="6661" width="16.77734375" customWidth="1"/>
    <col min="6913" max="6913" width="6.77734375" customWidth="1"/>
    <col min="6914" max="6914" width="4.77734375" customWidth="1"/>
    <col min="6915" max="6915" width="71.77734375" customWidth="1"/>
    <col min="6917" max="6917" width="16.77734375" customWidth="1"/>
    <col min="7169" max="7169" width="6.77734375" customWidth="1"/>
    <col min="7170" max="7170" width="4.77734375" customWidth="1"/>
    <col min="7171" max="7171" width="71.77734375" customWidth="1"/>
    <col min="7173" max="7173" width="16.77734375" customWidth="1"/>
    <col min="7425" max="7425" width="6.77734375" customWidth="1"/>
    <col min="7426" max="7426" width="4.77734375" customWidth="1"/>
    <col min="7427" max="7427" width="71.77734375" customWidth="1"/>
    <col min="7429" max="7429" width="16.77734375" customWidth="1"/>
    <col min="7681" max="7681" width="6.77734375" customWidth="1"/>
    <col min="7682" max="7682" width="4.77734375" customWidth="1"/>
    <col min="7683" max="7683" width="71.77734375" customWidth="1"/>
    <col min="7685" max="7685" width="16.77734375" customWidth="1"/>
    <col min="7937" max="7937" width="6.77734375" customWidth="1"/>
    <col min="7938" max="7938" width="4.77734375" customWidth="1"/>
    <col min="7939" max="7939" width="71.77734375" customWidth="1"/>
    <col min="7941" max="7941" width="16.77734375" customWidth="1"/>
    <col min="8193" max="8193" width="6.77734375" customWidth="1"/>
    <col min="8194" max="8194" width="4.77734375" customWidth="1"/>
    <col min="8195" max="8195" width="71.77734375" customWidth="1"/>
    <col min="8197" max="8197" width="16.77734375" customWidth="1"/>
    <col min="8449" max="8449" width="6.77734375" customWidth="1"/>
    <col min="8450" max="8450" width="4.77734375" customWidth="1"/>
    <col min="8451" max="8451" width="71.77734375" customWidth="1"/>
    <col min="8453" max="8453" width="16.77734375" customWidth="1"/>
    <col min="8705" max="8705" width="6.77734375" customWidth="1"/>
    <col min="8706" max="8706" width="4.77734375" customWidth="1"/>
    <col min="8707" max="8707" width="71.77734375" customWidth="1"/>
    <col min="8709" max="8709" width="16.77734375" customWidth="1"/>
    <col min="8961" max="8961" width="6.77734375" customWidth="1"/>
    <col min="8962" max="8962" width="4.77734375" customWidth="1"/>
    <col min="8963" max="8963" width="71.77734375" customWidth="1"/>
    <col min="8965" max="8965" width="16.77734375" customWidth="1"/>
    <col min="9217" max="9217" width="6.77734375" customWidth="1"/>
    <col min="9218" max="9218" width="4.77734375" customWidth="1"/>
    <col min="9219" max="9219" width="71.77734375" customWidth="1"/>
    <col min="9221" max="9221" width="16.77734375" customWidth="1"/>
    <col min="9473" max="9473" width="6.77734375" customWidth="1"/>
    <col min="9474" max="9474" width="4.77734375" customWidth="1"/>
    <col min="9475" max="9475" width="71.77734375" customWidth="1"/>
    <col min="9477" max="9477" width="16.77734375" customWidth="1"/>
    <col min="9729" max="9729" width="6.77734375" customWidth="1"/>
    <col min="9730" max="9730" width="4.77734375" customWidth="1"/>
    <col min="9731" max="9731" width="71.77734375" customWidth="1"/>
    <col min="9733" max="9733" width="16.77734375" customWidth="1"/>
    <col min="9985" max="9985" width="6.77734375" customWidth="1"/>
    <col min="9986" max="9986" width="4.77734375" customWidth="1"/>
    <col min="9987" max="9987" width="71.77734375" customWidth="1"/>
    <col min="9989" max="9989" width="16.77734375" customWidth="1"/>
    <col min="10241" max="10241" width="6.77734375" customWidth="1"/>
    <col min="10242" max="10242" width="4.77734375" customWidth="1"/>
    <col min="10243" max="10243" width="71.77734375" customWidth="1"/>
    <col min="10245" max="10245" width="16.77734375" customWidth="1"/>
    <col min="10497" max="10497" width="6.77734375" customWidth="1"/>
    <col min="10498" max="10498" width="4.77734375" customWidth="1"/>
    <col min="10499" max="10499" width="71.77734375" customWidth="1"/>
    <col min="10501" max="10501" width="16.77734375" customWidth="1"/>
    <col min="10753" max="10753" width="6.77734375" customWidth="1"/>
    <col min="10754" max="10754" width="4.77734375" customWidth="1"/>
    <col min="10755" max="10755" width="71.77734375" customWidth="1"/>
    <col min="10757" max="10757" width="16.77734375" customWidth="1"/>
    <col min="11009" max="11009" width="6.77734375" customWidth="1"/>
    <col min="11010" max="11010" width="4.77734375" customWidth="1"/>
    <col min="11011" max="11011" width="71.77734375" customWidth="1"/>
    <col min="11013" max="11013" width="16.77734375" customWidth="1"/>
    <col min="11265" max="11265" width="6.77734375" customWidth="1"/>
    <col min="11266" max="11266" width="4.77734375" customWidth="1"/>
    <col min="11267" max="11267" width="71.77734375" customWidth="1"/>
    <col min="11269" max="11269" width="16.77734375" customWidth="1"/>
    <col min="11521" max="11521" width="6.77734375" customWidth="1"/>
    <col min="11522" max="11522" width="4.77734375" customWidth="1"/>
    <col min="11523" max="11523" width="71.77734375" customWidth="1"/>
    <col min="11525" max="11525" width="16.77734375" customWidth="1"/>
    <col min="11777" max="11777" width="6.77734375" customWidth="1"/>
    <col min="11778" max="11778" width="4.77734375" customWidth="1"/>
    <col min="11779" max="11779" width="71.77734375" customWidth="1"/>
    <col min="11781" max="11781" width="16.77734375" customWidth="1"/>
    <col min="12033" max="12033" width="6.77734375" customWidth="1"/>
    <col min="12034" max="12034" width="4.77734375" customWidth="1"/>
    <col min="12035" max="12035" width="71.77734375" customWidth="1"/>
    <col min="12037" max="12037" width="16.77734375" customWidth="1"/>
    <col min="12289" max="12289" width="6.77734375" customWidth="1"/>
    <col min="12290" max="12290" width="4.77734375" customWidth="1"/>
    <col min="12291" max="12291" width="71.77734375" customWidth="1"/>
    <col min="12293" max="12293" width="16.77734375" customWidth="1"/>
    <col min="12545" max="12545" width="6.77734375" customWidth="1"/>
    <col min="12546" max="12546" width="4.77734375" customWidth="1"/>
    <col min="12547" max="12547" width="71.77734375" customWidth="1"/>
    <col min="12549" max="12549" width="16.77734375" customWidth="1"/>
    <col min="12801" max="12801" width="6.77734375" customWidth="1"/>
    <col min="12802" max="12802" width="4.77734375" customWidth="1"/>
    <col min="12803" max="12803" width="71.77734375" customWidth="1"/>
    <col min="12805" max="12805" width="16.77734375" customWidth="1"/>
    <col min="13057" max="13057" width="6.77734375" customWidth="1"/>
    <col min="13058" max="13058" width="4.77734375" customWidth="1"/>
    <col min="13059" max="13059" width="71.77734375" customWidth="1"/>
    <col min="13061" max="13061" width="16.77734375" customWidth="1"/>
    <col min="13313" max="13313" width="6.77734375" customWidth="1"/>
    <col min="13314" max="13314" width="4.77734375" customWidth="1"/>
    <col min="13315" max="13315" width="71.77734375" customWidth="1"/>
    <col min="13317" max="13317" width="16.77734375" customWidth="1"/>
    <col min="13569" max="13569" width="6.77734375" customWidth="1"/>
    <col min="13570" max="13570" width="4.77734375" customWidth="1"/>
    <col min="13571" max="13571" width="71.77734375" customWidth="1"/>
    <col min="13573" max="13573" width="16.77734375" customWidth="1"/>
    <col min="13825" max="13825" width="6.77734375" customWidth="1"/>
    <col min="13826" max="13826" width="4.77734375" customWidth="1"/>
    <col min="13827" max="13827" width="71.77734375" customWidth="1"/>
    <col min="13829" max="13829" width="16.77734375" customWidth="1"/>
    <col min="14081" max="14081" width="6.77734375" customWidth="1"/>
    <col min="14082" max="14082" width="4.77734375" customWidth="1"/>
    <col min="14083" max="14083" width="71.77734375" customWidth="1"/>
    <col min="14085" max="14085" width="16.77734375" customWidth="1"/>
    <col min="14337" max="14337" width="6.77734375" customWidth="1"/>
    <col min="14338" max="14338" width="4.77734375" customWidth="1"/>
    <col min="14339" max="14339" width="71.77734375" customWidth="1"/>
    <col min="14341" max="14341" width="16.77734375" customWidth="1"/>
    <col min="14593" max="14593" width="6.77734375" customWidth="1"/>
    <col min="14594" max="14594" width="4.77734375" customWidth="1"/>
    <col min="14595" max="14595" width="71.77734375" customWidth="1"/>
    <col min="14597" max="14597" width="16.77734375" customWidth="1"/>
    <col min="14849" max="14849" width="6.77734375" customWidth="1"/>
    <col min="14850" max="14850" width="4.77734375" customWidth="1"/>
    <col min="14851" max="14851" width="71.77734375" customWidth="1"/>
    <col min="14853" max="14853" width="16.77734375" customWidth="1"/>
    <col min="15105" max="15105" width="6.77734375" customWidth="1"/>
    <col min="15106" max="15106" width="4.77734375" customWidth="1"/>
    <col min="15107" max="15107" width="71.77734375" customWidth="1"/>
    <col min="15109" max="15109" width="16.77734375" customWidth="1"/>
    <col min="15361" max="15361" width="6.77734375" customWidth="1"/>
    <col min="15362" max="15362" width="4.77734375" customWidth="1"/>
    <col min="15363" max="15363" width="71.77734375" customWidth="1"/>
    <col min="15365" max="15365" width="16.77734375" customWidth="1"/>
    <col min="15617" max="15617" width="6.77734375" customWidth="1"/>
    <col min="15618" max="15618" width="4.77734375" customWidth="1"/>
    <col min="15619" max="15619" width="71.77734375" customWidth="1"/>
    <col min="15621" max="15621" width="16.77734375" customWidth="1"/>
    <col min="15873" max="15873" width="6.77734375" customWidth="1"/>
    <col min="15874" max="15874" width="4.77734375" customWidth="1"/>
    <col min="15875" max="15875" width="71.77734375" customWidth="1"/>
    <col min="15877" max="15877" width="16.77734375" customWidth="1"/>
    <col min="16129" max="16129" width="6.77734375" customWidth="1"/>
    <col min="16130" max="16130" width="4.77734375" customWidth="1"/>
    <col min="16131" max="16131" width="71.77734375" customWidth="1"/>
    <col min="16133" max="16133" width="16.77734375" customWidth="1"/>
  </cols>
  <sheetData>
    <row r="1" spans="1:9" ht="16.899999999999999" customHeight="1" thickBot="1">
      <c r="A1" s="5" t="str">
        <f>+CONAMEDATE2</f>
        <v>Annual Report of VERIZON NEW YORK INC.                                                     For the period ending DECEMBER 31, 2017</v>
      </c>
      <c r="B1" s="5"/>
      <c r="C1" s="5"/>
      <c r="D1" s="5"/>
      <c r="E1" s="5"/>
      <c r="F1" s="5"/>
    </row>
    <row r="2" spans="1:9" ht="16.899999999999999" customHeight="1">
      <c r="A2" s="502"/>
      <c r="B2" s="503"/>
      <c r="C2" s="503"/>
      <c r="D2" s="503"/>
      <c r="E2" s="110"/>
      <c r="F2" s="5"/>
    </row>
    <row r="3" spans="1:9" ht="16.899999999999999" customHeight="1">
      <c r="A3" s="115"/>
      <c r="B3" s="5"/>
      <c r="C3" s="5"/>
      <c r="D3" s="5"/>
      <c r="E3" s="506"/>
      <c r="F3" s="5"/>
    </row>
    <row r="4" spans="1:9" ht="16.899999999999999" customHeight="1">
      <c r="A4" s="891" t="s">
        <v>2518</v>
      </c>
      <c r="B4" s="112"/>
      <c r="C4" s="887"/>
      <c r="D4" s="887"/>
      <c r="E4" s="114"/>
      <c r="F4" s="5"/>
    </row>
    <row r="5" spans="1:9" ht="16.899999999999999" customHeight="1">
      <c r="A5" s="115"/>
      <c r="B5" s="5"/>
      <c r="C5" s="5"/>
      <c r="D5" s="5"/>
      <c r="E5" s="506"/>
      <c r="F5" s="5"/>
    </row>
    <row r="6" spans="1:9" ht="30">
      <c r="A6" s="892" t="s">
        <v>1870</v>
      </c>
      <c r="B6" s="5"/>
      <c r="C6" s="970" t="s">
        <v>2519</v>
      </c>
      <c r="D6" s="12"/>
      <c r="E6" s="506"/>
      <c r="F6" s="5"/>
    </row>
    <row r="7" spans="1:9" ht="16.899999999999999" customHeight="1">
      <c r="A7" s="115"/>
      <c r="B7" s="5"/>
      <c r="C7" s="5"/>
      <c r="D7" s="5"/>
      <c r="E7" s="506"/>
      <c r="F7" s="5"/>
    </row>
    <row r="8" spans="1:9" ht="16.899999999999999" customHeight="1">
      <c r="A8" s="532" t="s">
        <v>1884</v>
      </c>
      <c r="B8" s="5"/>
      <c r="C8" s="5" t="s">
        <v>2520</v>
      </c>
      <c r="D8" s="5"/>
      <c r="E8" s="506"/>
      <c r="F8" s="5"/>
    </row>
    <row r="9" spans="1:9" ht="16.899999999999999" customHeight="1">
      <c r="A9" s="532" t="s">
        <v>1233</v>
      </c>
      <c r="B9" s="5"/>
      <c r="C9" s="5" t="s">
        <v>2521</v>
      </c>
      <c r="D9" s="5"/>
      <c r="E9" s="506"/>
      <c r="F9" s="5"/>
    </row>
    <row r="10" spans="1:9" ht="16.899999999999999" customHeight="1">
      <c r="A10" s="115"/>
      <c r="B10" s="5"/>
      <c r="C10" s="5"/>
      <c r="D10" s="5"/>
      <c r="E10" s="528"/>
      <c r="F10" s="5"/>
    </row>
    <row r="11" spans="1:9" ht="16.899999999999999" customHeight="1">
      <c r="A11" s="781" t="s">
        <v>36</v>
      </c>
      <c r="B11" s="508"/>
      <c r="C11" s="508"/>
      <c r="D11" s="508"/>
      <c r="E11" s="581" t="s">
        <v>47</v>
      </c>
      <c r="F11" s="5"/>
    </row>
    <row r="12" spans="1:9" ht="16.899999999999999" customHeight="1">
      <c r="A12" s="532" t="s">
        <v>48</v>
      </c>
      <c r="B12" s="530"/>
      <c r="C12" s="107" t="s">
        <v>551</v>
      </c>
      <c r="D12" s="5"/>
      <c r="E12" s="583" t="s">
        <v>615</v>
      </c>
      <c r="F12" s="5"/>
    </row>
    <row r="13" spans="1:9" ht="16.899999999999999" customHeight="1">
      <c r="A13" s="526"/>
      <c r="B13" s="534"/>
      <c r="C13" s="535" t="s">
        <v>462</v>
      </c>
      <c r="D13" s="527"/>
      <c r="E13" s="893" t="s">
        <v>2522</v>
      </c>
      <c r="F13" s="5"/>
    </row>
    <row r="14" spans="1:9" ht="16.899999999999999" customHeight="1">
      <c r="A14" s="115"/>
      <c r="B14" s="530"/>
      <c r="C14" s="894" t="s">
        <v>2523</v>
      </c>
      <c r="D14" s="10"/>
      <c r="E14" s="895"/>
      <c r="F14" s="5"/>
      <c r="H14" s="1280"/>
      <c r="I14" s="1280"/>
    </row>
    <row r="15" spans="1:9" ht="16.899999999999999" customHeight="1">
      <c r="A15" s="532" t="s">
        <v>467</v>
      </c>
      <c r="B15" s="530"/>
      <c r="C15" s="5" t="s">
        <v>2524</v>
      </c>
      <c r="D15" s="5"/>
      <c r="E15" s="1542">
        <v>0</v>
      </c>
      <c r="F15" s="1037"/>
      <c r="G15" s="1026"/>
      <c r="H15" s="1829"/>
      <c r="I15" s="1830"/>
    </row>
    <row r="16" spans="1:9" ht="16.899999999999999" customHeight="1">
      <c r="A16" s="115"/>
      <c r="B16" s="530"/>
      <c r="C16" s="5" t="s">
        <v>2525</v>
      </c>
      <c r="D16" s="5"/>
      <c r="E16" s="1542">
        <v>0</v>
      </c>
      <c r="F16" s="5"/>
      <c r="H16" s="1831"/>
      <c r="I16" s="1830"/>
    </row>
    <row r="17" spans="1:12" ht="16.899999999999999" customHeight="1">
      <c r="A17" s="532" t="s">
        <v>825</v>
      </c>
      <c r="B17" s="530"/>
      <c r="C17" s="5" t="s">
        <v>2526</v>
      </c>
      <c r="D17" s="5"/>
      <c r="E17" s="1542">
        <v>0</v>
      </c>
      <c r="F17" s="5"/>
      <c r="G17" s="1026"/>
      <c r="H17" s="1832"/>
      <c r="I17" s="1852"/>
    </row>
    <row r="18" spans="1:12" ht="16.899999999999999" customHeight="1">
      <c r="A18" s="532" t="s">
        <v>1067</v>
      </c>
      <c r="B18" s="530"/>
      <c r="C18" s="5" t="s">
        <v>2527</v>
      </c>
      <c r="D18" s="5"/>
      <c r="E18" s="1542">
        <v>0</v>
      </c>
      <c r="F18" s="5"/>
      <c r="H18" s="1832"/>
      <c r="I18" s="1830"/>
    </row>
    <row r="19" spans="1:12" ht="16.899999999999999" customHeight="1">
      <c r="A19" s="532" t="s">
        <v>71</v>
      </c>
      <c r="B19" s="530"/>
      <c r="C19" s="5" t="s">
        <v>2528</v>
      </c>
      <c r="D19" s="5"/>
      <c r="E19" s="1542">
        <v>0</v>
      </c>
      <c r="F19" s="5"/>
      <c r="H19" s="1832"/>
      <c r="I19" s="1830"/>
    </row>
    <row r="20" spans="1:12" ht="16.899999999999999" customHeight="1">
      <c r="A20" s="532" t="s">
        <v>72</v>
      </c>
      <c r="B20" s="530"/>
      <c r="C20" s="5" t="s">
        <v>2529</v>
      </c>
      <c r="D20" s="5"/>
      <c r="E20" s="1542">
        <v>0</v>
      </c>
      <c r="F20" s="5"/>
      <c r="H20" s="1833"/>
      <c r="I20" s="1830"/>
    </row>
    <row r="21" spans="1:12" ht="16.899999999999999" customHeight="1">
      <c r="A21" s="532" t="s">
        <v>476</v>
      </c>
      <c r="B21" s="530"/>
      <c r="C21" s="5" t="s">
        <v>2530</v>
      </c>
      <c r="D21" s="5"/>
      <c r="E21" s="1542">
        <v>0</v>
      </c>
      <c r="F21" s="5"/>
      <c r="H21" s="1833"/>
      <c r="I21" s="1830"/>
    </row>
    <row r="22" spans="1:12" ht="16.899999999999999" customHeight="1">
      <c r="A22" s="532" t="s">
        <v>479</v>
      </c>
      <c r="B22" s="530"/>
      <c r="C22" s="5" t="s">
        <v>2531</v>
      </c>
      <c r="D22" s="5"/>
      <c r="E22" s="1542">
        <v>0</v>
      </c>
      <c r="F22" s="5"/>
      <c r="H22" s="1833"/>
      <c r="I22" s="1830"/>
    </row>
    <row r="23" spans="1:12" ht="16.899999999999999" customHeight="1">
      <c r="A23" s="532" t="s">
        <v>2076</v>
      </c>
      <c r="B23" s="530"/>
      <c r="C23" s="5" t="s">
        <v>2532</v>
      </c>
      <c r="D23" s="5"/>
      <c r="E23" s="1542">
        <v>0</v>
      </c>
      <c r="F23" s="5"/>
      <c r="H23" s="1833"/>
      <c r="I23" s="1830"/>
    </row>
    <row r="24" spans="1:12" ht="16.899999999999999" customHeight="1" thickBot="1">
      <c r="A24" s="532" t="s">
        <v>337</v>
      </c>
      <c r="B24" s="530"/>
      <c r="C24" s="5" t="s">
        <v>1680</v>
      </c>
      <c r="D24" s="5"/>
      <c r="E24" s="1542">
        <v>0</v>
      </c>
      <c r="F24" s="1561"/>
      <c r="G24" s="1562"/>
      <c r="H24" s="1834"/>
      <c r="I24" s="1830"/>
    </row>
    <row r="25" spans="1:12" ht="16.899999999999999" customHeight="1">
      <c r="A25" s="502"/>
      <c r="B25" s="503"/>
      <c r="C25" s="503"/>
      <c r="D25" s="503"/>
      <c r="E25" s="110"/>
      <c r="F25" s="5"/>
      <c r="G25" s="1147"/>
      <c r="H25" s="1462"/>
      <c r="I25" s="1462"/>
    </row>
    <row r="26" spans="1:12" ht="16.899999999999999" customHeight="1">
      <c r="A26" s="115"/>
      <c r="B26" s="5"/>
      <c r="C26" s="5" t="s">
        <v>1681</v>
      </c>
      <c r="D26" s="5"/>
      <c r="E26" s="506"/>
      <c r="F26" s="5"/>
      <c r="G26" s="1026"/>
      <c r="H26" s="1147"/>
      <c r="I26" s="1147"/>
      <c r="J26" s="1147"/>
      <c r="K26" s="1147"/>
      <c r="L26" s="1147"/>
    </row>
    <row r="27" spans="1:12" ht="16.899999999999999" customHeight="1">
      <c r="A27" s="115"/>
      <c r="B27" s="5"/>
      <c r="C27" s="5"/>
      <c r="D27" s="5"/>
      <c r="E27" s="506"/>
      <c r="F27" s="5"/>
    </row>
    <row r="28" spans="1:12" ht="16.899999999999999" customHeight="1">
      <c r="A28" s="115"/>
      <c r="B28" s="5"/>
      <c r="C28" s="5" t="s">
        <v>1682</v>
      </c>
      <c r="D28" s="5"/>
      <c r="E28" s="506"/>
      <c r="F28" s="5"/>
    </row>
    <row r="29" spans="1:12" ht="16.899999999999999" customHeight="1">
      <c r="A29" s="203"/>
      <c r="B29" s="28"/>
      <c r="C29" s="28"/>
      <c r="D29" s="28"/>
      <c r="E29" s="145"/>
      <c r="F29" s="5"/>
    </row>
    <row r="30" spans="1:12" ht="16.899999999999999" customHeight="1">
      <c r="A30" s="203"/>
      <c r="B30" s="28"/>
      <c r="C30" s="28"/>
      <c r="D30" s="28"/>
      <c r="E30" s="145"/>
      <c r="F30" s="5"/>
    </row>
    <row r="31" spans="1:12" ht="16.899999999999999" customHeight="1">
      <c r="A31" s="203"/>
      <c r="B31" s="28"/>
      <c r="C31" s="28"/>
      <c r="D31" s="28"/>
      <c r="E31" s="145"/>
      <c r="F31" s="5"/>
    </row>
    <row r="32" spans="1:12" ht="16.899999999999999" customHeight="1">
      <c r="A32" s="203"/>
      <c r="B32" s="28"/>
      <c r="C32" s="28"/>
      <c r="D32" s="28"/>
      <c r="E32" s="145"/>
      <c r="F32" s="5"/>
    </row>
    <row r="33" spans="1:6" ht="16.899999999999999" customHeight="1">
      <c r="A33" s="203"/>
      <c r="B33" s="28"/>
      <c r="C33" s="28"/>
      <c r="D33" s="28"/>
      <c r="E33" s="145"/>
      <c r="F33" s="5"/>
    </row>
    <row r="34" spans="1:6" ht="16.899999999999999" customHeight="1">
      <c r="A34" s="203"/>
      <c r="B34" s="28"/>
      <c r="C34" s="28"/>
      <c r="D34" s="28"/>
      <c r="E34" s="145"/>
      <c r="F34" s="5"/>
    </row>
    <row r="35" spans="1:6" ht="16.899999999999999" customHeight="1">
      <c r="A35" s="203"/>
      <c r="B35" s="28"/>
      <c r="C35" s="28"/>
      <c r="D35" s="28"/>
      <c r="E35" s="145"/>
      <c r="F35" s="5"/>
    </row>
    <row r="36" spans="1:6" ht="16.899999999999999" customHeight="1">
      <c r="A36" s="203"/>
      <c r="B36" s="28"/>
      <c r="C36" s="28"/>
      <c r="D36" s="28"/>
      <c r="E36" s="145"/>
      <c r="F36" s="5"/>
    </row>
    <row r="37" spans="1:6" ht="16.899999999999999" customHeight="1">
      <c r="A37" s="203"/>
      <c r="B37" s="28"/>
      <c r="C37" s="28"/>
      <c r="D37" s="28"/>
      <c r="E37" s="145"/>
      <c r="F37" s="5"/>
    </row>
    <row r="38" spans="1:6" ht="16.899999999999999" customHeight="1">
      <c r="A38" s="203"/>
      <c r="B38" s="28"/>
      <c r="C38" s="28"/>
      <c r="D38" s="28"/>
      <c r="E38" s="145"/>
      <c r="F38" s="5"/>
    </row>
    <row r="39" spans="1:6" ht="16.899999999999999" customHeight="1">
      <c r="A39" s="203"/>
      <c r="B39" s="28"/>
      <c r="C39" s="28"/>
      <c r="D39" s="28"/>
      <c r="E39" s="145"/>
      <c r="F39" s="5"/>
    </row>
    <row r="40" spans="1:6" ht="16.899999999999999" customHeight="1">
      <c r="A40" s="203"/>
      <c r="B40" s="28"/>
      <c r="C40" s="28"/>
      <c r="D40" s="28"/>
      <c r="E40" s="145"/>
      <c r="F40" s="5"/>
    </row>
    <row r="41" spans="1:6" ht="16.899999999999999" customHeight="1">
      <c r="A41" s="203"/>
      <c r="B41" s="28"/>
      <c r="C41" s="28"/>
      <c r="D41" s="28"/>
      <c r="E41" s="145"/>
      <c r="F41" s="5"/>
    </row>
    <row r="42" spans="1:6" ht="16.899999999999999" customHeight="1">
      <c r="A42" s="203"/>
      <c r="B42" s="28"/>
      <c r="C42" s="28"/>
      <c r="D42" s="28"/>
      <c r="E42" s="145"/>
      <c r="F42" s="5"/>
    </row>
    <row r="43" spans="1:6" ht="16.899999999999999" customHeight="1">
      <c r="A43" s="203"/>
      <c r="B43" s="28"/>
      <c r="C43" s="28"/>
      <c r="D43" s="28"/>
      <c r="E43" s="145"/>
      <c r="F43" s="5"/>
    </row>
    <row r="44" spans="1:6" ht="16.899999999999999" customHeight="1">
      <c r="A44" s="203"/>
      <c r="B44" s="28"/>
      <c r="C44" s="28"/>
      <c r="D44" s="28"/>
      <c r="E44" s="145"/>
      <c r="F44" s="5"/>
    </row>
    <row r="45" spans="1:6" ht="16.899999999999999" customHeight="1">
      <c r="A45" s="203"/>
      <c r="B45" s="28"/>
      <c r="C45" s="28"/>
      <c r="D45" s="28"/>
      <c r="E45" s="145"/>
      <c r="F45" s="5"/>
    </row>
    <row r="46" spans="1:6" ht="16.899999999999999" customHeight="1">
      <c r="A46" s="203"/>
      <c r="B46" s="28"/>
      <c r="C46" s="28"/>
      <c r="D46" s="28"/>
      <c r="E46" s="145"/>
      <c r="F46" s="5"/>
    </row>
    <row r="47" spans="1:6" ht="16.899999999999999" customHeight="1">
      <c r="A47" s="203"/>
      <c r="B47" s="28"/>
      <c r="C47" s="28"/>
      <c r="D47" s="28"/>
      <c r="E47" s="145"/>
      <c r="F47" s="5"/>
    </row>
    <row r="48" spans="1:6" ht="16.899999999999999" customHeight="1">
      <c r="A48" s="203"/>
      <c r="B48" s="28"/>
      <c r="C48" s="28"/>
      <c r="D48" s="28"/>
      <c r="E48" s="145"/>
      <c r="F48" s="5"/>
    </row>
    <row r="49" spans="1:6" ht="16.899999999999999" customHeight="1">
      <c r="A49" s="203"/>
      <c r="B49" s="28"/>
      <c r="C49" s="28"/>
      <c r="D49" s="28"/>
      <c r="E49" s="145"/>
      <c r="F49" s="5"/>
    </row>
    <row r="50" spans="1:6" ht="16.899999999999999" customHeight="1">
      <c r="A50" s="203"/>
      <c r="B50" s="28"/>
      <c r="C50" s="28"/>
      <c r="D50" s="28"/>
      <c r="E50" s="145"/>
      <c r="F50" s="5"/>
    </row>
    <row r="51" spans="1:6" ht="16.899999999999999" customHeight="1">
      <c r="A51" s="203"/>
      <c r="B51" s="28"/>
      <c r="C51" s="28"/>
      <c r="D51" s="28"/>
      <c r="E51" s="145"/>
      <c r="F51" s="5"/>
    </row>
    <row r="52" spans="1:6" ht="16.899999999999999" customHeight="1">
      <c r="A52" s="203"/>
      <c r="B52" s="28"/>
      <c r="C52" s="28"/>
      <c r="D52" s="28"/>
      <c r="E52" s="145"/>
      <c r="F52" s="5"/>
    </row>
    <row r="53" spans="1:6" ht="16.899999999999999" customHeight="1">
      <c r="A53" s="203"/>
      <c r="B53" s="28"/>
      <c r="C53" s="28"/>
      <c r="D53" s="28"/>
      <c r="E53" s="145"/>
      <c r="F53" s="5"/>
    </row>
    <row r="54" spans="1:6" ht="16.899999999999999" customHeight="1">
      <c r="A54" s="203"/>
      <c r="B54" s="28"/>
      <c r="C54" s="28"/>
      <c r="D54" s="28"/>
      <c r="E54" s="145"/>
      <c r="F54" s="5"/>
    </row>
    <row r="55" spans="1:6" ht="16.899999999999999" customHeight="1">
      <c r="A55" s="203"/>
      <c r="B55" s="28"/>
      <c r="C55" s="28"/>
      <c r="D55" s="28"/>
      <c r="E55" s="145"/>
      <c r="F55" s="5"/>
    </row>
    <row r="56" spans="1:6" ht="16.899999999999999" customHeight="1">
      <c r="A56" s="203"/>
      <c r="B56" s="28"/>
      <c r="C56" s="28"/>
      <c r="D56" s="28"/>
      <c r="E56" s="145"/>
      <c r="F56" s="5"/>
    </row>
    <row r="57" spans="1:6" ht="16.899999999999999" customHeight="1">
      <c r="A57" s="203"/>
      <c r="B57" s="28"/>
      <c r="C57" s="28"/>
      <c r="D57" s="28"/>
      <c r="E57" s="145"/>
      <c r="F57" s="5"/>
    </row>
    <row r="58" spans="1:6" ht="16.899999999999999" customHeight="1" thickBot="1">
      <c r="A58" s="205"/>
      <c r="B58" s="147"/>
      <c r="C58" s="147"/>
      <c r="D58" s="147"/>
      <c r="E58" s="149"/>
      <c r="F58" s="5"/>
    </row>
    <row r="59" spans="1:6" ht="16.899999999999999" customHeight="1">
      <c r="A59" s="5" t="s">
        <v>613</v>
      </c>
      <c r="B59" s="5"/>
      <c r="C59" s="5"/>
      <c r="D59" s="5"/>
      <c r="E59" s="5"/>
      <c r="F59" s="5"/>
    </row>
    <row r="60" spans="1:6" ht="16.899999999999999" customHeight="1">
      <c r="A60" s="112">
        <v>72</v>
      </c>
      <c r="B60" s="112"/>
      <c r="C60" s="112"/>
      <c r="D60" s="112"/>
      <c r="E60" s="112"/>
      <c r="F60" s="5"/>
    </row>
    <row r="61" spans="1:6">
      <c r="A61" s="5"/>
    </row>
    <row r="62" spans="1:6">
      <c r="A62" s="5"/>
    </row>
    <row r="63" spans="1:6">
      <c r="A63" s="5"/>
    </row>
    <row r="64" spans="1:6">
      <c r="A64" s="5"/>
    </row>
    <row r="65" spans="1:1">
      <c r="A65" s="5"/>
    </row>
    <row r="66" spans="1:1">
      <c r="A66" s="5"/>
    </row>
    <row r="67" spans="1:1">
      <c r="A67" s="5"/>
    </row>
    <row r="68" spans="1:1">
      <c r="A68" s="5"/>
    </row>
    <row r="69" spans="1:1">
      <c r="A69" s="5"/>
    </row>
    <row r="70" spans="1:1">
      <c r="A70" s="5"/>
    </row>
    <row r="71" spans="1:1">
      <c r="A71" s="5"/>
    </row>
    <row r="72" spans="1:1">
      <c r="A72" s="5"/>
    </row>
    <row r="73" spans="1:1">
      <c r="A73" s="5"/>
    </row>
    <row r="74" spans="1:1">
      <c r="A74" s="5"/>
    </row>
    <row r="75" spans="1:1">
      <c r="A75" s="5"/>
    </row>
    <row r="76" spans="1:1">
      <c r="A76" s="5"/>
    </row>
    <row r="77" spans="1:1">
      <c r="A77" s="5"/>
    </row>
    <row r="78" spans="1:1">
      <c r="A78" s="5"/>
    </row>
    <row r="79" spans="1:1">
      <c r="A79" s="5"/>
    </row>
    <row r="80" spans="1:1">
      <c r="A80" s="5"/>
    </row>
    <row r="81" spans="1:1">
      <c r="A81" s="5"/>
    </row>
    <row r="82" spans="1:1">
      <c r="A82" s="5"/>
    </row>
    <row r="83" spans="1:1">
      <c r="A83" s="5"/>
    </row>
  </sheetData>
  <pageMargins left="0.5" right="0.5" top="0.5" bottom="0.5" header="0.5" footer="0.5"/>
  <pageSetup scale="7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76" r:id="rId4" name="Button 64">
              <controlPr locked="0" defaultSize="0" autoFill="0" autoLine="0" autoPict="0">
                <anchor moveWithCells="1" sizeWithCells="1">
                  <from>
                    <xdr:col>0</xdr:col>
                    <xdr:colOff>0</xdr:colOff>
                    <xdr:row>62</xdr:row>
                    <xdr:rowOff>123825</xdr:rowOff>
                  </from>
                  <to>
                    <xdr:col>0</xdr:col>
                    <xdr:colOff>0</xdr:colOff>
                    <xdr:row>65</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92"/>
  <sheetViews>
    <sheetView defaultGridColor="0" colorId="22" zoomScale="75" zoomScaleNormal="75" workbookViewId="0">
      <selection activeCell="H11" sqref="H11"/>
    </sheetView>
  </sheetViews>
  <sheetFormatPr defaultColWidth="9.77734375" defaultRowHeight="15"/>
  <cols>
    <col min="2" max="2" width="78.77734375" customWidth="1"/>
  </cols>
  <sheetData>
    <row r="1" spans="1:9" ht="15.75" thickBot="1">
      <c r="A1" s="64" t="str">
        <f>'Data Sheet'!A46</f>
        <v>Annual Report of VERIZON NEW YORK INC.                                          For the period ending DECEMBER 31, 2017</v>
      </c>
      <c r="B1" s="65"/>
      <c r="C1" s="65"/>
      <c r="D1" s="65"/>
      <c r="E1" s="65"/>
      <c r="F1" s="65"/>
    </row>
    <row r="2" spans="1:9">
      <c r="A2" s="66"/>
      <c r="B2" s="67"/>
      <c r="C2" s="67"/>
      <c r="D2" s="67"/>
      <c r="E2" s="68"/>
      <c r="F2" s="65"/>
    </row>
    <row r="3" spans="1:9" ht="18">
      <c r="A3" s="131" t="s">
        <v>1286</v>
      </c>
      <c r="B3" s="132"/>
      <c r="C3" s="132"/>
      <c r="D3" s="132"/>
      <c r="E3" s="133"/>
      <c r="F3" s="65"/>
    </row>
    <row r="4" spans="1:9">
      <c r="A4" s="72"/>
      <c r="B4" s="65"/>
      <c r="C4" s="65"/>
      <c r="D4" s="65"/>
      <c r="E4" s="73"/>
      <c r="F4" s="65"/>
    </row>
    <row r="5" spans="1:9" ht="45">
      <c r="A5" s="72"/>
      <c r="B5" s="134" t="s">
        <v>550</v>
      </c>
      <c r="C5" s="65"/>
      <c r="D5" s="65"/>
      <c r="E5" s="73"/>
      <c r="F5" s="65"/>
    </row>
    <row r="6" spans="1:9" ht="15.75" thickBot="1">
      <c r="A6" s="72"/>
      <c r="B6" s="65"/>
      <c r="C6" s="65"/>
      <c r="D6" s="65"/>
      <c r="E6" s="73"/>
      <c r="F6" s="65"/>
    </row>
    <row r="7" spans="1:9">
      <c r="A7" s="135"/>
      <c r="B7" s="67"/>
      <c r="C7" s="67"/>
      <c r="D7" s="135"/>
      <c r="E7" s="68"/>
      <c r="F7" s="65"/>
    </row>
    <row r="8" spans="1:9">
      <c r="A8" s="136" t="s">
        <v>551</v>
      </c>
      <c r="B8" s="137" t="s">
        <v>552</v>
      </c>
      <c r="C8" s="132"/>
      <c r="D8" s="136" t="s">
        <v>553</v>
      </c>
      <c r="E8" s="138" t="s">
        <v>461</v>
      </c>
      <c r="F8" s="65"/>
    </row>
    <row r="9" spans="1:9">
      <c r="A9" s="139" t="s">
        <v>554</v>
      </c>
      <c r="B9" s="65"/>
      <c r="C9" s="65"/>
      <c r="D9" s="139" t="s">
        <v>554</v>
      </c>
      <c r="E9" s="140" t="s">
        <v>554</v>
      </c>
      <c r="F9" s="65"/>
    </row>
    <row r="10" spans="1:9" ht="15.75" thickBot="1">
      <c r="A10" s="141"/>
      <c r="B10" s="101"/>
      <c r="C10" s="101"/>
      <c r="D10" s="141"/>
      <c r="E10" s="142"/>
      <c r="F10" s="65"/>
    </row>
    <row r="11" spans="1:9">
      <c r="A11" s="143"/>
      <c r="B11" s="28"/>
      <c r="C11" s="28"/>
      <c r="D11" s="144"/>
      <c r="E11" s="145"/>
      <c r="F11" s="65"/>
    </row>
    <row r="12" spans="1:9">
      <c r="A12" s="143"/>
      <c r="B12" s="28"/>
      <c r="C12" s="28"/>
      <c r="D12" s="144"/>
      <c r="E12" s="145"/>
      <c r="F12" s="65"/>
    </row>
    <row r="13" spans="1:9">
      <c r="A13" s="143"/>
      <c r="B13" s="28"/>
      <c r="C13" s="28"/>
      <c r="D13" s="144"/>
      <c r="E13" s="145"/>
      <c r="F13" s="65"/>
    </row>
    <row r="14" spans="1:9">
      <c r="A14" s="143"/>
      <c r="B14" s="28"/>
      <c r="C14" s="28"/>
      <c r="D14" s="144"/>
      <c r="E14" s="145"/>
      <c r="F14" s="65"/>
    </row>
    <row r="15" spans="1:9" ht="18">
      <c r="A15" s="1417">
        <v>1</v>
      </c>
      <c r="B15" s="1418" t="s">
        <v>3062</v>
      </c>
      <c r="C15" s="1418"/>
      <c r="D15" s="1419">
        <v>4</v>
      </c>
      <c r="E15" s="1420" t="s">
        <v>3611</v>
      </c>
      <c r="F15" s="65"/>
      <c r="G15" s="1026"/>
      <c r="H15" s="1026"/>
      <c r="I15" s="1147"/>
    </row>
    <row r="16" spans="1:9" ht="18">
      <c r="A16" s="1417"/>
      <c r="B16" s="1418"/>
      <c r="C16" s="1418"/>
      <c r="D16" s="1419"/>
      <c r="E16" s="1420"/>
      <c r="F16" s="65"/>
      <c r="G16" s="1147"/>
      <c r="H16" s="1147"/>
      <c r="I16" s="1147"/>
    </row>
    <row r="17" spans="1:6" ht="18">
      <c r="A17" s="1417"/>
      <c r="B17" s="1418"/>
      <c r="C17" s="1421"/>
      <c r="D17" s="1419">
        <v>54</v>
      </c>
      <c r="E17" s="1420" t="s">
        <v>3455</v>
      </c>
      <c r="F17" s="65"/>
    </row>
    <row r="18" spans="1:6" ht="18">
      <c r="A18" s="1417"/>
      <c r="B18" s="1421"/>
      <c r="C18" s="1421"/>
      <c r="D18" s="144"/>
      <c r="E18" s="145"/>
      <c r="F18" s="65"/>
    </row>
    <row r="19" spans="1:6" ht="18">
      <c r="A19" s="1417"/>
      <c r="B19" s="1422"/>
      <c r="C19" s="1421"/>
      <c r="D19" s="1419">
        <v>55</v>
      </c>
      <c r="E19" s="1420" t="s">
        <v>3438</v>
      </c>
      <c r="F19" s="65"/>
    </row>
    <row r="20" spans="1:6" ht="18">
      <c r="A20" s="1417"/>
      <c r="B20" s="1421"/>
      <c r="C20" s="1421"/>
      <c r="D20" s="1419"/>
      <c r="E20" s="1420"/>
      <c r="F20" s="65"/>
    </row>
    <row r="21" spans="1:6" ht="18">
      <c r="A21" s="1417"/>
      <c r="B21" s="1421"/>
      <c r="C21" s="1421"/>
      <c r="D21" s="1419">
        <v>59</v>
      </c>
      <c r="E21" s="1420" t="s">
        <v>3456</v>
      </c>
      <c r="F21" s="65"/>
    </row>
    <row r="22" spans="1:6" ht="18">
      <c r="A22" s="143"/>
      <c r="B22" s="1063"/>
      <c r="C22" s="1063"/>
      <c r="D22" s="1419"/>
      <c r="E22" s="1420"/>
      <c r="F22" s="65"/>
    </row>
    <row r="23" spans="1:6" ht="18">
      <c r="A23" s="143"/>
      <c r="B23" s="1422"/>
      <c r="C23" s="1063"/>
      <c r="D23" s="1419"/>
      <c r="E23" s="1420"/>
      <c r="F23" s="65"/>
    </row>
    <row r="24" spans="1:6" ht="18">
      <c r="A24" s="143"/>
      <c r="B24" s="1421"/>
      <c r="C24" s="1063"/>
      <c r="D24" s="144"/>
      <c r="E24" s="145"/>
      <c r="F24" s="65"/>
    </row>
    <row r="25" spans="1:6" ht="18">
      <c r="A25" s="143"/>
      <c r="B25" s="1421"/>
      <c r="C25" s="1063"/>
      <c r="D25" s="1419"/>
      <c r="E25" s="1420"/>
      <c r="F25" s="65"/>
    </row>
    <row r="26" spans="1:6" ht="18">
      <c r="A26" s="143"/>
      <c r="B26" s="1063"/>
      <c r="C26" s="1063"/>
      <c r="D26" s="1419"/>
      <c r="E26" s="1420"/>
      <c r="F26" s="65"/>
    </row>
    <row r="27" spans="1:6" ht="18">
      <c r="A27" s="143"/>
      <c r="B27" s="1422"/>
      <c r="C27" s="1421"/>
      <c r="D27" s="1419"/>
      <c r="E27" s="1420"/>
      <c r="F27" s="65"/>
    </row>
    <row r="28" spans="1:6" ht="18">
      <c r="A28" s="143"/>
      <c r="B28" s="1421"/>
      <c r="C28" s="1421"/>
      <c r="D28" s="1419"/>
      <c r="E28" s="1420"/>
      <c r="F28" s="65"/>
    </row>
    <row r="29" spans="1:6" ht="18">
      <c r="A29" s="143"/>
      <c r="B29" s="1421"/>
      <c r="C29" s="1421"/>
      <c r="D29" s="1419"/>
      <c r="E29" s="1420"/>
      <c r="F29" s="65"/>
    </row>
    <row r="30" spans="1:6" ht="18">
      <c r="A30" s="143"/>
      <c r="B30" s="1063"/>
      <c r="C30" s="1063"/>
      <c r="D30" s="1419"/>
      <c r="E30" s="1420"/>
      <c r="F30" s="65"/>
    </row>
    <row r="31" spans="1:6" ht="18">
      <c r="A31" s="143"/>
      <c r="B31" s="1422"/>
      <c r="C31" s="1063"/>
      <c r="D31" s="1419"/>
      <c r="E31" s="1420"/>
      <c r="F31" s="65"/>
    </row>
    <row r="32" spans="1:6" ht="18">
      <c r="A32" s="143"/>
      <c r="B32" s="1421"/>
      <c r="C32" s="1063"/>
      <c r="D32" s="144"/>
      <c r="E32" s="145"/>
      <c r="F32" s="65"/>
    </row>
    <row r="33" spans="1:6">
      <c r="A33" s="143"/>
      <c r="B33" s="28"/>
      <c r="C33" s="28"/>
      <c r="D33" s="144"/>
      <c r="E33" s="145"/>
      <c r="F33" s="65"/>
    </row>
    <row r="34" spans="1:6">
      <c r="A34" s="143"/>
      <c r="B34" s="28"/>
      <c r="C34" s="28"/>
      <c r="D34" s="144"/>
      <c r="E34" s="145"/>
      <c r="F34" s="65"/>
    </row>
    <row r="35" spans="1:6">
      <c r="A35" s="143"/>
      <c r="B35" s="28"/>
      <c r="C35" s="28"/>
      <c r="D35" s="144"/>
      <c r="E35" s="145"/>
      <c r="F35" s="65"/>
    </row>
    <row r="36" spans="1:6">
      <c r="A36" s="143"/>
      <c r="B36" s="28"/>
      <c r="C36" s="28"/>
      <c r="D36" s="144"/>
      <c r="E36" s="145"/>
      <c r="F36" s="65"/>
    </row>
    <row r="37" spans="1:6">
      <c r="A37" s="143"/>
      <c r="B37" s="28"/>
      <c r="C37" s="28"/>
      <c r="D37" s="144"/>
      <c r="E37" s="145"/>
      <c r="F37" s="65"/>
    </row>
    <row r="38" spans="1:6">
      <c r="A38" s="143"/>
      <c r="B38" s="28"/>
      <c r="C38" s="28"/>
      <c r="D38" s="144"/>
      <c r="E38" s="145"/>
      <c r="F38" s="65"/>
    </row>
    <row r="39" spans="1:6">
      <c r="A39" s="143"/>
      <c r="B39" s="28"/>
      <c r="C39" s="28"/>
      <c r="D39" s="144"/>
      <c r="E39" s="145"/>
      <c r="F39" s="65"/>
    </row>
    <row r="40" spans="1:6">
      <c r="A40" s="143"/>
      <c r="B40" s="28"/>
      <c r="C40" s="28"/>
      <c r="D40" s="144"/>
      <c r="E40" s="145"/>
      <c r="F40" s="65"/>
    </row>
    <row r="41" spans="1:6">
      <c r="A41" s="143"/>
      <c r="B41" s="28"/>
      <c r="C41" s="28"/>
      <c r="D41" s="144"/>
      <c r="E41" s="145"/>
      <c r="F41" s="65"/>
    </row>
    <row r="42" spans="1:6">
      <c r="A42" s="143"/>
      <c r="B42" s="28"/>
      <c r="C42" s="28"/>
      <c r="D42" s="144"/>
      <c r="E42" s="145"/>
      <c r="F42" s="65"/>
    </row>
    <row r="43" spans="1:6">
      <c r="A43" s="143"/>
      <c r="B43" s="28"/>
      <c r="C43" s="28"/>
      <c r="D43" s="144"/>
      <c r="E43" s="145"/>
      <c r="F43" s="65"/>
    </row>
    <row r="44" spans="1:6">
      <c r="A44" s="143"/>
      <c r="B44" s="28"/>
      <c r="C44" s="28"/>
      <c r="D44" s="144"/>
      <c r="E44" s="145"/>
      <c r="F44" s="65"/>
    </row>
    <row r="45" spans="1:6">
      <c r="A45" s="143"/>
      <c r="B45" s="28"/>
      <c r="C45" s="28"/>
      <c r="D45" s="144"/>
      <c r="E45" s="145"/>
      <c r="F45" s="65"/>
    </row>
    <row r="46" spans="1:6">
      <c r="A46" s="143"/>
      <c r="B46" s="28"/>
      <c r="C46" s="28"/>
      <c r="D46" s="144"/>
      <c r="E46" s="145"/>
      <c r="F46" s="65"/>
    </row>
    <row r="47" spans="1:6">
      <c r="A47" s="143"/>
      <c r="B47" s="28"/>
      <c r="C47" s="28"/>
      <c r="D47" s="144"/>
      <c r="E47" s="145"/>
      <c r="F47" s="65"/>
    </row>
    <row r="48" spans="1:6">
      <c r="A48" s="143"/>
      <c r="B48" s="28"/>
      <c r="C48" s="28"/>
      <c r="D48" s="144"/>
      <c r="E48" s="145"/>
      <c r="F48" s="65"/>
    </row>
    <row r="49" spans="1:6">
      <c r="A49" s="143"/>
      <c r="B49" s="28"/>
      <c r="C49" s="28"/>
      <c r="D49" s="144"/>
      <c r="E49" s="145"/>
      <c r="F49" s="65"/>
    </row>
    <row r="50" spans="1:6">
      <c r="A50" s="143"/>
      <c r="B50" s="28"/>
      <c r="C50" s="28"/>
      <c r="D50" s="144"/>
      <c r="E50" s="145"/>
      <c r="F50" s="65"/>
    </row>
    <row r="51" spans="1:6">
      <c r="A51" s="143"/>
      <c r="B51" s="28"/>
      <c r="C51" s="28"/>
      <c r="D51" s="144"/>
      <c r="E51" s="145"/>
      <c r="F51" s="65"/>
    </row>
    <row r="52" spans="1:6">
      <c r="A52" s="143"/>
      <c r="B52" s="28"/>
      <c r="C52" s="28"/>
      <c r="D52" s="144"/>
      <c r="E52" s="145"/>
      <c r="F52" s="65"/>
    </row>
    <row r="53" spans="1:6">
      <c r="A53" s="143"/>
      <c r="B53" s="28"/>
      <c r="C53" s="28"/>
      <c r="D53" s="144"/>
      <c r="E53" s="145"/>
      <c r="F53" s="65"/>
    </row>
    <row r="54" spans="1:6">
      <c r="A54" s="143"/>
      <c r="B54" s="28"/>
      <c r="C54" s="28"/>
      <c r="D54" s="144"/>
      <c r="E54" s="145"/>
      <c r="F54" s="65"/>
    </row>
    <row r="55" spans="1:6">
      <c r="A55" s="143"/>
      <c r="B55" s="28"/>
      <c r="C55" s="28"/>
      <c r="D55" s="144"/>
      <c r="E55" s="145"/>
      <c r="F55" s="65"/>
    </row>
    <row r="56" spans="1:6">
      <c r="A56" s="143"/>
      <c r="B56" s="28"/>
      <c r="C56" s="28"/>
      <c r="D56" s="144"/>
      <c r="E56" s="145"/>
      <c r="F56" s="65"/>
    </row>
    <row r="57" spans="1:6">
      <c r="A57" s="143"/>
      <c r="B57" s="28"/>
      <c r="C57" s="28"/>
      <c r="D57" s="144"/>
      <c r="E57" s="145"/>
      <c r="F57" s="65"/>
    </row>
    <row r="58" spans="1:6">
      <c r="A58" s="143"/>
      <c r="B58" s="28"/>
      <c r="C58" s="28"/>
      <c r="D58" s="144"/>
      <c r="E58" s="145"/>
      <c r="F58" s="65"/>
    </row>
    <row r="59" spans="1:6">
      <c r="A59" s="143"/>
      <c r="B59" s="28"/>
      <c r="C59" s="28"/>
      <c r="D59" s="144"/>
      <c r="E59" s="145"/>
      <c r="F59" s="65"/>
    </row>
    <row r="60" spans="1:6">
      <c r="A60" s="143"/>
      <c r="B60" s="28"/>
      <c r="C60" s="28"/>
      <c r="D60" s="144"/>
      <c r="E60" s="145"/>
      <c r="F60" s="65"/>
    </row>
    <row r="61" spans="1:6">
      <c r="A61" s="143"/>
      <c r="B61" s="28"/>
      <c r="C61" s="28"/>
      <c r="D61" s="144"/>
      <c r="E61" s="145"/>
      <c r="F61" s="65"/>
    </row>
    <row r="62" spans="1:6">
      <c r="A62" s="143"/>
      <c r="B62" s="28"/>
      <c r="C62" s="28"/>
      <c r="D62" s="144"/>
      <c r="E62" s="145"/>
      <c r="F62" s="65"/>
    </row>
    <row r="63" spans="1:6">
      <c r="A63" s="143"/>
      <c r="B63" s="28"/>
      <c r="C63" s="28"/>
      <c r="D63" s="144"/>
      <c r="E63" s="145"/>
      <c r="F63" s="65"/>
    </row>
    <row r="64" spans="1:6">
      <c r="A64" s="143"/>
      <c r="B64" s="28"/>
      <c r="C64" s="28"/>
      <c r="D64" s="144"/>
      <c r="E64" s="145"/>
      <c r="F64" s="65"/>
    </row>
    <row r="65" spans="1:6">
      <c r="A65" s="143"/>
      <c r="B65" s="28"/>
      <c r="C65" s="28"/>
      <c r="D65" s="144"/>
      <c r="E65" s="145"/>
      <c r="F65" s="65"/>
    </row>
    <row r="66" spans="1:6">
      <c r="A66" s="143"/>
      <c r="B66" s="28"/>
      <c r="C66" s="28"/>
      <c r="D66" s="144"/>
      <c r="E66" s="145"/>
      <c r="F66" s="65"/>
    </row>
    <row r="67" spans="1:6">
      <c r="A67" s="143"/>
      <c r="B67" s="28"/>
      <c r="C67" s="28"/>
      <c r="D67" s="144"/>
      <c r="E67" s="145"/>
      <c r="F67" s="65"/>
    </row>
    <row r="68" spans="1:6">
      <c r="A68" s="143"/>
      <c r="B68" s="28"/>
      <c r="C68" s="28"/>
      <c r="D68" s="144"/>
      <c r="E68" s="145"/>
      <c r="F68" s="65"/>
    </row>
    <row r="69" spans="1:6">
      <c r="A69" s="143"/>
      <c r="B69" s="28"/>
      <c r="C69" s="28"/>
      <c r="D69" s="144"/>
      <c r="E69" s="145"/>
      <c r="F69" s="65"/>
    </row>
    <row r="70" spans="1:6">
      <c r="A70" s="143"/>
      <c r="B70" s="28"/>
      <c r="C70" s="28"/>
      <c r="D70" s="144"/>
      <c r="E70" s="145"/>
      <c r="F70" s="65"/>
    </row>
    <row r="71" spans="1:6">
      <c r="A71" s="143"/>
      <c r="B71" s="28"/>
      <c r="C71" s="28"/>
      <c r="D71" s="144"/>
      <c r="E71" s="145"/>
      <c r="F71" s="65"/>
    </row>
    <row r="72" spans="1:6">
      <c r="A72" s="143"/>
      <c r="B72" s="28"/>
      <c r="C72" s="28"/>
      <c r="D72" s="144"/>
      <c r="E72" s="145"/>
      <c r="F72" s="65"/>
    </row>
    <row r="73" spans="1:6">
      <c r="A73" s="143"/>
      <c r="B73" s="28"/>
      <c r="C73" s="28"/>
      <c r="D73" s="144"/>
      <c r="E73" s="145"/>
      <c r="F73" s="65"/>
    </row>
    <row r="74" spans="1:6" ht="15.75" thickBot="1">
      <c r="A74" s="146"/>
      <c r="B74" s="147"/>
      <c r="C74" s="147"/>
      <c r="D74" s="148"/>
      <c r="E74" s="149"/>
      <c r="F74" s="65"/>
    </row>
    <row r="75" spans="1:6">
      <c r="A75" s="65"/>
      <c r="B75" s="93"/>
      <c r="C75" s="65"/>
      <c r="D75" s="65"/>
      <c r="E75" s="65"/>
      <c r="F75" s="65"/>
    </row>
    <row r="76" spans="1:6">
      <c r="A76" s="65"/>
      <c r="B76" s="1712" t="s">
        <v>3432</v>
      </c>
      <c r="C76" s="65"/>
      <c r="D76" s="65"/>
    </row>
    <row r="77" spans="1:6">
      <c r="A77" s="65"/>
      <c r="B77" s="65"/>
      <c r="C77" s="65"/>
      <c r="D77" s="65"/>
    </row>
    <row r="78" spans="1:6">
      <c r="A78" s="65"/>
      <c r="B78" s="65"/>
      <c r="C78" s="65"/>
      <c r="D78" s="65"/>
    </row>
    <row r="79" spans="1:6">
      <c r="A79" s="65"/>
      <c r="B79" s="65"/>
      <c r="C79" s="65"/>
      <c r="D79" s="65"/>
    </row>
    <row r="80" spans="1:6">
      <c r="A80" s="65"/>
      <c r="B80" s="65"/>
      <c r="C80" s="65"/>
      <c r="D80" s="65"/>
    </row>
    <row r="81" spans="1:6">
      <c r="A81" s="65"/>
      <c r="B81" s="65"/>
      <c r="C81" s="65"/>
      <c r="D81" s="65"/>
    </row>
    <row r="82" spans="1:6">
      <c r="A82" s="65"/>
      <c r="B82" s="2"/>
      <c r="C82" s="65"/>
      <c r="D82" s="65"/>
      <c r="E82" s="65"/>
      <c r="F82" s="65"/>
    </row>
    <row r="83" spans="1:6">
      <c r="A83" s="65"/>
      <c r="B83" s="65"/>
      <c r="C83" s="65"/>
      <c r="D83" s="65"/>
      <c r="E83" s="65"/>
      <c r="F83" s="65"/>
    </row>
    <row r="84" spans="1:6">
      <c r="A84" s="65"/>
      <c r="B84" s="65"/>
      <c r="C84" s="65"/>
      <c r="D84" s="65"/>
      <c r="E84" s="65"/>
      <c r="F84" s="65"/>
    </row>
    <row r="85" spans="1:6">
      <c r="A85" s="65"/>
      <c r="B85" s="65"/>
      <c r="C85" s="65"/>
      <c r="D85" s="65"/>
      <c r="E85" s="65"/>
      <c r="F85" s="65"/>
    </row>
    <row r="86" spans="1:6">
      <c r="A86" s="65"/>
      <c r="B86" s="65"/>
      <c r="C86" s="65"/>
      <c r="D86" s="65"/>
      <c r="E86" s="65"/>
      <c r="F86" s="65"/>
    </row>
    <row r="87" spans="1:6">
      <c r="A87" s="65"/>
      <c r="B87" s="65"/>
      <c r="C87" s="65"/>
      <c r="D87" s="65"/>
      <c r="E87" s="65"/>
      <c r="F87" s="65"/>
    </row>
    <row r="88" spans="1:6">
      <c r="A88" s="65"/>
      <c r="B88" s="65"/>
      <c r="C88" s="65"/>
      <c r="D88" s="65"/>
      <c r="E88" s="65"/>
      <c r="F88" s="65"/>
    </row>
    <row r="89" spans="1:6">
      <c r="A89" s="65"/>
      <c r="B89" s="65"/>
      <c r="C89" s="65"/>
      <c r="D89" s="65"/>
      <c r="E89" s="65"/>
      <c r="F89" s="65"/>
    </row>
    <row r="90" spans="1:6">
      <c r="A90" s="65"/>
      <c r="B90" s="65"/>
      <c r="C90" s="65"/>
      <c r="D90" s="65"/>
      <c r="E90" s="65"/>
      <c r="F90" s="65"/>
    </row>
    <row r="91" spans="1:6">
      <c r="A91" s="65"/>
      <c r="B91" s="65"/>
      <c r="C91" s="65"/>
      <c r="D91" s="65"/>
      <c r="E91" s="65"/>
      <c r="F91" s="65"/>
    </row>
    <row r="92" spans="1:6">
      <c r="A92" s="65"/>
      <c r="B92" s="65"/>
      <c r="C92" s="65"/>
      <c r="D92" s="65"/>
      <c r="E92" s="65"/>
      <c r="F92" s="65"/>
    </row>
  </sheetData>
  <pageMargins left="0.5" right="0.5" top="0.5" bottom="0.5" header="0.5" footer="0.5"/>
  <pageSetup scale="58" orientation="portrait" r:id="rId1"/>
  <headerFooter alignWithMargins="0"/>
  <rowBreaks count="1" manualBreakCount="1">
    <brk id="76" max="16383" man="1"/>
  </rowBreak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I85"/>
  <sheetViews>
    <sheetView defaultGridColor="0" topLeftCell="A16" colorId="22" zoomScale="75" zoomScaleNormal="75" workbookViewId="0">
      <selection activeCell="C25" sqref="C25"/>
    </sheetView>
  </sheetViews>
  <sheetFormatPr defaultColWidth="9.77734375" defaultRowHeight="15"/>
  <cols>
    <col min="1" max="1" width="4.77734375" customWidth="1"/>
    <col min="2" max="2" width="1.77734375" customWidth="1"/>
    <col min="3" max="3" width="77.77734375" customWidth="1"/>
    <col min="4" max="4" width="4.77734375" customWidth="1"/>
    <col min="5" max="5" width="32.6640625" customWidth="1"/>
    <col min="257" max="257" width="4.77734375" customWidth="1"/>
    <col min="258" max="258" width="1.77734375" customWidth="1"/>
    <col min="259" max="259" width="77.77734375" customWidth="1"/>
    <col min="260" max="260" width="4.77734375" customWidth="1"/>
    <col min="261" max="261" width="32.6640625" customWidth="1"/>
    <col min="513" max="513" width="4.77734375" customWidth="1"/>
    <col min="514" max="514" width="1.77734375" customWidth="1"/>
    <col min="515" max="515" width="77.77734375" customWidth="1"/>
    <col min="516" max="516" width="4.77734375" customWidth="1"/>
    <col min="517" max="517" width="32.6640625" customWidth="1"/>
    <col min="769" max="769" width="4.77734375" customWidth="1"/>
    <col min="770" max="770" width="1.77734375" customWidth="1"/>
    <col min="771" max="771" width="77.77734375" customWidth="1"/>
    <col min="772" max="772" width="4.77734375" customWidth="1"/>
    <col min="773" max="773" width="32.6640625" customWidth="1"/>
    <col min="1025" max="1025" width="4.77734375" customWidth="1"/>
    <col min="1026" max="1026" width="1.77734375" customWidth="1"/>
    <col min="1027" max="1027" width="77.77734375" customWidth="1"/>
    <col min="1028" max="1028" width="4.77734375" customWidth="1"/>
    <col min="1029" max="1029" width="32.6640625" customWidth="1"/>
    <col min="1281" max="1281" width="4.77734375" customWidth="1"/>
    <col min="1282" max="1282" width="1.77734375" customWidth="1"/>
    <col min="1283" max="1283" width="77.77734375" customWidth="1"/>
    <col min="1284" max="1284" width="4.77734375" customWidth="1"/>
    <col min="1285" max="1285" width="32.6640625" customWidth="1"/>
    <col min="1537" max="1537" width="4.77734375" customWidth="1"/>
    <col min="1538" max="1538" width="1.77734375" customWidth="1"/>
    <col min="1539" max="1539" width="77.77734375" customWidth="1"/>
    <col min="1540" max="1540" width="4.77734375" customWidth="1"/>
    <col min="1541" max="1541" width="32.6640625" customWidth="1"/>
    <col min="1793" max="1793" width="4.77734375" customWidth="1"/>
    <col min="1794" max="1794" width="1.77734375" customWidth="1"/>
    <col min="1795" max="1795" width="77.77734375" customWidth="1"/>
    <col min="1796" max="1796" width="4.77734375" customWidth="1"/>
    <col min="1797" max="1797" width="32.6640625" customWidth="1"/>
    <col min="2049" max="2049" width="4.77734375" customWidth="1"/>
    <col min="2050" max="2050" width="1.77734375" customWidth="1"/>
    <col min="2051" max="2051" width="77.77734375" customWidth="1"/>
    <col min="2052" max="2052" width="4.77734375" customWidth="1"/>
    <col min="2053" max="2053" width="32.6640625" customWidth="1"/>
    <col min="2305" max="2305" width="4.77734375" customWidth="1"/>
    <col min="2306" max="2306" width="1.77734375" customWidth="1"/>
    <col min="2307" max="2307" width="77.77734375" customWidth="1"/>
    <col min="2308" max="2308" width="4.77734375" customWidth="1"/>
    <col min="2309" max="2309" width="32.6640625" customWidth="1"/>
    <col min="2561" max="2561" width="4.77734375" customWidth="1"/>
    <col min="2562" max="2562" width="1.77734375" customWidth="1"/>
    <col min="2563" max="2563" width="77.77734375" customWidth="1"/>
    <col min="2564" max="2564" width="4.77734375" customWidth="1"/>
    <col min="2565" max="2565" width="32.6640625" customWidth="1"/>
    <col min="2817" max="2817" width="4.77734375" customWidth="1"/>
    <col min="2818" max="2818" width="1.77734375" customWidth="1"/>
    <col min="2819" max="2819" width="77.77734375" customWidth="1"/>
    <col min="2820" max="2820" width="4.77734375" customWidth="1"/>
    <col min="2821" max="2821" width="32.6640625" customWidth="1"/>
    <col min="3073" max="3073" width="4.77734375" customWidth="1"/>
    <col min="3074" max="3074" width="1.77734375" customWidth="1"/>
    <col min="3075" max="3075" width="77.77734375" customWidth="1"/>
    <col min="3076" max="3076" width="4.77734375" customWidth="1"/>
    <col min="3077" max="3077" width="32.6640625" customWidth="1"/>
    <col min="3329" max="3329" width="4.77734375" customWidth="1"/>
    <col min="3330" max="3330" width="1.77734375" customWidth="1"/>
    <col min="3331" max="3331" width="77.77734375" customWidth="1"/>
    <col min="3332" max="3332" width="4.77734375" customWidth="1"/>
    <col min="3333" max="3333" width="32.6640625" customWidth="1"/>
    <col min="3585" max="3585" width="4.77734375" customWidth="1"/>
    <col min="3586" max="3586" width="1.77734375" customWidth="1"/>
    <col min="3587" max="3587" width="77.77734375" customWidth="1"/>
    <col min="3588" max="3588" width="4.77734375" customWidth="1"/>
    <col min="3589" max="3589" width="32.6640625" customWidth="1"/>
    <col min="3841" max="3841" width="4.77734375" customWidth="1"/>
    <col min="3842" max="3842" width="1.77734375" customWidth="1"/>
    <col min="3843" max="3843" width="77.77734375" customWidth="1"/>
    <col min="3844" max="3844" width="4.77734375" customWidth="1"/>
    <col min="3845" max="3845" width="32.6640625" customWidth="1"/>
    <col min="4097" max="4097" width="4.77734375" customWidth="1"/>
    <col min="4098" max="4098" width="1.77734375" customWidth="1"/>
    <col min="4099" max="4099" width="77.77734375" customWidth="1"/>
    <col min="4100" max="4100" width="4.77734375" customWidth="1"/>
    <col min="4101" max="4101" width="32.6640625" customWidth="1"/>
    <col min="4353" max="4353" width="4.77734375" customWidth="1"/>
    <col min="4354" max="4354" width="1.77734375" customWidth="1"/>
    <col min="4355" max="4355" width="77.77734375" customWidth="1"/>
    <col min="4356" max="4356" width="4.77734375" customWidth="1"/>
    <col min="4357" max="4357" width="32.6640625" customWidth="1"/>
    <col min="4609" max="4609" width="4.77734375" customWidth="1"/>
    <col min="4610" max="4610" width="1.77734375" customWidth="1"/>
    <col min="4611" max="4611" width="77.77734375" customWidth="1"/>
    <col min="4612" max="4612" width="4.77734375" customWidth="1"/>
    <col min="4613" max="4613" width="32.6640625" customWidth="1"/>
    <col min="4865" max="4865" width="4.77734375" customWidth="1"/>
    <col min="4866" max="4866" width="1.77734375" customWidth="1"/>
    <col min="4867" max="4867" width="77.77734375" customWidth="1"/>
    <col min="4868" max="4868" width="4.77734375" customWidth="1"/>
    <col min="4869" max="4869" width="32.6640625" customWidth="1"/>
    <col min="5121" max="5121" width="4.77734375" customWidth="1"/>
    <col min="5122" max="5122" width="1.77734375" customWidth="1"/>
    <col min="5123" max="5123" width="77.77734375" customWidth="1"/>
    <col min="5124" max="5124" width="4.77734375" customWidth="1"/>
    <col min="5125" max="5125" width="32.6640625" customWidth="1"/>
    <col min="5377" max="5377" width="4.77734375" customWidth="1"/>
    <col min="5378" max="5378" width="1.77734375" customWidth="1"/>
    <col min="5379" max="5379" width="77.77734375" customWidth="1"/>
    <col min="5380" max="5380" width="4.77734375" customWidth="1"/>
    <col min="5381" max="5381" width="32.6640625" customWidth="1"/>
    <col min="5633" max="5633" width="4.77734375" customWidth="1"/>
    <col min="5634" max="5634" width="1.77734375" customWidth="1"/>
    <col min="5635" max="5635" width="77.77734375" customWidth="1"/>
    <col min="5636" max="5636" width="4.77734375" customWidth="1"/>
    <col min="5637" max="5637" width="32.6640625" customWidth="1"/>
    <col min="5889" max="5889" width="4.77734375" customWidth="1"/>
    <col min="5890" max="5890" width="1.77734375" customWidth="1"/>
    <col min="5891" max="5891" width="77.77734375" customWidth="1"/>
    <col min="5892" max="5892" width="4.77734375" customWidth="1"/>
    <col min="5893" max="5893" width="32.6640625" customWidth="1"/>
    <col min="6145" max="6145" width="4.77734375" customWidth="1"/>
    <col min="6146" max="6146" width="1.77734375" customWidth="1"/>
    <col min="6147" max="6147" width="77.77734375" customWidth="1"/>
    <col min="6148" max="6148" width="4.77734375" customWidth="1"/>
    <col min="6149" max="6149" width="32.6640625" customWidth="1"/>
    <col min="6401" max="6401" width="4.77734375" customWidth="1"/>
    <col min="6402" max="6402" width="1.77734375" customWidth="1"/>
    <col min="6403" max="6403" width="77.77734375" customWidth="1"/>
    <col min="6404" max="6404" width="4.77734375" customWidth="1"/>
    <col min="6405" max="6405" width="32.6640625" customWidth="1"/>
    <col min="6657" max="6657" width="4.77734375" customWidth="1"/>
    <col min="6658" max="6658" width="1.77734375" customWidth="1"/>
    <col min="6659" max="6659" width="77.77734375" customWidth="1"/>
    <col min="6660" max="6660" width="4.77734375" customWidth="1"/>
    <col min="6661" max="6661" width="32.6640625" customWidth="1"/>
    <col min="6913" max="6913" width="4.77734375" customWidth="1"/>
    <col min="6914" max="6914" width="1.77734375" customWidth="1"/>
    <col min="6915" max="6915" width="77.77734375" customWidth="1"/>
    <col min="6916" max="6916" width="4.77734375" customWidth="1"/>
    <col min="6917" max="6917" width="32.6640625" customWidth="1"/>
    <col min="7169" max="7169" width="4.77734375" customWidth="1"/>
    <col min="7170" max="7170" width="1.77734375" customWidth="1"/>
    <col min="7171" max="7171" width="77.77734375" customWidth="1"/>
    <col min="7172" max="7172" width="4.77734375" customWidth="1"/>
    <col min="7173" max="7173" width="32.6640625" customWidth="1"/>
    <col min="7425" max="7425" width="4.77734375" customWidth="1"/>
    <col min="7426" max="7426" width="1.77734375" customWidth="1"/>
    <col min="7427" max="7427" width="77.77734375" customWidth="1"/>
    <col min="7428" max="7428" width="4.77734375" customWidth="1"/>
    <col min="7429" max="7429" width="32.6640625" customWidth="1"/>
    <col min="7681" max="7681" width="4.77734375" customWidth="1"/>
    <col min="7682" max="7682" width="1.77734375" customWidth="1"/>
    <col min="7683" max="7683" width="77.77734375" customWidth="1"/>
    <col min="7684" max="7684" width="4.77734375" customWidth="1"/>
    <col min="7685" max="7685" width="32.6640625" customWidth="1"/>
    <col min="7937" max="7937" width="4.77734375" customWidth="1"/>
    <col min="7938" max="7938" width="1.77734375" customWidth="1"/>
    <col min="7939" max="7939" width="77.77734375" customWidth="1"/>
    <col min="7940" max="7940" width="4.77734375" customWidth="1"/>
    <col min="7941" max="7941" width="32.6640625" customWidth="1"/>
    <col min="8193" max="8193" width="4.77734375" customWidth="1"/>
    <col min="8194" max="8194" width="1.77734375" customWidth="1"/>
    <col min="8195" max="8195" width="77.77734375" customWidth="1"/>
    <col min="8196" max="8196" width="4.77734375" customWidth="1"/>
    <col min="8197" max="8197" width="32.6640625" customWidth="1"/>
    <col min="8449" max="8449" width="4.77734375" customWidth="1"/>
    <col min="8450" max="8450" width="1.77734375" customWidth="1"/>
    <col min="8451" max="8451" width="77.77734375" customWidth="1"/>
    <col min="8452" max="8452" width="4.77734375" customWidth="1"/>
    <col min="8453" max="8453" width="32.6640625" customWidth="1"/>
    <col min="8705" max="8705" width="4.77734375" customWidth="1"/>
    <col min="8706" max="8706" width="1.77734375" customWidth="1"/>
    <col min="8707" max="8707" width="77.77734375" customWidth="1"/>
    <col min="8708" max="8708" width="4.77734375" customWidth="1"/>
    <col min="8709" max="8709" width="32.6640625" customWidth="1"/>
    <col min="8961" max="8961" width="4.77734375" customWidth="1"/>
    <col min="8962" max="8962" width="1.77734375" customWidth="1"/>
    <col min="8963" max="8963" width="77.77734375" customWidth="1"/>
    <col min="8964" max="8964" width="4.77734375" customWidth="1"/>
    <col min="8965" max="8965" width="32.6640625" customWidth="1"/>
    <col min="9217" max="9217" width="4.77734375" customWidth="1"/>
    <col min="9218" max="9218" width="1.77734375" customWidth="1"/>
    <col min="9219" max="9219" width="77.77734375" customWidth="1"/>
    <col min="9220" max="9220" width="4.77734375" customWidth="1"/>
    <col min="9221" max="9221" width="32.6640625" customWidth="1"/>
    <col min="9473" max="9473" width="4.77734375" customWidth="1"/>
    <col min="9474" max="9474" width="1.77734375" customWidth="1"/>
    <col min="9475" max="9475" width="77.77734375" customWidth="1"/>
    <col min="9476" max="9476" width="4.77734375" customWidth="1"/>
    <col min="9477" max="9477" width="32.6640625" customWidth="1"/>
    <col min="9729" max="9729" width="4.77734375" customWidth="1"/>
    <col min="9730" max="9730" width="1.77734375" customWidth="1"/>
    <col min="9731" max="9731" width="77.77734375" customWidth="1"/>
    <col min="9732" max="9732" width="4.77734375" customWidth="1"/>
    <col min="9733" max="9733" width="32.6640625" customWidth="1"/>
    <col min="9985" max="9985" width="4.77734375" customWidth="1"/>
    <col min="9986" max="9986" width="1.77734375" customWidth="1"/>
    <col min="9987" max="9987" width="77.77734375" customWidth="1"/>
    <col min="9988" max="9988" width="4.77734375" customWidth="1"/>
    <col min="9989" max="9989" width="32.6640625" customWidth="1"/>
    <col min="10241" max="10241" width="4.77734375" customWidth="1"/>
    <col min="10242" max="10242" width="1.77734375" customWidth="1"/>
    <col min="10243" max="10243" width="77.77734375" customWidth="1"/>
    <col min="10244" max="10244" width="4.77734375" customWidth="1"/>
    <col min="10245" max="10245" width="32.6640625" customWidth="1"/>
    <col min="10497" max="10497" width="4.77734375" customWidth="1"/>
    <col min="10498" max="10498" width="1.77734375" customWidth="1"/>
    <col min="10499" max="10499" width="77.77734375" customWidth="1"/>
    <col min="10500" max="10500" width="4.77734375" customWidth="1"/>
    <col min="10501" max="10501" width="32.6640625" customWidth="1"/>
    <col min="10753" max="10753" width="4.77734375" customWidth="1"/>
    <col min="10754" max="10754" width="1.77734375" customWidth="1"/>
    <col min="10755" max="10755" width="77.77734375" customWidth="1"/>
    <col min="10756" max="10756" width="4.77734375" customWidth="1"/>
    <col min="10757" max="10757" width="32.6640625" customWidth="1"/>
    <col min="11009" max="11009" width="4.77734375" customWidth="1"/>
    <col min="11010" max="11010" width="1.77734375" customWidth="1"/>
    <col min="11011" max="11011" width="77.77734375" customWidth="1"/>
    <col min="11012" max="11012" width="4.77734375" customWidth="1"/>
    <col min="11013" max="11013" width="32.6640625" customWidth="1"/>
    <col min="11265" max="11265" width="4.77734375" customWidth="1"/>
    <col min="11266" max="11266" width="1.77734375" customWidth="1"/>
    <col min="11267" max="11267" width="77.77734375" customWidth="1"/>
    <col min="11268" max="11268" width="4.77734375" customWidth="1"/>
    <col min="11269" max="11269" width="32.6640625" customWidth="1"/>
    <col min="11521" max="11521" width="4.77734375" customWidth="1"/>
    <col min="11522" max="11522" width="1.77734375" customWidth="1"/>
    <col min="11523" max="11523" width="77.77734375" customWidth="1"/>
    <col min="11524" max="11524" width="4.77734375" customWidth="1"/>
    <col min="11525" max="11525" width="32.6640625" customWidth="1"/>
    <col min="11777" max="11777" width="4.77734375" customWidth="1"/>
    <col min="11778" max="11778" width="1.77734375" customWidth="1"/>
    <col min="11779" max="11779" width="77.77734375" customWidth="1"/>
    <col min="11780" max="11780" width="4.77734375" customWidth="1"/>
    <col min="11781" max="11781" width="32.6640625" customWidth="1"/>
    <col min="12033" max="12033" width="4.77734375" customWidth="1"/>
    <col min="12034" max="12034" width="1.77734375" customWidth="1"/>
    <col min="12035" max="12035" width="77.77734375" customWidth="1"/>
    <col min="12036" max="12036" width="4.77734375" customWidth="1"/>
    <col min="12037" max="12037" width="32.6640625" customWidth="1"/>
    <col min="12289" max="12289" width="4.77734375" customWidth="1"/>
    <col min="12290" max="12290" width="1.77734375" customWidth="1"/>
    <col min="12291" max="12291" width="77.77734375" customWidth="1"/>
    <col min="12292" max="12292" width="4.77734375" customWidth="1"/>
    <col min="12293" max="12293" width="32.6640625" customWidth="1"/>
    <col min="12545" max="12545" width="4.77734375" customWidth="1"/>
    <col min="12546" max="12546" width="1.77734375" customWidth="1"/>
    <col min="12547" max="12547" width="77.77734375" customWidth="1"/>
    <col min="12548" max="12548" width="4.77734375" customWidth="1"/>
    <col min="12549" max="12549" width="32.6640625" customWidth="1"/>
    <col min="12801" max="12801" width="4.77734375" customWidth="1"/>
    <col min="12802" max="12802" width="1.77734375" customWidth="1"/>
    <col min="12803" max="12803" width="77.77734375" customWidth="1"/>
    <col min="12804" max="12804" width="4.77734375" customWidth="1"/>
    <col min="12805" max="12805" width="32.6640625" customWidth="1"/>
    <col min="13057" max="13057" width="4.77734375" customWidth="1"/>
    <col min="13058" max="13058" width="1.77734375" customWidth="1"/>
    <col min="13059" max="13059" width="77.77734375" customWidth="1"/>
    <col min="13060" max="13060" width="4.77734375" customWidth="1"/>
    <col min="13061" max="13061" width="32.6640625" customWidth="1"/>
    <col min="13313" max="13313" width="4.77734375" customWidth="1"/>
    <col min="13314" max="13314" width="1.77734375" customWidth="1"/>
    <col min="13315" max="13315" width="77.77734375" customWidth="1"/>
    <col min="13316" max="13316" width="4.77734375" customWidth="1"/>
    <col min="13317" max="13317" width="32.6640625" customWidth="1"/>
    <col min="13569" max="13569" width="4.77734375" customWidth="1"/>
    <col min="13570" max="13570" width="1.77734375" customWidth="1"/>
    <col min="13571" max="13571" width="77.77734375" customWidth="1"/>
    <col min="13572" max="13572" width="4.77734375" customWidth="1"/>
    <col min="13573" max="13573" width="32.6640625" customWidth="1"/>
    <col min="13825" max="13825" width="4.77734375" customWidth="1"/>
    <col min="13826" max="13826" width="1.77734375" customWidth="1"/>
    <col min="13827" max="13827" width="77.77734375" customWidth="1"/>
    <col min="13828" max="13828" width="4.77734375" customWidth="1"/>
    <col min="13829" max="13829" width="32.6640625" customWidth="1"/>
    <col min="14081" max="14081" width="4.77734375" customWidth="1"/>
    <col min="14082" max="14082" width="1.77734375" customWidth="1"/>
    <col min="14083" max="14083" width="77.77734375" customWidth="1"/>
    <col min="14084" max="14084" width="4.77734375" customWidth="1"/>
    <col min="14085" max="14085" width="32.6640625" customWidth="1"/>
    <col min="14337" max="14337" width="4.77734375" customWidth="1"/>
    <col min="14338" max="14338" width="1.77734375" customWidth="1"/>
    <col min="14339" max="14339" width="77.77734375" customWidth="1"/>
    <col min="14340" max="14340" width="4.77734375" customWidth="1"/>
    <col min="14341" max="14341" width="32.6640625" customWidth="1"/>
    <col min="14593" max="14593" width="4.77734375" customWidth="1"/>
    <col min="14594" max="14594" width="1.77734375" customWidth="1"/>
    <col min="14595" max="14595" width="77.77734375" customWidth="1"/>
    <col min="14596" max="14596" width="4.77734375" customWidth="1"/>
    <col min="14597" max="14597" width="32.6640625" customWidth="1"/>
    <col min="14849" max="14849" width="4.77734375" customWidth="1"/>
    <col min="14850" max="14850" width="1.77734375" customWidth="1"/>
    <col min="14851" max="14851" width="77.77734375" customWidth="1"/>
    <col min="14852" max="14852" width="4.77734375" customWidth="1"/>
    <col min="14853" max="14853" width="32.6640625" customWidth="1"/>
    <col min="15105" max="15105" width="4.77734375" customWidth="1"/>
    <col min="15106" max="15106" width="1.77734375" customWidth="1"/>
    <col min="15107" max="15107" width="77.77734375" customWidth="1"/>
    <col min="15108" max="15108" width="4.77734375" customWidth="1"/>
    <col min="15109" max="15109" width="32.6640625" customWidth="1"/>
    <col min="15361" max="15361" width="4.77734375" customWidth="1"/>
    <col min="15362" max="15362" width="1.77734375" customWidth="1"/>
    <col min="15363" max="15363" width="77.77734375" customWidth="1"/>
    <col min="15364" max="15364" width="4.77734375" customWidth="1"/>
    <col min="15365" max="15365" width="32.6640625" customWidth="1"/>
    <col min="15617" max="15617" width="4.77734375" customWidth="1"/>
    <col min="15618" max="15618" width="1.77734375" customWidth="1"/>
    <col min="15619" max="15619" width="77.77734375" customWidth="1"/>
    <col min="15620" max="15620" width="4.77734375" customWidth="1"/>
    <col min="15621" max="15621" width="32.6640625" customWidth="1"/>
    <col min="15873" max="15873" width="4.77734375" customWidth="1"/>
    <col min="15874" max="15874" width="1.77734375" customWidth="1"/>
    <col min="15875" max="15875" width="77.77734375" customWidth="1"/>
    <col min="15876" max="15876" width="4.77734375" customWidth="1"/>
    <col min="15877" max="15877" width="32.6640625" customWidth="1"/>
    <col min="16129" max="16129" width="4.77734375" customWidth="1"/>
    <col min="16130" max="16130" width="1.77734375" customWidth="1"/>
    <col min="16131" max="16131" width="77.77734375" customWidth="1"/>
    <col min="16132" max="16132" width="4.77734375" customWidth="1"/>
    <col min="16133" max="16133" width="32.6640625" customWidth="1"/>
  </cols>
  <sheetData>
    <row r="1" spans="1:6" ht="16.899999999999999" customHeight="1" thickBot="1">
      <c r="A1" s="1384" t="str">
        <f>+CONAMEDATE2</f>
        <v>Annual Report of VERIZON NEW YORK INC.                                                     For the period ending DECEMBER 31, 2017</v>
      </c>
      <c r="B1" s="65"/>
      <c r="C1" s="65"/>
      <c r="D1" s="65"/>
      <c r="E1" s="65"/>
      <c r="F1" s="65"/>
    </row>
    <row r="2" spans="1:6" ht="16.899999999999999" customHeight="1">
      <c r="A2" s="66"/>
      <c r="B2" s="67"/>
      <c r="C2" s="67"/>
      <c r="D2" s="67"/>
      <c r="E2" s="68"/>
      <c r="F2" s="65"/>
    </row>
    <row r="3" spans="1:6" ht="16.899999999999999" customHeight="1">
      <c r="A3" s="886" t="s">
        <v>1683</v>
      </c>
      <c r="B3" s="132"/>
      <c r="C3" s="132"/>
      <c r="D3" s="132"/>
      <c r="E3" s="133"/>
      <c r="F3" s="65"/>
    </row>
    <row r="4" spans="1:6" ht="16.899999999999999" customHeight="1">
      <c r="A4" s="72"/>
      <c r="B4" s="65"/>
      <c r="C4" s="65"/>
      <c r="D4" s="65"/>
      <c r="E4" s="73"/>
      <c r="F4" s="65"/>
    </row>
    <row r="5" spans="1:6" ht="16.899999999999999" customHeight="1">
      <c r="A5" s="95" t="s">
        <v>1870</v>
      </c>
      <c r="B5" s="65"/>
      <c r="C5" s="65" t="s">
        <v>1684</v>
      </c>
      <c r="D5" s="65"/>
      <c r="E5" s="73"/>
      <c r="F5" s="65"/>
    </row>
    <row r="6" spans="1:6" ht="16.899999999999999" customHeight="1">
      <c r="A6" s="72"/>
      <c r="B6" s="65"/>
      <c r="C6" s="65" t="s">
        <v>1685</v>
      </c>
      <c r="D6" s="65"/>
      <c r="E6" s="73"/>
      <c r="F6" s="65"/>
    </row>
    <row r="7" spans="1:6" ht="16.899999999999999" customHeight="1">
      <c r="A7" s="72"/>
      <c r="B7" s="65"/>
      <c r="C7" s="65" t="s">
        <v>1686</v>
      </c>
      <c r="D7" s="65"/>
      <c r="E7" s="73"/>
      <c r="F7" s="65"/>
    </row>
    <row r="8" spans="1:6" ht="16.899999999999999" customHeight="1">
      <c r="A8" s="72"/>
      <c r="B8" s="65"/>
      <c r="C8" s="65" t="s">
        <v>1687</v>
      </c>
      <c r="D8" s="65"/>
      <c r="E8" s="73"/>
      <c r="F8" s="65"/>
    </row>
    <row r="9" spans="1:6" ht="16.899999999999999" customHeight="1">
      <c r="A9" s="95" t="s">
        <v>1884</v>
      </c>
      <c r="B9" s="65"/>
      <c r="C9" s="65" t="s">
        <v>1688</v>
      </c>
      <c r="D9" s="65"/>
      <c r="E9" s="73"/>
      <c r="F9" s="65"/>
    </row>
    <row r="10" spans="1:6" ht="16.899999999999999" customHeight="1">
      <c r="A10" s="72"/>
      <c r="B10" s="65"/>
      <c r="C10" s="65" t="s">
        <v>1689</v>
      </c>
      <c r="D10" s="65"/>
      <c r="E10" s="73"/>
      <c r="F10" s="65"/>
    </row>
    <row r="11" spans="1:6" ht="16.899999999999999" customHeight="1">
      <c r="A11" s="72"/>
      <c r="B11" s="65"/>
      <c r="C11" s="65" t="s">
        <v>1690</v>
      </c>
      <c r="D11" s="65"/>
      <c r="E11" s="73"/>
      <c r="F11" s="65"/>
    </row>
    <row r="12" spans="1:6" ht="16.899999999999999" customHeight="1">
      <c r="A12" s="95" t="s">
        <v>1233</v>
      </c>
      <c r="B12" s="65"/>
      <c r="C12" s="65" t="s">
        <v>1691</v>
      </c>
      <c r="D12" s="65"/>
      <c r="E12" s="73"/>
      <c r="F12" s="65"/>
    </row>
    <row r="13" spans="1:6" ht="16.899999999999999" customHeight="1">
      <c r="A13" s="95" t="s">
        <v>1253</v>
      </c>
      <c r="B13" s="65"/>
      <c r="C13" s="65" t="s">
        <v>1692</v>
      </c>
      <c r="D13" s="65"/>
      <c r="E13" s="73"/>
      <c r="F13" s="65"/>
    </row>
    <row r="14" spans="1:6" ht="16.899999999999999" customHeight="1">
      <c r="A14" s="72"/>
      <c r="B14" s="65"/>
      <c r="C14" s="65" t="s">
        <v>1693</v>
      </c>
      <c r="D14" s="65"/>
      <c r="E14" s="73"/>
      <c r="F14" s="65"/>
    </row>
    <row r="15" spans="1:6" ht="16.899999999999999" customHeight="1">
      <c r="A15" s="72"/>
      <c r="B15" s="65"/>
      <c r="C15" s="65" t="s">
        <v>1694</v>
      </c>
      <c r="D15" s="65"/>
      <c r="E15" s="73"/>
      <c r="F15" s="65"/>
    </row>
    <row r="16" spans="1:6" ht="16.899999999999999" customHeight="1">
      <c r="A16" s="95" t="s">
        <v>1278</v>
      </c>
      <c r="B16" s="65"/>
      <c r="C16" s="65" t="s">
        <v>1695</v>
      </c>
      <c r="D16" s="65"/>
      <c r="E16" s="73"/>
      <c r="F16" s="65"/>
    </row>
    <row r="17" spans="1:9" ht="16.899999999999999" customHeight="1">
      <c r="A17" s="72"/>
      <c r="B17" s="65"/>
      <c r="C17" s="65" t="s">
        <v>1696</v>
      </c>
      <c r="D17" s="65"/>
      <c r="E17" s="73"/>
      <c r="F17" s="65"/>
    </row>
    <row r="18" spans="1:9" ht="16.899999999999999" customHeight="1">
      <c r="A18" s="72"/>
      <c r="B18" s="65"/>
      <c r="C18" s="65" t="s">
        <v>1697</v>
      </c>
      <c r="D18" s="65"/>
      <c r="E18" s="73"/>
      <c r="F18" s="65"/>
    </row>
    <row r="19" spans="1:9" ht="16.899999999999999" customHeight="1">
      <c r="A19" s="72"/>
      <c r="B19" s="207"/>
      <c r="C19" s="65" t="s">
        <v>1698</v>
      </c>
      <c r="D19" s="65"/>
      <c r="E19" s="73"/>
      <c r="F19" s="65"/>
    </row>
    <row r="20" spans="1:9" ht="16.899999999999999" customHeight="1">
      <c r="A20" s="604"/>
      <c r="B20" s="174"/>
      <c r="C20" s="178"/>
      <c r="D20" s="180"/>
      <c r="E20" s="182" t="s">
        <v>1699</v>
      </c>
      <c r="F20" s="65"/>
    </row>
    <row r="21" spans="1:9" ht="16.899999999999999" customHeight="1">
      <c r="A21" s="95" t="s">
        <v>36</v>
      </c>
      <c r="B21" s="174"/>
      <c r="C21" s="93" t="s">
        <v>551</v>
      </c>
      <c r="D21" s="175"/>
      <c r="E21" s="138" t="s">
        <v>1700</v>
      </c>
      <c r="F21" s="65"/>
    </row>
    <row r="22" spans="1:9" ht="16.899999999999999" customHeight="1">
      <c r="A22" s="79" t="s">
        <v>48</v>
      </c>
      <c r="B22" s="177"/>
      <c r="C22" s="81" t="s">
        <v>462</v>
      </c>
      <c r="D22" s="184"/>
      <c r="E22" s="280" t="s">
        <v>1701</v>
      </c>
      <c r="F22" s="65"/>
    </row>
    <row r="23" spans="1:9" ht="16.899999999999999" customHeight="1">
      <c r="A23" s="72"/>
      <c r="B23" s="174"/>
      <c r="C23" s="65" t="s">
        <v>1702</v>
      </c>
      <c r="D23" s="175"/>
      <c r="E23" s="73"/>
      <c r="F23" s="65"/>
    </row>
    <row r="24" spans="1:9" ht="16.899999999999999" customHeight="1">
      <c r="A24" s="95" t="s">
        <v>467</v>
      </c>
      <c r="B24" s="174"/>
      <c r="C24" s="65" t="s">
        <v>1703</v>
      </c>
      <c r="D24" s="175"/>
      <c r="E24" s="1415" t="s">
        <v>2981</v>
      </c>
      <c r="F24" s="65"/>
    </row>
    <row r="25" spans="1:9" ht="16.899999999999999" customHeight="1">
      <c r="A25" s="95" t="s">
        <v>825</v>
      </c>
      <c r="B25" s="174"/>
      <c r="C25" s="65" t="s">
        <v>1704</v>
      </c>
      <c r="D25" s="175"/>
      <c r="E25" s="1415" t="s">
        <v>2981</v>
      </c>
      <c r="F25" s="65"/>
    </row>
    <row r="26" spans="1:9" ht="16.899999999999999" customHeight="1">
      <c r="A26" s="95" t="s">
        <v>1067</v>
      </c>
      <c r="B26" s="174"/>
      <c r="C26" s="65" t="s">
        <v>1705</v>
      </c>
      <c r="D26" s="175"/>
      <c r="E26" s="1415" t="s">
        <v>2981</v>
      </c>
      <c r="F26" s="65"/>
    </row>
    <row r="27" spans="1:9" ht="16.899999999999999" customHeight="1">
      <c r="A27" s="95" t="s">
        <v>71</v>
      </c>
      <c r="B27" s="174"/>
      <c r="C27" s="65" t="s">
        <v>1706</v>
      </c>
      <c r="D27" s="175"/>
      <c r="E27" s="1415" t="s">
        <v>2981</v>
      </c>
      <c r="F27" s="65"/>
    </row>
    <row r="28" spans="1:9" ht="16.899999999999999" customHeight="1">
      <c r="A28" s="72"/>
      <c r="B28" s="174"/>
      <c r="C28" s="65" t="s">
        <v>1707</v>
      </c>
      <c r="D28" s="175"/>
      <c r="E28" s="1415" t="s">
        <v>2981</v>
      </c>
      <c r="F28" s="65"/>
    </row>
    <row r="29" spans="1:9" ht="16.899999999999999" customHeight="1">
      <c r="A29" s="95" t="s">
        <v>72</v>
      </c>
      <c r="B29" s="174"/>
      <c r="C29" s="65" t="s">
        <v>1708</v>
      </c>
      <c r="D29" s="175"/>
      <c r="E29" s="1415" t="s">
        <v>2981</v>
      </c>
      <c r="F29" s="65"/>
    </row>
    <row r="30" spans="1:9" ht="16.899999999999999" customHeight="1">
      <c r="A30" s="95" t="s">
        <v>476</v>
      </c>
      <c r="B30" s="174"/>
      <c r="C30" s="65" t="s">
        <v>1709</v>
      </c>
      <c r="D30" s="175"/>
      <c r="E30" s="1415" t="s">
        <v>2981</v>
      </c>
      <c r="F30" s="65"/>
      <c r="G30" s="1026"/>
      <c r="H30" s="1147"/>
      <c r="I30" s="1147"/>
    </row>
    <row r="31" spans="1:9" ht="16.899999999999999" customHeight="1">
      <c r="A31" s="95" t="s">
        <v>479</v>
      </c>
      <c r="B31" s="174"/>
      <c r="C31" s="65" t="s">
        <v>1710</v>
      </c>
      <c r="D31" s="175"/>
      <c r="E31" s="1415" t="s">
        <v>2981</v>
      </c>
      <c r="F31" s="65"/>
      <c r="G31" s="1026"/>
      <c r="H31" s="1147"/>
      <c r="I31" s="1147"/>
    </row>
    <row r="32" spans="1:9" ht="16.899999999999999" customHeight="1">
      <c r="A32" s="95" t="s">
        <v>2076</v>
      </c>
      <c r="B32" s="174"/>
      <c r="C32" s="65" t="s">
        <v>1711</v>
      </c>
      <c r="D32" s="175"/>
      <c r="E32" s="1415" t="s">
        <v>2981</v>
      </c>
      <c r="F32" s="65"/>
    </row>
    <row r="33" spans="1:9" ht="16.899999999999999" customHeight="1">
      <c r="A33" s="95" t="s">
        <v>337</v>
      </c>
      <c r="B33" s="174"/>
      <c r="C33" s="65" t="s">
        <v>1712</v>
      </c>
      <c r="D33" s="175"/>
      <c r="E33" s="1415" t="s">
        <v>2981</v>
      </c>
      <c r="F33" s="65"/>
    </row>
    <row r="34" spans="1:9" ht="16.899999999999999" customHeight="1">
      <c r="A34" s="95" t="s">
        <v>73</v>
      </c>
      <c r="B34" s="174"/>
      <c r="C34" s="65" t="s">
        <v>1713</v>
      </c>
      <c r="D34" s="175"/>
      <c r="E34" s="1415" t="s">
        <v>2981</v>
      </c>
      <c r="F34" s="65"/>
    </row>
    <row r="35" spans="1:9" ht="16.899999999999999" customHeight="1">
      <c r="A35" s="95" t="s">
        <v>74</v>
      </c>
      <c r="B35" s="174"/>
      <c r="C35" s="65" t="s">
        <v>1714</v>
      </c>
      <c r="D35" s="175"/>
      <c r="E35" s="1415" t="s">
        <v>2981</v>
      </c>
      <c r="F35" s="65"/>
    </row>
    <row r="36" spans="1:9" ht="16.899999999999999" customHeight="1">
      <c r="A36" s="95" t="s">
        <v>75</v>
      </c>
      <c r="B36" s="174"/>
      <c r="C36" s="65" t="s">
        <v>1715</v>
      </c>
      <c r="D36" s="175"/>
      <c r="E36" s="1415" t="s">
        <v>2981</v>
      </c>
      <c r="F36" s="65"/>
    </row>
    <row r="37" spans="1:9" ht="16.899999999999999" customHeight="1">
      <c r="A37" s="72"/>
      <c r="B37" s="174"/>
      <c r="C37" s="65" t="s">
        <v>1716</v>
      </c>
      <c r="D37" s="175"/>
      <c r="E37" s="1415" t="s">
        <v>2981</v>
      </c>
      <c r="F37" s="65"/>
    </row>
    <row r="38" spans="1:9" ht="16.899999999999999" customHeight="1">
      <c r="A38" s="95" t="s">
        <v>76</v>
      </c>
      <c r="B38" s="174"/>
      <c r="C38" s="65" t="s">
        <v>1717</v>
      </c>
      <c r="D38" s="175"/>
      <c r="E38" s="1415" t="s">
        <v>2981</v>
      </c>
      <c r="F38" s="65"/>
      <c r="G38" s="1026"/>
      <c r="H38" s="1147"/>
      <c r="I38" s="1147"/>
    </row>
    <row r="39" spans="1:9" ht="16.899999999999999" customHeight="1">
      <c r="A39" s="95" t="s">
        <v>77</v>
      </c>
      <c r="B39" s="174"/>
      <c r="C39" s="65" t="s">
        <v>1718</v>
      </c>
      <c r="D39" s="175"/>
      <c r="E39" s="1415" t="s">
        <v>2981</v>
      </c>
      <c r="F39" s="65"/>
      <c r="G39" s="1026"/>
      <c r="H39" s="1147"/>
      <c r="I39" s="1147"/>
    </row>
    <row r="40" spans="1:9" ht="16.899999999999999" customHeight="1">
      <c r="A40" s="95" t="s">
        <v>78</v>
      </c>
      <c r="B40" s="174"/>
      <c r="C40" s="65" t="s">
        <v>1719</v>
      </c>
      <c r="D40" s="175"/>
      <c r="E40" s="1415" t="s">
        <v>2981</v>
      </c>
      <c r="F40" s="65"/>
    </row>
    <row r="41" spans="1:9" ht="16.899999999999999" customHeight="1">
      <c r="A41" s="95" t="s">
        <v>79</v>
      </c>
      <c r="B41" s="174"/>
      <c r="C41" s="65" t="s">
        <v>1720</v>
      </c>
      <c r="D41" s="175"/>
      <c r="E41" s="1415" t="s">
        <v>2981</v>
      </c>
      <c r="F41" s="65"/>
    </row>
    <row r="42" spans="1:9" ht="16.899999999999999" customHeight="1">
      <c r="A42" s="95" t="s">
        <v>80</v>
      </c>
      <c r="B42" s="174"/>
      <c r="C42" s="65" t="s">
        <v>1721</v>
      </c>
      <c r="D42" s="175"/>
      <c r="E42" s="1415" t="s">
        <v>2981</v>
      </c>
      <c r="F42" s="65"/>
    </row>
    <row r="43" spans="1:9" ht="16.899999999999999" customHeight="1">
      <c r="A43" s="72"/>
      <c r="B43" s="174"/>
      <c r="C43" s="65" t="s">
        <v>1722</v>
      </c>
      <c r="D43" s="175"/>
      <c r="E43" s="145"/>
      <c r="F43" s="65"/>
    </row>
    <row r="44" spans="1:9" ht="16.899999999999999" customHeight="1">
      <c r="A44" s="72"/>
      <c r="B44" s="174"/>
      <c r="C44" s="28"/>
      <c r="D44" s="186"/>
      <c r="E44" s="145"/>
      <c r="F44" s="65"/>
    </row>
    <row r="45" spans="1:9" ht="16.899999999999999" customHeight="1">
      <c r="A45" s="72"/>
      <c r="B45" s="174"/>
      <c r="C45" s="28"/>
      <c r="D45" s="186"/>
      <c r="E45" s="145"/>
      <c r="F45" s="65"/>
    </row>
    <row r="46" spans="1:9" ht="16.899999999999999" customHeight="1">
      <c r="A46" s="72"/>
      <c r="B46" s="174"/>
      <c r="C46" s="28"/>
      <c r="D46" s="186"/>
      <c r="E46" s="145"/>
      <c r="F46" s="65"/>
    </row>
    <row r="47" spans="1:9" ht="16.899999999999999" customHeight="1">
      <c r="A47" s="72"/>
      <c r="B47" s="174"/>
      <c r="C47" s="28"/>
      <c r="D47" s="186"/>
      <c r="E47" s="145"/>
      <c r="F47" s="65"/>
    </row>
    <row r="48" spans="1:9" ht="16.899999999999999" customHeight="1">
      <c r="A48" s="72"/>
      <c r="B48" s="174"/>
      <c r="C48" s="28"/>
      <c r="D48" s="186"/>
      <c r="E48" s="145"/>
      <c r="F48" s="65"/>
    </row>
    <row r="49" spans="1:6" ht="16.899999999999999" customHeight="1">
      <c r="A49" s="72"/>
      <c r="B49" s="174"/>
      <c r="C49" s="28"/>
      <c r="D49" s="186"/>
      <c r="E49" s="145"/>
      <c r="F49" s="65"/>
    </row>
    <row r="50" spans="1:6" ht="16.899999999999999" customHeight="1">
      <c r="A50" s="72"/>
      <c r="B50" s="174"/>
      <c r="C50" s="28"/>
      <c r="D50" s="186"/>
      <c r="E50" s="145"/>
      <c r="F50" s="65"/>
    </row>
    <row r="51" spans="1:6" ht="16.899999999999999" customHeight="1">
      <c r="A51" s="72"/>
      <c r="B51" s="174"/>
      <c r="C51" s="28"/>
      <c r="D51" s="186"/>
      <c r="E51" s="145"/>
      <c r="F51" s="65"/>
    </row>
    <row r="52" spans="1:6" ht="16.899999999999999" customHeight="1">
      <c r="A52" s="72"/>
      <c r="B52" s="174"/>
      <c r="C52" s="28"/>
      <c r="D52" s="186"/>
      <c r="E52" s="145"/>
      <c r="F52" s="65"/>
    </row>
    <row r="53" spans="1:6" ht="16.899999999999999" customHeight="1">
      <c r="A53" s="72"/>
      <c r="B53" s="174"/>
      <c r="C53" s="28"/>
      <c r="D53" s="186"/>
      <c r="E53" s="145"/>
      <c r="F53" s="65"/>
    </row>
    <row r="54" spans="1:6" ht="16.899999999999999" customHeight="1">
      <c r="A54" s="72"/>
      <c r="B54" s="174"/>
      <c r="C54" s="28"/>
      <c r="D54" s="186"/>
      <c r="E54" s="145"/>
      <c r="F54" s="65"/>
    </row>
    <row r="55" spans="1:6" ht="16.899999999999999" customHeight="1">
      <c r="A55" s="72"/>
      <c r="B55" s="174"/>
      <c r="C55" s="28"/>
      <c r="D55" s="186"/>
      <c r="E55" s="145"/>
      <c r="F55" s="65"/>
    </row>
    <row r="56" spans="1:6" ht="16.899999999999999" customHeight="1">
      <c r="A56" s="72"/>
      <c r="B56" s="174"/>
      <c r="C56" s="28"/>
      <c r="D56" s="186"/>
      <c r="E56" s="145"/>
      <c r="F56" s="65"/>
    </row>
    <row r="57" spans="1:6" ht="16.899999999999999" customHeight="1">
      <c r="A57" s="72"/>
      <c r="B57" s="174"/>
      <c r="C57" s="28"/>
      <c r="D57" s="186"/>
      <c r="E57" s="145"/>
      <c r="F57" s="65"/>
    </row>
    <row r="58" spans="1:6" ht="16.899999999999999" customHeight="1" thickBot="1">
      <c r="A58" s="159"/>
      <c r="B58" s="567"/>
      <c r="C58" s="147"/>
      <c r="D58" s="598"/>
      <c r="E58" s="149"/>
      <c r="F58" s="65"/>
    </row>
    <row r="59" spans="1:6" ht="16.899999999999999" customHeight="1">
      <c r="A59" s="65" t="s">
        <v>613</v>
      </c>
      <c r="B59" s="65"/>
      <c r="C59" s="65"/>
      <c r="D59" s="65"/>
      <c r="E59" s="65"/>
      <c r="F59" s="65"/>
    </row>
    <row r="60" spans="1:6" ht="16.899999999999999" customHeight="1">
      <c r="A60" s="132">
        <v>73</v>
      </c>
      <c r="B60" s="132"/>
      <c r="C60" s="132"/>
      <c r="D60" s="132"/>
      <c r="E60" s="132"/>
      <c r="F60" s="65"/>
    </row>
    <row r="61" spans="1:6">
      <c r="A61" s="65"/>
    </row>
    <row r="62" spans="1:6">
      <c r="A62" s="65"/>
    </row>
    <row r="63" spans="1:6">
      <c r="A63" s="65"/>
    </row>
    <row r="64" spans="1:6">
      <c r="A64" s="65"/>
    </row>
    <row r="65" spans="1:1">
      <c r="A65" s="65"/>
    </row>
    <row r="66" spans="1:1">
      <c r="A66" s="65"/>
    </row>
    <row r="67" spans="1:1">
      <c r="A67" s="65"/>
    </row>
    <row r="68" spans="1:1">
      <c r="A68" s="65"/>
    </row>
    <row r="69" spans="1:1">
      <c r="A69" s="65"/>
    </row>
    <row r="70" spans="1:1">
      <c r="A70" s="65"/>
    </row>
    <row r="71" spans="1:1">
      <c r="A71" s="65"/>
    </row>
    <row r="72" spans="1:1">
      <c r="A72" s="65"/>
    </row>
    <row r="73" spans="1:1">
      <c r="A73" s="65"/>
    </row>
    <row r="74" spans="1:1">
      <c r="A74" s="65"/>
    </row>
    <row r="75" spans="1:1">
      <c r="A75" s="65"/>
    </row>
    <row r="76" spans="1:1">
      <c r="A76" s="65"/>
    </row>
    <row r="77" spans="1:1">
      <c r="A77" s="65"/>
    </row>
    <row r="78" spans="1:1">
      <c r="A78" s="65"/>
    </row>
    <row r="79" spans="1:1">
      <c r="A79" s="65"/>
    </row>
    <row r="80" spans="1:1">
      <c r="A80" s="65"/>
    </row>
    <row r="81" spans="1:1">
      <c r="A81" s="65"/>
    </row>
    <row r="82" spans="1:1">
      <c r="A82" s="65"/>
    </row>
    <row r="83" spans="1:1">
      <c r="A83" s="65"/>
    </row>
    <row r="84" spans="1:1">
      <c r="A84" s="65"/>
    </row>
    <row r="85" spans="1:1">
      <c r="A85" s="65"/>
    </row>
  </sheetData>
  <printOptions horizontalCentered="1"/>
  <pageMargins left="0.5" right="0.5" top="0.5" bottom="0.5" header="0.5" footer="0.5"/>
  <pageSetup scale="6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601" r:id="rId4" name="Button 65">
              <controlPr locked="0" defaultSize="0" autoFill="0" autoLine="0" autoPict="0">
                <anchor moveWithCells="1" sizeWithCells="1">
                  <from>
                    <xdr:col>0</xdr:col>
                    <xdr:colOff>0</xdr:colOff>
                    <xdr:row>63</xdr:row>
                    <xdr:rowOff>66675</xdr:rowOff>
                  </from>
                  <to>
                    <xdr:col>0</xdr:col>
                    <xdr:colOff>0</xdr:colOff>
                    <xdr:row>66</xdr:row>
                    <xdr:rowOff>76200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G65"/>
  <sheetViews>
    <sheetView defaultGridColor="0" colorId="22" zoomScale="75" zoomScaleNormal="75" workbookViewId="0">
      <selection activeCell="A66" sqref="A66"/>
    </sheetView>
  </sheetViews>
  <sheetFormatPr defaultColWidth="9.77734375" defaultRowHeight="15"/>
  <cols>
    <col min="1" max="1" width="6.77734375" customWidth="1"/>
    <col min="2" max="2" width="1.77734375" customWidth="1"/>
    <col min="3" max="3" width="75.77734375" customWidth="1"/>
    <col min="4" max="4" width="1.77734375" customWidth="1"/>
    <col min="5" max="5" width="20.77734375" customWidth="1"/>
    <col min="6" max="6" width="12.77734375" customWidth="1"/>
  </cols>
  <sheetData>
    <row r="1" spans="1:7" ht="16.899999999999999" customHeight="1" thickBot="1">
      <c r="A1" s="64" t="str">
        <f>'Data Sheet'!A54</f>
        <v>Annual Report of VERIZON NEW YORK INC.                                                                                           For the period ending DECEMBER 31, 2017</v>
      </c>
      <c r="B1" s="65"/>
      <c r="C1" s="65"/>
      <c r="D1" s="65"/>
      <c r="E1" s="65"/>
      <c r="F1" s="65"/>
      <c r="G1" s="65"/>
    </row>
    <row r="2" spans="1:7" ht="16.899999999999999" customHeight="1">
      <c r="A2" s="66"/>
      <c r="B2" s="67"/>
      <c r="C2" s="67"/>
      <c r="D2" s="67"/>
      <c r="E2" s="67"/>
      <c r="F2" s="68"/>
      <c r="G2" s="65"/>
    </row>
    <row r="3" spans="1:7" ht="16.899999999999999" customHeight="1">
      <c r="A3" s="541"/>
      <c r="B3" s="132"/>
      <c r="C3" s="132"/>
      <c r="D3" s="132"/>
      <c r="E3" s="132"/>
      <c r="F3" s="133"/>
      <c r="G3" s="65"/>
    </row>
    <row r="4" spans="1:7" ht="16.899999999999999" customHeight="1">
      <c r="A4" s="72"/>
      <c r="B4" s="65"/>
      <c r="C4" s="65"/>
      <c r="D4" s="65"/>
      <c r="E4" s="65"/>
      <c r="F4" s="73"/>
      <c r="G4" s="65"/>
    </row>
    <row r="5" spans="1:7" ht="16.899999999999999" customHeight="1">
      <c r="A5" s="72"/>
      <c r="B5" s="65"/>
      <c r="C5" s="65"/>
      <c r="D5" s="65"/>
      <c r="E5" s="65"/>
      <c r="F5" s="73"/>
      <c r="G5" s="65"/>
    </row>
    <row r="6" spans="1:7" ht="16.899999999999999" customHeight="1">
      <c r="A6" s="72"/>
      <c r="B6" s="65"/>
      <c r="C6" s="65"/>
      <c r="D6" s="65"/>
      <c r="E6" s="65"/>
      <c r="F6" s="73"/>
      <c r="G6" s="65"/>
    </row>
    <row r="7" spans="1:7" ht="16.899999999999999" customHeight="1">
      <c r="A7" s="72"/>
      <c r="B7" s="65"/>
      <c r="C7" s="65"/>
      <c r="D7" s="65"/>
      <c r="E7" s="65"/>
      <c r="F7" s="73"/>
      <c r="G7" s="65"/>
    </row>
    <row r="8" spans="1:7" ht="16.899999999999999" customHeight="1">
      <c r="A8" s="72"/>
      <c r="B8" s="65"/>
      <c r="C8" s="65"/>
      <c r="D8" s="65"/>
      <c r="E8" s="65"/>
      <c r="F8" s="73"/>
      <c r="G8" s="65"/>
    </row>
    <row r="9" spans="1:7" ht="16.899999999999999" customHeight="1">
      <c r="A9" s="72"/>
      <c r="B9" s="65"/>
      <c r="C9" s="65"/>
      <c r="D9" s="65"/>
      <c r="E9" s="65"/>
      <c r="F9" s="73"/>
      <c r="G9" s="65"/>
    </row>
    <row r="10" spans="1:7" ht="16.899999999999999" customHeight="1">
      <c r="A10" s="72"/>
      <c r="B10" s="65"/>
      <c r="C10" s="65"/>
      <c r="D10" s="65"/>
      <c r="E10" s="65"/>
      <c r="F10" s="73"/>
      <c r="G10" s="65"/>
    </row>
    <row r="11" spans="1:7" ht="16.899999999999999" customHeight="1">
      <c r="A11" s="72"/>
      <c r="B11" s="65"/>
      <c r="C11" s="65"/>
      <c r="D11" s="65"/>
      <c r="E11" s="65"/>
      <c r="F11" s="73"/>
      <c r="G11" s="65"/>
    </row>
    <row r="12" spans="1:7" ht="16.899999999999999" customHeight="1">
      <c r="A12" s="72"/>
      <c r="B12" s="65"/>
      <c r="C12" s="65"/>
      <c r="D12" s="65"/>
      <c r="E12" s="65"/>
      <c r="F12" s="73"/>
      <c r="G12" s="65"/>
    </row>
    <row r="13" spans="1:7" ht="16.899999999999999" customHeight="1">
      <c r="A13" s="72"/>
      <c r="B13" s="65"/>
      <c r="C13" s="65"/>
      <c r="D13" s="65"/>
      <c r="E13" s="65"/>
      <c r="F13" s="73"/>
      <c r="G13" s="65"/>
    </row>
    <row r="14" spans="1:7" ht="16.899999999999999" customHeight="1">
      <c r="A14" s="72"/>
      <c r="B14" s="65"/>
      <c r="C14" s="65"/>
      <c r="D14" s="65"/>
      <c r="E14" s="65"/>
      <c r="F14" s="73"/>
      <c r="G14" s="65"/>
    </row>
    <row r="15" spans="1:7" ht="16.899999999999999" customHeight="1">
      <c r="A15" s="72"/>
      <c r="B15" s="65"/>
      <c r="C15" s="65"/>
      <c r="D15" s="65"/>
      <c r="E15" s="65"/>
      <c r="F15" s="73"/>
      <c r="G15" s="65"/>
    </row>
    <row r="16" spans="1:7" ht="16.899999999999999" customHeight="1">
      <c r="A16" s="72"/>
      <c r="B16" s="65"/>
      <c r="C16" s="65"/>
      <c r="D16" s="65"/>
      <c r="E16" s="65"/>
      <c r="F16" s="73"/>
      <c r="G16" s="65"/>
    </row>
    <row r="17" spans="1:7" ht="16.899999999999999" customHeight="1">
      <c r="A17" s="72"/>
      <c r="B17" s="65"/>
      <c r="C17" s="65"/>
      <c r="D17" s="65"/>
      <c r="E17" s="65"/>
      <c r="F17" s="73"/>
      <c r="G17" s="65"/>
    </row>
    <row r="18" spans="1:7" ht="16.899999999999999" customHeight="1">
      <c r="A18" s="72"/>
      <c r="B18" s="65"/>
      <c r="C18" s="65"/>
      <c r="D18" s="65"/>
      <c r="E18" s="65"/>
      <c r="F18" s="73"/>
      <c r="G18" s="65"/>
    </row>
    <row r="19" spans="1:7" ht="16.899999999999999" customHeight="1">
      <c r="A19" s="72"/>
      <c r="B19" s="65"/>
      <c r="C19" s="65"/>
      <c r="D19" s="65"/>
      <c r="E19" s="28"/>
      <c r="F19" s="896"/>
      <c r="G19" s="65"/>
    </row>
    <row r="20" spans="1:7" ht="16.899999999999999" customHeight="1">
      <c r="A20" s="72"/>
      <c r="B20" s="65"/>
      <c r="C20" s="65"/>
      <c r="D20" s="65"/>
      <c r="E20" s="28"/>
      <c r="F20" s="896"/>
      <c r="G20" s="65"/>
    </row>
    <row r="21" spans="1:7" ht="16.899999999999999" customHeight="1">
      <c r="A21" s="72"/>
      <c r="B21" s="65"/>
      <c r="C21" s="65"/>
      <c r="D21" s="65"/>
      <c r="E21" s="28"/>
      <c r="F21" s="896"/>
      <c r="G21" s="65"/>
    </row>
    <row r="22" spans="1:7" ht="16.899999999999999" customHeight="1">
      <c r="A22" s="886" t="s">
        <v>1408</v>
      </c>
      <c r="B22" s="341"/>
      <c r="C22" s="341"/>
      <c r="D22" s="341"/>
      <c r="E22" s="897"/>
      <c r="F22" s="898"/>
      <c r="G22" s="65"/>
    </row>
    <row r="23" spans="1:7" ht="16.899999999999999" customHeight="1">
      <c r="A23" s="72"/>
      <c r="B23" s="65"/>
      <c r="C23" s="65"/>
      <c r="D23" s="65"/>
      <c r="E23" s="28"/>
      <c r="F23" s="896"/>
      <c r="G23" s="65"/>
    </row>
    <row r="24" spans="1:7" ht="16.899999999999999" customHeight="1">
      <c r="A24" s="72"/>
      <c r="B24" s="65"/>
      <c r="C24" s="65"/>
      <c r="D24" s="65"/>
      <c r="E24" s="28"/>
      <c r="F24" s="896"/>
      <c r="G24" s="65"/>
    </row>
    <row r="25" spans="1:7" ht="16.899999999999999" customHeight="1">
      <c r="A25" s="72"/>
      <c r="B25" s="65"/>
      <c r="C25" s="65"/>
      <c r="D25" s="65"/>
      <c r="E25" s="28"/>
      <c r="F25" s="896"/>
      <c r="G25" s="65"/>
    </row>
    <row r="26" spans="1:7" ht="16.899999999999999" customHeight="1">
      <c r="A26" s="72"/>
      <c r="B26" s="65"/>
      <c r="C26" s="65"/>
      <c r="D26" s="65"/>
      <c r="E26" s="28"/>
      <c r="F26" s="896"/>
      <c r="G26" s="65"/>
    </row>
    <row r="27" spans="1:7" ht="16.899999999999999" customHeight="1">
      <c r="A27" s="72"/>
      <c r="B27" s="65"/>
      <c r="C27" s="65"/>
      <c r="D27" s="65"/>
      <c r="E27" s="28"/>
      <c r="F27" s="896"/>
      <c r="G27" s="65"/>
    </row>
    <row r="28" spans="1:7" ht="16.899999999999999" customHeight="1">
      <c r="A28" s="72"/>
      <c r="B28" s="65"/>
      <c r="C28" s="65"/>
      <c r="D28" s="65"/>
      <c r="E28" s="28"/>
      <c r="F28" s="896"/>
      <c r="G28" s="65"/>
    </row>
    <row r="29" spans="1:7" ht="16.899999999999999" customHeight="1">
      <c r="A29" s="72"/>
      <c r="B29" s="65"/>
      <c r="C29" s="65"/>
      <c r="D29" s="65"/>
      <c r="E29" s="28"/>
      <c r="F29" s="896"/>
      <c r="G29" s="65"/>
    </row>
    <row r="30" spans="1:7" ht="16.899999999999999" customHeight="1">
      <c r="A30" s="72"/>
      <c r="B30" s="65"/>
      <c r="C30" s="65"/>
      <c r="D30" s="65"/>
      <c r="E30" s="28"/>
      <c r="F30" s="896"/>
      <c r="G30" s="65"/>
    </row>
    <row r="31" spans="1:7" ht="16.899999999999999" customHeight="1">
      <c r="A31" s="72"/>
      <c r="B31" s="65"/>
      <c r="C31" s="65"/>
      <c r="D31" s="65"/>
      <c r="E31" s="28"/>
      <c r="F31" s="896"/>
      <c r="G31" s="65"/>
    </row>
    <row r="32" spans="1:7" ht="16.899999999999999" customHeight="1">
      <c r="A32" s="72"/>
      <c r="B32" s="65"/>
      <c r="C32" s="65"/>
      <c r="D32" s="65"/>
      <c r="E32" s="28"/>
      <c r="F32" s="896"/>
      <c r="G32" s="65"/>
    </row>
    <row r="33" spans="1:7" ht="16.899999999999999" customHeight="1">
      <c r="A33" s="72"/>
      <c r="B33" s="65"/>
      <c r="C33" s="65"/>
      <c r="D33" s="65"/>
      <c r="E33" s="65"/>
      <c r="F33" s="896"/>
      <c r="G33" s="65"/>
    </row>
    <row r="34" spans="1:7" ht="16.899999999999999" customHeight="1">
      <c r="A34" s="225"/>
      <c r="B34" s="132"/>
      <c r="C34" s="132"/>
      <c r="D34" s="132"/>
      <c r="E34" s="132"/>
      <c r="F34" s="133"/>
      <c r="G34" s="65"/>
    </row>
    <row r="35" spans="1:7" ht="16.899999999999999" customHeight="1">
      <c r="A35" s="72"/>
      <c r="B35" s="65"/>
      <c r="C35" s="65"/>
      <c r="D35" s="65"/>
      <c r="E35" s="65"/>
      <c r="F35" s="73"/>
      <c r="G35" s="65"/>
    </row>
    <row r="36" spans="1:7" ht="16.899999999999999" customHeight="1">
      <c r="A36" s="72"/>
      <c r="B36" s="65"/>
      <c r="C36" s="65"/>
      <c r="D36" s="65"/>
      <c r="E36" s="65"/>
      <c r="F36" s="73"/>
      <c r="G36" s="65"/>
    </row>
    <row r="37" spans="1:7" ht="16.899999999999999" customHeight="1">
      <c r="A37" s="72"/>
      <c r="B37" s="65"/>
      <c r="C37" s="65"/>
      <c r="D37" s="65"/>
      <c r="E37" s="65"/>
      <c r="F37" s="73"/>
      <c r="G37" s="65"/>
    </row>
    <row r="38" spans="1:7" ht="16.899999999999999" customHeight="1">
      <c r="A38" s="72"/>
      <c r="B38" s="65"/>
      <c r="C38" s="65"/>
      <c r="D38" s="65"/>
      <c r="E38" s="65"/>
      <c r="F38" s="73"/>
      <c r="G38" s="65"/>
    </row>
    <row r="39" spans="1:7" ht="16.899999999999999" customHeight="1">
      <c r="A39" s="72"/>
      <c r="B39" s="65"/>
      <c r="C39" s="65"/>
      <c r="D39" s="65"/>
      <c r="E39" s="65"/>
      <c r="F39" s="73"/>
      <c r="G39" s="65"/>
    </row>
    <row r="40" spans="1:7" ht="16.899999999999999" customHeight="1">
      <c r="A40" s="72"/>
      <c r="B40" s="65"/>
      <c r="C40" s="65"/>
      <c r="D40" s="65"/>
      <c r="E40" s="28"/>
      <c r="F40" s="896"/>
      <c r="G40" s="65"/>
    </row>
    <row r="41" spans="1:7" ht="16.899999999999999" customHeight="1">
      <c r="A41" s="72"/>
      <c r="B41" s="65"/>
      <c r="C41" s="65"/>
      <c r="D41" s="65"/>
      <c r="E41" s="28"/>
      <c r="F41" s="896"/>
      <c r="G41" s="65"/>
    </row>
    <row r="42" spans="1:7" ht="16.899999999999999" customHeight="1">
      <c r="A42" s="72"/>
      <c r="B42" s="65"/>
      <c r="C42" s="65"/>
      <c r="D42" s="65"/>
      <c r="E42" s="28"/>
      <c r="F42" s="896"/>
      <c r="G42" s="65"/>
    </row>
    <row r="43" spans="1:7" ht="16.899999999999999" customHeight="1">
      <c r="A43" s="72"/>
      <c r="B43" s="65"/>
      <c r="C43" s="65"/>
      <c r="D43" s="65"/>
      <c r="E43" s="28"/>
      <c r="F43" s="896"/>
      <c r="G43" s="65" t="s">
        <v>711</v>
      </c>
    </row>
    <row r="44" spans="1:7" ht="16.899999999999999" customHeight="1">
      <c r="A44" s="72"/>
      <c r="B44" s="65"/>
      <c r="C44" s="65"/>
      <c r="D44" s="65"/>
      <c r="E44" s="65"/>
      <c r="F44" s="896"/>
      <c r="G44" s="65"/>
    </row>
    <row r="45" spans="1:7" ht="16.899999999999999" customHeight="1">
      <c r="A45" s="72"/>
      <c r="B45" s="65"/>
      <c r="C45" s="65"/>
      <c r="D45" s="65"/>
      <c r="E45" s="65"/>
      <c r="F45" s="73"/>
      <c r="G45" s="65"/>
    </row>
    <row r="46" spans="1:7" ht="16.899999999999999" customHeight="1">
      <c r="A46" s="72"/>
      <c r="B46" s="65"/>
      <c r="C46" s="65"/>
      <c r="D46" s="65"/>
      <c r="E46" s="65"/>
      <c r="F46" s="73"/>
      <c r="G46" s="65"/>
    </row>
    <row r="47" spans="1:7" ht="16.899999999999999" customHeight="1">
      <c r="A47" s="72"/>
      <c r="B47" s="65"/>
      <c r="C47" s="65"/>
      <c r="D47" s="65"/>
      <c r="E47" s="65"/>
      <c r="F47" s="73"/>
      <c r="G47" s="65"/>
    </row>
    <row r="48" spans="1:7" ht="16.899999999999999" customHeight="1">
      <c r="A48" s="72"/>
      <c r="B48" s="65"/>
      <c r="C48" s="65"/>
      <c r="D48" s="65"/>
      <c r="E48" s="65"/>
      <c r="F48" s="73"/>
      <c r="G48" s="65"/>
    </row>
    <row r="49" spans="1:7" ht="16.899999999999999" customHeight="1">
      <c r="A49" s="72"/>
      <c r="B49" s="65"/>
      <c r="C49" s="65"/>
      <c r="D49" s="65"/>
      <c r="E49" s="65"/>
      <c r="F49" s="73"/>
      <c r="G49" s="65"/>
    </row>
    <row r="50" spans="1:7" ht="16.899999999999999" customHeight="1">
      <c r="A50" s="72"/>
      <c r="B50" s="65"/>
      <c r="C50" s="28"/>
      <c r="D50" s="65"/>
      <c r="E50" s="28"/>
      <c r="F50" s="73"/>
      <c r="G50" s="65"/>
    </row>
    <row r="51" spans="1:7" ht="16.899999999999999" customHeight="1">
      <c r="A51" s="72"/>
      <c r="B51" s="65"/>
      <c r="C51" s="28"/>
      <c r="D51" s="65"/>
      <c r="E51" s="28"/>
      <c r="F51" s="73"/>
      <c r="G51" s="65"/>
    </row>
    <row r="52" spans="1:7" ht="16.899999999999999" customHeight="1">
      <c r="A52" s="72"/>
      <c r="B52" s="65"/>
      <c r="C52" s="28"/>
      <c r="D52" s="65"/>
      <c r="E52" s="28"/>
      <c r="F52" s="73"/>
      <c r="G52" s="65"/>
    </row>
    <row r="53" spans="1:7" ht="16.899999999999999" customHeight="1">
      <c r="A53" s="72"/>
      <c r="B53" s="65"/>
      <c r="C53" s="28"/>
      <c r="D53" s="65"/>
      <c r="E53" s="28"/>
      <c r="F53" s="73"/>
      <c r="G53" s="65"/>
    </row>
    <row r="54" spans="1:7" ht="16.899999999999999" customHeight="1">
      <c r="A54" s="72"/>
      <c r="B54" s="65"/>
      <c r="C54" s="65"/>
      <c r="D54" s="65"/>
      <c r="E54" s="65"/>
      <c r="F54" s="73"/>
      <c r="G54" s="65"/>
    </row>
    <row r="55" spans="1:7" ht="16.899999999999999" customHeight="1">
      <c r="A55" s="72"/>
      <c r="B55" s="65"/>
      <c r="C55" s="65"/>
      <c r="D55" s="65"/>
      <c r="E55" s="65"/>
      <c r="F55" s="73"/>
      <c r="G55" s="65"/>
    </row>
    <row r="56" spans="1:7" ht="16.899999999999999" customHeight="1">
      <c r="A56" s="72"/>
      <c r="B56" s="65"/>
      <c r="C56" s="65"/>
      <c r="D56" s="65"/>
      <c r="E56" s="65"/>
      <c r="F56" s="73"/>
      <c r="G56" s="65"/>
    </row>
    <row r="57" spans="1:7" ht="16.899999999999999" customHeight="1">
      <c r="A57" s="72"/>
      <c r="B57" s="65"/>
      <c r="C57" s="65"/>
      <c r="D57" s="65"/>
      <c r="E57" s="65"/>
      <c r="F57" s="73"/>
      <c r="G57" s="65"/>
    </row>
    <row r="58" spans="1:7" ht="16.899999999999999" customHeight="1">
      <c r="A58" s="72"/>
      <c r="B58" s="65"/>
      <c r="C58" s="65"/>
      <c r="D58" s="65"/>
      <c r="E58" s="65"/>
      <c r="F58" s="73"/>
      <c r="G58" s="65"/>
    </row>
    <row r="59" spans="1:7" ht="16.899999999999999" customHeight="1">
      <c r="A59" s="72"/>
      <c r="B59" s="65"/>
      <c r="C59" s="65"/>
      <c r="D59" s="65"/>
      <c r="E59" s="28"/>
      <c r="F59" s="73"/>
      <c r="G59" s="65"/>
    </row>
    <row r="60" spans="1:7" ht="16.899999999999999" customHeight="1">
      <c r="A60" s="72"/>
      <c r="B60" s="65"/>
      <c r="C60" s="65"/>
      <c r="D60" s="65"/>
      <c r="E60" s="28"/>
      <c r="F60" s="73"/>
      <c r="G60" s="65"/>
    </row>
    <row r="61" spans="1:7" ht="16.899999999999999" customHeight="1">
      <c r="A61" s="72"/>
      <c r="B61" s="65"/>
      <c r="C61" s="65"/>
      <c r="D61" s="65"/>
      <c r="E61" s="28"/>
      <c r="F61" s="73"/>
      <c r="G61" s="65"/>
    </row>
    <row r="62" spans="1:7" ht="16.899999999999999" customHeight="1">
      <c r="A62" s="72"/>
      <c r="B62" s="65"/>
      <c r="C62" s="65"/>
      <c r="D62" s="65"/>
      <c r="E62" s="28"/>
      <c r="F62" s="73"/>
      <c r="G62" s="65"/>
    </row>
    <row r="63" spans="1:7" ht="16.899999999999999" customHeight="1" thickBot="1">
      <c r="A63" s="159"/>
      <c r="B63" s="101"/>
      <c r="C63" s="101"/>
      <c r="D63" s="101"/>
      <c r="E63" s="101"/>
      <c r="F63" s="142"/>
      <c r="G63" s="65"/>
    </row>
    <row r="64" spans="1:7" ht="16.899999999999999" customHeight="1">
      <c r="A64" s="65"/>
      <c r="B64" s="65"/>
      <c r="C64" s="65"/>
      <c r="D64" s="65"/>
      <c r="E64" s="65"/>
      <c r="F64" s="65"/>
      <c r="G64" s="65"/>
    </row>
    <row r="65" spans="1:7" ht="16.899999999999999" customHeight="1">
      <c r="A65" s="132">
        <v>74</v>
      </c>
      <c r="B65" s="105"/>
      <c r="C65" s="105"/>
      <c r="D65" s="105"/>
      <c r="E65" s="105"/>
      <c r="F65" s="105"/>
      <c r="G65" s="65"/>
    </row>
  </sheetData>
  <printOptions horizontalCentered="1" verticalCentered="1"/>
  <pageMargins left="0.5" right="0.5" top="0.5" bottom="0.5" header="0" footer="0"/>
  <pageSetup scale="6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6626" r:id="rId4" name="Button 66">
              <controlPr locked="0" defaultSize="0" autoFill="0" autoLine="0" autoPict="0">
                <anchor moveWithCells="1" sizeWithCells="1">
                  <from>
                    <xdr:col>0</xdr:col>
                    <xdr:colOff>0</xdr:colOff>
                    <xdr:row>66</xdr:row>
                    <xdr:rowOff>123825</xdr:rowOff>
                  </from>
                  <to>
                    <xdr:col>0</xdr:col>
                    <xdr:colOff>0</xdr:colOff>
                    <xdr:row>69</xdr:row>
                    <xdr:rowOff>152400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H82"/>
  <sheetViews>
    <sheetView defaultGridColor="0" colorId="22" zoomScale="75" zoomScaleNormal="75" workbookViewId="0">
      <selection activeCell="C14" sqref="C14"/>
    </sheetView>
  </sheetViews>
  <sheetFormatPr defaultColWidth="9.77734375" defaultRowHeight="15"/>
  <cols>
    <col min="1" max="1" width="5.77734375" customWidth="1"/>
    <col min="2" max="2" width="1.77734375" customWidth="1"/>
    <col min="3" max="3" width="7.77734375" customWidth="1"/>
    <col min="4" max="4" width="70.77734375" customWidth="1"/>
    <col min="5" max="5" width="1.77734375" customWidth="1"/>
    <col min="6" max="7" width="20.77734375" customWidth="1"/>
  </cols>
  <sheetData>
    <row r="1" spans="1:8" ht="16.899999999999999" customHeight="1" thickBot="1">
      <c r="A1" s="64" t="str">
        <f>'Data Sheet'!A56</f>
        <v>Annual Report of VERIZON NEW YORK INC.                                                                                                       For the period ending DECEMBER 31, 2017</v>
      </c>
      <c r="B1" s="65"/>
      <c r="C1" s="65"/>
      <c r="D1" s="65"/>
      <c r="E1" s="65"/>
      <c r="F1" s="65"/>
      <c r="G1" s="65"/>
      <c r="H1" s="65"/>
    </row>
    <row r="2" spans="1:8" ht="16.899999999999999" customHeight="1">
      <c r="A2" s="66"/>
      <c r="B2" s="67"/>
      <c r="C2" s="67"/>
      <c r="D2" s="67"/>
      <c r="E2" s="67"/>
      <c r="F2" s="67"/>
      <c r="G2" s="68"/>
      <c r="H2" s="65"/>
    </row>
    <row r="3" spans="1:8" ht="16.899999999999999" customHeight="1">
      <c r="A3" s="886"/>
      <c r="B3" s="132"/>
      <c r="C3" s="132"/>
      <c r="D3" s="132"/>
      <c r="E3" s="132"/>
      <c r="F3" s="132"/>
      <c r="G3" s="133"/>
      <c r="H3" s="65"/>
    </row>
    <row r="4" spans="1:8" ht="16.899999999999999" customHeight="1">
      <c r="A4" s="605"/>
      <c r="B4" s="65"/>
      <c r="C4" s="105"/>
      <c r="D4" s="105"/>
      <c r="E4" s="105"/>
      <c r="F4" s="105"/>
      <c r="G4" s="152"/>
      <c r="H4" s="65"/>
    </row>
    <row r="5" spans="1:8" ht="16.899999999999999" customHeight="1">
      <c r="A5" s="72"/>
      <c r="B5" s="65"/>
      <c r="C5" s="65"/>
      <c r="D5" s="65"/>
      <c r="E5" s="65"/>
      <c r="F5" s="65"/>
      <c r="G5" s="152"/>
      <c r="H5" s="65"/>
    </row>
    <row r="6" spans="1:8" ht="16.899999999999999" customHeight="1">
      <c r="A6" s="72"/>
      <c r="B6" s="65"/>
      <c r="C6" s="65"/>
      <c r="D6" s="65"/>
      <c r="E6" s="65"/>
      <c r="F6" s="65"/>
      <c r="G6" s="73"/>
      <c r="H6" s="65"/>
    </row>
    <row r="7" spans="1:8" ht="16.899999999999999" customHeight="1">
      <c r="A7" s="72"/>
      <c r="B7" s="65"/>
      <c r="C7" s="65"/>
      <c r="D7" s="65"/>
      <c r="E7" s="65"/>
      <c r="F7" s="65"/>
      <c r="G7" s="73"/>
      <c r="H7" s="65"/>
    </row>
    <row r="8" spans="1:8" ht="16.899999999999999" customHeight="1">
      <c r="A8" s="72"/>
      <c r="B8" s="65"/>
      <c r="C8" s="65"/>
      <c r="D8" s="65"/>
      <c r="E8" s="65"/>
      <c r="F8" s="65"/>
      <c r="G8" s="73"/>
      <c r="H8" s="65"/>
    </row>
    <row r="9" spans="1:8" ht="16.899999999999999" customHeight="1">
      <c r="A9" s="72"/>
      <c r="B9" s="65"/>
      <c r="C9" s="65"/>
      <c r="D9" s="65"/>
      <c r="E9" s="65"/>
      <c r="F9" s="65"/>
      <c r="G9" s="73"/>
      <c r="H9" s="65"/>
    </row>
    <row r="10" spans="1:8" ht="16.899999999999999" customHeight="1">
      <c r="A10" s="72"/>
      <c r="B10" s="65"/>
      <c r="C10" s="65"/>
      <c r="D10" s="65"/>
      <c r="E10" s="65"/>
      <c r="F10" s="65"/>
      <c r="G10" s="73"/>
      <c r="H10" s="65"/>
    </row>
    <row r="11" spans="1:8" ht="16.899999999999999" customHeight="1">
      <c r="A11" s="72"/>
      <c r="B11" s="65"/>
      <c r="C11" s="65"/>
      <c r="D11" s="65"/>
      <c r="E11" s="65"/>
      <c r="F11" s="65"/>
      <c r="G11" s="73"/>
      <c r="H11" s="65"/>
    </row>
    <row r="12" spans="1:8" ht="16.899999999999999" customHeight="1">
      <c r="A12" s="225"/>
      <c r="B12" s="132"/>
      <c r="C12" s="132"/>
      <c r="D12" s="132"/>
      <c r="E12" s="132"/>
      <c r="F12" s="132"/>
      <c r="G12" s="133"/>
      <c r="H12" s="65"/>
    </row>
    <row r="13" spans="1:8" ht="16.899999999999999" customHeight="1">
      <c r="A13" s="72"/>
      <c r="B13" s="65"/>
      <c r="C13" s="65"/>
      <c r="D13" s="65"/>
      <c r="E13" s="65"/>
      <c r="F13" s="65"/>
      <c r="G13" s="73"/>
      <c r="H13" s="65"/>
    </row>
    <row r="14" spans="1:8" ht="16.899999999999999" customHeight="1">
      <c r="A14" s="72"/>
      <c r="B14" s="65"/>
      <c r="C14" s="65"/>
      <c r="D14" s="65"/>
      <c r="E14" s="65"/>
      <c r="F14" s="65"/>
      <c r="G14" s="73"/>
      <c r="H14" s="65"/>
    </row>
    <row r="15" spans="1:8" ht="16.899999999999999" customHeight="1">
      <c r="A15" s="72"/>
      <c r="B15" s="65"/>
      <c r="C15" s="105"/>
      <c r="D15" s="105"/>
      <c r="E15" s="65"/>
      <c r="F15" s="65"/>
      <c r="G15" s="73"/>
      <c r="H15" s="65"/>
    </row>
    <row r="16" spans="1:8" ht="16.899999999999999" customHeight="1">
      <c r="A16" s="72"/>
      <c r="B16" s="65"/>
      <c r="C16" s="105"/>
      <c r="D16" s="105"/>
      <c r="E16" s="65"/>
      <c r="F16" s="65"/>
      <c r="G16" s="73"/>
      <c r="H16" s="65"/>
    </row>
    <row r="17" spans="1:8" ht="16.899999999999999" customHeight="1">
      <c r="A17" s="72"/>
      <c r="B17" s="65"/>
      <c r="C17" s="65"/>
      <c r="D17" s="65"/>
      <c r="E17" s="65"/>
      <c r="F17" s="570"/>
      <c r="G17" s="896"/>
      <c r="H17" s="65"/>
    </row>
    <row r="18" spans="1:8" ht="16.899999999999999" customHeight="1">
      <c r="A18" s="72"/>
      <c r="B18" s="65"/>
      <c r="C18" s="65"/>
      <c r="D18" s="65"/>
      <c r="E18" s="65"/>
      <c r="F18" s="191"/>
      <c r="G18" s="896"/>
      <c r="H18" s="65"/>
    </row>
    <row r="19" spans="1:8" ht="16.899999999999999" customHeight="1">
      <c r="A19" s="72"/>
      <c r="B19" s="65"/>
      <c r="C19" s="65"/>
      <c r="D19" s="65"/>
      <c r="E19" s="65"/>
      <c r="F19" s="191"/>
      <c r="G19" s="896"/>
      <c r="H19" s="65"/>
    </row>
    <row r="20" spans="1:8" ht="16.899999999999999" customHeight="1">
      <c r="A20" s="72"/>
      <c r="B20" s="65"/>
      <c r="C20" s="65"/>
      <c r="D20" s="65"/>
      <c r="E20" s="65"/>
      <c r="F20" s="191"/>
      <c r="G20" s="896"/>
      <c r="H20" s="65"/>
    </row>
    <row r="21" spans="1:8" ht="16.899999999999999" customHeight="1">
      <c r="A21" s="72"/>
      <c r="B21" s="65"/>
      <c r="C21" s="65"/>
      <c r="D21" s="65"/>
      <c r="E21" s="65"/>
      <c r="F21" s="191"/>
      <c r="G21" s="896"/>
      <c r="H21" s="65"/>
    </row>
    <row r="22" spans="1:8" ht="16.899999999999999" customHeight="1">
      <c r="A22" s="886" t="s">
        <v>1408</v>
      </c>
      <c r="B22" s="132"/>
      <c r="C22" s="132"/>
      <c r="D22" s="132"/>
      <c r="E22" s="132"/>
      <c r="F22" s="899"/>
      <c r="G22" s="900"/>
      <c r="H22" s="65"/>
    </row>
    <row r="23" spans="1:8" ht="16.899999999999999" customHeight="1">
      <c r="A23" s="72"/>
      <c r="B23" s="65"/>
      <c r="C23" s="65"/>
      <c r="D23" s="65"/>
      <c r="E23" s="65"/>
      <c r="F23" s="191"/>
      <c r="G23" s="896"/>
      <c r="H23" s="65"/>
    </row>
    <row r="24" spans="1:8" ht="16.899999999999999" customHeight="1">
      <c r="A24" s="72"/>
      <c r="B24" s="65"/>
      <c r="C24" s="65"/>
      <c r="D24" s="65"/>
      <c r="E24" s="65"/>
      <c r="F24" s="191"/>
      <c r="G24" s="896"/>
      <c r="H24" s="65"/>
    </row>
    <row r="25" spans="1:8" ht="16.899999999999999" customHeight="1">
      <c r="A25" s="72"/>
      <c r="B25" s="65"/>
      <c r="C25" s="65"/>
      <c r="D25" s="65"/>
      <c r="E25" s="65"/>
      <c r="F25" s="191"/>
      <c r="G25" s="896"/>
      <c r="H25" s="65"/>
    </row>
    <row r="26" spans="1:8" ht="16.899999999999999" customHeight="1">
      <c r="A26" s="72"/>
      <c r="B26" s="65"/>
      <c r="C26" s="65"/>
      <c r="D26" s="65"/>
      <c r="E26" s="65"/>
      <c r="F26" s="191"/>
      <c r="G26" s="896"/>
      <c r="H26" s="65"/>
    </row>
    <row r="27" spans="1:8" ht="16.899999999999999" customHeight="1">
      <c r="A27" s="72"/>
      <c r="B27" s="65"/>
      <c r="C27" s="65"/>
      <c r="D27" s="65"/>
      <c r="E27" s="65"/>
      <c r="F27" s="191"/>
      <c r="G27" s="896"/>
      <c r="H27" s="65"/>
    </row>
    <row r="28" spans="1:8" ht="16.899999999999999" customHeight="1">
      <c r="A28" s="72"/>
      <c r="B28" s="65"/>
      <c r="C28" s="65"/>
      <c r="D28" s="65"/>
      <c r="E28" s="65"/>
      <c r="F28" s="295"/>
      <c r="G28" s="896"/>
      <c r="H28" s="65"/>
    </row>
    <row r="29" spans="1:8" ht="16.899999999999999" customHeight="1">
      <c r="A29" s="72"/>
      <c r="B29" s="65"/>
      <c r="C29" s="65"/>
      <c r="D29" s="65"/>
      <c r="E29" s="65"/>
      <c r="F29" s="65"/>
      <c r="G29" s="73"/>
      <c r="H29" s="65"/>
    </row>
    <row r="30" spans="1:8" ht="16.899999999999999" customHeight="1">
      <c r="A30" s="225"/>
      <c r="B30" s="132"/>
      <c r="C30" s="132"/>
      <c r="D30" s="132"/>
      <c r="E30" s="132"/>
      <c r="F30" s="132"/>
      <c r="G30" s="133"/>
      <c r="H30" s="65"/>
    </row>
    <row r="31" spans="1:8" ht="16.899999999999999" customHeight="1">
      <c r="A31" s="72"/>
      <c r="B31" s="65"/>
      <c r="C31" s="65"/>
      <c r="D31" s="65"/>
      <c r="E31" s="65"/>
      <c r="F31" s="65"/>
      <c r="G31" s="73"/>
      <c r="H31" s="65"/>
    </row>
    <row r="32" spans="1:8" ht="16.899999999999999" customHeight="1">
      <c r="A32" s="72"/>
      <c r="B32" s="65"/>
      <c r="C32" s="65"/>
      <c r="D32" s="65"/>
      <c r="E32" s="65"/>
      <c r="F32" s="65"/>
      <c r="G32" s="73"/>
      <c r="H32" s="65"/>
    </row>
    <row r="33" spans="1:8" ht="16.899999999999999" customHeight="1">
      <c r="A33" s="72"/>
      <c r="B33" s="65"/>
      <c r="C33" s="65"/>
      <c r="D33" s="93"/>
      <c r="E33" s="105"/>
      <c r="F33" s="105"/>
      <c r="G33" s="73"/>
      <c r="H33" s="65"/>
    </row>
    <row r="34" spans="1:8" ht="16.899999999999999" customHeight="1">
      <c r="A34" s="72"/>
      <c r="B34" s="65"/>
      <c r="C34" s="65"/>
      <c r="D34" s="93"/>
      <c r="E34" s="105"/>
      <c r="F34" s="105"/>
      <c r="G34" s="73"/>
      <c r="H34" s="65"/>
    </row>
    <row r="35" spans="1:8" ht="16.899999999999999" customHeight="1">
      <c r="A35" s="72"/>
      <c r="B35" s="65"/>
      <c r="C35" s="28"/>
      <c r="D35" s="28"/>
      <c r="E35" s="28"/>
      <c r="F35" s="28"/>
      <c r="G35" s="284"/>
      <c r="H35" s="65"/>
    </row>
    <row r="36" spans="1:8" ht="16.899999999999999" customHeight="1">
      <c r="A36" s="72"/>
      <c r="B36" s="65"/>
      <c r="C36" s="28"/>
      <c r="D36" s="28"/>
      <c r="E36" s="28"/>
      <c r="F36" s="28"/>
      <c r="G36" s="189"/>
      <c r="H36" s="65"/>
    </row>
    <row r="37" spans="1:8" ht="16.899999999999999" customHeight="1">
      <c r="A37" s="72"/>
      <c r="B37" s="65"/>
      <c r="C37" s="28"/>
      <c r="D37" s="28"/>
      <c r="E37" s="28"/>
      <c r="F37" s="28"/>
      <c r="G37" s="189"/>
      <c r="H37" s="65"/>
    </row>
    <row r="38" spans="1:8" ht="16.899999999999999" customHeight="1">
      <c r="A38" s="72"/>
      <c r="B38" s="65"/>
      <c r="C38" s="28"/>
      <c r="D38" s="28"/>
      <c r="E38" s="28"/>
      <c r="F38" s="28"/>
      <c r="G38" s="189"/>
      <c r="H38" s="65"/>
    </row>
    <row r="39" spans="1:8" ht="16.899999999999999" customHeight="1">
      <c r="A39" s="72"/>
      <c r="B39" s="65"/>
      <c r="C39" s="28"/>
      <c r="D39" s="28"/>
      <c r="E39" s="28"/>
      <c r="F39" s="28"/>
      <c r="G39" s="189"/>
      <c r="H39" s="65"/>
    </row>
    <row r="40" spans="1:8" ht="16.899999999999999" customHeight="1">
      <c r="A40" s="72"/>
      <c r="B40" s="65"/>
      <c r="C40" s="28"/>
      <c r="D40" s="28"/>
      <c r="E40" s="28"/>
      <c r="F40" s="28"/>
      <c r="G40" s="189"/>
      <c r="H40" s="65"/>
    </row>
    <row r="41" spans="1:8" ht="16.899999999999999" customHeight="1">
      <c r="A41" s="72"/>
      <c r="B41" s="65"/>
      <c r="C41" s="28"/>
      <c r="D41" s="28"/>
      <c r="E41" s="28"/>
      <c r="F41" s="28"/>
      <c r="G41" s="189"/>
      <c r="H41" s="65"/>
    </row>
    <row r="42" spans="1:8" ht="16.899999999999999" customHeight="1">
      <c r="A42" s="72"/>
      <c r="B42" s="65"/>
      <c r="C42" s="28"/>
      <c r="D42" s="28"/>
      <c r="E42" s="28"/>
      <c r="F42" s="28"/>
      <c r="G42" s="189"/>
      <c r="H42" s="65"/>
    </row>
    <row r="43" spans="1:8" ht="16.899999999999999" customHeight="1">
      <c r="A43" s="72"/>
      <c r="B43" s="65"/>
      <c r="C43" s="28"/>
      <c r="D43" s="28"/>
      <c r="E43" s="28"/>
      <c r="F43" s="28"/>
      <c r="G43" s="189"/>
      <c r="H43" s="65"/>
    </row>
    <row r="44" spans="1:8" ht="16.899999999999999" customHeight="1">
      <c r="A44" s="72"/>
      <c r="B44" s="65"/>
      <c r="C44" s="28"/>
      <c r="D44" s="28"/>
      <c r="E44" s="28"/>
      <c r="F44" s="28"/>
      <c r="G44" s="189"/>
      <c r="H44" s="65"/>
    </row>
    <row r="45" spans="1:8" ht="16.899999999999999" customHeight="1">
      <c r="A45" s="72"/>
      <c r="B45" s="65"/>
      <c r="C45" s="28"/>
      <c r="D45" s="28"/>
      <c r="E45" s="28"/>
      <c r="F45" s="28"/>
      <c r="G45" s="189"/>
      <c r="H45" s="65"/>
    </row>
    <row r="46" spans="1:8" ht="16.899999999999999" customHeight="1">
      <c r="A46" s="72"/>
      <c r="B46" s="65"/>
      <c r="C46" s="28"/>
      <c r="D46" s="28"/>
      <c r="E46" s="28"/>
      <c r="F46" s="28"/>
      <c r="G46" s="189"/>
      <c r="H46" s="65"/>
    </row>
    <row r="47" spans="1:8" ht="16.899999999999999" customHeight="1">
      <c r="A47" s="72"/>
      <c r="B47" s="65"/>
      <c r="C47" s="65"/>
      <c r="D47" s="65"/>
      <c r="E47" s="65"/>
      <c r="F47" s="65"/>
      <c r="G47" s="293"/>
      <c r="H47" s="65"/>
    </row>
    <row r="48" spans="1:8" ht="16.899999999999999" customHeight="1">
      <c r="A48" s="72"/>
      <c r="B48" s="65"/>
      <c r="C48" s="65"/>
      <c r="D48" s="65"/>
      <c r="E48" s="65"/>
      <c r="F48" s="65"/>
      <c r="G48" s="73"/>
      <c r="H48" s="65"/>
    </row>
    <row r="49" spans="1:8" ht="16.899999999999999" customHeight="1">
      <c r="A49" s="72"/>
      <c r="B49" s="65"/>
      <c r="C49" s="65"/>
      <c r="D49" s="65"/>
      <c r="E49" s="65"/>
      <c r="F49" s="65"/>
      <c r="G49" s="73"/>
      <c r="H49" s="65"/>
    </row>
    <row r="50" spans="1:8" ht="16.899999999999999" customHeight="1">
      <c r="A50" s="72"/>
      <c r="B50" s="65"/>
      <c r="C50" s="65"/>
      <c r="D50" s="65"/>
      <c r="E50" s="65"/>
      <c r="F50" s="65"/>
      <c r="G50" s="73"/>
      <c r="H50" s="65"/>
    </row>
    <row r="51" spans="1:8" ht="16.899999999999999" customHeight="1">
      <c r="A51" s="72"/>
      <c r="B51" s="65"/>
      <c r="C51" s="65"/>
      <c r="D51" s="65"/>
      <c r="E51" s="65"/>
      <c r="F51" s="65"/>
      <c r="G51" s="73"/>
      <c r="H51" s="65"/>
    </row>
    <row r="52" spans="1:8" ht="16.899999999999999" customHeight="1">
      <c r="A52" s="72"/>
      <c r="B52" s="65"/>
      <c r="C52" s="65"/>
      <c r="D52" s="65"/>
      <c r="E52" s="65"/>
      <c r="F52" s="65"/>
      <c r="G52" s="73"/>
      <c r="H52" s="65"/>
    </row>
    <row r="53" spans="1:8" ht="16.899999999999999" customHeight="1">
      <c r="A53" s="72"/>
      <c r="B53" s="65"/>
      <c r="C53" s="65"/>
      <c r="D53" s="65"/>
      <c r="E53" s="65"/>
      <c r="F53" s="132"/>
      <c r="G53" s="133"/>
      <c r="H53" s="65"/>
    </row>
    <row r="54" spans="1:8" ht="16.899999999999999" customHeight="1">
      <c r="A54" s="72"/>
      <c r="B54" s="65"/>
      <c r="C54" s="105"/>
      <c r="D54" s="105"/>
      <c r="E54" s="65"/>
      <c r="F54" s="65"/>
      <c r="G54" s="73"/>
      <c r="H54" s="65"/>
    </row>
    <row r="55" spans="1:8" ht="16.899999999999999" customHeight="1">
      <c r="A55" s="72"/>
      <c r="B55" s="65"/>
      <c r="C55" s="105"/>
      <c r="D55" s="105"/>
      <c r="E55" s="65"/>
      <c r="F55" s="65"/>
      <c r="G55" s="73"/>
      <c r="H55" s="65"/>
    </row>
    <row r="56" spans="1:8" ht="16.899999999999999" customHeight="1">
      <c r="A56" s="72"/>
      <c r="B56" s="65"/>
      <c r="C56" s="28"/>
      <c r="D56" s="28"/>
      <c r="E56" s="28"/>
      <c r="F56" s="191"/>
      <c r="G56" s="189"/>
      <c r="H56" s="65"/>
    </row>
    <row r="57" spans="1:8" ht="16.899999999999999" customHeight="1">
      <c r="A57" s="72"/>
      <c r="B57" s="65"/>
      <c r="C57" s="28"/>
      <c r="D57" s="28"/>
      <c r="E57" s="28"/>
      <c r="F57" s="191"/>
      <c r="G57" s="189"/>
      <c r="H57" s="65"/>
    </row>
    <row r="58" spans="1:8" ht="16.899999999999999" customHeight="1">
      <c r="A58" s="72"/>
      <c r="B58" s="65"/>
      <c r="C58" s="28"/>
      <c r="D58" s="28"/>
      <c r="E58" s="28"/>
      <c r="F58" s="191"/>
      <c r="G58" s="189"/>
      <c r="H58" s="65"/>
    </row>
    <row r="59" spans="1:8" ht="16.899999999999999" customHeight="1">
      <c r="A59" s="72"/>
      <c r="B59" s="65"/>
      <c r="C59" s="28"/>
      <c r="D59" s="28"/>
      <c r="E59" s="28"/>
      <c r="F59" s="191"/>
      <c r="G59" s="189"/>
      <c r="H59" s="65"/>
    </row>
    <row r="60" spans="1:8" ht="16.899999999999999" customHeight="1">
      <c r="A60" s="72"/>
      <c r="B60" s="65"/>
      <c r="C60" s="28"/>
      <c r="D60" s="28"/>
      <c r="E60" s="28"/>
      <c r="F60" s="191"/>
      <c r="G60" s="189"/>
      <c r="H60" s="65"/>
    </row>
    <row r="61" spans="1:8" ht="16.899999999999999" customHeight="1">
      <c r="A61" s="72"/>
      <c r="B61" s="65"/>
      <c r="C61" s="28"/>
      <c r="D61" s="28"/>
      <c r="E61" s="28"/>
      <c r="F61" s="191"/>
      <c r="G61" s="189"/>
      <c r="H61" s="65"/>
    </row>
    <row r="62" spans="1:8" ht="16.899999999999999" customHeight="1">
      <c r="A62" s="72"/>
      <c r="B62" s="65"/>
      <c r="C62" s="28"/>
      <c r="D62" s="28"/>
      <c r="E62" s="28"/>
      <c r="F62" s="191"/>
      <c r="G62" s="189"/>
      <c r="H62" s="65"/>
    </row>
    <row r="63" spans="1:8" ht="16.899999999999999" customHeight="1">
      <c r="A63" s="72"/>
      <c r="B63" s="65"/>
      <c r="C63" s="28"/>
      <c r="D63" s="28"/>
      <c r="E63" s="28"/>
      <c r="F63" s="191"/>
      <c r="G63" s="189"/>
      <c r="H63" s="65"/>
    </row>
    <row r="64" spans="1:8" ht="16.899999999999999" customHeight="1">
      <c r="A64" s="72"/>
      <c r="B64" s="65"/>
      <c r="C64" s="28"/>
      <c r="D64" s="28"/>
      <c r="E64" s="28"/>
      <c r="F64" s="191"/>
      <c r="G64" s="189"/>
      <c r="H64" s="65"/>
    </row>
    <row r="65" spans="1:8" ht="16.899999999999999" customHeight="1" thickBot="1">
      <c r="A65" s="159"/>
      <c r="B65" s="101"/>
      <c r="C65" s="147"/>
      <c r="D65" s="147"/>
      <c r="E65" s="147"/>
      <c r="F65" s="571"/>
      <c r="G65" s="572"/>
      <c r="H65" s="65"/>
    </row>
    <row r="66" spans="1:8" ht="16.899999999999999" customHeight="1">
      <c r="A66" s="65"/>
      <c r="B66" s="65"/>
      <c r="C66" s="65"/>
      <c r="D66" s="65"/>
      <c r="E66" s="65"/>
      <c r="F66" s="65"/>
      <c r="G66" s="65"/>
      <c r="H66" s="65"/>
    </row>
    <row r="67" spans="1:8" ht="16.899999999999999" customHeight="1">
      <c r="A67" s="132">
        <v>75</v>
      </c>
      <c r="B67" s="132"/>
      <c r="C67" s="132"/>
      <c r="D67" s="132"/>
      <c r="E67" s="132"/>
      <c r="F67" s="132"/>
      <c r="G67" s="132"/>
      <c r="H67" s="65"/>
    </row>
    <row r="68" spans="1:8">
      <c r="A68" s="65"/>
    </row>
    <row r="69" spans="1:8">
      <c r="A69" s="65"/>
    </row>
    <row r="72" spans="1:8">
      <c r="A72" s="65"/>
    </row>
    <row r="73" spans="1:8">
      <c r="A73" s="65"/>
    </row>
    <row r="74" spans="1:8">
      <c r="A74" s="65"/>
    </row>
    <row r="75" spans="1:8">
      <c r="A75" s="65"/>
    </row>
    <row r="76" spans="1:8">
      <c r="A76" s="65"/>
    </row>
    <row r="77" spans="1:8">
      <c r="A77" s="65"/>
    </row>
    <row r="78" spans="1:8">
      <c r="A78" s="65"/>
    </row>
    <row r="79" spans="1:8">
      <c r="A79" s="65"/>
    </row>
    <row r="80" spans="1:8">
      <c r="A80" s="65"/>
    </row>
    <row r="81" spans="1:1">
      <c r="A81" s="65"/>
    </row>
    <row r="82" spans="1:1">
      <c r="A82" s="65"/>
    </row>
  </sheetData>
  <printOptions horizontalCentered="1"/>
  <pageMargins left="0.5" right="0.5" top="0.5" bottom="0.5" header="0.5" footer="0.5"/>
  <pageSetup scale="61"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7651" r:id="rId4" name="Button 67">
              <controlPr locked="0" defaultSize="0" autoFill="0" autoLine="0" autoPict="0">
                <anchor moveWithCells="1" sizeWithCells="1">
                  <from>
                    <xdr:col>0</xdr:col>
                    <xdr:colOff>0</xdr:colOff>
                    <xdr:row>68</xdr:row>
                    <xdr:rowOff>142875</xdr:rowOff>
                  </from>
                  <to>
                    <xdr:col>0</xdr:col>
                    <xdr:colOff>0</xdr:colOff>
                    <xdr:row>71</xdr:row>
                    <xdr:rowOff>66675</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33"/>
  <sheetViews>
    <sheetView topLeftCell="A31" zoomScale="80" zoomScaleNormal="80" workbookViewId="0">
      <selection activeCell="C19" sqref="C19"/>
    </sheetView>
  </sheetViews>
  <sheetFormatPr defaultColWidth="9.77734375" defaultRowHeight="15"/>
  <cols>
    <col min="1" max="1" width="7.77734375" customWidth="1"/>
    <col min="2" max="2" width="1.77734375" customWidth="1"/>
    <col min="3" max="3" width="35.77734375" customWidth="1"/>
    <col min="4" max="5" width="12.77734375" customWidth="1"/>
    <col min="6" max="6" width="30.77734375" customWidth="1"/>
    <col min="7" max="7" width="15.77734375" customWidth="1"/>
    <col min="8" max="8" width="21.44140625" customWidth="1"/>
    <col min="9" max="9" width="15" customWidth="1"/>
    <col min="257" max="257" width="7.77734375" customWidth="1"/>
    <col min="258" max="258" width="1.77734375" customWidth="1"/>
    <col min="259" max="259" width="35.77734375" customWidth="1"/>
    <col min="260" max="261" width="12.77734375" customWidth="1"/>
    <col min="262" max="262" width="30.77734375" customWidth="1"/>
    <col min="263" max="263" width="15.77734375" customWidth="1"/>
    <col min="264" max="264" width="21.44140625" customWidth="1"/>
    <col min="265" max="265" width="15" customWidth="1"/>
    <col min="513" max="513" width="7.77734375" customWidth="1"/>
    <col min="514" max="514" width="1.77734375" customWidth="1"/>
    <col min="515" max="515" width="35.77734375" customWidth="1"/>
    <col min="516" max="517" width="12.77734375" customWidth="1"/>
    <col min="518" max="518" width="30.77734375" customWidth="1"/>
    <col min="519" max="519" width="15.77734375" customWidth="1"/>
    <col min="520" max="520" width="21.44140625" customWidth="1"/>
    <col min="521" max="521" width="15" customWidth="1"/>
    <col min="769" max="769" width="7.77734375" customWidth="1"/>
    <col min="770" max="770" width="1.77734375" customWidth="1"/>
    <col min="771" max="771" width="35.77734375" customWidth="1"/>
    <col min="772" max="773" width="12.77734375" customWidth="1"/>
    <col min="774" max="774" width="30.77734375" customWidth="1"/>
    <col min="775" max="775" width="15.77734375" customWidth="1"/>
    <col min="776" max="776" width="21.44140625" customWidth="1"/>
    <col min="777" max="777" width="15" customWidth="1"/>
    <col min="1025" max="1025" width="7.77734375" customWidth="1"/>
    <col min="1026" max="1026" width="1.77734375" customWidth="1"/>
    <col min="1027" max="1027" width="35.77734375" customWidth="1"/>
    <col min="1028" max="1029" width="12.77734375" customWidth="1"/>
    <col min="1030" max="1030" width="30.77734375" customWidth="1"/>
    <col min="1031" max="1031" width="15.77734375" customWidth="1"/>
    <col min="1032" max="1032" width="21.44140625" customWidth="1"/>
    <col min="1033" max="1033" width="15" customWidth="1"/>
    <col min="1281" max="1281" width="7.77734375" customWidth="1"/>
    <col min="1282" max="1282" width="1.77734375" customWidth="1"/>
    <col min="1283" max="1283" width="35.77734375" customWidth="1"/>
    <col min="1284" max="1285" width="12.77734375" customWidth="1"/>
    <col min="1286" max="1286" width="30.77734375" customWidth="1"/>
    <col min="1287" max="1287" width="15.77734375" customWidth="1"/>
    <col min="1288" max="1288" width="21.44140625" customWidth="1"/>
    <col min="1289" max="1289" width="15" customWidth="1"/>
    <col min="1537" max="1537" width="7.77734375" customWidth="1"/>
    <col min="1538" max="1538" width="1.77734375" customWidth="1"/>
    <col min="1539" max="1539" width="35.77734375" customWidth="1"/>
    <col min="1540" max="1541" width="12.77734375" customWidth="1"/>
    <col min="1542" max="1542" width="30.77734375" customWidth="1"/>
    <col min="1543" max="1543" width="15.77734375" customWidth="1"/>
    <col min="1544" max="1544" width="21.44140625" customWidth="1"/>
    <col min="1545" max="1545" width="15" customWidth="1"/>
    <col min="1793" max="1793" width="7.77734375" customWidth="1"/>
    <col min="1794" max="1794" width="1.77734375" customWidth="1"/>
    <col min="1795" max="1795" width="35.77734375" customWidth="1"/>
    <col min="1796" max="1797" width="12.77734375" customWidth="1"/>
    <col min="1798" max="1798" width="30.77734375" customWidth="1"/>
    <col min="1799" max="1799" width="15.77734375" customWidth="1"/>
    <col min="1800" max="1800" width="21.44140625" customWidth="1"/>
    <col min="1801" max="1801" width="15" customWidth="1"/>
    <col min="2049" max="2049" width="7.77734375" customWidth="1"/>
    <col min="2050" max="2050" width="1.77734375" customWidth="1"/>
    <col min="2051" max="2051" width="35.77734375" customWidth="1"/>
    <col min="2052" max="2053" width="12.77734375" customWidth="1"/>
    <col min="2054" max="2054" width="30.77734375" customWidth="1"/>
    <col min="2055" max="2055" width="15.77734375" customWidth="1"/>
    <col min="2056" max="2056" width="21.44140625" customWidth="1"/>
    <col min="2057" max="2057" width="15" customWidth="1"/>
    <col min="2305" max="2305" width="7.77734375" customWidth="1"/>
    <col min="2306" max="2306" width="1.77734375" customWidth="1"/>
    <col min="2307" max="2307" width="35.77734375" customWidth="1"/>
    <col min="2308" max="2309" width="12.77734375" customWidth="1"/>
    <col min="2310" max="2310" width="30.77734375" customWidth="1"/>
    <col min="2311" max="2311" width="15.77734375" customWidth="1"/>
    <col min="2312" max="2312" width="21.44140625" customWidth="1"/>
    <col min="2313" max="2313" width="15" customWidth="1"/>
    <col min="2561" max="2561" width="7.77734375" customWidth="1"/>
    <col min="2562" max="2562" width="1.77734375" customWidth="1"/>
    <col min="2563" max="2563" width="35.77734375" customWidth="1"/>
    <col min="2564" max="2565" width="12.77734375" customWidth="1"/>
    <col min="2566" max="2566" width="30.77734375" customWidth="1"/>
    <col min="2567" max="2567" width="15.77734375" customWidth="1"/>
    <col min="2568" max="2568" width="21.44140625" customWidth="1"/>
    <col min="2569" max="2569" width="15" customWidth="1"/>
    <col min="2817" max="2817" width="7.77734375" customWidth="1"/>
    <col min="2818" max="2818" width="1.77734375" customWidth="1"/>
    <col min="2819" max="2819" width="35.77734375" customWidth="1"/>
    <col min="2820" max="2821" width="12.77734375" customWidth="1"/>
    <col min="2822" max="2822" width="30.77734375" customWidth="1"/>
    <col min="2823" max="2823" width="15.77734375" customWidth="1"/>
    <col min="2824" max="2824" width="21.44140625" customWidth="1"/>
    <col min="2825" max="2825" width="15" customWidth="1"/>
    <col min="3073" max="3073" width="7.77734375" customWidth="1"/>
    <col min="3074" max="3074" width="1.77734375" customWidth="1"/>
    <col min="3075" max="3075" width="35.77734375" customWidth="1"/>
    <col min="3076" max="3077" width="12.77734375" customWidth="1"/>
    <col min="3078" max="3078" width="30.77734375" customWidth="1"/>
    <col min="3079" max="3079" width="15.77734375" customWidth="1"/>
    <col min="3080" max="3080" width="21.44140625" customWidth="1"/>
    <col min="3081" max="3081" width="15" customWidth="1"/>
    <col min="3329" max="3329" width="7.77734375" customWidth="1"/>
    <col min="3330" max="3330" width="1.77734375" customWidth="1"/>
    <col min="3331" max="3331" width="35.77734375" customWidth="1"/>
    <col min="3332" max="3333" width="12.77734375" customWidth="1"/>
    <col min="3334" max="3334" width="30.77734375" customWidth="1"/>
    <col min="3335" max="3335" width="15.77734375" customWidth="1"/>
    <col min="3336" max="3336" width="21.44140625" customWidth="1"/>
    <col min="3337" max="3337" width="15" customWidth="1"/>
    <col min="3585" max="3585" width="7.77734375" customWidth="1"/>
    <col min="3586" max="3586" width="1.77734375" customWidth="1"/>
    <col min="3587" max="3587" width="35.77734375" customWidth="1"/>
    <col min="3588" max="3589" width="12.77734375" customWidth="1"/>
    <col min="3590" max="3590" width="30.77734375" customWidth="1"/>
    <col min="3591" max="3591" width="15.77734375" customWidth="1"/>
    <col min="3592" max="3592" width="21.44140625" customWidth="1"/>
    <col min="3593" max="3593" width="15" customWidth="1"/>
    <col min="3841" max="3841" width="7.77734375" customWidth="1"/>
    <col min="3842" max="3842" width="1.77734375" customWidth="1"/>
    <col min="3843" max="3843" width="35.77734375" customWidth="1"/>
    <col min="3844" max="3845" width="12.77734375" customWidth="1"/>
    <col min="3846" max="3846" width="30.77734375" customWidth="1"/>
    <col min="3847" max="3847" width="15.77734375" customWidth="1"/>
    <col min="3848" max="3848" width="21.44140625" customWidth="1"/>
    <col min="3849" max="3849" width="15" customWidth="1"/>
    <col min="4097" max="4097" width="7.77734375" customWidth="1"/>
    <col min="4098" max="4098" width="1.77734375" customWidth="1"/>
    <col min="4099" max="4099" width="35.77734375" customWidth="1"/>
    <col min="4100" max="4101" width="12.77734375" customWidth="1"/>
    <col min="4102" max="4102" width="30.77734375" customWidth="1"/>
    <col min="4103" max="4103" width="15.77734375" customWidth="1"/>
    <col min="4104" max="4104" width="21.44140625" customWidth="1"/>
    <col min="4105" max="4105" width="15" customWidth="1"/>
    <col min="4353" max="4353" width="7.77734375" customWidth="1"/>
    <col min="4354" max="4354" width="1.77734375" customWidth="1"/>
    <col min="4355" max="4355" width="35.77734375" customWidth="1"/>
    <col min="4356" max="4357" width="12.77734375" customWidth="1"/>
    <col min="4358" max="4358" width="30.77734375" customWidth="1"/>
    <col min="4359" max="4359" width="15.77734375" customWidth="1"/>
    <col min="4360" max="4360" width="21.44140625" customWidth="1"/>
    <col min="4361" max="4361" width="15" customWidth="1"/>
    <col min="4609" max="4609" width="7.77734375" customWidth="1"/>
    <col min="4610" max="4610" width="1.77734375" customWidth="1"/>
    <col min="4611" max="4611" width="35.77734375" customWidth="1"/>
    <col min="4612" max="4613" width="12.77734375" customWidth="1"/>
    <col min="4614" max="4614" width="30.77734375" customWidth="1"/>
    <col min="4615" max="4615" width="15.77734375" customWidth="1"/>
    <col min="4616" max="4616" width="21.44140625" customWidth="1"/>
    <col min="4617" max="4617" width="15" customWidth="1"/>
    <col min="4865" max="4865" width="7.77734375" customWidth="1"/>
    <col min="4866" max="4866" width="1.77734375" customWidth="1"/>
    <col min="4867" max="4867" width="35.77734375" customWidth="1"/>
    <col min="4868" max="4869" width="12.77734375" customWidth="1"/>
    <col min="4870" max="4870" width="30.77734375" customWidth="1"/>
    <col min="4871" max="4871" width="15.77734375" customWidth="1"/>
    <col min="4872" max="4872" width="21.44140625" customWidth="1"/>
    <col min="4873" max="4873" width="15" customWidth="1"/>
    <col min="5121" max="5121" width="7.77734375" customWidth="1"/>
    <col min="5122" max="5122" width="1.77734375" customWidth="1"/>
    <col min="5123" max="5123" width="35.77734375" customWidth="1"/>
    <col min="5124" max="5125" width="12.77734375" customWidth="1"/>
    <col min="5126" max="5126" width="30.77734375" customWidth="1"/>
    <col min="5127" max="5127" width="15.77734375" customWidth="1"/>
    <col min="5128" max="5128" width="21.44140625" customWidth="1"/>
    <col min="5129" max="5129" width="15" customWidth="1"/>
    <col min="5377" max="5377" width="7.77734375" customWidth="1"/>
    <col min="5378" max="5378" width="1.77734375" customWidth="1"/>
    <col min="5379" max="5379" width="35.77734375" customWidth="1"/>
    <col min="5380" max="5381" width="12.77734375" customWidth="1"/>
    <col min="5382" max="5382" width="30.77734375" customWidth="1"/>
    <col min="5383" max="5383" width="15.77734375" customWidth="1"/>
    <col min="5384" max="5384" width="21.44140625" customWidth="1"/>
    <col min="5385" max="5385" width="15" customWidth="1"/>
    <col min="5633" max="5633" width="7.77734375" customWidth="1"/>
    <col min="5634" max="5634" width="1.77734375" customWidth="1"/>
    <col min="5635" max="5635" width="35.77734375" customWidth="1"/>
    <col min="5636" max="5637" width="12.77734375" customWidth="1"/>
    <col min="5638" max="5638" width="30.77734375" customWidth="1"/>
    <col min="5639" max="5639" width="15.77734375" customWidth="1"/>
    <col min="5640" max="5640" width="21.44140625" customWidth="1"/>
    <col min="5641" max="5641" width="15" customWidth="1"/>
    <col min="5889" max="5889" width="7.77734375" customWidth="1"/>
    <col min="5890" max="5890" width="1.77734375" customWidth="1"/>
    <col min="5891" max="5891" width="35.77734375" customWidth="1"/>
    <col min="5892" max="5893" width="12.77734375" customWidth="1"/>
    <col min="5894" max="5894" width="30.77734375" customWidth="1"/>
    <col min="5895" max="5895" width="15.77734375" customWidth="1"/>
    <col min="5896" max="5896" width="21.44140625" customWidth="1"/>
    <col min="5897" max="5897" width="15" customWidth="1"/>
    <col min="6145" max="6145" width="7.77734375" customWidth="1"/>
    <col min="6146" max="6146" width="1.77734375" customWidth="1"/>
    <col min="6147" max="6147" width="35.77734375" customWidth="1"/>
    <col min="6148" max="6149" width="12.77734375" customWidth="1"/>
    <col min="6150" max="6150" width="30.77734375" customWidth="1"/>
    <col min="6151" max="6151" width="15.77734375" customWidth="1"/>
    <col min="6152" max="6152" width="21.44140625" customWidth="1"/>
    <col min="6153" max="6153" width="15" customWidth="1"/>
    <col min="6401" max="6401" width="7.77734375" customWidth="1"/>
    <col min="6402" max="6402" width="1.77734375" customWidth="1"/>
    <col min="6403" max="6403" width="35.77734375" customWidth="1"/>
    <col min="6404" max="6405" width="12.77734375" customWidth="1"/>
    <col min="6406" max="6406" width="30.77734375" customWidth="1"/>
    <col min="6407" max="6407" width="15.77734375" customWidth="1"/>
    <col min="6408" max="6408" width="21.44140625" customWidth="1"/>
    <col min="6409" max="6409" width="15" customWidth="1"/>
    <col min="6657" max="6657" width="7.77734375" customWidth="1"/>
    <col min="6658" max="6658" width="1.77734375" customWidth="1"/>
    <col min="6659" max="6659" width="35.77734375" customWidth="1"/>
    <col min="6660" max="6661" width="12.77734375" customWidth="1"/>
    <col min="6662" max="6662" width="30.77734375" customWidth="1"/>
    <col min="6663" max="6663" width="15.77734375" customWidth="1"/>
    <col min="6664" max="6664" width="21.44140625" customWidth="1"/>
    <col min="6665" max="6665" width="15" customWidth="1"/>
    <col min="6913" max="6913" width="7.77734375" customWidth="1"/>
    <col min="6914" max="6914" width="1.77734375" customWidth="1"/>
    <col min="6915" max="6915" width="35.77734375" customWidth="1"/>
    <col min="6916" max="6917" width="12.77734375" customWidth="1"/>
    <col min="6918" max="6918" width="30.77734375" customWidth="1"/>
    <col min="6919" max="6919" width="15.77734375" customWidth="1"/>
    <col min="6920" max="6920" width="21.44140625" customWidth="1"/>
    <col min="6921" max="6921" width="15" customWidth="1"/>
    <col min="7169" max="7169" width="7.77734375" customWidth="1"/>
    <col min="7170" max="7170" width="1.77734375" customWidth="1"/>
    <col min="7171" max="7171" width="35.77734375" customWidth="1"/>
    <col min="7172" max="7173" width="12.77734375" customWidth="1"/>
    <col min="7174" max="7174" width="30.77734375" customWidth="1"/>
    <col min="7175" max="7175" width="15.77734375" customWidth="1"/>
    <col min="7176" max="7176" width="21.44140625" customWidth="1"/>
    <col min="7177" max="7177" width="15" customWidth="1"/>
    <col min="7425" max="7425" width="7.77734375" customWidth="1"/>
    <col min="7426" max="7426" width="1.77734375" customWidth="1"/>
    <col min="7427" max="7427" width="35.77734375" customWidth="1"/>
    <col min="7428" max="7429" width="12.77734375" customWidth="1"/>
    <col min="7430" max="7430" width="30.77734375" customWidth="1"/>
    <col min="7431" max="7431" width="15.77734375" customWidth="1"/>
    <col min="7432" max="7432" width="21.44140625" customWidth="1"/>
    <col min="7433" max="7433" width="15" customWidth="1"/>
    <col min="7681" max="7681" width="7.77734375" customWidth="1"/>
    <col min="7682" max="7682" width="1.77734375" customWidth="1"/>
    <col min="7683" max="7683" width="35.77734375" customWidth="1"/>
    <col min="7684" max="7685" width="12.77734375" customWidth="1"/>
    <col min="7686" max="7686" width="30.77734375" customWidth="1"/>
    <col min="7687" max="7687" width="15.77734375" customWidth="1"/>
    <col min="7688" max="7688" width="21.44140625" customWidth="1"/>
    <col min="7689" max="7689" width="15" customWidth="1"/>
    <col min="7937" max="7937" width="7.77734375" customWidth="1"/>
    <col min="7938" max="7938" width="1.77734375" customWidth="1"/>
    <col min="7939" max="7939" width="35.77734375" customWidth="1"/>
    <col min="7940" max="7941" width="12.77734375" customWidth="1"/>
    <col min="7942" max="7942" width="30.77734375" customWidth="1"/>
    <col min="7943" max="7943" width="15.77734375" customWidth="1"/>
    <col min="7944" max="7944" width="21.44140625" customWidth="1"/>
    <col min="7945" max="7945" width="15" customWidth="1"/>
    <col min="8193" max="8193" width="7.77734375" customWidth="1"/>
    <col min="8194" max="8194" width="1.77734375" customWidth="1"/>
    <col min="8195" max="8195" width="35.77734375" customWidth="1"/>
    <col min="8196" max="8197" width="12.77734375" customWidth="1"/>
    <col min="8198" max="8198" width="30.77734375" customWidth="1"/>
    <col min="8199" max="8199" width="15.77734375" customWidth="1"/>
    <col min="8200" max="8200" width="21.44140625" customWidth="1"/>
    <col min="8201" max="8201" width="15" customWidth="1"/>
    <col min="8449" max="8449" width="7.77734375" customWidth="1"/>
    <col min="8450" max="8450" width="1.77734375" customWidth="1"/>
    <col min="8451" max="8451" width="35.77734375" customWidth="1"/>
    <col min="8452" max="8453" width="12.77734375" customWidth="1"/>
    <col min="8454" max="8454" width="30.77734375" customWidth="1"/>
    <col min="8455" max="8455" width="15.77734375" customWidth="1"/>
    <col min="8456" max="8456" width="21.44140625" customWidth="1"/>
    <col min="8457" max="8457" width="15" customWidth="1"/>
    <col min="8705" max="8705" width="7.77734375" customWidth="1"/>
    <col min="8706" max="8706" width="1.77734375" customWidth="1"/>
    <col min="8707" max="8707" width="35.77734375" customWidth="1"/>
    <col min="8708" max="8709" width="12.77734375" customWidth="1"/>
    <col min="8710" max="8710" width="30.77734375" customWidth="1"/>
    <col min="8711" max="8711" width="15.77734375" customWidth="1"/>
    <col min="8712" max="8712" width="21.44140625" customWidth="1"/>
    <col min="8713" max="8713" width="15" customWidth="1"/>
    <col min="8961" max="8961" width="7.77734375" customWidth="1"/>
    <col min="8962" max="8962" width="1.77734375" customWidth="1"/>
    <col min="8963" max="8963" width="35.77734375" customWidth="1"/>
    <col min="8964" max="8965" width="12.77734375" customWidth="1"/>
    <col min="8966" max="8966" width="30.77734375" customWidth="1"/>
    <col min="8967" max="8967" width="15.77734375" customWidth="1"/>
    <col min="8968" max="8968" width="21.44140625" customWidth="1"/>
    <col min="8969" max="8969" width="15" customWidth="1"/>
    <col min="9217" max="9217" width="7.77734375" customWidth="1"/>
    <col min="9218" max="9218" width="1.77734375" customWidth="1"/>
    <col min="9219" max="9219" width="35.77734375" customWidth="1"/>
    <col min="9220" max="9221" width="12.77734375" customWidth="1"/>
    <col min="9222" max="9222" width="30.77734375" customWidth="1"/>
    <col min="9223" max="9223" width="15.77734375" customWidth="1"/>
    <col min="9224" max="9224" width="21.44140625" customWidth="1"/>
    <col min="9225" max="9225" width="15" customWidth="1"/>
    <col min="9473" max="9473" width="7.77734375" customWidth="1"/>
    <col min="9474" max="9474" width="1.77734375" customWidth="1"/>
    <col min="9475" max="9475" width="35.77734375" customWidth="1"/>
    <col min="9476" max="9477" width="12.77734375" customWidth="1"/>
    <col min="9478" max="9478" width="30.77734375" customWidth="1"/>
    <col min="9479" max="9479" width="15.77734375" customWidth="1"/>
    <col min="9480" max="9480" width="21.44140625" customWidth="1"/>
    <col min="9481" max="9481" width="15" customWidth="1"/>
    <col min="9729" max="9729" width="7.77734375" customWidth="1"/>
    <col min="9730" max="9730" width="1.77734375" customWidth="1"/>
    <col min="9731" max="9731" width="35.77734375" customWidth="1"/>
    <col min="9732" max="9733" width="12.77734375" customWidth="1"/>
    <col min="9734" max="9734" width="30.77734375" customWidth="1"/>
    <col min="9735" max="9735" width="15.77734375" customWidth="1"/>
    <col min="9736" max="9736" width="21.44140625" customWidth="1"/>
    <col min="9737" max="9737" width="15" customWidth="1"/>
    <col min="9985" max="9985" width="7.77734375" customWidth="1"/>
    <col min="9986" max="9986" width="1.77734375" customWidth="1"/>
    <col min="9987" max="9987" width="35.77734375" customWidth="1"/>
    <col min="9988" max="9989" width="12.77734375" customWidth="1"/>
    <col min="9990" max="9990" width="30.77734375" customWidth="1"/>
    <col min="9991" max="9991" width="15.77734375" customWidth="1"/>
    <col min="9992" max="9992" width="21.44140625" customWidth="1"/>
    <col min="9993" max="9993" width="15" customWidth="1"/>
    <col min="10241" max="10241" width="7.77734375" customWidth="1"/>
    <col min="10242" max="10242" width="1.77734375" customWidth="1"/>
    <col min="10243" max="10243" width="35.77734375" customWidth="1"/>
    <col min="10244" max="10245" width="12.77734375" customWidth="1"/>
    <col min="10246" max="10246" width="30.77734375" customWidth="1"/>
    <col min="10247" max="10247" width="15.77734375" customWidth="1"/>
    <col min="10248" max="10248" width="21.44140625" customWidth="1"/>
    <col min="10249" max="10249" width="15" customWidth="1"/>
    <col min="10497" max="10497" width="7.77734375" customWidth="1"/>
    <col min="10498" max="10498" width="1.77734375" customWidth="1"/>
    <col min="10499" max="10499" width="35.77734375" customWidth="1"/>
    <col min="10500" max="10501" width="12.77734375" customWidth="1"/>
    <col min="10502" max="10502" width="30.77734375" customWidth="1"/>
    <col min="10503" max="10503" width="15.77734375" customWidth="1"/>
    <col min="10504" max="10504" width="21.44140625" customWidth="1"/>
    <col min="10505" max="10505" width="15" customWidth="1"/>
    <col min="10753" max="10753" width="7.77734375" customWidth="1"/>
    <col min="10754" max="10754" width="1.77734375" customWidth="1"/>
    <col min="10755" max="10755" width="35.77734375" customWidth="1"/>
    <col min="10756" max="10757" width="12.77734375" customWidth="1"/>
    <col min="10758" max="10758" width="30.77734375" customWidth="1"/>
    <col min="10759" max="10759" width="15.77734375" customWidth="1"/>
    <col min="10760" max="10760" width="21.44140625" customWidth="1"/>
    <col min="10761" max="10761" width="15" customWidth="1"/>
    <col min="11009" max="11009" width="7.77734375" customWidth="1"/>
    <col min="11010" max="11010" width="1.77734375" customWidth="1"/>
    <col min="11011" max="11011" width="35.77734375" customWidth="1"/>
    <col min="11012" max="11013" width="12.77734375" customWidth="1"/>
    <col min="11014" max="11014" width="30.77734375" customWidth="1"/>
    <col min="11015" max="11015" width="15.77734375" customWidth="1"/>
    <col min="11016" max="11016" width="21.44140625" customWidth="1"/>
    <col min="11017" max="11017" width="15" customWidth="1"/>
    <col min="11265" max="11265" width="7.77734375" customWidth="1"/>
    <col min="11266" max="11266" width="1.77734375" customWidth="1"/>
    <col min="11267" max="11267" width="35.77734375" customWidth="1"/>
    <col min="11268" max="11269" width="12.77734375" customWidth="1"/>
    <col min="11270" max="11270" width="30.77734375" customWidth="1"/>
    <col min="11271" max="11271" width="15.77734375" customWidth="1"/>
    <col min="11272" max="11272" width="21.44140625" customWidth="1"/>
    <col min="11273" max="11273" width="15" customWidth="1"/>
    <col min="11521" max="11521" width="7.77734375" customWidth="1"/>
    <col min="11522" max="11522" width="1.77734375" customWidth="1"/>
    <col min="11523" max="11523" width="35.77734375" customWidth="1"/>
    <col min="11524" max="11525" width="12.77734375" customWidth="1"/>
    <col min="11526" max="11526" width="30.77734375" customWidth="1"/>
    <col min="11527" max="11527" width="15.77734375" customWidth="1"/>
    <col min="11528" max="11528" width="21.44140625" customWidth="1"/>
    <col min="11529" max="11529" width="15" customWidth="1"/>
    <col min="11777" max="11777" width="7.77734375" customWidth="1"/>
    <col min="11778" max="11778" width="1.77734375" customWidth="1"/>
    <col min="11779" max="11779" width="35.77734375" customWidth="1"/>
    <col min="11780" max="11781" width="12.77734375" customWidth="1"/>
    <col min="11782" max="11782" width="30.77734375" customWidth="1"/>
    <col min="11783" max="11783" width="15.77734375" customWidth="1"/>
    <col min="11784" max="11784" width="21.44140625" customWidth="1"/>
    <col min="11785" max="11785" width="15" customWidth="1"/>
    <col min="12033" max="12033" width="7.77734375" customWidth="1"/>
    <col min="12034" max="12034" width="1.77734375" customWidth="1"/>
    <col min="12035" max="12035" width="35.77734375" customWidth="1"/>
    <col min="12036" max="12037" width="12.77734375" customWidth="1"/>
    <col min="12038" max="12038" width="30.77734375" customWidth="1"/>
    <col min="12039" max="12039" width="15.77734375" customWidth="1"/>
    <col min="12040" max="12040" width="21.44140625" customWidth="1"/>
    <col min="12041" max="12041" width="15" customWidth="1"/>
    <col min="12289" max="12289" width="7.77734375" customWidth="1"/>
    <col min="12290" max="12290" width="1.77734375" customWidth="1"/>
    <col min="12291" max="12291" width="35.77734375" customWidth="1"/>
    <col min="12292" max="12293" width="12.77734375" customWidth="1"/>
    <col min="12294" max="12294" width="30.77734375" customWidth="1"/>
    <col min="12295" max="12295" width="15.77734375" customWidth="1"/>
    <col min="12296" max="12296" width="21.44140625" customWidth="1"/>
    <col min="12297" max="12297" width="15" customWidth="1"/>
    <col min="12545" max="12545" width="7.77734375" customWidth="1"/>
    <col min="12546" max="12546" width="1.77734375" customWidth="1"/>
    <col min="12547" max="12547" width="35.77734375" customWidth="1"/>
    <col min="12548" max="12549" width="12.77734375" customWidth="1"/>
    <col min="12550" max="12550" width="30.77734375" customWidth="1"/>
    <col min="12551" max="12551" width="15.77734375" customWidth="1"/>
    <col min="12552" max="12552" width="21.44140625" customWidth="1"/>
    <col min="12553" max="12553" width="15" customWidth="1"/>
    <col min="12801" max="12801" width="7.77734375" customWidth="1"/>
    <col min="12802" max="12802" width="1.77734375" customWidth="1"/>
    <col min="12803" max="12803" width="35.77734375" customWidth="1"/>
    <col min="12804" max="12805" width="12.77734375" customWidth="1"/>
    <col min="12806" max="12806" width="30.77734375" customWidth="1"/>
    <col min="12807" max="12807" width="15.77734375" customWidth="1"/>
    <col min="12808" max="12808" width="21.44140625" customWidth="1"/>
    <col min="12809" max="12809" width="15" customWidth="1"/>
    <col min="13057" max="13057" width="7.77734375" customWidth="1"/>
    <col min="13058" max="13058" width="1.77734375" customWidth="1"/>
    <col min="13059" max="13059" width="35.77734375" customWidth="1"/>
    <col min="13060" max="13061" width="12.77734375" customWidth="1"/>
    <col min="13062" max="13062" width="30.77734375" customWidth="1"/>
    <col min="13063" max="13063" width="15.77734375" customWidth="1"/>
    <col min="13064" max="13064" width="21.44140625" customWidth="1"/>
    <col min="13065" max="13065" width="15" customWidth="1"/>
    <col min="13313" max="13313" width="7.77734375" customWidth="1"/>
    <col min="13314" max="13314" width="1.77734375" customWidth="1"/>
    <col min="13315" max="13315" width="35.77734375" customWidth="1"/>
    <col min="13316" max="13317" width="12.77734375" customWidth="1"/>
    <col min="13318" max="13318" width="30.77734375" customWidth="1"/>
    <col min="13319" max="13319" width="15.77734375" customWidth="1"/>
    <col min="13320" max="13320" width="21.44140625" customWidth="1"/>
    <col min="13321" max="13321" width="15" customWidth="1"/>
    <col min="13569" max="13569" width="7.77734375" customWidth="1"/>
    <col min="13570" max="13570" width="1.77734375" customWidth="1"/>
    <col min="13571" max="13571" width="35.77734375" customWidth="1"/>
    <col min="13572" max="13573" width="12.77734375" customWidth="1"/>
    <col min="13574" max="13574" width="30.77734375" customWidth="1"/>
    <col min="13575" max="13575" width="15.77734375" customWidth="1"/>
    <col min="13576" max="13576" width="21.44140625" customWidth="1"/>
    <col min="13577" max="13577" width="15" customWidth="1"/>
    <col min="13825" max="13825" width="7.77734375" customWidth="1"/>
    <col min="13826" max="13826" width="1.77734375" customWidth="1"/>
    <col min="13827" max="13827" width="35.77734375" customWidth="1"/>
    <col min="13828" max="13829" width="12.77734375" customWidth="1"/>
    <col min="13830" max="13830" width="30.77734375" customWidth="1"/>
    <col min="13831" max="13831" width="15.77734375" customWidth="1"/>
    <col min="13832" max="13832" width="21.44140625" customWidth="1"/>
    <col min="13833" max="13833" width="15" customWidth="1"/>
    <col min="14081" max="14081" width="7.77734375" customWidth="1"/>
    <col min="14082" max="14082" width="1.77734375" customWidth="1"/>
    <col min="14083" max="14083" width="35.77734375" customWidth="1"/>
    <col min="14084" max="14085" width="12.77734375" customWidth="1"/>
    <col min="14086" max="14086" width="30.77734375" customWidth="1"/>
    <col min="14087" max="14087" width="15.77734375" customWidth="1"/>
    <col min="14088" max="14088" width="21.44140625" customWidth="1"/>
    <col min="14089" max="14089" width="15" customWidth="1"/>
    <col min="14337" max="14337" width="7.77734375" customWidth="1"/>
    <col min="14338" max="14338" width="1.77734375" customWidth="1"/>
    <col min="14339" max="14339" width="35.77734375" customWidth="1"/>
    <col min="14340" max="14341" width="12.77734375" customWidth="1"/>
    <col min="14342" max="14342" width="30.77734375" customWidth="1"/>
    <col min="14343" max="14343" width="15.77734375" customWidth="1"/>
    <col min="14344" max="14344" width="21.44140625" customWidth="1"/>
    <col min="14345" max="14345" width="15" customWidth="1"/>
    <col min="14593" max="14593" width="7.77734375" customWidth="1"/>
    <col min="14594" max="14594" width="1.77734375" customWidth="1"/>
    <col min="14595" max="14595" width="35.77734375" customWidth="1"/>
    <col min="14596" max="14597" width="12.77734375" customWidth="1"/>
    <col min="14598" max="14598" width="30.77734375" customWidth="1"/>
    <col min="14599" max="14599" width="15.77734375" customWidth="1"/>
    <col min="14600" max="14600" width="21.44140625" customWidth="1"/>
    <col min="14601" max="14601" width="15" customWidth="1"/>
    <col min="14849" max="14849" width="7.77734375" customWidth="1"/>
    <col min="14850" max="14850" width="1.77734375" customWidth="1"/>
    <col min="14851" max="14851" width="35.77734375" customWidth="1"/>
    <col min="14852" max="14853" width="12.77734375" customWidth="1"/>
    <col min="14854" max="14854" width="30.77734375" customWidth="1"/>
    <col min="14855" max="14855" width="15.77734375" customWidth="1"/>
    <col min="14856" max="14856" width="21.44140625" customWidth="1"/>
    <col min="14857" max="14857" width="15" customWidth="1"/>
    <col min="15105" max="15105" width="7.77734375" customWidth="1"/>
    <col min="15106" max="15106" width="1.77734375" customWidth="1"/>
    <col min="15107" max="15107" width="35.77734375" customWidth="1"/>
    <col min="15108" max="15109" width="12.77734375" customWidth="1"/>
    <col min="15110" max="15110" width="30.77734375" customWidth="1"/>
    <col min="15111" max="15111" width="15.77734375" customWidth="1"/>
    <col min="15112" max="15112" width="21.44140625" customWidth="1"/>
    <col min="15113" max="15113" width="15" customWidth="1"/>
    <col min="15361" max="15361" width="7.77734375" customWidth="1"/>
    <col min="15362" max="15362" width="1.77734375" customWidth="1"/>
    <col min="15363" max="15363" width="35.77734375" customWidth="1"/>
    <col min="15364" max="15365" width="12.77734375" customWidth="1"/>
    <col min="15366" max="15366" width="30.77734375" customWidth="1"/>
    <col min="15367" max="15367" width="15.77734375" customWidth="1"/>
    <col min="15368" max="15368" width="21.44140625" customWidth="1"/>
    <col min="15369" max="15369" width="15" customWidth="1"/>
    <col min="15617" max="15617" width="7.77734375" customWidth="1"/>
    <col min="15618" max="15618" width="1.77734375" customWidth="1"/>
    <col min="15619" max="15619" width="35.77734375" customWidth="1"/>
    <col min="15620" max="15621" width="12.77734375" customWidth="1"/>
    <col min="15622" max="15622" width="30.77734375" customWidth="1"/>
    <col min="15623" max="15623" width="15.77734375" customWidth="1"/>
    <col min="15624" max="15624" width="21.44140625" customWidth="1"/>
    <col min="15625" max="15625" width="15" customWidth="1"/>
    <col min="15873" max="15873" width="7.77734375" customWidth="1"/>
    <col min="15874" max="15874" width="1.77734375" customWidth="1"/>
    <col min="15875" max="15875" width="35.77734375" customWidth="1"/>
    <col min="15876" max="15877" width="12.77734375" customWidth="1"/>
    <col min="15878" max="15878" width="30.77734375" customWidth="1"/>
    <col min="15879" max="15879" width="15.77734375" customWidth="1"/>
    <col min="15880" max="15880" width="21.44140625" customWidth="1"/>
    <col min="15881" max="15881" width="15" customWidth="1"/>
    <col min="16129" max="16129" width="7.77734375" customWidth="1"/>
    <col min="16130" max="16130" width="1.77734375" customWidth="1"/>
    <col min="16131" max="16131" width="35.77734375" customWidth="1"/>
    <col min="16132" max="16133" width="12.77734375" customWidth="1"/>
    <col min="16134" max="16134" width="30.77734375" customWidth="1"/>
    <col min="16135" max="16135" width="15.77734375" customWidth="1"/>
    <col min="16136" max="16136" width="21.44140625" customWidth="1"/>
    <col min="16137" max="16137" width="15" customWidth="1"/>
  </cols>
  <sheetData>
    <row r="1" spans="1:8" ht="16.899999999999999" customHeight="1" thickBot="1">
      <c r="A1" s="2" t="str">
        <f>CONAMEDATE3</f>
        <v>Annual Report of VERIZON NEW YORK INC.                                                                 For the period ending DECEMBER 31, 2017</v>
      </c>
      <c r="B1" s="2"/>
      <c r="C1" s="2"/>
      <c r="D1" s="2"/>
      <c r="E1" s="2"/>
      <c r="F1" s="2"/>
      <c r="G1" s="2"/>
      <c r="H1" s="2"/>
    </row>
    <row r="2" spans="1:8" ht="16.899999999999999" customHeight="1">
      <c r="A2" s="266"/>
      <c r="B2" s="163"/>
      <c r="C2" s="163"/>
      <c r="D2" s="163"/>
      <c r="E2" s="163"/>
      <c r="F2" s="163"/>
      <c r="G2" s="267"/>
      <c r="H2" s="2"/>
    </row>
    <row r="3" spans="1:8" ht="16.899999999999999" customHeight="1">
      <c r="A3" s="154"/>
      <c r="B3" s="2"/>
      <c r="C3" s="2"/>
      <c r="D3" s="2"/>
      <c r="E3" s="2"/>
      <c r="F3" s="2"/>
      <c r="G3" s="270"/>
      <c r="H3" s="2"/>
    </row>
    <row r="4" spans="1:8" ht="16.899999999999999" customHeight="1">
      <c r="A4" s="541" t="s">
        <v>1383</v>
      </c>
      <c r="B4" s="161"/>
      <c r="C4" s="161"/>
      <c r="D4" s="161"/>
      <c r="E4" s="161"/>
      <c r="F4" s="161"/>
      <c r="G4" s="268"/>
      <c r="H4" s="2"/>
    </row>
    <row r="5" spans="1:8" ht="16.899999999999999" customHeight="1">
      <c r="A5" s="541" t="s">
        <v>1384</v>
      </c>
      <c r="B5" s="161"/>
      <c r="C5" s="161"/>
      <c r="D5" s="161"/>
      <c r="E5" s="161"/>
      <c r="F5" s="161"/>
      <c r="G5" s="268"/>
      <c r="H5" s="2"/>
    </row>
    <row r="6" spans="1:8" ht="16.899999999999999" customHeight="1">
      <c r="A6" s="154"/>
      <c r="B6" s="2"/>
      <c r="C6" s="2"/>
      <c r="D6" s="2"/>
      <c r="E6" s="2"/>
      <c r="F6" s="2"/>
      <c r="G6" s="270"/>
      <c r="H6" s="2"/>
    </row>
    <row r="7" spans="1:8" ht="16.899999999999999" customHeight="1">
      <c r="A7" s="548" t="s">
        <v>1870</v>
      </c>
      <c r="B7" s="2" t="s">
        <v>821</v>
      </c>
      <c r="C7" s="2"/>
      <c r="D7" s="2"/>
      <c r="E7" s="2"/>
      <c r="F7" s="2"/>
      <c r="G7" s="270"/>
      <c r="H7" s="2"/>
    </row>
    <row r="8" spans="1:8" ht="16.899999999999999" customHeight="1">
      <c r="A8" s="154"/>
      <c r="B8" s="2" t="s">
        <v>822</v>
      </c>
      <c r="C8" s="2"/>
      <c r="D8" s="2"/>
      <c r="E8" s="2"/>
      <c r="F8" s="2"/>
      <c r="G8" s="270"/>
      <c r="H8" s="2"/>
    </row>
    <row r="9" spans="1:8" ht="16.899999999999999" customHeight="1">
      <c r="A9" s="154"/>
      <c r="B9" s="2" t="s">
        <v>2013</v>
      </c>
      <c r="C9" s="2"/>
      <c r="D9" s="2"/>
      <c r="E9" s="2"/>
      <c r="F9" s="2"/>
      <c r="G9" s="270"/>
      <c r="H9" s="2"/>
    </row>
    <row r="10" spans="1:8" ht="16.899999999999999" customHeight="1">
      <c r="A10" s="548" t="s">
        <v>1884</v>
      </c>
      <c r="B10" s="2" t="s">
        <v>2014</v>
      </c>
      <c r="C10" s="2"/>
      <c r="D10" s="2"/>
      <c r="E10" s="2"/>
      <c r="F10" s="2"/>
      <c r="G10" s="270"/>
      <c r="H10" s="2"/>
    </row>
    <row r="11" spans="1:8" ht="16.899999999999999" customHeight="1">
      <c r="A11" s="548" t="s">
        <v>1233</v>
      </c>
      <c r="B11" s="2" t="s">
        <v>2917</v>
      </c>
      <c r="C11" s="2"/>
      <c r="D11" s="2"/>
      <c r="E11" s="2"/>
      <c r="F11" s="2"/>
      <c r="G11" s="270"/>
      <c r="H11" s="2"/>
    </row>
    <row r="12" spans="1:8" ht="16.899999999999999" customHeight="1">
      <c r="A12" s="271"/>
      <c r="B12" s="272"/>
      <c r="C12" s="272"/>
      <c r="D12" s="272"/>
      <c r="E12" s="272"/>
      <c r="F12" s="272"/>
      <c r="G12" s="273"/>
      <c r="H12" s="2"/>
    </row>
    <row r="13" spans="1:8" ht="16.899999999999999" customHeight="1">
      <c r="A13" s="474"/>
      <c r="B13" s="2"/>
      <c r="C13" s="314"/>
      <c r="D13" s="490" t="s">
        <v>2015</v>
      </c>
      <c r="E13" s="490" t="s">
        <v>1421</v>
      </c>
      <c r="F13" s="490" t="s">
        <v>2016</v>
      </c>
      <c r="G13" s="270"/>
      <c r="H13" s="2"/>
    </row>
    <row r="14" spans="1:8" ht="16.899999999999999" customHeight="1">
      <c r="A14" s="472" t="s">
        <v>36</v>
      </c>
      <c r="B14" s="2"/>
      <c r="C14" s="490" t="s">
        <v>2017</v>
      </c>
      <c r="D14" s="490" t="s">
        <v>2018</v>
      </c>
      <c r="E14" s="490" t="s">
        <v>48</v>
      </c>
      <c r="F14" s="490" t="s">
        <v>2019</v>
      </c>
      <c r="G14" s="417" t="s">
        <v>1731</v>
      </c>
      <c r="H14" s="2"/>
    </row>
    <row r="15" spans="1:8" ht="16.899999999999999" customHeight="1">
      <c r="A15" s="473" t="s">
        <v>48</v>
      </c>
      <c r="B15" s="272"/>
      <c r="C15" s="551" t="s">
        <v>462</v>
      </c>
      <c r="D15" s="551" t="s">
        <v>463</v>
      </c>
      <c r="E15" s="551" t="s">
        <v>464</v>
      </c>
      <c r="F15" s="551" t="s">
        <v>62</v>
      </c>
      <c r="G15" s="553" t="s">
        <v>63</v>
      </c>
      <c r="H15" s="2"/>
    </row>
    <row r="16" spans="1:8" ht="16.899999999999999" customHeight="1">
      <c r="A16" s="474"/>
      <c r="B16" s="2"/>
      <c r="C16" s="314" t="s">
        <v>2020</v>
      </c>
      <c r="D16" s="314"/>
      <c r="E16" s="314"/>
      <c r="F16" s="314"/>
      <c r="G16" s="270"/>
      <c r="H16" s="2"/>
    </row>
    <row r="17" spans="1:10" ht="16.899999999999999" customHeight="1">
      <c r="A17" s="472" t="s">
        <v>467</v>
      </c>
      <c r="B17" s="2"/>
      <c r="C17" s="322" t="s">
        <v>2918</v>
      </c>
      <c r="D17" s="322"/>
      <c r="E17" s="322"/>
      <c r="F17" s="322" t="s">
        <v>2919</v>
      </c>
      <c r="G17" s="1320">
        <v>106817965.00000001</v>
      </c>
      <c r="H17" s="2"/>
      <c r="I17" s="1014"/>
      <c r="J17" s="1147"/>
    </row>
    <row r="18" spans="1:10" ht="16.899999999999999" customHeight="1">
      <c r="A18" s="472" t="s">
        <v>825</v>
      </c>
      <c r="B18" s="2"/>
      <c r="C18" s="322" t="s">
        <v>2921</v>
      </c>
      <c r="D18" s="322"/>
      <c r="E18" s="322"/>
      <c r="F18" s="322" t="s">
        <v>2919</v>
      </c>
      <c r="G18" s="1320">
        <v>157392256.79999986</v>
      </c>
      <c r="H18" s="2"/>
      <c r="I18" s="1014"/>
      <c r="J18" s="1147"/>
    </row>
    <row r="19" spans="1:10" ht="16.899999999999999" customHeight="1">
      <c r="A19" s="472" t="s">
        <v>1067</v>
      </c>
      <c r="B19" s="2"/>
      <c r="C19" s="322" t="s">
        <v>2923</v>
      </c>
      <c r="D19" s="322"/>
      <c r="E19" s="322"/>
      <c r="F19" s="322" t="s">
        <v>2919</v>
      </c>
      <c r="G19" s="1320">
        <v>1187747971.2000003</v>
      </c>
      <c r="H19" s="2"/>
      <c r="I19" s="1014"/>
      <c r="J19" s="1147"/>
    </row>
    <row r="20" spans="1:10" ht="16.899999999999999" customHeight="1">
      <c r="A20" s="472" t="s">
        <v>71</v>
      </c>
      <c r="B20" s="2"/>
      <c r="C20" s="322" t="s">
        <v>2924</v>
      </c>
      <c r="D20" s="322"/>
      <c r="E20" s="322"/>
      <c r="F20" s="322" t="s">
        <v>2919</v>
      </c>
      <c r="G20" s="1320">
        <v>2257830.64</v>
      </c>
      <c r="H20" s="2"/>
      <c r="I20" s="1014"/>
      <c r="J20" s="1147"/>
    </row>
    <row r="21" spans="1:10" ht="16.899999999999999" customHeight="1">
      <c r="A21" s="472" t="s">
        <v>72</v>
      </c>
      <c r="B21" s="2"/>
      <c r="C21" s="322" t="s">
        <v>2925</v>
      </c>
      <c r="D21" s="322"/>
      <c r="E21" s="322"/>
      <c r="F21" s="322" t="s">
        <v>2919</v>
      </c>
      <c r="G21" s="1320">
        <v>262615.02</v>
      </c>
      <c r="H21" s="2"/>
      <c r="I21" s="1014"/>
      <c r="J21" s="1147"/>
    </row>
    <row r="22" spans="1:10" ht="16.899999999999999" customHeight="1">
      <c r="A22" s="472">
        <v>6</v>
      </c>
      <c r="B22" s="2"/>
      <c r="C22" s="322" t="s">
        <v>2926</v>
      </c>
      <c r="D22" s="322"/>
      <c r="E22" s="322"/>
      <c r="F22" s="322" t="s">
        <v>2919</v>
      </c>
      <c r="G22" s="1320">
        <v>160425029.78999999</v>
      </c>
      <c r="H22" s="2"/>
      <c r="I22" s="1014"/>
      <c r="J22" s="1147"/>
    </row>
    <row r="23" spans="1:10" ht="16.899999999999999" customHeight="1">
      <c r="A23" s="472">
        <v>7</v>
      </c>
      <c r="B23" s="2"/>
      <c r="C23" s="1310"/>
      <c r="D23" s="322"/>
      <c r="E23" s="322"/>
      <c r="F23" s="322"/>
      <c r="G23" s="1320"/>
      <c r="H23" s="2"/>
      <c r="I23" s="1014"/>
      <c r="J23" s="1147"/>
    </row>
    <row r="24" spans="1:10" ht="16.899999999999999" customHeight="1">
      <c r="A24" s="472">
        <v>8</v>
      </c>
      <c r="B24" s="2"/>
      <c r="C24" s="1310"/>
      <c r="D24" s="322"/>
      <c r="E24" s="322"/>
      <c r="F24" s="322"/>
      <c r="G24" s="1320"/>
      <c r="H24" s="2"/>
      <c r="I24" s="1014"/>
      <c r="J24" s="1147"/>
    </row>
    <row r="25" spans="1:10" ht="16.899999999999999" customHeight="1">
      <c r="A25" s="472">
        <v>9</v>
      </c>
      <c r="B25" s="2"/>
      <c r="C25" s="1314"/>
      <c r="D25" s="1312"/>
      <c r="E25" s="1312"/>
      <c r="F25" s="322"/>
      <c r="G25" s="1320"/>
      <c r="H25" s="2"/>
      <c r="I25" s="1014"/>
      <c r="J25" s="1147"/>
    </row>
    <row r="26" spans="1:10" ht="16.899999999999999" customHeight="1">
      <c r="A26" s="472">
        <v>10</v>
      </c>
      <c r="B26" s="2"/>
      <c r="C26" s="1314"/>
      <c r="D26" s="1312"/>
      <c r="E26" s="1312"/>
      <c r="F26" s="322"/>
      <c r="G26" s="1320"/>
      <c r="H26" s="2"/>
      <c r="I26" s="1014"/>
      <c r="J26" s="1147"/>
    </row>
    <row r="27" spans="1:10" ht="16.899999999999999" customHeight="1">
      <c r="A27" s="472">
        <v>11</v>
      </c>
      <c r="B27" s="2"/>
      <c r="C27" s="1314" t="s">
        <v>711</v>
      </c>
      <c r="D27" s="1312"/>
      <c r="E27" s="1312"/>
      <c r="F27" s="1313" t="s">
        <v>711</v>
      </c>
      <c r="G27" s="1320" t="s">
        <v>711</v>
      </c>
      <c r="H27" s="2"/>
      <c r="I27" s="1014"/>
      <c r="J27" s="1147"/>
    </row>
    <row r="28" spans="1:10" ht="16.899999999999999" customHeight="1">
      <c r="A28" s="472">
        <v>12</v>
      </c>
      <c r="B28" s="2"/>
      <c r="C28" s="1314"/>
      <c r="D28" s="1312"/>
      <c r="E28" s="1312"/>
      <c r="F28" s="1313"/>
      <c r="G28" s="1320"/>
      <c r="H28" s="2"/>
      <c r="I28" s="1014"/>
      <c r="J28" s="1147"/>
    </row>
    <row r="29" spans="1:10" ht="16.899999999999999" customHeight="1">
      <c r="A29" s="472">
        <v>13</v>
      </c>
      <c r="B29" s="2"/>
      <c r="C29" s="1311"/>
      <c r="D29" s="1312"/>
      <c r="E29" s="1312"/>
      <c r="F29" s="1313"/>
      <c r="G29" s="1320"/>
      <c r="H29" s="2"/>
      <c r="I29" s="1014"/>
      <c r="J29" s="1147"/>
    </row>
    <row r="30" spans="1:10" ht="16.899999999999999" customHeight="1">
      <c r="A30" s="472">
        <v>14</v>
      </c>
      <c r="B30" s="2"/>
      <c r="C30" s="1314"/>
      <c r="D30" s="1312"/>
      <c r="E30" s="1312"/>
      <c r="F30" s="1313"/>
      <c r="G30" s="1320"/>
      <c r="H30" s="2"/>
      <c r="I30" s="1014"/>
      <c r="J30" s="1147"/>
    </row>
    <row r="31" spans="1:10" ht="16.899999999999999" customHeight="1">
      <c r="A31" s="472">
        <v>15</v>
      </c>
      <c r="B31" s="2"/>
      <c r="C31" s="1314"/>
      <c r="D31" s="1312"/>
      <c r="E31" s="1312"/>
      <c r="F31" s="1313"/>
      <c r="G31" s="1320"/>
      <c r="H31" s="2"/>
      <c r="I31" s="1014"/>
      <c r="J31" s="1147"/>
    </row>
    <row r="32" spans="1:10" ht="16.899999999999999" customHeight="1">
      <c r="A32" s="472">
        <v>16</v>
      </c>
      <c r="B32" s="2"/>
      <c r="C32" s="1314" t="s">
        <v>711</v>
      </c>
      <c r="D32" s="1312"/>
      <c r="E32" s="1312"/>
      <c r="F32" s="1313" t="s">
        <v>711</v>
      </c>
      <c r="G32" s="1320" t="s">
        <v>711</v>
      </c>
      <c r="H32" s="2"/>
      <c r="I32" s="1014"/>
      <c r="J32" s="1147"/>
    </row>
    <row r="33" spans="1:10" ht="16.899999999999999" customHeight="1">
      <c r="A33" s="472">
        <v>17</v>
      </c>
      <c r="B33" s="2"/>
      <c r="C33" s="1310" t="s">
        <v>711</v>
      </c>
      <c r="D33" s="1312"/>
      <c r="E33" s="1312"/>
      <c r="F33" s="1313" t="s">
        <v>711</v>
      </c>
      <c r="G33" s="1320" t="s">
        <v>711</v>
      </c>
      <c r="H33" s="2"/>
      <c r="I33" s="1014"/>
      <c r="J33" s="1147"/>
    </row>
    <row r="34" spans="1:10" ht="16.899999999999999" customHeight="1">
      <c r="A34" s="472">
        <v>18</v>
      </c>
      <c r="B34" s="2"/>
      <c r="C34" s="1314" t="s">
        <v>711</v>
      </c>
      <c r="D34" s="1312"/>
      <c r="E34" s="1312"/>
      <c r="F34" s="1313" t="s">
        <v>711</v>
      </c>
      <c r="G34" s="1320" t="s">
        <v>711</v>
      </c>
      <c r="H34" s="2"/>
      <c r="I34" s="1014"/>
      <c r="J34" s="1147"/>
    </row>
    <row r="35" spans="1:10" ht="16.899999999999999" customHeight="1">
      <c r="A35" s="472">
        <v>19</v>
      </c>
      <c r="B35" s="2"/>
      <c r="C35" s="1314"/>
      <c r="D35" s="1312"/>
      <c r="E35" s="1312"/>
      <c r="F35" s="1313"/>
      <c r="G35" s="1320" t="s">
        <v>711</v>
      </c>
      <c r="H35" s="2"/>
      <c r="I35" s="1014"/>
      <c r="J35" s="1147"/>
    </row>
    <row r="36" spans="1:10" ht="16.899999999999999" customHeight="1">
      <c r="A36" s="472">
        <v>20</v>
      </c>
      <c r="B36" s="2"/>
      <c r="C36" s="1314"/>
      <c r="D36" s="1312"/>
      <c r="E36" s="1312"/>
      <c r="F36" s="1313"/>
      <c r="G36" s="1320"/>
      <c r="H36" s="2"/>
      <c r="I36" s="1014"/>
      <c r="J36" s="1147"/>
    </row>
    <row r="37" spans="1:10" ht="16.899999999999999" customHeight="1">
      <c r="A37" s="472">
        <v>21</v>
      </c>
      <c r="B37" s="2"/>
      <c r="C37" s="1314"/>
      <c r="D37" s="1312"/>
      <c r="E37" s="1312"/>
      <c r="F37" s="1313"/>
      <c r="G37" s="1320"/>
      <c r="H37" s="2"/>
      <c r="I37" s="1014"/>
      <c r="J37" s="1147"/>
    </row>
    <row r="38" spans="1:10" ht="16.899999999999999" customHeight="1">
      <c r="A38" s="472" t="s">
        <v>85</v>
      </c>
      <c r="B38" s="2"/>
      <c r="C38" s="1314" t="s">
        <v>2927</v>
      </c>
      <c r="D38" s="1312"/>
      <c r="E38" s="1312"/>
      <c r="F38" s="1313" t="s">
        <v>2919</v>
      </c>
      <c r="G38" s="1320">
        <v>56441.149999999994</v>
      </c>
      <c r="H38" s="2"/>
      <c r="I38" s="1014"/>
      <c r="J38" s="1147"/>
    </row>
    <row r="39" spans="1:10" ht="16.899999999999999" customHeight="1">
      <c r="A39" s="472" t="s">
        <v>86</v>
      </c>
      <c r="B39" s="2"/>
      <c r="C39" s="1314"/>
      <c r="D39" s="1312"/>
      <c r="E39" s="1312"/>
      <c r="F39" s="1313"/>
      <c r="G39" s="1309"/>
      <c r="H39" s="2"/>
      <c r="I39" s="1014"/>
      <c r="J39" s="1147"/>
    </row>
    <row r="40" spans="1:10" ht="16.899999999999999" customHeight="1">
      <c r="A40" s="472" t="s">
        <v>87</v>
      </c>
      <c r="B40" s="2"/>
      <c r="C40" s="1310"/>
      <c r="D40" s="1312"/>
      <c r="E40" s="1312"/>
      <c r="F40" s="1313"/>
      <c r="G40" s="1309"/>
      <c r="H40" s="2"/>
      <c r="I40" s="1014"/>
      <c r="J40" s="1147"/>
    </row>
    <row r="41" spans="1:10" ht="16.899999999999999" customHeight="1">
      <c r="A41" s="472" t="s">
        <v>88</v>
      </c>
      <c r="B41" s="2"/>
      <c r="C41" s="1314"/>
      <c r="D41" s="1312"/>
      <c r="E41" s="1312"/>
      <c r="F41" s="1313"/>
      <c r="G41" s="1309"/>
      <c r="H41" s="2"/>
      <c r="I41" s="1014"/>
      <c r="J41" s="1147"/>
    </row>
    <row r="42" spans="1:10" ht="16.899999999999999" customHeight="1">
      <c r="A42" s="472" t="s">
        <v>2088</v>
      </c>
      <c r="B42" s="2"/>
      <c r="C42" s="1314"/>
      <c r="D42" s="1312"/>
      <c r="E42" s="1312"/>
      <c r="F42" s="1312"/>
      <c r="G42" s="1309"/>
      <c r="H42" s="2"/>
      <c r="I42" s="1014"/>
      <c r="J42" s="1147"/>
    </row>
    <row r="43" spans="1:10" ht="16.899999999999999" customHeight="1">
      <c r="A43" s="472" t="s">
        <v>2090</v>
      </c>
      <c r="B43" s="2"/>
      <c r="C43" s="1314" t="s">
        <v>711</v>
      </c>
      <c r="D43" s="1312"/>
      <c r="E43" s="1312"/>
      <c r="F43" s="1312"/>
      <c r="G43" s="1309" t="s">
        <v>711</v>
      </c>
      <c r="H43" s="2"/>
      <c r="I43" s="1014"/>
      <c r="J43" s="1147"/>
    </row>
    <row r="44" spans="1:10" ht="16.899999999999999" customHeight="1">
      <c r="A44" s="472" t="s">
        <v>2093</v>
      </c>
      <c r="B44" s="2"/>
      <c r="C44" s="1314" t="s">
        <v>711</v>
      </c>
      <c r="D44" s="1315"/>
      <c r="E44" s="1315"/>
      <c r="F44" s="1316"/>
      <c r="G44" s="1317" t="s">
        <v>711</v>
      </c>
      <c r="H44" s="2"/>
      <c r="I44" s="1014"/>
      <c r="J44" s="1147"/>
    </row>
    <row r="45" spans="1:10" ht="16.899999999999999" customHeight="1">
      <c r="A45" s="472" t="s">
        <v>2096</v>
      </c>
      <c r="B45" s="2"/>
      <c r="C45" s="718" t="s">
        <v>2021</v>
      </c>
      <c r="D45" s="319"/>
      <c r="E45" s="319"/>
      <c r="F45" s="1316"/>
      <c r="G45" s="1734">
        <f>SUM(G17:G44)</f>
        <v>1614960109.6000004</v>
      </c>
      <c r="H45" s="2"/>
      <c r="I45" s="1014"/>
      <c r="J45" s="1147"/>
    </row>
    <row r="46" spans="1:10" ht="16.899999999999999" customHeight="1">
      <c r="A46" s="472" t="s">
        <v>2410</v>
      </c>
      <c r="B46" s="2"/>
      <c r="C46" s="718" t="s">
        <v>711</v>
      </c>
      <c r="D46" s="322"/>
      <c r="E46" s="322"/>
      <c r="F46" s="322"/>
      <c r="G46" s="275"/>
      <c r="H46" s="2"/>
      <c r="I46" s="1014"/>
      <c r="J46" s="1147"/>
    </row>
    <row r="47" spans="1:10" ht="16.899999999999999" customHeight="1">
      <c r="A47" s="472" t="s">
        <v>2413</v>
      </c>
      <c r="B47" s="2"/>
      <c r="C47" s="322"/>
      <c r="D47" s="322"/>
      <c r="E47" s="322"/>
      <c r="F47" s="322"/>
      <c r="G47" s="275"/>
      <c r="H47" s="2"/>
      <c r="I47" s="1014"/>
      <c r="J47" s="1147"/>
    </row>
    <row r="48" spans="1:10" ht="16.899999999999999" customHeight="1">
      <c r="A48" s="472" t="s">
        <v>2416</v>
      </c>
      <c r="B48" s="2"/>
      <c r="C48" s="314" t="s">
        <v>2022</v>
      </c>
      <c r="D48" s="322"/>
      <c r="E48" s="322"/>
      <c r="F48" s="322"/>
      <c r="G48" s="275"/>
      <c r="H48" s="2"/>
      <c r="I48" s="1014"/>
      <c r="J48" s="1147"/>
    </row>
    <row r="49" spans="1:10" ht="16.899999999999999" customHeight="1">
      <c r="A49" s="472" t="s">
        <v>2420</v>
      </c>
      <c r="B49" s="2"/>
      <c r="C49" s="322"/>
      <c r="D49" s="322"/>
      <c r="E49" s="322"/>
      <c r="F49" s="322"/>
      <c r="G49" s="275"/>
      <c r="H49" s="2"/>
      <c r="I49" s="1014"/>
      <c r="J49" s="1147"/>
    </row>
    <row r="50" spans="1:10" ht="16.899999999999999" customHeight="1">
      <c r="A50" s="472" t="s">
        <v>2423</v>
      </c>
      <c r="B50" s="2"/>
      <c r="C50" s="322"/>
      <c r="D50" s="322"/>
      <c r="E50" s="322"/>
      <c r="F50" s="322"/>
      <c r="G50" s="275"/>
      <c r="H50" s="2"/>
      <c r="I50" s="1014"/>
      <c r="J50" s="1147"/>
    </row>
    <row r="51" spans="1:10" ht="16.899999999999999" customHeight="1">
      <c r="A51" s="472" t="s">
        <v>2426</v>
      </c>
      <c r="B51" s="2"/>
      <c r="C51" s="322"/>
      <c r="D51" s="322"/>
      <c r="E51" s="322"/>
      <c r="F51" s="322"/>
      <c r="G51" s="275"/>
      <c r="H51" s="2"/>
      <c r="I51" s="1014"/>
      <c r="J51" s="1147"/>
    </row>
    <row r="52" spans="1:10" ht="16.899999999999999" customHeight="1">
      <c r="A52" s="472" t="s">
        <v>1849</v>
      </c>
      <c r="B52" s="2"/>
      <c r="C52" s="322"/>
      <c r="D52" s="322"/>
      <c r="E52" s="322"/>
      <c r="F52" s="322"/>
      <c r="G52" s="275"/>
      <c r="H52" s="2"/>
    </row>
    <row r="53" spans="1:10" ht="16.899999999999999" customHeight="1">
      <c r="A53" s="472" t="s">
        <v>1851</v>
      </c>
      <c r="B53" s="2"/>
      <c r="C53" s="322"/>
      <c r="D53" s="322"/>
      <c r="E53" s="322"/>
      <c r="F53" s="322"/>
      <c r="G53" s="275"/>
      <c r="H53" s="2"/>
    </row>
    <row r="54" spans="1:10" ht="16.899999999999999" customHeight="1">
      <c r="A54" s="472" t="s">
        <v>1852</v>
      </c>
      <c r="B54" s="2"/>
      <c r="C54" s="322"/>
      <c r="D54" s="322"/>
      <c r="E54" s="322"/>
      <c r="F54" s="322"/>
      <c r="G54" s="275"/>
      <c r="H54" s="2"/>
    </row>
    <row r="55" spans="1:10" ht="16.899999999999999" customHeight="1">
      <c r="A55" s="472">
        <v>39</v>
      </c>
      <c r="B55" s="2"/>
      <c r="C55" s="322" t="s">
        <v>2023</v>
      </c>
      <c r="D55" s="322"/>
      <c r="E55" s="322"/>
      <c r="F55" s="322"/>
      <c r="G55" s="275"/>
      <c r="H55" s="2"/>
    </row>
    <row r="56" spans="1:10" ht="16.899999999999999" customHeight="1">
      <c r="A56" s="472">
        <v>40</v>
      </c>
      <c r="B56" s="2"/>
      <c r="C56" s="718" t="s">
        <v>2024</v>
      </c>
      <c r="D56" s="1318"/>
      <c r="E56" s="1318"/>
      <c r="F56" s="1318"/>
      <c r="G56" s="311">
        <v>0</v>
      </c>
      <c r="H56" s="2"/>
    </row>
    <row r="57" spans="1:10" ht="16.899999999999999" customHeight="1" thickBot="1">
      <c r="A57" s="1319">
        <v>41</v>
      </c>
      <c r="B57" s="305"/>
      <c r="C57" s="786" t="s">
        <v>2025</v>
      </c>
      <c r="D57" s="901"/>
      <c r="E57" s="901"/>
      <c r="F57" s="901"/>
      <c r="G57" s="1735">
        <f>+G45</f>
        <v>1614960109.6000004</v>
      </c>
      <c r="H57" s="2"/>
    </row>
    <row r="58" spans="1:10" ht="16.899999999999999" customHeight="1">
      <c r="A58" s="2"/>
      <c r="B58" s="2"/>
      <c r="C58" s="2"/>
      <c r="D58" s="2"/>
      <c r="E58" s="2"/>
      <c r="F58" s="2"/>
      <c r="G58" s="335"/>
      <c r="H58" s="2"/>
    </row>
    <row r="59" spans="1:10" ht="16.5" customHeight="1">
      <c r="A59" s="161">
        <v>76</v>
      </c>
      <c r="B59" s="161"/>
      <c r="C59" s="161"/>
      <c r="D59" s="161"/>
      <c r="E59" s="161"/>
      <c r="F59" s="161"/>
      <c r="G59" s="161"/>
      <c r="H59" s="2"/>
    </row>
    <row r="60" spans="1:10" ht="16.5" customHeight="1">
      <c r="A60" s="161"/>
      <c r="B60" s="161"/>
      <c r="C60" s="161"/>
      <c r="D60" s="161"/>
      <c r="E60" s="161"/>
      <c r="F60" s="161"/>
      <c r="G60" s="161"/>
      <c r="H60" s="2"/>
    </row>
    <row r="61" spans="1:10" ht="16.5" customHeight="1">
      <c r="A61" s="161"/>
      <c r="B61" s="161"/>
      <c r="C61" s="161"/>
      <c r="D61" s="161"/>
      <c r="E61" s="161"/>
      <c r="F61" s="161"/>
      <c r="G61" s="161"/>
      <c r="H61" s="2"/>
    </row>
    <row r="62" spans="1:10" ht="16.5" customHeight="1">
      <c r="A62" s="161"/>
      <c r="B62" s="161"/>
      <c r="C62" s="161"/>
      <c r="D62" s="161"/>
      <c r="E62" s="161"/>
      <c r="F62" s="161"/>
      <c r="G62" s="161"/>
      <c r="H62" s="2"/>
    </row>
    <row r="63" spans="1:10" ht="16.5" customHeight="1">
      <c r="A63" s="161"/>
      <c r="B63" s="161"/>
      <c r="C63" s="161"/>
      <c r="D63" s="161"/>
      <c r="E63" s="161"/>
      <c r="F63" s="161"/>
      <c r="G63" s="161"/>
      <c r="H63" s="2"/>
    </row>
    <row r="64" spans="1:10" ht="16.899999999999999" customHeight="1">
      <c r="A64" s="161"/>
      <c r="B64" s="161"/>
      <c r="C64" s="161"/>
      <c r="D64" s="161"/>
      <c r="E64" s="161"/>
      <c r="F64" s="161"/>
      <c r="G64" s="161"/>
      <c r="H64" s="2"/>
    </row>
    <row r="65" spans="1:8" ht="16.899999999999999" customHeight="1">
      <c r="A65" s="161"/>
      <c r="B65" s="161"/>
      <c r="C65" s="161"/>
      <c r="D65" s="161"/>
      <c r="E65" s="161"/>
      <c r="F65" s="161"/>
      <c r="G65" s="161"/>
      <c r="H65" s="2"/>
    </row>
    <row r="66" spans="1:8" ht="15.75" thickBot="1">
      <c r="A66" s="2" t="str">
        <f>CONAMEDATE3</f>
        <v>Annual Report of VERIZON NEW YORK INC.                                                                 For the period ending DECEMBER 31, 2017</v>
      </c>
      <c r="B66" s="2"/>
      <c r="C66" s="2"/>
      <c r="D66" s="2"/>
      <c r="E66" s="2"/>
      <c r="F66" s="2"/>
      <c r="G66" s="2"/>
      <c r="H66" s="2"/>
    </row>
    <row r="67" spans="1:8">
      <c r="A67" s="266"/>
      <c r="B67" s="163"/>
      <c r="C67" s="163"/>
      <c r="D67" s="163"/>
      <c r="E67" s="163"/>
      <c r="F67" s="163"/>
      <c r="G67" s="267"/>
      <c r="H67" s="2"/>
    </row>
    <row r="68" spans="1:8">
      <c r="A68" s="154"/>
      <c r="B68" s="2"/>
      <c r="C68" s="2"/>
      <c r="D68" s="2"/>
      <c r="E68" s="2"/>
      <c r="F68" s="2"/>
      <c r="G68" s="270"/>
      <c r="H68" s="2"/>
    </row>
    <row r="69" spans="1:8" ht="18">
      <c r="A69" s="616" t="s">
        <v>1383</v>
      </c>
      <c r="B69" s="161"/>
      <c r="C69" s="161"/>
      <c r="D69" s="161"/>
      <c r="E69" s="161"/>
      <c r="F69" s="161"/>
      <c r="G69" s="268"/>
      <c r="H69" s="2"/>
    </row>
    <row r="70" spans="1:8" ht="18">
      <c r="A70" s="616" t="s">
        <v>1384</v>
      </c>
      <c r="B70" s="161"/>
      <c r="C70" s="161"/>
      <c r="D70" s="161"/>
      <c r="E70" s="161"/>
      <c r="F70" s="161"/>
      <c r="G70" s="268"/>
      <c r="H70" s="2"/>
    </row>
    <row r="71" spans="1:8">
      <c r="A71" s="154"/>
      <c r="B71" s="2"/>
      <c r="C71" s="2"/>
      <c r="D71" s="2"/>
      <c r="E71" s="2"/>
      <c r="F71" s="2"/>
      <c r="G71" s="270"/>
      <c r="H71" s="2"/>
    </row>
    <row r="72" spans="1:8">
      <c r="A72" s="154"/>
      <c r="B72" s="2"/>
      <c r="C72" s="2"/>
      <c r="D72" s="2"/>
      <c r="E72" s="2"/>
      <c r="F72" s="2"/>
      <c r="G72" s="270"/>
      <c r="H72" s="2"/>
    </row>
    <row r="73" spans="1:8">
      <c r="A73" s="154"/>
      <c r="B73" s="2"/>
      <c r="C73" s="2"/>
      <c r="D73" s="2"/>
      <c r="E73" s="2"/>
      <c r="F73" s="2"/>
      <c r="G73" s="270"/>
      <c r="H73" s="2"/>
    </row>
    <row r="74" spans="1:8">
      <c r="A74" s="154"/>
      <c r="B74" s="2"/>
      <c r="C74" s="2"/>
      <c r="D74" s="2"/>
      <c r="E74" s="2"/>
      <c r="F74" s="2"/>
      <c r="G74" s="270"/>
      <c r="H74" s="2"/>
    </row>
    <row r="75" spans="1:8">
      <c r="A75" s="154"/>
      <c r="B75" s="2"/>
      <c r="C75" s="2"/>
      <c r="D75" s="2"/>
      <c r="E75" s="2"/>
      <c r="F75" s="2"/>
      <c r="G75" s="270"/>
      <c r="H75" s="2"/>
    </row>
    <row r="76" spans="1:8">
      <c r="A76" s="154"/>
      <c r="B76" s="2"/>
      <c r="C76" s="2"/>
      <c r="D76" s="2"/>
      <c r="E76" s="2"/>
      <c r="F76" s="2"/>
      <c r="G76" s="270"/>
      <c r="H76" s="2"/>
    </row>
    <row r="77" spans="1:8">
      <c r="A77" s="271"/>
      <c r="B77" s="272"/>
      <c r="C77" s="272"/>
      <c r="D77" s="272"/>
      <c r="E77" s="272"/>
      <c r="F77" s="272"/>
      <c r="G77" s="273"/>
      <c r="H77" s="2"/>
    </row>
    <row r="78" spans="1:8">
      <c r="A78" s="474"/>
      <c r="B78" s="2"/>
      <c r="C78" s="314"/>
      <c r="D78" s="490" t="s">
        <v>2015</v>
      </c>
      <c r="E78" s="490" t="s">
        <v>1421</v>
      </c>
      <c r="F78" s="490" t="s">
        <v>2016</v>
      </c>
      <c r="G78" s="270"/>
      <c r="H78" s="2"/>
    </row>
    <row r="79" spans="1:8">
      <c r="A79" s="472" t="s">
        <v>36</v>
      </c>
      <c r="B79" s="2"/>
      <c r="C79" s="490" t="s">
        <v>2017</v>
      </c>
      <c r="D79" s="490" t="s">
        <v>2018</v>
      </c>
      <c r="E79" s="490" t="s">
        <v>48</v>
      </c>
      <c r="F79" s="490" t="s">
        <v>2019</v>
      </c>
      <c r="G79" s="417" t="s">
        <v>1731</v>
      </c>
      <c r="H79" s="2"/>
    </row>
    <row r="80" spans="1:8">
      <c r="A80" s="473" t="s">
        <v>48</v>
      </c>
      <c r="B80" s="272"/>
      <c r="C80" s="551" t="s">
        <v>462</v>
      </c>
      <c r="D80" s="551" t="s">
        <v>463</v>
      </c>
      <c r="E80" s="551" t="s">
        <v>464</v>
      </c>
      <c r="F80" s="551" t="s">
        <v>62</v>
      </c>
      <c r="G80" s="553" t="s">
        <v>63</v>
      </c>
      <c r="H80" s="988"/>
    </row>
    <row r="81" spans="1:8">
      <c r="A81" s="902"/>
      <c r="B81" s="155"/>
      <c r="C81" s="322"/>
      <c r="D81" s="322"/>
      <c r="E81" s="322"/>
      <c r="F81" s="322"/>
      <c r="G81" s="275"/>
      <c r="H81" s="2"/>
    </row>
    <row r="82" spans="1:8">
      <c r="A82" s="472" t="s">
        <v>467</v>
      </c>
      <c r="B82" s="155"/>
      <c r="C82" s="322" t="s">
        <v>2920</v>
      </c>
      <c r="D82" s="322"/>
      <c r="E82" s="322"/>
      <c r="F82" s="322" t="s">
        <v>2928</v>
      </c>
      <c r="G82" s="1320">
        <v>103350425.33000001</v>
      </c>
      <c r="H82" s="988"/>
    </row>
    <row r="83" spans="1:8">
      <c r="A83" s="472" t="s">
        <v>825</v>
      </c>
      <c r="B83" s="155"/>
      <c r="C83" s="322" t="s">
        <v>2921</v>
      </c>
      <c r="D83" s="322"/>
      <c r="E83" s="322"/>
      <c r="F83" s="322" t="s">
        <v>2928</v>
      </c>
      <c r="G83" s="1320">
        <v>913311.48000000033</v>
      </c>
      <c r="H83" s="988"/>
    </row>
    <row r="84" spans="1:8">
      <c r="A84" s="472" t="s">
        <v>1067</v>
      </c>
      <c r="B84" s="155"/>
      <c r="C84" s="322" t="s">
        <v>2929</v>
      </c>
      <c r="D84" s="322"/>
      <c r="E84" s="322"/>
      <c r="F84" s="322" t="s">
        <v>2928</v>
      </c>
      <c r="G84" s="1320">
        <v>85146093.002077013</v>
      </c>
      <c r="H84" s="988"/>
    </row>
    <row r="85" spans="1:8">
      <c r="A85" s="472" t="s">
        <v>71</v>
      </c>
      <c r="B85" s="155"/>
      <c r="C85" s="322" t="s">
        <v>2930</v>
      </c>
      <c r="D85" s="322"/>
      <c r="E85" s="322"/>
      <c r="F85" s="322" t="s">
        <v>2928</v>
      </c>
      <c r="G85" s="1320">
        <v>146549764.46000001</v>
      </c>
      <c r="H85" s="988"/>
    </row>
    <row r="86" spans="1:8">
      <c r="A86" s="472" t="s">
        <v>72</v>
      </c>
      <c r="B86" s="155"/>
      <c r="C86" s="322" t="s">
        <v>2931</v>
      </c>
      <c r="D86" s="322"/>
      <c r="E86" s="322"/>
      <c r="F86" s="322" t="s">
        <v>2928</v>
      </c>
      <c r="G86" s="1320">
        <v>22432905.289999999</v>
      </c>
      <c r="H86" s="988"/>
    </row>
    <row r="87" spans="1:8">
      <c r="A87" s="472" t="s">
        <v>476</v>
      </c>
      <c r="B87" s="155"/>
      <c r="C87" s="322" t="s">
        <v>2922</v>
      </c>
      <c r="D87" s="322"/>
      <c r="E87" s="322"/>
      <c r="F87" s="322" t="s">
        <v>2928</v>
      </c>
      <c r="G87" s="1320">
        <v>141302954.69735</v>
      </c>
      <c r="H87" s="988"/>
    </row>
    <row r="88" spans="1:8">
      <c r="A88" s="472" t="s">
        <v>479</v>
      </c>
      <c r="B88" s="155"/>
      <c r="C88" s="322" t="s">
        <v>2932</v>
      </c>
      <c r="D88" s="322"/>
      <c r="E88" s="322"/>
      <c r="F88" s="322" t="s">
        <v>2928</v>
      </c>
      <c r="G88" s="1320">
        <v>168367557.60835898</v>
      </c>
      <c r="H88" s="988"/>
    </row>
    <row r="89" spans="1:8">
      <c r="A89" s="472" t="s">
        <v>2076</v>
      </c>
      <c r="B89" s="155"/>
      <c r="C89" s="1111" t="s">
        <v>2933</v>
      </c>
      <c r="D89" s="322"/>
      <c r="E89" s="322"/>
      <c r="F89" s="322" t="s">
        <v>2928</v>
      </c>
      <c r="G89" s="1320">
        <v>159878904.57471102</v>
      </c>
      <c r="H89" s="988"/>
    </row>
    <row r="90" spans="1:8">
      <c r="A90" s="472" t="s">
        <v>337</v>
      </c>
      <c r="B90" s="155"/>
      <c r="C90" s="322" t="s">
        <v>2934</v>
      </c>
      <c r="D90" s="322"/>
      <c r="E90" s="322"/>
      <c r="F90" s="322" t="s">
        <v>2928</v>
      </c>
      <c r="G90" s="1320">
        <v>188272921.177706</v>
      </c>
      <c r="H90" s="988"/>
    </row>
    <row r="91" spans="1:8">
      <c r="A91" s="472" t="s">
        <v>73</v>
      </c>
      <c r="B91" s="155"/>
      <c r="C91" s="322" t="s">
        <v>3254</v>
      </c>
      <c r="D91" s="322"/>
      <c r="E91" s="322"/>
      <c r="F91" s="322" t="s">
        <v>2928</v>
      </c>
      <c r="G91" s="1320">
        <v>829029.89616080187</v>
      </c>
      <c r="H91" s="988"/>
    </row>
    <row r="92" spans="1:8">
      <c r="A92" s="472" t="s">
        <v>74</v>
      </c>
      <c r="B92" s="155"/>
      <c r="C92" s="322" t="s">
        <v>2926</v>
      </c>
      <c r="D92" s="322"/>
      <c r="E92" s="322"/>
      <c r="F92" s="322" t="s">
        <v>2928</v>
      </c>
      <c r="G92" s="1320">
        <v>2519229891.0800037</v>
      </c>
      <c r="H92" s="988"/>
    </row>
    <row r="93" spans="1:8">
      <c r="A93" s="472" t="s">
        <v>75</v>
      </c>
      <c r="B93" s="155"/>
      <c r="C93" s="322" t="s">
        <v>2935</v>
      </c>
      <c r="D93" s="322"/>
      <c r="E93" s="322"/>
      <c r="F93" s="322" t="s">
        <v>2928</v>
      </c>
      <c r="G93" s="1320">
        <v>19872388.410000108</v>
      </c>
      <c r="H93" s="988"/>
    </row>
    <row r="94" spans="1:8">
      <c r="A94" s="472" t="s">
        <v>76</v>
      </c>
      <c r="B94" s="155"/>
      <c r="C94" s="1111" t="s">
        <v>2923</v>
      </c>
      <c r="D94" s="322"/>
      <c r="E94" s="322"/>
      <c r="F94" s="322" t="s">
        <v>2928</v>
      </c>
      <c r="G94" s="1320">
        <v>5707591.1399999997</v>
      </c>
      <c r="H94" s="988"/>
    </row>
    <row r="95" spans="1:8">
      <c r="A95" s="472" t="s">
        <v>77</v>
      </c>
      <c r="B95" s="155"/>
      <c r="C95" s="1310" t="s">
        <v>3431</v>
      </c>
      <c r="D95" s="322"/>
      <c r="E95" s="322"/>
      <c r="F95" s="322" t="s">
        <v>2928</v>
      </c>
      <c r="G95" s="1320">
        <v>8197770.3899999997</v>
      </c>
      <c r="H95" s="988"/>
    </row>
    <row r="96" spans="1:8">
      <c r="A96" s="472" t="s">
        <v>78</v>
      </c>
      <c r="B96" s="155"/>
      <c r="C96" s="1310" t="s">
        <v>2924</v>
      </c>
      <c r="D96" s="322"/>
      <c r="E96" s="322"/>
      <c r="F96" s="322" t="s">
        <v>2928</v>
      </c>
      <c r="G96" s="1320">
        <v>1170160.1499999999</v>
      </c>
      <c r="H96" s="988"/>
    </row>
    <row r="97" spans="1:8">
      <c r="A97" s="472" t="s">
        <v>79</v>
      </c>
      <c r="B97" s="155"/>
      <c r="C97" s="1111"/>
      <c r="D97" s="1321"/>
      <c r="E97" s="1321"/>
      <c r="F97" s="322"/>
      <c r="G97" s="1320"/>
      <c r="H97" s="988"/>
    </row>
    <row r="98" spans="1:8">
      <c r="A98" s="472" t="s">
        <v>80</v>
      </c>
      <c r="B98" s="155"/>
      <c r="C98" s="1111"/>
      <c r="D98" s="1321"/>
      <c r="E98" s="1321"/>
      <c r="F98" s="322"/>
      <c r="G98" s="1320"/>
      <c r="H98" s="988"/>
    </row>
    <row r="99" spans="1:8">
      <c r="A99" s="472" t="s">
        <v>81</v>
      </c>
      <c r="B99" s="155"/>
      <c r="C99" s="1310" t="s">
        <v>2927</v>
      </c>
      <c r="D99" s="322"/>
      <c r="E99" s="322"/>
      <c r="F99" s="322"/>
      <c r="G99" s="1320">
        <v>6569.5499999999993</v>
      </c>
      <c r="H99" s="988"/>
    </row>
    <row r="100" spans="1:8">
      <c r="A100" s="472" t="s">
        <v>82</v>
      </c>
      <c r="B100" s="155"/>
      <c r="C100" s="1310"/>
      <c r="D100" s="322"/>
      <c r="E100" s="322"/>
      <c r="F100" s="322"/>
      <c r="G100" s="1320"/>
      <c r="H100" s="988"/>
    </row>
    <row r="101" spans="1:8">
      <c r="A101" s="472" t="s">
        <v>83</v>
      </c>
      <c r="B101" s="155"/>
      <c r="C101" s="1310"/>
      <c r="D101" s="322"/>
      <c r="E101" s="322"/>
      <c r="F101" s="322"/>
      <c r="G101" s="1320"/>
      <c r="H101" s="988"/>
    </row>
    <row r="102" spans="1:8">
      <c r="A102" s="472" t="s">
        <v>84</v>
      </c>
      <c r="B102" s="155"/>
      <c r="C102" s="1310"/>
      <c r="D102" s="322"/>
      <c r="E102" s="322"/>
      <c r="F102" s="322"/>
      <c r="G102" s="1320"/>
      <c r="H102" s="988"/>
    </row>
    <row r="103" spans="1:8">
      <c r="A103" s="472" t="s">
        <v>85</v>
      </c>
      <c r="B103" s="155"/>
      <c r="C103" s="1310"/>
      <c r="D103" s="1310"/>
      <c r="E103" s="322"/>
      <c r="F103" s="322"/>
      <c r="G103" s="1320"/>
      <c r="H103" s="1320"/>
    </row>
    <row r="104" spans="1:8">
      <c r="A104" s="472" t="s">
        <v>86</v>
      </c>
      <c r="B104" s="155"/>
      <c r="C104" s="1310"/>
      <c r="D104" s="322"/>
      <c r="E104" s="322"/>
      <c r="F104" s="322"/>
      <c r="G104" s="1320"/>
      <c r="H104" s="988"/>
    </row>
    <row r="105" spans="1:8">
      <c r="A105" s="472" t="s">
        <v>87</v>
      </c>
      <c r="B105" s="155"/>
      <c r="C105" s="1310"/>
      <c r="D105" s="322"/>
      <c r="E105" s="322"/>
      <c r="F105" s="322"/>
      <c r="G105" s="1320"/>
      <c r="H105" s="2"/>
    </row>
    <row r="106" spans="1:8">
      <c r="A106" s="472" t="s">
        <v>88</v>
      </c>
      <c r="B106" s="155"/>
      <c r="C106" s="1310"/>
      <c r="D106" s="322"/>
      <c r="E106" s="322"/>
      <c r="F106" s="322"/>
      <c r="G106" s="275"/>
      <c r="H106" s="2"/>
    </row>
    <row r="107" spans="1:8">
      <c r="A107" s="472" t="s">
        <v>2088</v>
      </c>
      <c r="B107" s="155"/>
      <c r="C107" s="1310"/>
      <c r="D107" s="322"/>
      <c r="E107" s="322"/>
      <c r="F107" s="322"/>
      <c r="G107" s="275"/>
      <c r="H107" s="2"/>
    </row>
    <row r="108" spans="1:8">
      <c r="A108" s="472" t="s">
        <v>2090</v>
      </c>
      <c r="B108" s="155"/>
      <c r="C108" s="1310"/>
      <c r="D108" s="322"/>
      <c r="E108" s="322"/>
      <c r="F108" s="717"/>
      <c r="G108" s="1487"/>
      <c r="H108" s="2"/>
    </row>
    <row r="109" spans="1:8">
      <c r="A109" s="472">
        <v>28</v>
      </c>
      <c r="B109" s="155"/>
      <c r="C109" s="1310"/>
      <c r="D109" s="322"/>
      <c r="E109" s="322"/>
      <c r="F109" s="322"/>
      <c r="G109" s="1320"/>
      <c r="H109" s="2"/>
    </row>
    <row r="110" spans="1:8">
      <c r="A110" s="472">
        <v>29</v>
      </c>
      <c r="B110" s="155"/>
      <c r="C110" s="1323"/>
      <c r="D110" s="1324"/>
      <c r="E110" s="1325"/>
      <c r="F110" s="1313"/>
      <c r="G110" s="1322"/>
      <c r="H110" s="2"/>
    </row>
    <row r="111" spans="1:8">
      <c r="A111" s="472">
        <v>30</v>
      </c>
      <c r="B111" s="155"/>
      <c r="C111" s="1323"/>
      <c r="D111" s="1326"/>
      <c r="E111" s="1327"/>
      <c r="F111" s="1328"/>
      <c r="G111" s="1322"/>
      <c r="H111" s="2"/>
    </row>
    <row r="112" spans="1:8">
      <c r="A112" s="472">
        <v>31</v>
      </c>
      <c r="B112" s="155"/>
      <c r="C112" s="718" t="s">
        <v>2021</v>
      </c>
      <c r="D112" s="1329"/>
      <c r="E112" s="330"/>
      <c r="F112" s="1330"/>
      <c r="G112" s="1736">
        <f>SUM(G82:G108)</f>
        <v>3571228238.2363682</v>
      </c>
      <c r="H112" s="2"/>
    </row>
    <row r="113" spans="1:8">
      <c r="A113" s="472">
        <v>32</v>
      </c>
      <c r="B113" s="155"/>
      <c r="C113" s="314" t="s">
        <v>2022</v>
      </c>
      <c r="D113" s="314"/>
      <c r="E113" s="314"/>
      <c r="F113" s="314"/>
      <c r="G113" s="270"/>
    </row>
    <row r="114" spans="1:8">
      <c r="A114" s="472">
        <v>33</v>
      </c>
      <c r="B114" s="155"/>
      <c r="C114" s="322"/>
      <c r="D114" s="322"/>
      <c r="E114" s="322"/>
      <c r="F114" s="322"/>
      <c r="G114" s="275"/>
      <c r="H114" s="2"/>
    </row>
    <row r="115" spans="1:8">
      <c r="A115" s="472">
        <v>34</v>
      </c>
      <c r="B115" s="155"/>
      <c r="C115" s="322"/>
      <c r="D115" s="322"/>
      <c r="E115" s="322"/>
      <c r="F115" s="322"/>
      <c r="G115" s="275"/>
      <c r="H115" s="2"/>
    </row>
    <row r="116" spans="1:8">
      <c r="A116" s="472">
        <v>35</v>
      </c>
      <c r="B116" s="155"/>
      <c r="C116" s="322" t="s">
        <v>3084</v>
      </c>
      <c r="D116" s="322"/>
      <c r="E116" s="322"/>
      <c r="F116" s="322"/>
      <c r="G116" s="275"/>
      <c r="H116" s="2"/>
    </row>
    <row r="117" spans="1:8">
      <c r="A117" s="472">
        <v>36</v>
      </c>
      <c r="B117" s="155"/>
      <c r="C117" s="322"/>
      <c r="D117" s="322"/>
      <c r="E117" s="322"/>
      <c r="F117" s="322"/>
      <c r="G117" s="275"/>
      <c r="H117" s="2"/>
    </row>
    <row r="118" spans="1:8">
      <c r="A118" s="472">
        <v>37</v>
      </c>
      <c r="B118" s="155"/>
      <c r="C118" s="322"/>
      <c r="D118" s="322"/>
      <c r="E118" s="322"/>
      <c r="F118" s="322"/>
      <c r="G118" s="275"/>
      <c r="H118" s="2"/>
    </row>
    <row r="119" spans="1:8">
      <c r="A119" s="472">
        <v>38</v>
      </c>
      <c r="B119" s="155"/>
      <c r="C119" s="322"/>
      <c r="D119" s="322"/>
      <c r="E119" s="322"/>
      <c r="F119" s="322"/>
      <c r="G119" s="275"/>
      <c r="H119" s="2"/>
    </row>
    <row r="120" spans="1:8">
      <c r="A120" s="472">
        <v>39</v>
      </c>
      <c r="B120" s="155"/>
      <c r="C120" s="322" t="s">
        <v>2023</v>
      </c>
      <c r="D120" s="322"/>
      <c r="E120" s="322"/>
      <c r="F120" s="322"/>
      <c r="G120" s="275"/>
      <c r="H120" s="2"/>
    </row>
    <row r="121" spans="1:8">
      <c r="A121" s="472">
        <v>40</v>
      </c>
      <c r="B121" s="155"/>
      <c r="C121" s="718" t="s">
        <v>2024</v>
      </c>
      <c r="D121" s="1318"/>
      <c r="E121" s="1318"/>
      <c r="F121" s="1318"/>
      <c r="G121" s="311">
        <v>0</v>
      </c>
      <c r="H121" s="2"/>
    </row>
    <row r="122" spans="1:8" ht="15.75" thickBot="1">
      <c r="A122" s="785">
        <v>41</v>
      </c>
      <c r="B122" s="160"/>
      <c r="C122" s="786" t="s">
        <v>2025</v>
      </c>
      <c r="D122" s="901"/>
      <c r="E122" s="901"/>
      <c r="F122" s="901"/>
      <c r="G122" s="1735">
        <f>+G112</f>
        <v>3571228238.2363682</v>
      </c>
      <c r="H122" s="2"/>
    </row>
    <row r="123" spans="1:8">
      <c r="A123" s="1331"/>
      <c r="B123" s="1331"/>
      <c r="C123" s="1331"/>
      <c r="D123" s="1331"/>
      <c r="E123" s="1331"/>
      <c r="F123" s="1331"/>
      <c r="G123" s="1331"/>
      <c r="H123" s="2"/>
    </row>
    <row r="124" spans="1:8">
      <c r="A124" s="161" t="s">
        <v>3459</v>
      </c>
      <c r="B124" s="161"/>
      <c r="C124" s="161"/>
      <c r="D124" s="161"/>
      <c r="E124" s="161"/>
      <c r="F124" s="161"/>
      <c r="G124" s="161"/>
      <c r="H124" s="2"/>
    </row>
    <row r="125" spans="1:8">
      <c r="H125" s="2"/>
    </row>
    <row r="133" spans="6:7">
      <c r="F133" s="1026"/>
      <c r="G133" s="1147"/>
    </row>
  </sheetData>
  <pageMargins left="0.5" right="0.5" top="0.5" bottom="0.5" header="0.3" footer="0.3"/>
  <pageSetup scale="68" fitToHeight="2" orientation="portrait" r:id="rId1"/>
  <headerFooter alignWithMargins="0"/>
  <rowBreaks count="3" manualBreakCount="3">
    <brk id="44" max="16383" man="1"/>
    <brk id="63" max="16383" man="1"/>
    <brk id="110" max="16383" man="1"/>
  </row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N66"/>
  <sheetViews>
    <sheetView defaultGridColor="0" topLeftCell="A28" colorId="22" zoomScale="75" zoomScaleNormal="75" workbookViewId="0">
      <selection activeCell="F47" sqref="F47"/>
    </sheetView>
  </sheetViews>
  <sheetFormatPr defaultColWidth="9.77734375" defaultRowHeight="15"/>
  <cols>
    <col min="1" max="1" width="4.77734375" customWidth="1"/>
    <col min="2" max="2" width="2.77734375" customWidth="1"/>
    <col min="3" max="6" width="20.77734375" customWidth="1"/>
    <col min="7" max="10" width="16.77734375" customWidth="1"/>
  </cols>
  <sheetData>
    <row r="1" spans="1:11" ht="18.75" thickBot="1">
      <c r="A1" s="2" t="str">
        <f>'Data Sheet'!A52</f>
        <v>Annual Report of VERIZON NEW YORK INC.                                                                                  For the period ending DECEMBER 31, 2017</v>
      </c>
      <c r="B1" s="723"/>
      <c r="C1" s="723"/>
      <c r="D1" s="723"/>
      <c r="E1" s="723"/>
      <c r="F1" s="723"/>
      <c r="G1" s="723"/>
      <c r="H1" s="903"/>
      <c r="I1" s="723"/>
      <c r="J1" s="776"/>
      <c r="K1" s="903"/>
    </row>
    <row r="2" spans="1:11" ht="18">
      <c r="A2" s="756"/>
      <c r="B2" s="725"/>
      <c r="C2" s="725"/>
      <c r="D2" s="725"/>
      <c r="E2" s="725"/>
      <c r="F2" s="725"/>
      <c r="G2" s="725"/>
      <c r="H2" s="725"/>
      <c r="I2" s="725"/>
      <c r="J2" s="778"/>
      <c r="K2" s="903"/>
    </row>
    <row r="3" spans="1:11" ht="18">
      <c r="A3" s="541" t="s">
        <v>2026</v>
      </c>
      <c r="B3" s="1"/>
      <c r="C3" s="1"/>
      <c r="D3" s="1"/>
      <c r="E3" s="1"/>
      <c r="F3" s="1"/>
      <c r="G3" s="1"/>
      <c r="H3" s="1"/>
      <c r="I3" s="1"/>
      <c r="J3" s="607"/>
      <c r="K3" s="903"/>
    </row>
    <row r="4" spans="1:11" ht="18">
      <c r="A4" s="757" t="s">
        <v>1870</v>
      </c>
      <c r="B4" s="723"/>
      <c r="C4" s="723" t="s">
        <v>2027</v>
      </c>
      <c r="D4" s="723"/>
      <c r="E4" s="723"/>
      <c r="F4" s="723"/>
      <c r="G4" s="723"/>
      <c r="H4" s="723"/>
      <c r="I4" s="723"/>
      <c r="J4" s="730"/>
      <c r="K4" s="903"/>
    </row>
    <row r="5" spans="1:11" ht="18">
      <c r="A5" s="164"/>
      <c r="B5" s="723"/>
      <c r="C5" s="723" t="s">
        <v>2028</v>
      </c>
      <c r="D5" s="723"/>
      <c r="E5" s="723"/>
      <c r="F5" s="723"/>
      <c r="G5" s="723"/>
      <c r="H5" s="723"/>
      <c r="I5" s="723"/>
      <c r="J5" s="730"/>
      <c r="K5" s="903"/>
    </row>
    <row r="6" spans="1:11" ht="18">
      <c r="A6" s="757" t="s">
        <v>1884</v>
      </c>
      <c r="B6" s="723"/>
      <c r="C6" s="723" t="s">
        <v>2029</v>
      </c>
      <c r="D6" s="723"/>
      <c r="E6" s="723"/>
      <c r="F6" s="723"/>
      <c r="G6" s="723"/>
      <c r="H6" s="723"/>
      <c r="I6" s="723"/>
      <c r="J6" s="730"/>
      <c r="K6" s="903"/>
    </row>
    <row r="7" spans="1:11" ht="18">
      <c r="A7" s="164"/>
      <c r="B7" s="723"/>
      <c r="C7" s="723" t="s">
        <v>2030</v>
      </c>
      <c r="D7" s="723"/>
      <c r="E7" s="723"/>
      <c r="F7" s="723"/>
      <c r="G7" s="723"/>
      <c r="H7" s="723"/>
      <c r="I7" s="723"/>
      <c r="J7" s="730"/>
      <c r="K7" s="903"/>
    </row>
    <row r="8" spans="1:11" ht="18">
      <c r="A8" s="757" t="s">
        <v>1233</v>
      </c>
      <c r="B8" s="723"/>
      <c r="C8" s="723" t="s">
        <v>2031</v>
      </c>
      <c r="D8" s="723"/>
      <c r="E8" s="723"/>
      <c r="F8" s="723"/>
      <c r="G8" s="723"/>
      <c r="H8" s="723"/>
      <c r="I8" s="723"/>
      <c r="J8" s="730"/>
      <c r="K8" s="903"/>
    </row>
    <row r="9" spans="1:11" ht="18">
      <c r="A9" s="164"/>
      <c r="B9" s="723"/>
      <c r="C9" s="723" t="s">
        <v>2032</v>
      </c>
      <c r="D9" s="723"/>
      <c r="E9" s="723"/>
      <c r="F9" s="723"/>
      <c r="G9" s="723"/>
      <c r="H9" s="723"/>
      <c r="I9" s="723"/>
      <c r="J9" s="730"/>
      <c r="K9" s="903"/>
    </row>
    <row r="10" spans="1:11" ht="18">
      <c r="A10" s="757" t="s">
        <v>1253</v>
      </c>
      <c r="B10" s="723"/>
      <c r="C10" s="723" t="s">
        <v>2033</v>
      </c>
      <c r="D10" s="723"/>
      <c r="E10" s="723"/>
      <c r="F10" s="723"/>
      <c r="G10" s="723"/>
      <c r="H10" s="723"/>
      <c r="I10" s="723"/>
      <c r="J10" s="730"/>
      <c r="K10" s="903"/>
    </row>
    <row r="11" spans="1:11" ht="18">
      <c r="A11" s="164"/>
      <c r="B11" s="723"/>
      <c r="C11" s="723" t="s">
        <v>2034</v>
      </c>
      <c r="D11" s="723"/>
      <c r="E11" s="723"/>
      <c r="F11" s="723"/>
      <c r="G11" s="723"/>
      <c r="H11" s="723"/>
      <c r="I11" s="723"/>
      <c r="J11" s="730"/>
      <c r="K11" s="903"/>
    </row>
    <row r="12" spans="1:11" ht="18">
      <c r="A12" s="164"/>
      <c r="B12" s="723"/>
      <c r="C12" s="723"/>
      <c r="D12" s="723"/>
      <c r="E12" s="723"/>
      <c r="F12" s="723"/>
      <c r="G12" s="723"/>
      <c r="H12" s="723"/>
      <c r="I12" s="723"/>
      <c r="J12" s="730"/>
      <c r="K12" s="903"/>
    </row>
    <row r="13" spans="1:11" ht="18">
      <c r="A13" s="768"/>
      <c r="B13" s="759"/>
      <c r="C13" s="759"/>
      <c r="D13" s="759"/>
      <c r="E13" s="759"/>
      <c r="F13" s="732"/>
      <c r="G13" s="761" t="s">
        <v>2035</v>
      </c>
      <c r="H13" s="761"/>
      <c r="I13" s="761"/>
      <c r="J13" s="904"/>
      <c r="K13" s="903"/>
    </row>
    <row r="14" spans="1:11" ht="18">
      <c r="A14" s="736"/>
      <c r="B14" s="723"/>
      <c r="C14" s="723"/>
      <c r="D14" s="723"/>
      <c r="E14" s="723"/>
      <c r="F14" s="747"/>
      <c r="G14" s="732"/>
      <c r="H14" s="761" t="s">
        <v>1832</v>
      </c>
      <c r="I14" s="762"/>
      <c r="J14" s="743"/>
      <c r="K14" s="903"/>
    </row>
    <row r="15" spans="1:11" ht="18">
      <c r="A15" s="673" t="s">
        <v>36</v>
      </c>
      <c r="B15" s="723"/>
      <c r="C15" s="723"/>
      <c r="D15" s="723"/>
      <c r="E15" s="723"/>
      <c r="F15" s="747"/>
      <c r="G15" s="674" t="s">
        <v>2036</v>
      </c>
      <c r="H15" s="732"/>
      <c r="I15" s="732"/>
      <c r="J15" s="677" t="s">
        <v>827</v>
      </c>
      <c r="K15" s="903"/>
    </row>
    <row r="16" spans="1:11" ht="18">
      <c r="A16" s="673" t="s">
        <v>48</v>
      </c>
      <c r="B16" s="723"/>
      <c r="C16" s="728" t="s">
        <v>828</v>
      </c>
      <c r="D16" s="728"/>
      <c r="E16" s="728"/>
      <c r="F16" s="760"/>
      <c r="G16" s="674" t="s">
        <v>378</v>
      </c>
      <c r="H16" s="674" t="s">
        <v>829</v>
      </c>
      <c r="I16" s="674" t="s">
        <v>830</v>
      </c>
      <c r="J16" s="677" t="s">
        <v>1834</v>
      </c>
      <c r="K16" s="903"/>
    </row>
    <row r="17" spans="1:12" ht="18">
      <c r="A17" s="736"/>
      <c r="B17" s="723"/>
      <c r="C17" s="728" t="s">
        <v>462</v>
      </c>
      <c r="D17" s="728"/>
      <c r="E17" s="728"/>
      <c r="F17" s="760"/>
      <c r="G17" s="674" t="s">
        <v>463</v>
      </c>
      <c r="H17" s="674" t="s">
        <v>464</v>
      </c>
      <c r="I17" s="674" t="s">
        <v>62</v>
      </c>
      <c r="J17" s="677" t="s">
        <v>63</v>
      </c>
      <c r="K17" s="903"/>
    </row>
    <row r="18" spans="1:12" ht="18">
      <c r="A18" s="736"/>
      <c r="B18" s="723"/>
      <c r="C18" s="723"/>
      <c r="D18" s="723"/>
      <c r="E18" s="723"/>
      <c r="F18" s="747"/>
      <c r="G18" s="747"/>
      <c r="H18" s="747"/>
      <c r="I18" s="747"/>
      <c r="J18" s="730"/>
      <c r="K18" s="903"/>
    </row>
    <row r="19" spans="1:12" ht="18">
      <c r="A19" s="731" t="s">
        <v>467</v>
      </c>
      <c r="B19" s="905"/>
      <c r="C19" s="1332" t="s">
        <v>2936</v>
      </c>
      <c r="D19" s="1332"/>
      <c r="E19" s="1332"/>
      <c r="F19" s="1333"/>
      <c r="G19" s="1914" t="s">
        <v>3602</v>
      </c>
      <c r="H19" s="1914" t="s">
        <v>3602</v>
      </c>
      <c r="I19" s="1914" t="s">
        <v>3602</v>
      </c>
      <c r="J19" s="1914" t="s">
        <v>3602</v>
      </c>
      <c r="K19" s="903"/>
    </row>
    <row r="20" spans="1:12" ht="18">
      <c r="A20" s="673" t="s">
        <v>825</v>
      </c>
      <c r="B20" s="769"/>
      <c r="C20" s="1334" t="s">
        <v>2937</v>
      </c>
      <c r="D20" s="1334"/>
      <c r="E20" s="1334"/>
      <c r="F20" s="1114"/>
      <c r="G20" s="1915" t="s">
        <v>3602</v>
      </c>
      <c r="H20" s="1915" t="s">
        <v>3602</v>
      </c>
      <c r="I20" s="1915" t="s">
        <v>3602</v>
      </c>
      <c r="J20" s="1915" t="s">
        <v>3602</v>
      </c>
      <c r="K20" s="903"/>
      <c r="L20" s="1483"/>
    </row>
    <row r="21" spans="1:12" ht="18">
      <c r="A21" s="673" t="s">
        <v>1067</v>
      </c>
      <c r="B21" s="769"/>
      <c r="C21" s="1334" t="s">
        <v>2938</v>
      </c>
      <c r="D21" s="1334"/>
      <c r="E21" s="1334"/>
      <c r="F21" s="1114"/>
      <c r="G21" s="1915" t="s">
        <v>3602</v>
      </c>
      <c r="H21" s="1915" t="s">
        <v>3602</v>
      </c>
      <c r="I21" s="1915" t="s">
        <v>3602</v>
      </c>
      <c r="J21" s="1915" t="s">
        <v>3602</v>
      </c>
      <c r="K21" s="903"/>
    </row>
    <row r="22" spans="1:12" ht="18">
      <c r="A22" s="673" t="s">
        <v>71</v>
      </c>
      <c r="B22" s="769"/>
      <c r="C22" s="1334" t="s">
        <v>3369</v>
      </c>
      <c r="D22" s="1334"/>
      <c r="E22" s="1334"/>
      <c r="F22" s="1114"/>
      <c r="G22" s="1915" t="s">
        <v>3602</v>
      </c>
      <c r="H22" s="1915" t="s">
        <v>3602</v>
      </c>
      <c r="I22" s="1915" t="s">
        <v>3602</v>
      </c>
      <c r="J22" s="1915" t="s">
        <v>3602</v>
      </c>
      <c r="K22" s="903"/>
    </row>
    <row r="23" spans="1:12" ht="18">
      <c r="A23" s="673" t="s">
        <v>72</v>
      </c>
      <c r="B23" s="769"/>
      <c r="C23" s="1334" t="s">
        <v>3370</v>
      </c>
      <c r="D23" s="1334"/>
      <c r="E23" s="1334"/>
      <c r="F23" s="1114"/>
      <c r="G23" s="1915" t="s">
        <v>3602</v>
      </c>
      <c r="H23" s="1915" t="s">
        <v>3602</v>
      </c>
      <c r="I23" s="1915" t="s">
        <v>3602</v>
      </c>
      <c r="J23" s="1915" t="s">
        <v>3602</v>
      </c>
      <c r="K23" s="903"/>
    </row>
    <row r="24" spans="1:12" ht="18">
      <c r="A24" s="673" t="s">
        <v>476</v>
      </c>
      <c r="B24" s="769"/>
      <c r="C24" s="1620" t="s">
        <v>711</v>
      </c>
      <c r="D24" s="1620"/>
      <c r="E24" s="1620"/>
      <c r="F24" s="1621"/>
      <c r="G24" s="1622"/>
      <c r="H24" s="1622"/>
      <c r="I24" s="1622"/>
      <c r="J24" s="745">
        <f t="shared" ref="J24:J27" si="0">G24+H24-I24</f>
        <v>0</v>
      </c>
      <c r="K24" s="903"/>
    </row>
    <row r="25" spans="1:12" ht="18">
      <c r="A25" s="673" t="s">
        <v>479</v>
      </c>
      <c r="B25" s="769"/>
      <c r="C25" s="693"/>
      <c r="D25" s="693"/>
      <c r="E25" s="693"/>
      <c r="F25" s="692"/>
      <c r="G25" s="692"/>
      <c r="H25" s="692"/>
      <c r="I25" s="692"/>
      <c r="J25" s="745">
        <f t="shared" si="0"/>
        <v>0</v>
      </c>
      <c r="K25" s="903"/>
    </row>
    <row r="26" spans="1:12" ht="18">
      <c r="A26" s="673" t="s">
        <v>2076</v>
      </c>
      <c r="B26" s="769"/>
      <c r="C26" s="693"/>
      <c r="D26" s="693"/>
      <c r="E26" s="693"/>
      <c r="F26" s="692"/>
      <c r="G26" s="692"/>
      <c r="H26" s="692"/>
      <c r="I26" s="692"/>
      <c r="J26" s="745">
        <f t="shared" si="0"/>
        <v>0</v>
      </c>
      <c r="K26" s="903"/>
    </row>
    <row r="27" spans="1:12" ht="18">
      <c r="A27" s="673" t="s">
        <v>337</v>
      </c>
      <c r="B27" s="769"/>
      <c r="C27" s="693"/>
      <c r="D27" s="693"/>
      <c r="E27" s="693"/>
      <c r="F27" s="692"/>
      <c r="G27" s="692"/>
      <c r="H27" s="692"/>
      <c r="I27" s="692"/>
      <c r="J27" s="745">
        <f t="shared" si="0"/>
        <v>0</v>
      </c>
      <c r="K27" s="903"/>
    </row>
    <row r="28" spans="1:12" ht="18">
      <c r="A28" s="673" t="s">
        <v>73</v>
      </c>
      <c r="B28" s="769"/>
      <c r="C28" s="693"/>
      <c r="D28" s="693"/>
      <c r="E28" s="693"/>
      <c r="F28" s="692"/>
      <c r="G28" s="808">
        <v>2156399</v>
      </c>
      <c r="H28" s="808">
        <v>168459</v>
      </c>
      <c r="I28" s="808">
        <v>424795</v>
      </c>
      <c r="J28" s="809">
        <v>1900063</v>
      </c>
      <c r="K28" s="903"/>
    </row>
    <row r="29" spans="1:12" ht="18">
      <c r="A29" s="801"/>
      <c r="B29" s="759"/>
      <c r="C29" s="876"/>
      <c r="D29" s="876"/>
      <c r="E29" s="876"/>
      <c r="F29" s="876"/>
      <c r="G29" s="876"/>
      <c r="H29" s="876"/>
      <c r="I29" s="876"/>
      <c r="J29" s="809"/>
      <c r="K29" s="903"/>
    </row>
    <row r="30" spans="1:12" ht="18">
      <c r="A30" s="906" t="s">
        <v>831</v>
      </c>
      <c r="B30" s="764"/>
      <c r="C30" s="907"/>
      <c r="D30" s="907"/>
      <c r="E30" s="907"/>
      <c r="F30" s="907"/>
      <c r="G30" s="907"/>
      <c r="H30" s="907"/>
      <c r="I30" s="907"/>
      <c r="J30" s="908"/>
      <c r="K30" s="903"/>
    </row>
    <row r="31" spans="1:12" ht="18">
      <c r="A31" s="736"/>
      <c r="B31" s="758"/>
      <c r="C31" s="907" t="s">
        <v>832</v>
      </c>
      <c r="D31" s="907"/>
      <c r="E31" s="907"/>
      <c r="F31" s="907"/>
      <c r="G31" s="907"/>
      <c r="H31" s="909"/>
      <c r="I31" s="804"/>
      <c r="J31" s="745"/>
      <c r="K31" s="903"/>
    </row>
    <row r="32" spans="1:12" ht="18">
      <c r="A32" s="736"/>
      <c r="B32" s="758"/>
      <c r="C32" s="907" t="s">
        <v>833</v>
      </c>
      <c r="D32" s="909"/>
      <c r="E32" s="910" t="s">
        <v>834</v>
      </c>
      <c r="F32" s="911"/>
      <c r="G32" s="912" t="s">
        <v>835</v>
      </c>
      <c r="H32" s="810"/>
      <c r="I32" s="913" t="s">
        <v>836</v>
      </c>
      <c r="J32" s="914" t="s">
        <v>837</v>
      </c>
      <c r="K32" s="903"/>
    </row>
    <row r="33" spans="1:14" ht="18">
      <c r="A33" s="736"/>
      <c r="B33" s="723"/>
      <c r="C33" s="913" t="s">
        <v>838</v>
      </c>
      <c r="D33" s="913" t="s">
        <v>839</v>
      </c>
      <c r="E33" s="804"/>
      <c r="F33" s="804"/>
      <c r="G33" s="804"/>
      <c r="H33" s="913" t="s">
        <v>840</v>
      </c>
      <c r="I33" s="913" t="s">
        <v>1100</v>
      </c>
      <c r="J33" s="914" t="s">
        <v>841</v>
      </c>
      <c r="K33" s="903"/>
    </row>
    <row r="34" spans="1:14" ht="18">
      <c r="A34" s="673" t="s">
        <v>36</v>
      </c>
      <c r="B34" s="723"/>
      <c r="C34" s="913" t="s">
        <v>36</v>
      </c>
      <c r="D34" s="913" t="s">
        <v>842</v>
      </c>
      <c r="E34" s="913" t="s">
        <v>843</v>
      </c>
      <c r="F34" s="913" t="s">
        <v>844</v>
      </c>
      <c r="G34" s="913" t="s">
        <v>845</v>
      </c>
      <c r="H34" s="913" t="s">
        <v>846</v>
      </c>
      <c r="I34" s="913" t="s">
        <v>847</v>
      </c>
      <c r="J34" s="914" t="s">
        <v>848</v>
      </c>
      <c r="K34" s="903"/>
    </row>
    <row r="35" spans="1:14" ht="18">
      <c r="A35" s="673" t="s">
        <v>48</v>
      </c>
      <c r="B35" s="723"/>
      <c r="C35" s="913" t="s">
        <v>64</v>
      </c>
      <c r="D35" s="913" t="s">
        <v>65</v>
      </c>
      <c r="E35" s="913" t="s">
        <v>66</v>
      </c>
      <c r="F35" s="913" t="s">
        <v>67</v>
      </c>
      <c r="G35" s="913" t="s">
        <v>68</v>
      </c>
      <c r="H35" s="913" t="s">
        <v>69</v>
      </c>
      <c r="I35" s="913" t="s">
        <v>70</v>
      </c>
      <c r="J35" s="914" t="s">
        <v>241</v>
      </c>
      <c r="K35" s="1510"/>
      <c r="L35" s="1870"/>
      <c r="M35" s="1147"/>
      <c r="N35" s="1147"/>
    </row>
    <row r="36" spans="1:14" ht="18">
      <c r="A36" s="737"/>
      <c r="B36" s="758"/>
      <c r="C36" s="810"/>
      <c r="D36" s="810"/>
      <c r="E36" s="810"/>
      <c r="F36" s="810"/>
      <c r="G36" s="810"/>
      <c r="H36" s="810"/>
      <c r="I36" s="810"/>
      <c r="J36" s="811"/>
      <c r="K36" s="903"/>
    </row>
    <row r="37" spans="1:14" ht="18">
      <c r="A37" s="673" t="s">
        <v>467</v>
      </c>
      <c r="B37" s="723"/>
      <c r="C37" s="1114" t="s">
        <v>2939</v>
      </c>
      <c r="D37" s="1914" t="s">
        <v>3602</v>
      </c>
      <c r="E37" s="1914" t="s">
        <v>3602</v>
      </c>
      <c r="F37" s="1914" t="s">
        <v>3602</v>
      </c>
      <c r="G37" s="1914" t="s">
        <v>3602</v>
      </c>
      <c r="H37" s="1914" t="s">
        <v>3602</v>
      </c>
      <c r="I37" s="1914"/>
      <c r="J37" s="1914" t="s">
        <v>3602</v>
      </c>
      <c r="K37" s="903"/>
    </row>
    <row r="38" spans="1:14" ht="18">
      <c r="A38" s="673" t="s">
        <v>825</v>
      </c>
      <c r="B38" s="723"/>
      <c r="C38" s="1114" t="s">
        <v>2939</v>
      </c>
      <c r="D38" s="1915" t="s">
        <v>3602</v>
      </c>
      <c r="E38" s="1915" t="s">
        <v>3602</v>
      </c>
      <c r="F38" s="1915" t="s">
        <v>3602</v>
      </c>
      <c r="G38" s="1915" t="s">
        <v>3602</v>
      </c>
      <c r="H38" s="1915" t="s">
        <v>3602</v>
      </c>
      <c r="I38" s="1915"/>
      <c r="J38" s="1915" t="s">
        <v>3602</v>
      </c>
      <c r="K38" s="903"/>
    </row>
    <row r="39" spans="1:14" ht="18">
      <c r="A39" s="673" t="s">
        <v>1067</v>
      </c>
      <c r="B39" s="723"/>
      <c r="C39" s="1114" t="s">
        <v>2939</v>
      </c>
      <c r="D39" s="1915" t="s">
        <v>3602</v>
      </c>
      <c r="E39" s="1915" t="s">
        <v>3602</v>
      </c>
      <c r="F39" s="1915" t="s">
        <v>3602</v>
      </c>
      <c r="G39" s="1915" t="s">
        <v>3602</v>
      </c>
      <c r="H39" s="1915" t="s">
        <v>3602</v>
      </c>
      <c r="I39" s="1915"/>
      <c r="J39" s="1915" t="s">
        <v>3602</v>
      </c>
      <c r="K39" s="903"/>
    </row>
    <row r="40" spans="1:14" ht="18">
      <c r="A40" s="673" t="s">
        <v>71</v>
      </c>
      <c r="B40" s="723"/>
      <c r="C40" s="1114" t="s">
        <v>2939</v>
      </c>
      <c r="D40" s="1915" t="s">
        <v>3602</v>
      </c>
      <c r="E40" s="1915" t="s">
        <v>3602</v>
      </c>
      <c r="F40" s="1915" t="s">
        <v>3602</v>
      </c>
      <c r="G40" s="1915" t="s">
        <v>3602</v>
      </c>
      <c r="H40" s="1915" t="s">
        <v>3602</v>
      </c>
      <c r="I40" s="1915"/>
      <c r="J40" s="1915" t="s">
        <v>3602</v>
      </c>
      <c r="K40" s="903"/>
    </row>
    <row r="41" spans="1:14" ht="18">
      <c r="A41" s="673" t="s">
        <v>72</v>
      </c>
      <c r="B41" s="723"/>
      <c r="C41" s="1114" t="s">
        <v>2939</v>
      </c>
      <c r="D41" s="1915" t="s">
        <v>3602</v>
      </c>
      <c r="E41" s="1915" t="s">
        <v>3602</v>
      </c>
      <c r="F41" s="1915" t="s">
        <v>3602</v>
      </c>
      <c r="G41" s="1915" t="s">
        <v>3602</v>
      </c>
      <c r="H41" s="1915" t="s">
        <v>3602</v>
      </c>
      <c r="I41" s="1915"/>
      <c r="J41" s="1915" t="s">
        <v>3602</v>
      </c>
      <c r="K41" s="903"/>
    </row>
    <row r="42" spans="1:14" ht="18">
      <c r="A42" s="673" t="s">
        <v>476</v>
      </c>
      <c r="B42" s="723"/>
      <c r="C42" s="692"/>
      <c r="D42" s="692"/>
      <c r="E42" s="692"/>
      <c r="F42" s="692"/>
      <c r="G42" s="692"/>
      <c r="H42" s="692"/>
      <c r="I42" s="692"/>
      <c r="J42" s="694"/>
      <c r="K42" s="903"/>
    </row>
    <row r="43" spans="1:14" ht="18">
      <c r="A43" s="673" t="s">
        <v>479</v>
      </c>
      <c r="B43" s="723"/>
      <c r="C43" s="692"/>
      <c r="D43" s="692"/>
      <c r="E43" s="692"/>
      <c r="F43" s="692"/>
      <c r="G43" s="692"/>
      <c r="H43" s="692"/>
      <c r="I43" s="692"/>
      <c r="J43" s="694"/>
      <c r="K43" s="903"/>
    </row>
    <row r="44" spans="1:14" ht="18">
      <c r="A44" s="673" t="s">
        <v>2076</v>
      </c>
      <c r="B44" s="723"/>
      <c r="C44" s="692"/>
      <c r="D44" s="692"/>
      <c r="E44" s="692"/>
      <c r="F44" s="692"/>
      <c r="G44" s="692"/>
      <c r="H44" s="692"/>
      <c r="I44" s="692"/>
      <c r="J44" s="694"/>
      <c r="K44" s="903"/>
    </row>
    <row r="45" spans="1:14" ht="18">
      <c r="A45" s="673" t="s">
        <v>337</v>
      </c>
      <c r="B45" s="758"/>
      <c r="C45" s="696"/>
      <c r="D45" s="696"/>
      <c r="E45" s="696"/>
      <c r="F45" s="696"/>
      <c r="G45" s="696"/>
      <c r="H45" s="696"/>
      <c r="I45" s="696"/>
      <c r="J45" s="697"/>
      <c r="K45" s="903"/>
    </row>
    <row r="46" spans="1:14" ht="18.75" thickBot="1">
      <c r="A46" s="748" t="s">
        <v>73</v>
      </c>
      <c r="B46" s="774"/>
      <c r="C46" s="814">
        <v>0</v>
      </c>
      <c r="D46" s="814">
        <v>1133070</v>
      </c>
      <c r="E46" s="814">
        <v>4309</v>
      </c>
      <c r="F46" s="814">
        <v>756835</v>
      </c>
      <c r="G46" s="814">
        <v>315</v>
      </c>
      <c r="H46" s="814">
        <v>621</v>
      </c>
      <c r="I46" s="814">
        <v>0</v>
      </c>
      <c r="J46" s="815">
        <v>101971</v>
      </c>
      <c r="K46" s="903"/>
    </row>
    <row r="47" spans="1:14" ht="18">
      <c r="A47" s="723"/>
      <c r="B47" s="723"/>
      <c r="C47" s="723"/>
      <c r="D47" s="723"/>
      <c r="E47" s="723"/>
      <c r="F47" s="1920" t="s">
        <v>3610</v>
      </c>
      <c r="G47" s="723"/>
      <c r="H47" s="723"/>
      <c r="I47" s="723"/>
      <c r="J47" s="776" t="s">
        <v>2308</v>
      </c>
      <c r="K47" s="903"/>
    </row>
    <row r="48" spans="1:14" ht="18">
      <c r="A48" s="728">
        <v>77</v>
      </c>
      <c r="B48" s="728"/>
      <c r="C48" s="728"/>
      <c r="D48" s="728"/>
      <c r="E48" s="728"/>
      <c r="F48" s="728"/>
      <c r="G48" s="728"/>
      <c r="H48" s="728"/>
      <c r="I48" s="728"/>
      <c r="J48" s="728"/>
      <c r="K48" s="903"/>
    </row>
    <row r="49" spans="1:8">
      <c r="A49" s="65"/>
      <c r="G49" s="1479"/>
      <c r="H49" s="1479"/>
    </row>
    <row r="50" spans="1:8">
      <c r="A50" s="65"/>
      <c r="G50" s="1479"/>
      <c r="H50" s="1479"/>
    </row>
    <row r="51" spans="1:8">
      <c r="A51" s="65"/>
      <c r="G51" s="1479"/>
      <c r="H51" s="1479"/>
    </row>
    <row r="52" spans="1:8">
      <c r="A52" s="65"/>
      <c r="G52" s="1479"/>
      <c r="H52" s="1479"/>
    </row>
    <row r="53" spans="1:8">
      <c r="A53" s="65"/>
    </row>
    <row r="54" spans="1:8">
      <c r="A54" s="65"/>
    </row>
    <row r="55" spans="1:8">
      <c r="A55" s="65"/>
    </row>
    <row r="56" spans="1:8">
      <c r="A56" s="65"/>
    </row>
    <row r="57" spans="1:8">
      <c r="A57" s="65"/>
    </row>
    <row r="58" spans="1:8">
      <c r="A58" s="65"/>
    </row>
    <row r="59" spans="1:8">
      <c r="A59" s="65"/>
    </row>
    <row r="60" spans="1:8">
      <c r="A60" s="65"/>
    </row>
    <row r="61" spans="1:8">
      <c r="A61" s="65"/>
    </row>
    <row r="62" spans="1:8">
      <c r="A62" s="65"/>
    </row>
    <row r="63" spans="1:8">
      <c r="A63" s="65"/>
    </row>
    <row r="64" spans="1:8">
      <c r="A64" s="65"/>
    </row>
    <row r="65" spans="1:1">
      <c r="A65" s="65"/>
    </row>
    <row r="66" spans="1:1">
      <c r="A66" s="65"/>
    </row>
  </sheetData>
  <printOptions horizontalCentered="1" verticalCentered="1"/>
  <pageMargins left="0.5" right="0.5" top="0.5" bottom="0.5" header="0" footer="0"/>
  <pageSetup scale="6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0726" r:id="rId4" name="Button 70">
              <controlPr locked="0" defaultSize="0" autoFill="0" autoLine="0" autoPict="0">
                <anchor moveWithCells="1" sizeWithCells="1">
                  <from>
                    <xdr:col>0</xdr:col>
                    <xdr:colOff>0</xdr:colOff>
                    <xdr:row>49</xdr:row>
                    <xdr:rowOff>28575</xdr:rowOff>
                  </from>
                  <to>
                    <xdr:col>0</xdr:col>
                    <xdr:colOff>0</xdr:colOff>
                    <xdr:row>51</xdr:row>
                    <xdr:rowOff>76200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X96"/>
  <sheetViews>
    <sheetView defaultGridColor="0" topLeftCell="A22" colorId="22" zoomScale="75" zoomScaleNormal="75" workbookViewId="0">
      <selection activeCell="H21" sqref="H21"/>
    </sheetView>
  </sheetViews>
  <sheetFormatPr defaultColWidth="9.77734375" defaultRowHeight="15"/>
  <cols>
    <col min="1" max="1" width="2.77734375" customWidth="1"/>
    <col min="2" max="2" width="7.77734375" customWidth="1"/>
    <col min="3" max="3" width="1.77734375" customWidth="1"/>
    <col min="4" max="4" width="20.77734375" customWidth="1"/>
    <col min="5" max="5" width="21.77734375" customWidth="1"/>
    <col min="6" max="6" width="20.77734375" customWidth="1"/>
    <col min="7" max="7" width="1.77734375" customWidth="1"/>
    <col min="8" max="8" width="18.77734375" customWidth="1"/>
    <col min="9" max="9" width="1.77734375" customWidth="1"/>
    <col min="12" max="12" width="12.88671875" bestFit="1" customWidth="1"/>
    <col min="13" max="13" width="10.6640625" customWidth="1"/>
    <col min="14" max="14" width="13.6640625" customWidth="1"/>
    <col min="15" max="15" width="15.109375" bestFit="1" customWidth="1"/>
    <col min="16" max="16" width="16.6640625" bestFit="1" customWidth="1"/>
    <col min="17" max="17" width="16.5546875" bestFit="1" customWidth="1"/>
  </cols>
  <sheetData>
    <row r="1" spans="1:24" ht="16.899999999999999" customHeight="1" thickBot="1">
      <c r="A1" s="150" t="str">
        <f>'Data Sheet'!A46</f>
        <v>Annual Report of VERIZON NEW YORK INC.                                          For the period ending DECEMBER 31, 2017</v>
      </c>
      <c r="B1" s="2"/>
      <c r="C1" s="2"/>
      <c r="D1" s="2"/>
      <c r="E1" s="2"/>
      <c r="F1" s="2"/>
      <c r="G1" s="2"/>
      <c r="H1" s="2"/>
      <c r="I1" s="2"/>
      <c r="J1" s="2"/>
    </row>
    <row r="2" spans="1:24">
      <c r="A2" s="266"/>
      <c r="B2" s="163"/>
      <c r="C2" s="163"/>
      <c r="D2" s="163"/>
      <c r="E2" s="163"/>
      <c r="F2" s="163"/>
      <c r="G2" s="163"/>
      <c r="H2" s="163"/>
      <c r="I2" s="267"/>
      <c r="J2" s="2"/>
    </row>
    <row r="3" spans="1:24">
      <c r="A3" s="154"/>
      <c r="B3" s="2"/>
      <c r="C3" s="2"/>
      <c r="D3" s="2"/>
      <c r="E3" s="2"/>
      <c r="F3" s="2"/>
      <c r="G3" s="2"/>
      <c r="H3" s="2"/>
      <c r="I3" s="270"/>
      <c r="J3" s="2"/>
    </row>
    <row r="4" spans="1:24" ht="18">
      <c r="A4" s="154"/>
      <c r="B4" s="1" t="s">
        <v>138</v>
      </c>
      <c r="C4" s="161"/>
      <c r="D4" s="161"/>
      <c r="E4" s="161"/>
      <c r="F4" s="161"/>
      <c r="G4" s="161"/>
      <c r="H4" s="161"/>
      <c r="I4" s="270"/>
      <c r="J4" s="2"/>
      <c r="K4" s="1147"/>
      <c r="L4" s="1147"/>
      <c r="M4" s="1147"/>
      <c r="N4" s="1147"/>
      <c r="O4" s="1147"/>
    </row>
    <row r="5" spans="1:24" ht="16.899999999999999" customHeight="1">
      <c r="A5" s="154"/>
      <c r="B5" s="1"/>
      <c r="C5" s="161"/>
      <c r="D5" s="161"/>
      <c r="E5" s="161"/>
      <c r="F5" s="161"/>
      <c r="G5" s="161"/>
      <c r="H5" s="161"/>
      <c r="I5" s="270"/>
      <c r="J5" s="2"/>
      <c r="K5" s="1026"/>
      <c r="L5" s="1147"/>
      <c r="M5" s="1147"/>
      <c r="N5" s="1147"/>
      <c r="O5" s="1147"/>
    </row>
    <row r="6" spans="1:24">
      <c r="A6" s="271"/>
      <c r="B6" s="272"/>
      <c r="C6" s="272"/>
      <c r="D6" s="272"/>
      <c r="E6" s="272"/>
      <c r="F6" s="272"/>
      <c r="G6" s="272"/>
      <c r="H6" s="272"/>
      <c r="I6" s="273"/>
      <c r="J6" s="2"/>
      <c r="K6" s="1026"/>
      <c r="L6" s="1147"/>
      <c r="M6" s="1147"/>
      <c r="N6" s="1147"/>
      <c r="O6" s="1334"/>
    </row>
    <row r="7" spans="1:24" ht="16.899999999999999" customHeight="1">
      <c r="A7" s="154"/>
      <c r="B7" s="314"/>
      <c r="C7" s="2"/>
      <c r="D7" s="2"/>
      <c r="E7" s="2"/>
      <c r="F7" s="314"/>
      <c r="G7" s="2"/>
      <c r="H7" s="2"/>
      <c r="I7" s="270"/>
      <c r="J7" s="2"/>
      <c r="K7" s="1147"/>
      <c r="L7" s="1147"/>
      <c r="M7" s="1147"/>
      <c r="N7" s="1147"/>
      <c r="O7" s="1334"/>
    </row>
    <row r="8" spans="1:24" ht="16.899999999999999" customHeight="1">
      <c r="A8" s="154"/>
      <c r="B8" s="490" t="s">
        <v>36</v>
      </c>
      <c r="C8" s="2"/>
      <c r="D8" s="2"/>
      <c r="E8" s="313" t="s">
        <v>139</v>
      </c>
      <c r="F8" s="314"/>
      <c r="G8" s="2"/>
      <c r="H8" s="313" t="s">
        <v>1731</v>
      </c>
      <c r="I8" s="270"/>
      <c r="J8" s="2"/>
      <c r="K8" s="1147"/>
      <c r="L8" s="1147"/>
      <c r="M8" s="1147"/>
      <c r="N8" s="1147"/>
      <c r="O8" s="1334"/>
    </row>
    <row r="9" spans="1:24" ht="16.899999999999999" customHeight="1">
      <c r="A9" s="154"/>
      <c r="B9" s="490" t="s">
        <v>48</v>
      </c>
      <c r="C9" s="2"/>
      <c r="D9" s="2"/>
      <c r="E9" s="313" t="s">
        <v>462</v>
      </c>
      <c r="F9" s="314"/>
      <c r="G9" s="2"/>
      <c r="H9" s="313" t="s">
        <v>463</v>
      </c>
      <c r="I9" s="270"/>
      <c r="J9" s="2"/>
      <c r="K9" s="1147"/>
      <c r="L9" s="1147"/>
      <c r="M9" s="1147"/>
      <c r="N9" s="1147"/>
      <c r="O9" s="1147"/>
    </row>
    <row r="10" spans="1:24" ht="16.899999999999999" customHeight="1">
      <c r="A10" s="271"/>
      <c r="B10" s="319"/>
      <c r="C10" s="272"/>
      <c r="D10" s="272"/>
      <c r="E10" s="272"/>
      <c r="F10" s="319"/>
      <c r="G10" s="272"/>
      <c r="H10" s="272"/>
      <c r="I10" s="273"/>
      <c r="J10" s="2"/>
      <c r="K10" s="1147"/>
      <c r="L10" s="1147"/>
      <c r="M10" s="1147"/>
      <c r="N10" s="1147"/>
      <c r="O10" s="1147"/>
    </row>
    <row r="11" spans="1:24" ht="16.899999999999999" customHeight="1">
      <c r="A11" s="154"/>
      <c r="B11" s="314"/>
      <c r="C11" s="2"/>
      <c r="D11" s="2"/>
      <c r="E11" s="2"/>
      <c r="F11" s="314"/>
      <c r="G11" s="309"/>
      <c r="H11" s="309"/>
      <c r="I11" s="311"/>
      <c r="J11" s="2"/>
      <c r="K11" s="1147"/>
      <c r="L11" s="1147"/>
      <c r="M11" s="1147"/>
      <c r="N11" s="1147"/>
      <c r="O11" s="1334"/>
    </row>
    <row r="12" spans="1:24" ht="16.899999999999999" customHeight="1">
      <c r="A12" s="154"/>
      <c r="B12" s="490" t="s">
        <v>467</v>
      </c>
      <c r="C12" s="2"/>
      <c r="D12" s="2" t="s">
        <v>140</v>
      </c>
      <c r="E12" s="2"/>
      <c r="F12" s="314"/>
      <c r="G12" s="2"/>
      <c r="H12" s="480">
        <f>+Sch.44!E150</f>
        <v>1480330474.2271013</v>
      </c>
      <c r="I12" s="270"/>
      <c r="J12" s="2"/>
      <c r="K12" s="1147"/>
      <c r="L12" s="1147"/>
      <c r="M12" s="1147"/>
      <c r="N12" s="1147"/>
      <c r="O12" s="1334"/>
      <c r="P12" s="1147"/>
      <c r="Q12" s="1147"/>
      <c r="R12" s="1147"/>
      <c r="S12" s="1147"/>
      <c r="T12" s="1147"/>
      <c r="U12" s="1147"/>
      <c r="V12" s="1147"/>
      <c r="W12" s="1147"/>
      <c r="X12" s="1147"/>
    </row>
    <row r="13" spans="1:24" ht="16.899999999999999" customHeight="1">
      <c r="A13" s="154"/>
      <c r="B13" s="490" t="s">
        <v>825</v>
      </c>
      <c r="C13" s="2"/>
      <c r="D13" s="2"/>
      <c r="E13" s="2"/>
      <c r="F13" s="314"/>
      <c r="G13" s="2"/>
      <c r="H13" s="1480"/>
      <c r="I13" s="270"/>
      <c r="J13" s="2"/>
      <c r="K13" s="1147"/>
      <c r="L13" s="1147"/>
      <c r="M13" s="1147"/>
      <c r="N13" s="1147"/>
      <c r="O13" s="1334"/>
      <c r="P13" s="1147"/>
      <c r="Q13" s="1147"/>
      <c r="R13" s="1147"/>
      <c r="S13" s="1147"/>
      <c r="T13" s="1147"/>
      <c r="U13" s="1147"/>
      <c r="V13" s="1147"/>
      <c r="W13" s="1147"/>
      <c r="X13" s="1147"/>
    </row>
    <row r="14" spans="1:24" ht="16.899999999999999" customHeight="1">
      <c r="A14" s="154"/>
      <c r="B14" s="490" t="s">
        <v>1067</v>
      </c>
      <c r="C14" s="2"/>
      <c r="D14" s="2" t="s">
        <v>141</v>
      </c>
      <c r="E14" s="2"/>
      <c r="F14" s="314"/>
      <c r="G14" s="2"/>
      <c r="H14" s="1480">
        <v>-253783706.24710131</v>
      </c>
      <c r="I14" s="270"/>
      <c r="J14" s="2"/>
      <c r="K14" s="1147"/>
      <c r="L14" s="1147"/>
      <c r="M14" s="1147"/>
      <c r="N14" s="1147"/>
      <c r="O14" s="1147"/>
      <c r="P14" s="1147"/>
      <c r="Q14" s="1147"/>
      <c r="R14" s="1147"/>
      <c r="S14" s="1147"/>
      <c r="T14" s="1147"/>
      <c r="U14" s="1147"/>
      <c r="V14" s="1147"/>
      <c r="W14" s="1147"/>
      <c r="X14" s="1147"/>
    </row>
    <row r="15" spans="1:24">
      <c r="A15" s="154"/>
      <c r="B15" s="490" t="s">
        <v>71</v>
      </c>
      <c r="C15" s="2"/>
      <c r="D15" s="2"/>
      <c r="E15" s="2"/>
      <c r="F15" s="314"/>
      <c r="G15" s="2"/>
      <c r="H15" s="1334"/>
      <c r="I15" s="270"/>
      <c r="J15" s="2"/>
      <c r="K15" s="1147"/>
      <c r="L15" s="1026"/>
      <c r="M15" s="1147"/>
      <c r="N15" s="1147"/>
      <c r="O15" s="1147"/>
      <c r="P15" s="1147"/>
      <c r="Q15" s="1147"/>
      <c r="R15" s="1147"/>
      <c r="S15" s="1147"/>
      <c r="T15" s="1147"/>
      <c r="U15" s="1147"/>
      <c r="V15" s="1147"/>
      <c r="W15" s="1147"/>
      <c r="X15" s="1147"/>
    </row>
    <row r="16" spans="1:24">
      <c r="A16" s="154"/>
      <c r="B16" s="314"/>
      <c r="C16" s="2"/>
      <c r="D16" s="2"/>
      <c r="E16" s="2"/>
      <c r="F16" s="314"/>
      <c r="G16" s="2"/>
      <c r="H16" s="427"/>
      <c r="I16" s="270"/>
      <c r="J16" s="2"/>
      <c r="K16" s="1026"/>
      <c r="L16" s="1026"/>
      <c r="M16" s="1147"/>
      <c r="N16" s="1147"/>
      <c r="O16" s="1147"/>
      <c r="P16" s="1147"/>
      <c r="Q16" s="1147"/>
      <c r="R16" s="1147"/>
      <c r="S16" s="1147"/>
      <c r="T16" s="1147"/>
      <c r="U16" s="1147"/>
      <c r="V16" s="1147"/>
      <c r="W16" s="1147"/>
      <c r="X16" s="1147"/>
    </row>
    <row r="17" spans="1:24">
      <c r="A17" s="154"/>
      <c r="B17" s="314"/>
      <c r="C17" s="2"/>
      <c r="D17" s="2" t="s">
        <v>142</v>
      </c>
      <c r="E17" s="2"/>
      <c r="F17" s="314"/>
      <c r="G17" s="2"/>
      <c r="H17" s="427"/>
      <c r="I17" s="270"/>
      <c r="J17" s="2"/>
      <c r="K17" s="1147"/>
      <c r="L17" s="1147"/>
      <c r="M17" s="1147"/>
      <c r="N17" s="1147"/>
      <c r="O17" s="1480"/>
      <c r="P17" s="1147"/>
      <c r="Q17" s="1147"/>
      <c r="R17" s="1147"/>
      <c r="S17" s="1147"/>
      <c r="T17" s="1147"/>
      <c r="U17" s="1147"/>
      <c r="V17" s="1147"/>
      <c r="W17" s="1147"/>
      <c r="X17" s="1147"/>
    </row>
    <row r="18" spans="1:24">
      <c r="A18" s="154"/>
      <c r="B18" s="490" t="s">
        <v>72</v>
      </c>
      <c r="C18" s="2"/>
      <c r="D18" s="155"/>
      <c r="E18" s="155"/>
      <c r="F18" s="322"/>
      <c r="G18" s="155"/>
      <c r="H18" s="1369"/>
      <c r="I18" s="270"/>
      <c r="J18" s="2"/>
      <c r="K18" s="1026"/>
      <c r="L18" s="1026"/>
      <c r="M18" s="1147"/>
      <c r="N18" s="1593"/>
      <c r="P18" s="1480"/>
      <c r="Q18" s="1480"/>
      <c r="R18" s="1147"/>
      <c r="S18" s="1147"/>
      <c r="T18" s="1147"/>
      <c r="U18" s="1147"/>
      <c r="V18" s="1147"/>
      <c r="W18" s="1147"/>
      <c r="X18" s="1147"/>
    </row>
    <row r="19" spans="1:24" ht="16.899999999999999" customHeight="1">
      <c r="A19" s="154"/>
      <c r="B19" s="490" t="s">
        <v>476</v>
      </c>
      <c r="C19" s="2"/>
      <c r="D19" s="155"/>
      <c r="E19" s="155"/>
      <c r="F19" s="322"/>
      <c r="G19" s="155"/>
      <c r="H19" s="155"/>
      <c r="I19" s="270"/>
      <c r="J19" s="2"/>
      <c r="L19" s="130"/>
      <c r="O19" s="1369"/>
      <c r="P19" s="1369"/>
      <c r="Q19" s="1369"/>
    </row>
    <row r="20" spans="1:24">
      <c r="A20" s="154"/>
      <c r="B20" s="490" t="s">
        <v>479</v>
      </c>
      <c r="C20" s="2"/>
      <c r="D20" s="155"/>
      <c r="E20" s="155"/>
      <c r="F20" s="322"/>
      <c r="G20" s="155"/>
      <c r="H20" s="155"/>
      <c r="I20" s="270"/>
      <c r="J20" s="2"/>
      <c r="L20" s="130"/>
      <c r="P20" s="1369"/>
      <c r="Q20" s="1369"/>
    </row>
    <row r="21" spans="1:24">
      <c r="A21" s="154"/>
      <c r="B21" s="490" t="s">
        <v>2076</v>
      </c>
      <c r="C21" s="2"/>
      <c r="D21" s="155"/>
      <c r="E21" s="155"/>
      <c r="F21" s="322"/>
      <c r="G21" s="155"/>
      <c r="H21" s="427"/>
      <c r="I21" s="270"/>
      <c r="J21" s="2"/>
    </row>
    <row r="22" spans="1:24">
      <c r="A22" s="154"/>
      <c r="B22" s="490" t="s">
        <v>337</v>
      </c>
      <c r="C22" s="2"/>
      <c r="D22" s="155"/>
      <c r="E22" s="155"/>
      <c r="F22" s="322"/>
      <c r="G22" s="155"/>
      <c r="H22" s="427"/>
      <c r="I22" s="270"/>
      <c r="J22" s="2"/>
      <c r="M22" s="1369"/>
    </row>
    <row r="23" spans="1:24">
      <c r="A23" s="154"/>
      <c r="B23" s="490" t="s">
        <v>73</v>
      </c>
      <c r="C23" s="2"/>
      <c r="D23" s="155"/>
      <c r="E23" s="155"/>
      <c r="F23" s="322"/>
      <c r="G23" s="155"/>
      <c r="H23" s="427"/>
      <c r="I23" s="270"/>
      <c r="J23" s="2"/>
      <c r="M23" s="1369"/>
    </row>
    <row r="24" spans="1:24">
      <c r="A24" s="154"/>
      <c r="B24" s="490" t="s">
        <v>74</v>
      </c>
      <c r="C24" s="2"/>
      <c r="D24" s="155"/>
      <c r="E24" s="155"/>
      <c r="F24" s="322"/>
      <c r="G24" s="155"/>
      <c r="H24" s="427"/>
      <c r="I24" s="270"/>
      <c r="J24" s="2"/>
      <c r="M24" s="1369"/>
    </row>
    <row r="25" spans="1:24">
      <c r="A25" s="154"/>
      <c r="B25" s="490" t="s">
        <v>75</v>
      </c>
      <c r="C25" s="2"/>
      <c r="D25" s="155"/>
      <c r="E25" s="155"/>
      <c r="F25" s="322"/>
      <c r="G25" s="155"/>
      <c r="H25" s="427"/>
      <c r="I25" s="270"/>
      <c r="J25" s="2"/>
      <c r="L25" s="1361"/>
    </row>
    <row r="26" spans="1:24">
      <c r="A26" s="154"/>
      <c r="B26" s="490" t="s">
        <v>76</v>
      </c>
      <c r="C26" s="2"/>
      <c r="D26" s="155"/>
      <c r="E26" s="155"/>
      <c r="F26" s="322"/>
      <c r="G26" s="155"/>
      <c r="H26" s="427"/>
      <c r="I26" s="270"/>
      <c r="J26" s="2"/>
      <c r="L26" s="1361"/>
    </row>
    <row r="27" spans="1:24" ht="16.899999999999999" customHeight="1">
      <c r="A27" s="154"/>
      <c r="B27" s="490" t="s">
        <v>77</v>
      </c>
      <c r="C27" s="2"/>
      <c r="D27" s="155"/>
      <c r="E27" s="155"/>
      <c r="F27" s="322"/>
      <c r="G27" s="155"/>
      <c r="H27" s="427"/>
      <c r="I27" s="270"/>
      <c r="J27" s="2"/>
    </row>
    <row r="28" spans="1:24" ht="16.899999999999999" customHeight="1">
      <c r="A28" s="154"/>
      <c r="B28" s="490" t="s">
        <v>78</v>
      </c>
      <c r="C28" s="2"/>
      <c r="D28" s="155"/>
      <c r="E28" s="155"/>
      <c r="F28" s="322"/>
      <c r="G28" s="155"/>
      <c r="H28" s="427"/>
      <c r="I28" s="270"/>
      <c r="J28" s="2"/>
    </row>
    <row r="29" spans="1:24" ht="16.899999999999999" customHeight="1">
      <c r="A29" s="154"/>
      <c r="B29" s="490" t="s">
        <v>79</v>
      </c>
      <c r="C29" s="2"/>
      <c r="D29" s="155"/>
      <c r="E29" s="155"/>
      <c r="F29" s="322"/>
      <c r="G29" s="155"/>
      <c r="H29" s="427"/>
      <c r="I29" s="270"/>
      <c r="J29" s="2"/>
    </row>
    <row r="30" spans="1:24" ht="16.899999999999999" customHeight="1">
      <c r="A30" s="154"/>
      <c r="B30" s="490" t="s">
        <v>80</v>
      </c>
      <c r="C30" s="2"/>
      <c r="D30" s="155"/>
      <c r="E30" s="155"/>
      <c r="F30" s="322"/>
      <c r="G30" s="155"/>
      <c r="H30" s="427"/>
      <c r="I30" s="270"/>
      <c r="J30" s="2"/>
    </row>
    <row r="31" spans="1:24" ht="16.899999999999999" customHeight="1">
      <c r="A31" s="154"/>
      <c r="B31" s="490" t="s">
        <v>81</v>
      </c>
      <c r="C31" s="2"/>
      <c r="D31" s="155"/>
      <c r="E31" s="155"/>
      <c r="F31" s="322"/>
      <c r="G31" s="155"/>
      <c r="H31" s="427"/>
      <c r="I31" s="270"/>
      <c r="J31" s="2"/>
    </row>
    <row r="32" spans="1:24" ht="16.899999999999999" customHeight="1">
      <c r="A32" s="154"/>
      <c r="B32" s="490" t="s">
        <v>82</v>
      </c>
      <c r="C32" s="2"/>
      <c r="D32" s="155"/>
      <c r="E32" s="155"/>
      <c r="F32" s="322"/>
      <c r="G32" s="155"/>
      <c r="H32" s="427"/>
      <c r="I32" s="270"/>
      <c r="J32" s="2"/>
    </row>
    <row r="33" spans="1:15" ht="16.899999999999999" customHeight="1">
      <c r="A33" s="154"/>
      <c r="B33" s="314"/>
      <c r="C33" s="2"/>
      <c r="D33" s="2"/>
      <c r="E33" s="2"/>
      <c r="F33" s="314"/>
      <c r="G33" s="309"/>
      <c r="H33" s="915"/>
      <c r="I33" s="311"/>
      <c r="J33" s="2"/>
    </row>
    <row r="34" spans="1:15" ht="16.899999999999999" customHeight="1" thickBot="1">
      <c r="A34" s="154"/>
      <c r="B34" s="490" t="s">
        <v>83</v>
      </c>
      <c r="C34" s="2"/>
      <c r="D34" s="2"/>
      <c r="E34" s="2" t="s">
        <v>143</v>
      </c>
      <c r="F34" s="314"/>
      <c r="G34" s="916"/>
      <c r="H34" s="448">
        <f>SUM(H12:H33)</f>
        <v>1226546767.98</v>
      </c>
      <c r="I34" s="917"/>
      <c r="J34" s="2"/>
    </row>
    <row r="35" spans="1:15" ht="15.75" thickTop="1">
      <c r="A35" s="271"/>
      <c r="B35" s="319"/>
      <c r="C35" s="272"/>
      <c r="D35" s="272"/>
      <c r="E35" s="272"/>
      <c r="F35" s="319"/>
      <c r="G35" s="272"/>
      <c r="H35" s="421"/>
      <c r="I35" s="273"/>
      <c r="J35" s="2"/>
    </row>
    <row r="36" spans="1:15">
      <c r="A36" s="154"/>
      <c r="B36" s="2"/>
      <c r="C36" s="2"/>
      <c r="D36" s="2"/>
      <c r="E36" s="2"/>
      <c r="F36" s="2"/>
      <c r="G36" s="312"/>
      <c r="H36" s="424"/>
      <c r="I36" s="270"/>
      <c r="J36" s="2"/>
    </row>
    <row r="37" spans="1:15" ht="18">
      <c r="A37" s="154"/>
      <c r="B37" s="1" t="s">
        <v>144</v>
      </c>
      <c r="C37" s="161"/>
      <c r="D37" s="161"/>
      <c r="E37" s="161"/>
      <c r="F37" s="2"/>
      <c r="G37" s="312"/>
      <c r="H37" s="436"/>
      <c r="I37" s="270"/>
      <c r="J37" s="2"/>
      <c r="K37" s="1147"/>
    </row>
    <row r="38" spans="1:15" ht="16.899999999999999" customHeight="1">
      <c r="A38" s="154"/>
      <c r="B38" s="1"/>
      <c r="C38" s="2"/>
      <c r="D38" s="2"/>
      <c r="E38" s="2"/>
      <c r="F38" s="2"/>
      <c r="G38" s="312"/>
      <c r="H38" s="424"/>
      <c r="I38" s="270"/>
      <c r="J38" s="2"/>
      <c r="K38" s="1720"/>
      <c r="L38" s="1147"/>
      <c r="M38" s="1147"/>
      <c r="N38" s="1147"/>
      <c r="O38" s="1026"/>
    </row>
    <row r="39" spans="1:15">
      <c r="A39" s="154"/>
      <c r="B39" s="161">
        <v>21</v>
      </c>
      <c r="C39" s="2"/>
      <c r="D39" s="130" t="s">
        <v>3258</v>
      </c>
      <c r="E39" s="2"/>
      <c r="F39" s="2"/>
      <c r="G39" s="312"/>
      <c r="H39" s="1375">
        <v>10581</v>
      </c>
      <c r="I39" s="270"/>
      <c r="J39" s="2"/>
      <c r="K39" s="1026"/>
    </row>
    <row r="40" spans="1:15">
      <c r="A40" s="154"/>
      <c r="B40" s="161">
        <v>22</v>
      </c>
      <c r="C40" s="2"/>
      <c r="D40" s="130" t="s">
        <v>3524</v>
      </c>
      <c r="E40" s="2"/>
      <c r="F40" s="2"/>
      <c r="G40" s="312"/>
      <c r="H40" s="1375">
        <v>2143</v>
      </c>
      <c r="I40" s="270"/>
      <c r="J40" s="2"/>
      <c r="K40" s="1026"/>
    </row>
    <row r="41" spans="1:15" ht="16.899999999999999" customHeight="1">
      <c r="A41" s="154"/>
      <c r="B41" s="313">
        <v>23</v>
      </c>
      <c r="C41" s="2"/>
      <c r="D41" s="130" t="s">
        <v>2343</v>
      </c>
      <c r="E41" s="2"/>
      <c r="F41" s="2"/>
      <c r="G41" s="312"/>
      <c r="H41" s="1375">
        <v>10</v>
      </c>
      <c r="I41" s="270"/>
      <c r="J41" s="2"/>
      <c r="K41" s="1026"/>
    </row>
    <row r="42" spans="1:15" ht="16.899999999999999" customHeight="1">
      <c r="A42" s="154"/>
      <c r="B42" s="313">
        <v>24</v>
      </c>
      <c r="C42" s="2"/>
      <c r="D42" s="130"/>
      <c r="E42" s="2"/>
      <c r="F42" s="2"/>
      <c r="G42" s="312"/>
      <c r="H42" s="1375"/>
      <c r="I42" s="270"/>
      <c r="J42" s="2"/>
      <c r="K42" s="1026"/>
    </row>
    <row r="43" spans="1:15" ht="16.899999999999999" customHeight="1">
      <c r="A43" s="154"/>
      <c r="B43" s="313">
        <v>25</v>
      </c>
      <c r="C43" s="2"/>
      <c r="G43" s="312"/>
      <c r="I43" s="270"/>
      <c r="J43" s="2"/>
      <c r="K43" s="1026"/>
    </row>
    <row r="44" spans="1:15" ht="16.899999999999999" customHeight="1">
      <c r="A44" s="154"/>
      <c r="B44" s="313">
        <v>26</v>
      </c>
      <c r="C44" s="2"/>
      <c r="D44" s="130"/>
      <c r="E44" s="2"/>
      <c r="F44" s="2"/>
      <c r="G44" s="312"/>
      <c r="H44" s="1375"/>
      <c r="I44" s="270"/>
      <c r="J44" s="2"/>
      <c r="K44" s="1026"/>
    </row>
    <row r="45" spans="1:15" ht="16.899999999999999" customHeight="1">
      <c r="A45" s="154"/>
      <c r="B45" s="313">
        <v>27</v>
      </c>
      <c r="C45" s="2"/>
      <c r="D45" s="2"/>
      <c r="E45" s="2"/>
      <c r="F45" s="2"/>
      <c r="G45" s="312"/>
      <c r="H45" s="427"/>
      <c r="I45" s="270"/>
      <c r="J45" s="2"/>
      <c r="K45" s="1026"/>
    </row>
    <row r="46" spans="1:15">
      <c r="A46" s="154"/>
      <c r="B46" s="313">
        <v>28</v>
      </c>
      <c r="C46" s="2"/>
      <c r="D46" s="2"/>
      <c r="E46" s="2"/>
      <c r="F46" s="2"/>
      <c r="G46" s="312"/>
      <c r="H46" s="427"/>
      <c r="I46" s="270"/>
      <c r="J46" s="2"/>
    </row>
    <row r="47" spans="1:15" ht="16.899999999999999" customHeight="1">
      <c r="A47" s="154"/>
      <c r="B47" s="313">
        <v>29</v>
      </c>
      <c r="C47" s="2"/>
      <c r="D47" s="2"/>
      <c r="E47" s="2"/>
      <c r="F47" s="2"/>
      <c r="G47" s="312"/>
      <c r="H47" s="427"/>
      <c r="I47" s="270"/>
      <c r="J47" s="2"/>
    </row>
    <row r="48" spans="1:15" ht="16.899999999999999" customHeight="1">
      <c r="A48" s="154"/>
      <c r="B48" s="313">
        <v>30</v>
      </c>
      <c r="C48" s="2"/>
      <c r="D48" s="2"/>
      <c r="E48" s="2"/>
      <c r="F48" s="2"/>
      <c r="G48" s="312"/>
      <c r="H48" s="427"/>
      <c r="I48" s="270"/>
      <c r="J48" s="2"/>
    </row>
    <row r="49" spans="1:15" ht="16.899999999999999" customHeight="1">
      <c r="A49" s="154"/>
      <c r="B49" s="313">
        <v>31</v>
      </c>
      <c r="C49" s="2"/>
      <c r="D49" s="2"/>
      <c r="E49" s="2"/>
      <c r="F49" s="2"/>
      <c r="G49" s="312"/>
      <c r="H49" s="427"/>
      <c r="I49" s="270"/>
      <c r="J49" s="2"/>
    </row>
    <row r="50" spans="1:15" ht="16.899999999999999" customHeight="1" thickBot="1">
      <c r="A50" s="154"/>
      <c r="B50" s="313">
        <v>32</v>
      </c>
      <c r="C50" s="2"/>
      <c r="D50" s="2"/>
      <c r="E50" s="313" t="s">
        <v>145</v>
      </c>
      <c r="F50" s="2"/>
      <c r="G50" s="918"/>
      <c r="H50" s="919">
        <f>SUM(H39:H49)</f>
        <v>12734</v>
      </c>
      <c r="I50" s="920"/>
      <c r="J50" s="2"/>
    </row>
    <row r="51" spans="1:15" ht="16.899999999999999" customHeight="1" thickTop="1">
      <c r="A51" s="154"/>
      <c r="B51" s="2"/>
      <c r="C51" s="2"/>
      <c r="D51" s="2"/>
      <c r="E51" s="2"/>
      <c r="F51" s="2"/>
      <c r="G51" s="312"/>
      <c r="H51" s="424"/>
      <c r="I51" s="270"/>
      <c r="J51" s="2"/>
    </row>
    <row r="52" spans="1:15" ht="16.899999999999999" customHeight="1">
      <c r="A52" s="154"/>
      <c r="B52" s="2"/>
      <c r="C52" s="2"/>
      <c r="D52" s="2"/>
      <c r="E52" s="2"/>
      <c r="F52" s="2"/>
      <c r="G52" s="312"/>
      <c r="H52" s="424"/>
      <c r="I52" s="270"/>
      <c r="J52" s="2"/>
    </row>
    <row r="53" spans="1:15" ht="16.899999999999999" customHeight="1" thickBot="1">
      <c r="A53" s="304"/>
      <c r="B53" s="305"/>
      <c r="C53" s="305"/>
      <c r="D53" s="305"/>
      <c r="E53" s="305"/>
      <c r="F53" s="305"/>
      <c r="G53" s="432"/>
      <c r="H53" s="433"/>
      <c r="I53" s="306"/>
      <c r="J53" s="2"/>
    </row>
    <row r="54" spans="1:15" ht="16.899999999999999" customHeight="1">
      <c r="A54" s="2"/>
      <c r="B54" s="2"/>
      <c r="C54" s="2"/>
      <c r="D54" s="2"/>
      <c r="E54" s="2"/>
      <c r="F54" s="2"/>
      <c r="G54" s="2"/>
      <c r="H54" s="921" t="s">
        <v>1525</v>
      </c>
      <c r="I54" s="2"/>
      <c r="J54" s="2"/>
    </row>
    <row r="55" spans="1:15" ht="16.899999999999999" customHeight="1">
      <c r="A55" s="2"/>
      <c r="B55" s="161">
        <v>78</v>
      </c>
      <c r="C55" s="161"/>
      <c r="D55" s="161"/>
      <c r="E55" s="161"/>
      <c r="F55" s="161"/>
      <c r="G55" s="161"/>
      <c r="H55" s="436"/>
      <c r="I55" s="2"/>
      <c r="J55" s="2"/>
    </row>
    <row r="56" spans="1:15">
      <c r="A56" s="2"/>
      <c r="B56" s="2"/>
    </row>
    <row r="57" spans="1:15">
      <c r="A57" s="2"/>
      <c r="B57" s="2"/>
    </row>
    <row r="58" spans="1:15">
      <c r="A58" s="2"/>
      <c r="B58" s="2"/>
    </row>
    <row r="59" spans="1:15" ht="15.75">
      <c r="A59" s="2"/>
      <c r="B59" s="2"/>
      <c r="L59" s="1819"/>
      <c r="M59" s="1819"/>
      <c r="N59" s="1819"/>
      <c r="O59" s="1819"/>
    </row>
    <row r="60" spans="1:15" ht="15.75">
      <c r="A60" s="2"/>
      <c r="B60" s="2"/>
      <c r="L60" s="1819"/>
      <c r="M60" s="1819"/>
      <c r="N60" s="1819"/>
      <c r="O60" s="1819"/>
    </row>
    <row r="61" spans="1:15" ht="15.75">
      <c r="A61" s="2"/>
      <c r="B61" s="2"/>
      <c r="L61" s="1819"/>
      <c r="M61" s="1819"/>
      <c r="N61" s="1819"/>
      <c r="O61" s="1819"/>
    </row>
    <row r="62" spans="1:15" ht="15.75">
      <c r="A62" s="2"/>
      <c r="B62" s="2"/>
      <c r="L62" s="1819"/>
      <c r="M62" s="1819"/>
      <c r="N62" s="1819"/>
      <c r="O62" s="1819"/>
    </row>
    <row r="63" spans="1:15" ht="15.75">
      <c r="A63" s="2"/>
      <c r="B63" s="2"/>
      <c r="L63" s="1819"/>
      <c r="M63" s="1819"/>
      <c r="N63" s="1820"/>
      <c r="O63" s="1820"/>
    </row>
    <row r="64" spans="1:15" ht="15.75">
      <c r="A64" s="2"/>
      <c r="B64" s="2"/>
      <c r="L64" s="1819"/>
      <c r="M64" s="1819"/>
      <c r="N64" s="1820"/>
      <c r="O64" s="1820"/>
    </row>
    <row r="65" spans="1:15" ht="15.75">
      <c r="A65" s="2"/>
      <c r="B65" s="2"/>
      <c r="L65" s="1819"/>
      <c r="M65" s="1819"/>
      <c r="N65" s="1820"/>
      <c r="O65" s="1820"/>
    </row>
    <row r="66" spans="1:15" ht="15.75">
      <c r="A66" s="2"/>
      <c r="B66" s="2"/>
      <c r="L66" s="1819"/>
      <c r="M66" s="1819"/>
      <c r="N66" s="1820"/>
      <c r="O66" s="1820"/>
    </row>
    <row r="67" spans="1:15" ht="15.75">
      <c r="A67" s="2"/>
      <c r="B67" s="2"/>
      <c r="L67" s="1819"/>
      <c r="M67" s="1819"/>
      <c r="N67" s="1820"/>
      <c r="O67" s="1820"/>
    </row>
    <row r="68" spans="1:15" ht="15.75">
      <c r="A68" s="2"/>
      <c r="B68" s="2"/>
      <c r="L68" s="1819"/>
      <c r="M68" s="1819"/>
      <c r="N68" s="1820"/>
      <c r="O68" s="1820"/>
    </row>
    <row r="69" spans="1:15" ht="15.75">
      <c r="A69" s="2"/>
      <c r="B69" s="2"/>
      <c r="L69" s="1819"/>
      <c r="M69" s="1819"/>
      <c r="N69" s="1820"/>
      <c r="O69" s="1820"/>
    </row>
    <row r="70" spans="1:15" ht="15.75">
      <c r="A70" s="2"/>
      <c r="B70" s="2"/>
      <c r="L70" s="1819"/>
      <c r="M70" s="1819"/>
      <c r="N70" s="1820"/>
      <c r="O70" s="1820"/>
    </row>
    <row r="71" spans="1:15" ht="15.75">
      <c r="A71" s="2"/>
      <c r="B71" s="2"/>
      <c r="L71" s="1819"/>
      <c r="M71" s="1819"/>
      <c r="N71" s="1820"/>
      <c r="O71" s="1820"/>
    </row>
    <row r="72" spans="1:15" ht="15.75">
      <c r="A72" s="2"/>
      <c r="B72" s="2"/>
      <c r="L72" s="1819"/>
      <c r="M72" s="1819"/>
      <c r="N72" s="1820"/>
      <c r="O72" s="1820"/>
    </row>
    <row r="73" spans="1:15" ht="15.75">
      <c r="A73" s="2"/>
      <c r="B73" s="2"/>
      <c r="L73" s="1819"/>
      <c r="M73" s="1819"/>
      <c r="N73" s="1820"/>
      <c r="O73" s="1820"/>
    </row>
    <row r="74" spans="1:15" ht="15.75">
      <c r="L74" s="1819"/>
      <c r="M74" s="1819"/>
      <c r="N74" s="1820"/>
      <c r="O74" s="1820"/>
    </row>
    <row r="75" spans="1:15" ht="15.75">
      <c r="L75" s="1819"/>
      <c r="M75" s="1819"/>
      <c r="N75" s="1820"/>
      <c r="O75" s="1820"/>
    </row>
    <row r="76" spans="1:15" ht="15.75">
      <c r="L76" s="1819"/>
      <c r="M76" s="1819"/>
      <c r="N76" s="1820"/>
      <c r="O76" s="1820"/>
    </row>
    <row r="77" spans="1:15" ht="15.75">
      <c r="L77" s="1819"/>
      <c r="M77" s="1819"/>
      <c r="N77" s="1820"/>
      <c r="O77" s="1820"/>
    </row>
    <row r="78" spans="1:15" ht="15.75">
      <c r="L78" s="1819"/>
      <c r="M78" s="1819"/>
      <c r="N78" s="1820"/>
      <c r="O78" s="1820"/>
    </row>
    <row r="79" spans="1:15" ht="15.75">
      <c r="L79" s="1819"/>
      <c r="M79" s="1819"/>
      <c r="N79" s="1820"/>
      <c r="O79" s="1820"/>
    </row>
    <row r="80" spans="1:15" ht="15.75">
      <c r="L80" s="1819"/>
      <c r="M80" s="1819"/>
      <c r="N80" s="1820"/>
      <c r="O80" s="1820"/>
    </row>
    <row r="81" spans="12:15" ht="15.75">
      <c r="L81" s="1819"/>
      <c r="M81" s="1819"/>
      <c r="N81" s="1820"/>
      <c r="O81" s="1820"/>
    </row>
    <row r="82" spans="12:15" ht="15.75">
      <c r="L82" s="1819"/>
      <c r="M82" s="1819"/>
      <c r="N82" s="1820"/>
      <c r="O82" s="1820"/>
    </row>
    <row r="83" spans="12:15" ht="15.75">
      <c r="L83" s="1819"/>
      <c r="M83" s="1819"/>
      <c r="N83" s="1820"/>
      <c r="O83" s="1820"/>
    </row>
    <row r="84" spans="12:15" ht="15.75">
      <c r="L84" s="1819"/>
      <c r="M84" s="1819"/>
      <c r="N84" s="1820"/>
      <c r="O84" s="1820"/>
    </row>
    <row r="85" spans="12:15" ht="15.75">
      <c r="L85" s="1819"/>
      <c r="M85" s="1819"/>
      <c r="N85" s="1820"/>
      <c r="O85" s="1820"/>
    </row>
    <row r="86" spans="12:15" ht="15.75">
      <c r="L86" s="1819"/>
      <c r="M86" s="1819"/>
      <c r="N86" s="1820"/>
      <c r="O86" s="1820"/>
    </row>
    <row r="87" spans="12:15" ht="15.75">
      <c r="L87" s="1819"/>
      <c r="M87" s="1819"/>
      <c r="N87" s="1820"/>
      <c r="O87" s="1820"/>
    </row>
    <row r="88" spans="12:15" ht="15.75">
      <c r="L88" s="1819"/>
      <c r="M88" s="1819"/>
      <c r="N88" s="1820"/>
      <c r="O88" s="1820"/>
    </row>
    <row r="89" spans="12:15" ht="15.75">
      <c r="L89" s="1819"/>
      <c r="M89" s="1819"/>
      <c r="N89" s="1820"/>
      <c r="O89" s="1820"/>
    </row>
    <row r="90" spans="12:15" ht="15.75">
      <c r="L90" s="1819"/>
      <c r="M90" s="1819"/>
      <c r="N90" s="1820"/>
      <c r="O90" s="1820"/>
    </row>
    <row r="91" spans="12:15" ht="15.75">
      <c r="L91" s="1819"/>
      <c r="M91" s="1819"/>
      <c r="N91" s="1820"/>
      <c r="O91" s="1820"/>
    </row>
    <row r="92" spans="12:15" ht="15.75">
      <c r="L92" s="1819"/>
      <c r="M92" s="1819"/>
      <c r="N92" s="1820"/>
      <c r="O92" s="1820"/>
    </row>
    <row r="93" spans="12:15" ht="15.75">
      <c r="L93" s="1819"/>
      <c r="M93" s="1819"/>
      <c r="N93" s="1820"/>
      <c r="O93" s="1820"/>
    </row>
    <row r="94" spans="12:15" ht="15.75">
      <c r="L94" s="1819"/>
      <c r="M94" s="1819"/>
      <c r="N94" s="1820"/>
      <c r="O94" s="1820"/>
    </row>
    <row r="95" spans="12:15" ht="15.75">
      <c r="L95" s="1819"/>
      <c r="M95" s="1819"/>
      <c r="N95" s="1820"/>
      <c r="O95" s="1820"/>
    </row>
    <row r="96" spans="12:15" ht="15.75">
      <c r="L96" s="1819"/>
      <c r="M96" s="1819"/>
      <c r="N96" s="1820"/>
      <c r="O96" s="1820"/>
    </row>
  </sheetData>
  <printOptions horizontalCentered="1"/>
  <pageMargins left="0.5" right="0.5" top="0.5" bottom="0.5" header="0.5" footer="0.5"/>
  <pageSetup scale="81" orientation="portrait" r:id="rId1"/>
  <headerFooter alignWithMargins="0"/>
  <ignoredErrors>
    <ignoredError sqref="B12"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74826" r:id="rId4" name="Button 74">
              <controlPr locked="0" defaultSize="0" autoFill="0" autoLine="0" autoPict="0">
                <anchor moveWithCells="1" sizeWithCells="1">
                  <from>
                    <xdr:col>0</xdr:col>
                    <xdr:colOff>0</xdr:colOff>
                    <xdr:row>56</xdr:row>
                    <xdr:rowOff>28575</xdr:rowOff>
                  </from>
                  <to>
                    <xdr:col>0</xdr:col>
                    <xdr:colOff>0</xdr:colOff>
                    <xdr:row>58</xdr:row>
                    <xdr:rowOff>76200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449"/>
  <sheetViews>
    <sheetView defaultGridColor="0" topLeftCell="A267" colorId="22" zoomScale="75" zoomScaleNormal="75" workbookViewId="0">
      <selection activeCell="D291" sqref="D291:D449"/>
    </sheetView>
  </sheetViews>
  <sheetFormatPr defaultColWidth="9.77734375" defaultRowHeight="15"/>
  <cols>
    <col min="1" max="1" width="4.77734375" customWidth="1"/>
    <col min="2" max="2" width="45.44140625" customWidth="1"/>
    <col min="3" max="3" width="19.33203125" customWidth="1"/>
    <col min="4" max="4" width="16.109375" customWidth="1"/>
  </cols>
  <sheetData>
    <row r="1" spans="1:7" ht="18">
      <c r="A1" s="887" t="s">
        <v>146</v>
      </c>
      <c r="B1" s="887"/>
      <c r="C1" s="887"/>
      <c r="D1" s="887"/>
      <c r="E1" s="887"/>
      <c r="F1" s="5"/>
      <c r="G1" s="5"/>
    </row>
    <row r="2" spans="1:7" ht="18">
      <c r="A2" s="887"/>
      <c r="B2" s="887"/>
      <c r="C2" s="887"/>
      <c r="D2" s="887"/>
      <c r="E2" s="887"/>
      <c r="F2" s="5"/>
      <c r="G2" s="5"/>
    </row>
    <row r="3" spans="1:7" ht="18">
      <c r="A3" s="887"/>
      <c r="B3" s="887" t="s">
        <v>698</v>
      </c>
      <c r="C3" s="887"/>
      <c r="D3" s="887"/>
      <c r="E3" s="887"/>
      <c r="F3" s="5"/>
      <c r="G3" s="5"/>
    </row>
    <row r="4" spans="1:7" ht="18">
      <c r="A4" s="887"/>
      <c r="B4" s="887" t="s">
        <v>147</v>
      </c>
      <c r="C4" s="887"/>
      <c r="D4" s="887"/>
      <c r="E4" s="887"/>
      <c r="F4" s="5"/>
      <c r="G4" s="5"/>
    </row>
    <row r="5" spans="1:7" ht="18">
      <c r="A5" s="887"/>
      <c r="B5" s="887" t="s">
        <v>148</v>
      </c>
      <c r="C5" s="887"/>
      <c r="D5" s="887"/>
      <c r="E5" s="887"/>
      <c r="F5" s="5"/>
      <c r="G5" s="5"/>
    </row>
    <row r="6" spans="1:7" ht="18">
      <c r="A6" s="887"/>
      <c r="B6" s="887" t="str">
        <f>'Data Sheet'!C23</f>
        <v>VERIZON NEW YORK INC.</v>
      </c>
      <c r="C6" s="887"/>
      <c r="D6" s="887"/>
      <c r="E6" s="887"/>
      <c r="F6" s="5"/>
      <c r="G6" s="5"/>
    </row>
    <row r="7" spans="1:7" ht="18">
      <c r="A7" s="887"/>
      <c r="B7" s="922" t="str">
        <f>'Data Sheet'!A40</f>
        <v>For the period ending DECEMBER 31, 2017</v>
      </c>
      <c r="C7" s="887"/>
      <c r="D7" s="887"/>
      <c r="E7" s="887"/>
      <c r="F7" s="5"/>
      <c r="G7" s="5"/>
    </row>
    <row r="8" spans="1:7" ht="18">
      <c r="A8" s="887"/>
      <c r="B8" s="887"/>
      <c r="C8" s="887"/>
      <c r="D8" s="887"/>
      <c r="E8" s="887"/>
      <c r="F8" s="5"/>
      <c r="G8" s="5"/>
    </row>
    <row r="9" spans="1:7" ht="18">
      <c r="A9" s="887"/>
      <c r="B9" s="887"/>
      <c r="C9" s="887"/>
      <c r="D9" s="887"/>
      <c r="E9" s="887"/>
      <c r="F9" s="5"/>
      <c r="G9" s="5"/>
    </row>
    <row r="10" spans="1:7" ht="18">
      <c r="A10" s="887"/>
      <c r="B10" s="887"/>
      <c r="C10" s="887"/>
      <c r="D10" s="887"/>
      <c r="E10" s="887"/>
      <c r="F10" s="5"/>
      <c r="G10" s="5"/>
    </row>
    <row r="11" spans="1:7">
      <c r="A11" s="5" t="str">
        <f>'Data Sheet'!A46</f>
        <v>Annual Report of VERIZON NEW YORK INC.                                          For the period ending DECEMBER 31, 2017</v>
      </c>
      <c r="B11" s="5"/>
      <c r="C11" s="5"/>
      <c r="D11" s="5"/>
      <c r="E11" s="5"/>
      <c r="F11" s="5"/>
      <c r="G11" s="5"/>
    </row>
    <row r="12" spans="1:7">
      <c r="A12" s="5"/>
      <c r="B12" s="5"/>
      <c r="C12" s="5"/>
      <c r="D12" s="5"/>
      <c r="E12" s="5"/>
      <c r="F12" s="5"/>
      <c r="G12" s="5"/>
    </row>
    <row r="13" spans="1:7">
      <c r="A13" s="5"/>
      <c r="B13" s="5"/>
      <c r="C13" s="5"/>
      <c r="D13" s="5"/>
      <c r="E13" s="5"/>
      <c r="F13" s="5"/>
      <c r="G13" s="5"/>
    </row>
    <row r="14" spans="1:7" ht="18">
      <c r="A14" s="645" t="s">
        <v>149</v>
      </c>
      <c r="B14" s="645"/>
      <c r="C14" s="645"/>
      <c r="D14" s="645"/>
      <c r="E14" s="5"/>
      <c r="F14" s="5"/>
      <c r="G14" s="5"/>
    </row>
    <row r="15" spans="1:7">
      <c r="A15" s="5"/>
      <c r="B15" s="5"/>
      <c r="C15" s="5"/>
      <c r="D15" s="5"/>
      <c r="E15" s="5"/>
      <c r="F15" s="5"/>
      <c r="G15" s="5"/>
    </row>
    <row r="16" spans="1:7" ht="15.75">
      <c r="A16" s="5"/>
      <c r="B16" s="5"/>
      <c r="C16" s="923" t="s">
        <v>150</v>
      </c>
      <c r="D16" s="5"/>
      <c r="E16" s="5"/>
      <c r="F16" s="5"/>
      <c r="G16" s="5"/>
    </row>
    <row r="17" spans="1:7" ht="15.75">
      <c r="A17" s="5"/>
      <c r="B17" s="519" t="s">
        <v>2496</v>
      </c>
      <c r="C17" s="923" t="s">
        <v>151</v>
      </c>
      <c r="D17" s="5"/>
      <c r="E17" s="5"/>
      <c r="F17" s="5"/>
      <c r="G17" s="5"/>
    </row>
    <row r="18" spans="1:7" ht="15.75">
      <c r="A18" s="5"/>
      <c r="B18" s="5"/>
      <c r="C18" s="519" t="s">
        <v>152</v>
      </c>
      <c r="D18" s="5"/>
      <c r="E18" s="5"/>
      <c r="F18" s="5"/>
      <c r="G18" s="5"/>
    </row>
    <row r="19" spans="1:7">
      <c r="A19" s="5">
        <v>1</v>
      </c>
      <c r="B19" s="5" t="s">
        <v>153</v>
      </c>
      <c r="C19" s="5" t="s">
        <v>154</v>
      </c>
      <c r="D19" s="295">
        <f>SUM(Sch.11!E11:E14)</f>
        <v>0</v>
      </c>
      <c r="E19" s="5"/>
      <c r="F19" s="5"/>
      <c r="G19" s="5"/>
    </row>
    <row r="20" spans="1:7">
      <c r="A20" s="5">
        <v>2</v>
      </c>
      <c r="B20" s="5" t="s">
        <v>155</v>
      </c>
      <c r="C20" s="5" t="s">
        <v>156</v>
      </c>
      <c r="D20" s="5">
        <f>SUM(Sch.11!E15,Sch.11!E17,Sch.11!E18)-SUM(Sch.11!E16,Sch.11!E19)</f>
        <v>860501114.65999997</v>
      </c>
      <c r="E20" s="5"/>
      <c r="F20" s="5"/>
      <c r="G20" s="5"/>
    </row>
    <row r="21" spans="1:7">
      <c r="A21" s="5">
        <v>3</v>
      </c>
      <c r="B21" s="5" t="s">
        <v>157</v>
      </c>
      <c r="C21" s="5" t="s">
        <v>158</v>
      </c>
      <c r="D21" s="5">
        <f>Sch.11!E31</f>
        <v>0</v>
      </c>
      <c r="E21" s="5"/>
      <c r="F21" s="5"/>
      <c r="G21" s="5"/>
    </row>
    <row r="22" spans="1:7">
      <c r="A22" s="5">
        <v>4</v>
      </c>
      <c r="B22" s="5" t="s">
        <v>159</v>
      </c>
      <c r="C22" s="107" t="s">
        <v>160</v>
      </c>
      <c r="D22" s="5">
        <f>D24-SUM(D19:D21)</f>
        <v>53977876.630000114</v>
      </c>
      <c r="E22" s="5"/>
      <c r="F22" s="5"/>
      <c r="G22" s="5"/>
    </row>
    <row r="23" spans="1:7">
      <c r="A23" s="5"/>
      <c r="B23" s="5"/>
      <c r="C23" s="5"/>
      <c r="D23" s="5"/>
      <c r="E23" s="5"/>
      <c r="F23" s="5"/>
      <c r="G23" s="5"/>
    </row>
    <row r="24" spans="1:7" ht="15.75">
      <c r="A24" s="5">
        <v>5</v>
      </c>
      <c r="B24" s="519" t="s">
        <v>161</v>
      </c>
      <c r="C24" s="5" t="s">
        <v>162</v>
      </c>
      <c r="D24" s="5">
        <f>Sch.11!E32</f>
        <v>914478991.29000008</v>
      </c>
      <c r="E24" s="5"/>
      <c r="F24" s="5"/>
      <c r="G24" s="5"/>
    </row>
    <row r="25" spans="1:7">
      <c r="A25" s="5"/>
      <c r="B25" s="5"/>
      <c r="C25" s="5"/>
      <c r="D25" s="5"/>
      <c r="E25" s="5"/>
      <c r="F25" s="5"/>
      <c r="G25" s="5"/>
    </row>
    <row r="26" spans="1:7" ht="15.75">
      <c r="A26" s="5"/>
      <c r="B26" s="519" t="s">
        <v>163</v>
      </c>
      <c r="C26" s="5"/>
      <c r="D26" s="5"/>
      <c r="E26" s="5"/>
      <c r="F26" s="5"/>
      <c r="G26" s="5"/>
    </row>
    <row r="27" spans="1:7">
      <c r="A27" s="5"/>
      <c r="B27" s="5"/>
      <c r="C27" s="5"/>
      <c r="D27" s="5"/>
      <c r="E27" s="5"/>
      <c r="F27" s="5"/>
      <c r="G27" s="5"/>
    </row>
    <row r="28" spans="1:7">
      <c r="A28" s="5">
        <v>6</v>
      </c>
      <c r="B28" s="5" t="s">
        <v>278</v>
      </c>
      <c r="C28" s="5" t="s">
        <v>164</v>
      </c>
      <c r="D28" s="5">
        <f>SUM(Sch.11!E34:E37)</f>
        <v>651153992.25666666</v>
      </c>
      <c r="E28" s="5"/>
      <c r="F28" s="5"/>
      <c r="G28" s="5"/>
    </row>
    <row r="29" spans="1:7">
      <c r="A29" s="5">
        <v>7</v>
      </c>
      <c r="B29" s="5" t="s">
        <v>165</v>
      </c>
      <c r="C29" s="5" t="s">
        <v>166</v>
      </c>
      <c r="D29" s="5">
        <f>Sch.11!E38</f>
        <v>766501.53999999992</v>
      </c>
      <c r="E29" s="5"/>
      <c r="F29" s="5"/>
      <c r="G29" s="5"/>
    </row>
    <row r="30" spans="1:7">
      <c r="A30" s="5">
        <v>8</v>
      </c>
      <c r="B30" s="5" t="s">
        <v>167</v>
      </c>
      <c r="C30" s="5" t="s">
        <v>168</v>
      </c>
      <c r="D30" s="5">
        <f>SUM(Sch.11!E41:E42)</f>
        <v>52608612.849999987</v>
      </c>
      <c r="E30" s="5"/>
      <c r="F30" s="5"/>
      <c r="G30" s="5"/>
    </row>
    <row r="31" spans="1:7">
      <c r="A31" s="5">
        <v>9</v>
      </c>
      <c r="B31" s="5" t="s">
        <v>169</v>
      </c>
      <c r="C31" s="5" t="s">
        <v>170</v>
      </c>
      <c r="D31" s="5" t="str">
        <f>IF(ISERR(+Sch.11!E43)=0," ",+Sch.11!E43)</f>
        <v xml:space="preserve"> </v>
      </c>
      <c r="E31" s="5"/>
      <c r="F31" s="5"/>
      <c r="G31" s="5"/>
    </row>
    <row r="32" spans="1:7">
      <c r="A32" s="5">
        <v>10</v>
      </c>
      <c r="B32" s="5" t="s">
        <v>171</v>
      </c>
      <c r="C32" s="5" t="s">
        <v>172</v>
      </c>
      <c r="D32" s="5">
        <f>Sch.11!E44</f>
        <v>0</v>
      </c>
      <c r="E32" s="5"/>
      <c r="F32" s="5"/>
      <c r="G32" s="5"/>
    </row>
    <row r="33" spans="1:7">
      <c r="A33" s="5">
        <v>11</v>
      </c>
      <c r="B33" s="5" t="s">
        <v>173</v>
      </c>
      <c r="C33" s="107" t="s">
        <v>160</v>
      </c>
      <c r="D33" s="5">
        <f>D35-SUM(D28:D32)</f>
        <v>10251255.399999976</v>
      </c>
      <c r="E33" s="5"/>
      <c r="F33" s="5"/>
      <c r="G33" s="5"/>
    </row>
    <row r="34" spans="1:7">
      <c r="A34" s="5"/>
      <c r="B34" s="5"/>
      <c r="C34" s="5"/>
      <c r="D34" s="5"/>
      <c r="E34" s="5"/>
      <c r="F34" s="5"/>
      <c r="G34" s="5"/>
    </row>
    <row r="35" spans="1:7" ht="15.75">
      <c r="A35" s="5">
        <v>12</v>
      </c>
      <c r="B35" s="519" t="s">
        <v>174</v>
      </c>
      <c r="C35" s="5" t="s">
        <v>175</v>
      </c>
      <c r="D35" s="5">
        <f>Sch.11!E45</f>
        <v>714780362.04666662</v>
      </c>
      <c r="E35" s="5"/>
      <c r="F35" s="5"/>
      <c r="G35" s="5"/>
    </row>
    <row r="36" spans="1:7">
      <c r="A36" s="5"/>
      <c r="B36" s="5"/>
      <c r="C36" s="5"/>
      <c r="D36" s="5"/>
      <c r="E36" s="5"/>
      <c r="F36" s="5"/>
      <c r="G36" s="5"/>
    </row>
    <row r="37" spans="1:7" ht="15.75">
      <c r="A37" s="5"/>
      <c r="B37" s="519" t="s">
        <v>2425</v>
      </c>
      <c r="C37" s="5"/>
      <c r="D37" s="5"/>
      <c r="E37" s="5"/>
      <c r="F37" s="5"/>
      <c r="G37" s="5"/>
    </row>
    <row r="38" spans="1:7">
      <c r="A38" s="5"/>
      <c r="B38" s="5"/>
      <c r="C38" s="5"/>
      <c r="D38" s="5"/>
      <c r="E38" s="5"/>
      <c r="F38" s="5"/>
      <c r="G38" s="5"/>
    </row>
    <row r="39" spans="1:7">
      <c r="A39" s="5">
        <v>13</v>
      </c>
      <c r="B39" s="5" t="s">
        <v>2443</v>
      </c>
      <c r="C39" s="5" t="s">
        <v>176</v>
      </c>
      <c r="D39" s="5">
        <f>Sch.11!E54</f>
        <v>31078354729.5</v>
      </c>
      <c r="E39" s="5"/>
      <c r="F39" s="5"/>
      <c r="G39" s="5"/>
    </row>
    <row r="40" spans="1:7">
      <c r="A40" s="5">
        <v>14</v>
      </c>
      <c r="B40" s="5" t="s">
        <v>177</v>
      </c>
      <c r="C40" s="5" t="s">
        <v>178</v>
      </c>
      <c r="D40" s="5">
        <f>SUM(Sch.11!E55:E56)</f>
        <v>20247968923.099998</v>
      </c>
      <c r="E40" s="5"/>
      <c r="F40" s="5"/>
      <c r="G40" s="5"/>
    </row>
    <row r="41" spans="1:7">
      <c r="A41" s="5"/>
      <c r="B41" s="5"/>
      <c r="C41" s="5"/>
      <c r="D41" s="5"/>
      <c r="E41" s="5"/>
      <c r="F41" s="5"/>
      <c r="G41" s="5"/>
    </row>
    <row r="42" spans="1:7" ht="15.75">
      <c r="A42" s="5">
        <v>15</v>
      </c>
      <c r="B42" s="519" t="s">
        <v>179</v>
      </c>
      <c r="C42" s="107" t="s">
        <v>160</v>
      </c>
      <c r="D42" s="5">
        <f>D39-D40</f>
        <v>10830385806.400002</v>
      </c>
      <c r="E42" s="5"/>
      <c r="F42" s="5"/>
      <c r="G42" s="5"/>
    </row>
    <row r="43" spans="1:7">
      <c r="A43" s="5"/>
      <c r="B43" s="5"/>
      <c r="C43" s="5"/>
      <c r="D43" s="5"/>
      <c r="E43" s="5"/>
      <c r="F43" s="5"/>
      <c r="G43" s="5"/>
    </row>
    <row r="44" spans="1:7" ht="18">
      <c r="A44" s="5">
        <v>16</v>
      </c>
      <c r="B44" s="924" t="s">
        <v>180</v>
      </c>
      <c r="C44" s="107" t="s">
        <v>160</v>
      </c>
      <c r="D44" s="5">
        <f>D24+D35+D42</f>
        <v>12459645159.736668</v>
      </c>
      <c r="E44" s="5"/>
      <c r="F44" s="5"/>
      <c r="G44" s="5"/>
    </row>
    <row r="45" spans="1:7">
      <c r="A45" s="5"/>
      <c r="B45" s="5"/>
      <c r="C45" s="5"/>
      <c r="D45" s="5"/>
      <c r="E45" s="5"/>
      <c r="F45" s="5"/>
      <c r="G45" s="5"/>
    </row>
    <row r="46" spans="1:7">
      <c r="A46" s="5"/>
      <c r="B46" s="5"/>
      <c r="C46" s="5"/>
      <c r="D46" s="5"/>
      <c r="E46" s="5"/>
      <c r="F46" s="5"/>
      <c r="G46" s="5"/>
    </row>
    <row r="47" spans="1:7" ht="15.75">
      <c r="A47" s="5"/>
      <c r="B47" s="519" t="s">
        <v>2456</v>
      </c>
      <c r="C47" s="923" t="s">
        <v>151</v>
      </c>
      <c r="D47" s="5"/>
      <c r="E47" s="5"/>
      <c r="F47" s="5"/>
      <c r="G47" s="5"/>
    </row>
    <row r="48" spans="1:7" ht="15.75">
      <c r="A48" s="5"/>
      <c r="B48" s="5"/>
      <c r="C48" s="519" t="s">
        <v>181</v>
      </c>
      <c r="D48" s="5"/>
      <c r="E48" s="5"/>
      <c r="F48" s="5"/>
      <c r="G48" s="5"/>
    </row>
    <row r="49" spans="1:7">
      <c r="A49" s="5">
        <v>17</v>
      </c>
      <c r="B49" s="5" t="s">
        <v>182</v>
      </c>
      <c r="C49" s="5" t="s">
        <v>183</v>
      </c>
      <c r="D49" s="5">
        <f>SUM(Sch.11!E72:E73)</f>
        <v>599547077.75000012</v>
      </c>
      <c r="E49" s="5"/>
      <c r="F49" s="5"/>
      <c r="G49" s="5"/>
    </row>
    <row r="50" spans="1:7">
      <c r="A50" s="5">
        <v>18</v>
      </c>
      <c r="B50" s="5" t="s">
        <v>110</v>
      </c>
      <c r="C50" s="5" t="s">
        <v>184</v>
      </c>
      <c r="D50" s="5">
        <f>SUM(Sch.11!E74:E75)</f>
        <v>6912776594</v>
      </c>
      <c r="E50" s="5"/>
      <c r="F50" s="5"/>
      <c r="G50" s="5"/>
    </row>
    <row r="51" spans="1:7">
      <c r="A51" s="5">
        <v>19</v>
      </c>
      <c r="B51" s="5" t="s">
        <v>185</v>
      </c>
      <c r="C51" s="5" t="s">
        <v>186</v>
      </c>
      <c r="D51" s="5">
        <f>Sch.11!E76</f>
        <v>226867009.16</v>
      </c>
      <c r="E51" s="5"/>
      <c r="F51" s="5"/>
      <c r="G51" s="5"/>
    </row>
    <row r="52" spans="1:7">
      <c r="A52" s="5">
        <v>20</v>
      </c>
      <c r="B52" s="5" t="s">
        <v>112</v>
      </c>
      <c r="C52" s="5" t="s">
        <v>1126</v>
      </c>
      <c r="D52" s="5">
        <f>Sch.11!E77</f>
        <v>852042.28</v>
      </c>
      <c r="E52" s="5"/>
      <c r="F52" s="5"/>
      <c r="G52" s="5"/>
    </row>
    <row r="53" spans="1:7">
      <c r="A53" s="5">
        <v>21</v>
      </c>
      <c r="B53" s="5" t="s">
        <v>1127</v>
      </c>
      <c r="C53" s="5" t="s">
        <v>1128</v>
      </c>
      <c r="D53" s="5">
        <f>SUM(Sch.11!E78:E79)</f>
        <v>685261.42</v>
      </c>
      <c r="E53" s="5"/>
      <c r="F53" s="5"/>
      <c r="G53" s="5"/>
    </row>
    <row r="54" spans="1:7">
      <c r="A54" s="5">
        <v>22</v>
      </c>
      <c r="B54" s="5" t="s">
        <v>157</v>
      </c>
      <c r="C54" s="5" t="s">
        <v>1129</v>
      </c>
      <c r="D54" s="5">
        <f>SUM(Sch.11!E82:E83)</f>
        <v>0</v>
      </c>
      <c r="E54" s="5"/>
      <c r="F54" s="5"/>
      <c r="G54" s="5"/>
    </row>
    <row r="55" spans="1:7">
      <c r="A55" s="5">
        <v>23</v>
      </c>
      <c r="B55" s="5" t="s">
        <v>1130</v>
      </c>
      <c r="C55" s="107" t="s">
        <v>160</v>
      </c>
      <c r="D55" s="5">
        <f>D57-SUM(D49:D54)</f>
        <v>387750326.75000095</v>
      </c>
      <c r="E55" s="5"/>
      <c r="F55" s="5"/>
      <c r="G55" s="5"/>
    </row>
    <row r="56" spans="1:7">
      <c r="A56" s="5"/>
      <c r="B56" s="5"/>
      <c r="C56" s="5"/>
      <c r="D56" s="5"/>
      <c r="E56" s="5"/>
      <c r="F56" s="5"/>
      <c r="G56" s="5"/>
    </row>
    <row r="57" spans="1:7" ht="15.75">
      <c r="A57" s="5">
        <v>24</v>
      </c>
      <c r="B57" s="519" t="s">
        <v>1131</v>
      </c>
      <c r="C57" s="5" t="s">
        <v>1132</v>
      </c>
      <c r="D57" s="5">
        <f>Sch.11!E86</f>
        <v>8128478311.3600006</v>
      </c>
      <c r="E57" s="5"/>
      <c r="F57" s="5"/>
      <c r="G57" s="5"/>
    </row>
    <row r="58" spans="1:7">
      <c r="A58" s="5"/>
      <c r="B58" s="5"/>
      <c r="C58" s="5"/>
      <c r="D58" s="5"/>
      <c r="E58" s="5"/>
      <c r="F58" s="5"/>
      <c r="G58" s="5"/>
    </row>
    <row r="59" spans="1:7" ht="15.75">
      <c r="A59" s="5"/>
      <c r="B59" s="519" t="s">
        <v>2486</v>
      </c>
      <c r="C59" s="5"/>
      <c r="D59" s="5"/>
      <c r="E59" s="5"/>
      <c r="F59" s="5"/>
      <c r="G59" s="5"/>
    </row>
    <row r="60" spans="1:7">
      <c r="A60" s="5"/>
      <c r="B60" s="5"/>
      <c r="C60" s="5"/>
      <c r="D60" s="5"/>
      <c r="E60" s="5"/>
      <c r="F60" s="5"/>
      <c r="G60" s="5"/>
    </row>
    <row r="61" spans="1:7">
      <c r="A61" s="5">
        <v>25</v>
      </c>
      <c r="B61" s="5" t="s">
        <v>108</v>
      </c>
      <c r="C61" s="5" t="s">
        <v>1133</v>
      </c>
      <c r="D61" s="5">
        <f>Sch.11!E95</f>
        <v>159478078.13</v>
      </c>
      <c r="E61" s="5"/>
      <c r="F61" s="5"/>
      <c r="G61" s="5"/>
    </row>
    <row r="62" spans="1:7">
      <c r="A62" s="5"/>
      <c r="B62" s="5"/>
      <c r="C62" s="5"/>
      <c r="D62" s="5"/>
      <c r="E62" s="5"/>
      <c r="F62" s="5"/>
      <c r="G62" s="5"/>
    </row>
    <row r="63" spans="1:7" ht="15.75">
      <c r="A63" s="5"/>
      <c r="B63" s="519" t="s">
        <v>1134</v>
      </c>
      <c r="C63" s="5"/>
      <c r="D63" s="5"/>
      <c r="E63" s="5"/>
      <c r="F63" s="5"/>
      <c r="G63" s="5"/>
    </row>
    <row r="64" spans="1:7">
      <c r="A64" s="5"/>
      <c r="B64" s="5"/>
      <c r="C64" s="5"/>
      <c r="D64" s="5"/>
      <c r="E64" s="5"/>
      <c r="F64" s="5"/>
      <c r="G64" s="5"/>
    </row>
    <row r="65" spans="1:7">
      <c r="A65" s="5">
        <v>26</v>
      </c>
      <c r="B65" s="5" t="s">
        <v>1135</v>
      </c>
      <c r="C65" s="5" t="s">
        <v>1136</v>
      </c>
      <c r="D65" s="5">
        <f>SUM(Sch.11!E98:E99)</f>
        <v>0</v>
      </c>
      <c r="E65" s="5"/>
      <c r="F65" s="5"/>
      <c r="G65" s="5"/>
    </row>
    <row r="66" spans="1:7">
      <c r="A66" s="5">
        <v>27</v>
      </c>
      <c r="B66" s="5" t="s">
        <v>1137</v>
      </c>
      <c r="C66" s="5" t="s">
        <v>1138</v>
      </c>
      <c r="D66" s="5">
        <f>SUM(Sch.11!E100:E101)</f>
        <v>422522678</v>
      </c>
      <c r="E66" s="5"/>
      <c r="F66" s="5"/>
      <c r="G66" s="5"/>
    </row>
    <row r="67" spans="1:7">
      <c r="A67" s="5">
        <v>28</v>
      </c>
      <c r="B67" s="5" t="s">
        <v>1139</v>
      </c>
      <c r="C67" s="5" t="s">
        <v>1140</v>
      </c>
      <c r="D67" s="5">
        <f>Sch.11!E102</f>
        <v>160028479.34999999</v>
      </c>
      <c r="E67" s="5"/>
      <c r="F67" s="5"/>
      <c r="G67" s="5"/>
    </row>
    <row r="68" spans="1:7">
      <c r="A68" s="5">
        <v>29</v>
      </c>
      <c r="B68" s="5" t="s">
        <v>1141</v>
      </c>
      <c r="C68" s="5" t="s">
        <v>1142</v>
      </c>
      <c r="D68" s="5" t="str">
        <f>IF(ISERR(+Sch.11!E103)=0," ",+Sch.11!E103)</f>
        <v xml:space="preserve"> </v>
      </c>
      <c r="E68" s="5"/>
      <c r="F68" s="5"/>
      <c r="G68" s="5"/>
    </row>
    <row r="69" spans="1:7">
      <c r="A69" s="5">
        <v>30</v>
      </c>
      <c r="B69" s="5" t="s">
        <v>1143</v>
      </c>
      <c r="C69" s="107" t="s">
        <v>160</v>
      </c>
      <c r="D69" s="5">
        <f>D71-SUM(D65:D68)</f>
        <v>6091877209.7799988</v>
      </c>
      <c r="E69" s="5"/>
      <c r="F69" s="5"/>
      <c r="G69" s="5"/>
    </row>
    <row r="70" spans="1:7">
      <c r="A70" s="5"/>
      <c r="B70" s="5"/>
      <c r="C70" s="5"/>
      <c r="D70" s="5"/>
      <c r="E70" s="5"/>
      <c r="F70" s="5"/>
      <c r="G70" s="5"/>
    </row>
    <row r="71" spans="1:7" ht="15.75">
      <c r="A71" s="5">
        <v>31</v>
      </c>
      <c r="B71" s="519" t="s">
        <v>1144</v>
      </c>
      <c r="C71" s="5" t="s">
        <v>1145</v>
      </c>
      <c r="D71" s="5">
        <f>Sch.11!E104</f>
        <v>6674428367.1299992</v>
      </c>
      <c r="E71" s="5"/>
      <c r="F71" s="5"/>
      <c r="G71" s="5"/>
    </row>
    <row r="72" spans="1:7">
      <c r="A72" s="5"/>
      <c r="B72" s="5"/>
      <c r="C72" s="5"/>
      <c r="D72" s="5"/>
      <c r="E72" s="5"/>
      <c r="F72" s="5"/>
      <c r="G72" s="5"/>
    </row>
    <row r="73" spans="1:7" ht="15.75">
      <c r="A73" s="5"/>
      <c r="B73" s="519" t="s">
        <v>1146</v>
      </c>
      <c r="C73" s="5"/>
      <c r="D73" s="5"/>
      <c r="E73" s="5"/>
      <c r="F73" s="5"/>
      <c r="G73" s="5"/>
    </row>
    <row r="74" spans="1:7">
      <c r="A74" s="5"/>
      <c r="B74" s="5"/>
      <c r="C74" s="5"/>
      <c r="D74" s="5"/>
      <c r="E74" s="5"/>
      <c r="F74" s="5"/>
      <c r="G74" s="5"/>
    </row>
    <row r="75" spans="1:7">
      <c r="A75" s="5">
        <v>32</v>
      </c>
      <c r="B75" s="5" t="s">
        <v>1147</v>
      </c>
      <c r="C75" s="5" t="s">
        <v>170</v>
      </c>
      <c r="D75" s="5">
        <f>Sch.11!E106</f>
        <v>1000010</v>
      </c>
      <c r="E75" s="5"/>
      <c r="F75" s="5"/>
      <c r="G75" s="5"/>
    </row>
    <row r="76" spans="1:7">
      <c r="A76" s="5">
        <v>33</v>
      </c>
      <c r="B76" s="5" t="s">
        <v>113</v>
      </c>
      <c r="C76" s="5" t="s">
        <v>172</v>
      </c>
      <c r="D76" s="5">
        <f>Sch.11!E107</f>
        <v>0</v>
      </c>
      <c r="E76" s="5"/>
      <c r="F76" s="5"/>
      <c r="G76" s="5"/>
    </row>
    <row r="77" spans="1:7">
      <c r="A77" s="5">
        <v>34</v>
      </c>
      <c r="B77" s="5" t="s">
        <v>1148</v>
      </c>
      <c r="C77" s="5" t="s">
        <v>1149</v>
      </c>
      <c r="D77" s="5">
        <f>Sch.11!E108-Sch.11!E109+Sch.11!E110</f>
        <v>9096695392.9799976</v>
      </c>
      <c r="E77" s="5"/>
      <c r="F77" s="5"/>
      <c r="G77" s="5"/>
    </row>
    <row r="78" spans="1:7">
      <c r="A78" s="5">
        <v>35</v>
      </c>
      <c r="B78" s="5" t="s">
        <v>1150</v>
      </c>
      <c r="C78" s="107" t="s">
        <v>1151</v>
      </c>
      <c r="D78" s="5">
        <f>D80-SUM(D75:D77)</f>
        <v>-11600434997.679996</v>
      </c>
      <c r="E78" s="5"/>
      <c r="F78" s="5"/>
      <c r="G78" s="5"/>
    </row>
    <row r="79" spans="1:7">
      <c r="A79" s="5"/>
      <c r="B79" s="5"/>
      <c r="C79" s="5"/>
      <c r="D79" s="5"/>
      <c r="E79" s="5"/>
      <c r="F79" s="5"/>
      <c r="G79" s="5"/>
    </row>
    <row r="80" spans="1:7" ht="15.75">
      <c r="A80" s="5">
        <v>36</v>
      </c>
      <c r="B80" s="519" t="s">
        <v>1152</v>
      </c>
      <c r="C80" s="5" t="s">
        <v>1153</v>
      </c>
      <c r="D80" s="5">
        <f>Sch.11!E114</f>
        <v>-2502739594.6999989</v>
      </c>
      <c r="E80" s="5"/>
      <c r="F80" s="5"/>
      <c r="G80" s="5"/>
    </row>
    <row r="81" spans="1:7">
      <c r="A81" s="5"/>
      <c r="B81" s="5"/>
      <c r="C81" s="5"/>
      <c r="D81" s="5"/>
      <c r="E81" s="5"/>
      <c r="F81" s="5"/>
      <c r="G81" s="5"/>
    </row>
    <row r="82" spans="1:7" ht="18">
      <c r="A82" s="5">
        <v>37</v>
      </c>
      <c r="B82" s="924" t="s">
        <v>1154</v>
      </c>
      <c r="C82" s="107" t="s">
        <v>160</v>
      </c>
      <c r="D82" s="295">
        <f>D57+D61+D71+D80</f>
        <v>12459645161.92</v>
      </c>
      <c r="E82" s="5"/>
      <c r="F82" s="5"/>
      <c r="G82" s="5"/>
    </row>
    <row r="83" spans="1:7">
      <c r="A83" s="5"/>
      <c r="B83" s="5"/>
      <c r="C83" s="5"/>
      <c r="D83" s="5"/>
      <c r="E83" s="5"/>
      <c r="F83" s="5"/>
      <c r="G83" s="5"/>
    </row>
    <row r="84" spans="1:7" ht="15.75">
      <c r="A84" s="5" t="str">
        <f>'Data Sheet'!A46</f>
        <v>Annual Report of VERIZON NEW YORK INC.                                          For the period ending DECEMBER 31, 2017</v>
      </c>
      <c r="B84" s="5"/>
      <c r="C84" s="5"/>
      <c r="D84" s="573"/>
      <c r="E84" s="5"/>
      <c r="F84" s="5"/>
      <c r="G84" s="5"/>
    </row>
    <row r="85" spans="1:7">
      <c r="A85" s="5"/>
      <c r="B85" s="5"/>
      <c r="C85" s="5"/>
      <c r="D85" s="5"/>
      <c r="E85" s="5"/>
      <c r="F85" s="5"/>
      <c r="G85" s="5"/>
    </row>
    <row r="86" spans="1:7">
      <c r="A86" s="5"/>
      <c r="B86" s="5"/>
      <c r="C86" s="5"/>
      <c r="D86" s="5"/>
      <c r="E86" s="5"/>
      <c r="F86" s="5"/>
      <c r="G86" s="5"/>
    </row>
    <row r="87" spans="1:7" ht="18">
      <c r="A87" s="887" t="s">
        <v>1155</v>
      </c>
      <c r="B87" s="112"/>
      <c r="C87" s="575"/>
      <c r="D87" s="112"/>
      <c r="E87" s="5"/>
      <c r="F87" s="5"/>
      <c r="G87" s="5"/>
    </row>
    <row r="88" spans="1:7" ht="18">
      <c r="A88" s="887"/>
      <c r="B88" s="112"/>
      <c r="C88" s="575"/>
      <c r="D88" s="112"/>
      <c r="E88" s="5"/>
      <c r="F88" s="5"/>
      <c r="G88" s="5"/>
    </row>
    <row r="89" spans="1:7" ht="18">
      <c r="A89" s="887"/>
      <c r="B89" s="112"/>
      <c r="C89" s="575"/>
      <c r="D89" s="112"/>
      <c r="E89" s="5"/>
      <c r="F89" s="5"/>
      <c r="G89" s="5"/>
    </row>
    <row r="90" spans="1:7">
      <c r="A90" s="5"/>
      <c r="B90" s="5"/>
      <c r="C90" s="5"/>
      <c r="D90" s="5"/>
      <c r="E90" s="5"/>
      <c r="F90" s="5"/>
      <c r="G90" s="5"/>
    </row>
    <row r="91" spans="1:7" ht="15.75">
      <c r="A91" s="5"/>
      <c r="B91" s="925" t="s">
        <v>1156</v>
      </c>
      <c r="C91" s="925" t="s">
        <v>151</v>
      </c>
      <c r="D91" s="5"/>
      <c r="E91" s="5"/>
      <c r="F91" s="5"/>
      <c r="G91" s="5"/>
    </row>
    <row r="92" spans="1:7" ht="15.75">
      <c r="A92" s="5"/>
      <c r="B92" s="573"/>
      <c r="C92" s="573" t="s">
        <v>1157</v>
      </c>
      <c r="D92" s="5"/>
      <c r="E92" s="5"/>
      <c r="F92" s="5"/>
      <c r="G92" s="5"/>
    </row>
    <row r="93" spans="1:7">
      <c r="A93" s="5">
        <v>1</v>
      </c>
      <c r="B93" s="5" t="s">
        <v>1085</v>
      </c>
      <c r="C93" s="295" t="s">
        <v>1158</v>
      </c>
      <c r="D93" s="295">
        <f>Sch.42!D20</f>
        <v>843562737.22000003</v>
      </c>
      <c r="E93" s="5"/>
      <c r="F93" s="5"/>
      <c r="G93" s="5"/>
    </row>
    <row r="94" spans="1:7">
      <c r="A94" s="5">
        <v>2</v>
      </c>
      <c r="B94" s="5" t="s">
        <v>1086</v>
      </c>
      <c r="C94" s="926" t="s">
        <v>1132</v>
      </c>
      <c r="D94" s="249">
        <f>Sch.42!D26</f>
        <v>2296968594.1500001</v>
      </c>
      <c r="E94" s="5"/>
      <c r="F94" s="5"/>
      <c r="G94" s="5"/>
    </row>
    <row r="95" spans="1:7">
      <c r="A95" s="5">
        <v>3</v>
      </c>
      <c r="B95" s="5" t="s">
        <v>1159</v>
      </c>
      <c r="C95" s="926" t="s">
        <v>1140</v>
      </c>
      <c r="D95" s="249">
        <f>Sch.42!D41</f>
        <v>60686475.799999997</v>
      </c>
      <c r="E95" s="5"/>
      <c r="F95" s="5"/>
      <c r="G95" s="5"/>
    </row>
    <row r="96" spans="1:7">
      <c r="A96" s="5">
        <v>4</v>
      </c>
      <c r="B96" s="5" t="s">
        <v>1160</v>
      </c>
      <c r="C96" s="926" t="s">
        <v>1161</v>
      </c>
      <c r="D96" s="249">
        <f>Sch.42!D54</f>
        <v>1812920946.0499988</v>
      </c>
      <c r="E96" s="5"/>
      <c r="F96" s="5"/>
      <c r="G96" s="5"/>
    </row>
    <row r="97" spans="1:7">
      <c r="A97" s="5">
        <v>5</v>
      </c>
      <c r="B97" s="5" t="s">
        <v>1162</v>
      </c>
      <c r="C97" s="926" t="s">
        <v>1163</v>
      </c>
      <c r="D97" s="249">
        <f>Sch.42!D58</f>
        <v>28068330.030000001</v>
      </c>
      <c r="E97" s="5"/>
      <c r="F97" s="5"/>
      <c r="G97" s="5"/>
    </row>
    <row r="98" spans="1:7">
      <c r="A98" s="5"/>
      <c r="B98" s="5"/>
      <c r="C98" s="5"/>
      <c r="D98" s="249"/>
      <c r="E98" s="5"/>
      <c r="F98" s="5"/>
      <c r="G98" s="5"/>
    </row>
    <row r="99" spans="1:7" ht="15.75">
      <c r="A99" s="5">
        <v>6</v>
      </c>
      <c r="B99" s="573" t="s">
        <v>1164</v>
      </c>
      <c r="C99" s="107" t="s">
        <v>160</v>
      </c>
      <c r="D99" s="927">
        <f>SUM(D93:D96)-D97</f>
        <v>4986070423.1899996</v>
      </c>
      <c r="E99" s="5"/>
      <c r="F99" s="5"/>
      <c r="G99" s="5"/>
    </row>
    <row r="100" spans="1:7">
      <c r="A100" s="5"/>
      <c r="B100" s="5"/>
      <c r="C100" s="5"/>
      <c r="D100" s="249"/>
      <c r="E100" s="5"/>
      <c r="F100" s="5"/>
      <c r="G100" s="5"/>
    </row>
    <row r="101" spans="1:7" ht="15.75">
      <c r="A101" s="5"/>
      <c r="B101" s="925" t="s">
        <v>1165</v>
      </c>
      <c r="C101" s="925" t="s">
        <v>1166</v>
      </c>
      <c r="D101" s="249"/>
      <c r="E101" s="5"/>
      <c r="F101" s="5"/>
      <c r="G101" s="5"/>
    </row>
    <row r="102" spans="1:7" ht="15.75">
      <c r="A102" s="5"/>
      <c r="B102" s="573"/>
      <c r="C102" s="573"/>
      <c r="D102" s="249"/>
      <c r="E102" s="5"/>
      <c r="F102" s="5"/>
      <c r="G102" s="5"/>
    </row>
    <row r="103" spans="1:7">
      <c r="A103" s="5">
        <v>7</v>
      </c>
      <c r="B103" s="5" t="s">
        <v>1934</v>
      </c>
      <c r="C103" s="928" t="s">
        <v>1167</v>
      </c>
      <c r="D103" s="249">
        <f>Sch.44!H24</f>
        <v>48371366.960000001</v>
      </c>
      <c r="E103" s="5"/>
      <c r="F103" s="5"/>
      <c r="G103" s="5"/>
    </row>
    <row r="104" spans="1:7">
      <c r="A104" s="5">
        <v>8</v>
      </c>
      <c r="B104" s="5" t="s">
        <v>1944</v>
      </c>
      <c r="C104" s="928" t="s">
        <v>1168</v>
      </c>
      <c r="D104" s="249">
        <f>Sch.44!H31</f>
        <v>183336687.76000002</v>
      </c>
      <c r="E104" s="5"/>
      <c r="F104" s="5"/>
      <c r="G104" s="5"/>
    </row>
    <row r="105" spans="1:7">
      <c r="A105" s="5">
        <v>9</v>
      </c>
      <c r="B105" s="5" t="s">
        <v>1169</v>
      </c>
      <c r="C105" s="928" t="s">
        <v>1133</v>
      </c>
      <c r="D105" s="249">
        <f>Sch.44!H37</f>
        <v>89986505.530000016</v>
      </c>
      <c r="E105" s="5"/>
      <c r="F105" s="5"/>
      <c r="G105" s="5"/>
    </row>
    <row r="106" spans="1:7">
      <c r="A106" s="5">
        <v>10</v>
      </c>
      <c r="B106" s="5" t="s">
        <v>1961</v>
      </c>
      <c r="C106" s="928" t="s">
        <v>1170</v>
      </c>
      <c r="D106" s="249">
        <f>Sch.44!H38</f>
        <v>114404.55</v>
      </c>
      <c r="E106" s="5"/>
      <c r="F106" s="5"/>
      <c r="G106" s="5"/>
    </row>
    <row r="107" spans="1:7">
      <c r="A107" s="5">
        <v>11</v>
      </c>
      <c r="B107" s="5" t="s">
        <v>1171</v>
      </c>
      <c r="C107" s="928" t="s">
        <v>166</v>
      </c>
      <c r="D107" s="249">
        <f>Sch.44!H43</f>
        <v>115310399.66000022</v>
      </c>
      <c r="E107" s="5"/>
      <c r="F107" s="5"/>
      <c r="G107" s="5"/>
    </row>
    <row r="108" spans="1:7">
      <c r="A108" s="5">
        <v>12</v>
      </c>
      <c r="B108" s="5" t="s">
        <v>1172</v>
      </c>
      <c r="C108" s="928" t="s">
        <v>172</v>
      </c>
      <c r="D108" s="249">
        <f>Sch.44!H51</f>
        <v>1424225311.8799999</v>
      </c>
      <c r="E108" s="5"/>
      <c r="F108" s="5"/>
      <c r="G108" s="5"/>
    </row>
    <row r="109" spans="1:7">
      <c r="A109" s="5">
        <v>13</v>
      </c>
      <c r="B109" s="5" t="s">
        <v>1173</v>
      </c>
      <c r="C109" s="928" t="s">
        <v>1174</v>
      </c>
      <c r="D109" s="249">
        <f>Sch.44!H73</f>
        <v>582688422.06999981</v>
      </c>
      <c r="E109" s="5"/>
      <c r="F109" s="5"/>
      <c r="G109" s="5"/>
    </row>
    <row r="110" spans="1:7">
      <c r="A110" s="5"/>
      <c r="B110" s="5"/>
      <c r="C110" s="5"/>
      <c r="D110" s="249"/>
      <c r="E110" s="5"/>
      <c r="F110" s="5"/>
      <c r="G110" s="5"/>
    </row>
    <row r="111" spans="1:7">
      <c r="A111" s="5">
        <v>14</v>
      </c>
      <c r="B111" s="5" t="s">
        <v>1175</v>
      </c>
      <c r="C111" s="107" t="s">
        <v>160</v>
      </c>
      <c r="D111" s="249">
        <f>SUM(D103:D109)</f>
        <v>2444033098.4099998</v>
      </c>
      <c r="E111" s="5"/>
      <c r="F111" s="5"/>
      <c r="G111" s="5"/>
    </row>
    <row r="112" spans="1:7" ht="15.75">
      <c r="A112" s="5"/>
      <c r="B112" s="5"/>
      <c r="C112" s="519" t="s">
        <v>1176</v>
      </c>
      <c r="D112" s="249"/>
      <c r="E112" s="5"/>
      <c r="F112" s="5"/>
      <c r="G112" s="5"/>
    </row>
    <row r="113" spans="1:7">
      <c r="A113" s="5">
        <v>15</v>
      </c>
      <c r="B113" s="5" t="s">
        <v>1177</v>
      </c>
      <c r="C113" s="928" t="s">
        <v>1178</v>
      </c>
      <c r="D113" s="249">
        <f>Sch.44!H82</f>
        <v>27704874.920000009</v>
      </c>
      <c r="E113" s="5"/>
      <c r="F113" s="5"/>
      <c r="G113" s="5"/>
    </row>
    <row r="114" spans="1:7">
      <c r="A114" s="5">
        <v>16</v>
      </c>
      <c r="B114" s="5" t="s">
        <v>1179</v>
      </c>
      <c r="C114" s="928" t="s">
        <v>1180</v>
      </c>
      <c r="D114" s="249">
        <f>Sch.44!H94</f>
        <v>412478134.89999998</v>
      </c>
      <c r="E114" s="5"/>
      <c r="F114" s="5"/>
      <c r="G114" s="5"/>
    </row>
    <row r="115" spans="1:7">
      <c r="A115" s="5">
        <v>17</v>
      </c>
      <c r="B115" s="5" t="s">
        <v>2294</v>
      </c>
      <c r="C115" s="928" t="s">
        <v>1181</v>
      </c>
      <c r="D115" s="249">
        <f>Sch.44!H95</f>
        <v>97594181.249999985</v>
      </c>
      <c r="E115" s="5"/>
      <c r="F115" s="5"/>
      <c r="G115" s="5"/>
    </row>
    <row r="116" spans="1:7">
      <c r="A116" s="5">
        <v>18</v>
      </c>
      <c r="B116" s="5" t="s">
        <v>1182</v>
      </c>
      <c r="C116" s="928" t="s">
        <v>1183</v>
      </c>
      <c r="D116" s="249">
        <f>Sch.44!H103</f>
        <v>1034501862.7299999</v>
      </c>
      <c r="E116" s="5"/>
      <c r="F116" s="5"/>
      <c r="G116" s="5"/>
    </row>
    <row r="117" spans="1:7">
      <c r="A117" s="5"/>
      <c r="B117" s="5"/>
      <c r="C117" s="5"/>
      <c r="D117" s="249"/>
      <c r="E117" s="5"/>
      <c r="F117" s="5"/>
      <c r="G117" s="5"/>
    </row>
    <row r="118" spans="1:7">
      <c r="A118" s="5">
        <v>19</v>
      </c>
      <c r="B118" s="5" t="s">
        <v>1184</v>
      </c>
      <c r="C118" s="107" t="s">
        <v>160</v>
      </c>
      <c r="D118" s="249">
        <f>SUM(D113:D116)</f>
        <v>1572279053.7999997</v>
      </c>
      <c r="E118" s="5"/>
      <c r="F118" s="5"/>
      <c r="G118" s="5"/>
    </row>
    <row r="119" spans="1:7" ht="15.75">
      <c r="A119" s="5"/>
      <c r="B119" s="5"/>
      <c r="C119" s="519" t="s">
        <v>1185</v>
      </c>
      <c r="D119" s="249"/>
      <c r="E119" s="5"/>
      <c r="F119" s="5"/>
      <c r="G119" s="5"/>
    </row>
    <row r="120" spans="1:7">
      <c r="A120" s="5">
        <v>20</v>
      </c>
      <c r="B120" s="5" t="s">
        <v>1186</v>
      </c>
      <c r="C120" s="928" t="s">
        <v>1187</v>
      </c>
      <c r="D120" s="249">
        <f>Sch.44!H120</f>
        <v>321094163.75999999</v>
      </c>
      <c r="E120" s="5"/>
      <c r="F120" s="5"/>
      <c r="G120" s="5"/>
    </row>
    <row r="121" spans="1:7">
      <c r="A121" s="5">
        <v>21</v>
      </c>
      <c r="B121" s="5" t="s">
        <v>1188</v>
      </c>
      <c r="C121" s="928" t="s">
        <v>1189</v>
      </c>
      <c r="D121" s="249">
        <f>Sch.44!H129</f>
        <v>322848683.75999987</v>
      </c>
      <c r="E121" s="5"/>
      <c r="F121" s="5"/>
      <c r="G121" s="5"/>
    </row>
    <row r="122" spans="1:7">
      <c r="A122" s="5"/>
      <c r="B122" s="5"/>
      <c r="C122" s="5"/>
      <c r="D122" s="249"/>
      <c r="E122" s="5"/>
      <c r="F122" s="5"/>
      <c r="G122" s="5"/>
    </row>
    <row r="123" spans="1:7">
      <c r="A123" s="5">
        <v>22</v>
      </c>
      <c r="B123" s="5" t="s">
        <v>1190</v>
      </c>
      <c r="C123" s="107" t="s">
        <v>160</v>
      </c>
      <c r="D123" s="249">
        <f>SUM(D120:D121)</f>
        <v>643942847.51999986</v>
      </c>
      <c r="E123" s="5"/>
      <c r="F123" s="5"/>
      <c r="G123" s="5"/>
    </row>
    <row r="124" spans="1:7" ht="15.75">
      <c r="A124" s="5"/>
      <c r="B124" s="5"/>
      <c r="C124" s="519" t="s">
        <v>1191</v>
      </c>
      <c r="D124" s="249"/>
      <c r="E124" s="5"/>
      <c r="F124" s="5"/>
      <c r="G124" s="5"/>
    </row>
    <row r="125" spans="1:7">
      <c r="A125" s="5">
        <v>23</v>
      </c>
      <c r="B125" s="5" t="s">
        <v>1192</v>
      </c>
      <c r="C125" s="928" t="s">
        <v>1193</v>
      </c>
      <c r="D125" s="249">
        <f>Sch.44!H136</f>
        <v>127449756.40000001</v>
      </c>
      <c r="E125" s="5"/>
      <c r="F125" s="5"/>
      <c r="G125" s="5"/>
    </row>
    <row r="126" spans="1:7">
      <c r="A126" s="5">
        <v>24</v>
      </c>
      <c r="B126" s="5" t="s">
        <v>2343</v>
      </c>
      <c r="C126" s="928" t="s">
        <v>1194</v>
      </c>
      <c r="D126" s="249">
        <f>Sch.44!H147</f>
        <v>2790454435.2299995</v>
      </c>
      <c r="E126" s="5"/>
      <c r="F126" s="5"/>
      <c r="G126" s="5"/>
    </row>
    <row r="127" spans="1:7">
      <c r="A127" s="5">
        <v>25</v>
      </c>
      <c r="B127" s="5" t="s">
        <v>1195</v>
      </c>
      <c r="C127" s="928" t="s">
        <v>1196</v>
      </c>
      <c r="D127" s="249">
        <f>Sch.44!H148</f>
        <v>0</v>
      </c>
      <c r="E127" s="5"/>
      <c r="F127" s="5"/>
      <c r="G127" s="5"/>
    </row>
    <row r="128" spans="1:7">
      <c r="A128" s="5">
        <v>26</v>
      </c>
      <c r="B128" s="5" t="s">
        <v>46</v>
      </c>
      <c r="C128" s="5"/>
      <c r="D128" s="249"/>
      <c r="E128" s="5"/>
      <c r="F128" s="5"/>
      <c r="G128" s="5"/>
    </row>
    <row r="129" spans="1:7" ht="15.75">
      <c r="A129" s="5"/>
      <c r="B129" s="5"/>
      <c r="C129" s="519"/>
      <c r="D129" s="249"/>
      <c r="E129" s="5"/>
      <c r="F129" s="5"/>
      <c r="G129" s="5"/>
    </row>
    <row r="130" spans="1:7">
      <c r="A130" s="5">
        <v>27</v>
      </c>
      <c r="B130" s="5" t="s">
        <v>1197</v>
      </c>
      <c r="C130" s="107" t="s">
        <v>160</v>
      </c>
      <c r="D130" s="249">
        <f>SUM(D125:D128)</f>
        <v>2917904191.6299996</v>
      </c>
      <c r="E130" s="5"/>
      <c r="F130" s="5"/>
      <c r="G130" s="5"/>
    </row>
    <row r="131" spans="1:7">
      <c r="A131" s="5"/>
      <c r="B131" s="5"/>
      <c r="C131" s="5"/>
      <c r="D131" s="249"/>
      <c r="E131" s="5"/>
      <c r="F131" s="5"/>
      <c r="G131" s="5"/>
    </row>
    <row r="132" spans="1:7" ht="15.75">
      <c r="A132" s="5">
        <v>28</v>
      </c>
      <c r="B132" s="573" t="s">
        <v>1198</v>
      </c>
      <c r="C132" s="107" t="s">
        <v>160</v>
      </c>
      <c r="D132" s="929">
        <f>D111+D118+D123+D130</f>
        <v>7578159191.3599987</v>
      </c>
      <c r="E132" s="5"/>
      <c r="F132" s="5"/>
      <c r="G132" s="5"/>
    </row>
    <row r="133" spans="1:7" ht="15.75">
      <c r="A133" s="5"/>
      <c r="B133" s="5"/>
      <c r="C133" s="519" t="s">
        <v>1199</v>
      </c>
      <c r="D133" s="249"/>
      <c r="E133" s="5"/>
      <c r="F133" s="5"/>
      <c r="G133" s="5"/>
    </row>
    <row r="134" spans="1:7">
      <c r="A134" s="5">
        <v>29</v>
      </c>
      <c r="B134" s="5" t="s">
        <v>1200</v>
      </c>
      <c r="C134" s="5" t="s">
        <v>1201</v>
      </c>
      <c r="D134" s="249">
        <f>Sch.12!H24</f>
        <v>-1863824.6800000006</v>
      </c>
      <c r="E134" s="5"/>
      <c r="F134" s="5"/>
      <c r="G134" s="5"/>
    </row>
    <row r="135" spans="1:7">
      <c r="A135" s="5">
        <v>30</v>
      </c>
      <c r="B135" s="5" t="s">
        <v>1202</v>
      </c>
      <c r="C135" s="5" t="s">
        <v>1203</v>
      </c>
      <c r="D135" s="249">
        <f>Sch.12!H28</f>
        <v>-3199724.74</v>
      </c>
      <c r="E135" s="5"/>
      <c r="F135" s="5"/>
      <c r="G135" s="5"/>
    </row>
    <row r="136" spans="1:7">
      <c r="A136" s="5">
        <v>31</v>
      </c>
      <c r="B136" s="5" t="s">
        <v>135</v>
      </c>
      <c r="C136" s="5" t="s">
        <v>136</v>
      </c>
      <c r="D136" s="249">
        <f>Sch.12!H29</f>
        <v>433685911.81999999</v>
      </c>
      <c r="E136" s="5"/>
      <c r="F136" s="5"/>
      <c r="G136" s="5"/>
    </row>
    <row r="137" spans="1:7">
      <c r="A137" s="5"/>
      <c r="B137" s="5"/>
      <c r="C137" s="5"/>
      <c r="D137" s="249"/>
      <c r="E137" s="5"/>
      <c r="F137" s="5"/>
      <c r="G137" s="5"/>
    </row>
    <row r="138" spans="1:7" ht="15.75">
      <c r="A138" s="5">
        <v>32</v>
      </c>
      <c r="B138" s="573" t="s">
        <v>137</v>
      </c>
      <c r="C138" s="107" t="s">
        <v>160</v>
      </c>
      <c r="D138" s="929">
        <f>D99-D132+D134-D135-D136</f>
        <v>-3024438779.9299994</v>
      </c>
      <c r="E138" s="5"/>
      <c r="F138" s="5"/>
      <c r="G138" s="5"/>
    </row>
    <row r="139" spans="1:7">
      <c r="A139" s="5"/>
      <c r="B139" s="5"/>
      <c r="C139" s="5"/>
      <c r="D139" s="249"/>
      <c r="E139" s="5"/>
      <c r="F139" s="5"/>
      <c r="G139" s="5"/>
    </row>
    <row r="140" spans="1:7">
      <c r="A140" s="5">
        <v>33</v>
      </c>
      <c r="B140" s="5" t="s">
        <v>926</v>
      </c>
      <c r="C140" s="5" t="s">
        <v>1158</v>
      </c>
      <c r="D140" s="249">
        <f>-Sch.12!H26</f>
        <v>5730894</v>
      </c>
      <c r="E140" s="5"/>
      <c r="F140" s="5"/>
      <c r="G140" s="5"/>
    </row>
    <row r="141" spans="1:7">
      <c r="A141" s="5">
        <v>34</v>
      </c>
      <c r="B141" s="5" t="s">
        <v>927</v>
      </c>
      <c r="C141" s="5" t="s">
        <v>928</v>
      </c>
      <c r="D141" s="249">
        <f>Sch.12!H27</f>
        <v>-1079769833.1299999</v>
      </c>
      <c r="E141" s="5"/>
      <c r="F141" s="5"/>
      <c r="G141" s="5"/>
    </row>
    <row r="142" spans="1:7">
      <c r="A142" s="5">
        <v>35</v>
      </c>
      <c r="B142" s="5" t="s">
        <v>929</v>
      </c>
      <c r="C142" s="5" t="s">
        <v>1167</v>
      </c>
      <c r="D142" s="249">
        <f>Sch.12!H30</f>
        <v>-293388741</v>
      </c>
      <c r="E142" s="5"/>
      <c r="F142" s="5"/>
      <c r="G142" s="5"/>
    </row>
    <row r="143" spans="1:7">
      <c r="A143" s="5"/>
      <c r="B143" s="5"/>
      <c r="C143" s="5"/>
      <c r="D143" s="295"/>
      <c r="E143" s="5"/>
      <c r="F143" s="5"/>
      <c r="G143" s="5"/>
    </row>
    <row r="144" spans="1:7" ht="15.75">
      <c r="A144" s="5">
        <v>36</v>
      </c>
      <c r="B144" s="573" t="s">
        <v>930</v>
      </c>
      <c r="C144" s="107" t="s">
        <v>160</v>
      </c>
      <c r="D144" s="930">
        <f>D138+D140-D141-D142</f>
        <v>-1645549311.7999995</v>
      </c>
      <c r="E144" s="5"/>
      <c r="F144" s="5"/>
      <c r="G144" s="5"/>
    </row>
    <row r="145" spans="1:7">
      <c r="A145" s="5"/>
      <c r="B145" s="5"/>
      <c r="C145" s="5"/>
      <c r="D145" s="5"/>
      <c r="E145" s="5"/>
      <c r="F145" s="5"/>
      <c r="G145" s="5"/>
    </row>
    <row r="146" spans="1:7">
      <c r="A146" s="5" t="str">
        <f>'Data Sheet'!A46</f>
        <v>Annual Report of VERIZON NEW YORK INC.                                          For the period ending DECEMBER 31, 2017</v>
      </c>
      <c r="B146" s="5"/>
      <c r="C146" s="5"/>
      <c r="D146" s="5"/>
      <c r="E146" s="5"/>
      <c r="F146" s="5"/>
      <c r="G146" s="5"/>
    </row>
    <row r="147" spans="1:7">
      <c r="A147" s="5"/>
      <c r="B147" s="5"/>
      <c r="C147" s="5"/>
      <c r="D147" s="5"/>
      <c r="E147" s="5"/>
      <c r="F147" s="5"/>
      <c r="G147" s="5"/>
    </row>
    <row r="148" spans="1:7">
      <c r="A148" s="5"/>
      <c r="B148" s="5"/>
      <c r="C148" s="5"/>
      <c r="D148" s="5"/>
      <c r="E148" s="5"/>
      <c r="F148" s="5"/>
      <c r="G148" s="5"/>
    </row>
    <row r="149" spans="1:7" ht="18">
      <c r="A149" s="887" t="s">
        <v>1155</v>
      </c>
      <c r="B149" s="112"/>
      <c r="C149" s="112"/>
      <c r="D149" s="112"/>
      <c r="E149" s="5"/>
      <c r="F149" s="5"/>
      <c r="G149" s="5"/>
    </row>
    <row r="150" spans="1:7" ht="18">
      <c r="A150" s="887"/>
      <c r="B150" s="112"/>
      <c r="C150" s="112"/>
      <c r="D150" s="112"/>
      <c r="E150" s="5"/>
      <c r="F150" s="5"/>
      <c r="G150" s="5"/>
    </row>
    <row r="151" spans="1:7" ht="18">
      <c r="A151" s="887"/>
      <c r="B151" s="112"/>
      <c r="C151" s="112"/>
      <c r="D151" s="112"/>
      <c r="E151" s="5"/>
      <c r="F151" s="5"/>
      <c r="G151" s="5"/>
    </row>
    <row r="152" spans="1:7" ht="18">
      <c r="A152" s="887"/>
      <c r="B152" s="5"/>
      <c r="C152" s="923" t="s">
        <v>151</v>
      </c>
      <c r="D152" s="5"/>
      <c r="E152" s="5"/>
      <c r="F152" s="5"/>
      <c r="G152" s="5"/>
    </row>
    <row r="153" spans="1:7" ht="15.75">
      <c r="A153" s="5">
        <v>1</v>
      </c>
      <c r="B153" s="573" t="s">
        <v>423</v>
      </c>
      <c r="C153" s="107" t="s">
        <v>931</v>
      </c>
      <c r="D153" s="931">
        <f>D144</f>
        <v>-1645549311.7999995</v>
      </c>
      <c r="E153" s="5"/>
      <c r="F153" s="5"/>
      <c r="G153" s="5"/>
    </row>
    <row r="154" spans="1:7" ht="15.75">
      <c r="A154" s="5"/>
      <c r="B154" s="5"/>
      <c r="C154" s="5"/>
      <c r="D154" s="573"/>
      <c r="E154" s="5"/>
      <c r="F154" s="5"/>
      <c r="G154" s="5"/>
    </row>
    <row r="155" spans="1:7">
      <c r="A155" s="5"/>
      <c r="B155" s="5"/>
      <c r="C155" s="5"/>
      <c r="D155" s="5"/>
      <c r="E155" s="5"/>
      <c r="F155" s="5"/>
      <c r="G155" s="5"/>
    </row>
    <row r="156" spans="1:7" ht="15.75">
      <c r="A156" s="5"/>
      <c r="B156" s="573" t="s">
        <v>932</v>
      </c>
      <c r="C156" s="519" t="s">
        <v>1199</v>
      </c>
      <c r="D156" s="5"/>
      <c r="E156" s="5"/>
      <c r="F156" s="5"/>
      <c r="G156" s="5"/>
    </row>
    <row r="157" spans="1:7" ht="15.75">
      <c r="A157" s="5"/>
      <c r="B157" s="573"/>
      <c r="C157" s="5"/>
      <c r="D157" s="5"/>
      <c r="E157" s="5"/>
      <c r="F157" s="5"/>
      <c r="G157" s="5"/>
    </row>
    <row r="158" spans="1:7">
      <c r="A158" s="5">
        <v>2</v>
      </c>
      <c r="B158" s="5" t="s">
        <v>933</v>
      </c>
      <c r="C158" s="928" t="s">
        <v>934</v>
      </c>
      <c r="D158" s="249">
        <f>Sch.12!H34</f>
        <v>0</v>
      </c>
      <c r="E158" s="5"/>
      <c r="F158" s="5"/>
      <c r="G158" s="5"/>
    </row>
    <row r="159" spans="1:7">
      <c r="A159" s="5">
        <v>3</v>
      </c>
      <c r="B159" s="5" t="s">
        <v>935</v>
      </c>
      <c r="C159" s="928" t="s">
        <v>936</v>
      </c>
      <c r="D159" s="249">
        <f>Sch.12!H35</f>
        <v>141698.67000000001</v>
      </c>
      <c r="E159" s="5"/>
      <c r="F159" s="5"/>
      <c r="G159" s="5"/>
    </row>
    <row r="160" spans="1:7">
      <c r="A160" s="5">
        <v>4</v>
      </c>
      <c r="B160" s="5" t="s">
        <v>937</v>
      </c>
      <c r="C160" s="928" t="s">
        <v>1168</v>
      </c>
      <c r="D160" s="249">
        <f>Sch.12!H36</f>
        <v>0</v>
      </c>
      <c r="E160" s="5"/>
      <c r="F160" s="5"/>
      <c r="G160" s="5"/>
    </row>
    <row r="161" spans="1:7">
      <c r="A161" s="5">
        <v>5</v>
      </c>
      <c r="B161" s="5" t="s">
        <v>938</v>
      </c>
      <c r="C161" s="928" t="s">
        <v>939</v>
      </c>
      <c r="D161" s="249">
        <f>Sch.12!H37</f>
        <v>10568130.52</v>
      </c>
      <c r="E161" s="5"/>
      <c r="F161" s="5"/>
      <c r="G161" s="5"/>
    </row>
    <row r="162" spans="1:7">
      <c r="A162" s="5">
        <v>6</v>
      </c>
      <c r="B162" s="5" t="s">
        <v>940</v>
      </c>
      <c r="C162" s="928" t="s">
        <v>158</v>
      </c>
      <c r="D162" s="249">
        <f>Sch.12!H38</f>
        <v>0</v>
      </c>
      <c r="E162" s="5"/>
      <c r="F162" s="5"/>
      <c r="G162" s="5"/>
    </row>
    <row r="163" spans="1:7">
      <c r="A163" s="5">
        <v>7</v>
      </c>
      <c r="B163" s="5" t="s">
        <v>941</v>
      </c>
      <c r="C163" s="928" t="s">
        <v>162</v>
      </c>
      <c r="D163" s="249">
        <f>Sch.12!H39</f>
        <v>218576267.45999998</v>
      </c>
      <c r="E163" s="5"/>
      <c r="F163" s="5"/>
      <c r="G163" s="5"/>
    </row>
    <row r="164" spans="1:7">
      <c r="A164" s="5">
        <v>8</v>
      </c>
      <c r="B164" s="5" t="s">
        <v>942</v>
      </c>
      <c r="C164" s="928" t="s">
        <v>1133</v>
      </c>
      <c r="D164" s="249">
        <f>Sch.12!H40</f>
        <v>-114448383.7</v>
      </c>
      <c r="E164" s="5"/>
      <c r="F164" s="5"/>
      <c r="G164" s="5"/>
    </row>
    <row r="165" spans="1:7">
      <c r="A165" s="5">
        <v>9</v>
      </c>
      <c r="B165" s="5" t="s">
        <v>943</v>
      </c>
      <c r="C165" s="928" t="s">
        <v>1170</v>
      </c>
      <c r="D165" s="249">
        <f>Sch.12!H41</f>
        <v>8087551.0599999996</v>
      </c>
      <c r="E165" s="5"/>
      <c r="F165" s="5"/>
      <c r="G165" s="5"/>
    </row>
    <row r="166" spans="1:7">
      <c r="A166" s="5"/>
      <c r="B166" s="5"/>
      <c r="C166" s="5"/>
      <c r="D166" s="249"/>
      <c r="E166" s="5"/>
      <c r="F166" s="5"/>
      <c r="G166" s="5"/>
    </row>
    <row r="167" spans="1:7">
      <c r="A167" s="5">
        <v>10</v>
      </c>
      <c r="B167" s="5" t="s">
        <v>944</v>
      </c>
      <c r="C167" s="107" t="s">
        <v>160</v>
      </c>
      <c r="D167" s="249">
        <f>SUM(D158:D164)-D165</f>
        <v>106750161.88999997</v>
      </c>
      <c r="E167" s="5"/>
      <c r="F167" s="5"/>
      <c r="G167" s="5"/>
    </row>
    <row r="168" spans="1:7">
      <c r="A168" s="5"/>
      <c r="B168" s="5"/>
      <c r="C168" s="5"/>
      <c r="D168" s="249"/>
      <c r="E168" s="5"/>
      <c r="F168" s="5"/>
      <c r="G168" s="5"/>
    </row>
    <row r="169" spans="1:7" ht="15.75">
      <c r="A169" s="5"/>
      <c r="B169" s="573" t="s">
        <v>945</v>
      </c>
      <c r="C169" s="573" t="s">
        <v>1199</v>
      </c>
      <c r="D169" s="249"/>
      <c r="E169" s="5"/>
      <c r="F169" s="5"/>
      <c r="G169" s="5"/>
    </row>
    <row r="170" spans="1:7" ht="15.75">
      <c r="A170" s="5"/>
      <c r="B170" s="573"/>
      <c r="C170" s="573"/>
      <c r="D170" s="249"/>
      <c r="E170" s="5"/>
      <c r="F170" s="5"/>
      <c r="G170" s="5"/>
    </row>
    <row r="171" spans="1:7">
      <c r="A171" s="5">
        <v>11</v>
      </c>
      <c r="B171" s="5" t="s">
        <v>927</v>
      </c>
      <c r="C171" s="928" t="s">
        <v>946</v>
      </c>
      <c r="D171" s="249">
        <f>SUM(Sch.12!H44,Sch.12!H45,Sch.12!H48)</f>
        <v>-12158595.729999997</v>
      </c>
      <c r="E171" s="5"/>
      <c r="F171" s="5"/>
      <c r="G171" s="5"/>
    </row>
    <row r="172" spans="1:7">
      <c r="A172" s="5">
        <v>12</v>
      </c>
      <c r="B172" s="5" t="s">
        <v>46</v>
      </c>
      <c r="C172" s="928" t="s">
        <v>947</v>
      </c>
      <c r="D172" s="249">
        <f>SUM(Sch.12!H46,Sch.12!H47)</f>
        <v>-76130223.640000001</v>
      </c>
      <c r="E172" s="5"/>
      <c r="F172" s="5"/>
      <c r="G172" s="5"/>
    </row>
    <row r="173" spans="1:7">
      <c r="A173" s="5"/>
      <c r="B173" s="5"/>
      <c r="C173" s="5"/>
      <c r="D173" s="249"/>
      <c r="E173" s="5"/>
      <c r="F173" s="5"/>
      <c r="G173" s="5"/>
    </row>
    <row r="174" spans="1:7">
      <c r="A174" s="5">
        <v>13</v>
      </c>
      <c r="B174" s="5" t="s">
        <v>948</v>
      </c>
      <c r="C174" s="107" t="s">
        <v>160</v>
      </c>
      <c r="D174" s="249">
        <f>SUM(D171:D172)</f>
        <v>-88288819.370000005</v>
      </c>
      <c r="E174" s="5"/>
      <c r="F174" s="5"/>
      <c r="G174" s="5"/>
    </row>
    <row r="175" spans="1:7">
      <c r="A175" s="5"/>
      <c r="B175" s="5"/>
      <c r="C175" s="5"/>
      <c r="D175" s="249"/>
      <c r="E175" s="5"/>
      <c r="F175" s="5"/>
      <c r="G175" s="5"/>
    </row>
    <row r="176" spans="1:7">
      <c r="A176" s="5">
        <v>14</v>
      </c>
      <c r="B176" s="5" t="s">
        <v>949</v>
      </c>
      <c r="C176" s="107" t="s">
        <v>160</v>
      </c>
      <c r="D176" s="249">
        <f>D153+D167-D174</f>
        <v>-1450510330.5399995</v>
      </c>
      <c r="E176" s="5"/>
      <c r="F176" s="5"/>
      <c r="G176" s="5"/>
    </row>
    <row r="177" spans="1:7">
      <c r="A177" s="5"/>
      <c r="B177" s="5"/>
      <c r="C177" s="5"/>
      <c r="D177" s="249"/>
      <c r="E177" s="5"/>
      <c r="F177" s="5"/>
      <c r="G177" s="5"/>
    </row>
    <row r="178" spans="1:7" ht="15.75">
      <c r="A178" s="5"/>
      <c r="B178" s="573" t="s">
        <v>950</v>
      </c>
      <c r="C178" s="573"/>
      <c r="D178" s="249"/>
      <c r="E178" s="5"/>
      <c r="F178" s="5"/>
      <c r="G178" s="5"/>
    </row>
    <row r="179" spans="1:7" ht="15.75">
      <c r="A179" s="5"/>
      <c r="B179" s="573"/>
      <c r="C179" s="573"/>
      <c r="D179" s="249"/>
      <c r="E179" s="5"/>
      <c r="F179" s="5"/>
      <c r="G179" s="5"/>
    </row>
    <row r="180" spans="1:7">
      <c r="A180" s="5">
        <v>15</v>
      </c>
      <c r="B180" s="5" t="s">
        <v>951</v>
      </c>
      <c r="C180" s="928" t="s">
        <v>952</v>
      </c>
      <c r="D180" s="249">
        <f>Sch.12!H53</f>
        <v>19805361.699999999</v>
      </c>
      <c r="E180" s="5"/>
      <c r="F180" s="5"/>
      <c r="G180" s="5"/>
    </row>
    <row r="181" spans="1:7">
      <c r="A181" s="5">
        <v>16</v>
      </c>
      <c r="B181" s="5" t="s">
        <v>953</v>
      </c>
      <c r="C181" s="107" t="s">
        <v>160</v>
      </c>
      <c r="D181" s="249">
        <f>D183-D180</f>
        <v>207133930.40000004</v>
      </c>
      <c r="E181" s="5"/>
      <c r="F181" s="5"/>
      <c r="G181" s="5"/>
    </row>
    <row r="182" spans="1:7">
      <c r="A182" s="5"/>
      <c r="B182" s="5"/>
      <c r="C182" s="5"/>
      <c r="D182" s="249"/>
      <c r="E182" s="5"/>
      <c r="F182" s="5"/>
      <c r="G182" s="5"/>
    </row>
    <row r="183" spans="1:7">
      <c r="A183" s="5">
        <v>17</v>
      </c>
      <c r="B183" s="5" t="s">
        <v>954</v>
      </c>
      <c r="C183" s="928" t="s">
        <v>955</v>
      </c>
      <c r="D183" s="249">
        <f>Sch.12!H57</f>
        <v>226939292.10000002</v>
      </c>
      <c r="E183" s="5"/>
      <c r="F183" s="5"/>
      <c r="G183" s="5"/>
    </row>
    <row r="184" spans="1:7">
      <c r="A184" s="5"/>
      <c r="B184" s="5"/>
      <c r="C184" s="5"/>
      <c r="D184" s="249"/>
      <c r="E184" s="5"/>
      <c r="F184" s="5"/>
      <c r="G184" s="5"/>
    </row>
    <row r="185" spans="1:7">
      <c r="A185" s="5">
        <v>18</v>
      </c>
      <c r="B185" s="5" t="s">
        <v>956</v>
      </c>
      <c r="C185" s="107" t="s">
        <v>160</v>
      </c>
      <c r="D185" s="249">
        <f>D176-D183</f>
        <v>-1677449622.6399994</v>
      </c>
      <c r="E185" s="5"/>
      <c r="F185" s="5"/>
      <c r="G185" s="5"/>
    </row>
    <row r="186" spans="1:7">
      <c r="A186" s="5"/>
      <c r="B186" s="5"/>
      <c r="C186" s="5"/>
      <c r="D186" s="249"/>
      <c r="E186" s="5"/>
      <c r="F186" s="5"/>
      <c r="G186" s="5"/>
    </row>
    <row r="187" spans="1:7" ht="15.75">
      <c r="A187" s="5"/>
      <c r="B187" s="573" t="s">
        <v>957</v>
      </c>
      <c r="C187" s="519" t="s">
        <v>958</v>
      </c>
      <c r="D187" s="249"/>
      <c r="E187" s="5"/>
      <c r="F187" s="5"/>
      <c r="G187" s="5"/>
    </row>
    <row r="188" spans="1:7" ht="15.75">
      <c r="A188" s="5"/>
      <c r="B188" s="573"/>
      <c r="C188" s="5"/>
      <c r="D188" s="249"/>
      <c r="E188" s="5"/>
      <c r="F188" s="5"/>
      <c r="G188" s="5"/>
    </row>
    <row r="189" spans="1:7">
      <c r="A189" s="5">
        <v>19</v>
      </c>
      <c r="B189" s="5" t="s">
        <v>959</v>
      </c>
      <c r="C189" s="928" t="s">
        <v>1163</v>
      </c>
      <c r="D189" s="249">
        <f>-Sch.12!H75</f>
        <v>0</v>
      </c>
      <c r="E189" s="5"/>
      <c r="F189" s="5"/>
      <c r="G189" s="5"/>
    </row>
    <row r="190" spans="1:7">
      <c r="A190" s="5">
        <v>20</v>
      </c>
      <c r="B190" s="5" t="s">
        <v>1090</v>
      </c>
      <c r="C190" s="928" t="s">
        <v>960</v>
      </c>
      <c r="D190" s="249">
        <f>Sch.12!H78</f>
        <v>0</v>
      </c>
      <c r="E190" s="5"/>
      <c r="F190" s="5"/>
      <c r="G190" s="5"/>
    </row>
    <row r="191" spans="1:7">
      <c r="A191" s="5"/>
      <c r="B191" s="5"/>
      <c r="C191" s="5"/>
      <c r="D191" s="249"/>
      <c r="E191" s="5"/>
      <c r="F191" s="5"/>
      <c r="G191" s="5"/>
    </row>
    <row r="192" spans="1:7">
      <c r="A192" s="5">
        <v>21</v>
      </c>
      <c r="B192" s="5" t="s">
        <v>1756</v>
      </c>
      <c r="C192" s="107" t="s">
        <v>160</v>
      </c>
      <c r="D192" s="249">
        <f>D189+D190</f>
        <v>0</v>
      </c>
      <c r="E192" s="5"/>
      <c r="F192" s="5"/>
      <c r="G192" s="5"/>
    </row>
    <row r="193" spans="1:7">
      <c r="A193" s="5"/>
      <c r="B193" s="5"/>
      <c r="C193" s="5"/>
      <c r="D193" s="295"/>
      <c r="E193" s="5"/>
      <c r="F193" s="5"/>
      <c r="G193" s="5"/>
    </row>
    <row r="194" spans="1:7" ht="15.75">
      <c r="A194" s="5">
        <v>22</v>
      </c>
      <c r="B194" s="573" t="s">
        <v>1577</v>
      </c>
      <c r="C194" s="107" t="s">
        <v>160</v>
      </c>
      <c r="D194" s="930">
        <f>D185+D192</f>
        <v>-1677449622.6399994</v>
      </c>
      <c r="E194" s="5"/>
      <c r="F194" s="5"/>
      <c r="G194" s="5"/>
    </row>
    <row r="195" spans="1:7" ht="15.75">
      <c r="A195" s="5"/>
      <c r="B195" s="573"/>
      <c r="C195" s="573"/>
      <c r="D195" s="249"/>
      <c r="E195" s="5"/>
      <c r="F195" s="5"/>
      <c r="G195" s="5"/>
    </row>
    <row r="196" spans="1:7" ht="15.75">
      <c r="A196" s="5"/>
      <c r="B196" s="573"/>
      <c r="C196" s="573"/>
      <c r="D196" s="249"/>
      <c r="E196" s="5"/>
      <c r="F196" s="5"/>
      <c r="G196" s="5"/>
    </row>
    <row r="197" spans="1:7">
      <c r="A197" s="5"/>
      <c r="B197" s="5"/>
      <c r="C197" s="5"/>
      <c r="D197" s="249"/>
      <c r="E197" s="5"/>
      <c r="F197" s="5"/>
      <c r="G197" s="5"/>
    </row>
    <row r="198" spans="1:7" ht="15.75" thickBot="1">
      <c r="A198" s="5"/>
      <c r="B198" s="522"/>
      <c r="C198" s="522"/>
      <c r="D198" s="251"/>
      <c r="E198" s="5"/>
      <c r="F198" s="5"/>
      <c r="G198" s="5"/>
    </row>
    <row r="199" spans="1:7">
      <c r="A199" s="5"/>
      <c r="B199" s="5"/>
      <c r="C199" s="5"/>
      <c r="D199" s="249"/>
      <c r="E199" s="5"/>
      <c r="F199" s="5"/>
      <c r="G199" s="5"/>
    </row>
    <row r="200" spans="1:7">
      <c r="A200" s="5"/>
      <c r="B200" s="5"/>
      <c r="C200" s="5"/>
      <c r="D200" s="249"/>
      <c r="E200" s="5"/>
      <c r="F200" s="5"/>
      <c r="G200" s="5"/>
    </row>
    <row r="201" spans="1:7">
      <c r="A201" s="5"/>
      <c r="B201" s="5"/>
      <c r="C201" s="5"/>
      <c r="D201" s="249"/>
      <c r="E201" s="5"/>
      <c r="F201" s="5"/>
      <c r="G201" s="5"/>
    </row>
    <row r="202" spans="1:7">
      <c r="A202" s="5"/>
      <c r="B202" s="5"/>
      <c r="C202" s="5"/>
      <c r="D202" s="249"/>
      <c r="E202" s="5"/>
      <c r="F202" s="5"/>
      <c r="G202" s="5"/>
    </row>
    <row r="203" spans="1:7" ht="15.75">
      <c r="A203" s="5"/>
      <c r="B203" s="573" t="s">
        <v>961</v>
      </c>
      <c r="C203" s="573" t="s">
        <v>958</v>
      </c>
      <c r="D203" s="249"/>
      <c r="E203" s="5"/>
      <c r="F203" s="5"/>
      <c r="G203" s="5"/>
    </row>
    <row r="204" spans="1:7">
      <c r="A204" s="5"/>
      <c r="B204" s="5"/>
      <c r="C204" s="5"/>
      <c r="D204" s="249"/>
      <c r="E204" s="5"/>
      <c r="F204" s="5"/>
      <c r="G204" s="5"/>
    </row>
    <row r="205" spans="1:7">
      <c r="A205" s="5"/>
      <c r="B205" s="5" t="s">
        <v>962</v>
      </c>
      <c r="C205" s="5"/>
      <c r="D205" s="249"/>
      <c r="E205" s="5"/>
      <c r="F205" s="5"/>
      <c r="G205" s="5"/>
    </row>
    <row r="206" spans="1:7">
      <c r="A206" s="5">
        <v>23</v>
      </c>
      <c r="B206" s="5" t="s">
        <v>963</v>
      </c>
      <c r="C206" s="928" t="s">
        <v>1178</v>
      </c>
      <c r="D206" s="295">
        <f>Sch.12!H82</f>
        <v>-11043496846.769999</v>
      </c>
      <c r="E206" s="5"/>
      <c r="F206" s="5"/>
      <c r="G206" s="5"/>
    </row>
    <row r="207" spans="1:7">
      <c r="A207" s="5">
        <v>24</v>
      </c>
      <c r="B207" s="5" t="s">
        <v>964</v>
      </c>
      <c r="C207" s="928" t="s">
        <v>965</v>
      </c>
      <c r="D207" s="249">
        <f>Sch.12!H83</f>
        <v>-1896025890.099999</v>
      </c>
      <c r="E207" s="5"/>
      <c r="F207" s="5"/>
      <c r="G207" s="5"/>
    </row>
    <row r="208" spans="1:7">
      <c r="A208" s="5">
        <v>25</v>
      </c>
      <c r="B208" s="5" t="s">
        <v>966</v>
      </c>
      <c r="C208" s="928" t="s">
        <v>967</v>
      </c>
      <c r="D208" s="249">
        <f>Sch.12!H84</f>
        <v>0</v>
      </c>
      <c r="E208" s="5"/>
      <c r="F208" s="5"/>
      <c r="G208" s="5"/>
    </row>
    <row r="209" spans="1:7">
      <c r="A209" s="5"/>
      <c r="B209" s="5" t="s">
        <v>968</v>
      </c>
      <c r="C209" s="928"/>
      <c r="D209" s="249"/>
      <c r="E209" s="5"/>
      <c r="F209" s="5"/>
      <c r="G209" s="5"/>
    </row>
    <row r="210" spans="1:7">
      <c r="A210" s="5">
        <v>26</v>
      </c>
      <c r="B210" s="5" t="s">
        <v>969</v>
      </c>
      <c r="C210" s="928" t="s">
        <v>970</v>
      </c>
      <c r="D210" s="249">
        <f>Sch.12!H85</f>
        <v>0</v>
      </c>
      <c r="E210" s="5"/>
      <c r="F210" s="5"/>
      <c r="G210" s="5"/>
    </row>
    <row r="211" spans="1:7">
      <c r="A211" s="5">
        <v>27</v>
      </c>
      <c r="B211" s="5" t="s">
        <v>971</v>
      </c>
      <c r="C211" s="928" t="s">
        <v>972</v>
      </c>
      <c r="D211" s="249">
        <f>Sch.12!H86</f>
        <v>0</v>
      </c>
      <c r="E211" s="5"/>
      <c r="F211" s="5"/>
      <c r="G211" s="5"/>
    </row>
    <row r="212" spans="1:7">
      <c r="A212" s="5">
        <v>28</v>
      </c>
      <c r="B212" s="5" t="s">
        <v>1081</v>
      </c>
      <c r="C212" s="928" t="s">
        <v>973</v>
      </c>
      <c r="D212" s="249">
        <f>Sch.12!H87</f>
        <v>-751927846.72999978</v>
      </c>
      <c r="E212" s="5"/>
      <c r="F212" s="5"/>
      <c r="G212" s="5"/>
    </row>
    <row r="213" spans="1:7">
      <c r="A213" s="5"/>
      <c r="B213" s="5"/>
      <c r="C213" s="5"/>
      <c r="D213" s="249"/>
      <c r="E213" s="5"/>
      <c r="F213" s="5"/>
      <c r="G213" s="5"/>
    </row>
    <row r="214" spans="1:7">
      <c r="A214" s="5">
        <v>29</v>
      </c>
      <c r="B214" s="5" t="s">
        <v>974</v>
      </c>
      <c r="C214" s="107" t="s">
        <v>160</v>
      </c>
      <c r="D214" s="249">
        <f>D206+D207-D208-D210-D211+D212</f>
        <v>-13691450583.599997</v>
      </c>
      <c r="E214" s="5"/>
      <c r="F214" s="5"/>
      <c r="G214" s="5"/>
    </row>
    <row r="215" spans="1:7">
      <c r="A215" s="5"/>
      <c r="B215" s="5"/>
      <c r="C215" s="5"/>
      <c r="D215" s="295"/>
      <c r="E215" s="5"/>
      <c r="F215" s="5"/>
      <c r="G215" s="5"/>
    </row>
    <row r="216" spans="1:7">
      <c r="A216" s="5">
        <v>30</v>
      </c>
      <c r="B216" s="5" t="s">
        <v>975</v>
      </c>
      <c r="C216" s="928" t="s">
        <v>976</v>
      </c>
      <c r="D216" s="249">
        <f>SUM(Sch.12!H90,Sch.12!H99)</f>
        <v>587159892.46000004</v>
      </c>
      <c r="E216" s="5"/>
      <c r="F216" s="5"/>
      <c r="G216" s="5"/>
    </row>
    <row r="217" spans="1:7">
      <c r="A217" s="5"/>
      <c r="B217" s="5"/>
      <c r="C217" s="5"/>
      <c r="D217" s="295"/>
      <c r="E217" s="5"/>
      <c r="F217" s="5"/>
      <c r="G217" s="5"/>
    </row>
    <row r="218" spans="1:7" ht="15.75">
      <c r="A218" s="5">
        <v>31</v>
      </c>
      <c r="B218" s="573" t="s">
        <v>977</v>
      </c>
      <c r="C218" s="107" t="s">
        <v>160</v>
      </c>
      <c r="D218" s="930">
        <f>D214+D216</f>
        <v>-13104290691.139996</v>
      </c>
      <c r="E218" s="5"/>
      <c r="F218" s="5"/>
      <c r="G218" s="5"/>
    </row>
    <row r="219" spans="1:7">
      <c r="A219" s="5"/>
      <c r="B219" s="5"/>
      <c r="C219" s="5"/>
      <c r="D219" s="5"/>
      <c r="E219" s="5"/>
      <c r="F219" s="5"/>
      <c r="G219" s="5"/>
    </row>
    <row r="220" spans="1:7">
      <c r="A220" s="5" t="str">
        <f>'Data Sheet'!A46</f>
        <v>Annual Report of VERIZON NEW YORK INC.                                          For the period ending DECEMBER 31, 2017</v>
      </c>
      <c r="B220" s="5"/>
      <c r="C220" s="5"/>
      <c r="D220" s="5"/>
      <c r="E220" s="5"/>
      <c r="F220" s="5"/>
      <c r="G220" s="5"/>
    </row>
    <row r="221" spans="1:7">
      <c r="A221" s="5" t="s">
        <v>978</v>
      </c>
      <c r="B221" s="5"/>
      <c r="C221" s="5"/>
      <c r="D221" s="5"/>
      <c r="E221" s="5"/>
      <c r="F221" s="5"/>
      <c r="G221" s="5"/>
    </row>
    <row r="222" spans="1:7">
      <c r="A222" s="5"/>
      <c r="B222" s="5"/>
      <c r="C222" s="5"/>
      <c r="D222" s="5"/>
      <c r="E222" s="5"/>
      <c r="F222" s="5"/>
      <c r="G222" s="5"/>
    </row>
    <row r="223" spans="1:7" ht="18">
      <c r="A223" s="887" t="s">
        <v>979</v>
      </c>
      <c r="B223" s="112"/>
      <c r="C223" s="112"/>
      <c r="D223" s="112"/>
      <c r="E223" s="5"/>
      <c r="F223" s="5"/>
      <c r="G223" s="5"/>
    </row>
    <row r="224" spans="1:7">
      <c r="A224" s="5"/>
      <c r="B224" s="5"/>
      <c r="C224" s="5"/>
      <c r="D224" s="5"/>
      <c r="E224" s="5"/>
      <c r="F224" s="5"/>
      <c r="G224" s="5"/>
    </row>
    <row r="225" spans="1:7">
      <c r="A225" s="5"/>
      <c r="B225" s="5"/>
      <c r="C225" s="5"/>
      <c r="D225" s="5"/>
      <c r="E225" s="5"/>
      <c r="F225" s="5"/>
      <c r="G225" s="5"/>
    </row>
    <row r="226" spans="1:7">
      <c r="A226" s="5"/>
      <c r="B226" s="5"/>
      <c r="C226" s="5"/>
      <c r="D226" s="5"/>
      <c r="E226" s="5"/>
      <c r="F226" s="5"/>
      <c r="G226" s="5"/>
    </row>
    <row r="227" spans="1:7" ht="15.75">
      <c r="A227" s="5"/>
      <c r="B227" s="874"/>
      <c r="C227" s="874"/>
      <c r="D227" s="573"/>
      <c r="E227" s="5"/>
      <c r="F227" s="5"/>
      <c r="G227" s="5"/>
    </row>
    <row r="228" spans="1:7" ht="15.75">
      <c r="A228" s="5"/>
      <c r="B228" s="874"/>
      <c r="C228" s="932" t="s">
        <v>151</v>
      </c>
      <c r="D228" s="5"/>
      <c r="E228" s="5"/>
      <c r="F228" s="5"/>
      <c r="G228" s="5"/>
    </row>
    <row r="229" spans="1:7" ht="15.75">
      <c r="A229" s="5"/>
      <c r="B229" s="932" t="s">
        <v>980</v>
      </c>
      <c r="C229" s="874"/>
      <c r="D229" s="5"/>
      <c r="E229" s="5"/>
      <c r="F229" s="5"/>
      <c r="G229" s="5"/>
    </row>
    <row r="230" spans="1:7" ht="15.75">
      <c r="A230" s="5"/>
      <c r="B230" s="874"/>
      <c r="C230" s="874"/>
      <c r="D230" s="5"/>
      <c r="E230" s="5"/>
      <c r="F230" s="5"/>
      <c r="G230" s="5"/>
    </row>
    <row r="231" spans="1:7">
      <c r="A231" s="5">
        <v>1</v>
      </c>
      <c r="B231" s="65" t="s">
        <v>1577</v>
      </c>
      <c r="C231" s="93" t="s">
        <v>1151</v>
      </c>
      <c r="D231" s="295">
        <f>D194</f>
        <v>-1677449622.6399994</v>
      </c>
      <c r="E231" s="5"/>
      <c r="F231" s="5"/>
      <c r="G231" s="5"/>
    </row>
    <row r="232" spans="1:7">
      <c r="A232" s="5"/>
      <c r="B232" s="65"/>
      <c r="C232" s="65"/>
      <c r="D232" s="295"/>
      <c r="E232" s="5"/>
      <c r="F232" s="5"/>
      <c r="G232" s="5"/>
    </row>
    <row r="233" spans="1:7">
      <c r="A233" s="5"/>
      <c r="B233" s="65"/>
      <c r="C233" s="65"/>
      <c r="D233" s="295"/>
      <c r="E233" s="5"/>
      <c r="F233" s="5"/>
      <c r="G233" s="5"/>
    </row>
    <row r="234" spans="1:7" ht="15.75">
      <c r="A234" s="5"/>
      <c r="B234" s="932" t="s">
        <v>981</v>
      </c>
      <c r="C234" s="874" t="s">
        <v>982</v>
      </c>
      <c r="D234" s="295"/>
      <c r="E234" s="5"/>
      <c r="F234" s="5"/>
      <c r="G234" s="5"/>
    </row>
    <row r="235" spans="1:7" ht="15.75">
      <c r="A235" s="5"/>
      <c r="B235" s="874"/>
      <c r="C235" s="874"/>
      <c r="D235" s="295"/>
      <c r="E235" s="5"/>
      <c r="F235" s="5"/>
      <c r="G235" s="5"/>
    </row>
    <row r="236" spans="1:7">
      <c r="A236" s="5">
        <v>2</v>
      </c>
      <c r="B236" s="65" t="s">
        <v>983</v>
      </c>
      <c r="C236" s="253" t="s">
        <v>984</v>
      </c>
      <c r="D236" s="249">
        <f>SUM(Sch.13!F11,Sch.13!F12)</f>
        <v>1034501862.7499996</v>
      </c>
      <c r="E236" s="5"/>
      <c r="F236" s="5"/>
      <c r="G236" s="5"/>
    </row>
    <row r="237" spans="1:7">
      <c r="A237" s="5">
        <v>3</v>
      </c>
      <c r="B237" s="65" t="s">
        <v>985</v>
      </c>
      <c r="C237" s="253" t="s">
        <v>986</v>
      </c>
      <c r="D237" s="249">
        <f>Sch.13!F13</f>
        <v>-299119634</v>
      </c>
      <c r="E237" s="5"/>
      <c r="F237" s="5"/>
      <c r="G237" s="5"/>
    </row>
    <row r="238" spans="1:7">
      <c r="A238" s="5">
        <v>4</v>
      </c>
      <c r="B238" s="65" t="s">
        <v>987</v>
      </c>
      <c r="C238" s="253" t="s">
        <v>988</v>
      </c>
      <c r="D238" s="249">
        <f>SUM(Sch.13!F15:F22)-Sch.13!F20</f>
        <v>-183611063.9800005</v>
      </c>
      <c r="E238" s="5"/>
      <c r="F238" s="5"/>
      <c r="G238" s="5"/>
    </row>
    <row r="239" spans="1:7">
      <c r="A239" s="5">
        <v>5</v>
      </c>
      <c r="B239" s="65" t="s">
        <v>989</v>
      </c>
      <c r="C239" s="253" t="s">
        <v>186</v>
      </c>
      <c r="D239" s="249">
        <f>Sch.13!F14</f>
        <v>0</v>
      </c>
      <c r="E239" s="5"/>
      <c r="F239" s="5"/>
      <c r="G239" s="5"/>
    </row>
    <row r="240" spans="1:7">
      <c r="A240" s="5">
        <v>6</v>
      </c>
      <c r="B240" s="65" t="s">
        <v>46</v>
      </c>
      <c r="C240" s="93" t="s">
        <v>160</v>
      </c>
      <c r="D240" s="249">
        <f>D242-SUM(D236:D239)</f>
        <v>-621696783.00999939</v>
      </c>
      <c r="E240" s="5"/>
      <c r="F240" s="5"/>
      <c r="G240" s="5"/>
    </row>
    <row r="241" spans="1:7">
      <c r="A241" s="5"/>
      <c r="B241" s="65"/>
      <c r="C241" s="65"/>
      <c r="D241" s="249"/>
      <c r="E241" s="5"/>
      <c r="F241" s="5"/>
      <c r="G241" s="5"/>
    </row>
    <row r="242" spans="1:7">
      <c r="A242" s="5">
        <v>7</v>
      </c>
      <c r="B242" s="65" t="s">
        <v>990</v>
      </c>
      <c r="C242" s="253" t="s">
        <v>934</v>
      </c>
      <c r="D242" s="249">
        <f>Sch.13!F30</f>
        <v>-69925618.240000248</v>
      </c>
      <c r="E242" s="5"/>
      <c r="F242" s="5"/>
      <c r="G242" s="5"/>
    </row>
    <row r="243" spans="1:7">
      <c r="A243" s="5"/>
      <c r="B243" s="65"/>
      <c r="C243" s="65"/>
      <c r="D243" s="249"/>
      <c r="E243" s="5"/>
      <c r="F243" s="5"/>
      <c r="G243" s="5"/>
    </row>
    <row r="244" spans="1:7">
      <c r="A244" s="5">
        <v>8</v>
      </c>
      <c r="B244" s="65" t="s">
        <v>991</v>
      </c>
      <c r="C244" s="93" t="s">
        <v>160</v>
      </c>
      <c r="D244" s="249">
        <f>D231+D242</f>
        <v>-1747375240.8799996</v>
      </c>
      <c r="E244" s="5"/>
      <c r="F244" s="5"/>
      <c r="G244" s="5"/>
    </row>
    <row r="245" spans="1:7">
      <c r="A245" s="5"/>
      <c r="B245" s="65"/>
      <c r="C245" s="65"/>
      <c r="D245" s="249"/>
      <c r="E245" s="5"/>
      <c r="F245" s="5"/>
      <c r="G245" s="5"/>
    </row>
    <row r="246" spans="1:7">
      <c r="A246" s="5"/>
      <c r="B246" s="65"/>
      <c r="C246" s="65"/>
      <c r="D246" s="249"/>
      <c r="E246" s="5"/>
      <c r="F246" s="5"/>
      <c r="G246" s="5"/>
    </row>
    <row r="247" spans="1:7" ht="15.75">
      <c r="A247" s="5"/>
      <c r="B247" s="932" t="s">
        <v>992</v>
      </c>
      <c r="C247" s="874" t="s">
        <v>982</v>
      </c>
      <c r="D247" s="249"/>
      <c r="E247" s="5"/>
      <c r="F247" s="5"/>
      <c r="G247" s="5"/>
    </row>
    <row r="248" spans="1:7" ht="15.75">
      <c r="A248" s="5"/>
      <c r="B248" s="874"/>
      <c r="C248" s="874"/>
      <c r="D248" s="249"/>
      <c r="E248" s="5"/>
      <c r="F248" s="5"/>
      <c r="G248" s="5"/>
    </row>
    <row r="249" spans="1:7">
      <c r="A249" s="5">
        <v>9</v>
      </c>
      <c r="B249" s="65" t="s">
        <v>993</v>
      </c>
      <c r="C249" s="253" t="s">
        <v>994</v>
      </c>
      <c r="D249" s="249">
        <f>Sch.13!F46</f>
        <v>-1203208653.7699995</v>
      </c>
      <c r="E249" s="5"/>
      <c r="F249" s="5"/>
      <c r="G249" s="5"/>
    </row>
    <row r="250" spans="1:7">
      <c r="A250" s="5">
        <v>10</v>
      </c>
      <c r="B250" s="65" t="s">
        <v>995</v>
      </c>
      <c r="C250" s="253" t="s">
        <v>996</v>
      </c>
      <c r="D250" s="249">
        <f>SUM(Sch.13!F47:F50)</f>
        <v>0</v>
      </c>
      <c r="E250" s="5"/>
      <c r="F250" s="5"/>
      <c r="G250" s="5"/>
    </row>
    <row r="251" spans="1:7">
      <c r="A251" s="5">
        <v>11</v>
      </c>
      <c r="B251" s="65" t="s">
        <v>997</v>
      </c>
      <c r="C251" s="253" t="s">
        <v>998</v>
      </c>
      <c r="D251" s="249">
        <f>SUM(Sch.13!F52:F55)</f>
        <v>4109592.1900000004</v>
      </c>
      <c r="E251" s="5"/>
      <c r="F251" s="5"/>
      <c r="G251" s="5"/>
    </row>
    <row r="252" spans="1:7">
      <c r="A252" s="5">
        <v>12</v>
      </c>
      <c r="B252" s="65" t="s">
        <v>46</v>
      </c>
      <c r="C252" s="928" t="s">
        <v>999</v>
      </c>
      <c r="D252" s="249">
        <f>SUM(Sch.13!F57:F59)</f>
        <v>0</v>
      </c>
      <c r="E252" s="5"/>
      <c r="F252" s="5"/>
      <c r="G252" s="5"/>
    </row>
    <row r="253" spans="1:7">
      <c r="A253" s="5"/>
      <c r="B253" s="5"/>
      <c r="C253" s="5"/>
      <c r="D253" s="249"/>
      <c r="E253" s="5"/>
      <c r="F253" s="5"/>
      <c r="G253" s="5"/>
    </row>
    <row r="254" spans="1:7">
      <c r="A254" s="5">
        <v>13</v>
      </c>
      <c r="B254" s="65" t="s">
        <v>1755</v>
      </c>
      <c r="C254" s="93" t="s">
        <v>160</v>
      </c>
      <c r="D254" s="249">
        <f>SUM(D249:D252)</f>
        <v>-1199099061.5799994</v>
      </c>
      <c r="E254" s="5"/>
      <c r="F254" s="5"/>
      <c r="G254" s="5"/>
    </row>
    <row r="255" spans="1:7">
      <c r="A255" s="5"/>
      <c r="B255" s="65"/>
      <c r="C255" s="65"/>
      <c r="D255" s="249"/>
      <c r="E255" s="5"/>
      <c r="F255" s="5"/>
      <c r="G255" s="5"/>
    </row>
    <row r="256" spans="1:7">
      <c r="A256" s="5"/>
      <c r="B256" s="65"/>
      <c r="C256" s="65"/>
      <c r="D256" s="249"/>
      <c r="E256" s="5"/>
      <c r="F256" s="5"/>
      <c r="G256" s="5"/>
    </row>
    <row r="257" spans="1:7" ht="15.75">
      <c r="A257" s="5"/>
      <c r="B257" s="932" t="s">
        <v>1000</v>
      </c>
      <c r="C257" s="874" t="s">
        <v>1001</v>
      </c>
      <c r="D257" s="249"/>
      <c r="E257" s="5"/>
      <c r="F257" s="5"/>
      <c r="G257" s="5"/>
    </row>
    <row r="258" spans="1:7" ht="15.75">
      <c r="A258" s="5"/>
      <c r="B258" s="874"/>
      <c r="C258" s="874"/>
      <c r="D258" s="249"/>
      <c r="E258" s="5"/>
      <c r="F258" s="5"/>
      <c r="G258" s="5"/>
    </row>
    <row r="259" spans="1:7">
      <c r="A259" s="5"/>
      <c r="B259" s="65" t="s">
        <v>1002</v>
      </c>
      <c r="C259" s="65"/>
      <c r="D259" s="249"/>
      <c r="E259" s="5"/>
      <c r="F259" s="5"/>
      <c r="G259" s="5"/>
    </row>
    <row r="260" spans="1:7">
      <c r="A260" s="5">
        <v>14</v>
      </c>
      <c r="B260" s="65" t="s">
        <v>108</v>
      </c>
      <c r="C260" s="253" t="s">
        <v>1003</v>
      </c>
      <c r="D260" s="249">
        <f>SUM(Sch.13!F74,Sch.13!F81)</f>
        <v>-156315000</v>
      </c>
      <c r="E260" s="5"/>
      <c r="F260" s="5"/>
      <c r="G260" s="5"/>
    </row>
    <row r="261" spans="1:7">
      <c r="A261" s="5">
        <v>15</v>
      </c>
      <c r="B261" s="65" t="s">
        <v>1147</v>
      </c>
      <c r="C261" s="253" t="s">
        <v>1004</v>
      </c>
      <c r="D261" s="249">
        <f>SUM(Sch.13!F72,Sch.13!F79)</f>
        <v>0</v>
      </c>
      <c r="E261" s="5"/>
      <c r="F261" s="5"/>
      <c r="G261" s="5"/>
    </row>
    <row r="262" spans="1:7">
      <c r="A262" s="5">
        <v>16</v>
      </c>
      <c r="B262" s="65" t="s">
        <v>113</v>
      </c>
      <c r="C262" s="253" t="s">
        <v>1005</v>
      </c>
      <c r="D262" s="249">
        <f>SUM(Sch.13!F73,Sch.13!F80)</f>
        <v>0</v>
      </c>
      <c r="E262" s="5"/>
      <c r="F262" s="5"/>
      <c r="G262" s="5"/>
    </row>
    <row r="263" spans="1:7">
      <c r="A263" s="5">
        <v>17</v>
      </c>
      <c r="B263" s="65" t="s">
        <v>1006</v>
      </c>
      <c r="C263" s="253" t="s">
        <v>1163</v>
      </c>
      <c r="D263" s="249">
        <f>Sch.13!F75</f>
        <v>2343186080.5500002</v>
      </c>
      <c r="E263" s="5"/>
      <c r="F263" s="5"/>
      <c r="G263" s="5"/>
    </row>
    <row r="264" spans="1:7">
      <c r="A264" s="5">
        <v>18</v>
      </c>
      <c r="B264" s="65" t="s">
        <v>1007</v>
      </c>
      <c r="C264" s="253" t="s">
        <v>1008</v>
      </c>
      <c r="D264" s="249">
        <f>SUM(Sch.13!F83,Sch.13!F84)</f>
        <v>0</v>
      </c>
      <c r="E264" s="5"/>
      <c r="F264" s="5"/>
      <c r="G264" s="5"/>
    </row>
    <row r="265" spans="1:7">
      <c r="A265" s="5">
        <v>19</v>
      </c>
      <c r="B265" s="65" t="s">
        <v>1009</v>
      </c>
      <c r="C265" s="93" t="s">
        <v>160</v>
      </c>
      <c r="D265" s="249">
        <f>D267-SUM(D260:D264)</f>
        <v>759694365.97999907</v>
      </c>
      <c r="E265" s="5"/>
      <c r="F265" s="5"/>
      <c r="G265" s="5"/>
    </row>
    <row r="266" spans="1:7">
      <c r="A266" s="5"/>
      <c r="B266" s="65"/>
      <c r="C266" s="65"/>
      <c r="D266" s="249"/>
      <c r="E266" s="5"/>
      <c r="F266" s="5"/>
      <c r="G266" s="5"/>
    </row>
    <row r="267" spans="1:7">
      <c r="A267" s="5">
        <v>20</v>
      </c>
      <c r="B267" s="65" t="s">
        <v>1010</v>
      </c>
      <c r="C267" s="253" t="s">
        <v>1180</v>
      </c>
      <c r="D267" s="249">
        <f>Sch.13!F93</f>
        <v>2946565446.5299993</v>
      </c>
      <c r="E267" s="5"/>
      <c r="F267" s="5"/>
      <c r="G267" s="5"/>
    </row>
    <row r="268" spans="1:7">
      <c r="A268" s="5"/>
      <c r="B268" s="65"/>
      <c r="C268" s="65"/>
      <c r="D268" s="249"/>
      <c r="E268" s="5"/>
      <c r="F268" s="5"/>
      <c r="G268" s="5"/>
    </row>
    <row r="269" spans="1:7">
      <c r="A269" s="5">
        <v>21</v>
      </c>
      <c r="B269" s="952" t="s">
        <v>1754</v>
      </c>
      <c r="C269" s="93" t="s">
        <v>160</v>
      </c>
      <c r="D269" s="249">
        <f>D244+D254+D267</f>
        <v>91144.070000171661</v>
      </c>
      <c r="E269" s="5"/>
      <c r="F269" s="5"/>
      <c r="G269" s="5"/>
    </row>
    <row r="270" spans="1:7">
      <c r="A270" s="5"/>
      <c r="B270" s="65"/>
      <c r="C270" s="65"/>
      <c r="D270" s="249"/>
      <c r="E270" s="5"/>
      <c r="F270" s="5"/>
      <c r="G270" s="5"/>
    </row>
    <row r="271" spans="1:7">
      <c r="A271" s="5">
        <v>22</v>
      </c>
      <c r="B271" s="5" t="s">
        <v>1011</v>
      </c>
      <c r="C271" s="928" t="s">
        <v>1012</v>
      </c>
      <c r="D271" s="249">
        <f>Sch.13!F95</f>
        <v>0</v>
      </c>
      <c r="E271" s="5"/>
      <c r="F271" s="5"/>
      <c r="G271" s="5"/>
    </row>
    <row r="272" spans="1:7">
      <c r="A272" s="5"/>
      <c r="B272" s="5"/>
      <c r="C272" s="5"/>
      <c r="D272" s="295"/>
      <c r="E272" s="5"/>
      <c r="F272" s="5"/>
      <c r="G272" s="5"/>
    </row>
    <row r="273" spans="1:7" ht="15.75">
      <c r="A273" s="5">
        <v>23</v>
      </c>
      <c r="B273" s="573" t="s">
        <v>1013</v>
      </c>
      <c r="C273" s="93" t="s">
        <v>160</v>
      </c>
      <c r="D273" s="930">
        <f>D269+D271</f>
        <v>91144.070000171661</v>
      </c>
      <c r="E273" s="5"/>
      <c r="F273" s="5"/>
      <c r="G273" s="5"/>
    </row>
    <row r="274" spans="1:7">
      <c r="A274" s="5"/>
      <c r="B274" s="5"/>
      <c r="C274" s="5"/>
      <c r="D274" s="5"/>
      <c r="E274" s="5"/>
      <c r="F274" s="5"/>
      <c r="G274" s="5"/>
    </row>
    <row r="275" spans="1:7">
      <c r="A275" s="5" t="str">
        <f>'Data Sheet'!A46</f>
        <v>Annual Report of VERIZON NEW YORK INC.                                          For the period ending DECEMBER 31, 2017</v>
      </c>
      <c r="B275" s="5"/>
      <c r="C275" s="5"/>
      <c r="D275" s="5"/>
      <c r="E275" s="5"/>
      <c r="F275" s="5"/>
      <c r="G275" s="5"/>
    </row>
    <row r="276" spans="1:7">
      <c r="A276" s="5"/>
      <c r="B276" s="5"/>
      <c r="C276" s="5"/>
      <c r="D276" s="5"/>
      <c r="E276" s="5"/>
      <c r="F276" s="5"/>
      <c r="G276" s="5"/>
    </row>
    <row r="277" spans="1:7">
      <c r="A277" s="5"/>
      <c r="B277" s="5"/>
      <c r="C277" s="5"/>
      <c r="D277" s="5"/>
      <c r="E277" s="5"/>
      <c r="F277" s="5"/>
      <c r="G277" s="5"/>
    </row>
    <row r="278" spans="1:7" ht="18">
      <c r="A278" s="887" t="s">
        <v>1014</v>
      </c>
      <c r="B278" s="112"/>
      <c r="C278" s="112"/>
      <c r="D278" s="112"/>
      <c r="E278" s="5"/>
      <c r="F278" s="5"/>
      <c r="G278" s="5"/>
    </row>
    <row r="279" spans="1:7">
      <c r="A279" s="5"/>
      <c r="B279" s="5"/>
      <c r="C279" s="5"/>
      <c r="D279" s="5"/>
      <c r="E279" s="5"/>
      <c r="F279" s="5"/>
      <c r="G279" s="5"/>
    </row>
    <row r="280" spans="1:7">
      <c r="A280" s="5"/>
      <c r="B280" s="5"/>
      <c r="C280" s="5"/>
      <c r="D280" s="5"/>
      <c r="E280" s="5"/>
      <c r="F280" s="5"/>
      <c r="G280" s="5"/>
    </row>
    <row r="281" spans="1:7">
      <c r="A281" s="5"/>
      <c r="B281" s="5"/>
      <c r="C281" s="5"/>
      <c r="D281" s="5"/>
      <c r="E281" s="5"/>
      <c r="F281" s="5"/>
      <c r="G281" s="5"/>
    </row>
    <row r="282" spans="1:7">
      <c r="A282" s="5"/>
      <c r="B282" s="5"/>
      <c r="C282" s="5"/>
      <c r="D282" s="5"/>
      <c r="E282" s="5"/>
      <c r="F282" s="5"/>
      <c r="G282" s="5"/>
    </row>
    <row r="283" spans="1:7" ht="15.75">
      <c r="A283" s="5"/>
      <c r="B283" s="5"/>
      <c r="C283" s="923" t="s">
        <v>151</v>
      </c>
      <c r="D283" s="5"/>
      <c r="E283" s="5"/>
      <c r="F283" s="5"/>
      <c r="G283" s="5"/>
    </row>
    <row r="284" spans="1:7">
      <c r="A284" s="5" t="s">
        <v>467</v>
      </c>
      <c r="B284" s="5" t="s">
        <v>1015</v>
      </c>
      <c r="C284" s="107" t="s">
        <v>1151</v>
      </c>
      <c r="D284" s="295">
        <f>D99</f>
        <v>4986070423.1899996</v>
      </c>
      <c r="E284" s="295"/>
      <c r="F284" s="295"/>
      <c r="G284" s="295"/>
    </row>
    <row r="285" spans="1:7" ht="15.75">
      <c r="A285" s="5"/>
      <c r="B285" s="5"/>
      <c r="C285" s="923" t="s">
        <v>1016</v>
      </c>
      <c r="D285" s="5"/>
      <c r="E285" s="5"/>
      <c r="F285" s="5"/>
      <c r="G285" s="5"/>
    </row>
    <row r="286" spans="1:7" ht="15.75">
      <c r="A286" s="5" t="s">
        <v>825</v>
      </c>
      <c r="B286" s="5" t="s">
        <v>2136</v>
      </c>
      <c r="C286" s="519" t="s">
        <v>2137</v>
      </c>
      <c r="D286" s="5">
        <f>'Sch.61 (REDACTED)'!J28</f>
        <v>1900063</v>
      </c>
      <c r="E286" s="5"/>
      <c r="F286" s="5"/>
      <c r="G286" s="5"/>
    </row>
    <row r="287" spans="1:7">
      <c r="A287" s="5"/>
      <c r="B287" s="5"/>
      <c r="C287" s="5"/>
      <c r="D287" s="5"/>
      <c r="E287" s="5"/>
      <c r="F287" s="5"/>
      <c r="G287" s="5"/>
    </row>
    <row r="288" spans="1:7">
      <c r="A288" s="5"/>
      <c r="B288" s="5"/>
      <c r="C288" s="5"/>
      <c r="D288" s="5"/>
      <c r="E288" s="5"/>
      <c r="F288" s="5"/>
      <c r="G288" s="5"/>
    </row>
    <row r="289" spans="1:7" ht="15.75">
      <c r="A289" s="113" t="s">
        <v>2138</v>
      </c>
      <c r="B289" s="113"/>
      <c r="C289" s="113"/>
      <c r="D289" s="113"/>
      <c r="E289" s="5"/>
      <c r="F289" s="5"/>
      <c r="G289" s="5"/>
    </row>
    <row r="290" spans="1:7" ht="15.75">
      <c r="A290" s="5"/>
      <c r="B290" s="575"/>
      <c r="C290" s="923" t="s">
        <v>2139</v>
      </c>
      <c r="D290" s="112"/>
      <c r="E290" s="112"/>
      <c r="F290" s="112"/>
      <c r="G290" s="112"/>
    </row>
    <row r="291" spans="1:7" ht="15.75">
      <c r="A291" s="5" t="s">
        <v>1067</v>
      </c>
      <c r="B291" s="5" t="s">
        <v>2140</v>
      </c>
      <c r="C291" s="519" t="s">
        <v>2141</v>
      </c>
      <c r="D291" s="295">
        <f>SUM(Sch.44!E150:F150)</f>
        <v>3873225734.0434108</v>
      </c>
      <c r="E291" s="295"/>
      <c r="F291" s="295"/>
      <c r="G291" s="295"/>
    </row>
    <row r="292" spans="1:7">
      <c r="A292" s="5"/>
      <c r="B292" s="5"/>
      <c r="C292" s="5"/>
      <c r="D292" s="5"/>
      <c r="E292" s="5"/>
      <c r="F292" s="5"/>
      <c r="G292" s="5"/>
    </row>
    <row r="293" spans="1:7">
      <c r="A293" s="5" t="s">
        <v>71</v>
      </c>
      <c r="B293" s="5" t="s">
        <v>1182</v>
      </c>
      <c r="C293" s="933" t="s">
        <v>160</v>
      </c>
      <c r="D293" s="5">
        <f>D116</f>
        <v>1034501862.7299999</v>
      </c>
      <c r="E293" s="5"/>
      <c r="F293" s="5"/>
      <c r="G293" s="5"/>
    </row>
    <row r="294" spans="1:7">
      <c r="A294" s="5"/>
      <c r="B294" s="5"/>
      <c r="C294" s="5"/>
      <c r="D294" s="5"/>
      <c r="E294" s="5"/>
      <c r="F294" s="5"/>
      <c r="G294" s="5"/>
    </row>
    <row r="295" spans="1:7">
      <c r="A295" s="5" t="s">
        <v>72</v>
      </c>
      <c r="B295" s="5" t="s">
        <v>2142</v>
      </c>
      <c r="C295" s="107" t="s">
        <v>160</v>
      </c>
      <c r="D295" s="5">
        <f>D297-D291-D293</f>
        <v>2670431594.5865879</v>
      </c>
      <c r="E295" s="5"/>
      <c r="F295" s="5"/>
      <c r="G295" s="5"/>
    </row>
    <row r="296" spans="1:7">
      <c r="A296" s="5"/>
      <c r="B296" s="5"/>
      <c r="C296" s="5"/>
      <c r="D296" s="5"/>
      <c r="E296" s="5"/>
      <c r="F296" s="5"/>
      <c r="G296" s="5"/>
    </row>
    <row r="297" spans="1:7">
      <c r="A297" s="5" t="s">
        <v>476</v>
      </c>
      <c r="B297" s="955" t="s">
        <v>1753</v>
      </c>
      <c r="C297" s="107" t="s">
        <v>160</v>
      </c>
      <c r="D297" s="5">
        <f>D132</f>
        <v>7578159191.3599987</v>
      </c>
      <c r="E297" s="5"/>
      <c r="F297" s="5"/>
      <c r="G297" s="5"/>
    </row>
    <row r="298" spans="1:7">
      <c r="A298" s="5"/>
      <c r="B298" s="5"/>
      <c r="C298" s="5"/>
      <c r="D298" s="5"/>
      <c r="E298" s="5"/>
      <c r="F298" s="5"/>
      <c r="G298" s="5"/>
    </row>
    <row r="299" spans="1:7">
      <c r="A299" s="5" t="s">
        <v>479</v>
      </c>
      <c r="B299" s="5" t="s">
        <v>2143</v>
      </c>
      <c r="C299" s="107" t="s">
        <v>160</v>
      </c>
      <c r="D299" s="5">
        <f>D135-D140+SUM(D141:D142)</f>
        <v>-1382089192.8699999</v>
      </c>
      <c r="E299" s="5"/>
      <c r="F299" s="5"/>
      <c r="G299" s="5"/>
    </row>
    <row r="300" spans="1:7">
      <c r="A300" s="5"/>
      <c r="B300" s="5"/>
      <c r="C300" s="5"/>
      <c r="D300" s="5"/>
      <c r="E300" s="5"/>
      <c r="F300" s="5"/>
      <c r="G300" s="5"/>
    </row>
    <row r="301" spans="1:7">
      <c r="A301" s="5" t="s">
        <v>2076</v>
      </c>
      <c r="B301" s="5" t="s">
        <v>2144</v>
      </c>
      <c r="C301" s="107" t="s">
        <v>160</v>
      </c>
      <c r="D301" s="5">
        <f>D136</f>
        <v>433685911.81999999</v>
      </c>
      <c r="E301" s="5"/>
      <c r="F301" s="5"/>
      <c r="G301" s="5"/>
    </row>
    <row r="302" spans="1:7">
      <c r="A302" s="5"/>
      <c r="B302" s="5"/>
      <c r="C302" s="5"/>
      <c r="D302" s="5"/>
      <c r="E302" s="5"/>
      <c r="F302" s="5"/>
      <c r="G302" s="5"/>
    </row>
    <row r="303" spans="1:7">
      <c r="A303" s="5" t="s">
        <v>337</v>
      </c>
      <c r="B303" s="5" t="s">
        <v>2145</v>
      </c>
      <c r="C303" s="107" t="s">
        <v>160</v>
      </c>
      <c r="D303" s="5">
        <f>D284-D297-D299-D301</f>
        <v>-1643685487.1199992</v>
      </c>
      <c r="E303" s="5"/>
      <c r="F303" s="5"/>
      <c r="G303" s="5"/>
    </row>
    <row r="304" spans="1:7">
      <c r="A304" s="5"/>
      <c r="B304" s="5"/>
      <c r="C304" s="5"/>
      <c r="D304" s="5"/>
      <c r="E304" s="5"/>
      <c r="F304" s="5"/>
      <c r="G304" s="5"/>
    </row>
    <row r="305" spans="1:7" ht="15.75">
      <c r="A305" s="928">
        <v>10</v>
      </c>
      <c r="B305" s="5" t="s">
        <v>2146</v>
      </c>
      <c r="C305" s="107" t="s">
        <v>160</v>
      </c>
      <c r="D305" s="295">
        <f>D284</f>
        <v>4986070423.1899996</v>
      </c>
      <c r="E305" s="930"/>
      <c r="F305" s="930"/>
      <c r="G305" s="930"/>
    </row>
    <row r="306" spans="1:7">
      <c r="A306" s="5"/>
      <c r="B306" s="5"/>
      <c r="C306" s="5"/>
      <c r="D306" s="5"/>
      <c r="E306" s="5"/>
      <c r="F306" s="5"/>
      <c r="G306" s="5"/>
    </row>
    <row r="307" spans="1:7">
      <c r="A307" s="5"/>
      <c r="B307" s="5"/>
      <c r="C307" s="5"/>
      <c r="D307" s="5"/>
      <c r="E307" s="5"/>
      <c r="F307" s="5"/>
      <c r="G307" s="5"/>
    </row>
    <row r="308" spans="1:7" ht="15.75">
      <c r="A308" s="113" t="s">
        <v>2147</v>
      </c>
      <c r="B308" s="113"/>
      <c r="C308" s="113"/>
      <c r="D308" s="113"/>
      <c r="E308" s="5"/>
      <c r="F308" s="5"/>
      <c r="G308" s="5"/>
    </row>
    <row r="309" spans="1:7">
      <c r="A309" s="5"/>
      <c r="B309" s="5"/>
      <c r="C309" s="5"/>
      <c r="D309" s="5"/>
      <c r="E309" s="5"/>
      <c r="F309" s="5"/>
      <c r="G309" s="5"/>
    </row>
    <row r="310" spans="1:7">
      <c r="A310" s="5" t="s">
        <v>74</v>
      </c>
      <c r="B310" s="5" t="s">
        <v>2140</v>
      </c>
      <c r="C310" s="107" t="s">
        <v>160</v>
      </c>
      <c r="D310" s="934">
        <f>D291/$D$284*100</f>
        <v>77.680927169203301</v>
      </c>
      <c r="E310" s="934"/>
      <c r="F310" s="934"/>
      <c r="G310" s="934"/>
    </row>
    <row r="311" spans="1:7">
      <c r="A311" s="5"/>
      <c r="B311" s="5"/>
      <c r="C311" s="5"/>
      <c r="D311" s="934"/>
      <c r="E311" s="934"/>
      <c r="F311" s="934"/>
      <c r="G311" s="934"/>
    </row>
    <row r="312" spans="1:7">
      <c r="A312" s="5" t="s">
        <v>75</v>
      </c>
      <c r="B312" s="5" t="s">
        <v>1182</v>
      </c>
      <c r="C312" s="107" t="s">
        <v>160</v>
      </c>
      <c r="D312" s="934">
        <f>D293/$D$284*100</f>
        <v>20.747838977936937</v>
      </c>
      <c r="E312" s="934"/>
      <c r="F312" s="934"/>
      <c r="G312" s="934"/>
    </row>
    <row r="313" spans="1:7">
      <c r="A313" s="5"/>
      <c r="B313" s="5"/>
      <c r="C313" s="5"/>
      <c r="D313" s="934"/>
      <c r="E313" s="934"/>
      <c r="F313" s="934"/>
      <c r="G313" s="934"/>
    </row>
    <row r="314" spans="1:7">
      <c r="A314" s="5" t="s">
        <v>76</v>
      </c>
      <c r="B314" s="5" t="s">
        <v>2142</v>
      </c>
      <c r="C314" s="107" t="s">
        <v>160</v>
      </c>
      <c r="D314" s="934">
        <f>D295/$D$284*100</f>
        <v>53.55783949954909</v>
      </c>
      <c r="E314" s="934"/>
      <c r="F314" s="934"/>
      <c r="G314" s="934"/>
    </row>
    <row r="315" spans="1:7">
      <c r="A315" s="5"/>
      <c r="B315" s="5"/>
      <c r="C315" s="5"/>
      <c r="D315" s="934"/>
      <c r="E315" s="934"/>
      <c r="F315" s="934"/>
      <c r="G315" s="934"/>
    </row>
    <row r="316" spans="1:7">
      <c r="A316" s="5" t="s">
        <v>77</v>
      </c>
      <c r="B316" s="5" t="s">
        <v>2143</v>
      </c>
      <c r="C316" s="107" t="s">
        <v>160</v>
      </c>
      <c r="D316" s="934">
        <f>D299/$D$284*100</f>
        <v>-27.719006663884294</v>
      </c>
      <c r="E316" s="934"/>
      <c r="F316" s="934"/>
      <c r="G316" s="934"/>
    </row>
    <row r="317" spans="1:7">
      <c r="A317" s="5"/>
      <c r="B317" s="5"/>
      <c r="C317" s="5"/>
      <c r="D317" s="934"/>
      <c r="E317" s="934"/>
      <c r="F317" s="934"/>
      <c r="G317" s="934"/>
    </row>
    <row r="318" spans="1:7">
      <c r="A318" s="5" t="s">
        <v>78</v>
      </c>
      <c r="B318" s="5" t="s">
        <v>2144</v>
      </c>
      <c r="C318" s="107" t="s">
        <v>160</v>
      </c>
      <c r="D318" s="934">
        <f>D301/$D$284*100</f>
        <v>8.6979499888919616</v>
      </c>
      <c r="E318" s="934"/>
      <c r="F318" s="934"/>
      <c r="G318" s="934"/>
    </row>
    <row r="319" spans="1:7">
      <c r="A319" s="5"/>
      <c r="B319" s="5"/>
      <c r="C319" s="5"/>
      <c r="D319" s="934"/>
      <c r="E319" s="934"/>
      <c r="F319" s="934"/>
      <c r="G319" s="934"/>
    </row>
    <row r="320" spans="1:7">
      <c r="A320" s="5" t="s">
        <v>79</v>
      </c>
      <c r="B320" s="5" t="s">
        <v>2145</v>
      </c>
      <c r="C320" s="107" t="s">
        <v>160</v>
      </c>
      <c r="D320" s="934">
        <f>D303/$D$284*100</f>
        <v>-32.965548971697004</v>
      </c>
      <c r="E320" s="934"/>
      <c r="F320" s="934"/>
      <c r="G320" s="934"/>
    </row>
    <row r="321" spans="1:7">
      <c r="A321" s="5"/>
      <c r="B321" s="5"/>
      <c r="C321" s="5"/>
      <c r="D321" s="934"/>
      <c r="E321" s="934"/>
      <c r="F321" s="934"/>
      <c r="G321" s="934"/>
    </row>
    <row r="322" spans="1:7">
      <c r="A322" s="5" t="s">
        <v>80</v>
      </c>
      <c r="B322" s="5" t="s">
        <v>2146</v>
      </c>
      <c r="C322" s="107" t="s">
        <v>160</v>
      </c>
      <c r="D322" s="934">
        <f>SUM(D310:D320)</f>
        <v>99.999999999999986</v>
      </c>
      <c r="E322" s="934"/>
      <c r="F322" s="934"/>
      <c r="G322" s="934"/>
    </row>
    <row r="323" spans="1:7">
      <c r="A323" s="5"/>
      <c r="B323" s="5"/>
      <c r="C323" s="5"/>
      <c r="D323" s="935"/>
      <c r="E323" s="935"/>
      <c r="F323" s="935"/>
      <c r="G323" s="935"/>
    </row>
    <row r="324" spans="1:7">
      <c r="A324" s="5"/>
      <c r="B324" s="5"/>
      <c r="C324" s="5"/>
      <c r="D324" s="5"/>
      <c r="E324" s="5"/>
      <c r="F324" s="5"/>
      <c r="G324" s="5"/>
    </row>
    <row r="325" spans="1:7" ht="15.75">
      <c r="A325" s="113" t="s">
        <v>2148</v>
      </c>
      <c r="B325" s="113"/>
      <c r="C325" s="113"/>
      <c r="D325" s="113"/>
      <c r="E325" s="5"/>
      <c r="F325" s="5"/>
      <c r="G325" s="5"/>
    </row>
    <row r="326" spans="1:7">
      <c r="A326" s="5"/>
      <c r="B326" s="5"/>
      <c r="C326" s="5"/>
      <c r="D326" s="5"/>
      <c r="E326" s="5"/>
      <c r="F326" s="5"/>
      <c r="G326" s="5"/>
    </row>
    <row r="327" spans="1:7">
      <c r="A327" s="5" t="s">
        <v>81</v>
      </c>
      <c r="B327" s="5" t="s">
        <v>2140</v>
      </c>
      <c r="C327" s="107" t="s">
        <v>160</v>
      </c>
      <c r="D327" s="936">
        <f>D291/$D$286</f>
        <v>2038.4722685739425</v>
      </c>
      <c r="E327" s="936"/>
      <c r="F327" s="936"/>
      <c r="G327" s="936"/>
    </row>
    <row r="328" spans="1:7">
      <c r="A328" s="5"/>
      <c r="B328" s="5"/>
      <c r="C328" s="5"/>
      <c r="D328" s="936"/>
      <c r="E328" s="936"/>
      <c r="F328" s="936"/>
      <c r="G328" s="936"/>
    </row>
    <row r="329" spans="1:7">
      <c r="A329" s="5" t="s">
        <v>82</v>
      </c>
      <c r="B329" s="5" t="s">
        <v>1182</v>
      </c>
      <c r="C329" s="107" t="s">
        <v>160</v>
      </c>
      <c r="D329" s="936">
        <f>D293/$D$286</f>
        <v>544.45661155972186</v>
      </c>
      <c r="E329" s="936"/>
      <c r="F329" s="936"/>
      <c r="G329" s="936"/>
    </row>
    <row r="330" spans="1:7">
      <c r="A330" s="5"/>
      <c r="B330" s="5"/>
      <c r="C330" s="5"/>
      <c r="D330" s="936"/>
      <c r="E330" s="936"/>
      <c r="F330" s="936"/>
      <c r="G330" s="936"/>
    </row>
    <row r="331" spans="1:7">
      <c r="A331" s="5" t="s">
        <v>83</v>
      </c>
      <c r="B331" s="5" t="s">
        <v>2142</v>
      </c>
      <c r="C331" s="107" t="s">
        <v>160</v>
      </c>
      <c r="D331" s="936">
        <f>D295/$D$286</f>
        <v>1405.4437113856688</v>
      </c>
      <c r="E331" s="936"/>
      <c r="F331" s="936"/>
      <c r="G331" s="936"/>
    </row>
    <row r="332" spans="1:7">
      <c r="A332" s="5"/>
      <c r="B332" s="5"/>
      <c r="C332" s="5"/>
      <c r="D332" s="936"/>
      <c r="E332" s="936"/>
      <c r="F332" s="936"/>
      <c r="G332" s="936"/>
    </row>
    <row r="333" spans="1:7">
      <c r="A333" s="5" t="s">
        <v>84</v>
      </c>
      <c r="B333" s="5" t="s">
        <v>2143</v>
      </c>
      <c r="C333" s="107" t="s">
        <v>160</v>
      </c>
      <c r="D333" s="936">
        <f>D299/$D$286</f>
        <v>-727.39124590605672</v>
      </c>
      <c r="E333" s="936"/>
      <c r="F333" s="936"/>
      <c r="G333" s="936"/>
    </row>
    <row r="334" spans="1:7">
      <c r="A334" s="5"/>
      <c r="B334" s="5"/>
      <c r="C334" s="5"/>
      <c r="D334" s="936"/>
      <c r="E334" s="936"/>
      <c r="F334" s="936"/>
      <c r="G334" s="936"/>
    </row>
    <row r="335" spans="1:7">
      <c r="A335" s="5" t="s">
        <v>85</v>
      </c>
      <c r="B335" s="5" t="s">
        <v>2144</v>
      </c>
      <c r="C335" s="107" t="s">
        <v>160</v>
      </c>
      <c r="D335" s="936">
        <f>D301/$D$286</f>
        <v>228.24817483420287</v>
      </c>
      <c r="E335" s="936"/>
      <c r="F335" s="936"/>
      <c r="G335" s="936"/>
    </row>
    <row r="336" spans="1:7">
      <c r="A336" s="5"/>
      <c r="B336" s="5"/>
      <c r="C336" s="5"/>
      <c r="D336" s="936"/>
      <c r="E336" s="936"/>
      <c r="F336" s="936"/>
      <c r="G336" s="936"/>
    </row>
    <row r="337" spans="1:7">
      <c r="A337" s="5" t="s">
        <v>86</v>
      </c>
      <c r="B337" s="5" t="s">
        <v>2145</v>
      </c>
      <c r="C337" s="107" t="s">
        <v>160</v>
      </c>
      <c r="D337" s="936">
        <f>D303/$D$286</f>
        <v>-865.06894093511596</v>
      </c>
      <c r="E337" s="936"/>
      <c r="F337" s="936"/>
      <c r="G337" s="936"/>
    </row>
    <row r="338" spans="1:7">
      <c r="A338" s="5"/>
      <c r="B338" s="5"/>
      <c r="C338" s="5"/>
      <c r="D338" s="936"/>
      <c r="E338" s="936"/>
      <c r="F338" s="936"/>
      <c r="G338" s="936"/>
    </row>
    <row r="339" spans="1:7">
      <c r="A339" s="5" t="s">
        <v>87</v>
      </c>
      <c r="B339" s="5" t="s">
        <v>2146</v>
      </c>
      <c r="C339" s="107" t="s">
        <v>160</v>
      </c>
      <c r="D339" s="936">
        <f>SUM(D327:D337)</f>
        <v>2624.1605795123633</v>
      </c>
      <c r="E339" s="936"/>
      <c r="F339" s="936"/>
      <c r="G339" s="936"/>
    </row>
    <row r="340" spans="1:7">
      <c r="A340" s="5"/>
      <c r="B340" s="5"/>
      <c r="C340" s="5"/>
      <c r="D340" s="5"/>
      <c r="E340" s="5"/>
      <c r="F340" s="5"/>
      <c r="G340" s="5"/>
    </row>
    <row r="341" spans="1:7">
      <c r="A341" s="5" t="str">
        <f>'Data Sheet'!A46</f>
        <v>Annual Report of VERIZON NEW YORK INC.                                          For the period ending DECEMBER 31, 2017</v>
      </c>
      <c r="B341" s="5"/>
      <c r="C341" s="5"/>
      <c r="D341" s="5"/>
      <c r="E341" s="5"/>
      <c r="F341" s="5"/>
      <c r="G341" s="5"/>
    </row>
    <row r="342" spans="1:7">
      <c r="A342" s="5"/>
      <c r="B342" s="5"/>
      <c r="C342" s="5"/>
      <c r="D342" s="5"/>
      <c r="E342" s="5"/>
      <c r="F342" s="5"/>
      <c r="G342" s="5"/>
    </row>
    <row r="343" spans="1:7">
      <c r="A343" s="5"/>
      <c r="B343" s="5"/>
      <c r="C343" s="5"/>
      <c r="D343" s="5"/>
      <c r="E343" s="5"/>
      <c r="F343" s="5"/>
      <c r="G343" s="5"/>
    </row>
    <row r="344" spans="1:7" ht="18">
      <c r="A344" s="887" t="s">
        <v>2149</v>
      </c>
      <c r="B344" s="112"/>
      <c r="C344" s="112"/>
      <c r="D344" s="112"/>
      <c r="E344" s="5"/>
      <c r="F344" s="5"/>
      <c r="G344" s="5"/>
    </row>
    <row r="345" spans="1:7">
      <c r="A345" s="5"/>
      <c r="B345" s="5"/>
      <c r="C345" s="5"/>
      <c r="D345" s="5"/>
      <c r="E345" s="5"/>
      <c r="F345" s="5"/>
      <c r="G345" s="5"/>
    </row>
    <row r="346" spans="1:7">
      <c r="A346" s="5"/>
      <c r="B346" s="5"/>
      <c r="C346" s="5"/>
      <c r="D346" s="5"/>
      <c r="E346" s="5"/>
      <c r="F346" s="5"/>
      <c r="G346" s="5"/>
    </row>
    <row r="347" spans="1:7">
      <c r="A347" s="5"/>
      <c r="B347" s="5"/>
      <c r="C347" s="5"/>
      <c r="D347" s="5"/>
      <c r="E347" s="5"/>
      <c r="F347" s="5"/>
      <c r="G347" s="5"/>
    </row>
    <row r="348" spans="1:7" ht="15.75">
      <c r="A348" s="5"/>
      <c r="B348" s="5"/>
      <c r="C348" s="923" t="s">
        <v>151</v>
      </c>
      <c r="D348" s="5"/>
      <c r="E348" s="5"/>
      <c r="F348" s="5"/>
      <c r="G348" s="5"/>
    </row>
    <row r="349" spans="1:7" ht="15.75">
      <c r="A349" s="5"/>
      <c r="B349" s="937" t="s">
        <v>2150</v>
      </c>
      <c r="C349" s="113" t="s">
        <v>2151</v>
      </c>
      <c r="D349" s="504"/>
      <c r="E349" s="5"/>
      <c r="F349" s="5"/>
      <c r="G349" s="5"/>
    </row>
    <row r="350" spans="1:7">
      <c r="A350" s="5">
        <v>1</v>
      </c>
      <c r="B350" s="5" t="s">
        <v>2223</v>
      </c>
      <c r="C350" s="5" t="s">
        <v>136</v>
      </c>
      <c r="D350" s="295">
        <f>Sch.14!J35</f>
        <v>3427202259.8000002</v>
      </c>
      <c r="E350" s="5"/>
      <c r="F350" s="5"/>
      <c r="G350" s="5"/>
    </row>
    <row r="351" spans="1:7">
      <c r="A351" s="5">
        <v>2</v>
      </c>
      <c r="B351" s="5" t="s">
        <v>2229</v>
      </c>
      <c r="C351" s="5" t="s">
        <v>2152</v>
      </c>
      <c r="D351" s="249">
        <f>Sch.14!J49</f>
        <v>10635406996.35</v>
      </c>
      <c r="E351" s="5"/>
      <c r="F351" s="5"/>
      <c r="G351" s="5"/>
    </row>
    <row r="352" spans="1:7">
      <c r="A352" s="5">
        <v>3</v>
      </c>
      <c r="B352" s="5" t="s">
        <v>2153</v>
      </c>
      <c r="C352" s="5" t="s">
        <v>1145</v>
      </c>
      <c r="D352" s="249">
        <f>Sch.14!J69</f>
        <v>193956523.13</v>
      </c>
      <c r="E352" s="5"/>
      <c r="F352" s="5"/>
      <c r="G352" s="5"/>
    </row>
    <row r="353" spans="1:7">
      <c r="A353" s="5">
        <v>4</v>
      </c>
      <c r="B353" s="5" t="s">
        <v>2154</v>
      </c>
      <c r="C353" s="5" t="s">
        <v>1161</v>
      </c>
      <c r="D353" s="249">
        <f>Sch.14!J81</f>
        <v>14815109299.150002</v>
      </c>
      <c r="E353" s="5"/>
      <c r="F353" s="5"/>
      <c r="G353" s="5"/>
    </row>
    <row r="354" spans="1:7">
      <c r="A354" s="5">
        <v>5</v>
      </c>
      <c r="B354" s="5" t="s">
        <v>2155</v>
      </c>
      <c r="C354" s="5" t="s">
        <v>2156</v>
      </c>
      <c r="D354" s="249">
        <f>Sch.14!J87</f>
        <v>1092412753.9400001</v>
      </c>
      <c r="E354" s="5"/>
      <c r="F354" s="5"/>
      <c r="G354" s="5"/>
    </row>
    <row r="355" spans="1:7">
      <c r="A355" s="5"/>
      <c r="B355" s="5"/>
      <c r="C355" s="5"/>
      <c r="D355" s="295"/>
      <c r="E355" s="5"/>
      <c r="F355" s="5"/>
      <c r="G355" s="5"/>
    </row>
    <row r="356" spans="1:7" ht="15.75">
      <c r="A356" s="5">
        <v>6</v>
      </c>
      <c r="B356" s="573" t="s">
        <v>2157</v>
      </c>
      <c r="C356" s="107" t="s">
        <v>160</v>
      </c>
      <c r="D356" s="249">
        <f>SUM(D350:D354)</f>
        <v>30164087832.369999</v>
      </c>
      <c r="E356" s="5"/>
      <c r="F356" s="5"/>
      <c r="G356" s="5"/>
    </row>
    <row r="357" spans="1:7">
      <c r="A357" s="5"/>
      <c r="B357" s="5"/>
      <c r="C357" s="5"/>
      <c r="D357" s="249"/>
      <c r="E357" s="5"/>
      <c r="F357" s="5"/>
      <c r="G357" s="5"/>
    </row>
    <row r="358" spans="1:7">
      <c r="A358" s="5">
        <v>7</v>
      </c>
      <c r="B358" s="5" t="s">
        <v>2158</v>
      </c>
      <c r="C358" s="5" t="s">
        <v>2159</v>
      </c>
      <c r="D358" s="249">
        <f>Sch.14!J92</f>
        <v>0</v>
      </c>
      <c r="E358" s="5"/>
      <c r="F358" s="5"/>
      <c r="G358" s="5"/>
    </row>
    <row r="359" spans="1:7">
      <c r="A359" s="5"/>
      <c r="B359" s="5"/>
      <c r="C359" s="5"/>
      <c r="D359" s="249"/>
      <c r="E359" s="5"/>
      <c r="F359" s="5"/>
      <c r="G359" s="5"/>
    </row>
    <row r="360" spans="1:7">
      <c r="A360" s="5"/>
      <c r="B360" s="5" t="s">
        <v>2160</v>
      </c>
      <c r="C360" s="5"/>
      <c r="D360" s="249"/>
      <c r="E360" s="5"/>
      <c r="F360" s="5"/>
      <c r="G360" s="5"/>
    </row>
    <row r="361" spans="1:7">
      <c r="A361" s="5">
        <v>8</v>
      </c>
      <c r="B361" s="5" t="s">
        <v>2161</v>
      </c>
      <c r="C361" s="5" t="s">
        <v>2162</v>
      </c>
      <c r="D361" s="249">
        <f>SUM(Sch.14!J93:J94)</f>
        <v>762389863.91000009</v>
      </c>
      <c r="E361" s="5"/>
      <c r="F361" s="5"/>
      <c r="G361" s="5"/>
    </row>
    <row r="362" spans="1:7">
      <c r="A362" s="5"/>
      <c r="B362" s="5"/>
      <c r="C362" s="5"/>
      <c r="D362" s="249"/>
      <c r="E362" s="5"/>
      <c r="F362" s="5"/>
      <c r="G362" s="5"/>
    </row>
    <row r="363" spans="1:7">
      <c r="A363" s="5">
        <v>9</v>
      </c>
      <c r="B363" s="5" t="s">
        <v>2163</v>
      </c>
      <c r="C363" s="5"/>
      <c r="D363" s="249"/>
      <c r="E363" s="5"/>
      <c r="F363" s="5"/>
      <c r="G363" s="5"/>
    </row>
    <row r="364" spans="1:7">
      <c r="A364" s="5">
        <v>10</v>
      </c>
      <c r="B364" s="5" t="s">
        <v>2164</v>
      </c>
      <c r="C364" s="5" t="s">
        <v>967</v>
      </c>
      <c r="D364" s="249">
        <f>SUM(Sch.14!J95:J96)</f>
        <v>0</v>
      </c>
      <c r="E364" s="5"/>
      <c r="F364" s="5"/>
      <c r="G364" s="5"/>
    </row>
    <row r="365" spans="1:7">
      <c r="A365" s="5"/>
      <c r="B365" s="5"/>
      <c r="C365" s="5"/>
      <c r="D365" s="249"/>
      <c r="E365" s="5"/>
      <c r="F365" s="5"/>
      <c r="G365" s="5"/>
    </row>
    <row r="366" spans="1:7">
      <c r="A366" s="5">
        <v>11</v>
      </c>
      <c r="B366" s="5" t="s">
        <v>2165</v>
      </c>
      <c r="C366" s="5" t="s">
        <v>970</v>
      </c>
      <c r="D366" s="249">
        <f>Sch.14!J97</f>
        <v>0</v>
      </c>
      <c r="E366" s="5"/>
      <c r="F366" s="5"/>
      <c r="G366" s="5"/>
    </row>
    <row r="367" spans="1:7">
      <c r="A367" s="5">
        <v>12</v>
      </c>
      <c r="B367" s="5" t="s">
        <v>2166</v>
      </c>
      <c r="C367" s="5" t="s">
        <v>972</v>
      </c>
      <c r="D367" s="249">
        <f>Sch.14!J98</f>
        <v>151877033.22</v>
      </c>
      <c r="E367" s="5"/>
      <c r="F367" s="5"/>
      <c r="G367" s="5"/>
    </row>
    <row r="368" spans="1:7">
      <c r="A368" s="5">
        <v>13</v>
      </c>
      <c r="B368" s="5" t="s">
        <v>2167</v>
      </c>
      <c r="C368" s="5" t="s">
        <v>973</v>
      </c>
      <c r="D368" s="249">
        <f>Sch.14!J99</f>
        <v>0</v>
      </c>
      <c r="E368" s="5"/>
      <c r="F368" s="5"/>
      <c r="G368" s="5"/>
    </row>
    <row r="369" spans="1:7">
      <c r="A369" s="5"/>
      <c r="B369" s="5"/>
      <c r="C369" s="5"/>
      <c r="D369" s="249"/>
      <c r="E369" s="5"/>
      <c r="F369" s="5"/>
      <c r="G369" s="5"/>
    </row>
    <row r="370" spans="1:7" ht="15.75">
      <c r="A370" s="5">
        <v>14</v>
      </c>
      <c r="B370" s="573" t="s">
        <v>2168</v>
      </c>
      <c r="C370" s="107" t="s">
        <v>160</v>
      </c>
      <c r="D370" s="249">
        <f>SUM(D356:D368)</f>
        <v>31078354729.5</v>
      </c>
      <c r="E370" s="5"/>
      <c r="F370" s="5"/>
      <c r="G370" s="5"/>
    </row>
    <row r="371" spans="1:7">
      <c r="A371" s="5"/>
      <c r="B371" s="5"/>
      <c r="C371" s="5"/>
      <c r="D371" s="249"/>
      <c r="E371" s="5"/>
      <c r="F371" s="5"/>
      <c r="G371" s="5"/>
    </row>
    <row r="372" spans="1:7">
      <c r="A372" s="5">
        <v>15</v>
      </c>
      <c r="B372" s="5" t="s">
        <v>2169</v>
      </c>
      <c r="C372" s="107" t="s">
        <v>160</v>
      </c>
      <c r="D372" s="249">
        <f>D40</f>
        <v>20247968923.099998</v>
      </c>
      <c r="E372" s="5"/>
      <c r="F372" s="5"/>
      <c r="G372" s="5"/>
    </row>
    <row r="373" spans="1:7">
      <c r="A373" s="5"/>
      <c r="B373" s="5"/>
      <c r="C373" s="5"/>
      <c r="D373" s="295"/>
      <c r="E373" s="5"/>
      <c r="F373" s="5"/>
      <c r="G373" s="5"/>
    </row>
    <row r="374" spans="1:7" ht="15.75">
      <c r="A374" s="5">
        <v>16</v>
      </c>
      <c r="B374" s="573" t="s">
        <v>2170</v>
      </c>
      <c r="C374" s="107" t="s">
        <v>160</v>
      </c>
      <c r="D374" s="295">
        <f>D370-D372</f>
        <v>10830385806.400002</v>
      </c>
      <c r="E374" s="5"/>
      <c r="F374" s="5"/>
      <c r="G374" s="5"/>
    </row>
    <row r="375" spans="1:7">
      <c r="A375" s="5"/>
      <c r="B375" s="5"/>
      <c r="C375" s="5"/>
      <c r="D375" s="5"/>
      <c r="E375" s="5"/>
      <c r="F375" s="5"/>
      <c r="G375" s="5"/>
    </row>
    <row r="376" spans="1:7">
      <c r="A376" s="5"/>
      <c r="B376" s="5"/>
      <c r="C376" s="5"/>
      <c r="D376" s="5"/>
      <c r="E376" s="5"/>
      <c r="F376" s="5"/>
      <c r="G376" s="5"/>
    </row>
    <row r="377" spans="1:7">
      <c r="A377" s="5"/>
      <c r="B377" s="5"/>
      <c r="C377" s="5"/>
      <c r="D377" s="5"/>
      <c r="E377" s="5"/>
      <c r="F377" s="5"/>
      <c r="G377" s="5"/>
    </row>
    <row r="378" spans="1:7" ht="15.75">
      <c r="A378" s="5"/>
      <c r="B378" s="575" t="s">
        <v>2171</v>
      </c>
      <c r="C378" s="575"/>
      <c r="D378" s="575"/>
      <c r="E378" s="5"/>
      <c r="F378" s="5"/>
      <c r="G378" s="5"/>
    </row>
    <row r="379" spans="1:7">
      <c r="A379" s="5"/>
      <c r="B379" s="5"/>
      <c r="C379" s="5"/>
      <c r="D379" s="5"/>
      <c r="E379" s="5"/>
      <c r="F379" s="5"/>
      <c r="G379" s="5"/>
    </row>
    <row r="380" spans="1:7">
      <c r="A380" s="5">
        <v>17</v>
      </c>
      <c r="B380" s="5" t="s">
        <v>2172</v>
      </c>
      <c r="C380" s="107" t="s">
        <v>160</v>
      </c>
      <c r="D380" s="938">
        <f>D403/D405</f>
        <v>0.11250309790603302</v>
      </c>
      <c r="E380" s="5"/>
      <c r="F380" s="5"/>
      <c r="G380" s="5"/>
    </row>
    <row r="381" spans="1:7">
      <c r="A381" s="5"/>
      <c r="B381" s="5"/>
      <c r="C381" s="5"/>
      <c r="D381" s="296"/>
      <c r="E381" s="5"/>
      <c r="F381" s="5"/>
      <c r="G381" s="5"/>
    </row>
    <row r="382" spans="1:7">
      <c r="A382" s="5">
        <v>18</v>
      </c>
      <c r="B382" s="5" t="s">
        <v>2173</v>
      </c>
      <c r="C382" s="107" t="s">
        <v>160</v>
      </c>
      <c r="D382" s="295">
        <f>D407</f>
        <v>4570200338.8500013</v>
      </c>
      <c r="E382" s="5"/>
      <c r="F382" s="5"/>
      <c r="G382" s="5"/>
    </row>
    <row r="383" spans="1:7">
      <c r="A383" s="5"/>
      <c r="B383" s="5"/>
      <c r="C383" s="5"/>
      <c r="D383" s="296"/>
      <c r="E383" s="5"/>
      <c r="F383" s="5"/>
      <c r="G383" s="5"/>
    </row>
    <row r="384" spans="1:7">
      <c r="A384" s="5"/>
      <c r="B384" s="939" t="s">
        <v>2174</v>
      </c>
      <c r="C384" s="5"/>
      <c r="D384" s="296"/>
      <c r="E384" s="5"/>
      <c r="F384" s="5"/>
      <c r="G384" s="5"/>
    </row>
    <row r="385" spans="1:7">
      <c r="A385" s="5">
        <v>19</v>
      </c>
      <c r="B385" s="5" t="s">
        <v>2175</v>
      </c>
      <c r="C385" s="107" t="s">
        <v>160</v>
      </c>
      <c r="D385" s="296">
        <f>D409/D407</f>
        <v>3.4895205090753077E-2</v>
      </c>
      <c r="E385" s="5"/>
      <c r="F385" s="5"/>
      <c r="G385" s="5"/>
    </row>
    <row r="386" spans="1:7">
      <c r="A386" s="5">
        <v>20</v>
      </c>
      <c r="B386" s="5" t="s">
        <v>2176</v>
      </c>
      <c r="C386" s="107" t="s">
        <v>160</v>
      </c>
      <c r="D386" s="296">
        <f>D411/D407</f>
        <v>0</v>
      </c>
      <c r="E386" s="5"/>
      <c r="F386" s="5"/>
      <c r="G386" s="5"/>
    </row>
    <row r="387" spans="1:7">
      <c r="A387" s="5">
        <v>21</v>
      </c>
      <c r="B387" s="5" t="s">
        <v>2177</v>
      </c>
      <c r="C387" s="107" t="s">
        <v>160</v>
      </c>
      <c r="D387" s="296">
        <f>D413/D407</f>
        <v>-0.54762141900540029</v>
      </c>
      <c r="E387" s="5"/>
      <c r="F387" s="5"/>
      <c r="G387" s="5"/>
    </row>
    <row r="388" spans="1:7">
      <c r="A388" s="5">
        <v>22</v>
      </c>
      <c r="B388" s="5" t="s">
        <v>2178</v>
      </c>
      <c r="C388" s="107" t="s">
        <v>160</v>
      </c>
      <c r="D388" s="296">
        <f>D415/D407</f>
        <v>1.5127262139146471</v>
      </c>
      <c r="E388" s="5"/>
      <c r="F388" s="5"/>
      <c r="G388" s="5"/>
    </row>
    <row r="389" spans="1:7">
      <c r="A389" s="5"/>
      <c r="B389" s="5"/>
      <c r="C389" s="5"/>
      <c r="D389" s="296"/>
      <c r="E389" s="5"/>
      <c r="F389" s="5"/>
      <c r="G389" s="5"/>
    </row>
    <row r="390" spans="1:7">
      <c r="A390" s="5">
        <v>23</v>
      </c>
      <c r="B390" s="5" t="s">
        <v>2179</v>
      </c>
      <c r="C390" s="107" t="s">
        <v>160</v>
      </c>
      <c r="D390" s="938">
        <f>D417/D419</f>
        <v>-12.856692162211953</v>
      </c>
      <c r="E390" s="5"/>
      <c r="F390" s="5"/>
      <c r="G390" s="5"/>
    </row>
    <row r="391" spans="1:7">
      <c r="A391" s="5"/>
      <c r="B391" s="5"/>
      <c r="C391" s="5"/>
      <c r="D391" s="296"/>
      <c r="E391" s="5"/>
      <c r="F391" s="5"/>
      <c r="G391" s="5"/>
    </row>
    <row r="392" spans="1:7">
      <c r="A392" s="5">
        <v>24</v>
      </c>
      <c r="B392" s="5" t="s">
        <v>2180</v>
      </c>
      <c r="C392" s="107" t="s">
        <v>160</v>
      </c>
      <c r="D392" s="296">
        <f>D421/D423</f>
        <v>0</v>
      </c>
      <c r="E392" s="5"/>
      <c r="F392" s="5"/>
      <c r="G392" s="5"/>
    </row>
    <row r="393" spans="1:7">
      <c r="A393" s="5"/>
      <c r="B393" s="5"/>
      <c r="C393" s="5"/>
      <c r="D393" s="296"/>
      <c r="E393" s="5"/>
      <c r="F393" s="5"/>
      <c r="G393" s="5"/>
    </row>
    <row r="394" spans="1:7">
      <c r="A394" s="5">
        <v>25</v>
      </c>
      <c r="B394" s="5" t="s">
        <v>94</v>
      </c>
      <c r="C394" s="107" t="s">
        <v>160</v>
      </c>
      <c r="D394" s="296">
        <f>D423/D413</f>
        <v>0.67024536879198326</v>
      </c>
      <c r="E394" s="5"/>
      <c r="F394" s="5"/>
      <c r="G394" s="5"/>
    </row>
    <row r="395" spans="1:7">
      <c r="A395" s="5"/>
      <c r="B395" s="5"/>
      <c r="C395" s="5"/>
      <c r="D395" s="296"/>
      <c r="E395" s="5"/>
      <c r="F395" s="5"/>
      <c r="G395" s="5"/>
    </row>
    <row r="396" spans="1:7">
      <c r="A396" s="5"/>
      <c r="B396" s="5" t="s">
        <v>2181</v>
      </c>
      <c r="C396" s="5"/>
      <c r="D396" s="296"/>
      <c r="E396" s="5"/>
      <c r="F396" s="5"/>
      <c r="G396" s="5"/>
    </row>
    <row r="397" spans="1:7">
      <c r="A397" s="5">
        <v>26</v>
      </c>
      <c r="B397" s="5" t="s">
        <v>2182</v>
      </c>
      <c r="C397" s="107" t="s">
        <v>160</v>
      </c>
      <c r="D397" s="296">
        <f>-D425/D427</f>
        <v>-1.4522628601489604</v>
      </c>
      <c r="E397" s="5"/>
      <c r="F397" s="5"/>
      <c r="G397" s="5"/>
    </row>
    <row r="398" spans="1:7">
      <c r="A398" s="5"/>
      <c r="B398" s="5"/>
      <c r="C398" s="5"/>
      <c r="D398" s="296"/>
      <c r="E398" s="5"/>
      <c r="F398" s="5"/>
      <c r="G398" s="5"/>
    </row>
    <row r="399" spans="1:7">
      <c r="A399" s="5">
        <v>27</v>
      </c>
      <c r="B399" s="5" t="s">
        <v>2183</v>
      </c>
      <c r="C399" s="107" t="s">
        <v>160</v>
      </c>
      <c r="D399" s="296">
        <f>D429/D431</f>
        <v>2.4531217001211754E-2</v>
      </c>
      <c r="E399" s="5"/>
      <c r="F399" s="5"/>
      <c r="G399" s="5"/>
    </row>
    <row r="400" spans="1:7">
      <c r="A400" s="5"/>
      <c r="B400" s="5"/>
      <c r="C400" s="5"/>
      <c r="D400" s="296"/>
      <c r="E400" s="5"/>
      <c r="F400" s="5"/>
      <c r="G400" s="5"/>
    </row>
    <row r="401" spans="1:7">
      <c r="A401" s="5"/>
      <c r="B401" s="5" t="s">
        <v>2184</v>
      </c>
      <c r="C401" s="107" t="s">
        <v>160</v>
      </c>
      <c r="D401" s="5">
        <f>D435</f>
        <v>12734</v>
      </c>
      <c r="E401" s="5"/>
      <c r="F401" s="5"/>
      <c r="G401" s="5"/>
    </row>
    <row r="402" spans="1:7" ht="15.75">
      <c r="A402" s="5"/>
      <c r="B402" s="5"/>
      <c r="C402" s="923" t="s">
        <v>151</v>
      </c>
      <c r="D402" s="5"/>
      <c r="E402" s="5"/>
      <c r="F402" s="5"/>
      <c r="G402" s="5"/>
    </row>
    <row r="403" spans="1:7">
      <c r="A403" s="5"/>
      <c r="B403" s="5" t="s">
        <v>2185</v>
      </c>
      <c r="C403" s="107" t="s">
        <v>160</v>
      </c>
      <c r="D403" s="5">
        <f>D24</f>
        <v>914478991.29000008</v>
      </c>
      <c r="E403" s="5"/>
      <c r="F403" s="5"/>
      <c r="G403" s="5"/>
    </row>
    <row r="404" spans="1:7">
      <c r="A404" s="5"/>
      <c r="B404" s="5"/>
      <c r="C404" s="5"/>
      <c r="D404" s="5"/>
      <c r="E404" s="5"/>
      <c r="F404" s="5"/>
      <c r="G404" s="5"/>
    </row>
    <row r="405" spans="1:7">
      <c r="A405" s="5"/>
      <c r="B405" s="5" t="s">
        <v>2186</v>
      </c>
      <c r="C405" s="107" t="s">
        <v>160</v>
      </c>
      <c r="D405" s="5">
        <f>D57</f>
        <v>8128478311.3600006</v>
      </c>
      <c r="E405" s="5"/>
      <c r="F405" s="5"/>
      <c r="G405" s="5"/>
    </row>
    <row r="406" spans="1:7">
      <c r="A406" s="5"/>
      <c r="B406" s="5"/>
      <c r="C406" s="5"/>
      <c r="D406" s="5"/>
      <c r="E406" s="5"/>
      <c r="F406" s="5"/>
      <c r="G406" s="5"/>
    </row>
    <row r="407" spans="1:7">
      <c r="A407" s="5"/>
      <c r="B407" s="5" t="s">
        <v>2173</v>
      </c>
      <c r="C407" s="107" t="s">
        <v>160</v>
      </c>
      <c r="D407" s="5">
        <f>SUM(D409:D415)</f>
        <v>4570200338.8500013</v>
      </c>
      <c r="E407" s="5"/>
      <c r="F407" s="5"/>
      <c r="G407" s="5"/>
    </row>
    <row r="408" spans="1:7">
      <c r="A408" s="5"/>
      <c r="B408" s="5"/>
      <c r="C408" s="5"/>
      <c r="D408" s="5"/>
      <c r="E408" s="5"/>
      <c r="F408" s="5"/>
      <c r="G408" s="5"/>
    </row>
    <row r="409" spans="1:7">
      <c r="A409" s="5"/>
      <c r="B409" s="5" t="s">
        <v>108</v>
      </c>
      <c r="C409" s="107" t="s">
        <v>160</v>
      </c>
      <c r="D409" s="5">
        <f>D61</f>
        <v>159478078.13</v>
      </c>
      <c r="E409" s="5"/>
      <c r="F409" s="5"/>
      <c r="G409" s="5"/>
    </row>
    <row r="410" spans="1:7">
      <c r="A410" s="5"/>
      <c r="B410" s="5"/>
      <c r="C410" s="5"/>
      <c r="D410" s="5"/>
      <c r="E410" s="5"/>
      <c r="F410" s="5"/>
      <c r="G410" s="5"/>
    </row>
    <row r="411" spans="1:7">
      <c r="A411" s="5"/>
      <c r="B411" s="5" t="s">
        <v>113</v>
      </c>
      <c r="C411" s="107" t="s">
        <v>160</v>
      </c>
      <c r="D411" s="5">
        <f>D76</f>
        <v>0</v>
      </c>
      <c r="E411" s="5"/>
      <c r="F411" s="5"/>
      <c r="G411" s="5"/>
    </row>
    <row r="412" spans="1:7">
      <c r="A412" s="5"/>
      <c r="B412" s="5"/>
      <c r="C412" s="5"/>
      <c r="D412" s="5"/>
      <c r="E412" s="5"/>
      <c r="F412" s="5"/>
      <c r="G412" s="5"/>
    </row>
    <row r="413" spans="1:7">
      <c r="A413" s="5"/>
      <c r="B413" s="5" t="s">
        <v>2187</v>
      </c>
      <c r="C413" s="107" t="s">
        <v>160</v>
      </c>
      <c r="D413" s="5">
        <f>D80-D76</f>
        <v>-2502739594.6999989</v>
      </c>
      <c r="E413" s="5"/>
      <c r="F413" s="5"/>
      <c r="G413" s="5"/>
    </row>
    <row r="414" spans="1:7">
      <c r="A414" s="5"/>
      <c r="B414" s="5" t="s">
        <v>2188</v>
      </c>
      <c r="C414" s="5"/>
      <c r="D414" s="5"/>
      <c r="E414" s="5"/>
      <c r="F414" s="5"/>
      <c r="G414" s="5"/>
    </row>
    <row r="415" spans="1:7">
      <c r="A415" s="5"/>
      <c r="B415" s="5" t="s">
        <v>1006</v>
      </c>
      <c r="C415" s="107" t="s">
        <v>160</v>
      </c>
      <c r="D415" s="5">
        <f>D50+D53</f>
        <v>6913461855.4200001</v>
      </c>
      <c r="E415" s="5"/>
      <c r="F415" s="5"/>
      <c r="G415" s="5"/>
    </row>
    <row r="416" spans="1:7">
      <c r="A416" s="5"/>
      <c r="B416" s="5"/>
      <c r="C416" s="5"/>
      <c r="D416" s="5"/>
      <c r="E416" s="5"/>
      <c r="F416" s="5"/>
      <c r="G416" s="5"/>
    </row>
    <row r="417" spans="1:7">
      <c r="A417" s="5"/>
      <c r="B417" s="5" t="s">
        <v>2189</v>
      </c>
      <c r="C417" s="107" t="s">
        <v>2190</v>
      </c>
      <c r="D417" s="5">
        <f>D445</f>
        <v>-2917688618.0399995</v>
      </c>
      <c r="E417" s="5"/>
      <c r="F417" s="5"/>
      <c r="G417" s="5"/>
    </row>
    <row r="418" spans="1:7">
      <c r="A418" s="5"/>
      <c r="B418" s="5"/>
      <c r="C418" s="5"/>
      <c r="D418" s="5"/>
      <c r="E418" s="5"/>
      <c r="F418" s="5"/>
      <c r="G418" s="5"/>
    </row>
    <row r="419" spans="1:7">
      <c r="A419" s="5"/>
      <c r="B419" s="5" t="s">
        <v>2191</v>
      </c>
      <c r="C419" s="107" t="s">
        <v>160</v>
      </c>
      <c r="D419" s="5">
        <f>D183</f>
        <v>226939292.10000002</v>
      </c>
      <c r="E419" s="5"/>
      <c r="F419" s="5"/>
      <c r="G419" s="5"/>
    </row>
    <row r="420" spans="1:7">
      <c r="A420" s="5"/>
      <c r="B420" s="5"/>
      <c r="C420" s="5"/>
      <c r="D420" s="5"/>
      <c r="E420" s="5"/>
      <c r="F420" s="5"/>
      <c r="G420" s="5"/>
    </row>
    <row r="421" spans="1:7">
      <c r="A421" s="5"/>
      <c r="B421" s="5" t="s">
        <v>2192</v>
      </c>
      <c r="C421" s="107" t="s">
        <v>160</v>
      </c>
      <c r="D421" s="5">
        <f>D211</f>
        <v>0</v>
      </c>
      <c r="E421" s="5"/>
      <c r="F421" s="5"/>
      <c r="G421" s="5"/>
    </row>
    <row r="422" spans="1:7">
      <c r="A422" s="5"/>
      <c r="B422" s="5"/>
      <c r="C422" s="5"/>
      <c r="D422" s="5"/>
      <c r="E422" s="5"/>
      <c r="F422" s="5"/>
      <c r="G422" s="5"/>
    </row>
    <row r="423" spans="1:7">
      <c r="A423" s="5"/>
      <c r="B423" s="5" t="s">
        <v>1577</v>
      </c>
      <c r="C423" s="107" t="s">
        <v>2190</v>
      </c>
      <c r="D423" s="5">
        <f>D449</f>
        <v>-1677449622.6399994</v>
      </c>
      <c r="E423" s="5"/>
      <c r="F423" s="5"/>
      <c r="G423" s="5"/>
    </row>
    <row r="424" spans="1:7">
      <c r="A424" s="5"/>
      <c r="B424" s="5" t="s">
        <v>2193</v>
      </c>
      <c r="C424" s="5"/>
      <c r="D424" s="5"/>
      <c r="E424" s="5"/>
      <c r="F424" s="5"/>
      <c r="G424" s="5"/>
    </row>
    <row r="425" spans="1:7">
      <c r="A425" s="5"/>
      <c r="B425" s="5" t="s">
        <v>2194</v>
      </c>
      <c r="C425" s="107" t="s">
        <v>160</v>
      </c>
      <c r="D425" s="5">
        <f>D244</f>
        <v>-1747375240.8799996</v>
      </c>
      <c r="E425" s="5"/>
      <c r="F425" s="5"/>
      <c r="G425" s="5"/>
    </row>
    <row r="426" spans="1:7">
      <c r="A426" s="5"/>
      <c r="B426" s="5"/>
      <c r="C426" s="5"/>
      <c r="D426" s="5"/>
      <c r="E426" s="5"/>
      <c r="F426" s="5"/>
      <c r="G426" s="5"/>
    </row>
    <row r="427" spans="1:7">
      <c r="A427" s="5"/>
      <c r="B427" s="5" t="s">
        <v>2195</v>
      </c>
      <c r="C427" s="107" t="s">
        <v>160</v>
      </c>
      <c r="D427" s="5">
        <f>D249</f>
        <v>-1203208653.7699995</v>
      </c>
      <c r="E427" s="5"/>
      <c r="F427" s="5"/>
      <c r="G427" s="5"/>
    </row>
    <row r="428" spans="1:7">
      <c r="A428" s="5"/>
      <c r="B428" s="5"/>
      <c r="C428" s="5"/>
      <c r="D428" s="5"/>
      <c r="E428" s="5"/>
      <c r="F428" s="5"/>
      <c r="G428" s="5"/>
    </row>
    <row r="429" spans="1:7">
      <c r="A429" s="5"/>
      <c r="B429" s="5" t="s">
        <v>2196</v>
      </c>
      <c r="C429" s="107" t="s">
        <v>160</v>
      </c>
      <c r="D429" s="5">
        <f>D361</f>
        <v>762389863.91000009</v>
      </c>
      <c r="E429" s="5"/>
      <c r="F429" s="5"/>
      <c r="G429" s="5"/>
    </row>
    <row r="430" spans="1:7">
      <c r="A430" s="5"/>
      <c r="B430" s="5"/>
      <c r="C430" s="5"/>
      <c r="D430" s="5"/>
      <c r="E430" s="5"/>
      <c r="F430" s="5"/>
      <c r="G430" s="5"/>
    </row>
    <row r="431" spans="1:7">
      <c r="A431" s="5"/>
      <c r="B431" s="5" t="s">
        <v>2197</v>
      </c>
      <c r="C431" s="107" t="s">
        <v>160</v>
      </c>
      <c r="D431" s="5">
        <f>D370</f>
        <v>31078354729.5</v>
      </c>
      <c r="E431" s="5"/>
      <c r="F431" s="5"/>
      <c r="G431" s="5"/>
    </row>
    <row r="432" spans="1:7">
      <c r="A432" s="5"/>
      <c r="B432" s="5"/>
      <c r="C432" s="5"/>
      <c r="D432" s="5"/>
      <c r="E432" s="5"/>
      <c r="F432" s="5"/>
      <c r="G432" s="5"/>
    </row>
    <row r="433" spans="1:7">
      <c r="A433" s="5"/>
      <c r="B433" s="5" t="s">
        <v>1018</v>
      </c>
      <c r="C433" s="5" t="s">
        <v>1019</v>
      </c>
      <c r="D433" s="1750">
        <f>Sch.36!E52</f>
        <v>1</v>
      </c>
      <c r="E433" s="5"/>
      <c r="F433" s="5"/>
      <c r="G433" s="5"/>
    </row>
    <row r="434" spans="1:7">
      <c r="A434" s="5"/>
      <c r="B434" s="5"/>
      <c r="C434" s="5"/>
      <c r="D434" s="5"/>
      <c r="E434" s="5"/>
      <c r="F434" s="5"/>
      <c r="G434" s="5"/>
    </row>
    <row r="435" spans="1:7">
      <c r="A435" s="5"/>
      <c r="B435" s="5" t="s">
        <v>2184</v>
      </c>
      <c r="C435" s="5" t="s">
        <v>1020</v>
      </c>
      <c r="D435" s="5">
        <f>Sch.65!H50</f>
        <v>12734</v>
      </c>
      <c r="E435" s="5"/>
      <c r="F435" s="5"/>
      <c r="G435" s="5"/>
    </row>
    <row r="436" spans="1:7">
      <c r="A436" s="5"/>
      <c r="B436" s="5"/>
      <c r="C436" s="5"/>
      <c r="D436" s="5"/>
      <c r="E436" s="5"/>
      <c r="F436" s="5"/>
      <c r="G436" s="5"/>
    </row>
    <row r="437" spans="1:7">
      <c r="A437" s="5"/>
      <c r="B437" s="5"/>
      <c r="C437" s="5"/>
      <c r="D437" s="5"/>
      <c r="E437" s="5"/>
      <c r="F437" s="5"/>
      <c r="G437" s="5"/>
    </row>
    <row r="438" spans="1:7">
      <c r="A438" s="5"/>
      <c r="B438" s="5"/>
      <c r="C438" s="5"/>
      <c r="D438" s="5"/>
      <c r="E438" s="5"/>
      <c r="F438" s="5"/>
      <c r="G438" s="5"/>
    </row>
    <row r="439" spans="1:7">
      <c r="A439" s="5"/>
      <c r="B439" s="5"/>
      <c r="C439" s="5"/>
      <c r="D439" s="5"/>
      <c r="E439" s="5"/>
      <c r="F439" s="5"/>
      <c r="G439" s="5"/>
    </row>
    <row r="440" spans="1:7">
      <c r="A440" s="5"/>
      <c r="B440" s="5"/>
      <c r="C440" s="5"/>
      <c r="D440" s="5"/>
      <c r="E440" s="5"/>
      <c r="F440" s="5"/>
      <c r="G440" s="5"/>
    </row>
    <row r="441" spans="1:7">
      <c r="A441" s="5"/>
      <c r="B441" s="939" t="s">
        <v>1021</v>
      </c>
      <c r="C441" s="5"/>
      <c r="D441" s="5"/>
      <c r="E441" s="5"/>
      <c r="F441" s="5"/>
      <c r="G441" s="5"/>
    </row>
    <row r="442" spans="1:7">
      <c r="A442" s="5"/>
      <c r="B442" s="5" t="s">
        <v>1022</v>
      </c>
      <c r="C442" s="5" t="s">
        <v>1023</v>
      </c>
      <c r="D442" s="954">
        <f>D138</f>
        <v>-3024438779.9299994</v>
      </c>
      <c r="E442" s="5"/>
      <c r="F442" s="5"/>
      <c r="G442" s="5"/>
    </row>
    <row r="443" spans="1:7">
      <c r="A443" s="5"/>
      <c r="B443" s="5"/>
      <c r="C443" s="5" t="s">
        <v>1024</v>
      </c>
      <c r="D443" s="5">
        <f>D167</f>
        <v>106750161.88999997</v>
      </c>
      <c r="E443" s="5"/>
      <c r="F443" s="5"/>
      <c r="G443" s="5"/>
    </row>
    <row r="444" spans="1:7">
      <c r="A444" s="5"/>
      <c r="B444" s="5"/>
      <c r="C444" s="5" t="s">
        <v>1025</v>
      </c>
      <c r="D444" s="5">
        <v>0</v>
      </c>
      <c r="E444" s="5"/>
      <c r="F444" s="5"/>
      <c r="G444" s="5"/>
    </row>
    <row r="445" spans="1:7">
      <c r="A445" s="5"/>
      <c r="B445" s="5"/>
      <c r="C445" s="107" t="s">
        <v>47</v>
      </c>
      <c r="D445" s="953">
        <f>D442+D443</f>
        <v>-2917688618.0399995</v>
      </c>
      <c r="E445" s="5"/>
      <c r="F445" s="5"/>
      <c r="G445" s="5"/>
    </row>
    <row r="446" spans="1:7">
      <c r="A446" s="5"/>
      <c r="B446" s="5"/>
      <c r="C446" s="5"/>
      <c r="D446" s="5"/>
      <c r="E446" s="5"/>
      <c r="F446" s="5"/>
      <c r="G446" s="5"/>
    </row>
    <row r="447" spans="1:7">
      <c r="A447" s="5"/>
      <c r="B447" s="5" t="s">
        <v>1026</v>
      </c>
      <c r="C447" s="5" t="s">
        <v>1577</v>
      </c>
      <c r="D447" s="5">
        <f>D185</f>
        <v>-1677449622.6399994</v>
      </c>
      <c r="E447" s="5"/>
      <c r="F447" s="5"/>
      <c r="G447" s="5"/>
    </row>
    <row r="448" spans="1:7">
      <c r="A448" s="5"/>
      <c r="B448" s="5"/>
      <c r="C448" s="5" t="s">
        <v>1027</v>
      </c>
      <c r="D448" s="5">
        <f>D210</f>
        <v>0</v>
      </c>
      <c r="E448" s="5"/>
      <c r="F448" s="5"/>
      <c r="G448" s="5"/>
    </row>
    <row r="449" spans="1:7">
      <c r="A449" s="5"/>
      <c r="B449" s="5"/>
      <c r="C449" s="107" t="s">
        <v>47</v>
      </c>
      <c r="D449" s="5">
        <f>D447-D448</f>
        <v>-1677449622.6399994</v>
      </c>
      <c r="E449" s="5"/>
      <c r="F449" s="5"/>
      <c r="G449" s="5"/>
    </row>
  </sheetData>
  <printOptions horizontalCentered="1"/>
  <pageMargins left="0.5" right="0.5" top="0.5" bottom="0.5" header="0.5" footer="0.5"/>
  <pageSetup scale="56" fitToHeight="8" orientation="portrait" r:id="rId1"/>
  <headerFooter alignWithMargins="0"/>
  <rowBreaks count="7" manualBreakCount="7">
    <brk id="46" max="3" man="1"/>
    <brk id="83" max="3" man="1"/>
    <brk id="145" max="3" man="1"/>
    <brk id="219" max="3" man="1"/>
    <brk id="274" max="3" man="1"/>
    <brk id="340" max="3" man="1"/>
    <brk id="377" max="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E98"/>
  <sheetViews>
    <sheetView defaultGridColor="0" topLeftCell="A43" colorId="22" zoomScaleNormal="100" workbookViewId="0">
      <selection activeCell="B31" sqref="B31"/>
    </sheetView>
  </sheetViews>
  <sheetFormatPr defaultColWidth="9.77734375" defaultRowHeight="15"/>
  <cols>
    <col min="1" max="1" width="3.77734375" customWidth="1"/>
    <col min="2" max="2" width="66.77734375" customWidth="1"/>
    <col min="3" max="3" width="3.77734375" customWidth="1"/>
    <col min="257" max="257" width="3.77734375" customWidth="1"/>
    <col min="258" max="258" width="66.77734375" customWidth="1"/>
    <col min="259" max="259" width="3.77734375" customWidth="1"/>
    <col min="513" max="513" width="3.77734375" customWidth="1"/>
    <col min="514" max="514" width="66.77734375" customWidth="1"/>
    <col min="515" max="515" width="3.77734375" customWidth="1"/>
    <col min="769" max="769" width="3.77734375" customWidth="1"/>
    <col min="770" max="770" width="66.77734375" customWidth="1"/>
    <col min="771" max="771" width="3.77734375" customWidth="1"/>
    <col min="1025" max="1025" width="3.77734375" customWidth="1"/>
    <col min="1026" max="1026" width="66.77734375" customWidth="1"/>
    <col min="1027" max="1027" width="3.77734375" customWidth="1"/>
    <col min="1281" max="1281" width="3.77734375" customWidth="1"/>
    <col min="1282" max="1282" width="66.77734375" customWidth="1"/>
    <col min="1283" max="1283" width="3.77734375" customWidth="1"/>
    <col min="1537" max="1537" width="3.77734375" customWidth="1"/>
    <col min="1538" max="1538" width="66.77734375" customWidth="1"/>
    <col min="1539" max="1539" width="3.77734375" customWidth="1"/>
    <col min="1793" max="1793" width="3.77734375" customWidth="1"/>
    <col min="1794" max="1794" width="66.77734375" customWidth="1"/>
    <col min="1795" max="1795" width="3.77734375" customWidth="1"/>
    <col min="2049" max="2049" width="3.77734375" customWidth="1"/>
    <col min="2050" max="2050" width="66.77734375" customWidth="1"/>
    <col min="2051" max="2051" width="3.77734375" customWidth="1"/>
    <col min="2305" max="2305" width="3.77734375" customWidth="1"/>
    <col min="2306" max="2306" width="66.77734375" customWidth="1"/>
    <col min="2307" max="2307" width="3.77734375" customWidth="1"/>
    <col min="2561" max="2561" width="3.77734375" customWidth="1"/>
    <col min="2562" max="2562" width="66.77734375" customWidth="1"/>
    <col min="2563" max="2563" width="3.77734375" customWidth="1"/>
    <col min="2817" max="2817" width="3.77734375" customWidth="1"/>
    <col min="2818" max="2818" width="66.77734375" customWidth="1"/>
    <col min="2819" max="2819" width="3.77734375" customWidth="1"/>
    <col min="3073" max="3073" width="3.77734375" customWidth="1"/>
    <col min="3074" max="3074" width="66.77734375" customWidth="1"/>
    <col min="3075" max="3075" width="3.77734375" customWidth="1"/>
    <col min="3329" max="3329" width="3.77734375" customWidth="1"/>
    <col min="3330" max="3330" width="66.77734375" customWidth="1"/>
    <col min="3331" max="3331" width="3.77734375" customWidth="1"/>
    <col min="3585" max="3585" width="3.77734375" customWidth="1"/>
    <col min="3586" max="3586" width="66.77734375" customWidth="1"/>
    <col min="3587" max="3587" width="3.77734375" customWidth="1"/>
    <col min="3841" max="3841" width="3.77734375" customWidth="1"/>
    <col min="3842" max="3842" width="66.77734375" customWidth="1"/>
    <col min="3843" max="3843" width="3.77734375" customWidth="1"/>
    <col min="4097" max="4097" width="3.77734375" customWidth="1"/>
    <col min="4098" max="4098" width="66.77734375" customWidth="1"/>
    <col min="4099" max="4099" width="3.77734375" customWidth="1"/>
    <col min="4353" max="4353" width="3.77734375" customWidth="1"/>
    <col min="4354" max="4354" width="66.77734375" customWidth="1"/>
    <col min="4355" max="4355" width="3.77734375" customWidth="1"/>
    <col min="4609" max="4609" width="3.77734375" customWidth="1"/>
    <col min="4610" max="4610" width="66.77734375" customWidth="1"/>
    <col min="4611" max="4611" width="3.77734375" customWidth="1"/>
    <col min="4865" max="4865" width="3.77734375" customWidth="1"/>
    <col min="4866" max="4866" width="66.77734375" customWidth="1"/>
    <col min="4867" max="4867" width="3.77734375" customWidth="1"/>
    <col min="5121" max="5121" width="3.77734375" customWidth="1"/>
    <col min="5122" max="5122" width="66.77734375" customWidth="1"/>
    <col min="5123" max="5123" width="3.77734375" customWidth="1"/>
    <col min="5377" max="5377" width="3.77734375" customWidth="1"/>
    <col min="5378" max="5378" width="66.77734375" customWidth="1"/>
    <col min="5379" max="5379" width="3.77734375" customWidth="1"/>
    <col min="5633" max="5633" width="3.77734375" customWidth="1"/>
    <col min="5634" max="5634" width="66.77734375" customWidth="1"/>
    <col min="5635" max="5635" width="3.77734375" customWidth="1"/>
    <col min="5889" max="5889" width="3.77734375" customWidth="1"/>
    <col min="5890" max="5890" width="66.77734375" customWidth="1"/>
    <col min="5891" max="5891" width="3.77734375" customWidth="1"/>
    <col min="6145" max="6145" width="3.77734375" customWidth="1"/>
    <col min="6146" max="6146" width="66.77734375" customWidth="1"/>
    <col min="6147" max="6147" width="3.77734375" customWidth="1"/>
    <col min="6401" max="6401" width="3.77734375" customWidth="1"/>
    <col min="6402" max="6402" width="66.77734375" customWidth="1"/>
    <col min="6403" max="6403" width="3.77734375" customWidth="1"/>
    <col min="6657" max="6657" width="3.77734375" customWidth="1"/>
    <col min="6658" max="6658" width="66.77734375" customWidth="1"/>
    <col min="6659" max="6659" width="3.77734375" customWidth="1"/>
    <col min="6913" max="6913" width="3.77734375" customWidth="1"/>
    <col min="6914" max="6914" width="66.77734375" customWidth="1"/>
    <col min="6915" max="6915" width="3.77734375" customWidth="1"/>
    <col min="7169" max="7169" width="3.77734375" customWidth="1"/>
    <col min="7170" max="7170" width="66.77734375" customWidth="1"/>
    <col min="7171" max="7171" width="3.77734375" customWidth="1"/>
    <col min="7425" max="7425" width="3.77734375" customWidth="1"/>
    <col min="7426" max="7426" width="66.77734375" customWidth="1"/>
    <col min="7427" max="7427" width="3.77734375" customWidth="1"/>
    <col min="7681" max="7681" width="3.77734375" customWidth="1"/>
    <col min="7682" max="7682" width="66.77734375" customWidth="1"/>
    <col min="7683" max="7683" width="3.77734375" customWidth="1"/>
    <col min="7937" max="7937" width="3.77734375" customWidth="1"/>
    <col min="7938" max="7938" width="66.77734375" customWidth="1"/>
    <col min="7939" max="7939" width="3.77734375" customWidth="1"/>
    <col min="8193" max="8193" width="3.77734375" customWidth="1"/>
    <col min="8194" max="8194" width="66.77734375" customWidth="1"/>
    <col min="8195" max="8195" width="3.77734375" customWidth="1"/>
    <col min="8449" max="8449" width="3.77734375" customWidth="1"/>
    <col min="8450" max="8450" width="66.77734375" customWidth="1"/>
    <col min="8451" max="8451" width="3.77734375" customWidth="1"/>
    <col min="8705" max="8705" width="3.77734375" customWidth="1"/>
    <col min="8706" max="8706" width="66.77734375" customWidth="1"/>
    <col min="8707" max="8707" width="3.77734375" customWidth="1"/>
    <col min="8961" max="8961" width="3.77734375" customWidth="1"/>
    <col min="8962" max="8962" width="66.77734375" customWidth="1"/>
    <col min="8963" max="8963" width="3.77734375" customWidth="1"/>
    <col min="9217" max="9217" width="3.77734375" customWidth="1"/>
    <col min="9218" max="9218" width="66.77734375" customWidth="1"/>
    <col min="9219" max="9219" width="3.77734375" customWidth="1"/>
    <col min="9473" max="9473" width="3.77734375" customWidth="1"/>
    <col min="9474" max="9474" width="66.77734375" customWidth="1"/>
    <col min="9475" max="9475" width="3.77734375" customWidth="1"/>
    <col min="9729" max="9729" width="3.77734375" customWidth="1"/>
    <col min="9730" max="9730" width="66.77734375" customWidth="1"/>
    <col min="9731" max="9731" width="3.77734375" customWidth="1"/>
    <col min="9985" max="9985" width="3.77734375" customWidth="1"/>
    <col min="9986" max="9986" width="66.77734375" customWidth="1"/>
    <col min="9987" max="9987" width="3.77734375" customWidth="1"/>
    <col min="10241" max="10241" width="3.77734375" customWidth="1"/>
    <col min="10242" max="10242" width="66.77734375" customWidth="1"/>
    <col min="10243" max="10243" width="3.77734375" customWidth="1"/>
    <col min="10497" max="10497" width="3.77734375" customWidth="1"/>
    <col min="10498" max="10498" width="66.77734375" customWidth="1"/>
    <col min="10499" max="10499" width="3.77734375" customWidth="1"/>
    <col min="10753" max="10753" width="3.77734375" customWidth="1"/>
    <col min="10754" max="10754" width="66.77734375" customWidth="1"/>
    <col min="10755" max="10755" width="3.77734375" customWidth="1"/>
    <col min="11009" max="11009" width="3.77734375" customWidth="1"/>
    <col min="11010" max="11010" width="66.77734375" customWidth="1"/>
    <col min="11011" max="11011" width="3.77734375" customWidth="1"/>
    <col min="11265" max="11265" width="3.77734375" customWidth="1"/>
    <col min="11266" max="11266" width="66.77734375" customWidth="1"/>
    <col min="11267" max="11267" width="3.77734375" customWidth="1"/>
    <col min="11521" max="11521" width="3.77734375" customWidth="1"/>
    <col min="11522" max="11522" width="66.77734375" customWidth="1"/>
    <col min="11523" max="11523" width="3.77734375" customWidth="1"/>
    <col min="11777" max="11777" width="3.77734375" customWidth="1"/>
    <col min="11778" max="11778" width="66.77734375" customWidth="1"/>
    <col min="11779" max="11779" width="3.77734375" customWidth="1"/>
    <col min="12033" max="12033" width="3.77734375" customWidth="1"/>
    <col min="12034" max="12034" width="66.77734375" customWidth="1"/>
    <col min="12035" max="12035" width="3.77734375" customWidth="1"/>
    <col min="12289" max="12289" width="3.77734375" customWidth="1"/>
    <col min="12290" max="12290" width="66.77734375" customWidth="1"/>
    <col min="12291" max="12291" width="3.77734375" customWidth="1"/>
    <col min="12545" max="12545" width="3.77734375" customWidth="1"/>
    <col min="12546" max="12546" width="66.77734375" customWidth="1"/>
    <col min="12547" max="12547" width="3.77734375" customWidth="1"/>
    <col min="12801" max="12801" width="3.77734375" customWidth="1"/>
    <col min="12802" max="12802" width="66.77734375" customWidth="1"/>
    <col min="12803" max="12803" width="3.77734375" customWidth="1"/>
    <col min="13057" max="13057" width="3.77734375" customWidth="1"/>
    <col min="13058" max="13058" width="66.77734375" customWidth="1"/>
    <col min="13059" max="13059" width="3.77734375" customWidth="1"/>
    <col min="13313" max="13313" width="3.77734375" customWidth="1"/>
    <col min="13314" max="13314" width="66.77734375" customWidth="1"/>
    <col min="13315" max="13315" width="3.77734375" customWidth="1"/>
    <col min="13569" max="13569" width="3.77734375" customWidth="1"/>
    <col min="13570" max="13570" width="66.77734375" customWidth="1"/>
    <col min="13571" max="13571" width="3.77734375" customWidth="1"/>
    <col min="13825" max="13825" width="3.77734375" customWidth="1"/>
    <col min="13826" max="13826" width="66.77734375" customWidth="1"/>
    <col min="13827" max="13827" width="3.77734375" customWidth="1"/>
    <col min="14081" max="14081" width="3.77734375" customWidth="1"/>
    <col min="14082" max="14082" width="66.77734375" customWidth="1"/>
    <col min="14083" max="14083" width="3.77734375" customWidth="1"/>
    <col min="14337" max="14337" width="3.77734375" customWidth="1"/>
    <col min="14338" max="14338" width="66.77734375" customWidth="1"/>
    <col min="14339" max="14339" width="3.77734375" customWidth="1"/>
    <col min="14593" max="14593" width="3.77734375" customWidth="1"/>
    <col min="14594" max="14594" width="66.77734375" customWidth="1"/>
    <col min="14595" max="14595" width="3.77734375" customWidth="1"/>
    <col min="14849" max="14849" width="3.77734375" customWidth="1"/>
    <col min="14850" max="14850" width="66.77734375" customWidth="1"/>
    <col min="14851" max="14851" width="3.77734375" customWidth="1"/>
    <col min="15105" max="15105" width="3.77734375" customWidth="1"/>
    <col min="15106" max="15106" width="66.77734375" customWidth="1"/>
    <col min="15107" max="15107" width="3.77734375" customWidth="1"/>
    <col min="15361" max="15361" width="3.77734375" customWidth="1"/>
    <col min="15362" max="15362" width="66.77734375" customWidth="1"/>
    <col min="15363" max="15363" width="3.77734375" customWidth="1"/>
    <col min="15617" max="15617" width="3.77734375" customWidth="1"/>
    <col min="15618" max="15618" width="66.77734375" customWidth="1"/>
    <col min="15619" max="15619" width="3.77734375" customWidth="1"/>
    <col min="15873" max="15873" width="3.77734375" customWidth="1"/>
    <col min="15874" max="15874" width="66.77734375" customWidth="1"/>
    <col min="15875" max="15875" width="3.77734375" customWidth="1"/>
    <col min="16129" max="16129" width="3.77734375" customWidth="1"/>
    <col min="16130" max="16130" width="66.77734375" customWidth="1"/>
    <col min="16131" max="16131" width="3.77734375" customWidth="1"/>
  </cols>
  <sheetData>
    <row r="1" spans="1:5" ht="15.75" thickBot="1">
      <c r="A1" s="64" t="str">
        <f>'Data Sheet'!A46</f>
        <v>Annual Report of VERIZON NEW YORK INC.                                          For the period ending DECEMBER 31, 2017</v>
      </c>
      <c r="B1" s="65"/>
      <c r="C1" s="65"/>
      <c r="D1" s="65"/>
    </row>
    <row r="2" spans="1:5">
      <c r="A2" s="66"/>
      <c r="B2" s="67"/>
      <c r="C2" s="68"/>
      <c r="D2" s="65"/>
    </row>
    <row r="3" spans="1:5" ht="15.75">
      <c r="A3" s="151" t="s">
        <v>555</v>
      </c>
      <c r="B3" s="105"/>
      <c r="C3" s="152"/>
      <c r="D3" s="65"/>
    </row>
    <row r="4" spans="1:5">
      <c r="A4" s="95" t="s">
        <v>1870</v>
      </c>
      <c r="B4" s="28"/>
      <c r="C4" s="73"/>
      <c r="D4" s="65"/>
    </row>
    <row r="5" spans="1:5" ht="30">
      <c r="A5" s="153"/>
      <c r="B5" s="1254" t="s">
        <v>556</v>
      </c>
      <c r="C5" s="73"/>
      <c r="D5" s="65"/>
    </row>
    <row r="6" spans="1:5">
      <c r="A6" s="154"/>
      <c r="B6" s="155" t="s">
        <v>3259</v>
      </c>
      <c r="C6" s="73"/>
      <c r="D6" s="65"/>
      <c r="E6" s="130"/>
    </row>
    <row r="7" spans="1:5">
      <c r="A7" s="154"/>
      <c r="B7" s="155" t="s">
        <v>2617</v>
      </c>
      <c r="C7" s="73"/>
      <c r="D7" s="65"/>
    </row>
    <row r="8" spans="1:5">
      <c r="A8" s="154"/>
      <c r="B8" s="155" t="s">
        <v>2618</v>
      </c>
      <c r="C8" s="73"/>
      <c r="D8" s="65"/>
    </row>
    <row r="9" spans="1:5">
      <c r="A9" s="154"/>
      <c r="B9" s="155"/>
      <c r="C9" s="73"/>
      <c r="D9" s="65"/>
    </row>
    <row r="10" spans="1:5">
      <c r="A10" s="154"/>
      <c r="B10" s="155"/>
      <c r="C10" s="73"/>
      <c r="D10" s="65"/>
    </row>
    <row r="11" spans="1:5">
      <c r="A11" s="154"/>
      <c r="B11" s="155"/>
      <c r="C11" s="73"/>
      <c r="D11" s="65"/>
    </row>
    <row r="12" spans="1:5">
      <c r="A12" s="156" t="s">
        <v>1884</v>
      </c>
      <c r="B12" s="155"/>
      <c r="C12" s="73"/>
      <c r="D12" s="65"/>
    </row>
    <row r="13" spans="1:5" ht="60">
      <c r="A13" s="157"/>
      <c r="B13" s="1254" t="s">
        <v>2198</v>
      </c>
      <c r="C13" s="73"/>
      <c r="D13" s="65"/>
    </row>
    <row r="14" spans="1:5">
      <c r="A14" s="154"/>
      <c r="B14" s="155" t="s">
        <v>2619</v>
      </c>
      <c r="C14" s="73"/>
      <c r="D14" s="65"/>
    </row>
    <row r="15" spans="1:5">
      <c r="A15" s="154"/>
      <c r="B15" s="155" t="s">
        <v>2620</v>
      </c>
      <c r="C15" s="73"/>
      <c r="D15" s="65"/>
    </row>
    <row r="16" spans="1:5">
      <c r="A16" s="154"/>
      <c r="B16" s="155"/>
      <c r="C16" s="73"/>
      <c r="D16" s="65"/>
    </row>
    <row r="17" spans="1:4">
      <c r="A17" s="154"/>
      <c r="B17" s="155"/>
      <c r="C17" s="73"/>
      <c r="D17" s="65"/>
    </row>
    <row r="18" spans="1:4">
      <c r="A18" s="154"/>
      <c r="B18" s="155"/>
      <c r="C18" s="73"/>
      <c r="D18" s="65"/>
    </row>
    <row r="19" spans="1:4">
      <c r="A19" s="156" t="s">
        <v>1233</v>
      </c>
      <c r="B19" s="155"/>
      <c r="C19" s="73"/>
      <c r="D19" s="65"/>
    </row>
    <row r="20" spans="1:4" ht="60">
      <c r="A20" s="153"/>
      <c r="B20" s="158" t="s">
        <v>851</v>
      </c>
      <c r="C20" s="73"/>
      <c r="D20" s="65"/>
    </row>
    <row r="21" spans="1:4">
      <c r="A21" s="154"/>
      <c r="B21" s="994" t="s">
        <v>852</v>
      </c>
      <c r="C21" s="73"/>
      <c r="D21" s="65"/>
    </row>
    <row r="22" spans="1:4">
      <c r="A22" s="154"/>
      <c r="B22" s="155"/>
      <c r="C22" s="73"/>
      <c r="D22" s="65"/>
    </row>
    <row r="23" spans="1:4">
      <c r="A23" s="154"/>
      <c r="B23" s="155" t="s">
        <v>2621</v>
      </c>
      <c r="C23" s="73"/>
      <c r="D23" s="65"/>
    </row>
    <row r="24" spans="1:4">
      <c r="A24" s="154"/>
      <c r="B24" s="155"/>
      <c r="C24" s="73"/>
      <c r="D24" s="65"/>
    </row>
    <row r="25" spans="1:4">
      <c r="A25" s="154"/>
      <c r="B25" s="155"/>
      <c r="C25" s="73"/>
      <c r="D25" s="65"/>
    </row>
    <row r="26" spans="1:4">
      <c r="A26" s="154"/>
      <c r="B26" s="155"/>
      <c r="C26" s="73"/>
      <c r="D26" s="65"/>
    </row>
    <row r="27" spans="1:4">
      <c r="A27" s="156" t="s">
        <v>1253</v>
      </c>
      <c r="B27" s="155"/>
      <c r="C27" s="73"/>
      <c r="D27" s="65"/>
    </row>
    <row r="28" spans="1:4" ht="75">
      <c r="A28" s="153"/>
      <c r="B28" s="1254" t="s">
        <v>2199</v>
      </c>
      <c r="C28" s="73"/>
      <c r="D28" s="65"/>
    </row>
    <row r="29" spans="1:4">
      <c r="A29" s="154"/>
      <c r="B29" s="155"/>
      <c r="C29" s="73"/>
      <c r="D29" s="65"/>
    </row>
    <row r="30" spans="1:4" ht="51">
      <c r="A30" s="154"/>
      <c r="B30" s="1256" t="s">
        <v>3605</v>
      </c>
      <c r="C30" s="73"/>
      <c r="D30" s="65"/>
    </row>
    <row r="31" spans="1:4">
      <c r="A31" s="154"/>
      <c r="B31" s="1258"/>
      <c r="C31" s="73"/>
      <c r="D31" s="65"/>
    </row>
    <row r="32" spans="1:4">
      <c r="A32" s="154"/>
      <c r="B32" s="1258"/>
      <c r="C32" s="73"/>
      <c r="D32" s="65"/>
    </row>
    <row r="33" spans="1:4" ht="15.75" thickBot="1">
      <c r="A33" s="159"/>
      <c r="B33" s="1259"/>
      <c r="C33" s="142"/>
      <c r="D33" s="65"/>
    </row>
    <row r="34" spans="1:4">
      <c r="A34" s="65" t="s">
        <v>824</v>
      </c>
      <c r="B34" s="2"/>
      <c r="C34" s="65"/>
      <c r="D34" s="65"/>
    </row>
    <row r="35" spans="1:4">
      <c r="A35" s="65"/>
      <c r="B35" s="161" t="s">
        <v>825</v>
      </c>
      <c r="C35" s="105"/>
      <c r="D35" s="65"/>
    </row>
    <row r="36" spans="1:4">
      <c r="A36" s="65"/>
      <c r="B36" s="161"/>
      <c r="C36" s="105"/>
      <c r="D36" s="65"/>
    </row>
    <row r="37" spans="1:4">
      <c r="A37" s="65"/>
      <c r="B37" s="161"/>
      <c r="C37" s="105"/>
      <c r="D37" s="65"/>
    </row>
    <row r="38" spans="1:4">
      <c r="A38" s="65"/>
      <c r="B38" s="161"/>
      <c r="C38" s="105"/>
      <c r="D38" s="65"/>
    </row>
    <row r="39" spans="1:4">
      <c r="A39" s="65"/>
      <c r="B39" s="161"/>
      <c r="C39" s="105"/>
      <c r="D39" s="65"/>
    </row>
    <row r="40" spans="1:4">
      <c r="A40" s="65"/>
      <c r="B40" s="161"/>
      <c r="C40" s="105"/>
      <c r="D40" s="65"/>
    </row>
    <row r="41" spans="1:4">
      <c r="A41" s="65"/>
      <c r="B41" s="161"/>
      <c r="C41" s="105"/>
      <c r="D41" s="65"/>
    </row>
    <row r="42" spans="1:4" ht="15.75" thickBot="1">
      <c r="A42" s="64" t="str">
        <f>'Data Sheet'!A46</f>
        <v>Annual Report of VERIZON NEW YORK INC.                                          For the period ending DECEMBER 31, 2017</v>
      </c>
      <c r="B42" s="2"/>
      <c r="C42" s="162"/>
      <c r="D42" s="65"/>
    </row>
    <row r="43" spans="1:4">
      <c r="A43" s="66"/>
      <c r="B43" s="163"/>
      <c r="C43" s="68"/>
      <c r="D43" s="65"/>
    </row>
    <row r="44" spans="1:4" ht="15.75">
      <c r="A44" s="151" t="s">
        <v>826</v>
      </c>
      <c r="B44" s="3"/>
      <c r="C44" s="152"/>
      <c r="D44" s="65"/>
    </row>
    <row r="45" spans="1:4" ht="15.75">
      <c r="A45" s="151"/>
      <c r="B45" s="3"/>
      <c r="C45" s="152"/>
      <c r="D45" s="65"/>
    </row>
    <row r="46" spans="1:4">
      <c r="A46" s="156" t="s">
        <v>1278</v>
      </c>
      <c r="B46" s="2" t="s">
        <v>823</v>
      </c>
      <c r="C46" s="73"/>
      <c r="D46" s="65"/>
    </row>
    <row r="47" spans="1:4">
      <c r="A47" s="154"/>
      <c r="B47" s="155"/>
      <c r="C47" s="73"/>
      <c r="D47" s="65"/>
    </row>
    <row r="48" spans="1:4" ht="51">
      <c r="A48" s="154"/>
      <c r="B48" s="1257" t="s">
        <v>3604</v>
      </c>
      <c r="C48" s="73"/>
      <c r="D48" s="65"/>
    </row>
    <row r="49" spans="1:4" ht="15.75">
      <c r="A49" s="151"/>
      <c r="B49" s="3"/>
      <c r="C49" s="152"/>
      <c r="D49" s="65"/>
    </row>
    <row r="50" spans="1:4">
      <c r="A50" s="156" t="s">
        <v>1281</v>
      </c>
      <c r="B50" s="3"/>
      <c r="C50" s="152"/>
      <c r="D50" s="65"/>
    </row>
    <row r="51" spans="1:4" ht="75">
      <c r="A51" s="153"/>
      <c r="B51" s="1254" t="s">
        <v>2200</v>
      </c>
      <c r="C51" s="73"/>
      <c r="D51" s="65"/>
    </row>
    <row r="52" spans="1:4">
      <c r="A52" s="154"/>
      <c r="B52" s="155"/>
      <c r="C52" s="73"/>
      <c r="D52" s="65"/>
    </row>
    <row r="53" spans="1:4">
      <c r="A53" s="154"/>
      <c r="B53" s="155"/>
      <c r="C53" s="73"/>
      <c r="D53" s="65"/>
    </row>
    <row r="54" spans="1:4">
      <c r="A54" s="154"/>
      <c r="B54" s="155"/>
      <c r="C54" s="73"/>
      <c r="D54" s="65"/>
    </row>
    <row r="55" spans="1:4">
      <c r="A55" s="154"/>
      <c r="B55" s="155"/>
      <c r="C55" s="73"/>
      <c r="D55" s="65"/>
    </row>
    <row r="56" spans="1:4" ht="75">
      <c r="A56" s="154"/>
      <c r="B56" s="1255" t="s">
        <v>849</v>
      </c>
      <c r="C56" s="73"/>
      <c r="D56" s="65"/>
    </row>
    <row r="57" spans="1:4">
      <c r="A57" s="154"/>
      <c r="B57" s="993" t="s">
        <v>850</v>
      </c>
      <c r="C57" s="73"/>
      <c r="D57" s="65"/>
    </row>
    <row r="58" spans="1:4">
      <c r="A58" s="154"/>
      <c r="B58" s="155"/>
      <c r="C58" s="73"/>
      <c r="D58" s="65"/>
    </row>
    <row r="59" spans="1:4">
      <c r="A59" s="154"/>
      <c r="B59" s="155"/>
      <c r="C59" s="73"/>
      <c r="D59" s="65"/>
    </row>
    <row r="60" spans="1:4">
      <c r="A60" s="154"/>
      <c r="B60" s="155"/>
      <c r="C60" s="73"/>
      <c r="D60" s="65"/>
    </row>
    <row r="61" spans="1:4" ht="75">
      <c r="A61" s="154"/>
      <c r="B61" s="1254" t="s">
        <v>2201</v>
      </c>
      <c r="C61" s="73"/>
      <c r="D61" s="65"/>
    </row>
    <row r="62" spans="1:4" ht="13.9" customHeight="1">
      <c r="A62" s="154"/>
      <c r="B62" s="165"/>
      <c r="C62" s="73"/>
      <c r="D62" s="65"/>
    </row>
    <row r="63" spans="1:4" ht="13.9" customHeight="1">
      <c r="A63" s="154"/>
      <c r="B63" s="165"/>
      <c r="C63" s="73"/>
      <c r="D63" s="65"/>
    </row>
    <row r="64" spans="1:4">
      <c r="A64" s="154"/>
      <c r="B64" s="155"/>
      <c r="C64" s="73"/>
      <c r="D64" s="65"/>
    </row>
    <row r="65" spans="1:4">
      <c r="A65" s="154"/>
      <c r="B65" s="155"/>
      <c r="C65" s="73"/>
      <c r="D65" s="65"/>
    </row>
    <row r="66" spans="1:4" ht="30">
      <c r="A66" s="154"/>
      <c r="B66" s="1254" t="s">
        <v>1066</v>
      </c>
      <c r="C66" s="73"/>
      <c r="D66" s="65"/>
    </row>
    <row r="67" spans="1:4">
      <c r="A67" s="154"/>
      <c r="B67" s="155"/>
      <c r="C67" s="73"/>
      <c r="D67" s="65"/>
    </row>
    <row r="68" spans="1:4">
      <c r="A68" s="154"/>
      <c r="B68" s="155" t="s">
        <v>3462</v>
      </c>
      <c r="C68" s="73"/>
      <c r="D68" s="65"/>
    </row>
    <row r="69" spans="1:4">
      <c r="A69" s="154"/>
      <c r="B69" s="155" t="s">
        <v>2622</v>
      </c>
      <c r="C69" s="73"/>
      <c r="D69" s="65"/>
    </row>
    <row r="70" spans="1:4">
      <c r="A70" s="154"/>
      <c r="B70" s="155"/>
      <c r="C70" s="73"/>
      <c r="D70" s="65"/>
    </row>
    <row r="71" spans="1:4">
      <c r="A71" s="154"/>
      <c r="B71" s="155"/>
      <c r="C71" s="73"/>
      <c r="D71" s="65"/>
    </row>
    <row r="72" spans="1:4">
      <c r="A72" s="154"/>
      <c r="B72" s="155"/>
      <c r="C72" s="73"/>
      <c r="D72" s="65"/>
    </row>
    <row r="73" spans="1:4">
      <c r="A73" s="154"/>
      <c r="B73" s="155"/>
      <c r="C73" s="73"/>
      <c r="D73" s="65"/>
    </row>
    <row r="74" spans="1:4">
      <c r="A74" s="72"/>
      <c r="B74" s="155"/>
      <c r="C74" s="73"/>
      <c r="D74" s="65"/>
    </row>
    <row r="75" spans="1:4">
      <c r="A75" s="72"/>
      <c r="B75" s="155"/>
      <c r="C75" s="73"/>
      <c r="D75" s="65"/>
    </row>
    <row r="76" spans="1:4" ht="15.75" thickBot="1">
      <c r="A76" s="159"/>
      <c r="B76" s="160"/>
      <c r="C76" s="142"/>
      <c r="D76" s="65"/>
    </row>
    <row r="77" spans="1:4">
      <c r="A77" s="65"/>
      <c r="B77" s="162" t="s">
        <v>1285</v>
      </c>
      <c r="C77" s="65"/>
      <c r="D77" s="65"/>
    </row>
    <row r="78" spans="1:4">
      <c r="A78" s="132" t="s">
        <v>1067</v>
      </c>
      <c r="B78" s="105"/>
      <c r="C78" s="105"/>
      <c r="D78" s="65"/>
    </row>
    <row r="79" spans="1:4">
      <c r="A79" s="65"/>
    </row>
    <row r="80" spans="1:4">
      <c r="A80" s="65"/>
      <c r="B80" s="1026"/>
      <c r="C80" s="1147"/>
      <c r="D80" s="1147"/>
    </row>
    <row r="81" spans="1:1">
      <c r="A81" s="65"/>
    </row>
    <row r="82" spans="1:1">
      <c r="A82" s="65"/>
    </row>
    <row r="83" spans="1:1">
      <c r="A83" s="65"/>
    </row>
    <row r="84" spans="1:1">
      <c r="A84" s="65"/>
    </row>
    <row r="85" spans="1:1">
      <c r="A85" s="65"/>
    </row>
    <row r="86" spans="1:1">
      <c r="A86" s="65"/>
    </row>
    <row r="87" spans="1:1">
      <c r="A87" s="65"/>
    </row>
    <row r="88" spans="1:1">
      <c r="A88" s="65"/>
    </row>
    <row r="89" spans="1:1">
      <c r="A89" s="65"/>
    </row>
    <row r="90" spans="1:1">
      <c r="A90" s="65"/>
    </row>
    <row r="91" spans="1:1">
      <c r="A91" s="65"/>
    </row>
    <row r="92" spans="1:1">
      <c r="A92" s="65"/>
    </row>
    <row r="93" spans="1:1">
      <c r="A93" s="65"/>
    </row>
    <row r="94" spans="1:1">
      <c r="A94" s="65"/>
    </row>
    <row r="95" spans="1:1">
      <c r="A95" s="65"/>
    </row>
    <row r="96" spans="1:1">
      <c r="A96" s="65"/>
    </row>
    <row r="97" spans="1:1">
      <c r="A97" s="65"/>
    </row>
    <row r="98" spans="1:1">
      <c r="A98" s="65"/>
    </row>
  </sheetData>
  <printOptions horizontalCentered="1"/>
  <pageMargins left="0.5" right="0.5" top="0.5" bottom="0.5" header="0.5" footer="0.5"/>
  <pageSetup scale="89" fitToHeight="2"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75" r:id="rId4" name="Button 7">
              <controlPr locked="0" defaultSize="0" autoFill="0" autoLine="0" autoPict="0">
                <anchor moveWithCells="1" sizeWithCells="1">
                  <from>
                    <xdr:col>0</xdr:col>
                    <xdr:colOff>0</xdr:colOff>
                    <xdr:row>0</xdr:row>
                    <xdr:rowOff>0</xdr:rowOff>
                  </from>
                  <to>
                    <xdr:col>0</xdr:col>
                    <xdr:colOff>0</xdr:colOff>
                    <xdr:row>0</xdr:row>
                    <xdr:rowOff>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C50"/>
  <sheetViews>
    <sheetView defaultGridColor="0" topLeftCell="A13" colorId="22" zoomScale="75" zoomScaleNormal="75" workbookViewId="0">
      <selection activeCell="E46" sqref="E46"/>
    </sheetView>
  </sheetViews>
  <sheetFormatPr defaultColWidth="9.77734375" defaultRowHeight="15"/>
  <cols>
    <col min="1" max="1" width="4.77734375" customWidth="1"/>
    <col min="2" max="2" width="1.77734375" customWidth="1"/>
    <col min="3" max="3" width="31.77734375" customWidth="1"/>
    <col min="4" max="4" width="2.109375" customWidth="1"/>
    <col min="5" max="5" width="20.77734375" customWidth="1"/>
    <col min="6" max="6" width="1.77734375" customWidth="1"/>
    <col min="7" max="7" width="11.44140625" customWidth="1"/>
    <col min="8" max="8" width="1.77734375" customWidth="1"/>
    <col min="9" max="9" width="13.77734375" customWidth="1"/>
    <col min="10" max="10" width="1.77734375" customWidth="1"/>
    <col min="11" max="11" width="13.77734375" customWidth="1"/>
    <col min="12" max="12" width="1.77734375" customWidth="1"/>
    <col min="13" max="13" width="13.33203125" customWidth="1"/>
    <col min="14" max="14" width="1.77734375" customWidth="1"/>
    <col min="15" max="15" width="12.77734375" customWidth="1"/>
    <col min="16" max="16" width="1.77734375" customWidth="1"/>
    <col min="17" max="17" width="12.77734375" customWidth="1"/>
    <col min="18" max="18" width="1.77734375" customWidth="1"/>
    <col min="19" max="19" width="12.77734375" customWidth="1"/>
    <col min="20" max="20" width="1.77734375" customWidth="1"/>
    <col min="21" max="21" width="12.77734375" customWidth="1"/>
    <col min="22" max="22" width="1.77734375" customWidth="1"/>
    <col min="23" max="23" width="12.77734375" customWidth="1"/>
    <col min="24" max="24" width="1.77734375" customWidth="1"/>
    <col min="25" max="25" width="13.77734375" customWidth="1"/>
    <col min="26" max="26" width="4.77734375" customWidth="1"/>
  </cols>
  <sheetData>
    <row r="1" spans="1:29" ht="15.75" thickBot="1">
      <c r="A1" s="64" t="str">
        <f>'Data Sheet'!A50</f>
        <v>Annual Report of VERIZON NEW YORK INC.                                                                 For the period ending DECEMBER 31, 2017</v>
      </c>
      <c r="B1" s="65"/>
      <c r="C1" s="65"/>
      <c r="D1" s="65"/>
      <c r="E1" s="65"/>
      <c r="F1" s="65"/>
      <c r="G1" s="65"/>
      <c r="H1" s="65"/>
      <c r="I1" s="65"/>
      <c r="J1" s="65"/>
      <c r="K1" s="65"/>
      <c r="L1" s="64" t="str">
        <f>'Data Sheet'!A50</f>
        <v>Annual Report of VERIZON NEW YORK INC.                                                                 For the period ending DECEMBER 31, 2017</v>
      </c>
      <c r="M1" s="65"/>
      <c r="N1" s="65"/>
      <c r="O1" s="65"/>
      <c r="P1" s="65"/>
      <c r="Q1" s="65"/>
      <c r="R1" s="65"/>
      <c r="S1" s="65"/>
      <c r="T1" s="65"/>
      <c r="U1" s="65"/>
      <c r="V1" s="65"/>
      <c r="W1" s="65"/>
      <c r="X1" s="65"/>
      <c r="Y1" s="65"/>
      <c r="Z1" s="65"/>
      <c r="AA1" s="65"/>
    </row>
    <row r="2" spans="1:29">
      <c r="A2" s="66"/>
      <c r="B2" s="67"/>
      <c r="C2" s="67"/>
      <c r="D2" s="67"/>
      <c r="E2" s="67"/>
      <c r="F2" s="67"/>
      <c r="G2" s="67"/>
      <c r="H2" s="67"/>
      <c r="I2" s="67"/>
      <c r="J2" s="67"/>
      <c r="K2" s="68"/>
      <c r="L2" s="66"/>
      <c r="M2" s="67"/>
      <c r="N2" s="67"/>
      <c r="O2" s="67"/>
      <c r="P2" s="67"/>
      <c r="Q2" s="67"/>
      <c r="R2" s="67"/>
      <c r="S2" s="67"/>
      <c r="T2" s="67"/>
      <c r="U2" s="67"/>
      <c r="V2" s="67"/>
      <c r="W2" s="67"/>
      <c r="X2" s="67"/>
      <c r="Y2" s="67"/>
      <c r="Z2" s="68"/>
      <c r="AA2" s="65"/>
    </row>
    <row r="3" spans="1:29" ht="15.75">
      <c r="A3" s="151" t="s">
        <v>1068</v>
      </c>
      <c r="B3" s="105"/>
      <c r="C3" s="105"/>
      <c r="D3" s="105"/>
      <c r="E3" s="105"/>
      <c r="F3" s="105"/>
      <c r="G3" s="105"/>
      <c r="H3" s="105"/>
      <c r="I3" s="105"/>
      <c r="J3" s="105"/>
      <c r="K3" s="152"/>
      <c r="L3" s="151" t="s">
        <v>1069</v>
      </c>
      <c r="M3" s="166"/>
      <c r="N3" s="166"/>
      <c r="O3" s="105"/>
      <c r="P3" s="105"/>
      <c r="Q3" s="105"/>
      <c r="R3" s="105"/>
      <c r="S3" s="105"/>
      <c r="T3" s="105"/>
      <c r="U3" s="105"/>
      <c r="V3" s="105"/>
      <c r="W3" s="105"/>
      <c r="X3" s="105"/>
      <c r="Y3" s="105"/>
      <c r="Z3" s="152"/>
      <c r="AA3" s="65"/>
    </row>
    <row r="4" spans="1:29">
      <c r="A4" s="72"/>
      <c r="B4" s="105"/>
      <c r="C4" s="105"/>
      <c r="D4" s="105"/>
      <c r="E4" s="105"/>
      <c r="F4" s="105"/>
      <c r="G4" s="105"/>
      <c r="H4" s="105"/>
      <c r="I4" s="105"/>
      <c r="J4" s="65"/>
      <c r="K4" s="73"/>
      <c r="L4" s="72"/>
      <c r="M4" s="65"/>
      <c r="N4" s="65"/>
      <c r="O4" s="65"/>
      <c r="P4" s="65"/>
      <c r="Q4" s="65"/>
      <c r="R4" s="65"/>
      <c r="S4" s="65"/>
      <c r="T4" s="65"/>
      <c r="U4" s="65"/>
      <c r="V4" s="65"/>
      <c r="W4" s="65"/>
      <c r="X4" s="65"/>
      <c r="Y4" s="65"/>
      <c r="Z4" s="73"/>
      <c r="AA4" s="65"/>
    </row>
    <row r="5" spans="1:29">
      <c r="A5" s="638" t="s">
        <v>1870</v>
      </c>
      <c r="B5" s="963" t="s">
        <v>1070</v>
      </c>
      <c r="C5" s="1000"/>
      <c r="D5" s="1000"/>
      <c r="E5" s="1000"/>
      <c r="F5" s="1000"/>
      <c r="G5" s="1000"/>
      <c r="H5" s="1000"/>
      <c r="I5" s="1000"/>
      <c r="J5" s="1000"/>
      <c r="K5" s="1001"/>
      <c r="L5" s="637" t="s">
        <v>1071</v>
      </c>
      <c r="M5" s="636"/>
      <c r="N5" s="636"/>
      <c r="O5" s="636"/>
      <c r="P5" s="636"/>
      <c r="Q5" s="636"/>
      <c r="R5" s="636"/>
      <c r="S5" s="636"/>
      <c r="T5" s="636"/>
      <c r="U5" s="636"/>
      <c r="V5" s="636"/>
      <c r="W5" s="636"/>
      <c r="X5" s="150"/>
      <c r="Y5" s="150"/>
      <c r="Z5" s="168"/>
      <c r="AA5" s="65"/>
    </row>
    <row r="6" spans="1:29">
      <c r="A6" s="637"/>
      <c r="B6" s="963" t="s">
        <v>1072</v>
      </c>
      <c r="C6" s="1000"/>
      <c r="D6" s="1000"/>
      <c r="E6" s="1000"/>
      <c r="F6" s="1000"/>
      <c r="G6" s="1000"/>
      <c r="H6" s="1000"/>
      <c r="I6" s="1000"/>
      <c r="J6" s="1000"/>
      <c r="K6" s="1001"/>
      <c r="L6" s="637" t="s">
        <v>24</v>
      </c>
      <c r="M6" s="636"/>
      <c r="N6" s="636"/>
      <c r="O6" s="636"/>
      <c r="P6" s="636"/>
      <c r="Q6" s="636"/>
      <c r="R6" s="636"/>
      <c r="S6" s="636"/>
      <c r="T6" s="636"/>
      <c r="U6" s="636"/>
      <c r="V6" s="636"/>
      <c r="W6" s="636"/>
      <c r="X6" s="150"/>
      <c r="Y6" s="150"/>
      <c r="Z6" s="168"/>
      <c r="AA6" s="65"/>
    </row>
    <row r="7" spans="1:29">
      <c r="A7" s="637"/>
      <c r="B7" s="963"/>
      <c r="C7" s="1000"/>
      <c r="D7" s="1000"/>
      <c r="E7" s="1000"/>
      <c r="F7" s="1000"/>
      <c r="G7" s="1000"/>
      <c r="H7" s="1000"/>
      <c r="I7" s="1000"/>
      <c r="J7" s="1000"/>
      <c r="K7" s="1001"/>
      <c r="L7" s="637" t="s">
        <v>25</v>
      </c>
      <c r="M7" s="636"/>
      <c r="N7" s="636"/>
      <c r="O7" s="636"/>
      <c r="P7" s="636"/>
      <c r="Q7" s="636"/>
      <c r="R7" s="636"/>
      <c r="S7" s="636"/>
      <c r="T7" s="636"/>
      <c r="U7" s="636"/>
      <c r="V7" s="636"/>
      <c r="W7" s="636"/>
      <c r="X7" s="150"/>
      <c r="Y7" s="150"/>
      <c r="Z7" s="168"/>
      <c r="AA7" s="65"/>
    </row>
    <row r="8" spans="1:29">
      <c r="A8" s="638" t="s">
        <v>1884</v>
      </c>
      <c r="B8" s="963" t="s">
        <v>26</v>
      </c>
      <c r="C8" s="1000"/>
      <c r="D8" s="1000"/>
      <c r="E8" s="1000"/>
      <c r="F8" s="1000"/>
      <c r="G8" s="1000"/>
      <c r="H8" s="1000"/>
      <c r="I8" s="1000"/>
      <c r="J8" s="1000"/>
      <c r="K8" s="1001"/>
      <c r="L8" s="637" t="s">
        <v>27</v>
      </c>
      <c r="M8" s="636"/>
      <c r="N8" s="636"/>
      <c r="O8" s="636"/>
      <c r="P8" s="636"/>
      <c r="Q8" s="636"/>
      <c r="R8" s="636"/>
      <c r="S8" s="636"/>
      <c r="T8" s="636"/>
      <c r="U8" s="636"/>
      <c r="V8" s="636"/>
      <c r="W8" s="636"/>
      <c r="X8" s="150"/>
      <c r="Y8" s="150"/>
      <c r="Z8" s="168"/>
      <c r="AA8" s="65"/>
    </row>
    <row r="9" spans="1:29">
      <c r="A9" s="637"/>
      <c r="B9" s="963" t="s">
        <v>28</v>
      </c>
      <c r="C9" s="1000"/>
      <c r="D9" s="1000"/>
      <c r="E9" s="1000"/>
      <c r="F9" s="1000"/>
      <c r="G9" s="1000"/>
      <c r="H9" s="1000"/>
      <c r="I9" s="1000"/>
      <c r="J9" s="1000"/>
      <c r="K9" s="1001"/>
      <c r="L9" s="637"/>
      <c r="M9" s="636"/>
      <c r="N9" s="636"/>
      <c r="O9" s="636"/>
      <c r="P9" s="636"/>
      <c r="Q9" s="636"/>
      <c r="R9" s="636"/>
      <c r="S9" s="636"/>
      <c r="T9" s="636"/>
      <c r="U9" s="636"/>
      <c r="V9" s="636"/>
      <c r="W9" s="636"/>
      <c r="X9" s="150"/>
      <c r="Y9" s="150"/>
      <c r="Z9" s="168"/>
      <c r="AA9" s="65"/>
    </row>
    <row r="10" spans="1:29">
      <c r="A10" s="637"/>
      <c r="B10" s="963"/>
      <c r="C10" s="1000"/>
      <c r="D10" s="1000"/>
      <c r="E10" s="1000"/>
      <c r="F10" s="1000"/>
      <c r="G10" s="1000"/>
      <c r="H10" s="1000"/>
      <c r="I10" s="1000"/>
      <c r="J10" s="1000"/>
      <c r="K10" s="1001"/>
      <c r="L10" s="637" t="s">
        <v>29</v>
      </c>
      <c r="M10" s="636"/>
      <c r="N10" s="636"/>
      <c r="O10" s="636"/>
      <c r="P10" s="636"/>
      <c r="Q10" s="636"/>
      <c r="R10" s="636"/>
      <c r="S10" s="636"/>
      <c r="T10" s="636"/>
      <c r="U10" s="636"/>
      <c r="V10" s="636"/>
      <c r="W10" s="636"/>
      <c r="X10" s="150"/>
      <c r="Y10" s="150"/>
      <c r="Z10" s="168"/>
      <c r="AA10" s="65"/>
    </row>
    <row r="11" spans="1:29">
      <c r="A11" s="638" t="s">
        <v>1233</v>
      </c>
      <c r="B11" s="963" t="s">
        <v>30</v>
      </c>
      <c r="C11" s="1000"/>
      <c r="D11" s="1000"/>
      <c r="E11" s="1000"/>
      <c r="F11" s="1000"/>
      <c r="G11" s="1000"/>
      <c r="H11" s="1000"/>
      <c r="I11" s="1000"/>
      <c r="J11" s="1000"/>
      <c r="K11" s="1001"/>
      <c r="L11" s="637" t="s">
        <v>31</v>
      </c>
      <c r="M11" s="636"/>
      <c r="N11" s="636"/>
      <c r="O11" s="636"/>
      <c r="P11" s="636"/>
      <c r="Q11" s="636"/>
      <c r="R11" s="636"/>
      <c r="S11" s="636"/>
      <c r="T11" s="636"/>
      <c r="U11" s="636"/>
      <c r="V11" s="636"/>
      <c r="W11" s="636"/>
      <c r="X11" s="150"/>
      <c r="Y11" s="150"/>
      <c r="Z11" s="168"/>
      <c r="AA11" s="65"/>
    </row>
    <row r="12" spans="1:29">
      <c r="A12" s="637"/>
      <c r="B12" s="963" t="s">
        <v>32</v>
      </c>
      <c r="C12" s="1000"/>
      <c r="D12" s="1000"/>
      <c r="E12" s="1000"/>
      <c r="F12" s="1000"/>
      <c r="G12" s="1000"/>
      <c r="H12" s="1000"/>
      <c r="I12" s="1000"/>
      <c r="J12" s="1000"/>
      <c r="K12" s="1001"/>
      <c r="L12" s="637"/>
      <c r="M12" s="636"/>
      <c r="N12" s="636"/>
      <c r="O12" s="636"/>
      <c r="P12" s="636"/>
      <c r="Q12" s="636"/>
      <c r="R12" s="636"/>
      <c r="S12" s="636"/>
      <c r="T12" s="636"/>
      <c r="U12" s="636"/>
      <c r="V12" s="636"/>
      <c r="W12" s="636"/>
      <c r="X12" s="150"/>
      <c r="Y12" s="150"/>
      <c r="Z12" s="168"/>
      <c r="AA12" s="65"/>
    </row>
    <row r="13" spans="1:29">
      <c r="A13" s="170"/>
      <c r="B13" s="171"/>
      <c r="C13" s="171"/>
      <c r="D13" s="171"/>
      <c r="E13" s="171"/>
      <c r="F13" s="171"/>
      <c r="G13" s="171"/>
      <c r="H13" s="171"/>
      <c r="I13" s="171"/>
      <c r="J13" s="172"/>
      <c r="K13" s="173"/>
      <c r="L13" s="640"/>
      <c r="M13" s="639"/>
      <c r="N13" s="639"/>
      <c r="O13" s="639"/>
      <c r="P13" s="639"/>
      <c r="Q13" s="639"/>
      <c r="R13" s="639"/>
      <c r="S13" s="639"/>
      <c r="T13" s="639"/>
      <c r="U13" s="639"/>
      <c r="V13" s="639"/>
      <c r="W13" s="639"/>
      <c r="X13" s="172"/>
      <c r="Y13" s="172"/>
      <c r="Z13" s="173"/>
      <c r="AA13" s="65"/>
    </row>
    <row r="14" spans="1:29">
      <c r="A14" s="72"/>
      <c r="B14" s="174"/>
      <c r="C14" s="175"/>
      <c r="D14" s="132" t="s">
        <v>33</v>
      </c>
      <c r="E14" s="105"/>
      <c r="F14" s="176" t="s">
        <v>34</v>
      </c>
      <c r="G14" s="105"/>
      <c r="H14" s="177"/>
      <c r="I14" s="132" t="s">
        <v>35</v>
      </c>
      <c r="J14" s="105"/>
      <c r="K14" s="152"/>
      <c r="L14" s="72"/>
      <c r="M14" s="65"/>
      <c r="N14" s="174"/>
      <c r="O14" s="178"/>
      <c r="P14" s="179"/>
      <c r="Q14" s="65"/>
      <c r="R14" s="179"/>
      <c r="S14" s="180"/>
      <c r="T14" s="65"/>
      <c r="U14" s="65"/>
      <c r="V14" s="179"/>
      <c r="W14" s="180"/>
      <c r="X14" s="65"/>
      <c r="Y14" s="65"/>
      <c r="Z14" s="94"/>
      <c r="AA14" s="65"/>
    </row>
    <row r="15" spans="1:29">
      <c r="A15" s="95" t="s">
        <v>36</v>
      </c>
      <c r="B15" s="174"/>
      <c r="C15" s="175"/>
      <c r="D15" s="132" t="s">
        <v>37</v>
      </c>
      <c r="E15" s="105"/>
      <c r="F15" s="176" t="s">
        <v>38</v>
      </c>
      <c r="G15" s="105"/>
      <c r="H15" s="174"/>
      <c r="I15" s="181" t="s">
        <v>39</v>
      </c>
      <c r="J15" s="178"/>
      <c r="K15" s="182" t="s">
        <v>40</v>
      </c>
      <c r="L15" s="72"/>
      <c r="M15" s="93" t="s">
        <v>41</v>
      </c>
      <c r="N15" s="174"/>
      <c r="O15" s="93" t="s">
        <v>42</v>
      </c>
      <c r="P15" s="174"/>
      <c r="Q15" s="93" t="s">
        <v>43</v>
      </c>
      <c r="R15" s="174"/>
      <c r="S15" s="183" t="s">
        <v>44</v>
      </c>
      <c r="T15" s="65"/>
      <c r="U15" s="93" t="s">
        <v>45</v>
      </c>
      <c r="V15" s="174"/>
      <c r="W15" s="183" t="s">
        <v>46</v>
      </c>
      <c r="X15" s="65"/>
      <c r="Y15" s="93" t="s">
        <v>47</v>
      </c>
      <c r="Z15" s="91" t="s">
        <v>36</v>
      </c>
      <c r="AA15" s="65"/>
      <c r="AB15" s="1280"/>
      <c r="AC15" s="1280"/>
    </row>
    <row r="16" spans="1:29">
      <c r="A16" s="95" t="s">
        <v>48</v>
      </c>
      <c r="B16" s="174"/>
      <c r="C16" s="183" t="s">
        <v>49</v>
      </c>
      <c r="D16" s="132" t="s">
        <v>50</v>
      </c>
      <c r="E16" s="105"/>
      <c r="F16" s="176" t="s">
        <v>51</v>
      </c>
      <c r="G16" s="105"/>
      <c r="H16" s="174"/>
      <c r="I16" s="183" t="s">
        <v>52</v>
      </c>
      <c r="J16" s="65"/>
      <c r="K16" s="138" t="s">
        <v>53</v>
      </c>
      <c r="L16" s="72"/>
      <c r="M16" s="93" t="s">
        <v>54</v>
      </c>
      <c r="N16" s="174"/>
      <c r="O16" s="93" t="s">
        <v>55</v>
      </c>
      <c r="P16" s="174"/>
      <c r="Q16" s="93" t="s">
        <v>56</v>
      </c>
      <c r="R16" s="174"/>
      <c r="S16" s="183" t="s">
        <v>57</v>
      </c>
      <c r="T16" s="65"/>
      <c r="U16" s="93" t="s">
        <v>58</v>
      </c>
      <c r="V16" s="174"/>
      <c r="W16" s="183" t="s">
        <v>59</v>
      </c>
      <c r="X16" s="65"/>
      <c r="Y16" s="93" t="s">
        <v>60</v>
      </c>
      <c r="Z16" s="91" t="s">
        <v>48</v>
      </c>
      <c r="AA16" s="65"/>
      <c r="AB16" s="1280"/>
      <c r="AC16" s="1280"/>
    </row>
    <row r="17" spans="1:29">
      <c r="A17" s="72"/>
      <c r="B17" s="174"/>
      <c r="C17" s="183" t="s">
        <v>462</v>
      </c>
      <c r="D17" s="132" t="s">
        <v>463</v>
      </c>
      <c r="E17" s="105"/>
      <c r="F17" s="176" t="s">
        <v>61</v>
      </c>
      <c r="G17" s="105"/>
      <c r="H17" s="174"/>
      <c r="I17" s="183" t="s">
        <v>62</v>
      </c>
      <c r="J17" s="65"/>
      <c r="K17" s="138" t="s">
        <v>63</v>
      </c>
      <c r="L17" s="72"/>
      <c r="M17" s="93" t="s">
        <v>64</v>
      </c>
      <c r="N17" s="174"/>
      <c r="O17" s="93" t="s">
        <v>65</v>
      </c>
      <c r="P17" s="174"/>
      <c r="Q17" s="93" t="s">
        <v>66</v>
      </c>
      <c r="R17" s="174"/>
      <c r="S17" s="183" t="s">
        <v>67</v>
      </c>
      <c r="T17" s="65"/>
      <c r="U17" s="93" t="s">
        <v>68</v>
      </c>
      <c r="V17" s="174"/>
      <c r="W17" s="183" t="s">
        <v>69</v>
      </c>
      <c r="X17" s="65"/>
      <c r="Y17" s="93" t="s">
        <v>70</v>
      </c>
      <c r="Z17" s="94"/>
      <c r="AA17" s="65"/>
      <c r="AB17" s="1280"/>
      <c r="AC17" s="1280"/>
    </row>
    <row r="18" spans="1:29">
      <c r="A18" s="72"/>
      <c r="B18" s="174"/>
      <c r="C18" s="175"/>
      <c r="D18" s="65"/>
      <c r="E18" s="65"/>
      <c r="F18" s="176" t="s">
        <v>464</v>
      </c>
      <c r="G18" s="105"/>
      <c r="H18" s="174"/>
      <c r="I18" s="184"/>
      <c r="J18" s="65"/>
      <c r="K18" s="73"/>
      <c r="L18" s="72"/>
      <c r="M18" s="65"/>
      <c r="N18" s="174"/>
      <c r="O18" s="65"/>
      <c r="P18" s="174"/>
      <c r="Q18" s="65"/>
      <c r="R18" s="174"/>
      <c r="S18" s="175"/>
      <c r="T18" s="65"/>
      <c r="U18" s="65"/>
      <c r="V18" s="174"/>
      <c r="W18" s="175"/>
      <c r="X18" s="65"/>
      <c r="Y18" s="175"/>
      <c r="Z18" s="94"/>
      <c r="AA18" s="65"/>
      <c r="AB18" s="1280"/>
      <c r="AC18" s="1280"/>
    </row>
    <row r="19" spans="1:29" ht="45.75">
      <c r="A19" s="74" t="s">
        <v>467</v>
      </c>
      <c r="B19" s="179"/>
      <c r="C19" s="1650" t="s">
        <v>2623</v>
      </c>
      <c r="D19" s="1751"/>
      <c r="E19" s="1695" t="s">
        <v>2624</v>
      </c>
      <c r="F19" s="1752"/>
      <c r="G19" s="1697" t="s">
        <v>3471</v>
      </c>
      <c r="H19" s="1696"/>
      <c r="I19" s="1918" t="s">
        <v>3602</v>
      </c>
      <c r="J19" s="1917"/>
      <c r="K19" s="1918" t="s">
        <v>3602</v>
      </c>
      <c r="L19" s="1699"/>
      <c r="M19" s="1918" t="s">
        <v>3602</v>
      </c>
      <c r="N19" s="1700"/>
      <c r="O19" s="1918" t="s">
        <v>3602</v>
      </c>
      <c r="P19" s="1701"/>
      <c r="Q19" s="1918" t="s">
        <v>3602</v>
      </c>
      <c r="R19" s="1701"/>
      <c r="S19" s="1918" t="s">
        <v>3602</v>
      </c>
      <c r="T19" s="1698"/>
      <c r="U19" s="1918" t="s">
        <v>3602</v>
      </c>
      <c r="V19" s="1701"/>
      <c r="W19" s="1918" t="s">
        <v>3602</v>
      </c>
      <c r="X19" s="1698"/>
      <c r="Y19" s="1918" t="s">
        <v>3602</v>
      </c>
      <c r="Z19" s="78" t="s">
        <v>467</v>
      </c>
      <c r="AA19" s="65"/>
      <c r="AB19" s="1753"/>
      <c r="AC19" s="1792"/>
    </row>
    <row r="20" spans="1:29" ht="30.75">
      <c r="A20" s="95" t="s">
        <v>825</v>
      </c>
      <c r="B20" s="174"/>
      <c r="C20" s="1656" t="s">
        <v>3428</v>
      </c>
      <c r="D20" s="1261"/>
      <c r="E20" s="1546" t="s">
        <v>3323</v>
      </c>
      <c r="F20" s="187"/>
      <c r="G20" s="1548" t="s">
        <v>3471</v>
      </c>
      <c r="H20" s="1065"/>
      <c r="I20" s="1916" t="s">
        <v>3602</v>
      </c>
      <c r="J20" s="1547"/>
      <c r="K20" s="1916" t="s">
        <v>3602</v>
      </c>
      <c r="L20" s="1704"/>
      <c r="M20" s="1916" t="s">
        <v>3602</v>
      </c>
      <c r="N20" s="1705"/>
      <c r="O20" s="1916" t="s">
        <v>3602</v>
      </c>
      <c r="P20" s="1706"/>
      <c r="Q20" s="1916" t="s">
        <v>3602</v>
      </c>
      <c r="R20" s="1706"/>
      <c r="S20" s="1916" t="s">
        <v>3602</v>
      </c>
      <c r="T20" s="1547"/>
      <c r="U20" s="1916" t="s">
        <v>3602</v>
      </c>
      <c r="V20" s="1706"/>
      <c r="W20" s="1916" t="s">
        <v>3602</v>
      </c>
      <c r="X20" s="1547"/>
      <c r="Y20" s="1916" t="s">
        <v>3602</v>
      </c>
      <c r="Z20" s="91" t="s">
        <v>825</v>
      </c>
      <c r="AA20" s="65"/>
      <c r="AB20" s="1753"/>
      <c r="AC20" s="1792"/>
    </row>
    <row r="21" spans="1:29" ht="45.75">
      <c r="A21" s="95" t="s">
        <v>1067</v>
      </c>
      <c r="B21" s="174"/>
      <c r="C21" s="1656" t="s">
        <v>3429</v>
      </c>
      <c r="D21" s="28"/>
      <c r="E21" s="1707" t="s">
        <v>2629</v>
      </c>
      <c r="F21" s="187"/>
      <c r="G21" s="1708" t="s">
        <v>3471</v>
      </c>
      <c r="H21" s="1065"/>
      <c r="I21" s="1916" t="s">
        <v>3602</v>
      </c>
      <c r="J21" s="1691"/>
      <c r="K21" s="1916" t="s">
        <v>3602</v>
      </c>
      <c r="L21" s="1709"/>
      <c r="M21" s="1916" t="s">
        <v>3602</v>
      </c>
      <c r="N21" s="1710"/>
      <c r="O21" s="1916" t="s">
        <v>3602</v>
      </c>
      <c r="P21" s="1706"/>
      <c r="Q21" s="1916" t="s">
        <v>3602</v>
      </c>
      <c r="R21" s="1706"/>
      <c r="S21" s="1916" t="s">
        <v>3602</v>
      </c>
      <c r="T21" s="1691"/>
      <c r="U21" s="1916" t="s">
        <v>3602</v>
      </c>
      <c r="V21" s="1706"/>
      <c r="W21" s="1916" t="s">
        <v>3602</v>
      </c>
      <c r="X21" s="1547"/>
      <c r="Y21" s="1916" t="s">
        <v>3602</v>
      </c>
      <c r="Z21" s="91" t="s">
        <v>1067</v>
      </c>
      <c r="AA21" s="65"/>
      <c r="AB21" s="1753"/>
      <c r="AC21" s="1792"/>
    </row>
    <row r="22" spans="1:29" ht="45.75">
      <c r="A22" s="95" t="s">
        <v>71</v>
      </c>
      <c r="B22" s="174"/>
      <c r="C22" s="1656" t="s">
        <v>3324</v>
      </c>
      <c r="D22" s="28"/>
      <c r="E22" s="1707" t="s">
        <v>2626</v>
      </c>
      <c r="F22" s="187"/>
      <c r="G22" s="1711" t="s">
        <v>3471</v>
      </c>
      <c r="H22" s="1065"/>
      <c r="I22" s="1916" t="s">
        <v>3602</v>
      </c>
      <c r="J22" s="1691"/>
      <c r="K22" s="1916" t="s">
        <v>3602</v>
      </c>
      <c r="L22" s="1709"/>
      <c r="M22" s="1916" t="s">
        <v>3602</v>
      </c>
      <c r="N22" s="1710"/>
      <c r="O22" s="1916" t="s">
        <v>3602</v>
      </c>
      <c r="P22" s="1706"/>
      <c r="Q22" s="1916" t="s">
        <v>3602</v>
      </c>
      <c r="R22" s="1706"/>
      <c r="S22" s="1916" t="s">
        <v>3602</v>
      </c>
      <c r="T22" s="1691"/>
      <c r="U22" s="1916" t="s">
        <v>3602</v>
      </c>
      <c r="V22" s="1706"/>
      <c r="W22" s="1916" t="s">
        <v>3602</v>
      </c>
      <c r="X22" s="1547"/>
      <c r="Y22" s="1916" t="s">
        <v>3602</v>
      </c>
      <c r="Z22" s="91" t="s">
        <v>71</v>
      </c>
      <c r="AA22" s="65"/>
      <c r="AB22" s="1753"/>
      <c r="AC22" s="1792"/>
    </row>
    <row r="23" spans="1:29" ht="45.75">
      <c r="A23" s="95" t="s">
        <v>72</v>
      </c>
      <c r="B23" s="174"/>
      <c r="C23" s="1656" t="s">
        <v>2625</v>
      </c>
      <c r="D23" s="28"/>
      <c r="E23" s="1707" t="s">
        <v>2626</v>
      </c>
      <c r="F23" s="187"/>
      <c r="G23" s="1708">
        <v>42886</v>
      </c>
      <c r="H23" s="1065"/>
      <c r="I23" s="1916" t="s">
        <v>3602</v>
      </c>
      <c r="J23" s="1837"/>
      <c r="K23" s="1916" t="s">
        <v>3602</v>
      </c>
      <c r="L23" s="1709"/>
      <c r="M23" s="1916" t="s">
        <v>3602</v>
      </c>
      <c r="N23" s="1710"/>
      <c r="O23" s="1916" t="s">
        <v>3602</v>
      </c>
      <c r="P23" s="1706"/>
      <c r="Q23" s="1916" t="s">
        <v>3602</v>
      </c>
      <c r="R23" s="1706"/>
      <c r="S23" s="1916" t="s">
        <v>3602</v>
      </c>
      <c r="T23" s="1691"/>
      <c r="U23" s="1916" t="s">
        <v>3602</v>
      </c>
      <c r="V23" s="1706"/>
      <c r="W23" s="1916" t="s">
        <v>3602</v>
      </c>
      <c r="X23" s="1691"/>
      <c r="Y23" s="1916" t="s">
        <v>3602</v>
      </c>
      <c r="Z23" s="91" t="s">
        <v>72</v>
      </c>
      <c r="AA23" s="65"/>
      <c r="AB23" s="1753"/>
      <c r="AC23" s="1792"/>
    </row>
    <row r="24" spans="1:29" ht="18">
      <c r="A24" s="95" t="s">
        <v>476</v>
      </c>
      <c r="B24" s="174"/>
      <c r="C24" s="1656" t="s">
        <v>2627</v>
      </c>
      <c r="D24" s="28"/>
      <c r="E24" s="1707" t="s">
        <v>2628</v>
      </c>
      <c r="F24" s="187"/>
      <c r="G24" s="1708" t="s">
        <v>3471</v>
      </c>
      <c r="H24" s="1065"/>
      <c r="I24" s="1916" t="s">
        <v>3602</v>
      </c>
      <c r="J24" s="1691"/>
      <c r="K24" s="1916" t="s">
        <v>3602</v>
      </c>
      <c r="L24" s="1709"/>
      <c r="M24" s="1916" t="s">
        <v>3602</v>
      </c>
      <c r="N24" s="1710"/>
      <c r="O24" s="1916" t="s">
        <v>3602</v>
      </c>
      <c r="P24" s="1706"/>
      <c r="Q24" s="1916" t="s">
        <v>3602</v>
      </c>
      <c r="R24" s="1706"/>
      <c r="S24" s="1916" t="s">
        <v>3602</v>
      </c>
      <c r="T24" s="1691"/>
      <c r="U24" s="1916" t="s">
        <v>3602</v>
      </c>
      <c r="V24" s="1706"/>
      <c r="W24" s="1916" t="s">
        <v>3602</v>
      </c>
      <c r="X24" s="1691"/>
      <c r="Y24" s="1916" t="s">
        <v>3602</v>
      </c>
      <c r="Z24" s="91" t="s">
        <v>476</v>
      </c>
      <c r="AA24" s="65"/>
      <c r="AB24" s="1753"/>
      <c r="AC24" s="1792"/>
    </row>
    <row r="25" spans="1:29" ht="18">
      <c r="A25" s="95" t="s">
        <v>479</v>
      </c>
      <c r="B25" s="174"/>
      <c r="C25" s="1656" t="s">
        <v>3259</v>
      </c>
      <c r="D25" s="28"/>
      <c r="E25" s="1707" t="s">
        <v>3325</v>
      </c>
      <c r="F25" s="187"/>
      <c r="G25" s="1708" t="s">
        <v>3471</v>
      </c>
      <c r="H25" s="1065"/>
      <c r="I25" s="1916" t="s">
        <v>3602</v>
      </c>
      <c r="J25" s="1691"/>
      <c r="K25" s="1916" t="s">
        <v>3602</v>
      </c>
      <c r="L25" s="1709"/>
      <c r="M25" s="1916" t="s">
        <v>3602</v>
      </c>
      <c r="N25" s="1710"/>
      <c r="O25" s="1916" t="s">
        <v>3602</v>
      </c>
      <c r="P25" s="1706"/>
      <c r="Q25" s="1916" t="s">
        <v>3602</v>
      </c>
      <c r="R25" s="1706"/>
      <c r="S25" s="1916" t="s">
        <v>3602</v>
      </c>
      <c r="T25" s="1691"/>
      <c r="U25" s="1916" t="s">
        <v>3602</v>
      </c>
      <c r="V25" s="1706"/>
      <c r="W25" s="1916" t="s">
        <v>3602</v>
      </c>
      <c r="X25" s="1691"/>
      <c r="Y25" s="1916" t="s">
        <v>3602</v>
      </c>
      <c r="Z25" s="91" t="s">
        <v>479</v>
      </c>
      <c r="AA25" s="65"/>
      <c r="AB25" s="1753"/>
      <c r="AC25" s="1792"/>
    </row>
    <row r="26" spans="1:29" ht="60.75">
      <c r="A26" s="95" t="s">
        <v>2076</v>
      </c>
      <c r="B26" s="174"/>
      <c r="C26" s="1753" t="s">
        <v>2630</v>
      </c>
      <c r="D26" s="187"/>
      <c r="E26" s="1707" t="s">
        <v>3326</v>
      </c>
      <c r="F26" s="187"/>
      <c r="G26" s="1708" t="s">
        <v>3471</v>
      </c>
      <c r="H26" s="1065"/>
      <c r="I26" s="1916" t="s">
        <v>3602</v>
      </c>
      <c r="J26" s="1691"/>
      <c r="K26" s="1916" t="s">
        <v>3602</v>
      </c>
      <c r="L26" s="1709"/>
      <c r="M26" s="1916" t="s">
        <v>3602</v>
      </c>
      <c r="N26" s="1710"/>
      <c r="O26" s="1916" t="s">
        <v>3602</v>
      </c>
      <c r="P26" s="1706"/>
      <c r="Q26" s="1916" t="s">
        <v>3602</v>
      </c>
      <c r="R26" s="1706"/>
      <c r="S26" s="1916" t="s">
        <v>3602</v>
      </c>
      <c r="T26" s="1691"/>
      <c r="U26" s="1916" t="s">
        <v>3602</v>
      </c>
      <c r="V26" s="1706"/>
      <c r="W26" s="1916" t="s">
        <v>3602</v>
      </c>
      <c r="X26" s="1691"/>
      <c r="Y26" s="1916" t="s">
        <v>3602</v>
      </c>
      <c r="Z26" s="91" t="s">
        <v>2076</v>
      </c>
      <c r="AA26" s="65"/>
      <c r="AB26" s="1753"/>
      <c r="AC26" s="1792"/>
    </row>
    <row r="27" spans="1:29" ht="30.75">
      <c r="A27" s="95" t="s">
        <v>337</v>
      </c>
      <c r="B27" s="174"/>
      <c r="C27" s="1656" t="s">
        <v>3430</v>
      </c>
      <c r="D27" s="1261"/>
      <c r="E27" s="1707" t="s">
        <v>3100</v>
      </c>
      <c r="F27" s="187"/>
      <c r="G27" s="1708" t="s">
        <v>3471</v>
      </c>
      <c r="H27" s="1065"/>
      <c r="I27" s="1916" t="s">
        <v>3602</v>
      </c>
      <c r="J27" s="1691"/>
      <c r="K27" s="1916" t="s">
        <v>3602</v>
      </c>
      <c r="L27" s="1709"/>
      <c r="M27" s="1916" t="s">
        <v>3602</v>
      </c>
      <c r="N27" s="1710"/>
      <c r="O27" s="1916" t="s">
        <v>3602</v>
      </c>
      <c r="P27" s="1706"/>
      <c r="Q27" s="1916" t="s">
        <v>3602</v>
      </c>
      <c r="R27" s="1706"/>
      <c r="S27" s="1916" t="s">
        <v>3602</v>
      </c>
      <c r="T27" s="1691"/>
      <c r="U27" s="1916" t="s">
        <v>3602</v>
      </c>
      <c r="V27" s="1706"/>
      <c r="W27" s="1916" t="s">
        <v>3602</v>
      </c>
      <c r="X27" s="1691"/>
      <c r="Y27" s="1916" t="s">
        <v>3602</v>
      </c>
      <c r="Z27" s="91" t="s">
        <v>337</v>
      </c>
      <c r="AA27" s="65"/>
      <c r="AB27" s="1753"/>
      <c r="AC27" s="1792"/>
    </row>
    <row r="28" spans="1:29" ht="30.75">
      <c r="A28" s="95" t="s">
        <v>73</v>
      </c>
      <c r="B28" s="174"/>
      <c r="C28" s="1656" t="s">
        <v>3099</v>
      </c>
      <c r="D28" s="28"/>
      <c r="E28" s="1707" t="s">
        <v>3327</v>
      </c>
      <c r="F28" s="187"/>
      <c r="G28" s="1708" t="s">
        <v>3471</v>
      </c>
      <c r="H28" s="1065"/>
      <c r="I28" s="1916" t="s">
        <v>3602</v>
      </c>
      <c r="J28" s="1691"/>
      <c r="K28" s="1916" t="s">
        <v>3602</v>
      </c>
      <c r="L28" s="1709"/>
      <c r="M28" s="1916" t="s">
        <v>3602</v>
      </c>
      <c r="N28" s="1710"/>
      <c r="O28" s="1916" t="s">
        <v>3602</v>
      </c>
      <c r="P28" s="1706"/>
      <c r="Q28" s="1916" t="s">
        <v>3602</v>
      </c>
      <c r="R28" s="1706"/>
      <c r="S28" s="1916" t="s">
        <v>3602</v>
      </c>
      <c r="T28" s="1691"/>
      <c r="U28" s="1916" t="s">
        <v>3602</v>
      </c>
      <c r="V28" s="1706"/>
      <c r="W28" s="1916" t="s">
        <v>3602</v>
      </c>
      <c r="X28" s="1691"/>
      <c r="Y28" s="1916" t="s">
        <v>3602</v>
      </c>
      <c r="Z28" s="91" t="s">
        <v>73</v>
      </c>
      <c r="AA28" s="65"/>
      <c r="AB28" s="1753"/>
      <c r="AC28" s="1792"/>
    </row>
    <row r="29" spans="1:29" ht="18">
      <c r="A29" s="95" t="s">
        <v>74</v>
      </c>
      <c r="B29" s="174"/>
      <c r="C29" s="1656" t="s">
        <v>3260</v>
      </c>
      <c r="D29" s="28"/>
      <c r="E29" s="1707" t="s">
        <v>2628</v>
      </c>
      <c r="F29" s="187"/>
      <c r="G29" s="1708" t="s">
        <v>3471</v>
      </c>
      <c r="H29" s="1065"/>
      <c r="I29" s="1916" t="s">
        <v>3602</v>
      </c>
      <c r="J29" s="1691"/>
      <c r="K29" s="1916" t="s">
        <v>3602</v>
      </c>
      <c r="L29" s="1709"/>
      <c r="M29" s="1916" t="s">
        <v>3602</v>
      </c>
      <c r="N29" s="1710"/>
      <c r="O29" s="1916" t="s">
        <v>3602</v>
      </c>
      <c r="P29" s="1706"/>
      <c r="Q29" s="1916" t="s">
        <v>3602</v>
      </c>
      <c r="R29" s="1706"/>
      <c r="S29" s="1916" t="s">
        <v>3602</v>
      </c>
      <c r="T29" s="1691"/>
      <c r="U29" s="1916" t="s">
        <v>3602</v>
      </c>
      <c r="V29" s="1706"/>
      <c r="W29" s="1916" t="s">
        <v>3602</v>
      </c>
      <c r="X29" s="1691"/>
      <c r="Y29" s="1916" t="s">
        <v>3602</v>
      </c>
      <c r="Z29" s="91" t="s">
        <v>74</v>
      </c>
      <c r="AA29" s="65"/>
      <c r="AB29" s="1753"/>
      <c r="AC29" s="1792"/>
    </row>
    <row r="30" spans="1:29" ht="18">
      <c r="A30" s="95" t="s">
        <v>75</v>
      </c>
      <c r="B30" s="174"/>
      <c r="C30" s="1754" t="s">
        <v>3472</v>
      </c>
      <c r="D30" s="28"/>
      <c r="E30" s="1755" t="s">
        <v>3473</v>
      </c>
      <c r="F30" s="187"/>
      <c r="G30" s="1756" t="s">
        <v>3471</v>
      </c>
      <c r="H30" s="1065"/>
      <c r="I30" s="1916" t="s">
        <v>3602</v>
      </c>
      <c r="J30" s="28"/>
      <c r="K30" s="1916" t="s">
        <v>3602</v>
      </c>
      <c r="L30" s="190"/>
      <c r="M30" s="1916" t="s">
        <v>3602</v>
      </c>
      <c r="N30" s="192"/>
      <c r="O30" s="1916" t="s">
        <v>3602</v>
      </c>
      <c r="P30" s="187"/>
      <c r="Q30" s="1916" t="s">
        <v>3602</v>
      </c>
      <c r="R30" s="187"/>
      <c r="S30" s="1916" t="s">
        <v>3602</v>
      </c>
      <c r="T30" s="28"/>
      <c r="U30" s="1916" t="s">
        <v>3602</v>
      </c>
      <c r="V30" s="187"/>
      <c r="W30" s="1916" t="s">
        <v>3602</v>
      </c>
      <c r="X30" s="1691"/>
      <c r="Y30" s="1916" t="s">
        <v>3602</v>
      </c>
      <c r="Z30" s="91" t="s">
        <v>75</v>
      </c>
      <c r="AA30" s="65"/>
      <c r="AB30" s="1884"/>
      <c r="AC30" s="1792"/>
    </row>
    <row r="31" spans="1:29">
      <c r="A31" s="95" t="s">
        <v>76</v>
      </c>
      <c r="B31" s="174"/>
      <c r="C31" s="1289"/>
      <c r="D31" s="1263"/>
      <c r="E31" s="1504"/>
      <c r="F31" s="1065"/>
      <c r="G31" s="1708"/>
      <c r="H31" s="1065"/>
      <c r="I31" s="1702"/>
      <c r="J31" s="1691"/>
      <c r="K31" s="1703"/>
      <c r="L31" s="1709"/>
      <c r="M31" s="1702"/>
      <c r="N31" s="1710"/>
      <c r="O31" s="1505"/>
      <c r="P31" s="1706"/>
      <c r="Q31" s="1702"/>
      <c r="R31" s="1706"/>
      <c r="S31" s="1702"/>
      <c r="T31" s="1691"/>
      <c r="U31" s="1702"/>
      <c r="V31" s="1706"/>
      <c r="W31" s="1702"/>
      <c r="X31" s="1691"/>
      <c r="Y31" s="1097"/>
      <c r="Z31" s="91" t="s">
        <v>76</v>
      </c>
      <c r="AA31" s="65"/>
      <c r="AB31" s="1280"/>
      <c r="AC31" s="1280"/>
    </row>
    <row r="32" spans="1:29">
      <c r="A32" s="95" t="s">
        <v>77</v>
      </c>
      <c r="B32" s="174"/>
      <c r="C32" s="1289"/>
      <c r="D32" s="1063"/>
      <c r="E32" s="1707"/>
      <c r="F32" s="1065"/>
      <c r="G32" s="1708"/>
      <c r="H32" s="1065"/>
      <c r="I32" s="1702"/>
      <c r="J32" s="1691"/>
      <c r="K32" s="1703"/>
      <c r="L32" s="1709"/>
      <c r="M32" s="1702"/>
      <c r="N32" s="1710"/>
      <c r="O32" s="1505"/>
      <c r="P32" s="1706"/>
      <c r="Q32" s="1702"/>
      <c r="R32" s="1706"/>
      <c r="S32" s="1702"/>
      <c r="T32" s="1691"/>
      <c r="U32" s="1702"/>
      <c r="V32" s="1706"/>
      <c r="W32" s="1702"/>
      <c r="X32" s="1691"/>
      <c r="Y32" s="1088"/>
      <c r="Z32" s="91" t="s">
        <v>77</v>
      </c>
      <c r="AA32" s="65"/>
    </row>
    <row r="33" spans="1:27">
      <c r="A33" s="95" t="s">
        <v>78</v>
      </c>
      <c r="B33" s="174"/>
      <c r="C33" s="1289"/>
      <c r="D33" s="1063"/>
      <c r="E33" s="1707"/>
      <c r="F33" s="1065"/>
      <c r="G33" s="1708"/>
      <c r="H33" s="1065"/>
      <c r="I33" s="1702"/>
      <c r="J33" s="1691"/>
      <c r="K33" s="1703"/>
      <c r="L33" s="1709"/>
      <c r="M33" s="1702"/>
      <c r="N33" s="1710"/>
      <c r="O33" s="1505"/>
      <c r="P33" s="1706"/>
      <c r="Q33" s="1702"/>
      <c r="R33" s="1706"/>
      <c r="S33" s="1702"/>
      <c r="T33" s="1691"/>
      <c r="U33" s="1702"/>
      <c r="V33" s="1706"/>
      <c r="W33" s="1702"/>
      <c r="X33" s="1691"/>
      <c r="Y33" s="1088"/>
      <c r="Z33" s="91" t="s">
        <v>78</v>
      </c>
      <c r="AA33" s="65"/>
    </row>
    <row r="34" spans="1:27">
      <c r="A34" s="95" t="s">
        <v>79</v>
      </c>
      <c r="B34" s="174"/>
      <c r="C34" s="186"/>
      <c r="D34" s="28"/>
      <c r="E34" s="28"/>
      <c r="F34" s="187"/>
      <c r="G34" s="28"/>
      <c r="H34" s="187"/>
      <c r="I34" s="188"/>
      <c r="J34" s="28"/>
      <c r="K34" s="189"/>
      <c r="L34" s="190"/>
      <c r="M34" s="191"/>
      <c r="N34" s="192"/>
      <c r="O34" s="191"/>
      <c r="P34" s="187"/>
      <c r="Q34" s="191"/>
      <c r="R34" s="187"/>
      <c r="S34" s="188"/>
      <c r="T34" s="28"/>
      <c r="U34" s="191"/>
      <c r="V34" s="187"/>
      <c r="W34" s="188"/>
      <c r="X34" s="28"/>
      <c r="Y34" s="193"/>
      <c r="Z34" s="91" t="s">
        <v>79</v>
      </c>
      <c r="AA34" s="65"/>
    </row>
    <row r="35" spans="1:27">
      <c r="A35" s="95" t="s">
        <v>80</v>
      </c>
      <c r="B35" s="174"/>
      <c r="C35" s="186"/>
      <c r="D35" s="28"/>
      <c r="E35" s="28"/>
      <c r="F35" s="187"/>
      <c r="G35" s="28"/>
      <c r="H35" s="187"/>
      <c r="I35" s="188"/>
      <c r="J35" s="28"/>
      <c r="K35" s="189"/>
      <c r="L35" s="190"/>
      <c r="M35" s="191"/>
      <c r="N35" s="192"/>
      <c r="O35" s="191"/>
      <c r="P35" s="187"/>
      <c r="Q35" s="191"/>
      <c r="R35" s="187"/>
      <c r="S35" s="188"/>
      <c r="T35" s="28"/>
      <c r="U35" s="191"/>
      <c r="V35" s="187"/>
      <c r="W35" s="188"/>
      <c r="X35" s="28"/>
      <c r="Y35" s="193"/>
      <c r="Z35" s="91" t="s">
        <v>80</v>
      </c>
      <c r="AA35" s="65"/>
    </row>
    <row r="36" spans="1:27">
      <c r="A36" s="95" t="s">
        <v>81</v>
      </c>
      <c r="B36" s="174"/>
      <c r="C36" s="186"/>
      <c r="D36" s="28"/>
      <c r="E36" s="28"/>
      <c r="F36" s="187"/>
      <c r="G36" s="28"/>
      <c r="H36" s="187"/>
      <c r="I36" s="188"/>
      <c r="J36" s="28"/>
      <c r="K36" s="189"/>
      <c r="L36" s="190"/>
      <c r="M36" s="191"/>
      <c r="N36" s="192"/>
      <c r="O36" s="191"/>
      <c r="P36" s="187"/>
      <c r="Q36" s="191"/>
      <c r="R36" s="187"/>
      <c r="S36" s="188"/>
      <c r="T36" s="28"/>
      <c r="U36" s="191"/>
      <c r="V36" s="187"/>
      <c r="W36" s="188"/>
      <c r="X36" s="28"/>
      <c r="Y36" s="193"/>
      <c r="Z36" s="91" t="s">
        <v>81</v>
      </c>
      <c r="AA36" s="65"/>
    </row>
    <row r="37" spans="1:27">
      <c r="A37" s="95"/>
      <c r="B37" s="174"/>
      <c r="C37" s="186"/>
      <c r="D37" s="28"/>
      <c r="E37" s="28"/>
      <c r="F37" s="187"/>
      <c r="G37" s="28"/>
      <c r="H37" s="187"/>
      <c r="I37" s="188"/>
      <c r="J37" s="28"/>
      <c r="K37" s="189"/>
      <c r="L37" s="190"/>
      <c r="M37" s="191"/>
      <c r="N37" s="192"/>
      <c r="O37" s="191"/>
      <c r="P37" s="187"/>
      <c r="Q37" s="191"/>
      <c r="R37" s="187"/>
      <c r="S37" s="188"/>
      <c r="T37" s="28"/>
      <c r="U37" s="191"/>
      <c r="V37" s="187"/>
      <c r="W37" s="188"/>
      <c r="X37" s="28"/>
      <c r="Y37" s="193"/>
      <c r="Z37" s="91" t="s">
        <v>82</v>
      </c>
      <c r="AA37" s="65"/>
    </row>
    <row r="38" spans="1:27">
      <c r="A38" s="79"/>
      <c r="B38" s="177"/>
      <c r="C38" s="194"/>
      <c r="D38" s="195"/>
      <c r="E38" s="195"/>
      <c r="F38" s="196"/>
      <c r="G38" s="195"/>
      <c r="H38" s="196"/>
      <c r="I38" s="197"/>
      <c r="J38" s="195"/>
      <c r="K38" s="198"/>
      <c r="L38" s="199"/>
      <c r="M38" s="200"/>
      <c r="N38" s="201"/>
      <c r="O38" s="200"/>
      <c r="P38" s="196"/>
      <c r="Q38" s="200"/>
      <c r="R38" s="196"/>
      <c r="S38" s="197"/>
      <c r="T38" s="195"/>
      <c r="U38" s="200"/>
      <c r="V38" s="196"/>
      <c r="W38" s="197"/>
      <c r="X38" s="195"/>
      <c r="Y38" s="202"/>
      <c r="Z38" s="83" t="s">
        <v>88</v>
      </c>
      <c r="AA38" s="65"/>
    </row>
    <row r="39" spans="1:27">
      <c r="A39" s="72" t="s">
        <v>89</v>
      </c>
      <c r="B39" s="65"/>
      <c r="C39" s="28"/>
      <c r="D39" s="28"/>
      <c r="E39" s="28"/>
      <c r="F39" s="28"/>
      <c r="G39" s="28"/>
      <c r="H39" s="28"/>
      <c r="I39" s="28"/>
      <c r="J39" s="28"/>
      <c r="K39" s="145"/>
      <c r="L39" s="203" t="s">
        <v>90</v>
      </c>
      <c r="M39" s="28"/>
      <c r="N39" s="28"/>
      <c r="O39" s="28"/>
      <c r="P39" s="28"/>
      <c r="Q39" s="28"/>
      <c r="R39" s="28"/>
      <c r="S39" s="28"/>
      <c r="T39" s="28"/>
      <c r="U39" s="28"/>
      <c r="V39" s="28"/>
      <c r="W39" s="28"/>
      <c r="X39" s="28"/>
      <c r="Y39" s="28"/>
      <c r="Z39" s="145"/>
      <c r="AA39" s="65"/>
    </row>
    <row r="40" spans="1:27">
      <c r="A40" s="72"/>
      <c r="B40" s="65"/>
      <c r="C40" s="28"/>
      <c r="D40" s="28"/>
      <c r="E40" s="28"/>
      <c r="F40" s="28"/>
      <c r="G40" s="28"/>
      <c r="H40" s="28"/>
      <c r="I40" s="28"/>
      <c r="J40" s="28"/>
      <c r="K40" s="145"/>
      <c r="L40" s="203"/>
      <c r="M40" s="28"/>
      <c r="N40" s="28"/>
      <c r="O40" s="28"/>
      <c r="P40" s="28"/>
      <c r="Q40" s="28"/>
      <c r="R40" s="28"/>
      <c r="S40" s="28"/>
      <c r="T40" s="28"/>
      <c r="U40" s="28"/>
      <c r="V40" s="28"/>
      <c r="W40" s="28"/>
      <c r="X40" s="28"/>
      <c r="Y40" s="28"/>
      <c r="Z40" s="145"/>
      <c r="AA40" s="65"/>
    </row>
    <row r="41" spans="1:27" ht="15.75">
      <c r="A41" s="72"/>
      <c r="B41" s="65"/>
      <c r="C41" s="204" t="s">
        <v>2202</v>
      </c>
      <c r="D41" s="28"/>
      <c r="E41" s="28"/>
      <c r="F41" s="28"/>
      <c r="G41" s="28"/>
      <c r="H41" s="28"/>
      <c r="I41" s="28"/>
      <c r="J41" s="28"/>
      <c r="K41" s="145"/>
      <c r="L41" s="203"/>
      <c r="M41" s="28"/>
      <c r="N41" s="28"/>
      <c r="O41" s="28"/>
      <c r="P41" s="28"/>
      <c r="Q41" s="28"/>
      <c r="R41" s="28"/>
      <c r="S41" s="28"/>
      <c r="T41" s="28"/>
      <c r="U41" s="28"/>
      <c r="V41" s="28"/>
      <c r="W41" s="28"/>
      <c r="X41" s="28"/>
      <c r="Y41" s="28"/>
      <c r="Z41" s="145"/>
      <c r="AA41" s="65"/>
    </row>
    <row r="42" spans="1:27" ht="15.75">
      <c r="A42" s="72"/>
      <c r="B42" s="65"/>
      <c r="C42" s="204" t="s">
        <v>91</v>
      </c>
      <c r="D42" s="28"/>
      <c r="E42" s="28"/>
      <c r="F42" s="28"/>
      <c r="G42" s="28"/>
      <c r="H42" s="28"/>
      <c r="I42" s="28"/>
      <c r="J42" s="28"/>
      <c r="K42" s="145"/>
      <c r="L42" s="203"/>
      <c r="M42" s="28"/>
      <c r="N42" s="28"/>
      <c r="O42" s="28"/>
      <c r="P42" s="28"/>
      <c r="Q42" s="28"/>
      <c r="R42" s="28"/>
      <c r="S42" s="28"/>
      <c r="T42" s="28"/>
      <c r="U42" s="28"/>
      <c r="V42" s="28"/>
      <c r="W42" s="28"/>
      <c r="X42" s="28"/>
      <c r="Y42" s="28"/>
      <c r="Z42" s="145"/>
      <c r="AA42" s="65"/>
    </row>
    <row r="43" spans="1:27">
      <c r="A43" s="72"/>
      <c r="B43" s="65"/>
      <c r="C43" s="28"/>
      <c r="D43" s="28"/>
      <c r="E43" s="28"/>
      <c r="F43" s="28"/>
      <c r="G43" s="28"/>
      <c r="H43" s="28"/>
      <c r="I43" s="28"/>
      <c r="J43" s="28"/>
      <c r="K43" s="145"/>
      <c r="L43" s="203"/>
      <c r="M43" s="28"/>
      <c r="N43" s="28"/>
      <c r="O43" s="28"/>
      <c r="P43" s="28"/>
      <c r="Q43" s="28"/>
      <c r="R43" s="28"/>
      <c r="S43" s="28"/>
      <c r="T43" s="28"/>
      <c r="U43" s="28"/>
      <c r="V43" s="28"/>
      <c r="W43" s="28"/>
      <c r="X43" s="28"/>
      <c r="Y43" s="28"/>
      <c r="Z43" s="145"/>
      <c r="AA43" s="65"/>
    </row>
    <row r="44" spans="1:27">
      <c r="A44" s="72"/>
      <c r="B44" s="65"/>
      <c r="C44" s="28"/>
      <c r="D44" s="28"/>
      <c r="E44" s="28"/>
      <c r="F44" s="28"/>
      <c r="G44" s="28"/>
      <c r="H44" s="28"/>
      <c r="I44" s="28"/>
      <c r="J44" s="28"/>
      <c r="K44" s="145"/>
      <c r="L44" s="203"/>
      <c r="M44" s="28"/>
      <c r="N44" s="28"/>
      <c r="O44" s="28"/>
      <c r="P44" s="28"/>
      <c r="Q44" s="28"/>
      <c r="R44" s="28"/>
      <c r="S44" s="28"/>
      <c r="T44" s="28"/>
      <c r="U44" s="28"/>
      <c r="V44" s="28"/>
      <c r="W44" s="28"/>
      <c r="X44" s="28"/>
      <c r="Y44" s="28"/>
      <c r="Z44" s="145"/>
      <c r="AA44" s="65"/>
    </row>
    <row r="45" spans="1:27" ht="15.75" thickBot="1">
      <c r="A45" s="159"/>
      <c r="B45" s="101"/>
      <c r="C45" s="147"/>
      <c r="D45" s="147"/>
      <c r="E45" s="147"/>
      <c r="F45" s="147"/>
      <c r="G45" s="147"/>
      <c r="H45" s="147"/>
      <c r="I45" s="147"/>
      <c r="J45" s="147"/>
      <c r="K45" s="149"/>
      <c r="L45" s="205"/>
      <c r="M45" s="147"/>
      <c r="N45" s="147"/>
      <c r="O45" s="147"/>
      <c r="P45" s="147"/>
      <c r="Q45" s="147"/>
      <c r="R45" s="147"/>
      <c r="S45" s="147"/>
      <c r="T45" s="147"/>
      <c r="U45" s="147"/>
      <c r="V45" s="147"/>
      <c r="W45" s="147"/>
      <c r="X45" s="147"/>
      <c r="Y45" s="147"/>
      <c r="Z45" s="149"/>
      <c r="AA45" s="65"/>
    </row>
    <row r="46" spans="1:27" ht="15.75">
      <c r="A46" s="65" t="s">
        <v>1285</v>
      </c>
      <c r="B46" s="65"/>
      <c r="C46" s="65"/>
      <c r="D46" s="65"/>
      <c r="E46" s="1920" t="s">
        <v>3610</v>
      </c>
      <c r="F46" s="65"/>
      <c r="G46" s="65"/>
      <c r="H46" s="65"/>
      <c r="I46" s="65"/>
      <c r="J46" s="65"/>
      <c r="K46" s="65"/>
      <c r="L46" s="65"/>
      <c r="M46" s="65"/>
      <c r="N46" s="65"/>
      <c r="O46" s="65"/>
      <c r="P46" s="65"/>
      <c r="Q46" s="65"/>
      <c r="R46" s="65"/>
      <c r="S46" s="1920" t="s">
        <v>3610</v>
      </c>
      <c r="T46" s="65"/>
      <c r="U46" s="65"/>
      <c r="V46" s="65"/>
      <c r="W46" s="65"/>
      <c r="X46" s="65"/>
      <c r="Y46" s="162" t="s">
        <v>1285</v>
      </c>
      <c r="Z46" s="65"/>
      <c r="AA46" s="65"/>
    </row>
    <row r="47" spans="1:27">
      <c r="A47" s="132" t="s">
        <v>71</v>
      </c>
      <c r="B47" s="105"/>
      <c r="C47" s="105"/>
      <c r="D47" s="105"/>
      <c r="E47" s="105"/>
      <c r="F47" s="105"/>
      <c r="G47" s="105"/>
      <c r="H47" s="105"/>
      <c r="I47" s="105"/>
      <c r="J47" s="105"/>
      <c r="K47" s="105"/>
      <c r="L47" s="132" t="s">
        <v>72</v>
      </c>
      <c r="M47" s="105"/>
      <c r="N47" s="105"/>
      <c r="O47" s="105"/>
      <c r="P47" s="105"/>
      <c r="Q47" s="105"/>
      <c r="R47" s="105"/>
      <c r="S47" s="105"/>
      <c r="T47" s="105"/>
      <c r="U47" s="105"/>
      <c r="V47" s="105"/>
      <c r="W47" s="105"/>
      <c r="X47" s="105"/>
      <c r="Y47" s="105"/>
      <c r="Z47" s="105"/>
      <c r="AA47" s="65"/>
    </row>
    <row r="48" spans="1:27">
      <c r="A48" s="65"/>
      <c r="B48" s="65"/>
      <c r="C48" s="1011"/>
      <c r="D48" s="1011"/>
      <c r="E48" s="1011"/>
      <c r="F48" s="65"/>
      <c r="G48" s="65"/>
      <c r="H48" s="65"/>
      <c r="I48" s="65"/>
      <c r="J48" s="65"/>
      <c r="K48" s="65"/>
      <c r="L48" s="65"/>
      <c r="M48" s="65"/>
      <c r="N48" s="65"/>
      <c r="O48" s="65"/>
      <c r="P48" s="65"/>
      <c r="Q48" s="65"/>
      <c r="R48" s="65"/>
      <c r="S48" s="65"/>
      <c r="T48" s="65"/>
      <c r="U48" s="65"/>
      <c r="V48" s="65"/>
      <c r="W48" s="65"/>
      <c r="X48" s="65"/>
      <c r="Y48" s="65"/>
      <c r="Z48" s="65"/>
      <c r="AA48" s="65"/>
    </row>
    <row r="49" spans="3:5">
      <c r="C49" s="1026"/>
      <c r="D49" s="1147"/>
      <c r="E49" s="1147"/>
    </row>
    <row r="50" spans="3:5">
      <c r="C50" s="1026"/>
      <c r="D50" s="1147"/>
      <c r="E50" s="1147"/>
    </row>
  </sheetData>
  <printOptions horizontalCentered="1" verticalCentered="1"/>
  <pageMargins left="0.5" right="0.5" top="0.5" bottom="0.5" header="0" footer="0"/>
  <pageSetup scale="72" fitToWidth="2" orientation="portrait" r:id="rId1"/>
  <headerFooter alignWithMargins="0"/>
  <colBreaks count="1" manualBreakCount="1">
    <brk id="11" max="56" man="1"/>
  </col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dimension ref="A1:G608"/>
  <sheetViews>
    <sheetView defaultGridColor="0" topLeftCell="A586" colorId="22" zoomScaleNormal="100" workbookViewId="0">
      <selection activeCell="B606" sqref="B606"/>
    </sheetView>
  </sheetViews>
  <sheetFormatPr defaultColWidth="9.77734375" defaultRowHeight="15"/>
  <cols>
    <col min="1" max="1" width="5.77734375" customWidth="1"/>
    <col min="2" max="2" width="62.77734375" customWidth="1"/>
    <col min="3" max="3" width="7.6640625" customWidth="1"/>
  </cols>
  <sheetData>
    <row r="1" spans="1:7" ht="15.75" thickBot="1">
      <c r="A1" s="64" t="str">
        <f>'Data Sheet'!A46</f>
        <v>Annual Report of VERIZON NEW YORK INC.                                          For the period ending DECEMBER 31, 2017</v>
      </c>
      <c r="B1" s="65"/>
      <c r="C1" s="65"/>
      <c r="D1" s="65"/>
    </row>
    <row r="2" spans="1:7">
      <c r="A2" s="66"/>
      <c r="B2" s="67"/>
      <c r="C2" s="68"/>
      <c r="D2" s="65"/>
    </row>
    <row r="3" spans="1:7" ht="15.75">
      <c r="A3" s="72"/>
      <c r="B3" s="166" t="s">
        <v>315</v>
      </c>
      <c r="C3" s="73"/>
      <c r="D3" s="65"/>
    </row>
    <row r="4" spans="1:7">
      <c r="A4" s="72"/>
      <c r="B4" s="65"/>
      <c r="C4" s="73"/>
      <c r="D4" s="65"/>
    </row>
    <row r="5" spans="1:7" ht="105">
      <c r="A5" s="72"/>
      <c r="B5" s="134" t="s">
        <v>1726</v>
      </c>
      <c r="C5" s="73"/>
      <c r="D5" s="65"/>
    </row>
    <row r="6" spans="1:7" ht="45">
      <c r="A6" s="72"/>
      <c r="B6" s="134" t="s">
        <v>316</v>
      </c>
      <c r="C6" s="73"/>
      <c r="D6" s="65"/>
    </row>
    <row r="7" spans="1:7">
      <c r="A7" s="206"/>
      <c r="B7" s="207"/>
      <c r="C7" s="208"/>
      <c r="D7" s="65"/>
    </row>
    <row r="8" spans="1:7">
      <c r="A8" s="203"/>
      <c r="B8" s="28" t="s">
        <v>2631</v>
      </c>
      <c r="C8" s="145"/>
      <c r="D8" s="65"/>
    </row>
    <row r="9" spans="1:7">
      <c r="A9" s="203"/>
      <c r="B9" s="28" t="s">
        <v>2632</v>
      </c>
      <c r="C9" s="145"/>
      <c r="D9" s="65"/>
    </row>
    <row r="10" spans="1:7">
      <c r="A10" s="203"/>
      <c r="B10" s="28" t="s">
        <v>2633</v>
      </c>
      <c r="C10" s="145"/>
      <c r="D10" s="65"/>
    </row>
    <row r="11" spans="1:7">
      <c r="A11" s="203"/>
      <c r="B11" s="28"/>
      <c r="C11" s="145"/>
      <c r="D11" s="65"/>
    </row>
    <row r="12" spans="1:7">
      <c r="A12" s="203"/>
      <c r="B12" s="1261" t="s">
        <v>2634</v>
      </c>
      <c r="C12" s="145"/>
      <c r="D12" s="65"/>
    </row>
    <row r="13" spans="1:7">
      <c r="A13" s="203"/>
      <c r="B13" s="1263"/>
      <c r="C13" s="145"/>
      <c r="D13" s="65"/>
    </row>
    <row r="14" spans="1:7">
      <c r="A14" s="203"/>
      <c r="B14" s="1263"/>
      <c r="C14" s="145"/>
      <c r="D14" s="65"/>
      <c r="E14" s="1026"/>
      <c r="F14" s="1147"/>
      <c r="G14" s="1147"/>
    </row>
    <row r="15" spans="1:7">
      <c r="A15" s="203"/>
      <c r="B15" s="1263"/>
      <c r="C15" s="145"/>
      <c r="D15" s="65"/>
    </row>
    <row r="16" spans="1:7">
      <c r="A16" s="203"/>
      <c r="B16" s="1261" t="s">
        <v>3101</v>
      </c>
      <c r="C16" s="145"/>
      <c r="D16" s="65"/>
    </row>
    <row r="17" spans="1:4">
      <c r="A17" s="203"/>
      <c r="B17" s="1261" t="s">
        <v>3102</v>
      </c>
      <c r="C17" s="145"/>
      <c r="D17" s="65"/>
    </row>
    <row r="18" spans="1:4">
      <c r="A18" s="203"/>
      <c r="B18" s="1261" t="s">
        <v>3103</v>
      </c>
      <c r="C18" s="145"/>
      <c r="D18" s="65"/>
    </row>
    <row r="19" spans="1:4">
      <c r="A19" s="203"/>
      <c r="B19" s="1261" t="s">
        <v>3104</v>
      </c>
      <c r="C19" s="145"/>
      <c r="D19" s="65"/>
    </row>
    <row r="20" spans="1:4">
      <c r="A20" s="203"/>
      <c r="B20" s="1261" t="s">
        <v>3105</v>
      </c>
      <c r="C20" s="145"/>
      <c r="D20" s="65"/>
    </row>
    <row r="21" spans="1:4">
      <c r="A21" s="203"/>
      <c r="B21" s="1261" t="s">
        <v>3106</v>
      </c>
      <c r="C21" s="145"/>
      <c r="D21" s="65"/>
    </row>
    <row r="22" spans="1:4">
      <c r="A22" s="203"/>
      <c r="B22" s="1261" t="s">
        <v>3474</v>
      </c>
      <c r="C22" s="145"/>
      <c r="D22" s="65"/>
    </row>
    <row r="23" spans="1:4">
      <c r="A23" s="203"/>
      <c r="B23" s="1261" t="s">
        <v>3475</v>
      </c>
      <c r="C23" s="145"/>
      <c r="D23" s="65"/>
    </row>
    <row r="24" spans="1:4">
      <c r="A24" s="203"/>
      <c r="B24" s="1261" t="s">
        <v>3107</v>
      </c>
      <c r="C24" s="145"/>
      <c r="D24" s="65"/>
    </row>
    <row r="25" spans="1:4">
      <c r="A25" s="203"/>
      <c r="B25" s="1261" t="s">
        <v>3108</v>
      </c>
      <c r="C25" s="145"/>
      <c r="D25" s="65"/>
    </row>
    <row r="26" spans="1:4">
      <c r="A26" s="203"/>
      <c r="B26" s="1261" t="s">
        <v>3109</v>
      </c>
      <c r="C26" s="145"/>
      <c r="D26" s="65"/>
    </row>
    <row r="27" spans="1:4">
      <c r="A27" s="203"/>
      <c r="B27" s="1261" t="s">
        <v>3110</v>
      </c>
      <c r="C27" s="145"/>
      <c r="D27" s="65"/>
    </row>
    <row r="28" spans="1:4">
      <c r="A28" s="203"/>
      <c r="B28" s="1263" t="s">
        <v>3272</v>
      </c>
      <c r="C28" s="145"/>
      <c r="D28" s="65"/>
    </row>
    <row r="29" spans="1:4">
      <c r="A29" s="203"/>
      <c r="B29" s="1261" t="s">
        <v>3111</v>
      </c>
      <c r="C29" s="145"/>
      <c r="D29" s="65"/>
    </row>
    <row r="30" spans="1:4">
      <c r="A30" s="203"/>
      <c r="B30" s="1261" t="s">
        <v>3112</v>
      </c>
      <c r="C30" s="145"/>
      <c r="D30" s="65"/>
    </row>
    <row r="31" spans="1:4">
      <c r="A31" s="203"/>
      <c r="B31" s="1261" t="s">
        <v>3113</v>
      </c>
      <c r="C31" s="145"/>
      <c r="D31" s="65"/>
    </row>
    <row r="32" spans="1:4">
      <c r="A32" s="203"/>
      <c r="B32" s="1261" t="s">
        <v>3273</v>
      </c>
      <c r="C32" s="145"/>
      <c r="D32" s="65"/>
    </row>
    <row r="33" spans="1:4">
      <c r="A33" s="203"/>
      <c r="B33" s="1261" t="s">
        <v>3114</v>
      </c>
      <c r="C33" s="145"/>
      <c r="D33" s="65"/>
    </row>
    <row r="34" spans="1:4">
      <c r="A34" s="203"/>
      <c r="B34" s="1261" t="s">
        <v>3115</v>
      </c>
      <c r="C34" s="145"/>
      <c r="D34" s="65"/>
    </row>
    <row r="35" spans="1:4">
      <c r="A35" s="203"/>
      <c r="B35" s="1261" t="s">
        <v>3116</v>
      </c>
      <c r="C35" s="145"/>
      <c r="D35" s="65"/>
    </row>
    <row r="36" spans="1:4">
      <c r="A36" s="203"/>
      <c r="B36" s="1261"/>
      <c r="C36" s="145"/>
      <c r="D36" s="65"/>
    </row>
    <row r="37" spans="1:4">
      <c r="A37" s="203"/>
      <c r="B37" s="1261"/>
      <c r="C37" s="145"/>
      <c r="D37" s="65"/>
    </row>
    <row r="38" spans="1:4">
      <c r="A38" s="203"/>
      <c r="B38" s="1261"/>
      <c r="C38" s="145"/>
      <c r="D38" s="65"/>
    </row>
    <row r="39" spans="1:4">
      <c r="A39" s="203"/>
      <c r="B39" s="1261"/>
      <c r="C39" s="145"/>
      <c r="D39" s="65"/>
    </row>
    <row r="40" spans="1:4">
      <c r="A40" s="203"/>
      <c r="B40" s="28"/>
      <c r="C40" s="145"/>
      <c r="D40" s="65"/>
    </row>
    <row r="41" spans="1:4">
      <c r="A41" s="203"/>
      <c r="B41" s="28"/>
      <c r="C41" s="145"/>
      <c r="D41" s="65"/>
    </row>
    <row r="42" spans="1:4">
      <c r="A42" s="203"/>
      <c r="B42" s="28"/>
      <c r="C42" s="145"/>
      <c r="D42" s="65"/>
    </row>
    <row r="43" spans="1:4" ht="15.75" thickBot="1">
      <c r="A43" s="205"/>
      <c r="B43" s="147"/>
      <c r="C43" s="149"/>
      <c r="D43" s="65"/>
    </row>
    <row r="44" spans="1:4">
      <c r="A44" s="65" t="s">
        <v>317</v>
      </c>
      <c r="B44" s="65"/>
      <c r="C44" s="65"/>
      <c r="D44" s="65"/>
    </row>
    <row r="45" spans="1:4">
      <c r="A45" s="65"/>
      <c r="B45" s="1757" t="s">
        <v>476</v>
      </c>
      <c r="C45" s="65"/>
      <c r="D45" s="65"/>
    </row>
    <row r="46" spans="1:4" ht="15.75" thickBot="1">
      <c r="A46" s="64" t="str">
        <f>'Data Sheet'!A46</f>
        <v>Annual Report of VERIZON NEW YORK INC.                                          For the period ending DECEMBER 31, 2017</v>
      </c>
      <c r="B46" s="1757"/>
      <c r="C46" s="65"/>
      <c r="D46" s="65"/>
    </row>
    <row r="47" spans="1:4">
      <c r="A47" s="209"/>
      <c r="B47" s="67"/>
      <c r="C47" s="210"/>
      <c r="D47" s="65"/>
    </row>
    <row r="48" spans="1:4">
      <c r="A48" s="203"/>
      <c r="B48" s="1261" t="s">
        <v>2635</v>
      </c>
      <c r="C48" s="145"/>
      <c r="D48" s="65"/>
    </row>
    <row r="49" spans="1:4">
      <c r="A49" s="203"/>
      <c r="B49" s="1261" t="s">
        <v>3117</v>
      </c>
      <c r="C49" s="145"/>
      <c r="D49" s="65"/>
    </row>
    <row r="50" spans="1:4">
      <c r="A50" s="203"/>
      <c r="B50" s="1261" t="s">
        <v>3274</v>
      </c>
      <c r="C50" s="145"/>
      <c r="D50" s="65"/>
    </row>
    <row r="51" spans="1:4">
      <c r="A51" s="203"/>
      <c r="B51" s="1261" t="s">
        <v>2636</v>
      </c>
      <c r="C51" s="145"/>
      <c r="D51" s="65"/>
    </row>
    <row r="52" spans="1:4">
      <c r="A52" s="203"/>
      <c r="B52" s="1261" t="s">
        <v>2637</v>
      </c>
      <c r="C52" s="145"/>
      <c r="D52" s="65"/>
    </row>
    <row r="53" spans="1:4">
      <c r="A53" s="203"/>
      <c r="B53" s="1261" t="s">
        <v>2638</v>
      </c>
      <c r="C53" s="145"/>
      <c r="D53" s="65"/>
    </row>
    <row r="54" spans="1:4">
      <c r="A54" s="203"/>
      <c r="B54" s="1261" t="s">
        <v>3118</v>
      </c>
      <c r="C54" s="145"/>
      <c r="D54" s="65"/>
    </row>
    <row r="55" spans="1:4">
      <c r="A55" s="203"/>
      <c r="B55" s="1261" t="s">
        <v>3119</v>
      </c>
      <c r="C55" s="145"/>
      <c r="D55" s="65"/>
    </row>
    <row r="56" spans="1:4">
      <c r="A56" s="203"/>
      <c r="B56" s="1261" t="s">
        <v>2639</v>
      </c>
      <c r="C56" s="145"/>
      <c r="D56" s="65"/>
    </row>
    <row r="57" spans="1:4">
      <c r="A57" s="203"/>
      <c r="B57" s="1261" t="s">
        <v>3120</v>
      </c>
      <c r="C57" s="145"/>
      <c r="D57" s="65"/>
    </row>
    <row r="58" spans="1:4">
      <c r="A58" s="203"/>
      <c r="B58" s="1261" t="s">
        <v>2640</v>
      </c>
      <c r="C58" s="145"/>
      <c r="D58" s="65"/>
    </row>
    <row r="59" spans="1:4">
      <c r="A59" s="203"/>
      <c r="B59" s="1261" t="s">
        <v>3121</v>
      </c>
      <c r="C59" s="145"/>
      <c r="D59" s="65"/>
    </row>
    <row r="60" spans="1:4">
      <c r="A60" s="203"/>
      <c r="B60" s="1261" t="s">
        <v>3122</v>
      </c>
      <c r="C60" s="145"/>
      <c r="D60" s="65"/>
    </row>
    <row r="61" spans="1:4">
      <c r="A61" s="203"/>
      <c r="B61" s="1263" t="s">
        <v>3275</v>
      </c>
      <c r="C61" s="145"/>
      <c r="D61" s="65"/>
    </row>
    <row r="62" spans="1:4">
      <c r="A62" s="203"/>
      <c r="B62" s="1262" t="s">
        <v>2641</v>
      </c>
      <c r="C62" s="145"/>
      <c r="D62" s="65"/>
    </row>
    <row r="63" spans="1:4">
      <c r="A63" s="203"/>
      <c r="B63" s="1262" t="s">
        <v>3123</v>
      </c>
      <c r="C63" s="145"/>
      <c r="D63" s="65"/>
    </row>
    <row r="64" spans="1:4">
      <c r="A64" s="203"/>
      <c r="B64" s="1507" t="s">
        <v>3276</v>
      </c>
      <c r="C64" s="145"/>
      <c r="D64" s="65"/>
    </row>
    <row r="65" spans="1:4">
      <c r="A65" s="203"/>
      <c r="B65" s="1262" t="s">
        <v>3124</v>
      </c>
      <c r="C65" s="145"/>
      <c r="D65" s="65"/>
    </row>
    <row r="66" spans="1:4">
      <c r="A66" s="203"/>
      <c r="B66" s="1262" t="s">
        <v>3125</v>
      </c>
      <c r="C66" s="145"/>
      <c r="D66" s="65"/>
    </row>
    <row r="67" spans="1:4">
      <c r="A67" s="203"/>
      <c r="B67" s="1507" t="s">
        <v>3277</v>
      </c>
      <c r="C67" s="145"/>
      <c r="D67" s="65"/>
    </row>
    <row r="68" spans="1:4">
      <c r="A68" s="203"/>
      <c r="B68" s="1262" t="s">
        <v>3126</v>
      </c>
      <c r="C68" s="145"/>
      <c r="D68" s="65"/>
    </row>
    <row r="69" spans="1:4">
      <c r="A69" s="203"/>
      <c r="B69" s="1262" t="s">
        <v>3371</v>
      </c>
      <c r="C69" s="145"/>
      <c r="D69" s="65"/>
    </row>
    <row r="70" spans="1:4">
      <c r="A70" s="203"/>
      <c r="B70" s="1262" t="s">
        <v>3127</v>
      </c>
      <c r="C70" s="145"/>
      <c r="D70" s="65"/>
    </row>
    <row r="71" spans="1:4">
      <c r="A71" s="203"/>
      <c r="B71" s="1262" t="s">
        <v>3128</v>
      </c>
      <c r="C71" s="145"/>
      <c r="D71" s="65"/>
    </row>
    <row r="72" spans="1:4">
      <c r="A72" s="203"/>
      <c r="B72" s="1262" t="s">
        <v>3372</v>
      </c>
      <c r="C72" s="145"/>
      <c r="D72" s="65"/>
    </row>
    <row r="73" spans="1:4">
      <c r="A73" s="203"/>
      <c r="B73" s="1261" t="s">
        <v>2642</v>
      </c>
      <c r="C73" s="145"/>
      <c r="D73" s="65"/>
    </row>
    <row r="74" spans="1:4">
      <c r="A74" s="203"/>
      <c r="B74" s="1261" t="s">
        <v>3373</v>
      </c>
      <c r="C74" s="145"/>
      <c r="D74" s="65"/>
    </row>
    <row r="75" spans="1:4">
      <c r="A75" s="203"/>
      <c r="B75" s="1261" t="s">
        <v>3374</v>
      </c>
      <c r="C75" s="145"/>
      <c r="D75" s="65"/>
    </row>
    <row r="76" spans="1:4">
      <c r="A76" s="203"/>
      <c r="B76" s="1261" t="s">
        <v>2643</v>
      </c>
      <c r="C76" s="145"/>
      <c r="D76" s="65"/>
    </row>
    <row r="77" spans="1:4">
      <c r="A77" s="203"/>
      <c r="B77" s="1261" t="s">
        <v>2644</v>
      </c>
      <c r="C77" s="145"/>
      <c r="D77" s="65"/>
    </row>
    <row r="78" spans="1:4">
      <c r="A78" s="203"/>
      <c r="B78" s="1261" t="s">
        <v>2645</v>
      </c>
      <c r="C78" s="145"/>
      <c r="D78" s="65"/>
    </row>
    <row r="79" spans="1:4">
      <c r="A79" s="203"/>
      <c r="B79" s="1261" t="s">
        <v>2646</v>
      </c>
      <c r="C79" s="145"/>
      <c r="D79" s="65"/>
    </row>
    <row r="80" spans="1:4">
      <c r="A80" s="203"/>
      <c r="B80" s="1261" t="s">
        <v>3129</v>
      </c>
      <c r="C80" s="145"/>
      <c r="D80" s="65"/>
    </row>
    <row r="81" spans="1:4">
      <c r="A81" s="203"/>
      <c r="B81" s="1261" t="s">
        <v>2647</v>
      </c>
      <c r="C81" s="145"/>
      <c r="D81" s="65"/>
    </row>
    <row r="82" spans="1:4">
      <c r="A82" s="203"/>
      <c r="B82" s="1261" t="s">
        <v>2648</v>
      </c>
      <c r="C82" s="145"/>
      <c r="D82" s="65"/>
    </row>
    <row r="83" spans="1:4">
      <c r="A83" s="203"/>
      <c r="B83" s="1261" t="s">
        <v>3375</v>
      </c>
      <c r="C83" s="145"/>
      <c r="D83" s="65"/>
    </row>
    <row r="84" spans="1:4">
      <c r="A84" s="203"/>
      <c r="B84" s="1261" t="s">
        <v>2649</v>
      </c>
      <c r="C84" s="145"/>
      <c r="D84" s="65"/>
    </row>
    <row r="85" spans="1:4">
      <c r="A85" s="203"/>
      <c r="B85" s="1261" t="s">
        <v>2650</v>
      </c>
      <c r="C85" s="145"/>
      <c r="D85" s="65"/>
    </row>
    <row r="86" spans="1:4">
      <c r="A86" s="203"/>
      <c r="B86" s="1261" t="s">
        <v>2651</v>
      </c>
      <c r="C86" s="145"/>
      <c r="D86" s="65"/>
    </row>
    <row r="87" spans="1:4">
      <c r="A87" s="203"/>
      <c r="B87" s="1261" t="s">
        <v>3376</v>
      </c>
      <c r="C87" s="145"/>
      <c r="D87" s="65"/>
    </row>
    <row r="88" spans="1:4">
      <c r="A88" s="203"/>
      <c r="B88" s="1261" t="s">
        <v>3377</v>
      </c>
      <c r="C88" s="145"/>
      <c r="D88" s="65"/>
    </row>
    <row r="89" spans="1:4">
      <c r="A89" s="203"/>
      <c r="B89" s="1261"/>
      <c r="C89" s="145"/>
      <c r="D89" s="65"/>
    </row>
    <row r="90" spans="1:4">
      <c r="A90" s="203"/>
      <c r="B90" s="1261"/>
      <c r="C90" s="145"/>
      <c r="D90" s="65"/>
    </row>
    <row r="91" spans="1:4">
      <c r="A91" s="203"/>
      <c r="B91" s="1261"/>
      <c r="C91" s="145"/>
      <c r="D91" s="65"/>
    </row>
    <row r="92" spans="1:4" ht="15.75" thickBot="1">
      <c r="A92" s="205"/>
      <c r="B92" s="147"/>
      <c r="C92" s="149"/>
      <c r="D92" s="65"/>
    </row>
    <row r="93" spans="1:4">
      <c r="A93" s="132" t="s">
        <v>318</v>
      </c>
      <c r="B93" s="132"/>
      <c r="C93" s="132"/>
      <c r="D93" s="65"/>
    </row>
    <row r="94" spans="1:4" ht="15.75" thickBot="1">
      <c r="A94" s="64" t="str">
        <f>'Data Sheet'!A46</f>
        <v>Annual Report of VERIZON NEW YORK INC.                                          For the period ending DECEMBER 31, 2017</v>
      </c>
      <c r="B94" s="65"/>
      <c r="C94" s="65"/>
      <c r="D94" s="65"/>
    </row>
    <row r="95" spans="1:4">
      <c r="A95" s="209"/>
      <c r="B95" s="67"/>
      <c r="C95" s="210"/>
      <c r="D95" s="65"/>
    </row>
    <row r="96" spans="1:4">
      <c r="A96" s="203"/>
      <c r="B96" s="1261" t="s">
        <v>3378</v>
      </c>
      <c r="C96" s="145"/>
      <c r="D96" s="65"/>
    </row>
    <row r="97" spans="1:4" ht="30">
      <c r="A97" s="203"/>
      <c r="B97" s="1264" t="s">
        <v>3379</v>
      </c>
      <c r="C97" s="145"/>
      <c r="D97" s="65"/>
    </row>
    <row r="98" spans="1:4">
      <c r="A98" s="203"/>
      <c r="B98" s="1261" t="s">
        <v>3380</v>
      </c>
      <c r="C98" s="145"/>
      <c r="D98" s="65"/>
    </row>
    <row r="99" spans="1:4">
      <c r="A99" s="203"/>
      <c r="B99" s="1261" t="s">
        <v>3381</v>
      </c>
      <c r="C99" s="145"/>
      <c r="D99" s="65"/>
    </row>
    <row r="100" spans="1:4">
      <c r="A100" s="203"/>
      <c r="B100" s="1261" t="s">
        <v>3382</v>
      </c>
      <c r="C100" s="145"/>
      <c r="D100" s="65"/>
    </row>
    <row r="101" spans="1:4">
      <c r="A101" s="203"/>
      <c r="B101" s="1261" t="s">
        <v>3383</v>
      </c>
      <c r="C101" s="145"/>
      <c r="D101" s="65"/>
    </row>
    <row r="102" spans="1:4">
      <c r="A102" s="203"/>
      <c r="B102" s="1261" t="s">
        <v>3384</v>
      </c>
      <c r="C102" s="145"/>
      <c r="D102" s="65"/>
    </row>
    <row r="103" spans="1:4">
      <c r="A103" s="203"/>
      <c r="B103" s="1261" t="s">
        <v>3385</v>
      </c>
      <c r="C103" s="145"/>
      <c r="D103" s="65"/>
    </row>
    <row r="104" spans="1:4">
      <c r="A104" s="203"/>
      <c r="B104" s="1261" t="s">
        <v>3386</v>
      </c>
      <c r="C104" s="145"/>
      <c r="D104" s="65"/>
    </row>
    <row r="105" spans="1:4">
      <c r="A105" s="203"/>
      <c r="B105" s="1261" t="s">
        <v>3387</v>
      </c>
      <c r="C105" s="145"/>
      <c r="D105" s="65"/>
    </row>
    <row r="106" spans="1:4">
      <c r="A106" s="203"/>
      <c r="B106" s="1261" t="s">
        <v>3388</v>
      </c>
      <c r="C106" s="145"/>
      <c r="D106" s="65"/>
    </row>
    <row r="107" spans="1:4">
      <c r="A107" s="203"/>
      <c r="B107" s="1261" t="s">
        <v>3389</v>
      </c>
      <c r="C107" s="145"/>
      <c r="D107" s="65"/>
    </row>
    <row r="108" spans="1:4">
      <c r="A108" s="203"/>
      <c r="B108" s="1261" t="s">
        <v>2652</v>
      </c>
      <c r="C108" s="145"/>
      <c r="D108" s="65"/>
    </row>
    <row r="109" spans="1:4">
      <c r="A109" s="203"/>
      <c r="B109" s="1263" t="s">
        <v>3278</v>
      </c>
      <c r="C109" s="145"/>
      <c r="D109" s="65"/>
    </row>
    <row r="110" spans="1:4">
      <c r="A110" s="203"/>
      <c r="B110" s="1261" t="s">
        <v>3130</v>
      </c>
      <c r="C110" s="145"/>
      <c r="D110" s="65"/>
    </row>
    <row r="111" spans="1:4">
      <c r="A111" s="203"/>
      <c r="B111" s="1261" t="s">
        <v>3131</v>
      </c>
      <c r="C111" s="145"/>
      <c r="D111" s="65"/>
    </row>
    <row r="112" spans="1:4">
      <c r="A112" s="203"/>
      <c r="B112" s="1261" t="s">
        <v>3132</v>
      </c>
      <c r="C112" s="145"/>
      <c r="D112" s="65"/>
    </row>
    <row r="113" spans="1:4">
      <c r="A113" s="203"/>
      <c r="B113" s="1261" t="s">
        <v>3133</v>
      </c>
      <c r="C113" s="145"/>
      <c r="D113" s="65"/>
    </row>
    <row r="114" spans="1:4">
      <c r="A114" s="203"/>
      <c r="B114" s="1261" t="s">
        <v>3134</v>
      </c>
      <c r="C114" s="145"/>
      <c r="D114" s="65"/>
    </row>
    <row r="115" spans="1:4">
      <c r="A115" s="203"/>
      <c r="B115" s="1263" t="s">
        <v>3279</v>
      </c>
      <c r="C115" s="145"/>
      <c r="D115" s="65"/>
    </row>
    <row r="116" spans="1:4">
      <c r="A116" s="203"/>
      <c r="B116" s="1261" t="s">
        <v>2653</v>
      </c>
      <c r="C116" s="145"/>
      <c r="D116" s="65"/>
    </row>
    <row r="117" spans="1:4">
      <c r="A117" s="203"/>
      <c r="B117" s="1262" t="s">
        <v>2654</v>
      </c>
      <c r="C117" s="145"/>
      <c r="D117" s="65"/>
    </row>
    <row r="118" spans="1:4">
      <c r="A118" s="203"/>
      <c r="B118" s="1262" t="s">
        <v>3390</v>
      </c>
      <c r="C118" s="145"/>
      <c r="D118" s="65"/>
    </row>
    <row r="119" spans="1:4">
      <c r="A119" s="203"/>
      <c r="B119" s="1262" t="s">
        <v>3135</v>
      </c>
      <c r="C119" s="145"/>
      <c r="D119" s="65"/>
    </row>
    <row r="120" spans="1:4">
      <c r="A120" s="203"/>
      <c r="B120" s="1262" t="s">
        <v>3136</v>
      </c>
      <c r="C120" s="145"/>
      <c r="D120" s="65"/>
    </row>
    <row r="121" spans="1:4">
      <c r="A121" s="203"/>
      <c r="B121" s="1262" t="s">
        <v>3137</v>
      </c>
      <c r="C121" s="145"/>
      <c r="D121" s="65"/>
    </row>
    <row r="122" spans="1:4">
      <c r="A122" s="203"/>
      <c r="B122" s="1262" t="s">
        <v>3138</v>
      </c>
      <c r="C122" s="145"/>
      <c r="D122" s="65"/>
    </row>
    <row r="123" spans="1:4">
      <c r="A123" s="203"/>
      <c r="B123" s="1262" t="s">
        <v>3139</v>
      </c>
      <c r="C123" s="145"/>
      <c r="D123" s="65"/>
    </row>
    <row r="124" spans="1:4">
      <c r="A124" s="203"/>
      <c r="B124" s="1262" t="s">
        <v>3140</v>
      </c>
      <c r="C124" s="145"/>
      <c r="D124" s="65"/>
    </row>
    <row r="125" spans="1:4">
      <c r="A125" s="203"/>
      <c r="B125" s="1262" t="s">
        <v>3141</v>
      </c>
      <c r="C125" s="145"/>
      <c r="D125" s="65"/>
    </row>
    <row r="126" spans="1:4">
      <c r="A126" s="203"/>
      <c r="B126" s="1262" t="s">
        <v>3142</v>
      </c>
      <c r="C126" s="145"/>
      <c r="D126" s="65"/>
    </row>
    <row r="127" spans="1:4">
      <c r="A127" s="203"/>
      <c r="B127" s="1262" t="s">
        <v>3143</v>
      </c>
      <c r="C127" s="145"/>
      <c r="D127" s="65"/>
    </row>
    <row r="128" spans="1:4">
      <c r="A128" s="203"/>
      <c r="B128" s="1261" t="s">
        <v>2655</v>
      </c>
      <c r="C128" s="145"/>
      <c r="D128" s="65"/>
    </row>
    <row r="129" spans="1:4">
      <c r="A129" s="203"/>
      <c r="B129" s="1261" t="s">
        <v>2656</v>
      </c>
      <c r="C129" s="145"/>
      <c r="D129" s="65"/>
    </row>
    <row r="130" spans="1:4">
      <c r="A130" s="203"/>
      <c r="B130" s="1261" t="s">
        <v>2657</v>
      </c>
      <c r="C130" s="145"/>
      <c r="D130" s="65"/>
    </row>
    <row r="131" spans="1:4">
      <c r="A131" s="203"/>
      <c r="B131" s="1261" t="s">
        <v>2658</v>
      </c>
      <c r="C131" s="145"/>
      <c r="D131" s="65"/>
    </row>
    <row r="132" spans="1:4">
      <c r="A132" s="203"/>
      <c r="B132" s="1261" t="s">
        <v>3391</v>
      </c>
      <c r="C132" s="145"/>
      <c r="D132" s="65"/>
    </row>
    <row r="133" spans="1:4">
      <c r="A133" s="203"/>
      <c r="B133" s="1261" t="s">
        <v>3144</v>
      </c>
      <c r="C133" s="145"/>
      <c r="D133" s="65"/>
    </row>
    <row r="134" spans="1:4">
      <c r="A134" s="203"/>
      <c r="B134" s="1263" t="s">
        <v>3280</v>
      </c>
      <c r="C134" s="145"/>
      <c r="D134" s="65"/>
    </row>
    <row r="135" spans="1:4">
      <c r="A135" s="203"/>
      <c r="B135" s="1263" t="s">
        <v>3281</v>
      </c>
      <c r="C135" s="145"/>
      <c r="D135" s="65"/>
    </row>
    <row r="136" spans="1:4">
      <c r="A136" s="203"/>
      <c r="B136" s="1263" t="s">
        <v>3282</v>
      </c>
      <c r="C136" s="145"/>
      <c r="D136" s="65"/>
    </row>
    <row r="137" spans="1:4">
      <c r="A137" s="203"/>
      <c r="B137" s="1263"/>
      <c r="C137" s="145"/>
      <c r="D137" s="65"/>
    </row>
    <row r="138" spans="1:4">
      <c r="A138" s="203"/>
      <c r="B138" s="1263"/>
      <c r="C138" s="145"/>
      <c r="D138" s="65"/>
    </row>
    <row r="139" spans="1:4">
      <c r="A139" s="203"/>
      <c r="B139" s="1263"/>
      <c r="C139" s="145"/>
      <c r="D139" s="65"/>
    </row>
    <row r="140" spans="1:4" ht="15.75" thickBot="1">
      <c r="A140" s="205"/>
      <c r="B140" s="147"/>
      <c r="C140" s="149"/>
      <c r="D140" s="65"/>
    </row>
    <row r="141" spans="1:4">
      <c r="A141" s="132" t="s">
        <v>319</v>
      </c>
      <c r="B141" s="132"/>
      <c r="C141" s="132"/>
      <c r="D141" s="65"/>
    </row>
    <row r="142" spans="1:4">
      <c r="A142" s="132"/>
      <c r="B142" s="132"/>
      <c r="C142" s="132"/>
      <c r="D142" s="65"/>
    </row>
    <row r="143" spans="1:4">
      <c r="A143" s="132"/>
      <c r="B143" s="132"/>
      <c r="C143" s="132"/>
      <c r="D143" s="65"/>
    </row>
    <row r="144" spans="1:4">
      <c r="A144" s="132"/>
      <c r="B144" s="132"/>
      <c r="C144" s="132"/>
      <c r="D144" s="65"/>
    </row>
    <row r="145" spans="1:4">
      <c r="A145" s="132"/>
      <c r="B145" s="132"/>
      <c r="C145" s="132"/>
      <c r="D145" s="65"/>
    </row>
    <row r="146" spans="1:4" ht="15.75" thickBot="1">
      <c r="A146" s="64" t="str">
        <f>'Data Sheet'!A46</f>
        <v>Annual Report of VERIZON NEW YORK INC.                                          For the period ending DECEMBER 31, 2017</v>
      </c>
      <c r="B146" s="65"/>
      <c r="C146" s="65"/>
      <c r="D146" s="65"/>
    </row>
    <row r="147" spans="1:4">
      <c r="A147" s="209"/>
      <c r="B147" s="67"/>
      <c r="C147" s="210"/>
      <c r="D147" s="65"/>
    </row>
    <row r="148" spans="1:4">
      <c r="A148" s="203"/>
      <c r="B148" s="1263" t="s">
        <v>2659</v>
      </c>
      <c r="C148" s="145"/>
      <c r="D148" s="65"/>
    </row>
    <row r="149" spans="1:4">
      <c r="A149" s="203"/>
      <c r="B149" s="1263" t="s">
        <v>3145</v>
      </c>
      <c r="C149" s="145"/>
      <c r="D149" s="65"/>
    </row>
    <row r="150" spans="1:4">
      <c r="A150" s="203"/>
      <c r="B150" s="1263" t="s">
        <v>3146</v>
      </c>
      <c r="C150" s="145"/>
      <c r="D150" s="65"/>
    </row>
    <row r="151" spans="1:4">
      <c r="A151" s="203"/>
      <c r="B151" s="1263" t="s">
        <v>3147</v>
      </c>
      <c r="C151" s="145"/>
      <c r="D151" s="65"/>
    </row>
    <row r="152" spans="1:4">
      <c r="A152" s="203"/>
      <c r="B152" s="1263" t="s">
        <v>3148</v>
      </c>
      <c r="C152" s="145"/>
      <c r="D152" s="65"/>
    </row>
    <row r="153" spans="1:4">
      <c r="A153" s="203"/>
      <c r="B153" s="1263" t="s">
        <v>3149</v>
      </c>
      <c r="C153" s="145"/>
      <c r="D153" s="65"/>
    </row>
    <row r="154" spans="1:4">
      <c r="A154" s="203"/>
      <c r="B154" s="1263" t="s">
        <v>3150</v>
      </c>
      <c r="C154" s="145"/>
      <c r="D154" s="65"/>
    </row>
    <row r="155" spans="1:4">
      <c r="A155" s="203"/>
      <c r="B155" s="1263" t="s">
        <v>3392</v>
      </c>
      <c r="C155" s="145"/>
      <c r="D155" s="65"/>
    </row>
    <row r="156" spans="1:4">
      <c r="A156" s="203"/>
      <c r="B156" s="1263" t="s">
        <v>3393</v>
      </c>
      <c r="C156" s="145"/>
      <c r="D156" s="65"/>
    </row>
    <row r="157" spans="1:4">
      <c r="A157" s="203"/>
      <c r="B157" s="1263" t="s">
        <v>3394</v>
      </c>
      <c r="C157" s="145"/>
      <c r="D157" s="65"/>
    </row>
    <row r="158" spans="1:4">
      <c r="A158" s="203"/>
      <c r="B158" s="1263" t="s">
        <v>3395</v>
      </c>
      <c r="C158" s="145"/>
      <c r="D158" s="65"/>
    </row>
    <row r="159" spans="1:4">
      <c r="A159" s="203"/>
      <c r="B159" s="1263" t="s">
        <v>3396</v>
      </c>
      <c r="C159" s="145"/>
      <c r="D159" s="65"/>
    </row>
    <row r="160" spans="1:4">
      <c r="A160" s="203"/>
      <c r="B160" s="1263" t="s">
        <v>3151</v>
      </c>
      <c r="C160" s="145"/>
      <c r="D160" s="65"/>
    </row>
    <row r="161" spans="1:4">
      <c r="A161" s="203"/>
      <c r="B161" s="1263" t="s">
        <v>3152</v>
      </c>
      <c r="C161" s="145"/>
      <c r="D161" s="65"/>
    </row>
    <row r="162" spans="1:4">
      <c r="A162" s="203"/>
      <c r="B162" s="1263" t="s">
        <v>3153</v>
      </c>
      <c r="C162" s="145"/>
      <c r="D162" s="65"/>
    </row>
    <row r="163" spans="1:4">
      <c r="A163" s="203"/>
      <c r="B163" s="1263" t="s">
        <v>3154</v>
      </c>
      <c r="C163" s="145"/>
      <c r="D163" s="65"/>
    </row>
    <row r="164" spans="1:4">
      <c r="A164" s="203"/>
      <c r="B164" s="1261" t="s">
        <v>3155</v>
      </c>
      <c r="C164" s="145"/>
      <c r="D164" s="65"/>
    </row>
    <row r="165" spans="1:4">
      <c r="A165" s="203"/>
      <c r="B165" s="1261" t="s">
        <v>3156</v>
      </c>
      <c r="C165" s="145"/>
      <c r="D165" s="65"/>
    </row>
    <row r="166" spans="1:4">
      <c r="A166" s="203"/>
      <c r="B166" s="1261" t="s">
        <v>3157</v>
      </c>
      <c r="C166" s="145"/>
      <c r="D166" s="65"/>
    </row>
    <row r="167" spans="1:4">
      <c r="A167" s="203"/>
      <c r="B167" s="1261" t="s">
        <v>3397</v>
      </c>
      <c r="C167" s="145"/>
      <c r="D167" s="65"/>
    </row>
    <row r="168" spans="1:4">
      <c r="A168" s="203"/>
      <c r="B168" s="1261" t="s">
        <v>3158</v>
      </c>
      <c r="C168" s="145"/>
      <c r="D168" s="65"/>
    </row>
    <row r="169" spans="1:4">
      <c r="A169" s="203"/>
      <c r="B169" s="1261" t="s">
        <v>2660</v>
      </c>
      <c r="C169" s="145"/>
      <c r="D169" s="65"/>
    </row>
    <row r="170" spans="1:4">
      <c r="A170" s="203"/>
      <c r="B170" s="1263" t="s">
        <v>3398</v>
      </c>
      <c r="C170" s="145"/>
      <c r="D170" s="65"/>
    </row>
    <row r="171" spans="1:4">
      <c r="A171" s="203"/>
      <c r="B171" s="1261" t="s">
        <v>3283</v>
      </c>
      <c r="C171" s="145"/>
      <c r="D171" s="65"/>
    </row>
    <row r="172" spans="1:4">
      <c r="A172" s="203"/>
      <c r="B172" s="1261" t="s">
        <v>3476</v>
      </c>
      <c r="C172" s="145"/>
      <c r="D172" s="65"/>
    </row>
    <row r="173" spans="1:4">
      <c r="A173" s="203"/>
      <c r="B173" s="1261" t="s">
        <v>3159</v>
      </c>
      <c r="C173" s="145"/>
      <c r="D173" s="65"/>
    </row>
    <row r="174" spans="1:4">
      <c r="A174" s="203"/>
      <c r="B174" s="1261" t="s">
        <v>2661</v>
      </c>
      <c r="C174" s="145"/>
      <c r="D174" s="65"/>
    </row>
    <row r="175" spans="1:4">
      <c r="A175" s="203"/>
      <c r="B175" s="1261" t="s">
        <v>2662</v>
      </c>
      <c r="C175" s="145"/>
      <c r="D175" s="65"/>
    </row>
    <row r="176" spans="1:4">
      <c r="A176" s="203"/>
      <c r="B176" s="1261" t="s">
        <v>2663</v>
      </c>
      <c r="C176" s="145"/>
      <c r="D176" s="65"/>
    </row>
    <row r="177" spans="1:4">
      <c r="A177" s="203"/>
      <c r="B177" s="1261" t="s">
        <v>2664</v>
      </c>
      <c r="C177" s="145"/>
      <c r="D177" s="65"/>
    </row>
    <row r="178" spans="1:4">
      <c r="A178" s="203"/>
      <c r="B178" s="1261" t="s">
        <v>2665</v>
      </c>
      <c r="C178" s="145"/>
      <c r="D178" s="65"/>
    </row>
    <row r="179" spans="1:4">
      <c r="A179" s="203"/>
      <c r="B179" s="1261" t="s">
        <v>2666</v>
      </c>
      <c r="C179" s="145"/>
      <c r="D179" s="65"/>
    </row>
    <row r="180" spans="1:4">
      <c r="A180" s="203"/>
      <c r="B180" s="1261" t="s">
        <v>2667</v>
      </c>
      <c r="C180" s="145"/>
      <c r="D180" s="65"/>
    </row>
    <row r="181" spans="1:4">
      <c r="A181" s="203"/>
      <c r="B181" s="1261" t="s">
        <v>3477</v>
      </c>
      <c r="C181" s="145"/>
      <c r="D181" s="65"/>
    </row>
    <row r="182" spans="1:4">
      <c r="A182" s="203"/>
      <c r="B182" s="1261" t="s">
        <v>2668</v>
      </c>
      <c r="C182" s="145"/>
      <c r="D182" s="65"/>
    </row>
    <row r="183" spans="1:4">
      <c r="A183" s="203"/>
      <c r="B183" s="1261" t="s">
        <v>2669</v>
      </c>
      <c r="C183" s="145"/>
      <c r="D183" s="65"/>
    </row>
    <row r="184" spans="1:4">
      <c r="A184" s="203"/>
      <c r="B184" s="1261" t="s">
        <v>2670</v>
      </c>
      <c r="C184" s="145"/>
      <c r="D184" s="65"/>
    </row>
    <row r="185" spans="1:4">
      <c r="A185" s="203"/>
      <c r="B185" s="1261" t="s">
        <v>2671</v>
      </c>
      <c r="C185" s="145"/>
      <c r="D185" s="65"/>
    </row>
    <row r="186" spans="1:4">
      <c r="A186" s="203"/>
      <c r="B186" s="1261" t="s">
        <v>3160</v>
      </c>
      <c r="C186" s="145"/>
      <c r="D186" s="65"/>
    </row>
    <row r="187" spans="1:4">
      <c r="A187" s="203"/>
      <c r="B187" s="1261" t="s">
        <v>3161</v>
      </c>
      <c r="C187" s="145"/>
      <c r="D187" s="65"/>
    </row>
    <row r="188" spans="1:4">
      <c r="A188" s="203"/>
      <c r="B188" s="1261" t="s">
        <v>2672</v>
      </c>
      <c r="C188" s="145"/>
      <c r="D188" s="65"/>
    </row>
    <row r="189" spans="1:4">
      <c r="A189" s="203"/>
      <c r="B189" s="1261"/>
      <c r="C189" s="145"/>
      <c r="D189" s="65"/>
    </row>
    <row r="190" spans="1:4">
      <c r="A190" s="203"/>
      <c r="B190" s="1261"/>
      <c r="C190" s="145"/>
      <c r="D190" s="65"/>
    </row>
    <row r="191" spans="1:4">
      <c r="A191" s="203"/>
      <c r="B191" s="1261"/>
      <c r="C191" s="145"/>
      <c r="D191" s="65"/>
    </row>
    <row r="192" spans="1:4" ht="15.75" thickBot="1">
      <c r="A192" s="205"/>
      <c r="B192" s="147"/>
      <c r="C192" s="149"/>
      <c r="D192" s="65"/>
    </row>
    <row r="193" spans="1:4">
      <c r="A193" s="132" t="s">
        <v>320</v>
      </c>
      <c r="B193" s="132"/>
      <c r="C193" s="132"/>
      <c r="D193" s="65"/>
    </row>
    <row r="194" spans="1:4">
      <c r="A194" s="132"/>
      <c r="B194" s="132"/>
      <c r="C194" s="132"/>
      <c r="D194" s="65"/>
    </row>
    <row r="195" spans="1:4">
      <c r="A195" s="132"/>
      <c r="B195" s="132"/>
      <c r="C195" s="132"/>
      <c r="D195" s="65"/>
    </row>
    <row r="196" spans="1:4">
      <c r="A196" s="132"/>
      <c r="B196" s="132"/>
      <c r="C196" s="132"/>
      <c r="D196" s="65"/>
    </row>
    <row r="197" spans="1:4">
      <c r="A197" s="132"/>
      <c r="B197" s="132"/>
      <c r="C197" s="132"/>
      <c r="D197" s="65"/>
    </row>
    <row r="198" spans="1:4">
      <c r="A198" s="132"/>
      <c r="B198" s="132"/>
      <c r="C198" s="132"/>
      <c r="D198" s="65"/>
    </row>
    <row r="199" spans="1:4">
      <c r="A199" s="132"/>
      <c r="B199" s="132"/>
      <c r="C199" s="132"/>
      <c r="D199" s="65"/>
    </row>
    <row r="200" spans="1:4" ht="15.75" thickBot="1">
      <c r="A200" s="64" t="str">
        <f>'Data Sheet'!A46</f>
        <v>Annual Report of VERIZON NEW YORK INC.                                          For the period ending DECEMBER 31, 2017</v>
      </c>
      <c r="B200" s="65"/>
      <c r="C200" s="65"/>
      <c r="D200" s="65"/>
    </row>
    <row r="201" spans="1:4">
      <c r="A201" s="209"/>
      <c r="B201" s="1466" t="s">
        <v>3162</v>
      </c>
      <c r="C201" s="210"/>
      <c r="D201" s="65"/>
    </row>
    <row r="202" spans="1:4">
      <c r="A202" s="203"/>
      <c r="B202" s="1261" t="s">
        <v>2673</v>
      </c>
      <c r="C202" s="145"/>
      <c r="D202" s="65"/>
    </row>
    <row r="203" spans="1:4">
      <c r="A203" s="203"/>
      <c r="B203" s="1261" t="s">
        <v>2674</v>
      </c>
      <c r="C203" s="145"/>
      <c r="D203" s="65"/>
    </row>
    <row r="204" spans="1:4">
      <c r="A204" s="203"/>
      <c r="B204" s="1261" t="s">
        <v>2675</v>
      </c>
      <c r="C204" s="145"/>
      <c r="D204" s="65"/>
    </row>
    <row r="205" spans="1:4">
      <c r="A205" s="203"/>
      <c r="B205" s="1261" t="s">
        <v>2676</v>
      </c>
      <c r="C205" s="145"/>
      <c r="D205" s="65"/>
    </row>
    <row r="206" spans="1:4">
      <c r="A206" s="203"/>
      <c r="B206" s="1261" t="s">
        <v>2677</v>
      </c>
      <c r="C206" s="145"/>
      <c r="D206" s="65"/>
    </row>
    <row r="207" spans="1:4">
      <c r="A207" s="203"/>
      <c r="B207" s="1261" t="s">
        <v>3163</v>
      </c>
      <c r="C207" s="145"/>
      <c r="D207" s="65"/>
    </row>
    <row r="208" spans="1:4">
      <c r="A208" s="203"/>
      <c r="B208" s="1261" t="s">
        <v>2678</v>
      </c>
      <c r="C208" s="145"/>
      <c r="D208" s="65"/>
    </row>
    <row r="209" spans="1:4">
      <c r="A209" s="203"/>
      <c r="B209" s="1261" t="s">
        <v>2679</v>
      </c>
      <c r="C209" s="145"/>
      <c r="D209" s="65"/>
    </row>
    <row r="210" spans="1:4">
      <c r="A210" s="203"/>
      <c r="B210" s="1261" t="s">
        <v>2680</v>
      </c>
      <c r="C210" s="145"/>
      <c r="D210" s="65"/>
    </row>
    <row r="211" spans="1:4">
      <c r="A211" s="203"/>
      <c r="B211" s="1264" t="s">
        <v>2681</v>
      </c>
      <c r="C211" s="145"/>
      <c r="D211" s="65"/>
    </row>
    <row r="212" spans="1:4">
      <c r="A212" s="203"/>
      <c r="B212" s="1261" t="s">
        <v>2682</v>
      </c>
      <c r="C212" s="145"/>
      <c r="D212" s="65"/>
    </row>
    <row r="213" spans="1:4">
      <c r="A213" s="203"/>
      <c r="B213" s="1261" t="s">
        <v>2683</v>
      </c>
      <c r="C213" s="145"/>
      <c r="D213" s="65"/>
    </row>
    <row r="214" spans="1:4">
      <c r="A214" s="203"/>
      <c r="B214" s="1261" t="s">
        <v>2684</v>
      </c>
      <c r="C214" s="145"/>
      <c r="D214" s="65"/>
    </row>
    <row r="215" spans="1:4">
      <c r="A215" s="203"/>
      <c r="B215" s="1261" t="s">
        <v>2685</v>
      </c>
      <c r="C215" s="145"/>
      <c r="D215" s="65"/>
    </row>
    <row r="216" spans="1:4">
      <c r="A216" s="203"/>
      <c r="B216" s="1261" t="s">
        <v>2686</v>
      </c>
      <c r="C216" s="145"/>
      <c r="D216" s="65"/>
    </row>
    <row r="217" spans="1:4">
      <c r="A217" s="203"/>
      <c r="B217" s="1261" t="s">
        <v>2687</v>
      </c>
      <c r="C217" s="145"/>
      <c r="D217" s="65"/>
    </row>
    <row r="218" spans="1:4">
      <c r="A218" s="203"/>
      <c r="B218" s="1261" t="s">
        <v>2688</v>
      </c>
      <c r="C218" s="145"/>
      <c r="D218" s="65"/>
    </row>
    <row r="219" spans="1:4">
      <c r="A219" s="203"/>
      <c r="B219" s="1261" t="s">
        <v>2689</v>
      </c>
      <c r="C219" s="145"/>
      <c r="D219" s="65"/>
    </row>
    <row r="220" spans="1:4">
      <c r="A220" s="203"/>
      <c r="B220" s="1261" t="s">
        <v>2690</v>
      </c>
      <c r="C220" s="145"/>
      <c r="D220" s="65"/>
    </row>
    <row r="221" spans="1:4">
      <c r="A221" s="203"/>
      <c r="B221" s="1261" t="s">
        <v>2691</v>
      </c>
      <c r="C221" s="145"/>
      <c r="D221" s="65"/>
    </row>
    <row r="222" spans="1:4">
      <c r="A222" s="203"/>
      <c r="B222" s="1261" t="s">
        <v>2692</v>
      </c>
      <c r="C222" s="145"/>
      <c r="D222" s="65"/>
    </row>
    <row r="223" spans="1:4">
      <c r="A223" s="203"/>
      <c r="B223" s="1261" t="s">
        <v>2693</v>
      </c>
      <c r="C223" s="145"/>
      <c r="D223" s="65"/>
    </row>
    <row r="224" spans="1:4">
      <c r="A224" s="203"/>
      <c r="B224" s="1261" t="s">
        <v>2694</v>
      </c>
      <c r="C224" s="145"/>
      <c r="D224" s="65"/>
    </row>
    <row r="225" spans="1:4">
      <c r="A225" s="203"/>
      <c r="B225" s="1261" t="s">
        <v>2695</v>
      </c>
      <c r="C225" s="145"/>
      <c r="D225" s="65"/>
    </row>
    <row r="226" spans="1:4">
      <c r="A226" s="203"/>
      <c r="B226" s="1261" t="s">
        <v>2696</v>
      </c>
      <c r="C226" s="145"/>
      <c r="D226" s="65"/>
    </row>
    <row r="227" spans="1:4">
      <c r="A227" s="203"/>
      <c r="B227" s="1261" t="s">
        <v>2697</v>
      </c>
      <c r="C227" s="145"/>
      <c r="D227" s="65"/>
    </row>
    <row r="228" spans="1:4">
      <c r="A228" s="203"/>
      <c r="B228" s="1261" t="s">
        <v>2698</v>
      </c>
      <c r="C228" s="145"/>
      <c r="D228" s="65"/>
    </row>
    <row r="229" spans="1:4">
      <c r="A229" s="203"/>
      <c r="B229" s="1263" t="s">
        <v>2699</v>
      </c>
      <c r="C229" s="145"/>
      <c r="D229" s="65"/>
    </row>
    <row r="230" spans="1:4">
      <c r="A230" s="203"/>
      <c r="B230" s="1263" t="s">
        <v>3164</v>
      </c>
      <c r="C230" s="145"/>
      <c r="D230" s="65"/>
    </row>
    <row r="231" spans="1:4">
      <c r="A231" s="203"/>
      <c r="B231" s="1263" t="s">
        <v>3165</v>
      </c>
      <c r="C231" s="145"/>
      <c r="D231" s="65"/>
    </row>
    <row r="232" spans="1:4">
      <c r="A232" s="203"/>
      <c r="B232" s="1263" t="s">
        <v>3166</v>
      </c>
      <c r="C232" s="145"/>
      <c r="D232" s="65"/>
    </row>
    <row r="233" spans="1:4">
      <c r="A233" s="203"/>
      <c r="B233" s="1263" t="s">
        <v>3284</v>
      </c>
      <c r="C233" s="145"/>
      <c r="D233" s="65"/>
    </row>
    <row r="234" spans="1:4">
      <c r="A234" s="203"/>
      <c r="B234" s="1263" t="s">
        <v>3167</v>
      </c>
      <c r="C234" s="145"/>
      <c r="D234" s="65"/>
    </row>
    <row r="235" spans="1:4">
      <c r="A235" s="203"/>
      <c r="B235" s="1263" t="s">
        <v>3168</v>
      </c>
      <c r="C235" s="145"/>
      <c r="D235" s="65"/>
    </row>
    <row r="236" spans="1:4">
      <c r="A236" s="203"/>
      <c r="B236" s="1263" t="s">
        <v>3478</v>
      </c>
      <c r="C236" s="145"/>
      <c r="D236" s="65"/>
    </row>
    <row r="237" spans="1:4">
      <c r="A237" s="203"/>
      <c r="B237" s="1263" t="s">
        <v>3169</v>
      </c>
      <c r="C237" s="145"/>
      <c r="D237" s="65"/>
    </row>
    <row r="238" spans="1:4">
      <c r="A238" s="203"/>
      <c r="B238" s="1263" t="s">
        <v>3170</v>
      </c>
      <c r="C238" s="145"/>
      <c r="D238" s="65"/>
    </row>
    <row r="239" spans="1:4">
      <c r="A239" s="203"/>
      <c r="B239" s="1263" t="s">
        <v>3171</v>
      </c>
      <c r="C239" s="145"/>
      <c r="D239" s="65"/>
    </row>
    <row r="240" spans="1:4">
      <c r="A240" s="203"/>
      <c r="B240" s="1263" t="s">
        <v>3172</v>
      </c>
      <c r="C240" s="145"/>
      <c r="D240" s="65"/>
    </row>
    <row r="241" spans="1:4">
      <c r="A241" s="203"/>
      <c r="B241" s="1265"/>
      <c r="C241" s="145"/>
      <c r="D241" s="65"/>
    </row>
    <row r="242" spans="1:4">
      <c r="A242" s="203"/>
      <c r="B242" s="1265"/>
      <c r="C242" s="145"/>
      <c r="D242" s="65"/>
    </row>
    <row r="243" spans="1:4">
      <c r="A243" s="203"/>
      <c r="B243" s="1508"/>
      <c r="C243" s="145"/>
      <c r="D243" s="65"/>
    </row>
    <row r="244" spans="1:4">
      <c r="A244" s="203"/>
      <c r="B244" s="1265"/>
      <c r="C244" s="145"/>
      <c r="D244" s="65"/>
    </row>
    <row r="245" spans="1:4">
      <c r="A245" s="203"/>
      <c r="B245" s="1266"/>
      <c r="C245" s="145"/>
      <c r="D245" s="65"/>
    </row>
    <row r="246" spans="1:4" ht="15.75" thickBot="1">
      <c r="A246" s="205"/>
      <c r="B246" s="147"/>
      <c r="C246" s="149"/>
      <c r="D246" s="65"/>
    </row>
    <row r="247" spans="1:4">
      <c r="A247" s="132" t="s">
        <v>2757</v>
      </c>
      <c r="B247" s="132"/>
      <c r="C247" s="132"/>
      <c r="D247" s="65"/>
    </row>
    <row r="248" spans="1:4">
      <c r="A248" s="132"/>
      <c r="B248" s="132"/>
      <c r="C248" s="132"/>
      <c r="D248" s="65"/>
    </row>
    <row r="249" spans="1:4">
      <c r="A249" s="132"/>
      <c r="B249" s="132"/>
      <c r="C249" s="132"/>
      <c r="D249" s="65"/>
    </row>
    <row r="250" spans="1:4">
      <c r="A250" s="132"/>
      <c r="B250" s="132"/>
      <c r="C250" s="132"/>
      <c r="D250" s="65"/>
    </row>
    <row r="251" spans="1:4">
      <c r="A251" s="132"/>
      <c r="B251" s="132"/>
      <c r="C251" s="132"/>
      <c r="D251" s="65"/>
    </row>
    <row r="252" spans="1:4">
      <c r="A252" s="132"/>
      <c r="B252" s="132"/>
      <c r="C252" s="132"/>
      <c r="D252" s="65"/>
    </row>
    <row r="253" spans="1:4" ht="15.75" thickBot="1">
      <c r="A253" s="64" t="str">
        <f>'Data Sheet'!A46</f>
        <v>Annual Report of VERIZON NEW YORK INC.                                          For the period ending DECEMBER 31, 2017</v>
      </c>
    </row>
    <row r="254" spans="1:4">
      <c r="A254" s="209"/>
      <c r="B254" s="67"/>
      <c r="C254" s="210"/>
      <c r="D254" s="65"/>
    </row>
    <row r="255" spans="1:4">
      <c r="A255" s="203"/>
      <c r="B255" s="1263" t="s">
        <v>3173</v>
      </c>
      <c r="C255" s="145"/>
      <c r="D255" s="65"/>
    </row>
    <row r="256" spans="1:4">
      <c r="A256" s="203"/>
      <c r="B256" s="1263" t="s">
        <v>3174</v>
      </c>
      <c r="C256" s="145"/>
      <c r="D256" s="65"/>
    </row>
    <row r="257" spans="1:4">
      <c r="A257" s="203"/>
      <c r="B257" s="1263" t="s">
        <v>3176</v>
      </c>
      <c r="C257" s="145"/>
      <c r="D257" s="65"/>
    </row>
    <row r="258" spans="1:4">
      <c r="A258" s="203"/>
      <c r="B258" s="1263" t="s">
        <v>3175</v>
      </c>
      <c r="C258" s="145"/>
      <c r="D258" s="65"/>
    </row>
    <row r="259" spans="1:4">
      <c r="A259" s="203"/>
      <c r="B259" s="1263" t="s">
        <v>3177</v>
      </c>
      <c r="C259" s="145"/>
      <c r="D259" s="65"/>
    </row>
    <row r="260" spans="1:4">
      <c r="A260" s="203"/>
      <c r="B260" s="1263" t="s">
        <v>3178</v>
      </c>
      <c r="C260" s="145"/>
      <c r="D260" s="65"/>
    </row>
    <row r="261" spans="1:4">
      <c r="A261" s="203"/>
      <c r="B261" s="1265" t="s">
        <v>3179</v>
      </c>
      <c r="C261" s="145"/>
      <c r="D261" s="65"/>
    </row>
    <row r="262" spans="1:4">
      <c r="A262" s="203"/>
      <c r="B262" s="1265" t="s">
        <v>2700</v>
      </c>
      <c r="C262" s="145"/>
      <c r="D262" s="65"/>
    </row>
    <row r="263" spans="1:4">
      <c r="A263" s="203"/>
      <c r="B263" s="1508" t="s">
        <v>3285</v>
      </c>
      <c r="C263" s="145"/>
      <c r="D263" s="65"/>
    </row>
    <row r="264" spans="1:4">
      <c r="A264" s="203"/>
      <c r="B264" s="1265" t="s">
        <v>2701</v>
      </c>
      <c r="C264" s="145"/>
      <c r="D264" s="65"/>
    </row>
    <row r="265" spans="1:4">
      <c r="A265" s="203"/>
      <c r="B265" s="1266" t="s">
        <v>2702</v>
      </c>
      <c r="C265" s="145"/>
      <c r="D265" s="65"/>
    </row>
    <row r="266" spans="1:4">
      <c r="A266" s="203"/>
      <c r="B266" s="1266" t="s">
        <v>3479</v>
      </c>
      <c r="C266" s="145"/>
      <c r="D266" s="65"/>
    </row>
    <row r="267" spans="1:4">
      <c r="A267" s="203"/>
      <c r="B267" s="1266" t="s">
        <v>3480</v>
      </c>
      <c r="C267" s="145"/>
      <c r="D267" s="65"/>
    </row>
    <row r="268" spans="1:4">
      <c r="A268" s="203"/>
      <c r="B268" s="1266" t="s">
        <v>3180</v>
      </c>
      <c r="C268" s="145"/>
      <c r="D268" s="65"/>
    </row>
    <row r="269" spans="1:4">
      <c r="A269" s="203"/>
      <c r="B269" s="1266" t="s">
        <v>3181</v>
      </c>
      <c r="C269" s="145"/>
      <c r="D269" s="65"/>
    </row>
    <row r="270" spans="1:4">
      <c r="A270" s="203"/>
      <c r="B270" s="1267" t="s">
        <v>3286</v>
      </c>
      <c r="C270" s="145"/>
      <c r="D270" s="65"/>
    </row>
    <row r="271" spans="1:4">
      <c r="A271" s="203"/>
      <c r="B271" s="1266" t="s">
        <v>3182</v>
      </c>
      <c r="C271" s="145"/>
      <c r="D271" s="65"/>
    </row>
    <row r="272" spans="1:4">
      <c r="A272" s="203"/>
      <c r="B272" s="1266" t="s">
        <v>2703</v>
      </c>
      <c r="C272" s="145"/>
      <c r="D272" s="65"/>
    </row>
    <row r="273" spans="1:4">
      <c r="A273" s="203"/>
      <c r="B273" s="1266" t="s">
        <v>3183</v>
      </c>
      <c r="C273" s="145"/>
      <c r="D273" s="65"/>
    </row>
    <row r="274" spans="1:4">
      <c r="A274" s="203"/>
      <c r="B274" s="1266" t="s">
        <v>3184</v>
      </c>
      <c r="C274" s="145"/>
      <c r="D274" s="65"/>
    </row>
    <row r="275" spans="1:4">
      <c r="A275" s="203"/>
      <c r="B275" s="1266" t="s">
        <v>3185</v>
      </c>
      <c r="C275" s="145"/>
      <c r="D275" s="65"/>
    </row>
    <row r="276" spans="1:4">
      <c r="A276" s="203"/>
      <c r="B276" s="1266" t="s">
        <v>3186</v>
      </c>
      <c r="C276" s="145"/>
      <c r="D276" s="65"/>
    </row>
    <row r="277" spans="1:4">
      <c r="A277" s="203"/>
      <c r="B277" s="1266" t="s">
        <v>3187</v>
      </c>
      <c r="C277" s="145"/>
      <c r="D277" s="65"/>
    </row>
    <row r="278" spans="1:4">
      <c r="A278" s="203"/>
      <c r="B278" s="1266" t="s">
        <v>3188</v>
      </c>
      <c r="C278" s="145"/>
      <c r="D278" s="65"/>
    </row>
    <row r="279" spans="1:4">
      <c r="A279" s="203"/>
      <c r="B279" s="1266" t="s">
        <v>3189</v>
      </c>
      <c r="C279" s="145"/>
      <c r="D279" s="65"/>
    </row>
    <row r="280" spans="1:4">
      <c r="A280" s="203"/>
      <c r="B280" s="1266" t="s">
        <v>3287</v>
      </c>
      <c r="C280" s="145"/>
      <c r="D280" s="65"/>
    </row>
    <row r="281" spans="1:4">
      <c r="A281" s="203"/>
      <c r="B281" s="1266" t="s">
        <v>3190</v>
      </c>
      <c r="C281" s="145"/>
      <c r="D281" s="65"/>
    </row>
    <row r="282" spans="1:4">
      <c r="A282" s="203"/>
      <c r="B282" s="1266" t="s">
        <v>3191</v>
      </c>
      <c r="C282" s="145"/>
      <c r="D282" s="65"/>
    </row>
    <row r="283" spans="1:4">
      <c r="A283" s="203"/>
      <c r="B283" s="1266" t="s">
        <v>3399</v>
      </c>
      <c r="C283" s="145"/>
      <c r="D283" s="65"/>
    </row>
    <row r="284" spans="1:4">
      <c r="A284" s="203"/>
      <c r="B284" s="1266" t="s">
        <v>2704</v>
      </c>
      <c r="C284" s="145"/>
      <c r="D284" s="65"/>
    </row>
    <row r="285" spans="1:4">
      <c r="A285" s="203"/>
      <c r="B285" s="1266" t="s">
        <v>3192</v>
      </c>
      <c r="C285" s="145"/>
      <c r="D285" s="65"/>
    </row>
    <row r="286" spans="1:4">
      <c r="A286" s="203"/>
      <c r="B286" s="1266" t="s">
        <v>3193</v>
      </c>
      <c r="C286" s="145"/>
      <c r="D286" s="65"/>
    </row>
    <row r="287" spans="1:4">
      <c r="A287" s="203"/>
      <c r="B287" s="1266" t="s">
        <v>3194</v>
      </c>
      <c r="C287" s="145"/>
      <c r="D287" s="65"/>
    </row>
    <row r="288" spans="1:4">
      <c r="A288" s="203"/>
      <c r="B288" s="1266" t="s">
        <v>3195</v>
      </c>
      <c r="C288" s="145"/>
      <c r="D288" s="65"/>
    </row>
    <row r="289" spans="1:4">
      <c r="A289" s="203"/>
      <c r="B289" s="1266" t="s">
        <v>2705</v>
      </c>
      <c r="C289" s="145"/>
      <c r="D289" s="65"/>
    </row>
    <row r="290" spans="1:4">
      <c r="A290" s="203"/>
      <c r="B290" s="1266" t="s">
        <v>3196</v>
      </c>
      <c r="C290" s="145"/>
      <c r="D290" s="65"/>
    </row>
    <row r="291" spans="1:4">
      <c r="A291" s="203"/>
      <c r="B291" s="1266" t="s">
        <v>3197</v>
      </c>
      <c r="C291" s="145"/>
      <c r="D291" s="65"/>
    </row>
    <row r="292" spans="1:4">
      <c r="A292" s="203"/>
      <c r="B292" s="1266" t="s">
        <v>3198</v>
      </c>
      <c r="C292" s="145"/>
      <c r="D292" s="65"/>
    </row>
    <row r="293" spans="1:4">
      <c r="A293" s="203"/>
      <c r="B293" s="1267" t="s">
        <v>3288</v>
      </c>
      <c r="C293" s="145"/>
      <c r="D293" s="65"/>
    </row>
    <row r="294" spans="1:4">
      <c r="A294" s="203"/>
      <c r="B294" s="1266" t="s">
        <v>3199</v>
      </c>
      <c r="C294" s="145"/>
      <c r="D294" s="65"/>
    </row>
    <row r="295" spans="1:4">
      <c r="A295" s="203"/>
      <c r="B295" s="1266" t="s">
        <v>3200</v>
      </c>
      <c r="C295" s="145"/>
      <c r="D295" s="65"/>
    </row>
    <row r="296" spans="1:4">
      <c r="A296" s="203"/>
      <c r="B296" s="1266" t="s">
        <v>3201</v>
      </c>
      <c r="C296" s="145"/>
      <c r="D296" s="65"/>
    </row>
    <row r="297" spans="1:4">
      <c r="A297" s="203"/>
      <c r="B297" s="1266"/>
      <c r="C297" s="145"/>
      <c r="D297" s="65"/>
    </row>
    <row r="298" spans="1:4">
      <c r="A298" s="203"/>
      <c r="B298" s="1266"/>
      <c r="C298" s="145"/>
      <c r="D298" s="65"/>
    </row>
    <row r="299" spans="1:4" ht="15.75" thickBot="1">
      <c r="A299" s="205"/>
      <c r="B299" s="147"/>
      <c r="C299" s="149"/>
      <c r="D299" s="65"/>
    </row>
    <row r="300" spans="1:4">
      <c r="A300" s="132" t="s">
        <v>2784</v>
      </c>
      <c r="B300" s="132"/>
      <c r="C300" s="132"/>
      <c r="D300" s="65"/>
    </row>
    <row r="301" spans="1:4">
      <c r="A301" s="132"/>
      <c r="B301" s="132"/>
      <c r="C301" s="132"/>
      <c r="D301" s="65"/>
    </row>
    <row r="302" spans="1:4">
      <c r="A302" s="132"/>
      <c r="B302" s="132"/>
      <c r="C302" s="132"/>
      <c r="D302" s="65"/>
    </row>
    <row r="303" spans="1:4">
      <c r="A303" s="132"/>
      <c r="B303" s="132"/>
      <c r="C303" s="132"/>
      <c r="D303" s="65"/>
    </row>
    <row r="304" spans="1:4">
      <c r="A304" s="132"/>
      <c r="B304" s="132"/>
      <c r="C304" s="132"/>
      <c r="D304" s="65"/>
    </row>
    <row r="305" spans="1:4">
      <c r="A305" s="132"/>
      <c r="B305" s="132"/>
      <c r="C305" s="132"/>
      <c r="D305" s="65"/>
    </row>
    <row r="306" spans="1:4" ht="15.75" thickBot="1">
      <c r="A306" s="64" t="str">
        <f>'Data Sheet'!A46</f>
        <v>Annual Report of VERIZON NEW YORK INC.                                          For the period ending DECEMBER 31, 2017</v>
      </c>
    </row>
    <row r="307" spans="1:4">
      <c r="A307" s="209"/>
      <c r="B307" s="67"/>
      <c r="C307" s="210"/>
      <c r="D307" s="65"/>
    </row>
    <row r="308" spans="1:4">
      <c r="A308" s="203"/>
      <c r="B308" s="1266" t="s">
        <v>3202</v>
      </c>
      <c r="C308" s="145"/>
      <c r="D308" s="65"/>
    </row>
    <row r="309" spans="1:4">
      <c r="A309" s="203"/>
      <c r="B309" s="1267" t="s">
        <v>3289</v>
      </c>
      <c r="C309" s="145"/>
      <c r="D309" s="65"/>
    </row>
    <row r="310" spans="1:4">
      <c r="A310" s="203"/>
      <c r="B310" s="1266" t="s">
        <v>3203</v>
      </c>
      <c r="C310" s="145"/>
      <c r="D310" s="65"/>
    </row>
    <row r="311" spans="1:4">
      <c r="A311" s="203"/>
      <c r="B311" s="1266" t="s">
        <v>2706</v>
      </c>
      <c r="C311" s="145"/>
      <c r="D311" s="65"/>
    </row>
    <row r="312" spans="1:4">
      <c r="A312" s="203"/>
      <c r="B312" s="1266" t="s">
        <v>2707</v>
      </c>
      <c r="C312" s="145"/>
      <c r="D312" s="65"/>
    </row>
    <row r="313" spans="1:4">
      <c r="A313" s="203"/>
      <c r="B313" s="1266" t="s">
        <v>2708</v>
      </c>
      <c r="C313" s="145"/>
      <c r="D313" s="65"/>
    </row>
    <row r="314" spans="1:4">
      <c r="A314" s="203"/>
      <c r="B314" s="1266" t="s">
        <v>3400</v>
      </c>
      <c r="C314" s="145"/>
      <c r="D314" s="65"/>
    </row>
    <row r="315" spans="1:4">
      <c r="A315" s="203"/>
      <c r="B315" s="1266" t="s">
        <v>2709</v>
      </c>
      <c r="C315" s="145"/>
      <c r="D315" s="65"/>
    </row>
    <row r="316" spans="1:4">
      <c r="A316" s="203"/>
      <c r="B316" s="1266" t="s">
        <v>2710</v>
      </c>
      <c r="C316" s="145"/>
      <c r="D316" s="65"/>
    </row>
    <row r="317" spans="1:4">
      <c r="A317" s="203"/>
      <c r="B317" s="1266" t="s">
        <v>3204</v>
      </c>
      <c r="C317" s="145"/>
      <c r="D317" s="65"/>
    </row>
    <row r="318" spans="1:4">
      <c r="A318" s="203"/>
      <c r="B318" s="1266" t="s">
        <v>3481</v>
      </c>
      <c r="C318" s="145"/>
      <c r="D318" s="65"/>
    </row>
    <row r="319" spans="1:4">
      <c r="A319" s="203"/>
      <c r="B319" s="1266" t="s">
        <v>2711</v>
      </c>
      <c r="C319" s="145"/>
      <c r="D319" s="65"/>
    </row>
    <row r="320" spans="1:4">
      <c r="A320" s="203"/>
      <c r="B320" s="1267" t="s">
        <v>3290</v>
      </c>
      <c r="C320" s="145"/>
      <c r="D320" s="65"/>
    </row>
    <row r="321" spans="1:4">
      <c r="A321" s="203"/>
      <c r="B321" s="1266" t="s">
        <v>3205</v>
      </c>
      <c r="C321" s="145"/>
      <c r="D321" s="65"/>
    </row>
    <row r="322" spans="1:4">
      <c r="A322" s="203"/>
      <c r="B322" s="1266" t="s">
        <v>3206</v>
      </c>
      <c r="C322" s="145"/>
      <c r="D322" s="65"/>
    </row>
    <row r="323" spans="1:4">
      <c r="A323" s="203"/>
      <c r="B323" s="1266" t="s">
        <v>3207</v>
      </c>
      <c r="C323" s="145"/>
      <c r="D323" s="65"/>
    </row>
    <row r="324" spans="1:4">
      <c r="A324" s="203"/>
      <c r="B324" s="1266" t="s">
        <v>3208</v>
      </c>
      <c r="C324" s="145"/>
      <c r="D324" s="65"/>
    </row>
    <row r="325" spans="1:4">
      <c r="A325" s="203"/>
      <c r="B325" s="1266" t="s">
        <v>2712</v>
      </c>
      <c r="C325" s="145"/>
      <c r="D325" s="65"/>
    </row>
    <row r="326" spans="1:4">
      <c r="A326" s="203"/>
      <c r="B326" s="1266" t="s">
        <v>2713</v>
      </c>
      <c r="C326" s="145"/>
      <c r="D326" s="65"/>
    </row>
    <row r="327" spans="1:4">
      <c r="A327" s="203"/>
      <c r="B327" s="1266" t="s">
        <v>2714</v>
      </c>
      <c r="C327" s="145"/>
      <c r="D327" s="65"/>
    </row>
    <row r="328" spans="1:4">
      <c r="A328" s="203"/>
      <c r="B328" s="1266" t="s">
        <v>3401</v>
      </c>
      <c r="C328" s="145"/>
      <c r="D328" s="65"/>
    </row>
    <row r="329" spans="1:4">
      <c r="A329" s="203"/>
      <c r="B329" s="1266" t="s">
        <v>3402</v>
      </c>
      <c r="C329" s="145"/>
      <c r="D329" s="65"/>
    </row>
    <row r="330" spans="1:4">
      <c r="A330" s="203"/>
      <c r="B330" s="1266" t="s">
        <v>3403</v>
      </c>
      <c r="C330" s="145"/>
      <c r="D330" s="65"/>
    </row>
    <row r="331" spans="1:4">
      <c r="A331" s="203"/>
      <c r="B331" s="1266" t="s">
        <v>3404</v>
      </c>
      <c r="C331" s="145"/>
      <c r="D331" s="65"/>
    </row>
    <row r="332" spans="1:4">
      <c r="A332" s="203"/>
      <c r="B332" s="1266" t="s">
        <v>3405</v>
      </c>
      <c r="C332" s="145"/>
      <c r="D332" s="65"/>
    </row>
    <row r="333" spans="1:4">
      <c r="A333" s="203"/>
      <c r="B333" s="1266" t="s">
        <v>3406</v>
      </c>
      <c r="C333" s="145"/>
      <c r="D333" s="65"/>
    </row>
    <row r="334" spans="1:4">
      <c r="A334" s="203"/>
      <c r="B334" s="1267" t="s">
        <v>2715</v>
      </c>
      <c r="C334" s="145"/>
      <c r="D334" s="65"/>
    </row>
    <row r="335" spans="1:4">
      <c r="A335" s="203"/>
      <c r="B335" s="1267" t="s">
        <v>2716</v>
      </c>
      <c r="C335" s="145"/>
      <c r="D335" s="65"/>
    </row>
    <row r="336" spans="1:4">
      <c r="A336" s="203"/>
      <c r="B336" s="1267" t="s">
        <v>2717</v>
      </c>
      <c r="C336" s="145"/>
      <c r="D336" s="65"/>
    </row>
    <row r="337" spans="1:4">
      <c r="A337" s="203"/>
      <c r="B337" s="1267" t="s">
        <v>2718</v>
      </c>
      <c r="C337" s="145"/>
      <c r="D337" s="65"/>
    </row>
    <row r="338" spans="1:4">
      <c r="A338" s="203"/>
      <c r="B338" s="1266" t="s">
        <v>2719</v>
      </c>
      <c r="C338" s="145"/>
      <c r="D338" s="65"/>
    </row>
    <row r="339" spans="1:4">
      <c r="A339" s="203"/>
      <c r="B339" s="1267" t="s">
        <v>2720</v>
      </c>
      <c r="C339" s="145"/>
      <c r="D339" s="65"/>
    </row>
    <row r="340" spans="1:4">
      <c r="A340" s="203"/>
      <c r="B340" s="1267" t="s">
        <v>2721</v>
      </c>
      <c r="C340" s="145"/>
      <c r="D340" s="65"/>
    </row>
    <row r="341" spans="1:4">
      <c r="A341" s="203"/>
      <c r="B341" s="1267" t="s">
        <v>2722</v>
      </c>
      <c r="C341" s="145"/>
      <c r="D341" s="65"/>
    </row>
    <row r="342" spans="1:4">
      <c r="A342" s="203"/>
      <c r="B342" s="1267" t="s">
        <v>2723</v>
      </c>
      <c r="C342" s="145"/>
      <c r="D342" s="65"/>
    </row>
    <row r="343" spans="1:4">
      <c r="A343" s="203"/>
      <c r="B343" s="1267" t="s">
        <v>3209</v>
      </c>
      <c r="C343" s="145"/>
      <c r="D343" s="65"/>
    </row>
    <row r="344" spans="1:4">
      <c r="A344" s="203"/>
      <c r="B344" s="1267" t="s">
        <v>3210</v>
      </c>
      <c r="C344" s="145"/>
      <c r="D344" s="65"/>
    </row>
    <row r="345" spans="1:4">
      <c r="A345" s="203"/>
      <c r="B345" s="1267" t="s">
        <v>3211</v>
      </c>
      <c r="C345" s="145"/>
      <c r="D345" s="65"/>
    </row>
    <row r="346" spans="1:4">
      <c r="A346" s="203"/>
      <c r="B346" s="1267" t="s">
        <v>3212</v>
      </c>
      <c r="C346" s="145"/>
      <c r="D346" s="65"/>
    </row>
    <row r="347" spans="1:4">
      <c r="A347" s="203"/>
      <c r="B347" s="1267" t="s">
        <v>3407</v>
      </c>
      <c r="C347" s="145"/>
      <c r="D347" s="65"/>
    </row>
    <row r="348" spans="1:4">
      <c r="A348" s="203"/>
      <c r="B348" s="1268"/>
      <c r="C348" s="145"/>
      <c r="D348" s="65"/>
    </row>
    <row r="349" spans="1:4">
      <c r="A349" s="203"/>
      <c r="B349" s="1266"/>
      <c r="C349" s="145"/>
      <c r="D349" s="65"/>
    </row>
    <row r="350" spans="1:4">
      <c r="A350" s="203"/>
      <c r="B350" s="1266"/>
      <c r="C350" s="145"/>
      <c r="D350" s="65"/>
    </row>
    <row r="351" spans="1:4">
      <c r="A351" s="203"/>
      <c r="B351" s="1266"/>
      <c r="C351" s="145"/>
      <c r="D351" s="65"/>
    </row>
    <row r="352" spans="1:4" ht="15.75" thickBot="1">
      <c r="A352" s="205"/>
      <c r="B352" s="147"/>
      <c r="C352" s="149"/>
      <c r="D352" s="65"/>
    </row>
    <row r="353" spans="1:4">
      <c r="A353" s="132" t="s">
        <v>2823</v>
      </c>
      <c r="B353" s="132"/>
      <c r="C353" s="132"/>
      <c r="D353" s="65"/>
    </row>
    <row r="354" spans="1:4">
      <c r="A354" s="132"/>
      <c r="B354" s="132"/>
      <c r="C354" s="132"/>
      <c r="D354" s="65"/>
    </row>
    <row r="355" spans="1:4">
      <c r="A355" s="132"/>
      <c r="B355" s="132"/>
      <c r="C355" s="132"/>
      <c r="D355" s="65"/>
    </row>
    <row r="356" spans="1:4">
      <c r="A356" s="132"/>
      <c r="B356" s="132"/>
      <c r="C356" s="132"/>
      <c r="D356" s="65"/>
    </row>
    <row r="357" spans="1:4">
      <c r="A357" s="132"/>
      <c r="B357" s="132"/>
      <c r="C357" s="132"/>
      <c r="D357" s="65"/>
    </row>
    <row r="358" spans="1:4">
      <c r="A358" s="132"/>
      <c r="B358" s="132"/>
      <c r="C358" s="132"/>
      <c r="D358" s="65"/>
    </row>
    <row r="359" spans="1:4" ht="15.75" thickBot="1">
      <c r="A359" s="64" t="str">
        <f>'Data Sheet'!A46</f>
        <v>Annual Report of VERIZON NEW YORK INC.                                          For the period ending DECEMBER 31, 2017</v>
      </c>
    </row>
    <row r="360" spans="1:4">
      <c r="A360" s="209"/>
      <c r="B360" s="67"/>
      <c r="C360" s="210"/>
      <c r="D360" s="65"/>
    </row>
    <row r="361" spans="1:4">
      <c r="A361" s="203"/>
      <c r="B361" s="1267" t="s">
        <v>3408</v>
      </c>
      <c r="C361" s="145"/>
      <c r="D361" s="65"/>
    </row>
    <row r="362" spans="1:4">
      <c r="A362" s="203"/>
      <c r="B362" s="1266" t="s">
        <v>3482</v>
      </c>
      <c r="C362" s="145"/>
      <c r="D362" s="65"/>
    </row>
    <row r="363" spans="1:4">
      <c r="A363" s="203"/>
      <c r="B363" s="1266" t="s">
        <v>3213</v>
      </c>
      <c r="C363" s="145"/>
      <c r="D363" s="65"/>
    </row>
    <row r="364" spans="1:4">
      <c r="A364" s="203"/>
      <c r="B364" s="1266" t="s">
        <v>3214</v>
      </c>
      <c r="C364" s="145"/>
      <c r="D364" s="65"/>
    </row>
    <row r="365" spans="1:4">
      <c r="A365" s="203"/>
      <c r="B365" s="1266" t="s">
        <v>2724</v>
      </c>
      <c r="C365" s="145"/>
      <c r="D365" s="65"/>
    </row>
    <row r="366" spans="1:4">
      <c r="A366" s="203"/>
      <c r="B366" s="1267" t="s">
        <v>3291</v>
      </c>
      <c r="C366" s="145"/>
      <c r="D366" s="65"/>
    </row>
    <row r="367" spans="1:4">
      <c r="A367" s="203"/>
      <c r="B367" s="1266" t="s">
        <v>2725</v>
      </c>
      <c r="C367" s="145"/>
      <c r="D367" s="65"/>
    </row>
    <row r="368" spans="1:4">
      <c r="A368" s="203"/>
      <c r="B368" s="1266" t="s">
        <v>2726</v>
      </c>
      <c r="C368" s="145"/>
      <c r="D368" s="65"/>
    </row>
    <row r="369" spans="1:4">
      <c r="A369" s="203"/>
      <c r="B369" s="1267" t="s">
        <v>3292</v>
      </c>
      <c r="C369" s="145"/>
      <c r="D369" s="65"/>
    </row>
    <row r="370" spans="1:4">
      <c r="A370" s="203"/>
      <c r="B370" s="1266" t="s">
        <v>2727</v>
      </c>
      <c r="C370" s="145"/>
      <c r="D370" s="65"/>
    </row>
    <row r="371" spans="1:4">
      <c r="A371" s="203"/>
      <c r="B371" s="1266" t="s">
        <v>3409</v>
      </c>
      <c r="C371" s="145"/>
      <c r="D371" s="65"/>
    </row>
    <row r="372" spans="1:4">
      <c r="A372" s="203"/>
      <c r="B372" s="1266" t="s">
        <v>3410</v>
      </c>
      <c r="C372" s="145"/>
      <c r="D372" s="65"/>
    </row>
    <row r="373" spans="1:4">
      <c r="A373" s="203"/>
      <c r="B373" s="1266" t="s">
        <v>2728</v>
      </c>
      <c r="C373" s="145"/>
      <c r="D373" s="65"/>
    </row>
    <row r="374" spans="1:4">
      <c r="A374" s="203"/>
      <c r="B374" s="1266" t="s">
        <v>3215</v>
      </c>
      <c r="C374" s="145"/>
      <c r="D374" s="65"/>
    </row>
    <row r="375" spans="1:4">
      <c r="A375" s="203"/>
      <c r="B375" s="1266" t="s">
        <v>3216</v>
      </c>
      <c r="C375" s="145"/>
      <c r="D375" s="65"/>
    </row>
    <row r="376" spans="1:4">
      <c r="A376" s="203"/>
      <c r="B376" s="1266" t="s">
        <v>2729</v>
      </c>
      <c r="C376" s="145"/>
      <c r="D376" s="65"/>
    </row>
    <row r="377" spans="1:4">
      <c r="A377" s="203"/>
      <c r="B377" s="1266" t="s">
        <v>2730</v>
      </c>
      <c r="C377" s="145"/>
      <c r="D377" s="65"/>
    </row>
    <row r="378" spans="1:4">
      <c r="A378" s="203"/>
      <c r="B378" s="1266" t="s">
        <v>2731</v>
      </c>
      <c r="C378" s="145"/>
      <c r="D378" s="65"/>
    </row>
    <row r="379" spans="1:4">
      <c r="A379" s="203"/>
      <c r="B379" s="1266" t="s">
        <v>2732</v>
      </c>
      <c r="C379" s="145"/>
      <c r="D379" s="65"/>
    </row>
    <row r="380" spans="1:4">
      <c r="A380" s="203"/>
      <c r="B380" s="1266" t="s">
        <v>2733</v>
      </c>
      <c r="C380" s="145"/>
      <c r="D380" s="65"/>
    </row>
    <row r="381" spans="1:4">
      <c r="A381" s="203"/>
      <c r="B381" s="1267" t="s">
        <v>2734</v>
      </c>
      <c r="C381" s="145"/>
      <c r="D381" s="65"/>
    </row>
    <row r="382" spans="1:4">
      <c r="A382" s="203"/>
      <c r="B382" s="1266" t="s">
        <v>2735</v>
      </c>
      <c r="C382" s="145"/>
      <c r="D382" s="65"/>
    </row>
    <row r="383" spans="1:4">
      <c r="A383" s="203"/>
      <c r="B383" s="1266" t="s">
        <v>3411</v>
      </c>
      <c r="C383" s="145"/>
      <c r="D383" s="65"/>
    </row>
    <row r="384" spans="1:4">
      <c r="A384" s="203"/>
      <c r="B384" s="1266" t="s">
        <v>2736</v>
      </c>
      <c r="C384" s="145"/>
      <c r="D384" s="65"/>
    </row>
    <row r="385" spans="1:4">
      <c r="A385" s="203"/>
      <c r="B385" s="1266" t="s">
        <v>2737</v>
      </c>
      <c r="C385" s="145"/>
      <c r="D385" s="65"/>
    </row>
    <row r="386" spans="1:4">
      <c r="A386" s="203"/>
      <c r="B386" s="1266" t="s">
        <v>2738</v>
      </c>
      <c r="C386" s="145"/>
      <c r="D386" s="65"/>
    </row>
    <row r="387" spans="1:4">
      <c r="A387" s="203"/>
      <c r="B387" s="1266" t="s">
        <v>2739</v>
      </c>
      <c r="C387" s="145"/>
      <c r="D387" s="65"/>
    </row>
    <row r="388" spans="1:4">
      <c r="A388" s="203"/>
      <c r="B388" s="1266" t="s">
        <v>2740</v>
      </c>
      <c r="C388" s="145"/>
      <c r="D388" s="65"/>
    </row>
    <row r="389" spans="1:4">
      <c r="A389" s="203"/>
      <c r="B389" s="1266" t="s">
        <v>2741</v>
      </c>
      <c r="C389" s="145"/>
      <c r="D389" s="65"/>
    </row>
    <row r="390" spans="1:4">
      <c r="A390" s="203"/>
      <c r="B390" s="1266" t="s">
        <v>2742</v>
      </c>
      <c r="C390" s="145"/>
      <c r="D390" s="65"/>
    </row>
    <row r="391" spans="1:4">
      <c r="A391" s="203"/>
      <c r="B391" s="1266" t="s">
        <v>2743</v>
      </c>
      <c r="C391" s="145"/>
      <c r="D391" s="65"/>
    </row>
    <row r="392" spans="1:4">
      <c r="A392" s="203"/>
      <c r="B392" s="1266" t="s">
        <v>2744</v>
      </c>
      <c r="C392" s="145"/>
      <c r="D392" s="65"/>
    </row>
    <row r="393" spans="1:4">
      <c r="A393" s="203"/>
      <c r="B393" s="1266" t="s">
        <v>2745</v>
      </c>
      <c r="C393" s="145"/>
      <c r="D393" s="65"/>
    </row>
    <row r="394" spans="1:4">
      <c r="A394" s="203"/>
      <c r="B394" s="1266" t="s">
        <v>2746</v>
      </c>
      <c r="C394" s="145"/>
      <c r="D394" s="65"/>
    </row>
    <row r="395" spans="1:4">
      <c r="A395" s="203"/>
      <c r="B395" s="1267" t="s">
        <v>2747</v>
      </c>
      <c r="C395" s="145"/>
      <c r="D395" s="65"/>
    </row>
    <row r="396" spans="1:4">
      <c r="A396" s="203"/>
      <c r="B396" s="1267" t="s">
        <v>2748</v>
      </c>
      <c r="C396" s="145"/>
      <c r="D396" s="65"/>
    </row>
    <row r="397" spans="1:4">
      <c r="A397" s="203"/>
      <c r="B397" s="1266" t="s">
        <v>2749</v>
      </c>
      <c r="C397" s="145"/>
      <c r="D397" s="65"/>
    </row>
    <row r="398" spans="1:4">
      <c r="A398" s="203"/>
      <c r="B398" s="1266" t="s">
        <v>2750</v>
      </c>
      <c r="C398" s="145"/>
      <c r="D398" s="65"/>
    </row>
    <row r="399" spans="1:4">
      <c r="A399" s="203"/>
      <c r="B399" s="1266" t="s">
        <v>2751</v>
      </c>
      <c r="C399" s="145"/>
      <c r="D399" s="65"/>
    </row>
    <row r="400" spans="1:4">
      <c r="A400" s="203"/>
      <c r="B400" s="1266" t="s">
        <v>2752</v>
      </c>
      <c r="C400" s="145"/>
      <c r="D400" s="65"/>
    </row>
    <row r="401" spans="1:4">
      <c r="A401" s="203"/>
      <c r="B401" s="1266" t="s">
        <v>2753</v>
      </c>
      <c r="C401" s="145"/>
      <c r="D401" s="65"/>
    </row>
    <row r="402" spans="1:4">
      <c r="A402" s="203"/>
      <c r="B402" s="1266" t="s">
        <v>2754</v>
      </c>
      <c r="C402" s="145"/>
      <c r="D402" s="65"/>
    </row>
    <row r="403" spans="1:4">
      <c r="A403" s="203"/>
      <c r="B403" s="1267"/>
      <c r="C403" s="145"/>
      <c r="D403" s="65"/>
    </row>
    <row r="404" spans="1:4">
      <c r="A404" s="203"/>
      <c r="B404" s="1266"/>
      <c r="C404" s="145"/>
      <c r="D404" s="65"/>
    </row>
    <row r="405" spans="1:4" ht="15.75" thickBot="1">
      <c r="A405" s="205"/>
      <c r="B405" s="147"/>
      <c r="C405" s="149"/>
      <c r="D405" s="65"/>
    </row>
    <row r="406" spans="1:4">
      <c r="A406" s="132" t="s">
        <v>2861</v>
      </c>
      <c r="B406" s="132"/>
      <c r="C406" s="132"/>
      <c r="D406" s="65"/>
    </row>
    <row r="407" spans="1:4">
      <c r="A407" s="132"/>
      <c r="B407" s="132"/>
      <c r="C407" s="132"/>
      <c r="D407" s="65"/>
    </row>
    <row r="408" spans="1:4">
      <c r="A408" s="132"/>
      <c r="B408" s="132"/>
      <c r="C408" s="132"/>
      <c r="D408" s="65"/>
    </row>
    <row r="409" spans="1:4">
      <c r="A409" s="132"/>
      <c r="B409" s="132"/>
      <c r="C409" s="132"/>
      <c r="D409" s="65"/>
    </row>
    <row r="410" spans="1:4">
      <c r="A410" s="132"/>
      <c r="B410" s="132"/>
      <c r="C410" s="132"/>
      <c r="D410" s="65"/>
    </row>
    <row r="411" spans="1:4">
      <c r="A411" s="132"/>
      <c r="B411" s="132"/>
      <c r="C411" s="132"/>
      <c r="D411" s="65"/>
    </row>
    <row r="412" spans="1:4" ht="15.75" thickBot="1">
      <c r="A412" s="64" t="str">
        <f>'Data Sheet'!A46</f>
        <v>Annual Report of VERIZON NEW YORK INC.                                          For the period ending DECEMBER 31, 2017</v>
      </c>
    </row>
    <row r="413" spans="1:4">
      <c r="A413" s="209"/>
      <c r="B413" s="67"/>
      <c r="C413" s="210"/>
      <c r="D413" s="65"/>
    </row>
    <row r="414" spans="1:4">
      <c r="A414" s="203"/>
      <c r="B414" s="1266" t="s">
        <v>2755</v>
      </c>
      <c r="C414" s="145"/>
      <c r="D414" s="65"/>
    </row>
    <row r="415" spans="1:4">
      <c r="A415" s="203"/>
      <c r="B415" s="1266" t="s">
        <v>2756</v>
      </c>
      <c r="C415" s="145"/>
      <c r="D415" s="65"/>
    </row>
    <row r="416" spans="1:4">
      <c r="A416" s="203"/>
      <c r="B416" s="1266" t="s">
        <v>2758</v>
      </c>
      <c r="C416" s="145"/>
      <c r="D416" s="65"/>
    </row>
    <row r="417" spans="1:4">
      <c r="A417" s="203"/>
      <c r="B417" s="1266" t="s">
        <v>2759</v>
      </c>
      <c r="C417" s="145"/>
      <c r="D417" s="65"/>
    </row>
    <row r="418" spans="1:4">
      <c r="A418" s="203"/>
      <c r="B418" s="1266" t="s">
        <v>2760</v>
      </c>
      <c r="C418" s="145"/>
      <c r="D418" s="65"/>
    </row>
    <row r="419" spans="1:4">
      <c r="A419" s="203"/>
      <c r="B419" s="1266" t="s">
        <v>2761</v>
      </c>
      <c r="C419" s="145"/>
      <c r="D419" s="65"/>
    </row>
    <row r="420" spans="1:4">
      <c r="A420" s="203"/>
      <c r="B420" s="1267" t="s">
        <v>2762</v>
      </c>
      <c r="C420" s="145"/>
      <c r="D420" s="65"/>
    </row>
    <row r="421" spans="1:4">
      <c r="A421" s="203"/>
      <c r="B421" s="1266" t="s">
        <v>2763</v>
      </c>
      <c r="C421" s="145"/>
      <c r="D421" s="65"/>
    </row>
    <row r="422" spans="1:4">
      <c r="A422" s="203"/>
      <c r="B422" s="1266" t="s">
        <v>2764</v>
      </c>
      <c r="C422" s="145"/>
      <c r="D422" s="65"/>
    </row>
    <row r="423" spans="1:4">
      <c r="A423" s="203"/>
      <c r="B423" s="1266" t="s">
        <v>2765</v>
      </c>
      <c r="C423" s="145"/>
      <c r="D423" s="65"/>
    </row>
    <row r="424" spans="1:4">
      <c r="A424" s="203"/>
      <c r="B424" s="1266" t="s">
        <v>2766</v>
      </c>
      <c r="C424" s="145"/>
      <c r="D424" s="65"/>
    </row>
    <row r="425" spans="1:4">
      <c r="A425" s="203"/>
      <c r="B425" s="1266" t="s">
        <v>2767</v>
      </c>
      <c r="C425" s="145"/>
      <c r="D425" s="65"/>
    </row>
    <row r="426" spans="1:4">
      <c r="A426" s="203"/>
      <c r="B426" s="1266" t="s">
        <v>2768</v>
      </c>
      <c r="C426" s="145"/>
      <c r="D426" s="65"/>
    </row>
    <row r="427" spans="1:4">
      <c r="A427" s="203"/>
      <c r="B427" s="1266" t="s">
        <v>2769</v>
      </c>
      <c r="C427" s="145"/>
      <c r="D427" s="65"/>
    </row>
    <row r="428" spans="1:4">
      <c r="A428" s="203"/>
      <c r="B428" s="1266" t="s">
        <v>2770</v>
      </c>
      <c r="C428" s="145"/>
      <c r="D428" s="65"/>
    </row>
    <row r="429" spans="1:4">
      <c r="A429" s="203"/>
      <c r="B429" s="1267" t="s">
        <v>3412</v>
      </c>
      <c r="C429" s="145"/>
      <c r="D429" s="65"/>
    </row>
    <row r="430" spans="1:4">
      <c r="A430" s="203"/>
      <c r="B430" s="1267" t="s">
        <v>3413</v>
      </c>
      <c r="C430" s="145"/>
      <c r="D430" s="65"/>
    </row>
    <row r="431" spans="1:4">
      <c r="A431" s="203"/>
      <c r="B431" s="1267" t="s">
        <v>3483</v>
      </c>
      <c r="C431" s="145"/>
      <c r="D431" s="65"/>
    </row>
    <row r="432" spans="1:4">
      <c r="A432" s="203"/>
      <c r="B432" s="1267" t="s">
        <v>3414</v>
      </c>
      <c r="C432" s="145"/>
      <c r="D432" s="65"/>
    </row>
    <row r="433" spans="1:4">
      <c r="A433" s="203"/>
      <c r="B433" s="1267" t="s">
        <v>3415</v>
      </c>
      <c r="C433" s="145"/>
      <c r="D433" s="65"/>
    </row>
    <row r="434" spans="1:4">
      <c r="A434" s="203"/>
      <c r="B434" s="1267" t="s">
        <v>2771</v>
      </c>
      <c r="C434" s="145"/>
      <c r="D434" s="65"/>
    </row>
    <row r="435" spans="1:4">
      <c r="A435" s="203"/>
      <c r="B435" s="1266" t="s">
        <v>2772</v>
      </c>
      <c r="C435" s="145"/>
      <c r="D435" s="65"/>
    </row>
    <row r="436" spans="1:4">
      <c r="A436" s="203"/>
      <c r="B436" s="1267" t="s">
        <v>2773</v>
      </c>
      <c r="C436" s="145"/>
      <c r="D436" s="65"/>
    </row>
    <row r="437" spans="1:4">
      <c r="A437" s="203"/>
      <c r="B437" s="1267" t="s">
        <v>2774</v>
      </c>
      <c r="C437" s="145"/>
      <c r="D437" s="65"/>
    </row>
    <row r="438" spans="1:4">
      <c r="A438" s="203"/>
      <c r="B438" s="1266" t="s">
        <v>2775</v>
      </c>
      <c r="C438" s="145"/>
      <c r="D438" s="65"/>
    </row>
    <row r="439" spans="1:4">
      <c r="A439" s="203"/>
      <c r="B439" s="1266" t="s">
        <v>2776</v>
      </c>
      <c r="C439" s="145"/>
      <c r="D439" s="65"/>
    </row>
    <row r="440" spans="1:4">
      <c r="A440" s="203"/>
      <c r="B440" s="1266" t="s">
        <v>2777</v>
      </c>
      <c r="C440" s="145"/>
      <c r="D440" s="65"/>
    </row>
    <row r="441" spans="1:4">
      <c r="A441" s="203"/>
      <c r="B441" s="1266" t="s">
        <v>2778</v>
      </c>
      <c r="C441" s="145"/>
      <c r="D441" s="65"/>
    </row>
    <row r="442" spans="1:4">
      <c r="A442" s="203"/>
      <c r="B442" s="1266" t="s">
        <v>2779</v>
      </c>
      <c r="C442" s="145"/>
      <c r="D442" s="65"/>
    </row>
    <row r="443" spans="1:4">
      <c r="A443" s="203"/>
      <c r="B443" s="1266" t="s">
        <v>2780</v>
      </c>
      <c r="C443" s="145"/>
      <c r="D443" s="65"/>
    </row>
    <row r="444" spans="1:4">
      <c r="A444" s="203"/>
      <c r="B444" s="1266" t="s">
        <v>2781</v>
      </c>
      <c r="C444" s="145"/>
      <c r="D444" s="65"/>
    </row>
    <row r="445" spans="1:4">
      <c r="A445" s="203"/>
      <c r="B445" s="1266" t="s">
        <v>2782</v>
      </c>
      <c r="C445" s="145"/>
      <c r="D445" s="65"/>
    </row>
    <row r="446" spans="1:4">
      <c r="A446" s="203"/>
      <c r="B446" s="1266" t="s">
        <v>3217</v>
      </c>
      <c r="C446" s="145"/>
      <c r="D446" s="65"/>
    </row>
    <row r="447" spans="1:4">
      <c r="A447" s="203"/>
      <c r="B447" s="1266" t="s">
        <v>2783</v>
      </c>
      <c r="C447" s="145"/>
      <c r="D447" s="65"/>
    </row>
    <row r="448" spans="1:4">
      <c r="A448" s="203"/>
      <c r="B448" s="1266" t="s">
        <v>3416</v>
      </c>
      <c r="C448" s="145"/>
      <c r="D448" s="65"/>
    </row>
    <row r="449" spans="1:4">
      <c r="A449" s="203"/>
      <c r="B449" s="1266" t="s">
        <v>2785</v>
      </c>
      <c r="C449" s="145"/>
      <c r="D449" s="65"/>
    </row>
    <row r="450" spans="1:4">
      <c r="A450" s="203"/>
      <c r="B450" s="1266" t="s">
        <v>2786</v>
      </c>
      <c r="C450" s="145"/>
      <c r="D450" s="65"/>
    </row>
    <row r="451" spans="1:4">
      <c r="A451" s="203"/>
      <c r="B451" s="1266" t="s">
        <v>2787</v>
      </c>
      <c r="C451" s="145"/>
      <c r="D451" s="65"/>
    </row>
    <row r="452" spans="1:4">
      <c r="A452" s="203"/>
      <c r="B452" s="1266" t="s">
        <v>2788</v>
      </c>
      <c r="C452" s="145"/>
      <c r="D452" s="65"/>
    </row>
    <row r="453" spans="1:4">
      <c r="A453" s="203"/>
      <c r="B453" s="1266" t="s">
        <v>2789</v>
      </c>
      <c r="C453" s="145"/>
      <c r="D453" s="65"/>
    </row>
    <row r="454" spans="1:4">
      <c r="A454" s="203"/>
      <c r="B454" s="1266" t="s">
        <v>2790</v>
      </c>
      <c r="C454" s="145"/>
      <c r="D454" s="65"/>
    </row>
    <row r="455" spans="1:4">
      <c r="A455" s="203"/>
      <c r="B455" s="1266" t="s">
        <v>2791</v>
      </c>
      <c r="C455" s="145"/>
      <c r="D455" s="65"/>
    </row>
    <row r="456" spans="1:4">
      <c r="A456" s="203"/>
      <c r="B456" s="1266"/>
      <c r="C456" s="145"/>
      <c r="D456" s="65"/>
    </row>
    <row r="457" spans="1:4">
      <c r="A457" s="203"/>
      <c r="B457" s="1266"/>
      <c r="C457" s="145"/>
      <c r="D457" s="65"/>
    </row>
    <row r="458" spans="1:4" ht="15.75" thickBot="1">
      <c r="A458" s="205"/>
      <c r="B458" s="147"/>
      <c r="C458" s="149"/>
      <c r="D458" s="65"/>
    </row>
    <row r="459" spans="1:4">
      <c r="A459" s="132" t="s">
        <v>2864</v>
      </c>
      <c r="B459" s="132"/>
      <c r="C459" s="132"/>
      <c r="D459" s="65"/>
    </row>
    <row r="461" spans="1:4" ht="15.75" thickBot="1">
      <c r="A461" s="1477" t="str">
        <f>CONAMEDATE</f>
        <v>Annual Report of VERIZON NEW YORK INC.                                          For the period ending DECEMBER 31, 2017</v>
      </c>
      <c r="B461" s="1266"/>
      <c r="C461" s="1467"/>
    </row>
    <row r="462" spans="1:4">
      <c r="A462" s="1468"/>
      <c r="B462" s="67"/>
      <c r="C462" s="1469"/>
    </row>
    <row r="463" spans="1:4">
      <c r="A463" s="1470"/>
      <c r="B463" s="1266" t="s">
        <v>2792</v>
      </c>
      <c r="C463" s="1469"/>
    </row>
    <row r="464" spans="1:4">
      <c r="A464" s="1470"/>
      <c r="B464" s="1266" t="s">
        <v>2793</v>
      </c>
      <c r="C464" s="1469"/>
    </row>
    <row r="465" spans="1:3">
      <c r="A465" s="1470"/>
      <c r="B465" s="1266" t="s">
        <v>2794</v>
      </c>
      <c r="C465" s="1469"/>
    </row>
    <row r="466" spans="1:3">
      <c r="A466" s="1470"/>
      <c r="B466" s="1266" t="s">
        <v>2795</v>
      </c>
      <c r="C466" s="1469"/>
    </row>
    <row r="467" spans="1:3">
      <c r="A467" s="1470"/>
      <c r="B467" s="1266" t="s">
        <v>3218</v>
      </c>
      <c r="C467" s="1469"/>
    </row>
    <row r="468" spans="1:3">
      <c r="A468" s="1470"/>
      <c r="B468" s="1266" t="s">
        <v>3219</v>
      </c>
      <c r="C468" s="1469"/>
    </row>
    <row r="469" spans="1:3">
      <c r="A469" s="1470"/>
      <c r="B469" s="1266" t="s">
        <v>2796</v>
      </c>
      <c r="C469" s="1469"/>
    </row>
    <row r="470" spans="1:3">
      <c r="A470" s="1470"/>
      <c r="B470" s="1266" t="s">
        <v>2797</v>
      </c>
      <c r="C470" s="1469"/>
    </row>
    <row r="471" spans="1:3">
      <c r="A471" s="1470"/>
      <c r="B471" s="1266" t="s">
        <v>2798</v>
      </c>
      <c r="C471" s="1469"/>
    </row>
    <row r="472" spans="1:3">
      <c r="A472" s="1470"/>
      <c r="B472" s="1266" t="s">
        <v>2799</v>
      </c>
      <c r="C472" s="1469"/>
    </row>
    <row r="473" spans="1:3">
      <c r="A473" s="1470"/>
      <c r="B473" s="1266" t="s">
        <v>2800</v>
      </c>
      <c r="C473" s="1469"/>
    </row>
    <row r="474" spans="1:3">
      <c r="A474" s="1470"/>
      <c r="B474" s="1266" t="s">
        <v>2801</v>
      </c>
      <c r="C474" s="1469"/>
    </row>
    <row r="475" spans="1:3">
      <c r="A475" s="1470"/>
      <c r="B475" s="1266" t="s">
        <v>2802</v>
      </c>
      <c r="C475" s="1469"/>
    </row>
    <row r="476" spans="1:3">
      <c r="A476" s="1470"/>
      <c r="B476" s="1266" t="s">
        <v>2803</v>
      </c>
      <c r="C476" s="1469"/>
    </row>
    <row r="477" spans="1:3">
      <c r="A477" s="1470"/>
      <c r="B477" s="1267" t="s">
        <v>2804</v>
      </c>
      <c r="C477" s="1469"/>
    </row>
    <row r="478" spans="1:3">
      <c r="A478" s="1470"/>
      <c r="B478" s="1266" t="s">
        <v>2805</v>
      </c>
      <c r="C478" s="1469"/>
    </row>
    <row r="479" spans="1:3">
      <c r="A479" s="1470"/>
      <c r="B479" s="1267" t="s">
        <v>2806</v>
      </c>
      <c r="C479" s="1469"/>
    </row>
    <row r="480" spans="1:3">
      <c r="A480" s="1470"/>
      <c r="B480" s="1266" t="s">
        <v>2807</v>
      </c>
      <c r="C480" s="1469"/>
    </row>
    <row r="481" spans="1:3">
      <c r="A481" s="1470"/>
      <c r="B481" s="1266" t="s">
        <v>2808</v>
      </c>
      <c r="C481" s="1469"/>
    </row>
    <row r="482" spans="1:3">
      <c r="A482" s="1470"/>
      <c r="B482" s="1266" t="s">
        <v>2809</v>
      </c>
      <c r="C482" s="1469"/>
    </row>
    <row r="483" spans="1:3">
      <c r="A483" s="1470"/>
      <c r="B483" s="1267" t="s">
        <v>2810</v>
      </c>
      <c r="C483" s="1469"/>
    </row>
    <row r="484" spans="1:3">
      <c r="A484" s="1470"/>
      <c r="B484" s="1266" t="s">
        <v>2811</v>
      </c>
      <c r="C484" s="1469"/>
    </row>
    <row r="485" spans="1:3">
      <c r="A485" s="1470"/>
      <c r="B485" s="1266" t="s">
        <v>3293</v>
      </c>
      <c r="C485" s="1469"/>
    </row>
    <row r="486" spans="1:3">
      <c r="A486" s="1470"/>
      <c r="B486" s="1267" t="s">
        <v>2812</v>
      </c>
      <c r="C486" s="1469"/>
    </row>
    <row r="487" spans="1:3">
      <c r="A487" s="1470"/>
      <c r="B487" s="1266" t="s">
        <v>2813</v>
      </c>
      <c r="C487" s="1469"/>
    </row>
    <row r="488" spans="1:3">
      <c r="A488" s="1470"/>
      <c r="B488" s="1266" t="s">
        <v>2814</v>
      </c>
      <c r="C488" s="1469"/>
    </row>
    <row r="489" spans="1:3">
      <c r="A489" s="1470"/>
      <c r="B489" s="1266" t="s">
        <v>2815</v>
      </c>
      <c r="C489" s="1469"/>
    </row>
    <row r="490" spans="1:3">
      <c r="A490" s="1470"/>
      <c r="B490" s="1266" t="s">
        <v>2816</v>
      </c>
      <c r="C490" s="1469"/>
    </row>
    <row r="491" spans="1:3">
      <c r="A491" s="1470"/>
      <c r="B491" s="1266" t="s">
        <v>2817</v>
      </c>
      <c r="C491" s="1469"/>
    </row>
    <row r="492" spans="1:3">
      <c r="A492" s="1470"/>
      <c r="B492" s="1266" t="s">
        <v>2818</v>
      </c>
      <c r="C492" s="1469"/>
    </row>
    <row r="493" spans="1:3">
      <c r="A493" s="1470"/>
      <c r="B493" s="1266" t="s">
        <v>2819</v>
      </c>
      <c r="C493" s="1469"/>
    </row>
    <row r="494" spans="1:3">
      <c r="A494" s="1470"/>
      <c r="B494" s="1266" t="s">
        <v>2820</v>
      </c>
      <c r="C494" s="1469"/>
    </row>
    <row r="495" spans="1:3">
      <c r="A495" s="1470"/>
      <c r="B495" s="1266" t="s">
        <v>2821</v>
      </c>
      <c r="C495" s="1469"/>
    </row>
    <row r="496" spans="1:3">
      <c r="A496" s="1470"/>
      <c r="B496" s="1266" t="s">
        <v>3417</v>
      </c>
      <c r="C496" s="1469"/>
    </row>
    <row r="497" spans="1:3">
      <c r="A497" s="1470"/>
      <c r="B497" s="1266" t="s">
        <v>3418</v>
      </c>
      <c r="C497" s="1469"/>
    </row>
    <row r="498" spans="1:3">
      <c r="A498" s="1470"/>
      <c r="B498" s="1266" t="s">
        <v>3484</v>
      </c>
      <c r="C498" s="1469"/>
    </row>
    <row r="499" spans="1:3">
      <c r="A499" s="1470"/>
      <c r="B499" s="1266" t="s">
        <v>3485</v>
      </c>
      <c r="C499" s="1469"/>
    </row>
    <row r="500" spans="1:3">
      <c r="A500" s="1470"/>
      <c r="B500" s="1266" t="s">
        <v>2822</v>
      </c>
      <c r="C500" s="1469"/>
    </row>
    <row r="501" spans="1:3">
      <c r="A501" s="1470"/>
      <c r="B501" s="1266" t="s">
        <v>2824</v>
      </c>
      <c r="C501" s="1469"/>
    </row>
    <row r="502" spans="1:3">
      <c r="A502" s="1470"/>
      <c r="B502" s="1266" t="s">
        <v>2825</v>
      </c>
      <c r="C502" s="1469"/>
    </row>
    <row r="503" spans="1:3">
      <c r="A503" s="1470"/>
      <c r="B503" s="1267" t="s">
        <v>2826</v>
      </c>
      <c r="C503" s="1469"/>
    </row>
    <row r="504" spans="1:3">
      <c r="A504" s="1470"/>
      <c r="B504" s="1266"/>
      <c r="C504" s="1469"/>
    </row>
    <row r="505" spans="1:3">
      <c r="A505" s="1470"/>
      <c r="B505" s="1266"/>
      <c r="C505" s="1469"/>
    </row>
    <row r="506" spans="1:3">
      <c r="A506" s="1470"/>
      <c r="B506" s="1267"/>
      <c r="C506" s="1469"/>
    </row>
    <row r="507" spans="1:3">
      <c r="A507" s="1470"/>
      <c r="C507" s="1469"/>
    </row>
    <row r="508" spans="1:3">
      <c r="A508" s="1470"/>
      <c r="C508" s="1469"/>
    </row>
    <row r="509" spans="1:3" ht="15.75" thickBot="1">
      <c r="A509" s="1471"/>
      <c r="B509" s="1472"/>
      <c r="C509" s="1473"/>
    </row>
    <row r="510" spans="1:3">
      <c r="A510" s="1474"/>
      <c r="B510" s="1928" t="s">
        <v>3221</v>
      </c>
      <c r="C510" s="1474"/>
    </row>
    <row r="511" spans="1:3" ht="15.75" thickBot="1">
      <c r="A511" s="64" t="str">
        <f>CONAMEDATE</f>
        <v>Annual Report of VERIZON NEW YORK INC.                                          For the period ending DECEMBER 31, 2017</v>
      </c>
      <c r="B511" s="1266"/>
      <c r="C511" s="1467"/>
    </row>
    <row r="512" spans="1:3">
      <c r="A512" s="1468"/>
      <c r="B512" s="67"/>
      <c r="C512" s="1469"/>
    </row>
    <row r="513" spans="1:3">
      <c r="A513" s="1470"/>
      <c r="B513" s="1266" t="s">
        <v>2827</v>
      </c>
      <c r="C513" s="1469"/>
    </row>
    <row r="514" spans="1:3">
      <c r="A514" s="1470"/>
      <c r="B514" s="1266" t="s">
        <v>2828</v>
      </c>
      <c r="C514" s="1469"/>
    </row>
    <row r="515" spans="1:3">
      <c r="A515" s="1470"/>
      <c r="B515" s="1266" t="s">
        <v>2829</v>
      </c>
      <c r="C515" s="1469"/>
    </row>
    <row r="516" spans="1:3">
      <c r="A516" s="1470"/>
      <c r="B516" s="1266" t="s">
        <v>2830</v>
      </c>
      <c r="C516" s="1469"/>
    </row>
    <row r="517" spans="1:3">
      <c r="A517" s="1470"/>
      <c r="B517" s="1266" t="s">
        <v>3220</v>
      </c>
      <c r="C517" s="1469"/>
    </row>
    <row r="518" spans="1:3">
      <c r="A518" s="1470"/>
      <c r="B518" s="1266" t="s">
        <v>2831</v>
      </c>
      <c r="C518" s="1469"/>
    </row>
    <row r="519" spans="1:3">
      <c r="A519" s="1470"/>
      <c r="B519" s="1267" t="s">
        <v>2832</v>
      </c>
      <c r="C519" s="1469"/>
    </row>
    <row r="520" spans="1:3">
      <c r="A520" s="1470"/>
      <c r="B520" s="1267" t="s">
        <v>2833</v>
      </c>
      <c r="C520" s="1469"/>
    </row>
    <row r="521" spans="1:3">
      <c r="A521" s="1470"/>
      <c r="B521" s="1266" t="s">
        <v>2834</v>
      </c>
      <c r="C521" s="1469"/>
    </row>
    <row r="522" spans="1:3">
      <c r="A522" s="1470"/>
      <c r="B522" s="1266" t="s">
        <v>2835</v>
      </c>
      <c r="C522" s="1469"/>
    </row>
    <row r="523" spans="1:3">
      <c r="A523" s="1470"/>
      <c r="B523" s="1266" t="s">
        <v>2836</v>
      </c>
      <c r="C523" s="1469"/>
    </row>
    <row r="524" spans="1:3">
      <c r="A524" s="1470"/>
      <c r="B524" s="1266" t="s">
        <v>2837</v>
      </c>
      <c r="C524" s="1469"/>
    </row>
    <row r="525" spans="1:3">
      <c r="A525" s="1470"/>
      <c r="B525" s="1266" t="s">
        <v>3222</v>
      </c>
      <c r="C525" s="1469"/>
    </row>
    <row r="526" spans="1:3">
      <c r="A526" s="1470"/>
      <c r="B526" s="1266" t="s">
        <v>2838</v>
      </c>
      <c r="C526" s="1469"/>
    </row>
    <row r="527" spans="1:3">
      <c r="A527" s="1470"/>
      <c r="B527" s="1266" t="s">
        <v>2839</v>
      </c>
      <c r="C527" s="1469"/>
    </row>
    <row r="528" spans="1:3">
      <c r="A528" s="1470"/>
      <c r="B528" s="1266" t="s">
        <v>2840</v>
      </c>
      <c r="C528" s="1469"/>
    </row>
    <row r="529" spans="1:3">
      <c r="A529" s="1470"/>
      <c r="B529" s="1267" t="s">
        <v>3486</v>
      </c>
      <c r="C529" s="1469"/>
    </row>
    <row r="530" spans="1:3">
      <c r="A530" s="1470"/>
      <c r="B530" s="1266" t="s">
        <v>2841</v>
      </c>
      <c r="C530" s="1469"/>
    </row>
    <row r="531" spans="1:3">
      <c r="A531" s="1470"/>
      <c r="B531" s="1266" t="s">
        <v>2842</v>
      </c>
      <c r="C531" s="1469"/>
    </row>
    <row r="532" spans="1:3">
      <c r="A532" s="1470"/>
      <c r="B532" s="1266" t="s">
        <v>2843</v>
      </c>
      <c r="C532" s="1469"/>
    </row>
    <row r="533" spans="1:3">
      <c r="A533" s="1470"/>
      <c r="B533" s="1266" t="s">
        <v>2844</v>
      </c>
      <c r="C533" s="1469"/>
    </row>
    <row r="534" spans="1:3">
      <c r="A534" s="1470"/>
      <c r="B534" s="1266" t="s">
        <v>2845</v>
      </c>
      <c r="C534" s="1469"/>
    </row>
    <row r="535" spans="1:3">
      <c r="A535" s="1470"/>
      <c r="B535" s="1266" t="s">
        <v>2846</v>
      </c>
      <c r="C535" s="1469"/>
    </row>
    <row r="536" spans="1:3">
      <c r="A536" s="1470"/>
      <c r="B536" s="1266" t="s">
        <v>2847</v>
      </c>
      <c r="C536" s="1469"/>
    </row>
    <row r="537" spans="1:3">
      <c r="A537" s="1470"/>
      <c r="B537" s="1266" t="s">
        <v>3487</v>
      </c>
      <c r="C537" s="1469"/>
    </row>
    <row r="538" spans="1:3">
      <c r="A538" s="1470"/>
      <c r="B538" s="1266" t="s">
        <v>2848</v>
      </c>
      <c r="C538" s="1469"/>
    </row>
    <row r="539" spans="1:3">
      <c r="A539" s="1470"/>
      <c r="B539" s="1267" t="s">
        <v>3294</v>
      </c>
      <c r="C539" s="1469"/>
    </row>
    <row r="540" spans="1:3">
      <c r="A540" s="1470"/>
      <c r="B540" s="1267" t="s">
        <v>2849</v>
      </c>
      <c r="C540" s="1469"/>
    </row>
    <row r="541" spans="1:3">
      <c r="A541" s="1470"/>
      <c r="B541" s="1266" t="s">
        <v>2850</v>
      </c>
      <c r="C541" s="1469"/>
    </row>
    <row r="542" spans="1:3">
      <c r="A542" s="1470"/>
      <c r="B542" s="1266" t="s">
        <v>3223</v>
      </c>
      <c r="C542" s="1469"/>
    </row>
    <row r="543" spans="1:3">
      <c r="A543" s="1470"/>
      <c r="B543" s="1266" t="s">
        <v>2851</v>
      </c>
      <c r="C543" s="1469"/>
    </row>
    <row r="544" spans="1:3">
      <c r="A544" s="1470"/>
      <c r="B544" s="1266" t="s">
        <v>3488</v>
      </c>
      <c r="C544" s="1469"/>
    </row>
    <row r="545" spans="1:4">
      <c r="A545" s="1470"/>
      <c r="B545" s="1266" t="s">
        <v>3419</v>
      </c>
      <c r="C545" s="1469"/>
    </row>
    <row r="546" spans="1:4">
      <c r="A546" s="1470"/>
      <c r="B546" s="1266" t="s">
        <v>3420</v>
      </c>
      <c r="C546" s="1469"/>
    </row>
    <row r="547" spans="1:4">
      <c r="A547" s="1470"/>
      <c r="B547" s="1266" t="s">
        <v>2852</v>
      </c>
      <c r="C547" s="1469"/>
    </row>
    <row r="548" spans="1:4">
      <c r="A548" s="1470"/>
      <c r="B548" s="1267" t="s">
        <v>2853</v>
      </c>
      <c r="C548" s="1469"/>
    </row>
    <row r="549" spans="1:4">
      <c r="A549" s="1470"/>
      <c r="B549" s="1267" t="s">
        <v>2854</v>
      </c>
      <c r="C549" s="1469"/>
    </row>
    <row r="550" spans="1:4">
      <c r="A550" s="1470"/>
      <c r="B550" s="1267" t="s">
        <v>2855</v>
      </c>
      <c r="C550" s="1469"/>
    </row>
    <row r="551" spans="1:4">
      <c r="A551" s="1470"/>
      <c r="B551" s="1266" t="s">
        <v>2856</v>
      </c>
      <c r="C551" s="1469"/>
    </row>
    <row r="552" spans="1:4">
      <c r="A552" s="1470"/>
      <c r="B552" s="1266"/>
      <c r="C552" s="1469"/>
    </row>
    <row r="553" spans="1:4">
      <c r="A553" s="1470"/>
      <c r="B553" s="1266"/>
      <c r="C553" s="1469"/>
    </row>
    <row r="554" spans="1:4">
      <c r="A554" s="1470"/>
      <c r="B554" s="1267"/>
      <c r="C554" s="1469"/>
    </row>
    <row r="555" spans="1:4">
      <c r="A555" s="1470"/>
      <c r="B555" s="1267"/>
      <c r="C555" s="1469"/>
    </row>
    <row r="556" spans="1:4">
      <c r="A556" s="1470"/>
      <c r="B556" s="1267"/>
      <c r="C556" s="1469"/>
    </row>
    <row r="557" spans="1:4">
      <c r="A557" s="1470"/>
      <c r="B557" s="1266"/>
      <c r="C557" s="1469"/>
    </row>
    <row r="558" spans="1:4">
      <c r="A558" s="1470"/>
      <c r="B558" s="1266"/>
      <c r="C558" s="1469"/>
    </row>
    <row r="559" spans="1:4" ht="15.75" thickBot="1">
      <c r="A559" s="1471"/>
      <c r="B559" s="1475"/>
      <c r="C559" s="1473"/>
    </row>
    <row r="560" spans="1:4">
      <c r="A560" s="1474"/>
      <c r="B560" s="1929" t="s">
        <v>3234</v>
      </c>
      <c r="C560" s="1476"/>
      <c r="D560" s="1280"/>
    </row>
    <row r="561" spans="1:3" ht="15.75" thickBot="1">
      <c r="A561" s="64" t="str">
        <f>CONAMEDATE</f>
        <v>Annual Report of VERIZON NEW YORK INC.                                          For the period ending DECEMBER 31, 2017</v>
      </c>
      <c r="B561" s="1266"/>
      <c r="C561" s="1467"/>
    </row>
    <row r="562" spans="1:3">
      <c r="A562" s="1468"/>
      <c r="B562" s="67"/>
      <c r="C562" s="1469"/>
    </row>
    <row r="563" spans="1:3">
      <c r="A563" s="1470"/>
      <c r="B563" s="1266" t="s">
        <v>3224</v>
      </c>
      <c r="C563" s="1469"/>
    </row>
    <row r="564" spans="1:3">
      <c r="A564" s="1470"/>
      <c r="B564" s="1266" t="s">
        <v>2857</v>
      </c>
      <c r="C564" s="1469"/>
    </row>
    <row r="565" spans="1:3">
      <c r="A565" s="1470"/>
      <c r="B565" s="1266" t="s">
        <v>2858</v>
      </c>
      <c r="C565" s="1469"/>
    </row>
    <row r="566" spans="1:3">
      <c r="A566" s="1470"/>
      <c r="B566" s="1266" t="s">
        <v>2859</v>
      </c>
      <c r="C566" s="1469"/>
    </row>
    <row r="567" spans="1:3">
      <c r="A567" s="1470"/>
      <c r="B567" s="1266" t="s">
        <v>3225</v>
      </c>
      <c r="C567" s="1469"/>
    </row>
    <row r="568" spans="1:3">
      <c r="A568" s="1470"/>
      <c r="B568" s="1266" t="s">
        <v>3226</v>
      </c>
      <c r="C568" s="1469"/>
    </row>
    <row r="569" spans="1:3">
      <c r="A569" s="1470"/>
      <c r="B569" s="1266" t="s">
        <v>3227</v>
      </c>
      <c r="C569" s="1469"/>
    </row>
    <row r="570" spans="1:3">
      <c r="A570" s="1470"/>
      <c r="B570" s="1266" t="s">
        <v>3228</v>
      </c>
      <c r="C570" s="1469"/>
    </row>
    <row r="571" spans="1:3">
      <c r="A571" s="1470"/>
      <c r="B571" s="1266" t="s">
        <v>3229</v>
      </c>
      <c r="C571" s="1469"/>
    </row>
    <row r="572" spans="1:3">
      <c r="A572" s="1470"/>
      <c r="B572" s="1266" t="s">
        <v>3230</v>
      </c>
      <c r="C572" s="1469"/>
    </row>
    <row r="573" spans="1:3">
      <c r="A573" s="1470"/>
      <c r="B573" s="1266" t="s">
        <v>3231</v>
      </c>
      <c r="C573" s="1469"/>
    </row>
    <row r="574" spans="1:3">
      <c r="A574" s="1470"/>
      <c r="B574" s="1266" t="s">
        <v>3232</v>
      </c>
      <c r="C574" s="1469"/>
    </row>
    <row r="575" spans="1:3">
      <c r="A575" s="1470"/>
      <c r="B575" s="1266" t="s">
        <v>3233</v>
      </c>
      <c r="C575" s="1469"/>
    </row>
    <row r="576" spans="1:3">
      <c r="A576" s="1470"/>
      <c r="B576" s="1266" t="s">
        <v>3235</v>
      </c>
      <c r="C576" s="1469"/>
    </row>
    <row r="577" spans="1:3">
      <c r="A577" s="1470"/>
      <c r="B577" s="1266" t="s">
        <v>3236</v>
      </c>
      <c r="C577" s="1469"/>
    </row>
    <row r="578" spans="1:3">
      <c r="A578" s="1470"/>
      <c r="B578" s="1266" t="s">
        <v>3237</v>
      </c>
      <c r="C578" s="1469"/>
    </row>
    <row r="579" spans="1:3">
      <c r="A579" s="1470"/>
      <c r="B579" s="1266" t="s">
        <v>3489</v>
      </c>
      <c r="C579" s="1469"/>
    </row>
    <row r="580" spans="1:3">
      <c r="A580" s="1470"/>
      <c r="B580" s="1266" t="s">
        <v>3421</v>
      </c>
      <c r="C580" s="1469"/>
    </row>
    <row r="581" spans="1:3">
      <c r="A581" s="1470"/>
      <c r="B581" s="1266" t="s">
        <v>3422</v>
      </c>
      <c r="C581" s="1469"/>
    </row>
    <row r="582" spans="1:3">
      <c r="A582" s="1470"/>
      <c r="B582" s="1266" t="s">
        <v>2860</v>
      </c>
      <c r="C582" s="1469"/>
    </row>
    <row r="583" spans="1:3">
      <c r="A583" s="1470"/>
      <c r="B583" s="1266" t="s">
        <v>3490</v>
      </c>
      <c r="C583" s="1469"/>
    </row>
    <row r="584" spans="1:3">
      <c r="A584" s="1470"/>
      <c r="B584" s="1267" t="s">
        <v>3238</v>
      </c>
      <c r="C584" s="1469"/>
    </row>
    <row r="585" spans="1:3">
      <c r="A585" s="1470"/>
      <c r="B585" s="1266" t="s">
        <v>3239</v>
      </c>
      <c r="C585" s="1469"/>
    </row>
    <row r="586" spans="1:3">
      <c r="A586" s="1470"/>
      <c r="B586" s="1267" t="s">
        <v>3295</v>
      </c>
      <c r="C586" s="1469"/>
    </row>
    <row r="587" spans="1:3">
      <c r="A587" s="1470"/>
      <c r="B587" s="1266" t="s">
        <v>3240</v>
      </c>
      <c r="C587" s="1469"/>
    </row>
    <row r="588" spans="1:3">
      <c r="A588" s="1470"/>
      <c r="B588" s="1266" t="s">
        <v>3241</v>
      </c>
      <c r="C588" s="1469"/>
    </row>
    <row r="589" spans="1:3">
      <c r="A589" s="1470"/>
      <c r="B589" s="1266" t="s">
        <v>3242</v>
      </c>
      <c r="C589" s="1469"/>
    </row>
    <row r="590" spans="1:3">
      <c r="A590" s="1470"/>
      <c r="B590" s="1266" t="s">
        <v>3243</v>
      </c>
      <c r="C590" s="1469"/>
    </row>
    <row r="591" spans="1:3">
      <c r="A591" s="1470"/>
      <c r="B591" s="1266" t="s">
        <v>3244</v>
      </c>
      <c r="C591" s="1469"/>
    </row>
    <row r="592" spans="1:3">
      <c r="A592" s="1470"/>
      <c r="B592" s="1266" t="s">
        <v>3245</v>
      </c>
      <c r="C592" s="1469"/>
    </row>
    <row r="593" spans="1:3">
      <c r="A593" s="1470"/>
      <c r="B593" s="1266" t="s">
        <v>2862</v>
      </c>
      <c r="C593" s="1469"/>
    </row>
    <row r="594" spans="1:3">
      <c r="A594" s="1470"/>
      <c r="B594" s="1266" t="s">
        <v>2863</v>
      </c>
      <c r="C594" s="1469"/>
    </row>
    <row r="595" spans="1:3">
      <c r="A595" s="1470"/>
      <c r="B595" s="1267" t="s">
        <v>3246</v>
      </c>
      <c r="C595" s="1469"/>
    </row>
    <row r="596" spans="1:3">
      <c r="A596" s="1470"/>
      <c r="B596" s="1267" t="s">
        <v>3247</v>
      </c>
      <c r="C596" s="1469"/>
    </row>
    <row r="597" spans="1:3">
      <c r="A597" s="1470"/>
      <c r="B597" s="1267" t="s">
        <v>3491</v>
      </c>
      <c r="C597" s="1469"/>
    </row>
    <row r="598" spans="1:3">
      <c r="A598" s="1470"/>
      <c r="B598" s="1267" t="s">
        <v>3492</v>
      </c>
      <c r="C598" s="1469"/>
    </row>
    <row r="599" spans="1:3">
      <c r="A599" s="1470"/>
      <c r="B599" s="1267" t="s">
        <v>3493</v>
      </c>
      <c r="C599" s="1469"/>
    </row>
    <row r="600" spans="1:3">
      <c r="A600" s="1470"/>
      <c r="B600" s="1267" t="s">
        <v>3494</v>
      </c>
      <c r="C600" s="1469"/>
    </row>
    <row r="601" spans="1:3">
      <c r="A601" s="1470"/>
      <c r="B601" s="1267" t="s">
        <v>3495</v>
      </c>
      <c r="C601" s="1469"/>
    </row>
    <row r="602" spans="1:3">
      <c r="A602" s="1470"/>
      <c r="B602" s="1267" t="s">
        <v>3496</v>
      </c>
      <c r="C602" s="1469"/>
    </row>
    <row r="603" spans="1:3">
      <c r="A603" s="1470"/>
      <c r="B603" s="1267" t="s">
        <v>3497</v>
      </c>
      <c r="C603" s="1469"/>
    </row>
    <row r="604" spans="1:3">
      <c r="A604" s="1470"/>
      <c r="B604" s="1267" t="s">
        <v>3296</v>
      </c>
      <c r="C604" s="1469"/>
    </row>
    <row r="605" spans="1:3" ht="15.75" thickBot="1">
      <c r="A605" s="1471"/>
      <c r="B605" s="1475"/>
      <c r="C605" s="1473"/>
    </row>
    <row r="606" spans="1:3">
      <c r="A606" s="1474"/>
      <c r="B606" s="1929" t="s">
        <v>3498</v>
      </c>
      <c r="C606" s="1474"/>
    </row>
    <row r="608" spans="1:3">
      <c r="B608" s="1267"/>
    </row>
  </sheetData>
  <printOptions horizontalCentered="1"/>
  <pageMargins left="0.5" right="0.5" top="0.5" bottom="0.5" header="0.5" footer="0.5"/>
  <pageSetup scale="90" fitToHeight="4" orientation="portrait" r:id="rId1"/>
  <headerFooter alignWithMargins="0"/>
  <rowBreaks count="9" manualBreakCount="9">
    <brk id="45" max="16383" man="1"/>
    <brk id="93" max="16383" man="1"/>
    <brk id="145" max="16383" man="1"/>
    <brk id="252" max="16383" man="1"/>
    <brk id="305" max="16383" man="1"/>
    <brk id="358" max="16383" man="1"/>
    <brk id="411" max="16383" man="1"/>
    <brk id="459" max="16383" man="1"/>
    <brk id="51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9225" r:id="rId4" name="Button 9">
              <controlPr locked="0" defaultSize="0" autoFill="0" autoLine="0" autoPict="0">
                <anchor moveWithCells="1" sizeWithCells="1">
                  <from>
                    <xdr:col>1</xdr:col>
                    <xdr:colOff>1724025</xdr:colOff>
                    <xdr:row>45</xdr:row>
                    <xdr:rowOff>0</xdr:rowOff>
                  </from>
                  <to>
                    <xdr:col>1</xdr:col>
                    <xdr:colOff>3990975</xdr:colOff>
                    <xdr:row>45</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H71"/>
  <sheetViews>
    <sheetView defaultGridColor="0" topLeftCell="A10" colorId="22" zoomScaleNormal="75" workbookViewId="0">
      <selection activeCell="B11" sqref="B11"/>
    </sheetView>
  </sheetViews>
  <sheetFormatPr defaultColWidth="9.77734375" defaultRowHeight="15"/>
  <cols>
    <col min="1" max="1" width="35.77734375" customWidth="1"/>
    <col min="2" max="2" width="39.88671875" customWidth="1"/>
    <col min="3" max="3" width="8.88671875" customWidth="1"/>
    <col min="4" max="4" width="6.77734375" customWidth="1"/>
  </cols>
  <sheetData>
    <row r="1" spans="1:5" ht="15.75" thickBot="1">
      <c r="A1" s="64" t="str">
        <f>'Data Sheet'!A46</f>
        <v>Annual Report of VERIZON NEW YORK INC.                                          For the period ending DECEMBER 31, 2017</v>
      </c>
      <c r="B1" s="211"/>
      <c r="C1" s="101"/>
      <c r="D1" s="101"/>
      <c r="E1" s="65"/>
    </row>
    <row r="2" spans="1:5">
      <c r="A2" s="66"/>
      <c r="B2" s="67"/>
      <c r="C2" s="67"/>
      <c r="D2" s="68"/>
      <c r="E2" s="65"/>
    </row>
    <row r="3" spans="1:5" ht="15.75">
      <c r="A3" s="151" t="s">
        <v>321</v>
      </c>
      <c r="B3" s="105"/>
      <c r="C3" s="105"/>
      <c r="D3" s="152"/>
      <c r="E3" s="65"/>
    </row>
    <row r="4" spans="1:5">
      <c r="A4" s="72"/>
      <c r="B4" s="65"/>
      <c r="C4" s="65"/>
      <c r="D4" s="73"/>
      <c r="E4" s="65"/>
    </row>
    <row r="5" spans="1:5">
      <c r="A5" s="212" t="s">
        <v>322</v>
      </c>
      <c r="B5" s="65"/>
      <c r="C5" s="65"/>
      <c r="D5" s="73"/>
      <c r="E5" s="65"/>
    </row>
    <row r="6" spans="1:5">
      <c r="A6" s="212" t="s">
        <v>323</v>
      </c>
      <c r="B6" s="65"/>
      <c r="C6" s="65"/>
      <c r="D6" s="73"/>
      <c r="E6" s="65"/>
    </row>
    <row r="7" spans="1:5">
      <c r="A7" s="212" t="s">
        <v>324</v>
      </c>
      <c r="B7" s="65"/>
      <c r="C7" s="65"/>
      <c r="D7" s="73"/>
      <c r="E7" s="65"/>
    </row>
    <row r="8" spans="1:5">
      <c r="A8" s="212" t="s">
        <v>325</v>
      </c>
      <c r="B8" s="65"/>
      <c r="C8" s="65"/>
      <c r="D8" s="73"/>
      <c r="E8" s="65"/>
    </row>
    <row r="9" spans="1:5">
      <c r="A9" s="212" t="s">
        <v>326</v>
      </c>
      <c r="B9" s="65"/>
      <c r="C9" s="65"/>
      <c r="D9" s="73"/>
      <c r="E9" s="65"/>
    </row>
    <row r="10" spans="1:5">
      <c r="A10" s="213"/>
      <c r="B10" s="180"/>
      <c r="C10" s="76" t="s">
        <v>327</v>
      </c>
      <c r="D10" s="214"/>
      <c r="E10" s="65"/>
    </row>
    <row r="11" spans="1:5">
      <c r="A11" s="96"/>
      <c r="B11" s="175"/>
      <c r="C11" s="93" t="s">
        <v>328</v>
      </c>
      <c r="D11" s="91" t="s">
        <v>329</v>
      </c>
      <c r="E11" s="65"/>
    </row>
    <row r="12" spans="1:5">
      <c r="A12" s="90" t="s">
        <v>330</v>
      </c>
      <c r="B12" s="183" t="s">
        <v>331</v>
      </c>
      <c r="C12" s="93" t="s">
        <v>44</v>
      </c>
      <c r="D12" s="91" t="s">
        <v>332</v>
      </c>
      <c r="E12" s="65"/>
    </row>
    <row r="13" spans="1:5">
      <c r="A13" s="96"/>
      <c r="B13" s="175"/>
      <c r="C13" s="93" t="s">
        <v>333</v>
      </c>
      <c r="D13" s="91" t="s">
        <v>334</v>
      </c>
      <c r="E13" s="65"/>
    </row>
    <row r="14" spans="1:5">
      <c r="A14" s="90" t="s">
        <v>462</v>
      </c>
      <c r="B14" s="183" t="s">
        <v>463</v>
      </c>
      <c r="C14" s="93" t="s">
        <v>464</v>
      </c>
      <c r="D14" s="91" t="s">
        <v>62</v>
      </c>
      <c r="E14" s="65"/>
    </row>
    <row r="15" spans="1:5">
      <c r="A15" s="215"/>
      <c r="B15" s="184"/>
      <c r="C15" s="207"/>
      <c r="D15" s="216"/>
      <c r="E15" s="65"/>
    </row>
    <row r="16" spans="1:5">
      <c r="A16" s="217" t="s">
        <v>2865</v>
      </c>
      <c r="B16" s="218" t="s">
        <v>2866</v>
      </c>
      <c r="C16" s="219">
        <v>1</v>
      </c>
      <c r="D16" s="220"/>
      <c r="E16" s="65"/>
    </row>
    <row r="17" spans="1:8">
      <c r="A17" s="217"/>
      <c r="B17" s="218" t="s">
        <v>2867</v>
      </c>
      <c r="C17" s="219"/>
      <c r="D17" s="220"/>
      <c r="E17" s="65"/>
    </row>
    <row r="18" spans="1:8">
      <c r="A18" s="217"/>
      <c r="B18" s="218" t="s">
        <v>2868</v>
      </c>
      <c r="C18" s="219"/>
      <c r="D18" s="220"/>
      <c r="E18" s="65"/>
    </row>
    <row r="19" spans="1:8">
      <c r="A19" s="217"/>
      <c r="B19" s="218" t="s">
        <v>2869</v>
      </c>
      <c r="C19" s="219"/>
      <c r="D19" s="220"/>
      <c r="E19" s="65"/>
    </row>
    <row r="20" spans="1:8">
      <c r="A20" s="217"/>
      <c r="B20" s="218" t="s">
        <v>2870</v>
      </c>
      <c r="C20" s="219"/>
      <c r="D20" s="220"/>
      <c r="E20" s="65"/>
    </row>
    <row r="21" spans="1:8">
      <c r="A21" s="217"/>
      <c r="B21" s="218"/>
      <c r="C21" s="219"/>
      <c r="D21" s="220"/>
      <c r="E21" s="65"/>
    </row>
    <row r="22" spans="1:8">
      <c r="A22" s="217" t="s">
        <v>2871</v>
      </c>
      <c r="B22" s="218" t="s">
        <v>2872</v>
      </c>
      <c r="C22" s="219">
        <v>0.5</v>
      </c>
      <c r="D22" s="220" t="s">
        <v>2880</v>
      </c>
      <c r="E22" s="65"/>
    </row>
    <row r="23" spans="1:8">
      <c r="A23" s="217"/>
      <c r="B23" s="218" t="s">
        <v>2873</v>
      </c>
      <c r="C23" s="219"/>
      <c r="D23" s="220"/>
      <c r="E23" s="65"/>
    </row>
    <row r="24" spans="1:8">
      <c r="A24" s="217"/>
      <c r="B24" s="218" t="s">
        <v>2874</v>
      </c>
      <c r="C24" s="219"/>
      <c r="D24" s="220"/>
      <c r="E24" s="65"/>
    </row>
    <row r="25" spans="1:8">
      <c r="A25" s="217"/>
      <c r="B25" s="218" t="s">
        <v>2875</v>
      </c>
      <c r="C25" s="219"/>
      <c r="D25" s="220"/>
      <c r="E25" s="65"/>
    </row>
    <row r="26" spans="1:8">
      <c r="A26" s="217"/>
      <c r="B26" s="218" t="s">
        <v>2876</v>
      </c>
      <c r="C26" s="219"/>
      <c r="D26" s="220"/>
      <c r="E26" s="65"/>
    </row>
    <row r="27" spans="1:8">
      <c r="A27" s="217"/>
      <c r="B27" s="218"/>
      <c r="C27" s="219"/>
      <c r="D27" s="220"/>
      <c r="E27" s="65"/>
    </row>
    <row r="28" spans="1:8">
      <c r="A28" s="217" t="s">
        <v>2809</v>
      </c>
      <c r="B28" s="218" t="s">
        <v>3463</v>
      </c>
      <c r="C28" s="219">
        <v>1</v>
      </c>
      <c r="D28" s="220"/>
      <c r="E28" s="65"/>
    </row>
    <row r="29" spans="1:8">
      <c r="A29" s="217"/>
      <c r="B29" s="218"/>
      <c r="C29" s="219"/>
      <c r="D29" s="220"/>
      <c r="E29" s="65"/>
    </row>
    <row r="30" spans="1:8">
      <c r="A30" s="217"/>
      <c r="B30" s="218"/>
      <c r="D30" s="220"/>
      <c r="E30" s="65"/>
      <c r="F30" s="1713"/>
      <c r="G30" s="1280"/>
      <c r="H30" s="1280"/>
    </row>
    <row r="31" spans="1:8">
      <c r="A31" s="217"/>
      <c r="B31" s="218"/>
      <c r="C31" s="219"/>
      <c r="D31" s="220"/>
      <c r="E31" s="65"/>
      <c r="F31" s="1714"/>
      <c r="G31" s="1714"/>
      <c r="H31" s="1280"/>
    </row>
    <row r="32" spans="1:8">
      <c r="A32" s="217"/>
      <c r="B32" s="218"/>
      <c r="C32" s="219"/>
      <c r="D32" s="220"/>
      <c r="E32" s="65"/>
      <c r="F32" s="1714"/>
      <c r="G32" s="1280"/>
      <c r="H32" s="1280"/>
    </row>
    <row r="33" spans="1:6">
      <c r="A33" s="217"/>
      <c r="B33" s="218"/>
      <c r="C33" s="219"/>
      <c r="D33" s="220"/>
      <c r="E33" s="65"/>
      <c r="F33" s="219"/>
    </row>
    <row r="34" spans="1:6">
      <c r="A34" s="217"/>
      <c r="B34" s="218"/>
      <c r="C34" s="219"/>
      <c r="D34" s="220"/>
      <c r="E34" s="65"/>
    </row>
    <row r="35" spans="1:6">
      <c r="A35" s="217" t="s">
        <v>2877</v>
      </c>
      <c r="B35" s="218"/>
      <c r="C35" s="219"/>
      <c r="D35" s="220"/>
      <c r="E35" s="65"/>
    </row>
    <row r="36" spans="1:6">
      <c r="A36" s="1269" t="s">
        <v>2878</v>
      </c>
      <c r="B36" s="218"/>
      <c r="C36" s="219"/>
      <c r="D36" s="220"/>
      <c r="E36" s="65"/>
    </row>
    <row r="37" spans="1:6">
      <c r="A37" s="1269" t="s">
        <v>2879</v>
      </c>
      <c r="B37" s="218"/>
      <c r="C37" s="219"/>
      <c r="D37" s="220"/>
      <c r="E37" s="65"/>
    </row>
    <row r="38" spans="1:6">
      <c r="A38" s="221"/>
      <c r="B38" s="222"/>
      <c r="C38" s="223"/>
      <c r="D38" s="224"/>
      <c r="E38" s="65"/>
    </row>
    <row r="39" spans="1:6">
      <c r="A39" s="72"/>
      <c r="B39" s="65"/>
      <c r="C39" s="65"/>
      <c r="D39" s="73"/>
      <c r="E39" s="65"/>
    </row>
    <row r="40" spans="1:6">
      <c r="A40" s="225" t="s">
        <v>335</v>
      </c>
      <c r="B40" s="105"/>
      <c r="C40" s="105"/>
      <c r="D40" s="152"/>
      <c r="E40" s="65"/>
    </row>
    <row r="41" spans="1:6">
      <c r="A41" s="72"/>
      <c r="B41" s="65"/>
      <c r="C41" s="65"/>
      <c r="D41" s="73"/>
      <c r="E41" s="65"/>
    </row>
    <row r="42" spans="1:6">
      <c r="A42" s="212" t="s">
        <v>897</v>
      </c>
      <c r="B42" s="65"/>
      <c r="C42" s="65"/>
      <c r="D42" s="73"/>
      <c r="E42" s="65"/>
    </row>
    <row r="43" spans="1:6">
      <c r="A43" s="212" t="s">
        <v>859</v>
      </c>
      <c r="B43" s="65"/>
      <c r="C43" s="65"/>
      <c r="D43" s="73"/>
      <c r="E43" s="65"/>
    </row>
    <row r="44" spans="1:6">
      <c r="A44" s="212" t="s">
        <v>860</v>
      </c>
      <c r="B44" s="65"/>
      <c r="C44" s="65"/>
      <c r="D44" s="73"/>
      <c r="E44" s="65"/>
    </row>
    <row r="45" spans="1:6">
      <c r="A45" s="212" t="s">
        <v>861</v>
      </c>
      <c r="B45" s="65"/>
      <c r="C45" s="65"/>
      <c r="D45" s="73"/>
      <c r="E45" s="65"/>
    </row>
    <row r="46" spans="1:6">
      <c r="A46" s="212" t="s">
        <v>862</v>
      </c>
      <c r="B46" s="65"/>
      <c r="C46" s="65"/>
      <c r="D46" s="73"/>
      <c r="E46" s="65"/>
    </row>
    <row r="47" spans="1:6">
      <c r="A47" s="212" t="s">
        <v>2388</v>
      </c>
      <c r="B47" s="65"/>
      <c r="C47" s="65"/>
      <c r="D47" s="73"/>
      <c r="E47" s="65"/>
    </row>
    <row r="48" spans="1:6">
      <c r="A48" s="212" t="s">
        <v>2389</v>
      </c>
      <c r="B48" s="65"/>
      <c r="C48" s="65"/>
      <c r="D48" s="73"/>
      <c r="E48" s="65"/>
    </row>
    <row r="49" spans="1:5">
      <c r="A49" s="72"/>
      <c r="B49" s="65"/>
      <c r="C49" s="65"/>
      <c r="D49" s="73"/>
      <c r="E49" s="65"/>
    </row>
    <row r="50" spans="1:5" ht="15.75" thickBot="1">
      <c r="A50" s="159"/>
      <c r="B50" s="101"/>
      <c r="C50" s="101"/>
      <c r="D50" s="142"/>
      <c r="E50" s="65"/>
    </row>
    <row r="51" spans="1:5">
      <c r="A51" s="65"/>
      <c r="B51" s="65"/>
      <c r="C51" s="65"/>
      <c r="D51" s="162" t="s">
        <v>2390</v>
      </c>
      <c r="E51" s="65"/>
    </row>
    <row r="52" spans="1:5">
      <c r="A52" s="65"/>
      <c r="B52" s="65" t="s">
        <v>479</v>
      </c>
      <c r="C52" s="65"/>
      <c r="D52" s="65"/>
      <c r="E52" s="65"/>
    </row>
    <row r="53" spans="1:5">
      <c r="A53" s="65"/>
      <c r="B53" s="65"/>
      <c r="C53" s="65"/>
      <c r="D53" s="65"/>
      <c r="E53" s="65"/>
    </row>
    <row r="54" spans="1:5">
      <c r="A54" s="1011"/>
    </row>
    <row r="55" spans="1:5">
      <c r="A55" s="65"/>
    </row>
    <row r="56" spans="1:5">
      <c r="A56" s="65"/>
    </row>
    <row r="57" spans="1:5">
      <c r="A57" s="65"/>
    </row>
    <row r="58" spans="1:5">
      <c r="A58" s="65"/>
    </row>
    <row r="59" spans="1:5">
      <c r="A59" s="65"/>
    </row>
    <row r="60" spans="1:5">
      <c r="A60" s="65"/>
    </row>
    <row r="61" spans="1:5">
      <c r="A61" s="65"/>
    </row>
    <row r="62" spans="1:5">
      <c r="A62" s="65"/>
    </row>
    <row r="63" spans="1:5">
      <c r="A63" s="65"/>
    </row>
    <row r="64" spans="1:5">
      <c r="A64" s="65"/>
    </row>
    <row r="65" spans="1:1">
      <c r="A65" s="65"/>
    </row>
    <row r="66" spans="1:1">
      <c r="A66" s="65"/>
    </row>
    <row r="67" spans="1:1">
      <c r="A67" s="65"/>
    </row>
    <row r="68" spans="1:1">
      <c r="A68" s="65"/>
    </row>
    <row r="69" spans="1:1">
      <c r="A69" s="65"/>
    </row>
    <row r="70" spans="1:1">
      <c r="A70" s="65"/>
    </row>
    <row r="71" spans="1:1">
      <c r="A71" s="65"/>
    </row>
  </sheetData>
  <printOptions horizontalCentered="1"/>
  <pageMargins left="0.5" right="0.5" top="0.5" bottom="0.5" header="0.5" footer="0.5"/>
  <pageSetup scale="87" orientation="portrait" r:id="rId1"/>
  <headerFooter alignWithMargins="0"/>
  <rowBreaks count="1" manualBreakCount="1">
    <brk id="5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145</vt:i4>
      </vt:variant>
    </vt:vector>
  </HeadingPairs>
  <TitlesOfParts>
    <vt:vector size="201" baseType="lpstr">
      <vt:lpstr>Data Sheet</vt:lpstr>
      <vt:lpstr>Cover</vt:lpstr>
      <vt:lpstr>Table</vt:lpstr>
      <vt:lpstr>Sch.1</vt:lpstr>
      <vt:lpstr>Comments</vt:lpstr>
      <vt:lpstr>Sch.2</vt:lpstr>
      <vt:lpstr>Sch.3 (REDACTED)</vt:lpstr>
      <vt:lpstr>Sch.4</vt:lpstr>
      <vt:lpstr>Sch.5</vt:lpstr>
      <vt:lpstr>Sch.6</vt:lpstr>
      <vt:lpstr>Sch.7</vt:lpstr>
      <vt:lpstr> Sch.8 (REDACTED)</vt:lpstr>
      <vt:lpstr>Sch.9</vt:lpstr>
      <vt:lpstr>Sch.10</vt:lpstr>
      <vt:lpstr>Sch.11</vt:lpstr>
      <vt:lpstr>Sch.12</vt:lpstr>
      <vt:lpstr>Sch.13</vt:lpstr>
      <vt:lpstr>Sch.14</vt:lpstr>
      <vt:lpstr>Sch.17</vt:lpstr>
      <vt:lpstr>Sch.18</vt:lpstr>
      <vt:lpstr>Sch.19</vt:lpstr>
      <vt:lpstr>Sch.20</vt:lpstr>
      <vt:lpstr>Sch.24</vt:lpstr>
      <vt:lpstr>Sch.27</vt:lpstr>
      <vt:lpstr>Sch.28</vt:lpstr>
      <vt:lpstr>Sch.30</vt:lpstr>
      <vt:lpstr>Sch.31</vt:lpstr>
      <vt:lpstr>Sch.32</vt:lpstr>
      <vt:lpstr>Sch.33</vt:lpstr>
      <vt:lpstr>Sch.36</vt:lpstr>
      <vt:lpstr>Sch.38</vt:lpstr>
      <vt:lpstr>Sch.41</vt:lpstr>
      <vt:lpstr>IS BS INPUT 2016</vt:lpstr>
      <vt:lpstr>Sch.42</vt:lpstr>
      <vt:lpstr>Sch.43</vt:lpstr>
      <vt:lpstr>Sch.44</vt:lpstr>
      <vt:lpstr>Sch.45</vt:lpstr>
      <vt:lpstr>Sch.46</vt:lpstr>
      <vt:lpstr>Sch.47</vt:lpstr>
      <vt:lpstr>Sch.48</vt:lpstr>
      <vt:lpstr>Sch.49</vt:lpstr>
      <vt:lpstr>Sch.50</vt:lpstr>
      <vt:lpstr>Sch.51</vt:lpstr>
      <vt:lpstr>Sch.53</vt:lpstr>
      <vt:lpstr>Sch.54</vt:lpstr>
      <vt:lpstr>Sch.55</vt:lpstr>
      <vt:lpstr>Sch.56</vt:lpstr>
      <vt:lpstr>Sch.56A</vt:lpstr>
      <vt:lpstr>Sch.56B</vt:lpstr>
      <vt:lpstr>Sch.56C</vt:lpstr>
      <vt:lpstr>Sch.57</vt:lpstr>
      <vt:lpstr>Sch.58</vt:lpstr>
      <vt:lpstr>Sch.59</vt:lpstr>
      <vt:lpstr>Sch.61 (REDACTED)</vt:lpstr>
      <vt:lpstr>Sch.65</vt:lpstr>
      <vt:lpstr>5Yr._Book</vt:lpstr>
      <vt:lpstr>_5YR._BOOK</vt:lpstr>
      <vt:lpstr>_PG1</vt:lpstr>
      <vt:lpstr>_PG10</vt:lpstr>
      <vt:lpstr>_PG100</vt:lpstr>
      <vt:lpstr>_PG11</vt:lpstr>
      <vt:lpstr>_PG16</vt:lpstr>
      <vt:lpstr>_PG17</vt:lpstr>
      <vt:lpstr>_PG18</vt:lpstr>
      <vt:lpstr>_PG20</vt:lpstr>
      <vt:lpstr>_PG21</vt:lpstr>
      <vt:lpstr>_PG22</vt:lpstr>
      <vt:lpstr>_PG23</vt:lpstr>
      <vt:lpstr>_PG24</vt:lpstr>
      <vt:lpstr>_PG25</vt:lpstr>
      <vt:lpstr>_PG29</vt:lpstr>
      <vt:lpstr>_PG30</vt:lpstr>
      <vt:lpstr>_PG32</vt:lpstr>
      <vt:lpstr>_PG33</vt:lpstr>
      <vt:lpstr>_PG34</vt:lpstr>
      <vt:lpstr>_PG35</vt:lpstr>
      <vt:lpstr>_PG4</vt:lpstr>
      <vt:lpstr>_PG43</vt:lpstr>
      <vt:lpstr>_PG44</vt:lpstr>
      <vt:lpstr>_PG45</vt:lpstr>
      <vt:lpstr>_PG46</vt:lpstr>
      <vt:lpstr>_PG47</vt:lpstr>
      <vt:lpstr>_PG5</vt:lpstr>
      <vt:lpstr>_PG55</vt:lpstr>
      <vt:lpstr>_PG6</vt:lpstr>
      <vt:lpstr>_PG64</vt:lpstr>
      <vt:lpstr>_PG65</vt:lpstr>
      <vt:lpstr>_PG66</vt:lpstr>
      <vt:lpstr>_PG7</vt:lpstr>
      <vt:lpstr>_PG73</vt:lpstr>
      <vt:lpstr>_PG74</vt:lpstr>
      <vt:lpstr>_PG75</vt:lpstr>
      <vt:lpstr>_PG76</vt:lpstr>
      <vt:lpstr>_PG78</vt:lpstr>
      <vt:lpstr>_PG8</vt:lpstr>
      <vt:lpstr>_PG80</vt:lpstr>
      <vt:lpstr>_PG84</vt:lpstr>
      <vt:lpstr>_PG85</vt:lpstr>
      <vt:lpstr>_PG86</vt:lpstr>
      <vt:lpstr>_PG87</vt:lpstr>
      <vt:lpstr>_PG88</vt:lpstr>
      <vt:lpstr>_PG89</vt:lpstr>
      <vt:lpstr>_PG9</vt:lpstr>
      <vt:lpstr>_PG90</vt:lpstr>
      <vt:lpstr>_PG91</vt:lpstr>
      <vt:lpstr>_PG92</vt:lpstr>
      <vt:lpstr>_PG93</vt:lpstr>
      <vt:lpstr>_PG96</vt:lpstr>
      <vt:lpstr>COMMENTSPM</vt:lpstr>
      <vt:lpstr>CONAMEDATE</vt:lpstr>
      <vt:lpstr>CONAMEDATE2</vt:lpstr>
      <vt:lpstr>CONAMEDATE3</vt:lpstr>
      <vt:lpstr>CONAMEDATE4</vt:lpstr>
      <vt:lpstr>CONAMEDATE5</vt:lpstr>
      <vt:lpstr>CONAMEDATE6</vt:lpstr>
      <vt:lpstr>CONAMEDATE7</vt:lpstr>
      <vt:lpstr>COVER</vt:lpstr>
      <vt:lpstr>COVERPM</vt:lpstr>
      <vt:lpstr>DATA_SHEET</vt:lpstr>
      <vt:lpstr>' Sch.8 (REDACTED)'!Print_Area</vt:lpstr>
      <vt:lpstr>'5Yr._Book'!Print_Area</vt:lpstr>
      <vt:lpstr>Sch.11!Print_Area</vt:lpstr>
      <vt:lpstr>Sch.12!Print_Area</vt:lpstr>
      <vt:lpstr>Sch.13!Print_Area</vt:lpstr>
      <vt:lpstr>Sch.14!Print_Area</vt:lpstr>
      <vt:lpstr>Sch.17!Print_Area</vt:lpstr>
      <vt:lpstr>Sch.18!Print_Area</vt:lpstr>
      <vt:lpstr>Sch.19!Print_Area</vt:lpstr>
      <vt:lpstr>Sch.20!Print_Area</vt:lpstr>
      <vt:lpstr>Sch.27!Print_Area</vt:lpstr>
      <vt:lpstr>'Sch.3 (REDACTED)'!Print_Area</vt:lpstr>
      <vt:lpstr>Sch.31!Print_Area</vt:lpstr>
      <vt:lpstr>Sch.32!Print_Area</vt:lpstr>
      <vt:lpstr>Sch.33!Print_Area</vt:lpstr>
      <vt:lpstr>Sch.36!Print_Area</vt:lpstr>
      <vt:lpstr>Sch.38!Print_Area</vt:lpstr>
      <vt:lpstr>Sch.41!Print_Area</vt:lpstr>
      <vt:lpstr>Sch.42!Print_Area</vt:lpstr>
      <vt:lpstr>Sch.43!Print_Area</vt:lpstr>
      <vt:lpstr>Sch.44!Print_Area</vt:lpstr>
      <vt:lpstr>Sch.45!Print_Area</vt:lpstr>
      <vt:lpstr>Sch.46!Print_Area</vt:lpstr>
      <vt:lpstr>Sch.47!Print_Area</vt:lpstr>
      <vt:lpstr>Sch.49!Print_Area</vt:lpstr>
      <vt:lpstr>Sch.51!Print_Area</vt:lpstr>
      <vt:lpstr>Sch.53!Print_Area</vt:lpstr>
      <vt:lpstr>Sch.54!Print_Area</vt:lpstr>
      <vt:lpstr>Sch.55!Print_Area</vt:lpstr>
      <vt:lpstr>Sch.56!Print_Area</vt:lpstr>
      <vt:lpstr>Sch.56A!Print_Area</vt:lpstr>
      <vt:lpstr>Sch.56B!Print_Area</vt:lpstr>
      <vt:lpstr>Sch.56C!Print_Area</vt:lpstr>
      <vt:lpstr>Sch.57!Print_Area</vt:lpstr>
      <vt:lpstr>Sch.58!Print_Area</vt:lpstr>
      <vt:lpstr>Sch.59!Print_Area</vt:lpstr>
      <vt:lpstr>Sch.6!Print_Area</vt:lpstr>
      <vt:lpstr>'Sch.61 (REDACTED)'!Print_Area</vt:lpstr>
      <vt:lpstr>Sch.65!Print_Area</vt:lpstr>
      <vt:lpstr>Sch.7!Print_Area</vt:lpstr>
      <vt:lpstr>Sch.9!Print_Area</vt:lpstr>
      <vt:lpstr>PRINTALL</vt:lpstr>
      <vt:lpstr>SCH.1</vt:lpstr>
      <vt:lpstr>SCH.11</vt:lpstr>
      <vt:lpstr>SCH.12</vt:lpstr>
      <vt:lpstr>SCH.13</vt:lpstr>
      <vt:lpstr>SCH.14</vt:lpstr>
      <vt:lpstr>SCH.17</vt:lpstr>
      <vt:lpstr>SCH.18</vt:lpstr>
      <vt:lpstr>SCH.19</vt:lpstr>
      <vt:lpstr>SCH.20</vt:lpstr>
      <vt:lpstr>SCH.27</vt:lpstr>
      <vt:lpstr>SCH.28</vt:lpstr>
      <vt:lpstr>SCH.3</vt:lpstr>
      <vt:lpstr>SCH.33</vt:lpstr>
      <vt:lpstr>SCH.4</vt:lpstr>
      <vt:lpstr>SCH.41</vt:lpstr>
      <vt:lpstr>SCH.42</vt:lpstr>
      <vt:lpstr>SCH.43</vt:lpstr>
      <vt:lpstr>SCH.45</vt:lpstr>
      <vt:lpstr>SCH.46</vt:lpstr>
      <vt:lpstr>SCH.47</vt:lpstr>
      <vt:lpstr>SCH.49</vt:lpstr>
      <vt:lpstr>SCH.5</vt:lpstr>
      <vt:lpstr>SCH.51</vt:lpstr>
      <vt:lpstr>SCH.53</vt:lpstr>
      <vt:lpstr>SCH.54</vt:lpstr>
      <vt:lpstr>SCH.55</vt:lpstr>
      <vt:lpstr>SCH.56</vt:lpstr>
      <vt:lpstr>SCH.56A</vt:lpstr>
      <vt:lpstr>SCH.56B</vt:lpstr>
      <vt:lpstr>SCH.56C</vt:lpstr>
      <vt:lpstr>SCH.57</vt:lpstr>
      <vt:lpstr>SCH.58</vt:lpstr>
      <vt:lpstr>SCH.61</vt:lpstr>
      <vt:lpstr>SCH.65</vt:lpstr>
      <vt:lpstr>SCH.7</vt:lpstr>
      <vt:lpstr>SCH.8</vt:lpstr>
      <vt:lpstr>SCH1PM</vt:lpstr>
      <vt:lpstr>SCH43PM</vt:lpstr>
      <vt:lpstr>TABLE</vt:lpstr>
      <vt:lpstr>TABLEPM</vt:lpstr>
    </vt:vector>
  </TitlesOfParts>
  <Company>Dept. of Public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Shine, Laura A</cp:lastModifiedBy>
  <cp:lastPrinted>2018-05-31T12:56:54Z</cp:lastPrinted>
  <dcterms:created xsi:type="dcterms:W3CDTF">1999-03-17T15:12:56Z</dcterms:created>
  <dcterms:modified xsi:type="dcterms:W3CDTF">2018-05-31T16:13:13Z</dcterms:modified>
</cp:coreProperties>
</file>